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5.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6.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7.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1.xml" ContentType="application/vnd.openxmlformats-officedocument.spreadsheetml.comments+xml"/>
  <Override PartName="/xl/drawings/drawing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omments2.xml" ContentType="application/vnd.openxmlformats-officedocument.spreadsheetml.comments+xml"/>
  <Override PartName="/xl/drawings/drawing9.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omments3.xml" ContentType="application/vnd.openxmlformats-officedocument.spreadsheetml.comments+xml"/>
  <Override PartName="/xl/drawings/drawing10.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4.xml" ContentType="application/vnd.openxmlformats-officedocument.spreadsheetml.comments+xml"/>
  <Override PartName="/xl/drawings/drawing11.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omments6.xml" ContentType="application/vnd.openxmlformats-officedocument.spreadsheetml.comments+xml"/>
  <Override PartName="/xl/drawings/drawing13.xml" ContentType="application/vnd.openxmlformats-officedocument.drawing+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omments7.xml" ContentType="application/vnd.openxmlformats-officedocument.spreadsheetml.comments+xml"/>
  <Override PartName="/xl/drawings/drawing14.xml" ContentType="application/vnd.openxmlformats-officedocument.drawing+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omments8.xml" ContentType="application/vnd.openxmlformats-officedocument.spreadsheetml.comments+xml"/>
  <Override PartName="/xl/drawings/drawing15.xml" ContentType="application/vnd.openxmlformats-officedocument.drawing+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omments9.xml" ContentType="application/vnd.openxmlformats-officedocument.spreadsheetml.comments+xml"/>
  <Override PartName="/xl/drawings/drawing16.xml" ContentType="application/vnd.openxmlformats-officedocument.drawing+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omments11.xml" ContentType="application/vnd.openxmlformats-officedocument.spreadsheetml.comments+xml"/>
  <Override PartName="/xl/drawings/drawing18.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drawings/drawing19.xml" ContentType="application/vnd.openxmlformats-officedocument.drawing+xml"/>
  <Override PartName="/xl/drawings/drawing20.xml" ContentType="application/vnd.openxmlformats-officedocument.drawing+xml"/>
  <Override PartName="/xl/ctrlProps/ctrlProp23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4816075b32bf4edc" Type="http://schemas.microsoft.com/office/2006/relationships/ui/extensibility" Target="customUI/customUI.xml"/><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527" codeName="{82680DD9-3F13-7979-5B5F-3D2375947C00}"/>
  <workbookPr codeName="ThisWorkbook" defaultThemeVersion="124226"/>
  <mc:AlternateContent xmlns:mc="http://schemas.openxmlformats.org/markup-compatibility/2006">
    <mc:Choice Requires="x15">
      <x15ac:absPath xmlns:x15ac="http://schemas.microsoft.com/office/spreadsheetml/2010/11/ac" url="https://fluor-my.sharepoint.com/personal/darryl_murphy_fluor_com/Documents/Desktop/"/>
    </mc:Choice>
  </mc:AlternateContent>
  <xr:revisionPtr revIDLastSave="272" documentId="8_{5036D5A3-D3AC-4F49-B358-286573CF4269}" xr6:coauthVersionLast="47" xr6:coauthVersionMax="47" xr10:uidLastSave="{46A077A6-2291-4E2E-B1F5-0818550C8BAE}"/>
  <workbookProtection workbookAlgorithmName="SHA-512" workbookHashValue="Q5DSNwBSns7VqmuVe/ODnB8sH8ezGhgj5Gib21XZO0ADyvp6/hm9DGib5AF2J5KaDniUs1ukmpRC6wihmBbtpQ==" workbookSaltValue="adoDmBFKmf6F2MQXB+xgPA==" workbookSpinCount="100000" lockStructure="1"/>
  <bookViews>
    <workbookView xWindow="-108" yWindow="-108" windowWidth="23256" windowHeight="12456" tabRatio="816" firstSheet="3" activeTab="3" xr2:uid="{00000000-000D-0000-FFFF-FFFF00000000}"/>
  </bookViews>
  <sheets>
    <sheet name="General Instructions" sheetId="28" r:id="rId1"/>
    <sheet name="Discipline Instructions" sheetId="30" state="hidden" r:id="rId2"/>
    <sheet name="Master Control" sheetId="7" r:id="rId3"/>
    <sheet name="Cover" sheetId="27" r:id="rId4"/>
    <sheet name="Summary" sheetId="5" r:id="rId5"/>
    <sheet name="Objective Evidence" sheetId="37" r:id="rId6"/>
    <sheet name="1. QUALITY MANAGEMENT SYSTEM" sheetId="158" r:id="rId7"/>
    <sheet name="2. ABOVEGND CONDUIT &amp; CABLE SYS" sheetId="164" r:id="rId8"/>
    <sheet name="3. UNDERGND ELECTRICAL" sheetId="165" r:id="rId9"/>
    <sheet name="4. GROUNDING SYSTEM" sheetId="166" r:id="rId10"/>
    <sheet name="5. CABLE TRAY INSTALLATIONS" sheetId="167" r:id="rId11"/>
    <sheet name="6.  FIELD WIRING" sheetId="168" r:id="rId12"/>
    <sheet name="7. CABLE TERMINATION" sheetId="169" r:id="rId13"/>
    <sheet name="8. LIGHTING" sheetId="170" r:id="rId14"/>
    <sheet name="9. INSPECTION AND TESTING" sheetId="171" r:id="rId15"/>
    <sheet name="Template" sheetId="156" state="hidden" r:id="rId16"/>
    <sheet name="Master Soft Questions" sheetId="162" state="hidden" r:id="rId17"/>
    <sheet name="Range Names" sheetId="109" state="hidden" r:id="rId18"/>
    <sheet name="Welcome Page" sheetId="157" state="hidden" r:id="rId19"/>
    <sheet name="Master List of Requirements" sheetId="161" state="hidden" r:id="rId20"/>
    <sheet name="QRS Filter Export" sheetId="163" state="hidden" r:id="rId21"/>
  </sheets>
  <functionGroups builtInGroupCount="19"/>
  <definedNames>
    <definedName name="_xlnm._FilterDatabase" localSheetId="19" hidden="1">'Master List of Requirements'!$O$1:$O$11000</definedName>
    <definedName name="_xlnm._FilterDatabase" localSheetId="17" hidden="1">'Range Names'!$C$2:$E$289</definedName>
    <definedName name="_P1">'Master List of Requirements'!$D$1</definedName>
    <definedName name="_P2">'Master List of Requirements'!$E$1</definedName>
    <definedName name="_P3">'Master List of Requirements'!$F$1</definedName>
    <definedName name="_p4">'Master List of Requirements'!$G$1</definedName>
    <definedName name="Affected_Org">'Master Control'!$B$207:$B$277</definedName>
    <definedName name="All_Filters">'Master Control'!$AA$53</definedName>
    <definedName name="AOrg" localSheetId="6">'1. QUALITY MANAGEMENT SYSTEM'!$AP$12</definedName>
    <definedName name="AOrg" localSheetId="7">'2. ABOVEGND CONDUIT &amp; CABLE SYS'!$AP$12</definedName>
    <definedName name="AOrg" localSheetId="8">'3. UNDERGND ELECTRICAL'!$AP$12</definedName>
    <definedName name="AOrg" localSheetId="9">'4. GROUNDING SYSTEM'!$AP$12</definedName>
    <definedName name="AOrg" localSheetId="10">'5. CABLE TRAY INSTALLATIONS'!$AP$12</definedName>
    <definedName name="AOrg" localSheetId="11">'6.  FIELD WIRING'!$AP$12</definedName>
    <definedName name="AOrg" localSheetId="12">'7. CABLE TERMINATION'!$AP$12</definedName>
    <definedName name="AOrg" localSheetId="13">'8. LIGHTING'!$AP$12</definedName>
    <definedName name="AOrg" localSheetId="14">'9. INSPECTION AND TESTING'!$AP$12</definedName>
    <definedName name="AOrg" localSheetId="16">'Master Soft Questions'!$AP$12</definedName>
    <definedName name="AOrg" localSheetId="15">Template!$AP$12</definedName>
    <definedName name="AOrgs" localSheetId="6">'1. QUALITY MANAGEMENT SYSTEM'!$AP$13:$AP$16</definedName>
    <definedName name="AOrgs" localSheetId="7">'2. ABOVEGND CONDUIT &amp; CABLE SYS'!$AP$13:$AP$16</definedName>
    <definedName name="AOrgs" localSheetId="8">'3. UNDERGND ELECTRICAL'!$AP$13:$AP$16</definedName>
    <definedName name="AOrgs" localSheetId="9">'4. GROUNDING SYSTEM'!$AP$13:$AP$16</definedName>
    <definedName name="AOrgs" localSheetId="10">'5. CABLE TRAY INSTALLATIONS'!$AP$13:$AP$16</definedName>
    <definedName name="AOrgs" localSheetId="11">'6.  FIELD WIRING'!$AP$13:$AP$16</definedName>
    <definedName name="AOrgs" localSheetId="12">'7. CABLE TERMINATION'!$AP$13:$AP$16</definedName>
    <definedName name="AOrgs" localSheetId="13">'8. LIGHTING'!$AP$13:$AP$16</definedName>
    <definedName name="AOrgs" localSheetId="14">'9. INSPECTION AND TESTING'!$AP$13:$AP$16</definedName>
    <definedName name="AOrgs" localSheetId="16">'Master Soft Questions'!$AP$13:$AP$16</definedName>
    <definedName name="AOrgs" localSheetId="15">Template!$AP$13:$AP$16</definedName>
    <definedName name="Assessed" localSheetId="6">'1. QUALITY MANAGEMENT SYSTEM'!$Y$4</definedName>
    <definedName name="Assessed" localSheetId="7">'2. ABOVEGND CONDUIT &amp; CABLE SYS'!$Y$4</definedName>
    <definedName name="Assessed" localSheetId="8">'3. UNDERGND ELECTRICAL'!$Y$4</definedName>
    <definedName name="Assessed" localSheetId="9">'4. GROUNDING SYSTEM'!$Y$4</definedName>
    <definedName name="Assessed" localSheetId="10">'5. CABLE TRAY INSTALLATIONS'!$Y$4</definedName>
    <definedName name="Assessed" localSheetId="11">'6.  FIELD WIRING'!$Y$4</definedName>
    <definedName name="Assessed" localSheetId="12">'7. CABLE TERMINATION'!$Y$4</definedName>
    <definedName name="Assessed" localSheetId="13">'8. LIGHTING'!$Y$4</definedName>
    <definedName name="Assessed" localSheetId="14">'9. INSPECTION AND TESTING'!$Y$4</definedName>
    <definedName name="Assessed" localSheetId="16">'Master Soft Questions'!$Y$4</definedName>
    <definedName name="Assessed" localSheetId="15">Template!$Y$4</definedName>
    <definedName name="AtKickoff">Cover!$C$19</definedName>
    <definedName name="Attendees">Cover!$J$43</definedName>
    <definedName name="Audit_Sum_Rows" localSheetId="6">'1. QUALITY MANAGEMENT SYSTEM'!$B$10</definedName>
    <definedName name="Audit_Sum_Rows" localSheetId="7">'2. ABOVEGND CONDUIT &amp; CABLE SYS'!$B$10</definedName>
    <definedName name="Audit_Sum_Rows" localSheetId="8">'3. UNDERGND ELECTRICAL'!$B$10</definedName>
    <definedName name="Audit_Sum_Rows" localSheetId="9">'4. GROUNDING SYSTEM'!$B$10</definedName>
    <definedName name="Audit_Sum_Rows" localSheetId="10">'5. CABLE TRAY INSTALLATIONS'!$B$10</definedName>
    <definedName name="Audit_Sum_Rows" localSheetId="11">'6.  FIELD WIRING'!$B$10</definedName>
    <definedName name="Audit_Sum_Rows" localSheetId="12">'7. CABLE TERMINATION'!$B$10</definedName>
    <definedName name="Audit_Sum_Rows" localSheetId="13">'8. LIGHTING'!$B$10</definedName>
    <definedName name="Audit_Sum_Rows" localSheetId="14">'9. INSPECTION AND TESTING'!$B$10</definedName>
    <definedName name="Audit_Sum_Rows" localSheetId="16">'Master Soft Questions'!$B$10</definedName>
    <definedName name="Audit_Sum_Rows" localSheetId="15">Template!$B$10</definedName>
    <definedName name="Audit_Summary" localSheetId="6">'1. QUALITY MANAGEMENT SYSTEM'!$D$10</definedName>
    <definedName name="Audit_Summary" localSheetId="7">'2. ABOVEGND CONDUIT &amp; CABLE SYS'!$D$10</definedName>
    <definedName name="Audit_Summary" localSheetId="8">'3. UNDERGND ELECTRICAL'!$D$10</definedName>
    <definedName name="Audit_Summary" localSheetId="9">'4. GROUNDING SYSTEM'!$D$10</definedName>
    <definedName name="Audit_Summary" localSheetId="10">'5. CABLE TRAY INSTALLATIONS'!$D$10</definedName>
    <definedName name="Audit_Summary" localSheetId="11">'6.  FIELD WIRING'!$D$10</definedName>
    <definedName name="Audit_Summary" localSheetId="12">'7. CABLE TERMINATION'!$D$10</definedName>
    <definedName name="Audit_Summary" localSheetId="13">'8. LIGHTING'!$D$10</definedName>
    <definedName name="Audit_Summary" localSheetId="14">'9. INSPECTION AND TESTING'!$D$10</definedName>
    <definedName name="Audit_Summary" localSheetId="16">'Master Soft Questions'!$D$10</definedName>
    <definedName name="Audit_Summary" localSheetId="15">Template!$D$10</definedName>
    <definedName name="Business_Group_Category">'Master Control'!$AB$35:$AG$35</definedName>
    <definedName name="Business_Line">'Master Control'!$DJ$32</definedName>
    <definedName name="Business_Line_Category">'Master Control'!$AK$35:$BC$35</definedName>
    <definedName name="Business_Line_Sub_1">'Master Control'!$DL$32</definedName>
    <definedName name="Business_Line_Sub_2">'Master Control'!$DN$32</definedName>
    <definedName name="Business_Line_Sub_3">'Master Control'!$DP$32</definedName>
    <definedName name="Business_Line_Sub_4">'Master Control'!$DR$32</definedName>
    <definedName name="Business_Line_Sub_5">'Master Control'!$DT$32</definedName>
    <definedName name="Business_Line_Sub_6">'Master Control'!$DV$32</definedName>
    <definedName name="CA" localSheetId="6">'1. QUALITY MANAGEMENT SYSTEM'!$AA$12</definedName>
    <definedName name="CA" localSheetId="7">'2. ABOVEGND CONDUIT &amp; CABLE SYS'!$AA$12</definedName>
    <definedName name="CA" localSheetId="8">'3. UNDERGND ELECTRICAL'!$AA$12</definedName>
    <definedName name="CA" localSheetId="9">'4. GROUNDING SYSTEM'!$AA$12</definedName>
    <definedName name="CA" localSheetId="10">'5. CABLE TRAY INSTALLATIONS'!$AA$12</definedName>
    <definedName name="CA" localSheetId="11">'6.  FIELD WIRING'!$AA$12</definedName>
    <definedName name="CA" localSheetId="12">'7. CABLE TERMINATION'!$AA$12</definedName>
    <definedName name="CA" localSheetId="13">'8. LIGHTING'!$AA$12</definedName>
    <definedName name="CA" localSheetId="14">'9. INSPECTION AND TESTING'!$AA$12</definedName>
    <definedName name="CA" localSheetId="16">'Master Soft Questions'!$AA$12</definedName>
    <definedName name="CA" localSheetId="15">Template!$AA$12</definedName>
    <definedName name="Cause_Code">'Master Control'!$L$207:$L$231</definedName>
    <definedName name="Cause_Code_Status">Summary!$R$59</definedName>
    <definedName name="Cause_Codes" localSheetId="6">'1. QUALITY MANAGEMENT SYSTEM'!$AM$13:$AM$16</definedName>
    <definedName name="Cause_Codes" localSheetId="7">'2. ABOVEGND CONDUIT &amp; CABLE SYS'!$AM$13:$AM$16</definedName>
    <definedName name="Cause_Codes" localSheetId="8">'3. UNDERGND ELECTRICAL'!$AM$13:$AM$16</definedName>
    <definedName name="Cause_Codes" localSheetId="9">'4. GROUNDING SYSTEM'!$AM$13:$AM$16</definedName>
    <definedName name="Cause_Codes" localSheetId="10">'5. CABLE TRAY INSTALLATIONS'!$AM$13:$AM$16</definedName>
    <definedName name="Cause_Codes" localSheetId="11">'6.  FIELD WIRING'!$AM$13:$AM$16</definedName>
    <definedName name="Cause_Codes" localSheetId="12">'7. CABLE TERMINATION'!$AM$13:$AM$16</definedName>
    <definedName name="Cause_Codes" localSheetId="13">'8. LIGHTING'!$AM$13:$AM$16</definedName>
    <definedName name="Cause_Codes" localSheetId="14">'9. INSPECTION AND TESTING'!$AM$13:$AM$16</definedName>
    <definedName name="Cause_Codes" localSheetId="16">'Master Soft Questions'!$AM$13:$AM$16</definedName>
    <definedName name="Cause_Codes" localSheetId="15">Template!$AM$13:$AM$16</definedName>
    <definedName name="Cause_Description">'Master Control'!$M$207:$M$231</definedName>
    <definedName name="CC08_NoProcedure" localSheetId="6">'1. QUALITY MANAGEMENT SYSTEM'!$AM$107</definedName>
    <definedName name="CC08_NoProcedure" localSheetId="7">'2. ABOVEGND CONDUIT &amp; CABLE SYS'!$AM$116</definedName>
    <definedName name="CC08_NoProcedure" localSheetId="8">'3. UNDERGND ELECTRICAL'!$AM$116</definedName>
    <definedName name="CC08_NoProcedure" localSheetId="9">'4. GROUNDING SYSTEM'!$AM$83</definedName>
    <definedName name="CC08_NoProcedure" localSheetId="10">'5. CABLE TRAY INSTALLATIONS'!$AM$53</definedName>
    <definedName name="CC08_NoProcedure" localSheetId="11">'6.  FIELD WIRING'!$AM$74</definedName>
    <definedName name="CC08_NoProcedure" localSheetId="12">'7. CABLE TERMINATION'!$AM$65</definedName>
    <definedName name="CC08_NoProcedure" localSheetId="13">'8. LIGHTING'!$AM$53</definedName>
    <definedName name="CC08_NoProcedure" localSheetId="14">'9. INSPECTION AND TESTING'!$AM$32</definedName>
    <definedName name="CC08_NoProcedure" localSheetId="16">'Master Soft Questions'!$AM$296</definedName>
    <definedName name="CC08_NoProcedure" localSheetId="15">Template!$AM$29</definedName>
    <definedName name="CC08_Practice_Status">Summary!$T$59</definedName>
    <definedName name="CC08_Practices" localSheetId="6">'1. QUALITY MANAGEMENT SYSTEM'!$AN$13:$AN$16</definedName>
    <definedName name="CC08_Practices" localSheetId="7">'2. ABOVEGND CONDUIT &amp; CABLE SYS'!$AN$13:$AN$16</definedName>
    <definedName name="CC08_Practices" localSheetId="8">'3. UNDERGND ELECTRICAL'!$AN$13:$AN$16</definedName>
    <definedName name="CC08_Practices" localSheetId="9">'4. GROUNDING SYSTEM'!$AN$13:$AN$16</definedName>
    <definedName name="CC08_Practices" localSheetId="10">'5. CABLE TRAY INSTALLATIONS'!$AN$13:$AN$16</definedName>
    <definedName name="CC08_Practices" localSheetId="11">'6.  FIELD WIRING'!$AN$13:$AN$16</definedName>
    <definedName name="CC08_Practices" localSheetId="12">'7. CABLE TERMINATION'!$AN$13:$AN$16</definedName>
    <definedName name="CC08_Practices" localSheetId="13">'8. LIGHTING'!$AN$13:$AN$16</definedName>
    <definedName name="CC08_Practices" localSheetId="14">'9. INSPECTION AND TESTING'!$AN$13:$AN$16</definedName>
    <definedName name="CC08_Practices" localSheetId="16">'Master Soft Questions'!$AN$13:$AN$16</definedName>
    <definedName name="CC08_Practices" localSheetId="15">Template!$AN$13:$AN$16</definedName>
    <definedName name="Child" localSheetId="6">'1. QUALITY MANAGEMENT SYSTEM'!$AL$16</definedName>
    <definedName name="Child" localSheetId="7">'2. ABOVEGND CONDUIT &amp; CABLE SYS'!$AL$16</definedName>
    <definedName name="Child" localSheetId="8">'3. UNDERGND ELECTRICAL'!$AL$16</definedName>
    <definedName name="Child" localSheetId="9">'4. GROUNDING SYSTEM'!$AL$16</definedName>
    <definedName name="Child" localSheetId="10">'5. CABLE TRAY INSTALLATIONS'!$AL$16</definedName>
    <definedName name="Child" localSheetId="11">'6.  FIELD WIRING'!$AL$16</definedName>
    <definedName name="Child" localSheetId="12">'7. CABLE TERMINATION'!$AL$16</definedName>
    <definedName name="Child" localSheetId="13">'8. LIGHTING'!$AL$16</definedName>
    <definedName name="Child" localSheetId="14">'9. INSPECTION AND TESTING'!$AL$16</definedName>
    <definedName name="Child" localSheetId="16">'Master Soft Questions'!$AL$16</definedName>
    <definedName name="Child" localSheetId="15">Template!$AL$16</definedName>
    <definedName name="Cklst_Style">'Master Control'!$B$143</definedName>
    <definedName name="Cklst_Title">'Master Control'!$B$2</definedName>
    <definedName name="Cklst_Title_Ck">'Master Control'!$B$9</definedName>
    <definedName name="Col_CA" localSheetId="6">'1. QUALITY MANAGEMENT SYSTEM'!$U$12</definedName>
    <definedName name="Col_CA" localSheetId="7">'2. ABOVEGND CONDUIT &amp; CABLE SYS'!$U$12</definedName>
    <definedName name="Col_CA" localSheetId="8">'3. UNDERGND ELECTRICAL'!$U$12</definedName>
    <definedName name="Col_CA" localSheetId="9">'4. GROUNDING SYSTEM'!$U$12</definedName>
    <definedName name="Col_CA" localSheetId="10">'5. CABLE TRAY INSTALLATIONS'!$U$12</definedName>
    <definedName name="Col_CA" localSheetId="11">'6.  FIELD WIRING'!$U$12</definedName>
    <definedName name="Col_CA" localSheetId="12">'7. CABLE TERMINATION'!$U$12</definedName>
    <definedName name="Col_CA" localSheetId="13">'8. LIGHTING'!$U$12</definedName>
    <definedName name="Col_CA" localSheetId="14">'9. INSPECTION AND TESTING'!$U$12</definedName>
    <definedName name="Col_CA" localSheetId="16">'Master Soft Questions'!$U$12</definedName>
    <definedName name="Col_CA" localSheetId="15">Template!$U$12</definedName>
    <definedName name="Col_CC08" localSheetId="6">'1. QUALITY MANAGEMENT SYSTEM'!$AM$16</definedName>
    <definedName name="Col_CC08" localSheetId="7">'2. ABOVEGND CONDUIT &amp; CABLE SYS'!$AM$16</definedName>
    <definedName name="Col_CC08" localSheetId="8">'3. UNDERGND ELECTRICAL'!$AM$16</definedName>
    <definedName name="Col_CC08" localSheetId="9">'4. GROUNDING SYSTEM'!$AM$16</definedName>
    <definedName name="Col_CC08" localSheetId="10">'5. CABLE TRAY INSTALLATIONS'!$AM$16</definedName>
    <definedName name="Col_CC08" localSheetId="11">'6.  FIELD WIRING'!$AM$16</definedName>
    <definedName name="Col_CC08" localSheetId="12">'7. CABLE TERMINATION'!$AM$16</definedName>
    <definedName name="Col_CC08" localSheetId="13">'8. LIGHTING'!$AM$16</definedName>
    <definedName name="Col_CC08" localSheetId="14">'9. INSPECTION AND TESTING'!$AM$16</definedName>
    <definedName name="Col_CC08" localSheetId="16">'Master Soft Questions'!$AM$16</definedName>
    <definedName name="Col_CC08" localSheetId="15">Template!$AM$16</definedName>
    <definedName name="Col_Cov" localSheetId="6">'1. QUALITY MANAGEMENT SYSTEM'!$AH$16</definedName>
    <definedName name="Col_Cov" localSheetId="7">'2. ABOVEGND CONDUIT &amp; CABLE SYS'!$AH$16</definedName>
    <definedName name="Col_Cov" localSheetId="8">'3. UNDERGND ELECTRICAL'!$AH$16</definedName>
    <definedName name="Col_Cov" localSheetId="9">'4. GROUNDING SYSTEM'!$AH$16</definedName>
    <definedName name="Col_Cov" localSheetId="10">'5. CABLE TRAY INSTALLATIONS'!$AH$16</definedName>
    <definedName name="Col_Cov" localSheetId="11">'6.  FIELD WIRING'!$AH$16</definedName>
    <definedName name="Col_Cov" localSheetId="12">'7. CABLE TERMINATION'!$AH$16</definedName>
    <definedName name="Col_Cov" localSheetId="13">'8. LIGHTING'!$AH$16</definedName>
    <definedName name="Col_Cov" localSheetId="14">'9. INSPECTION AND TESTING'!$AH$16</definedName>
    <definedName name="Col_Cov" localSheetId="16">'Master Soft Questions'!$AH$16</definedName>
    <definedName name="Col_Cov" localSheetId="15">Template!$AH$16</definedName>
    <definedName name="Col_Eval" localSheetId="6">'1. QUALITY MANAGEMENT SYSTEM'!$AG$16</definedName>
    <definedName name="Col_Eval" localSheetId="7">'2. ABOVEGND CONDUIT &amp; CABLE SYS'!$AG$16</definedName>
    <definedName name="Col_Eval" localSheetId="8">'3. UNDERGND ELECTRICAL'!$AG$16</definedName>
    <definedName name="Col_Eval" localSheetId="9">'4. GROUNDING SYSTEM'!$AG$16</definedName>
    <definedName name="Col_Eval" localSheetId="10">'5. CABLE TRAY INSTALLATIONS'!$AG$16</definedName>
    <definedName name="Col_Eval" localSheetId="11">'6.  FIELD WIRING'!$AG$16</definedName>
    <definedName name="Col_Eval" localSheetId="12">'7. CABLE TERMINATION'!$AG$16</definedName>
    <definedName name="Col_Eval" localSheetId="13">'8. LIGHTING'!$AG$16</definedName>
    <definedName name="Col_Eval" localSheetId="14">'9. INSPECTION AND TESTING'!$AG$16</definedName>
    <definedName name="Col_Eval" localSheetId="16">'Master Soft Questions'!$AG$16</definedName>
    <definedName name="Col_Eval" localSheetId="15">Template!$AG$16</definedName>
    <definedName name="Col_NO" localSheetId="6">'1. QUALITY MANAGEMENT SYSTEM'!$AF$16</definedName>
    <definedName name="Col_NO" localSheetId="7">'2. ABOVEGND CONDUIT &amp; CABLE SYS'!$AF$16</definedName>
    <definedName name="Col_NO" localSheetId="8">'3. UNDERGND ELECTRICAL'!$AF$16</definedName>
    <definedName name="Col_NO" localSheetId="9">'4. GROUNDING SYSTEM'!$AF$16</definedName>
    <definedName name="Col_NO" localSheetId="10">'5. CABLE TRAY INSTALLATIONS'!$AF$16</definedName>
    <definedName name="Col_NO" localSheetId="11">'6.  FIELD WIRING'!$AF$16</definedName>
    <definedName name="Col_NO" localSheetId="12">'7. CABLE TERMINATION'!$AF$16</definedName>
    <definedName name="Col_NO" localSheetId="13">'8. LIGHTING'!$AF$16</definedName>
    <definedName name="Col_NO" localSheetId="14">'9. INSPECTION AND TESTING'!$AF$16</definedName>
    <definedName name="Col_NO" localSheetId="16">'Master Soft Questions'!$AF$16</definedName>
    <definedName name="Col_NO" localSheetId="15">Template!$AF$16</definedName>
    <definedName name="Col_OBS" localSheetId="6">'1. QUALITY MANAGEMENT SYSTEM'!$S$12</definedName>
    <definedName name="Col_OBS" localSheetId="7">'2. ABOVEGND CONDUIT &amp; CABLE SYS'!$S$12</definedName>
    <definedName name="Col_OBS" localSheetId="8">'3. UNDERGND ELECTRICAL'!$S$12</definedName>
    <definedName name="Col_OBS" localSheetId="9">'4. GROUNDING SYSTEM'!$S$12</definedName>
    <definedName name="Col_OBS" localSheetId="10">'5. CABLE TRAY INSTALLATIONS'!$S$12</definedName>
    <definedName name="Col_OBS" localSheetId="11">'6.  FIELD WIRING'!$S$12</definedName>
    <definedName name="Col_OBS" localSheetId="12">'7. CABLE TERMINATION'!$S$12</definedName>
    <definedName name="Col_OBS" localSheetId="13">'8. LIGHTING'!$S$12</definedName>
    <definedName name="Col_OBS" localSheetId="14">'9. INSPECTION AND TESTING'!$S$12</definedName>
    <definedName name="Col_OBS" localSheetId="16">'Master Soft Questions'!$S$12</definedName>
    <definedName name="Col_OBS" localSheetId="15">Template!$S$12</definedName>
    <definedName name="Col_PA" localSheetId="6">'1. QUALITY MANAGEMENT SYSTEM'!$T$12</definedName>
    <definedName name="Col_PA" localSheetId="7">'2. ABOVEGND CONDUIT &amp; CABLE SYS'!$T$12</definedName>
    <definedName name="Col_PA" localSheetId="8">'3. UNDERGND ELECTRICAL'!$T$12</definedName>
    <definedName name="Col_PA" localSheetId="9">'4. GROUNDING SYSTEM'!$T$12</definedName>
    <definedName name="Col_PA" localSheetId="10">'5. CABLE TRAY INSTALLATIONS'!$T$12</definedName>
    <definedName name="Col_PA" localSheetId="11">'6.  FIELD WIRING'!$T$12</definedName>
    <definedName name="Col_PA" localSheetId="12">'7. CABLE TERMINATION'!$T$12</definedName>
    <definedName name="Col_PA" localSheetId="13">'8. LIGHTING'!$T$12</definedName>
    <definedName name="Col_PA" localSheetId="14">'9. INSPECTION AND TESTING'!$T$12</definedName>
    <definedName name="Col_PA" localSheetId="16">'Master Soft Questions'!$T$12</definedName>
    <definedName name="Col_PA" localSheetId="15">Template!$T$12</definedName>
    <definedName name="Col_Practice" localSheetId="6">'1. QUALITY MANAGEMENT SYSTEM'!$AN$16</definedName>
    <definedName name="Col_Practice" localSheetId="7">'2. ABOVEGND CONDUIT &amp; CABLE SYS'!$AN$16</definedName>
    <definedName name="Col_Practice" localSheetId="8">'3. UNDERGND ELECTRICAL'!$AN$16</definedName>
    <definedName name="Col_Practice" localSheetId="9">'4. GROUNDING SYSTEM'!$AN$16</definedName>
    <definedName name="Col_Practice" localSheetId="10">'5. CABLE TRAY INSTALLATIONS'!$AN$16</definedName>
    <definedName name="Col_Practice" localSheetId="11">'6.  FIELD WIRING'!$AN$16</definedName>
    <definedName name="Col_Practice" localSheetId="12">'7. CABLE TERMINATION'!$AN$16</definedName>
    <definedName name="Col_Practice" localSheetId="13">'8. LIGHTING'!$AN$16</definedName>
    <definedName name="Col_Practice" localSheetId="14">'9. INSPECTION AND TESTING'!$AN$16</definedName>
    <definedName name="Col_Practice" localSheetId="16">'Master Soft Questions'!$AN$16</definedName>
    <definedName name="Col_Practice" localSheetId="15">Template!$AN$16</definedName>
    <definedName name="COL_RC1" localSheetId="6">'1. QUALITY MANAGEMENT SYSTEM'!$F$12</definedName>
    <definedName name="COL_RC1" localSheetId="7">'2. ABOVEGND CONDUIT &amp; CABLE SYS'!$F$12</definedName>
    <definedName name="COL_RC1" localSheetId="8">'3. UNDERGND ELECTRICAL'!$F$12</definedName>
    <definedName name="COL_RC1" localSheetId="9">'4. GROUNDING SYSTEM'!$F$12</definedName>
    <definedName name="COL_RC1" localSheetId="10">'5. CABLE TRAY INSTALLATIONS'!$F$12</definedName>
    <definedName name="COL_RC1" localSheetId="11">'6.  FIELD WIRING'!$F$12</definedName>
    <definedName name="COL_RC1" localSheetId="12">'7. CABLE TERMINATION'!$F$12</definedName>
    <definedName name="COL_RC1" localSheetId="13">'8. LIGHTING'!$F$12</definedName>
    <definedName name="COL_RC1" localSheetId="14">'9. INSPECTION AND TESTING'!$F$12</definedName>
    <definedName name="COL_RC1" localSheetId="16">'Master Soft Questions'!$F$12</definedName>
    <definedName name="COL_RC1" localSheetId="15">Template!$F$12</definedName>
    <definedName name="Col_RC2" localSheetId="6">'1. QUALITY MANAGEMENT SYSTEM'!$G$12</definedName>
    <definedName name="Col_RC2" localSheetId="7">'2. ABOVEGND CONDUIT &amp; CABLE SYS'!$G$12</definedName>
    <definedName name="Col_RC2" localSheetId="8">'3. UNDERGND ELECTRICAL'!$G$12</definedName>
    <definedName name="Col_RC2" localSheetId="9">'4. GROUNDING SYSTEM'!$G$12</definedName>
    <definedName name="Col_RC2" localSheetId="10">'5. CABLE TRAY INSTALLATIONS'!$G$12</definedName>
    <definedName name="Col_RC2" localSheetId="11">'6.  FIELD WIRING'!$G$12</definedName>
    <definedName name="Col_RC2" localSheetId="12">'7. CABLE TERMINATION'!$G$12</definedName>
    <definedName name="Col_RC2" localSheetId="13">'8. LIGHTING'!$G$12</definedName>
    <definedName name="Col_RC2" localSheetId="14">'9. INSPECTION AND TESTING'!$G$12</definedName>
    <definedName name="Col_RC2" localSheetId="16">'Master Soft Questions'!$G$12</definedName>
    <definedName name="Col_RC2" localSheetId="15">Template!$G$12</definedName>
    <definedName name="Col_RC3" localSheetId="6">'1. QUALITY MANAGEMENT SYSTEM'!$H$12</definedName>
    <definedName name="Col_RC3" localSheetId="7">'2. ABOVEGND CONDUIT &amp; CABLE SYS'!$H$12</definedName>
    <definedName name="Col_RC3" localSheetId="8">'3. UNDERGND ELECTRICAL'!$H$12</definedName>
    <definedName name="Col_RC3" localSheetId="9">'4. GROUNDING SYSTEM'!$H$12</definedName>
    <definedName name="Col_RC3" localSheetId="10">'5. CABLE TRAY INSTALLATIONS'!$H$12</definedName>
    <definedName name="Col_RC3" localSheetId="11">'6.  FIELD WIRING'!$H$12</definedName>
    <definedName name="Col_RC3" localSheetId="12">'7. CABLE TERMINATION'!$H$12</definedName>
    <definedName name="Col_RC3" localSheetId="13">'8. LIGHTING'!$H$12</definedName>
    <definedName name="Col_RC3" localSheetId="14">'9. INSPECTION AND TESTING'!$H$12</definedName>
    <definedName name="Col_RC3" localSheetId="16">'Master Soft Questions'!$H$12</definedName>
    <definedName name="Col_RC3" localSheetId="15">Template!$H$12</definedName>
    <definedName name="Col_RC4" localSheetId="6">'1. QUALITY MANAGEMENT SYSTEM'!$I$12</definedName>
    <definedName name="Col_RC4" localSheetId="7">'2. ABOVEGND CONDUIT &amp; CABLE SYS'!$I$12</definedName>
    <definedName name="Col_RC4" localSheetId="8">'3. UNDERGND ELECTRICAL'!$I$12</definedName>
    <definedName name="Col_RC4" localSheetId="9">'4. GROUNDING SYSTEM'!$I$12</definedName>
    <definedName name="Col_RC4" localSheetId="10">'5. CABLE TRAY INSTALLATIONS'!$I$12</definedName>
    <definedName name="Col_RC4" localSheetId="11">'6.  FIELD WIRING'!$I$12</definedName>
    <definedName name="Col_RC4" localSheetId="12">'7. CABLE TERMINATION'!$I$12</definedName>
    <definedName name="Col_RC4" localSheetId="13">'8. LIGHTING'!$I$12</definedName>
    <definedName name="Col_RC4" localSheetId="14">'9. INSPECTION AND TESTING'!$I$12</definedName>
    <definedName name="Col_RC4" localSheetId="16">'Master Soft Questions'!$I$12</definedName>
    <definedName name="Col_RC4" localSheetId="15">Template!$I$12</definedName>
    <definedName name="Col_ST" localSheetId="6">'1. QUALITY MANAGEMENT SYSTEM'!$R$12</definedName>
    <definedName name="Col_ST" localSheetId="7">'2. ABOVEGND CONDUIT &amp; CABLE SYS'!$R$12</definedName>
    <definedName name="Col_ST" localSheetId="8">'3. UNDERGND ELECTRICAL'!$R$12</definedName>
    <definedName name="Col_ST" localSheetId="9">'4. GROUNDING SYSTEM'!$R$12</definedName>
    <definedName name="Col_ST" localSheetId="10">'5. CABLE TRAY INSTALLATIONS'!$R$12</definedName>
    <definedName name="Col_ST" localSheetId="11">'6.  FIELD WIRING'!$R$12</definedName>
    <definedName name="Col_ST" localSheetId="12">'7. CABLE TERMINATION'!$R$12</definedName>
    <definedName name="Col_ST" localSheetId="13">'8. LIGHTING'!$R$12</definedName>
    <definedName name="Col_ST" localSheetId="14">'9. INSPECTION AND TESTING'!$R$12</definedName>
    <definedName name="Col_ST" localSheetId="16">'Master Soft Questions'!$R$12</definedName>
    <definedName name="Col_ST" localSheetId="15">Template!$R$12</definedName>
    <definedName name="Col_YES" localSheetId="6">'1. QUALITY MANAGEMENT SYSTEM'!$AE$16</definedName>
    <definedName name="Col_YES" localSheetId="7">'2. ABOVEGND CONDUIT &amp; CABLE SYS'!$AE$16</definedName>
    <definedName name="Col_YES" localSheetId="8">'3. UNDERGND ELECTRICAL'!$AE$16</definedName>
    <definedName name="Col_YES" localSheetId="9">'4. GROUNDING SYSTEM'!$AE$16</definedName>
    <definedName name="Col_YES" localSheetId="10">'5. CABLE TRAY INSTALLATIONS'!$AE$16</definedName>
    <definedName name="Col_YES" localSheetId="11">'6.  FIELD WIRING'!$AE$16</definedName>
    <definedName name="Col_YES" localSheetId="12">'7. CABLE TERMINATION'!$AE$16</definedName>
    <definedName name="Col_YES" localSheetId="13">'8. LIGHTING'!$AE$16</definedName>
    <definedName name="Col_YES" localSheetId="14">'9. INSPECTION AND TESTING'!$AE$16</definedName>
    <definedName name="Col_YES" localSheetId="16">'Master Soft Questions'!$AE$16</definedName>
    <definedName name="Col_YES" localSheetId="15">Template!$AE$16</definedName>
    <definedName name="Comments" localSheetId="6">'1. QUALITY MANAGEMENT SYSTEM'!$D$100</definedName>
    <definedName name="Comments" localSheetId="7">'2. ABOVEGND CONDUIT &amp; CABLE SYS'!$D$109</definedName>
    <definedName name="Comments" localSheetId="8">'3. UNDERGND ELECTRICAL'!$D$109</definedName>
    <definedName name="Comments" localSheetId="9">'4. GROUNDING SYSTEM'!$D$76</definedName>
    <definedName name="Comments" localSheetId="10">'5. CABLE TRAY INSTALLATIONS'!$D$46</definedName>
    <definedName name="Comments" localSheetId="11">'6.  FIELD WIRING'!$D$67</definedName>
    <definedName name="Comments" localSheetId="12">'7. CABLE TERMINATION'!$D$58</definedName>
    <definedName name="Comments" localSheetId="13">'8. LIGHTING'!$D$46</definedName>
    <definedName name="Comments" localSheetId="14">'9. INSPECTION AND TESTING'!$D$25</definedName>
    <definedName name="Comments" localSheetId="16">'Master Soft Questions'!$D$289</definedName>
    <definedName name="Comments" localSheetId="15">Template!$D$22</definedName>
    <definedName name="Comments_Rows" localSheetId="6">'1. QUALITY MANAGEMENT SYSTEM'!$B$100</definedName>
    <definedName name="Comments_Rows" localSheetId="7">'2. ABOVEGND CONDUIT &amp; CABLE SYS'!$B$109</definedName>
    <definedName name="Comments_Rows" localSheetId="8">'3. UNDERGND ELECTRICAL'!$B$109</definedName>
    <definedName name="Comments_Rows" localSheetId="9">'4. GROUNDING SYSTEM'!$B$76</definedName>
    <definedName name="Comments_Rows" localSheetId="10">'5. CABLE TRAY INSTALLATIONS'!$B$46</definedName>
    <definedName name="Comments_Rows" localSheetId="11">'6.  FIELD WIRING'!$B$67</definedName>
    <definedName name="Comments_Rows" localSheetId="12">'7. CABLE TERMINATION'!$B$58</definedName>
    <definedName name="Comments_Rows" localSheetId="13">'8. LIGHTING'!$B$46</definedName>
    <definedName name="Comments_Rows" localSheetId="14">'9. INSPECTION AND TESTING'!$B$25</definedName>
    <definedName name="Comments_Rows" localSheetId="16">'Master Soft Questions'!$B$289</definedName>
    <definedName name="Comments_Rows" localSheetId="15">Template!$B$22</definedName>
    <definedName name="Contract">'Master Control'!$ED$32</definedName>
    <definedName name="Contract_Category">'Master Control'!$CF$35:$CG$35</definedName>
    <definedName name="Corp_Risk_Category">'Master Control'!$CK$35:$CL$35</definedName>
    <definedName name="Corporate_Risk">'Master Control'!$EF$32</definedName>
    <definedName name="Count_CA" localSheetId="6">'1. QUALITY MANAGEMENT SYSTEM'!$AA$3</definedName>
    <definedName name="Count_CA" localSheetId="7">'2. ABOVEGND CONDUIT &amp; CABLE SYS'!$AA$3</definedName>
    <definedName name="Count_CA" localSheetId="8">'3. UNDERGND ELECTRICAL'!$AA$3</definedName>
    <definedName name="Count_CA" localSheetId="9">'4. GROUNDING SYSTEM'!$AA$3</definedName>
    <definedName name="Count_CA" localSheetId="10">'5. CABLE TRAY INSTALLATIONS'!$AA$3</definedName>
    <definedName name="Count_CA" localSheetId="11">'6.  FIELD WIRING'!$AA$3</definedName>
    <definedName name="Count_CA" localSheetId="12">'7. CABLE TERMINATION'!$AA$3</definedName>
    <definedName name="Count_CA" localSheetId="13">'8. LIGHTING'!$AA$3</definedName>
    <definedName name="Count_CA" localSheetId="14">'9. INSPECTION AND TESTING'!$AA$3</definedName>
    <definedName name="Count_CA" localSheetId="16">'Master Soft Questions'!$AA$3</definedName>
    <definedName name="Count_CA" localSheetId="15">Template!$AA$3</definedName>
    <definedName name="Count_OBS" localSheetId="6">'1. QUALITY MANAGEMENT SYSTEM'!$Y$3</definedName>
    <definedName name="Count_OBS" localSheetId="7">'2. ABOVEGND CONDUIT &amp; CABLE SYS'!$Y$3</definedName>
    <definedName name="Count_OBS" localSheetId="8">'3. UNDERGND ELECTRICAL'!$Y$3</definedName>
    <definedName name="Count_OBS" localSheetId="9">'4. GROUNDING SYSTEM'!$Y$3</definedName>
    <definedName name="Count_OBS" localSheetId="10">'5. CABLE TRAY INSTALLATIONS'!$Y$3</definedName>
    <definedName name="Count_OBS" localSheetId="11">'6.  FIELD WIRING'!$Y$3</definedName>
    <definedName name="Count_OBS" localSheetId="12">'7. CABLE TERMINATION'!$Y$3</definedName>
    <definedName name="Count_OBS" localSheetId="13">'8. LIGHTING'!$Y$3</definedName>
    <definedName name="Count_OBS" localSheetId="14">'9. INSPECTION AND TESTING'!$Y$3</definedName>
    <definedName name="Count_OBS" localSheetId="16">'Master Soft Questions'!$Y$3</definedName>
    <definedName name="Count_OBS" localSheetId="15">Template!$Y$3</definedName>
    <definedName name="Count_PA" localSheetId="6">'1. QUALITY MANAGEMENT SYSTEM'!$Z$3</definedName>
    <definedName name="Count_PA" localSheetId="7">'2. ABOVEGND CONDUIT &amp; CABLE SYS'!$Z$3</definedName>
    <definedName name="Count_PA" localSheetId="8">'3. UNDERGND ELECTRICAL'!$Z$3</definedName>
    <definedName name="Count_PA" localSheetId="9">'4. GROUNDING SYSTEM'!$Z$3</definedName>
    <definedName name="Count_PA" localSheetId="10">'5. CABLE TRAY INSTALLATIONS'!$Z$3</definedName>
    <definedName name="Count_PA" localSheetId="11">'6.  FIELD WIRING'!$Z$3</definedName>
    <definedName name="Count_PA" localSheetId="12">'7. CABLE TERMINATION'!$Z$3</definedName>
    <definedName name="Count_PA" localSheetId="13">'8. LIGHTING'!$Z$3</definedName>
    <definedName name="Count_PA" localSheetId="14">'9. INSPECTION AND TESTING'!$Z$3</definedName>
    <definedName name="Count_PA" localSheetId="16">'Master Soft Questions'!$Z$3</definedName>
    <definedName name="Count_PA" localSheetId="15">Template!$Z$3</definedName>
    <definedName name="Count_ST" localSheetId="6">'1. QUALITY MANAGEMENT SYSTEM'!$X$3</definedName>
    <definedName name="Count_ST" localSheetId="7">'2. ABOVEGND CONDUIT &amp; CABLE SYS'!$X$3</definedName>
    <definedName name="Count_ST" localSheetId="8">'3. UNDERGND ELECTRICAL'!$X$3</definedName>
    <definedName name="Count_ST" localSheetId="9">'4. GROUNDING SYSTEM'!$X$3</definedName>
    <definedName name="Count_ST" localSheetId="10">'5. CABLE TRAY INSTALLATIONS'!$X$3</definedName>
    <definedName name="Count_ST" localSheetId="11">'6.  FIELD WIRING'!$X$3</definedName>
    <definedName name="Count_ST" localSheetId="12">'7. CABLE TERMINATION'!$X$3</definedName>
    <definedName name="Count_ST" localSheetId="13">'8. LIGHTING'!$X$3</definedName>
    <definedName name="Count_ST" localSheetId="14">'9. INSPECTION AND TESTING'!$X$3</definedName>
    <definedName name="Count_ST" localSheetId="16">'Master Soft Questions'!$X$3</definedName>
    <definedName name="Count_ST" localSheetId="15">Template!$X$3</definedName>
    <definedName name="Cover_0" localSheetId="6">'1. QUALITY MANAGEMENT SYSTEM'!$F$196:$I$198</definedName>
    <definedName name="Cover_0" localSheetId="7">'2. ABOVEGND CONDUIT &amp; CABLE SYS'!$F$205:$I$207</definedName>
    <definedName name="Cover_0" localSheetId="8">'3. UNDERGND ELECTRICAL'!$F$205:$I$207</definedName>
    <definedName name="Cover_0" localSheetId="9">'4. GROUNDING SYSTEM'!$F$172:$I$174</definedName>
    <definedName name="Cover_0" localSheetId="10">'5. CABLE TRAY INSTALLATIONS'!$F$142:$I$144</definedName>
    <definedName name="Cover_0" localSheetId="11">'6.  FIELD WIRING'!$F$163:$I$165</definedName>
    <definedName name="Cover_0" localSheetId="12">'7. CABLE TERMINATION'!$F$154:$I$156</definedName>
    <definedName name="Cover_0" localSheetId="13">'8. LIGHTING'!$F$142:$I$144</definedName>
    <definedName name="Cover_0" localSheetId="14">'9. INSPECTION AND TESTING'!$F$121:$I$123</definedName>
    <definedName name="Cover_0" localSheetId="16">'Master Soft Questions'!$F$385:$I$387</definedName>
    <definedName name="Cover_0" localSheetId="15">Template!$F$118:$I$120</definedName>
    <definedName name="Cover_1" localSheetId="6">'1. QUALITY MANAGEMENT SYSTEM'!$F$200:$I$202</definedName>
    <definedName name="Cover_1" localSheetId="7">'2. ABOVEGND CONDUIT &amp; CABLE SYS'!$F$209:$I$211</definedName>
    <definedName name="Cover_1" localSheetId="8">'3. UNDERGND ELECTRICAL'!$F$209:$I$211</definedName>
    <definedName name="Cover_1" localSheetId="9">'4. GROUNDING SYSTEM'!$F$176:$I$178</definedName>
    <definedName name="Cover_1" localSheetId="10">'5. CABLE TRAY INSTALLATIONS'!$F$146:$I$148</definedName>
    <definedName name="Cover_1" localSheetId="11">'6.  FIELD WIRING'!$F$167:$I$169</definedName>
    <definedName name="Cover_1" localSheetId="12">'7. CABLE TERMINATION'!$F$158:$I$160</definedName>
    <definedName name="Cover_1" localSheetId="13">'8. LIGHTING'!$F$146:$I$148</definedName>
    <definedName name="Cover_1" localSheetId="14">'9. INSPECTION AND TESTING'!$F$125:$I$127</definedName>
    <definedName name="Cover_1" localSheetId="16">'Master Soft Questions'!$F$389:$I$391</definedName>
    <definedName name="Cover_1" localSheetId="15">Template!$F$122:$I$124</definedName>
    <definedName name="Cover_2" localSheetId="6">'1. QUALITY MANAGEMENT SYSTEM'!$F$204:$I$206</definedName>
    <definedName name="Cover_2" localSheetId="7">'2. ABOVEGND CONDUIT &amp; CABLE SYS'!$F$213:$I$215</definedName>
    <definedName name="Cover_2" localSheetId="8">'3. UNDERGND ELECTRICAL'!$F$213:$I$215</definedName>
    <definedName name="Cover_2" localSheetId="9">'4. GROUNDING SYSTEM'!$F$180:$I$182</definedName>
    <definedName name="Cover_2" localSheetId="10">'5. CABLE TRAY INSTALLATIONS'!$F$150:$I$152</definedName>
    <definedName name="Cover_2" localSheetId="11">'6.  FIELD WIRING'!$F$171:$I$173</definedName>
    <definedName name="Cover_2" localSheetId="12">'7. CABLE TERMINATION'!$F$162:$I$164</definedName>
    <definedName name="Cover_2" localSheetId="13">'8. LIGHTING'!$F$150:$I$152</definedName>
    <definedName name="Cover_2" localSheetId="14">'9. INSPECTION AND TESTING'!$F$129:$I$131</definedName>
    <definedName name="Cover_2" localSheetId="16">'Master Soft Questions'!$F$393:$I$395</definedName>
    <definedName name="Cover_2" localSheetId="15">Template!$F$126:$I$128</definedName>
    <definedName name="Critical_View">Summary!$B$4</definedName>
    <definedName name="DDate" localSheetId="6">'1. QUALITY MANAGEMENT SYSTEM'!$AR$12</definedName>
    <definedName name="DDate" localSheetId="7">'2. ABOVEGND CONDUIT &amp; CABLE SYS'!$AR$12</definedName>
    <definedName name="DDate" localSheetId="8">'3. UNDERGND ELECTRICAL'!$AR$12</definedName>
    <definedName name="DDate" localSheetId="9">'4. GROUNDING SYSTEM'!$AR$12</definedName>
    <definedName name="DDate" localSheetId="10">'5. CABLE TRAY INSTALLATIONS'!$AR$12</definedName>
    <definedName name="DDate" localSheetId="11">'6.  FIELD WIRING'!$AR$12</definedName>
    <definedName name="DDate" localSheetId="12">'7. CABLE TERMINATION'!$AR$12</definedName>
    <definedName name="DDate" localSheetId="13">'8. LIGHTING'!$AR$12</definedName>
    <definedName name="DDate" localSheetId="14">'9. INSPECTION AND TESTING'!$AR$12</definedName>
    <definedName name="DDate" localSheetId="16">'Master Soft Questions'!$AR$12</definedName>
    <definedName name="DDate" localSheetId="15">Template!$AR$12</definedName>
    <definedName name="DDates" localSheetId="6">'1. QUALITY MANAGEMENT SYSTEM'!$AR$13:$AR$16</definedName>
    <definedName name="DDates" localSheetId="7">'2. ABOVEGND CONDUIT &amp; CABLE SYS'!$AR$13:$AR$16</definedName>
    <definedName name="DDates" localSheetId="8">'3. UNDERGND ELECTRICAL'!$AR$13:$AR$16</definedName>
    <definedName name="DDates" localSheetId="9">'4. GROUNDING SYSTEM'!$AR$13:$AR$16</definedName>
    <definedName name="DDates" localSheetId="10">'5. CABLE TRAY INSTALLATIONS'!$AR$13:$AR$16</definedName>
    <definedName name="DDates" localSheetId="11">'6.  FIELD WIRING'!$AR$13:$AR$16</definedName>
    <definedName name="DDates" localSheetId="12">'7. CABLE TERMINATION'!$AR$13:$AR$16</definedName>
    <definedName name="DDates" localSheetId="13">'8. LIGHTING'!$AR$13:$AR$16</definedName>
    <definedName name="DDates" localSheetId="14">'9. INSPECTION AND TESTING'!$AR$13:$AR$16</definedName>
    <definedName name="DDates" localSheetId="16">'Master Soft Questions'!$AR$13:$AR$16</definedName>
    <definedName name="DDates" localSheetId="15">Template!$AR$13:$AR$16</definedName>
    <definedName name="Default_HdrFtr">'Master Control'!$B$114:$Q$123</definedName>
    <definedName name="DI_Visible">'Master Control'!$O$144</definedName>
    <definedName name="Disc_Audited">Cover!$C$8:$I$9</definedName>
    <definedName name="Disc_Percent">Cover!$C$18:$I$18</definedName>
    <definedName name="Discipline">'Master List of Requirements'!$O$1</definedName>
    <definedName name="Discipline_List">'Master List of Requirements'!$Q$2:$Q$35</definedName>
    <definedName name="Discipline_Lookup">'Master Control'!$A$281:$A$335</definedName>
    <definedName name="Discipline_Range">'Master List of Requirements'!$O$1:$O$11000</definedName>
    <definedName name="Dist_Exec_Category">'Master Control'!$CP$35:$CQ$35</definedName>
    <definedName name="Distributed_Execution">'Master Control'!$EH$32</definedName>
    <definedName name="dmyChecklist">'Master Control'!$E$143</definedName>
    <definedName name="dmyFocus">'Master Control'!$K$143</definedName>
    <definedName name="dmyPhase">'Master Control'!$N$143</definedName>
    <definedName name="dmyQRS">'Master Control'!$J$143</definedName>
    <definedName name="dmyTopic">'Master Control'!$I$143</definedName>
    <definedName name="DP_Count" localSheetId="6">'1. QUALITY MANAGEMENT SYSTEM'!$AZ$105</definedName>
    <definedName name="DP_Count" localSheetId="7">'2. ABOVEGND CONDUIT &amp; CABLE SYS'!$AZ$114</definedName>
    <definedName name="DP_Count" localSheetId="8">'3. UNDERGND ELECTRICAL'!$AZ$114</definedName>
    <definedName name="DP_Count" localSheetId="9">'4. GROUNDING SYSTEM'!$AZ$81</definedName>
    <definedName name="DP_Count" localSheetId="10">'5. CABLE TRAY INSTALLATIONS'!$AZ$51</definedName>
    <definedName name="DP_Count" localSheetId="11">'6.  FIELD WIRING'!$AZ$72</definedName>
    <definedName name="DP_Count" localSheetId="12">'7. CABLE TERMINATION'!$AZ$63</definedName>
    <definedName name="DP_Count" localSheetId="13">'8. LIGHTING'!$AZ$51</definedName>
    <definedName name="DP_Count" localSheetId="14">'9. INSPECTION AND TESTING'!$AZ$30</definedName>
    <definedName name="DP_Count" localSheetId="16">'Master Soft Questions'!$AZ$294</definedName>
    <definedName name="DP_Count" localSheetId="15">Template!$AZ$27</definedName>
    <definedName name="DP_Flag">Summary!$N$66</definedName>
    <definedName name="DP_Shown">Summary!$O$66</definedName>
    <definedName name="End_of_Topics">Summary!$B$17</definedName>
    <definedName name="Entry_Date">Cover!$E$40</definedName>
    <definedName name="Eval_1" localSheetId="6">'1. QUALITY MANAGEMENT SYSTEM'!$AG$16:$AG$98</definedName>
    <definedName name="Eval_1" localSheetId="7">'2. ABOVEGND CONDUIT &amp; CABLE SYS'!$AG$16:$AG$107</definedName>
    <definedName name="Eval_1" localSheetId="8">'3. UNDERGND ELECTRICAL'!$AG$16:$AG$107</definedName>
    <definedName name="Eval_1" localSheetId="9">'4. GROUNDING SYSTEM'!$AG$16:$AG$74</definedName>
    <definedName name="Eval_1" localSheetId="10">'5. CABLE TRAY INSTALLATIONS'!$AG$16:$AG$44</definedName>
    <definedName name="Eval_1" localSheetId="11">'6.  FIELD WIRING'!$AG$16:$AG$65</definedName>
    <definedName name="Eval_1" localSheetId="12">'7. CABLE TERMINATION'!$AG$16:$AG$56</definedName>
    <definedName name="Eval_1" localSheetId="13">'8. LIGHTING'!$AG$16:$AG$44</definedName>
    <definedName name="Eval_1" localSheetId="14">'9. INSPECTION AND TESTING'!$AG$16:$AG$23</definedName>
    <definedName name="Eval_1" localSheetId="16">'Master Soft Questions'!$AG$16:$AG$287</definedName>
    <definedName name="Eval_1" localSheetId="15">Template!$AG$16:$AG$20</definedName>
    <definedName name="Eval_2" localSheetId="6">'1. QUALITY MANAGEMENT SYSTEM'!$AG$105</definedName>
    <definedName name="Eval_2" localSheetId="7">'2. ABOVEGND CONDUIT &amp; CABLE SYS'!$AG$114</definedName>
    <definedName name="Eval_2" localSheetId="8">'3. UNDERGND ELECTRICAL'!$AG$114</definedName>
    <definedName name="Eval_2" localSheetId="9">'4. GROUNDING SYSTEM'!$AG$81</definedName>
    <definedName name="Eval_2" localSheetId="10">'5. CABLE TRAY INSTALLATIONS'!$AG$51</definedName>
    <definedName name="Eval_2" localSheetId="11">'6.  FIELD WIRING'!$AG$72</definedName>
    <definedName name="Eval_2" localSheetId="12">'7. CABLE TERMINATION'!$AG$63</definedName>
    <definedName name="Eval_2" localSheetId="13">'8. LIGHTING'!$AG$51</definedName>
    <definedName name="Eval_2" localSheetId="14">'9. INSPECTION AND TESTING'!$AG$30</definedName>
    <definedName name="Eval_2" localSheetId="16">'Master Soft Questions'!$AG$294</definedName>
    <definedName name="Eval_2" localSheetId="15">Template!$AG$27</definedName>
    <definedName name="Execution">'Master Control'!$DZ$32</definedName>
    <definedName name="Exit_Date">Cover!$I$40</definedName>
    <definedName name="_xlnm.Extract" localSheetId="19">'Master List of Requirements'!$Q$1</definedName>
    <definedName name="FDate" localSheetId="6">'1. QUALITY MANAGEMENT SYSTEM'!$AO$12</definedName>
    <definedName name="FDate" localSheetId="7">'2. ABOVEGND CONDUIT &amp; CABLE SYS'!$AO$12</definedName>
    <definedName name="FDate" localSheetId="8">'3. UNDERGND ELECTRICAL'!$AO$12</definedName>
    <definedName name="FDate" localSheetId="9">'4. GROUNDING SYSTEM'!$AO$12</definedName>
    <definedName name="FDate" localSheetId="10">'5. CABLE TRAY INSTALLATIONS'!$AO$12</definedName>
    <definedName name="FDate" localSheetId="11">'6.  FIELD WIRING'!$AO$12</definedName>
    <definedName name="FDate" localSheetId="12">'7. CABLE TERMINATION'!$AO$12</definedName>
    <definedName name="FDate" localSheetId="13">'8. LIGHTING'!$AO$12</definedName>
    <definedName name="FDate" localSheetId="14">'9. INSPECTION AND TESTING'!$AO$12</definedName>
    <definedName name="FDate" localSheetId="16">'Master Soft Questions'!$AO$12</definedName>
    <definedName name="FDate" localSheetId="15">Template!$AO$12</definedName>
    <definedName name="FDates" localSheetId="6">'1. QUALITY MANAGEMENT SYSTEM'!$AO$13:$AO$16</definedName>
    <definedName name="FDates" localSheetId="7">'2. ABOVEGND CONDUIT &amp; CABLE SYS'!$AO$13:$AO$16</definedName>
    <definedName name="FDates" localSheetId="8">'3. UNDERGND ELECTRICAL'!$AO$13:$AO$16</definedName>
    <definedName name="FDates" localSheetId="9">'4. GROUNDING SYSTEM'!$AO$13:$AO$16</definedName>
    <definedName name="FDates" localSheetId="10">'5. CABLE TRAY INSTALLATIONS'!$AO$13:$AO$16</definedName>
    <definedName name="FDates" localSheetId="11">'6.  FIELD WIRING'!$AO$13:$AO$16</definedName>
    <definedName name="FDates" localSheetId="12">'7. CABLE TERMINATION'!$AO$13:$AO$16</definedName>
    <definedName name="FDates" localSheetId="13">'8. LIGHTING'!$AO$13:$AO$16</definedName>
    <definedName name="FDates" localSheetId="14">'9. INSPECTION AND TESTING'!$AO$13:$AO$16</definedName>
    <definedName name="FDates" localSheetId="16">'Master Soft Questions'!$AO$13:$AO$16</definedName>
    <definedName name="FDates" localSheetId="15">Template!$AO$13:$AO$16</definedName>
    <definedName name="Filter_Business_Line_Main">'Master Control'!$H$34</definedName>
    <definedName name="Filter_Business_Line_Sub">'Master Control'!$H$36</definedName>
    <definedName name="Filter_Contract">'Master Control'!$M$36</definedName>
    <definedName name="Filter_Corporate_Risk">'Master Control'!$C$34</definedName>
    <definedName name="Filter_Distributed_Execution">'Master Control'!$C$36</definedName>
    <definedName name="Filter_Execution">'Master Control'!$H$41</definedName>
    <definedName name="Filter_Fluor_Entities">'Master Control'!$C$42</definedName>
    <definedName name="Filter_Joint_Venture">'Master Control'!$C$38</definedName>
    <definedName name="Filter_Modularization">'Master Control'!$C$40</definedName>
    <definedName name="Filter_Phase">'Master Control'!$H$39</definedName>
    <definedName name="Filter_Size">'Master Control'!$M$34</definedName>
    <definedName name="Filters_Changed">'Master Control'!$AA$50</definedName>
    <definedName name="Find_1" localSheetId="6">'1. QUALITY MANAGEMENT SYSTEM'!$B$14</definedName>
    <definedName name="Find_1" localSheetId="7">'2. ABOVEGND CONDUIT &amp; CABLE SYS'!$B$14</definedName>
    <definedName name="Find_1" localSheetId="8">'3. UNDERGND ELECTRICAL'!$B$14</definedName>
    <definedName name="Find_1" localSheetId="9">'4. GROUNDING SYSTEM'!$B$14</definedName>
    <definedName name="Find_1" localSheetId="10">'5. CABLE TRAY INSTALLATIONS'!$B$14</definedName>
    <definedName name="Find_1" localSheetId="11">'6.  FIELD WIRING'!$B$14</definedName>
    <definedName name="Find_1" localSheetId="12">'7. CABLE TERMINATION'!$B$14</definedName>
    <definedName name="Find_1" localSheetId="13">'8. LIGHTING'!$B$14</definedName>
    <definedName name="Find_1" localSheetId="14">'9. INSPECTION AND TESTING'!$B$14</definedName>
    <definedName name="Find_1" localSheetId="16">'Master Soft Questions'!$B$14</definedName>
    <definedName name="Find_1" localSheetId="15">Template!$B$14</definedName>
    <definedName name="Find_Consol">Summary!$B$21</definedName>
    <definedName name="Finding_CkBoxes" localSheetId="6">'1. QUALITY MANAGEMENT SYSTEM'!$F$12:$I$16</definedName>
    <definedName name="Finding_CkBoxes" localSheetId="7">'2. ABOVEGND CONDUIT &amp; CABLE SYS'!$F$12:$I$16</definedName>
    <definedName name="Finding_CkBoxes" localSheetId="8">'3. UNDERGND ELECTRICAL'!$F$12:$I$16</definedName>
    <definedName name="Finding_CkBoxes" localSheetId="9">'4. GROUNDING SYSTEM'!$F$12:$I$16</definedName>
    <definedName name="Finding_CkBoxes" localSheetId="10">'5. CABLE TRAY INSTALLATIONS'!$F$12:$I$16</definedName>
    <definedName name="Finding_CkBoxes" localSheetId="11">'6.  FIELD WIRING'!$F$12:$I$16</definedName>
    <definedName name="Finding_CkBoxes" localSheetId="12">'7. CABLE TERMINATION'!$F$12:$I$16</definedName>
    <definedName name="Finding_CkBoxes" localSheetId="13">'8. LIGHTING'!$F$12:$I$16</definedName>
    <definedName name="Finding_CkBoxes" localSheetId="14">'9. INSPECTION AND TESTING'!$F$12:$I$16</definedName>
    <definedName name="Finding_CkBoxes" localSheetId="16">'Master Soft Questions'!$F$12:$I$16</definedName>
    <definedName name="Finding_CkBoxes" localSheetId="15">Template!$F$12:$I$16</definedName>
    <definedName name="Finding_Type">'Master Control'!$J$207:$J$208</definedName>
    <definedName name="Findings" localSheetId="6">'1. QUALITY MANAGEMENT SYSTEM'!$R$13:$V$15</definedName>
    <definedName name="Findings" localSheetId="7">'2. ABOVEGND CONDUIT &amp; CABLE SYS'!$R$13:$V$15</definedName>
    <definedName name="Findings" localSheetId="8">'3. UNDERGND ELECTRICAL'!$R$13:$V$15</definedName>
    <definedName name="Findings" localSheetId="9">'4. GROUNDING SYSTEM'!$R$13:$V$15</definedName>
    <definedName name="Findings" localSheetId="10">'5. CABLE TRAY INSTALLATIONS'!$R$13:$V$15</definedName>
    <definedName name="Findings" localSheetId="11">'6.  FIELD WIRING'!$R$13:$V$15</definedName>
    <definedName name="Findings" localSheetId="12">'7. CABLE TERMINATION'!$R$13:$V$15</definedName>
    <definedName name="Findings" localSheetId="13">'8. LIGHTING'!$R$13:$V$15</definedName>
    <definedName name="Findings" localSheetId="14">'9. INSPECTION AND TESTING'!$R$13:$V$15</definedName>
    <definedName name="Findings" localSheetId="16">'Master Soft Questions'!$R$13:$V$15</definedName>
    <definedName name="Findings" localSheetId="15">Template!$R$13:$V$15</definedName>
    <definedName name="Findings_Categories" localSheetId="6">'1. QUALITY MANAGEMENT SYSTEM'!$F$12</definedName>
    <definedName name="Findings_Categories" localSheetId="7">'2. ABOVEGND CONDUIT &amp; CABLE SYS'!$F$12</definedName>
    <definedName name="Findings_Categories" localSheetId="8">'3. UNDERGND ELECTRICAL'!$F$12</definedName>
    <definedName name="Findings_Categories" localSheetId="9">'4. GROUNDING SYSTEM'!$F$12</definedName>
    <definedName name="Findings_Categories" localSheetId="10">'5. CABLE TRAY INSTALLATIONS'!$F$12</definedName>
    <definedName name="Findings_Categories" localSheetId="11">'6.  FIELD WIRING'!$F$12</definedName>
    <definedName name="Findings_Categories" localSheetId="12">'7. CABLE TERMINATION'!$F$12</definedName>
    <definedName name="Findings_Categories" localSheetId="13">'8. LIGHTING'!$F$12</definedName>
    <definedName name="Findings_Categories" localSheetId="14">'9. INSPECTION AND TESTING'!$F$12</definedName>
    <definedName name="Findings_Categories" localSheetId="16">'Master Soft Questions'!$F$12</definedName>
    <definedName name="Findings_Categories" localSheetId="15">Template!$F$12</definedName>
    <definedName name="Findings_Status">Summary!$Q$59</definedName>
    <definedName name="Fluor_Entities">'Master Control'!$EN$32</definedName>
    <definedName name="Fluor_Entities_Category">'Master Control'!$DE$35:$DF$35</definedName>
    <definedName name="FM_Count" localSheetId="6">'1. QUALITY MANAGEMENT SYSTEM'!$BF$105</definedName>
    <definedName name="FM_Count" localSheetId="7">'2. ABOVEGND CONDUIT &amp; CABLE SYS'!$BF$114</definedName>
    <definedName name="FM_Count" localSheetId="8">'3. UNDERGND ELECTRICAL'!$BF$114</definedName>
    <definedName name="FM_Count" localSheetId="9">'4. GROUNDING SYSTEM'!$BF$81</definedName>
    <definedName name="FM_Count" localSheetId="10">'5. CABLE TRAY INSTALLATIONS'!$BF$51</definedName>
    <definedName name="FM_Count" localSheetId="11">'6.  FIELD WIRING'!$BF$72</definedName>
    <definedName name="FM_Count" localSheetId="12">'7. CABLE TERMINATION'!$BF$63</definedName>
    <definedName name="FM_Count" localSheetId="13">'8. LIGHTING'!$BF$51</definedName>
    <definedName name="FM_Count" localSheetId="14">'9. INSPECTION AND TESTING'!$BF$30</definedName>
    <definedName name="FM_Count" localSheetId="16">'Master Soft Questions'!$BF$294</definedName>
    <definedName name="FM_Count" localSheetId="15">Template!$BF$27</definedName>
    <definedName name="FM_Flag">Summary!$N$69</definedName>
    <definedName name="FM_Shown">Summary!$O$69</definedName>
    <definedName name="Format_Finding" localSheetId="6">'1. QUALITY MANAGEMENT SYSTEM'!$A$177:$FL$178</definedName>
    <definedName name="Format_Finding" localSheetId="7">'2. ABOVEGND CONDUIT &amp; CABLE SYS'!$A$186:$FL$187</definedName>
    <definedName name="Format_Finding" localSheetId="8">'3. UNDERGND ELECTRICAL'!$A$186:$FL$187</definedName>
    <definedName name="Format_Finding" localSheetId="9">'4. GROUNDING SYSTEM'!$A$153:$FL$154</definedName>
    <definedName name="Format_Finding" localSheetId="10">'5. CABLE TRAY INSTALLATIONS'!$A$123:$FL$124</definedName>
    <definedName name="Format_Finding" localSheetId="11">'6.  FIELD WIRING'!$A$144:$FL$145</definedName>
    <definedName name="Format_Finding" localSheetId="12">'7. CABLE TERMINATION'!$A$135:$FL$136</definedName>
    <definedName name="Format_Finding" localSheetId="13">'8. LIGHTING'!$A$123:$FL$124</definedName>
    <definedName name="Format_Finding" localSheetId="14">'9. INSPECTION AND TESTING'!$A$102:$FL$103</definedName>
    <definedName name="Format_Finding" localSheetId="16">'Master Soft Questions'!$A$366:$FL$367</definedName>
    <definedName name="Format_Finding" localSheetId="15">Template!$A$99:$FL$100</definedName>
    <definedName name="Format_Heading_Insert" localSheetId="6">'1. QUALITY MANAGEMENT SYSTEM'!$A$191:$FL$193</definedName>
    <definedName name="Format_Heading_Insert" localSheetId="7">'2. ABOVEGND CONDUIT &amp; CABLE SYS'!$A$200:$FL$202</definedName>
    <definedName name="Format_Heading_Insert" localSheetId="8">'3. UNDERGND ELECTRICAL'!$A$200:$FL$202</definedName>
    <definedName name="Format_Heading_Insert" localSheetId="9">'4. GROUNDING SYSTEM'!$A$167:$FL$169</definedName>
    <definedName name="Format_Heading_Insert" localSheetId="10">'5. CABLE TRAY INSTALLATIONS'!$A$137:$FL$139</definedName>
    <definedName name="Format_Heading_Insert" localSheetId="11">'6.  FIELD WIRING'!$A$158:$FL$160</definedName>
    <definedName name="Format_Heading_Insert" localSheetId="12">'7. CABLE TERMINATION'!$A$149:$FL$151</definedName>
    <definedName name="Format_Heading_Insert" localSheetId="13">'8. LIGHTING'!$A$137:$FL$139</definedName>
    <definedName name="Format_Heading_Insert" localSheetId="14">'9. INSPECTION AND TESTING'!$A$116:$FL$118</definedName>
    <definedName name="Format_Heading_Insert" localSheetId="16">'Master Soft Questions'!$A$380:$FL$382</definedName>
    <definedName name="Format_Heading_Insert">Template!$A$113:$FL$115</definedName>
    <definedName name="Format_NoFinding" localSheetId="6">'1. QUALITY MANAGEMENT SYSTEM'!$A$173:$FL$174</definedName>
    <definedName name="Format_NoFinding" localSheetId="7">'2. ABOVEGND CONDUIT &amp; CABLE SYS'!$A$182:$FL$183</definedName>
    <definedName name="Format_NoFinding" localSheetId="8">'3. UNDERGND ELECTRICAL'!$A$182:$FL$183</definedName>
    <definedName name="Format_NoFinding" localSheetId="9">'4. GROUNDING SYSTEM'!$A$149:$FL$150</definedName>
    <definedName name="Format_NoFinding" localSheetId="10">'5. CABLE TRAY INSTALLATIONS'!$A$119:$FL$120</definedName>
    <definedName name="Format_NoFinding" localSheetId="11">'6.  FIELD WIRING'!$A$140:$FL$141</definedName>
    <definedName name="Format_NoFinding" localSheetId="12">'7. CABLE TERMINATION'!$A$131:$FL$132</definedName>
    <definedName name="Format_NoFinding" localSheetId="13">'8. LIGHTING'!$A$119:$FL$120</definedName>
    <definedName name="Format_NoFinding" localSheetId="14">'9. INSPECTION AND TESTING'!$A$98:$FL$99</definedName>
    <definedName name="Format_NoFinding" localSheetId="16">'Master Soft Questions'!$A$362:$FL$363</definedName>
    <definedName name="Format_NoFinding" localSheetId="15">Template!$A$95:$FL$96</definedName>
    <definedName name="Format_POA" localSheetId="6">'1. QUALITY MANAGEMENT SYSTEM'!$A$181:$FL$183</definedName>
    <definedName name="Format_POA" localSheetId="7">'2. ABOVEGND CONDUIT &amp; CABLE SYS'!$A$190:$FL$192</definedName>
    <definedName name="Format_POA" localSheetId="8">'3. UNDERGND ELECTRICAL'!$A$190:$FL$192</definedName>
    <definedName name="Format_POA" localSheetId="9">'4. GROUNDING SYSTEM'!$A$157:$FL$159</definedName>
    <definedName name="Format_POA" localSheetId="10">'5. CABLE TRAY INSTALLATIONS'!$A$127:$FL$129</definedName>
    <definedName name="Format_POA" localSheetId="11">'6.  FIELD WIRING'!$A$148:$FL$150</definedName>
    <definedName name="Format_POA" localSheetId="12">'7. CABLE TERMINATION'!$A$139:$FL$141</definedName>
    <definedName name="Format_POA" localSheetId="13">'8. LIGHTING'!$A$127:$FL$129</definedName>
    <definedName name="Format_POA" localSheetId="14">'9. INSPECTION AND TESTING'!$A$106:$FL$108</definedName>
    <definedName name="Format_POA" localSheetId="16">'Master Soft Questions'!$A$370:$FL$372</definedName>
    <definedName name="Format_POA" localSheetId="15">Template!$A$103:$FL$105</definedName>
    <definedName name="Format_POA_Insert" localSheetId="6">'1. QUALITY MANAGEMENT SYSTEM'!$A$186:$FL$188</definedName>
    <definedName name="Format_POA_Insert" localSheetId="7">'2. ABOVEGND CONDUIT &amp; CABLE SYS'!$A$195:$FL$197</definedName>
    <definedName name="Format_POA_Insert" localSheetId="8">'3. UNDERGND ELECTRICAL'!$A$195:$FL$197</definedName>
    <definedName name="Format_POA_Insert" localSheetId="9">'4. GROUNDING SYSTEM'!$A$162:$FL$164</definedName>
    <definedName name="Format_POA_Insert" localSheetId="10">'5. CABLE TRAY INSTALLATIONS'!$A$132:$FL$134</definedName>
    <definedName name="Format_POA_Insert" localSheetId="11">'6.  FIELD WIRING'!$A$153:$FL$155</definedName>
    <definedName name="Format_POA_Insert" localSheetId="12">'7. CABLE TERMINATION'!$A$144:$FL$146</definedName>
    <definedName name="Format_POA_Insert" localSheetId="13">'8. LIGHTING'!$A$132:$FL$134</definedName>
    <definedName name="Format_POA_Insert" localSheetId="14">'9. INSPECTION AND TESTING'!$A$111:$FL$113</definedName>
    <definedName name="Format_POA_Insert" localSheetId="16">'Master Soft Questions'!$A$375:$FL$377</definedName>
    <definedName name="Format_POA_Insert" localSheetId="15">Template!$A$108:$FL$110</definedName>
    <definedName name="Format_Topic">Summary!$A$61:$V$61</definedName>
    <definedName name="FtrDiscipline">'Master Control'!$N$122</definedName>
    <definedName name="FtrOSR_Ver">'Master Control'!$D$122</definedName>
    <definedName name="GI_Visible">'Master Control'!$O$143</definedName>
    <definedName name="Hdg" localSheetId="6">'1. QUALITY MANAGEMENT SYSTEM'!$AJ$16</definedName>
    <definedName name="Hdg" localSheetId="7">'2. ABOVEGND CONDUIT &amp; CABLE SYS'!$AJ$16</definedName>
    <definedName name="Hdg" localSheetId="8">'3. UNDERGND ELECTRICAL'!$AJ$16</definedName>
    <definedName name="Hdg" localSheetId="9">'4. GROUNDING SYSTEM'!$AJ$16</definedName>
    <definedName name="Hdg" localSheetId="10">'5. CABLE TRAY INSTALLATIONS'!$AJ$16</definedName>
    <definedName name="Hdg" localSheetId="11">'6.  FIELD WIRING'!$AJ$16</definedName>
    <definedName name="Hdg" localSheetId="12">'7. CABLE TERMINATION'!$AJ$16</definedName>
    <definedName name="Hdg" localSheetId="13">'8. LIGHTING'!$AJ$16</definedName>
    <definedName name="Hdg" localSheetId="14">'9. INSPECTION AND TESTING'!$AJ$16</definedName>
    <definedName name="Hdg" localSheetId="16">'Master Soft Questions'!$AJ$16</definedName>
    <definedName name="Hdg" localSheetId="15">Template!$AJ$16</definedName>
    <definedName name="HdrAudit_Number">'Master Control'!$D$119</definedName>
    <definedName name="HdrClient">'Master Control'!$D$115</definedName>
    <definedName name="HdrContract">'Master Control'!$D$117</definedName>
    <definedName name="HdrDate_Prepared">'Master Control'!$N$119</definedName>
    <definedName name="HdrForm">'Master Control'!$N$115</definedName>
    <definedName name="HdrForm_Date">'Master Control'!$N$116</definedName>
    <definedName name="HdrProject">'Master Control'!$D$116</definedName>
    <definedName name="Header_Check">'Master Control'!$D$126</definedName>
    <definedName name="Hidden_Columns" localSheetId="6">'1. QUALITY MANAGEMENT SYSTEM'!$R$1:$FF$1</definedName>
    <definedName name="Hidden_Columns" localSheetId="7">'2. ABOVEGND CONDUIT &amp; CABLE SYS'!$R$1:$FF$1</definedName>
    <definedName name="Hidden_Columns" localSheetId="8">'3. UNDERGND ELECTRICAL'!$R$1:$FF$1</definedName>
    <definedName name="Hidden_Columns" localSheetId="9">'4. GROUNDING SYSTEM'!$R$1:$FF$1</definedName>
    <definedName name="Hidden_Columns" localSheetId="10">'5. CABLE TRAY INSTALLATIONS'!$R$1:$FF$1</definedName>
    <definedName name="Hidden_Columns" localSheetId="11">'6.  FIELD WIRING'!$R$1:$FF$1</definedName>
    <definedName name="Hidden_Columns" localSheetId="12">'7. CABLE TERMINATION'!$R$1:$FF$1</definedName>
    <definedName name="Hidden_Columns" localSheetId="13">'8. LIGHTING'!$R$1:$FF$1</definedName>
    <definedName name="Hidden_Columns" localSheetId="14">'9. INSPECTION AND TESTING'!$R$1:$FF$1</definedName>
    <definedName name="Hidden_Columns" localSheetId="16">'Master Soft Questions'!$R$1:$FF$1</definedName>
    <definedName name="Hidden_Columns" localSheetId="4">Summary!$T$1:$Z$1</definedName>
    <definedName name="Hidden_Columns" localSheetId="15">Template!$R$1:$FF$1</definedName>
    <definedName name="Hidden_QRS_Columns" localSheetId="2">'Master Control'!$AA$31:$EN$31</definedName>
    <definedName name="Hidden_QRS_Rows" localSheetId="2">'Master Control'!$A$30:$A$43</definedName>
    <definedName name="Hidden_Rows" localSheetId="6">'1. QUALITY MANAGEMENT SYSTEM'!$A$172:$A$206</definedName>
    <definedName name="Hidden_Rows" localSheetId="7">'2. ABOVEGND CONDUIT &amp; CABLE SYS'!$A$181:$A$215</definedName>
    <definedName name="Hidden_Rows" localSheetId="8">'3. UNDERGND ELECTRICAL'!$A$181:$A$215</definedName>
    <definedName name="Hidden_Rows" localSheetId="9">'4. GROUNDING SYSTEM'!$A$148:$A$182</definedName>
    <definedName name="Hidden_Rows" localSheetId="10">'5. CABLE TRAY INSTALLATIONS'!$A$118:$A$152</definedName>
    <definedName name="Hidden_Rows" localSheetId="11">'6.  FIELD WIRING'!$A$139:$A$173</definedName>
    <definedName name="Hidden_Rows" localSheetId="12">'7. CABLE TERMINATION'!$A$130:$A$164</definedName>
    <definedName name="Hidden_Rows" localSheetId="13">'8. LIGHTING'!$A$118:$A$152</definedName>
    <definedName name="Hidden_Rows" localSheetId="14">'9. INSPECTION AND TESTING'!$A$97:$A$131</definedName>
    <definedName name="Hidden_Rows" localSheetId="2">'Master Control'!$A$113:$A$336</definedName>
    <definedName name="Hidden_Rows" localSheetId="16">'Master Soft Questions'!$A$361:$A$395</definedName>
    <definedName name="Hidden_Rows" localSheetId="4">Summary!$A$59:$A$73</definedName>
    <definedName name="Hidden_Rows" localSheetId="15">Template!$A$94:$A$128</definedName>
    <definedName name="Hide_Count" localSheetId="16">'Master Soft Questions'!$FE$294</definedName>
    <definedName name="Hide_Flag" localSheetId="6">'1. QUALITY MANAGEMENT SYSTEM'!$AT$98</definedName>
    <definedName name="Hide_Flag" localSheetId="7">'2. ABOVEGND CONDUIT &amp; CABLE SYS'!$AT$107</definedName>
    <definedName name="Hide_Flag" localSheetId="8">'3. UNDERGND ELECTRICAL'!$AT$107</definedName>
    <definedName name="Hide_Flag" localSheetId="9">'4. GROUNDING SYSTEM'!$AT$74</definedName>
    <definedName name="Hide_Flag" localSheetId="10">'5. CABLE TRAY INSTALLATIONS'!$AT$44</definedName>
    <definedName name="Hide_Flag" localSheetId="11">'6.  FIELD WIRING'!$AT$65</definedName>
    <definedName name="Hide_Flag" localSheetId="12">'7. CABLE TERMINATION'!$AT$56</definedName>
    <definedName name="Hide_Flag" localSheetId="13">'8. LIGHTING'!$AT$44</definedName>
    <definedName name="Hide_Flag" localSheetId="14">'9. INSPECTION AND TESTING'!$AT$23</definedName>
    <definedName name="Hide_Flag" localSheetId="16">'Master Soft Questions'!$AT$287</definedName>
    <definedName name="Hide_Flag" localSheetId="15">Template!$AT$20</definedName>
    <definedName name="Hide_POA" localSheetId="6">'1. QUALITY MANAGEMENT SYSTEM'!$AT$16:$AT$98</definedName>
    <definedName name="Hide_POA" localSheetId="7">'2. ABOVEGND CONDUIT &amp; CABLE SYS'!$AT$16:$AT$107</definedName>
    <definedName name="Hide_POA" localSheetId="8">'3. UNDERGND ELECTRICAL'!$AT$16:$AT$107</definedName>
    <definedName name="Hide_POA" localSheetId="9">'4. GROUNDING SYSTEM'!$AT$16:$AT$74</definedName>
    <definedName name="Hide_POA" localSheetId="10">'5. CABLE TRAY INSTALLATIONS'!$AT$16:$AT$44</definedName>
    <definedName name="Hide_POA" localSheetId="11">'6.  FIELD WIRING'!$AT$16:$AT$65</definedName>
    <definedName name="Hide_POA" localSheetId="12">'7. CABLE TERMINATION'!$AT$16:$AT$56</definedName>
    <definedName name="Hide_POA" localSheetId="13">'8. LIGHTING'!$AT$16:$AT$44</definedName>
    <definedName name="Hide_POA" localSheetId="14">'9. INSPECTION AND TESTING'!$AT$16:$AT$23</definedName>
    <definedName name="Hide_POA" localSheetId="16">'Master Soft Questions'!$AT$16:$AT$287</definedName>
    <definedName name="Hide_POA" localSheetId="15">Template!$AT$16:$AT$20</definedName>
    <definedName name="Hide_QRS" localSheetId="6">'1. QUALITY MANAGEMENT SYSTEM'!$FE$16:$FE$98</definedName>
    <definedName name="Hide_QRS" localSheetId="7">'2. ABOVEGND CONDUIT &amp; CABLE SYS'!$FE$16:$FE$107</definedName>
    <definedName name="Hide_QRS" localSheetId="8">'3. UNDERGND ELECTRICAL'!$FE$16:$FE$107</definedName>
    <definedName name="Hide_QRS" localSheetId="9">'4. GROUNDING SYSTEM'!$FE$16:$FE$74</definedName>
    <definedName name="Hide_QRS" localSheetId="10">'5. CABLE TRAY INSTALLATIONS'!$FE$16:$FE$44</definedName>
    <definedName name="Hide_QRS" localSheetId="11">'6.  FIELD WIRING'!$FE$16:$FE$65</definedName>
    <definedName name="Hide_QRS" localSheetId="12">'7. CABLE TERMINATION'!$FE$16:$FE$56</definedName>
    <definedName name="Hide_QRS" localSheetId="13">'8. LIGHTING'!$FE$16:$FE$44</definedName>
    <definedName name="Hide_QRS" localSheetId="14">'9. INSPECTION AND TESTING'!$FE$16:$FE$23</definedName>
    <definedName name="Hide_QRS" localSheetId="16">'Master Soft Questions'!$FE$16:$FE$287</definedName>
    <definedName name="Hide_QRS" localSheetId="15">Template!$FE$16:$FE$20</definedName>
    <definedName name="HTML_CodePage" hidden="1">1252</definedName>
    <definedName name="HTML_Control" localSheetId="19" hidden="1">{"'Sheet2'!$A$1:$AM$44"}</definedName>
    <definedName name="HTML_Control" localSheetId="16" hidden="1">{"'Sheet2'!$A$1:$AM$44"}</definedName>
    <definedName name="HTML_Control" localSheetId="20" hidden="1">{"'Sheet2'!$A$1:$AM$44"}</definedName>
    <definedName name="HTML_Control" hidden="1">{"'Sheet2'!$A$1:$AM$44"}</definedName>
    <definedName name="HTML_Description" hidden="1">""</definedName>
    <definedName name="HTML_Email" hidden="1">""</definedName>
    <definedName name="HTML_Header" hidden="1">""</definedName>
    <definedName name="HTML_LastUpdate" hidden="1">"10/04/2000"</definedName>
    <definedName name="HTML_LineAfter" hidden="1">FALSE</definedName>
    <definedName name="HTML_LineBefore" hidden="1">FALSE</definedName>
    <definedName name="HTML_Name" hidden="1">"Pre-Installed User"</definedName>
    <definedName name="HTML_OBDlg2" hidden="1">TRUE</definedName>
    <definedName name="HTML_OBDlg3" hidden="1">TRUE</definedName>
    <definedName name="HTML_OBDlg4" hidden="1">TRUE</definedName>
    <definedName name="HTML_OS" hidden="1">0</definedName>
    <definedName name="HTML_PathFile" hidden="1">"H:\WRK245\255\C\POEL9652\quality\masters\pamsite\mec\MyHTML.htm"</definedName>
    <definedName name="HTML_PathTemplate" hidden="1">"H:\WRK245\255\C\POEL9652\quality\masters\pamsite\mec\mecpam.htm"</definedName>
    <definedName name="HTML_Title" hidden="1">"pamsht_MEC"</definedName>
    <definedName name="Interviewees">Cover!$J$52</definedName>
    <definedName name="Intro" localSheetId="6">'1. QUALITY MANAGEMENT SYSTEM'!$D$6</definedName>
    <definedName name="Intro" localSheetId="7">'2. ABOVEGND CONDUIT &amp; CABLE SYS'!$D$6</definedName>
    <definedName name="Intro" localSheetId="8">'3. UNDERGND ELECTRICAL'!$D$6</definedName>
    <definedName name="Intro" localSheetId="9">'4. GROUNDING SYSTEM'!$D$6</definedName>
    <definedName name="Intro" localSheetId="10">'5. CABLE TRAY INSTALLATIONS'!$D$6</definedName>
    <definedName name="Intro" localSheetId="11">'6.  FIELD WIRING'!$D$6</definedName>
    <definedName name="Intro" localSheetId="12">'7. CABLE TERMINATION'!$D$6</definedName>
    <definedName name="Intro" localSheetId="13">'8. LIGHTING'!$D$6</definedName>
    <definedName name="Intro" localSheetId="14">'9. INSPECTION AND TESTING'!$D$6</definedName>
    <definedName name="Intro" localSheetId="16">'Master Soft Questions'!$D$6</definedName>
    <definedName name="Intro" localSheetId="15">Template!$D$6</definedName>
    <definedName name="Intro_Rows" localSheetId="6">'1. QUALITY MANAGEMENT SYSTEM'!$B$6</definedName>
    <definedName name="Intro_Rows" localSheetId="7">'2. ABOVEGND CONDUIT &amp; CABLE SYS'!$B$6</definedName>
    <definedName name="Intro_Rows" localSheetId="8">'3. UNDERGND ELECTRICAL'!$B$6</definedName>
    <definedName name="Intro_Rows" localSheetId="9">'4. GROUNDING SYSTEM'!$B$6</definedName>
    <definedName name="Intro_Rows" localSheetId="10">'5. CABLE TRAY INSTALLATIONS'!$B$6</definedName>
    <definedName name="Intro_Rows" localSheetId="11">'6.  FIELD WIRING'!$B$6</definedName>
    <definedName name="Intro_Rows" localSheetId="12">'7. CABLE TERMINATION'!$B$6</definedName>
    <definedName name="Intro_Rows" localSheetId="13">'8. LIGHTING'!$B$6</definedName>
    <definedName name="Intro_Rows" localSheetId="14">'9. INSPECTION AND TESTING'!$B$6</definedName>
    <definedName name="Intro_Rows" localSheetId="16">'Master Soft Questions'!$B$6</definedName>
    <definedName name="Intro_Rows" localSheetId="15">Template!$B$6</definedName>
    <definedName name="Joint_Venture">'Master Control'!$EJ$32</definedName>
    <definedName name="Joint_Venture_Category">'Master Control'!$CU$35:$CV$35</definedName>
    <definedName name="Last_Cell" localSheetId="6">'1. QUALITY MANAGEMENT SYSTEM'!$BW$208</definedName>
    <definedName name="Last_Cell" localSheetId="7">'2. ABOVEGND CONDUIT &amp; CABLE SYS'!$BY$217</definedName>
    <definedName name="Last_Cell" localSheetId="8">'3. UNDERGND ELECTRICAL'!$BY$217</definedName>
    <definedName name="Last_Cell" localSheetId="9">'4. GROUNDING SYSTEM'!$BY$184</definedName>
    <definedName name="Last_Cell" localSheetId="10">'5. CABLE TRAY INSTALLATIONS'!$BY$154</definedName>
    <definedName name="Last_Cell" localSheetId="11">'6.  FIELD WIRING'!$BY$175</definedName>
    <definedName name="Last_Cell" localSheetId="12">'7. CABLE TERMINATION'!$BY$166</definedName>
    <definedName name="Last_Cell" localSheetId="13">'8. LIGHTING'!$BY$154</definedName>
    <definedName name="Last_Cell" localSheetId="14">'9. INSPECTION AND TESTING'!$BY$133</definedName>
    <definedName name="Last_Cell" localSheetId="3">Cover!$X$100</definedName>
    <definedName name="Last_Cell" localSheetId="1">'Discipline Instructions'!$C$108</definedName>
    <definedName name="Last_Cell" localSheetId="0">'General Instructions'!$B$337</definedName>
    <definedName name="Last_Cell" localSheetId="2">'Master Control'!$S$257</definedName>
    <definedName name="Last_Cell" localSheetId="16">'Master Soft Questions'!$BY$397</definedName>
    <definedName name="Last_Cell" localSheetId="5">'Objective Evidence'!$T$73</definedName>
    <definedName name="Last_Cell" localSheetId="4">Summary!$V$61</definedName>
    <definedName name="Last_Cell" localSheetId="15">Template!$BY$130</definedName>
    <definedName name="Len">'Master List of Requirements'!$H$1</definedName>
    <definedName name="Link_Ref" localSheetId="6">'1. QUALITY MANAGEMENT SYSTEM'!$AM$5</definedName>
    <definedName name="Link_Ref" localSheetId="7">'2. ABOVEGND CONDUIT &amp; CABLE SYS'!$AM$5</definedName>
    <definedName name="Link_Ref" localSheetId="8">'3. UNDERGND ELECTRICAL'!$AM$5</definedName>
    <definedName name="Link_Ref" localSheetId="9">'4. GROUNDING SYSTEM'!$AM$5</definedName>
    <definedName name="Link_Ref" localSheetId="10">'5. CABLE TRAY INSTALLATIONS'!$AM$5</definedName>
    <definedName name="Link_Ref" localSheetId="11">'6.  FIELD WIRING'!$AM$5</definedName>
    <definedName name="Link_Ref" localSheetId="12">'7. CABLE TERMINATION'!$AM$5</definedName>
    <definedName name="Link_Ref" localSheetId="13">'8. LIGHTING'!$AM$5</definedName>
    <definedName name="Link_Ref" localSheetId="14">'9. INSPECTION AND TESTING'!$AM$5</definedName>
    <definedName name="Link_Ref" localSheetId="16">'Master Soft Questions'!$AM$5</definedName>
    <definedName name="Link_Ref" localSheetId="15">Template!$AM$5</definedName>
    <definedName name="Lvl_0">'Master List of Requirements'!$I$1</definedName>
    <definedName name="Lvl_1">'Master List of Requirements'!$J$1</definedName>
    <definedName name="Lvl_2">'Master List of Requirements'!$K$1</definedName>
    <definedName name="Lvl_3">'Master List of Requirements'!$L$1</definedName>
    <definedName name="Lvl_4">'Master List of Requirements'!$M$1</definedName>
    <definedName name="Lvl_Column">'Master List of Requirements'!$C$1</definedName>
    <definedName name="Master_HdrFtr">'Master Control'!$B$129:$Q$138</definedName>
    <definedName name="Modular_Category">'Master Control'!$CZ$35:$DA$35</definedName>
    <definedName name="Modularization">'Master Control'!$EL$32</definedName>
    <definedName name="MR2_Count" localSheetId="6">'1. QUALITY MANAGEMENT SYSTEM'!$AX$105</definedName>
    <definedName name="MR2_Count" localSheetId="7">'2. ABOVEGND CONDUIT &amp; CABLE SYS'!$AX$114</definedName>
    <definedName name="MR2_Count" localSheetId="8">'3. UNDERGND ELECTRICAL'!$AX$114</definedName>
    <definedName name="MR2_Count" localSheetId="9">'4. GROUNDING SYSTEM'!$AX$81</definedName>
    <definedName name="MR2_Count" localSheetId="10">'5. CABLE TRAY INSTALLATIONS'!$AX$51</definedName>
    <definedName name="MR2_Count" localSheetId="11">'6.  FIELD WIRING'!$AX$72</definedName>
    <definedName name="MR2_Count" localSheetId="12">'7. CABLE TERMINATION'!$AX$63</definedName>
    <definedName name="MR2_Count" localSheetId="13">'8. LIGHTING'!$AX$51</definedName>
    <definedName name="MR2_Count" localSheetId="14">'9. INSPECTION AND TESTING'!$AX$30</definedName>
    <definedName name="MR2_Count" localSheetId="16">'Master Soft Questions'!$AX$294</definedName>
    <definedName name="MR2_Count" localSheetId="15">Template!$AX$27</definedName>
    <definedName name="MR2_Flag">Summary!$N$65</definedName>
    <definedName name="MR2_Shown">Summary!$O$65</definedName>
    <definedName name="MSA_1">'Master List of Requirements'!$AA$1</definedName>
    <definedName name="MSA_2">'Master List of Requirements'!$AB$1</definedName>
    <definedName name="MSA_3">'Master List of Requirements'!$AC$1</definedName>
    <definedName name="MSA_4">'Master List of Requirements'!$AD$1</definedName>
    <definedName name="MSA_5">'Master List of Requirements'!$AE$1</definedName>
    <definedName name="MSA_6">'Master List of Requirements'!$AF$1</definedName>
    <definedName name="myRibbonPtr">'Master Control'!$E$145</definedName>
    <definedName name="NA" localSheetId="6">'1. QUALITY MANAGEMENT SYSTEM'!$AB$12</definedName>
    <definedName name="NA" localSheetId="7">'2. ABOVEGND CONDUIT &amp; CABLE SYS'!$AB$12</definedName>
    <definedName name="NA" localSheetId="8">'3. UNDERGND ELECTRICAL'!$AB$12</definedName>
    <definedName name="NA" localSheetId="9">'4. GROUNDING SYSTEM'!$AB$12</definedName>
    <definedName name="NA" localSheetId="10">'5. CABLE TRAY INSTALLATIONS'!$AB$12</definedName>
    <definedName name="NA" localSheetId="11">'6.  FIELD WIRING'!$AB$12</definedName>
    <definedName name="NA" localSheetId="12">'7. CABLE TERMINATION'!$AB$12</definedName>
    <definedName name="NA" localSheetId="13">'8. LIGHTING'!$AB$12</definedName>
    <definedName name="NA" localSheetId="14">'9. INSPECTION AND TESTING'!$AB$12</definedName>
    <definedName name="NA" localSheetId="16">'Master Soft Questions'!$AB$12</definedName>
    <definedName name="NA" localSheetId="15">Template!$AB$12</definedName>
    <definedName name="NI_1" localSheetId="6">'1. QUALITY MANAGEMENT SYSTEM'!$U$13:$U$16</definedName>
    <definedName name="NI_1" localSheetId="7">'2. ABOVEGND CONDUIT &amp; CABLE SYS'!$U$13:$U$16</definedName>
    <definedName name="NI_1" localSheetId="8">'3. UNDERGND ELECTRICAL'!$U$13:$U$16</definedName>
    <definedName name="NI_1" localSheetId="9">'4. GROUNDING SYSTEM'!$U$13:$U$16</definedName>
    <definedName name="NI_1" localSheetId="10">'5. CABLE TRAY INSTALLATIONS'!$U$13:$U$16</definedName>
    <definedName name="NI_1" localSheetId="11">'6.  FIELD WIRING'!$U$13:$U$16</definedName>
    <definedName name="NI_1" localSheetId="12">'7. CABLE TERMINATION'!$U$13:$U$16</definedName>
    <definedName name="NI_1" localSheetId="13">'8. LIGHTING'!$U$13:$U$16</definedName>
    <definedName name="NI_1" localSheetId="14">'9. INSPECTION AND TESTING'!$U$13:$U$16</definedName>
    <definedName name="NI_1" localSheetId="16">'Master Soft Questions'!$U$13:$U$16</definedName>
    <definedName name="NI_1" localSheetId="15">Template!$U$13:$U$16</definedName>
    <definedName name="Note_Pad" localSheetId="6">'1. QUALITY MANAGEMENT SYSTEM'!$C$98</definedName>
    <definedName name="Note_Pad" localSheetId="7">'2. ABOVEGND CONDUIT &amp; CABLE SYS'!$C$107</definedName>
    <definedName name="Note_Pad" localSheetId="8">'3. UNDERGND ELECTRICAL'!$C$107</definedName>
    <definedName name="Note_Pad" localSheetId="9">'4. GROUNDING SYSTEM'!$C$74</definedName>
    <definedName name="Note_Pad" localSheetId="10">'5. CABLE TRAY INSTALLATIONS'!$C$44</definedName>
    <definedName name="Note_Pad" localSheetId="11">'6.  FIELD WIRING'!$C$65</definedName>
    <definedName name="Note_Pad" localSheetId="12">'7. CABLE TERMINATION'!$C$56</definedName>
    <definedName name="Note_Pad" localSheetId="13">'8. LIGHTING'!$C$44</definedName>
    <definedName name="Note_Pad" localSheetId="14">'9. INSPECTION AND TESTING'!$C$23</definedName>
    <definedName name="Note_Pad" localSheetId="16">'Master Soft Questions'!$C$287</definedName>
    <definedName name="Note_Pad" localSheetId="15">Template!$C$20</definedName>
    <definedName name="Notes">Cover!$C$61</definedName>
    <definedName name="Notes_Rows">Cover!$B$61</definedName>
    <definedName name="Num_Selected">Summary!$S$59</definedName>
    <definedName name="NumOfCategories" localSheetId="6">'1. QUALITY MANAGEMENT SYSTEM'!$W$105</definedName>
    <definedName name="NumOfCategories" localSheetId="7">'2. ABOVEGND CONDUIT &amp; CABLE SYS'!$W$114</definedName>
    <definedName name="NumOfCategories" localSheetId="8">'3. UNDERGND ELECTRICAL'!$W$114</definedName>
    <definedName name="NumOfCategories" localSheetId="9">'4. GROUNDING SYSTEM'!$W$81</definedName>
    <definedName name="NumOfCategories" localSheetId="10">'5. CABLE TRAY INSTALLATIONS'!$W$51</definedName>
    <definedName name="NumOfCategories" localSheetId="11">'6.  FIELD WIRING'!$W$72</definedName>
    <definedName name="NumOfCategories" localSheetId="12">'7. CABLE TERMINATION'!$W$63</definedName>
    <definedName name="NumOfCategories" localSheetId="13">'8. LIGHTING'!$W$51</definedName>
    <definedName name="NumOfCategories" localSheetId="14">'9. INSPECTION AND TESTING'!$W$30</definedName>
    <definedName name="NumOfCategories" localSheetId="16">'Master Soft Questions'!$W$294</definedName>
    <definedName name="NumOfCategories" localSheetId="15">Template!$W$27</definedName>
    <definedName name="NumOfCC_Assigned" localSheetId="6">'1. QUALITY MANAGEMENT SYSTEM'!$AM$105</definedName>
    <definedName name="NumOfCC_Assigned" localSheetId="7">'2. ABOVEGND CONDUIT &amp; CABLE SYS'!$AM$114</definedName>
    <definedName name="NumOfCC_Assigned" localSheetId="8">'3. UNDERGND ELECTRICAL'!$AM$114</definedName>
    <definedName name="NumOfCC_Assigned" localSheetId="9">'4. GROUNDING SYSTEM'!$AM$81</definedName>
    <definedName name="NumOfCC_Assigned" localSheetId="10">'5. CABLE TRAY INSTALLATIONS'!$AM$51</definedName>
    <definedName name="NumOfCC_Assigned" localSheetId="11">'6.  FIELD WIRING'!$AM$72</definedName>
    <definedName name="NumOfCC_Assigned" localSheetId="12">'7. CABLE TERMINATION'!$AM$63</definedName>
    <definedName name="NumOfCC_Assigned" localSheetId="13">'8. LIGHTING'!$AM$51</definedName>
    <definedName name="NumOfCC_Assigned" localSheetId="14">'9. INSPECTION AND TESTING'!$AM$30</definedName>
    <definedName name="NumOfCC_Assigned" localSheetId="16">'Master Soft Questions'!$AM$294</definedName>
    <definedName name="NumOfCC_Assigned" localSheetId="15">Template!$AM$27</definedName>
    <definedName name="NumOfFindings" localSheetId="6">'1. QUALITY MANAGEMENT SYSTEM'!$W$107</definedName>
    <definedName name="NumOfFindings" localSheetId="7">'2. ABOVEGND CONDUIT &amp; CABLE SYS'!$W$116</definedName>
    <definedName name="NumOfFindings" localSheetId="8">'3. UNDERGND ELECTRICAL'!$W$116</definedName>
    <definedName name="NumOfFindings" localSheetId="9">'4. GROUNDING SYSTEM'!$W$83</definedName>
    <definedName name="NumOfFindings" localSheetId="10">'5. CABLE TRAY INSTALLATIONS'!$W$53</definedName>
    <definedName name="NumOfFindings" localSheetId="11">'6.  FIELD WIRING'!$W$74</definedName>
    <definedName name="NumOfFindings" localSheetId="12">'7. CABLE TERMINATION'!$W$65</definedName>
    <definedName name="NumOfFindings" localSheetId="13">'8. LIGHTING'!$W$53</definedName>
    <definedName name="NumOfFindings" localSheetId="14">'9. INSPECTION AND TESTING'!$W$32</definedName>
    <definedName name="NumOfFindings" localSheetId="16">'Master Soft Questions'!$W$296</definedName>
    <definedName name="NumOfFindings" localSheetId="15">Template!$W$29</definedName>
    <definedName name="NumOfPA_CA_Assigned" localSheetId="6">'1. QUALITY MANAGEMENT SYSTEM'!$AM$106</definedName>
    <definedName name="NumOfPA_CA_Assigned" localSheetId="7">'2. ABOVEGND CONDUIT &amp; CABLE SYS'!$AM$115</definedName>
    <definedName name="NumOfPA_CA_Assigned" localSheetId="8">'3. UNDERGND ELECTRICAL'!$AM$115</definedName>
    <definedName name="NumOfPA_CA_Assigned" localSheetId="9">'4. GROUNDING SYSTEM'!$AM$82</definedName>
    <definedName name="NumOfPA_CA_Assigned" localSheetId="10">'5. CABLE TRAY INSTALLATIONS'!$AM$52</definedName>
    <definedName name="NumOfPA_CA_Assigned" localSheetId="11">'6.  FIELD WIRING'!$AM$73</definedName>
    <definedName name="NumOfPA_CA_Assigned" localSheetId="12">'7. CABLE TERMINATION'!$AM$64</definedName>
    <definedName name="NumOfPA_CA_Assigned" localSheetId="13">'8. LIGHTING'!$AM$52</definedName>
    <definedName name="NumOfPA_CA_Assigned" localSheetId="14">'9. INSPECTION AND TESTING'!$AM$31</definedName>
    <definedName name="NumOfPA_CA_Assigned" localSheetId="16">'Master Soft Questions'!$AM$295</definedName>
    <definedName name="NumOfPA_CA_Assigned" localSheetId="15">Template!$AM$28</definedName>
    <definedName name="OBS" localSheetId="6">'1. QUALITY MANAGEMENT SYSTEM'!$Y$12</definedName>
    <definedName name="OBS" localSheetId="7">'2. ABOVEGND CONDUIT &amp; CABLE SYS'!$Y$12</definedName>
    <definedName name="OBS" localSheetId="8">'3. UNDERGND ELECTRICAL'!$Y$12</definedName>
    <definedName name="OBS" localSheetId="9">'4. GROUNDING SYSTEM'!$Y$12</definedName>
    <definedName name="OBS" localSheetId="10">'5. CABLE TRAY INSTALLATIONS'!$Y$12</definedName>
    <definedName name="OBS" localSheetId="11">'6.  FIELD WIRING'!$Y$12</definedName>
    <definedName name="OBS" localSheetId="12">'7. CABLE TERMINATION'!$Y$12</definedName>
    <definedName name="OBS" localSheetId="13">'8. LIGHTING'!$Y$12</definedName>
    <definedName name="OBS" localSheetId="14">'9. INSPECTION AND TESTING'!$Y$12</definedName>
    <definedName name="OBS" localSheetId="16">'Master Soft Questions'!$Y$12</definedName>
    <definedName name="OBS" localSheetId="15">Template!$Y$12</definedName>
    <definedName name="OE_Bottom">'Objective Evidence'!$A$65</definedName>
    <definedName name="OE_End">'Objective Evidence'!$A$70</definedName>
    <definedName name="OE_Found">'Objective Evidence'!$M$71</definedName>
    <definedName name="OE_Hide">'Objective Evidence'!$N$9:$N$70</definedName>
    <definedName name="OE_Start">'Objective Evidence'!$A$68</definedName>
    <definedName name="OE_Sub_Height">'Objective Evidence'!$O$9:$O$70</definedName>
    <definedName name="OE_Top">'Objective Evidence'!$A$9</definedName>
    <definedName name="OE_Visible">'Master Control'!$O$145</definedName>
    <definedName name="OSR_LookUp">'Range Names'!$J$3:$P$137</definedName>
    <definedName name="Other" localSheetId="6">'1. QUALITY MANAGEMENT SYSTEM'!$AS$12</definedName>
    <definedName name="Other" localSheetId="7">'2. ABOVEGND CONDUIT &amp; CABLE SYS'!$AS$12</definedName>
    <definedName name="Other" localSheetId="8">'3. UNDERGND ELECTRICAL'!$AS$12</definedName>
    <definedName name="Other" localSheetId="9">'4. GROUNDING SYSTEM'!$AS$12</definedName>
    <definedName name="Other" localSheetId="10">'5. CABLE TRAY INSTALLATIONS'!$AS$12</definedName>
    <definedName name="Other" localSheetId="11">'6.  FIELD WIRING'!$AS$12</definedName>
    <definedName name="Other" localSheetId="12">'7. CABLE TERMINATION'!$AS$12</definedName>
    <definedName name="Other" localSheetId="13">'8. LIGHTING'!$AS$12</definedName>
    <definedName name="Other" localSheetId="14">'9. INSPECTION AND TESTING'!$AS$12</definedName>
    <definedName name="Other" localSheetId="16">'Master Soft Questions'!$AS$12</definedName>
    <definedName name="Other" localSheetId="15">Template!$AS$12</definedName>
    <definedName name="Others" localSheetId="6">'1. QUALITY MANAGEMENT SYSTEM'!$AS$13:$AS$16</definedName>
    <definedName name="Others" localSheetId="7">'2. ABOVEGND CONDUIT &amp; CABLE SYS'!$AS$13:$AS$16</definedName>
    <definedName name="Others" localSheetId="8">'3. UNDERGND ELECTRICAL'!$AS$13:$AS$16</definedName>
    <definedName name="Others" localSheetId="9">'4. GROUNDING SYSTEM'!$AS$13:$AS$16</definedName>
    <definedName name="Others" localSheetId="10">'5. CABLE TRAY INSTALLATIONS'!$AS$13:$AS$16</definedName>
    <definedName name="Others" localSheetId="11">'6.  FIELD WIRING'!$AS$13:$AS$16</definedName>
    <definedName name="Others" localSheetId="12">'7. CABLE TERMINATION'!$AS$13:$AS$16</definedName>
    <definedName name="Others" localSheetId="13">'8. LIGHTING'!$AS$13:$AS$16</definedName>
    <definedName name="Others" localSheetId="14">'9. INSPECTION AND TESTING'!$AS$13:$AS$16</definedName>
    <definedName name="Others" localSheetId="16">'Master Soft Questions'!$AS$13:$AS$16</definedName>
    <definedName name="Others" localSheetId="15">Template!$AS$13:$AS$16</definedName>
    <definedName name="PA" localSheetId="6">'1. QUALITY MANAGEMENT SYSTEM'!$Z$12</definedName>
    <definedName name="PA" localSheetId="7">'2. ABOVEGND CONDUIT &amp; CABLE SYS'!$Z$12</definedName>
    <definedName name="PA" localSheetId="8">'3. UNDERGND ELECTRICAL'!$Z$12</definedName>
    <definedName name="PA" localSheetId="9">'4. GROUNDING SYSTEM'!$Z$12</definedName>
    <definedName name="PA" localSheetId="10">'5. CABLE TRAY INSTALLATIONS'!$Z$12</definedName>
    <definedName name="PA" localSheetId="11">'6.  FIELD WIRING'!$Z$12</definedName>
    <definedName name="PA" localSheetId="12">'7. CABLE TERMINATION'!$Z$12</definedName>
    <definedName name="PA" localSheetId="13">'8. LIGHTING'!$Z$12</definedName>
    <definedName name="PA" localSheetId="14">'9. INSPECTION AND TESTING'!$Z$12</definedName>
    <definedName name="PA" localSheetId="16">'Master Soft Questions'!$Z$12</definedName>
    <definedName name="PA" localSheetId="15">Template!$Z$12</definedName>
    <definedName name="Parent" localSheetId="6">'1. QUALITY MANAGEMENT SYSTEM'!$AK$16</definedName>
    <definedName name="Parent" localSheetId="7">'2. ABOVEGND CONDUIT &amp; CABLE SYS'!$AK$16</definedName>
    <definedName name="Parent" localSheetId="8">'3. UNDERGND ELECTRICAL'!$AK$16</definedName>
    <definedName name="Parent" localSheetId="9">'4. GROUNDING SYSTEM'!$AK$16</definedName>
    <definedName name="Parent" localSheetId="10">'5. CABLE TRAY INSTALLATIONS'!$AK$16</definedName>
    <definedName name="Parent" localSheetId="11">'6.  FIELD WIRING'!$AK$16</definedName>
    <definedName name="Parent" localSheetId="12">'7. CABLE TERMINATION'!$AK$16</definedName>
    <definedName name="Parent" localSheetId="13">'8. LIGHTING'!$AK$16</definedName>
    <definedName name="Parent" localSheetId="14">'9. INSPECTION AND TESTING'!$AK$16</definedName>
    <definedName name="Parent" localSheetId="16">'Master Soft Questions'!$AK$16</definedName>
    <definedName name="Parent" localSheetId="15">Template!$AK$16</definedName>
    <definedName name="Phase">'Master Control'!$DX$32</definedName>
    <definedName name="Phase_Category">'Master Control'!$BG$35:$BK$35</definedName>
    <definedName name="POA" localSheetId="6">'1. QUALITY MANAGEMENT SYSTEM'!$C$16</definedName>
    <definedName name="POA" localSheetId="7">'2. ABOVEGND CONDUIT &amp; CABLE SYS'!$C$16</definedName>
    <definedName name="POA" localSheetId="8">'3. UNDERGND ELECTRICAL'!$C$16</definedName>
    <definedName name="POA" localSheetId="9">'4. GROUNDING SYSTEM'!$C$16</definedName>
    <definedName name="POA" localSheetId="10">'5. CABLE TRAY INSTALLATIONS'!$C$16</definedName>
    <definedName name="POA" localSheetId="11">'6.  FIELD WIRING'!$C$16</definedName>
    <definedName name="POA" localSheetId="12">'7. CABLE TERMINATION'!$C$16</definedName>
    <definedName name="POA" localSheetId="13">'8. LIGHTING'!$C$16</definedName>
    <definedName name="POA" localSheetId="14">'9. INSPECTION AND TESTING'!$C$16</definedName>
    <definedName name="POA" localSheetId="16">'Master Soft Questions'!$C$16</definedName>
    <definedName name="POA" localSheetId="15">Template!$C$16</definedName>
    <definedName name="POA_1" localSheetId="6">'1. QUALITY MANAGEMENT SYSTEM'!$B$16</definedName>
    <definedName name="POA_1" localSheetId="7">'2. ABOVEGND CONDUIT &amp; CABLE SYS'!$B$16</definedName>
    <definedName name="POA_1" localSheetId="8">'3. UNDERGND ELECTRICAL'!$B$16</definedName>
    <definedName name="POA_1" localSheetId="9">'4. GROUNDING SYSTEM'!$B$16</definedName>
    <definedName name="POA_1" localSheetId="10">'5. CABLE TRAY INSTALLATIONS'!$B$16</definedName>
    <definedName name="POA_1" localSheetId="11">'6.  FIELD WIRING'!$B$16</definedName>
    <definedName name="POA_1" localSheetId="12">'7. CABLE TERMINATION'!$B$16</definedName>
    <definedName name="POA_1" localSheetId="13">'8. LIGHTING'!$B$16</definedName>
    <definedName name="POA_1" localSheetId="14">'9. INSPECTION AND TESTING'!$B$16</definedName>
    <definedName name="POA_1" localSheetId="16">'Master Soft Questions'!$B$16</definedName>
    <definedName name="POA_1" localSheetId="15">Template!$B$16</definedName>
    <definedName name="POA_CkBoxes" localSheetId="6">'1. QUALITY MANAGEMENT SYSTEM'!$F$16:$I$98</definedName>
    <definedName name="POA_CkBoxes" localSheetId="7">'2. ABOVEGND CONDUIT &amp; CABLE SYS'!$F$16:$I$107</definedName>
    <definedName name="POA_CkBoxes" localSheetId="8">'3. UNDERGND ELECTRICAL'!$F$16:$I$107</definedName>
    <definedName name="POA_CkBoxes" localSheetId="9">'4. GROUNDING SYSTEM'!$F$16:$I$74</definedName>
    <definedName name="POA_CkBoxes" localSheetId="10">'5. CABLE TRAY INSTALLATIONS'!$F$16:$I$44</definedName>
    <definedName name="POA_CkBoxes" localSheetId="11">'6.  FIELD WIRING'!$F$16:$I$65</definedName>
    <definedName name="POA_CkBoxes" localSheetId="12">'7. CABLE TERMINATION'!$F$16:$I$56</definedName>
    <definedName name="POA_CkBoxes" localSheetId="13">'8. LIGHTING'!$F$16:$I$44</definedName>
    <definedName name="POA_CkBoxes" localSheetId="14">'9. INSPECTION AND TESTING'!$F$16:$I$23</definedName>
    <definedName name="POA_CkBoxes" localSheetId="16">'Master Soft Questions'!$F$16:$I$287</definedName>
    <definedName name="POA_CkBoxes" localSheetId="15">Template!$F$16:$I$20</definedName>
    <definedName name="POA_Format" localSheetId="6">'1. QUALITY MANAGEMENT SYSTEM'!$C$181:$U$183</definedName>
    <definedName name="POA_Format" localSheetId="7">'2. ABOVEGND CONDUIT &amp; CABLE SYS'!$C$190:$U$192</definedName>
    <definedName name="POA_Format" localSheetId="8">'3. UNDERGND ELECTRICAL'!$C$190:$U$192</definedName>
    <definedName name="POA_Format" localSheetId="9">'4. GROUNDING SYSTEM'!$C$157:$U$159</definedName>
    <definedName name="POA_Format" localSheetId="10">'5. CABLE TRAY INSTALLATIONS'!$C$127:$U$129</definedName>
    <definedName name="POA_Format" localSheetId="11">'6.  FIELD WIRING'!$C$148:$U$150</definedName>
    <definedName name="POA_Format" localSheetId="12">'7. CABLE TERMINATION'!$C$139:$U$141</definedName>
    <definedName name="POA_Format" localSheetId="13">'8. LIGHTING'!$C$127:$U$129</definedName>
    <definedName name="POA_Format" localSheetId="14">'9. INSPECTION AND TESTING'!$C$106:$U$108</definedName>
    <definedName name="POA_Format" localSheetId="16">'Master Soft Questions'!$C$370:$U$372</definedName>
    <definedName name="POA_Format" localSheetId="15">Template!$C$103:$U$105</definedName>
    <definedName name="POA_N" localSheetId="6">'1. QUALITY MANAGEMENT SYSTEM'!$AF$16:$AF$98</definedName>
    <definedName name="POA_N" localSheetId="7">'2. ABOVEGND CONDUIT &amp; CABLE SYS'!$AF$16:$AF$107</definedName>
    <definedName name="POA_N" localSheetId="8">'3. UNDERGND ELECTRICAL'!$AF$16:$AF$107</definedName>
    <definedName name="POA_N" localSheetId="9">'4. GROUNDING SYSTEM'!$AF$16:$AF$74</definedName>
    <definedName name="POA_N" localSheetId="10">'5. CABLE TRAY INSTALLATIONS'!$AF$16:$AF$44</definedName>
    <definedName name="POA_N" localSheetId="11">'6.  FIELD WIRING'!$AF$16:$AF$65</definedName>
    <definedName name="POA_N" localSheetId="12">'7. CABLE TERMINATION'!$AF$16:$AF$56</definedName>
    <definedName name="POA_N" localSheetId="13">'8. LIGHTING'!$AF$16:$AF$44</definedName>
    <definedName name="POA_N" localSheetId="14">'9. INSPECTION AND TESTING'!$AF$16:$AF$23</definedName>
    <definedName name="POA_N" localSheetId="16">'Master Soft Questions'!$AF$16:$AF$287</definedName>
    <definedName name="POA_N" localSheetId="15">Template!$AF$16:$AF$20</definedName>
    <definedName name="POA_No">'Master Control'!$D$202</definedName>
    <definedName name="POA_Num" localSheetId="6">'1. QUALITY MANAGEMENT SYSTEM'!$AI$16</definedName>
    <definedName name="POA_Num" localSheetId="7">'2. ABOVEGND CONDUIT &amp; CABLE SYS'!$AI$16</definedName>
    <definedName name="POA_Num" localSheetId="8">'3. UNDERGND ELECTRICAL'!$AI$16</definedName>
    <definedName name="POA_Num" localSheetId="9">'4. GROUNDING SYSTEM'!$AI$16</definedName>
    <definedName name="POA_Num" localSheetId="10">'5. CABLE TRAY INSTALLATIONS'!$AI$16</definedName>
    <definedName name="POA_Num" localSheetId="11">'6.  FIELD WIRING'!$AI$16</definedName>
    <definedName name="POA_Num" localSheetId="12">'7. CABLE TERMINATION'!$AI$16</definedName>
    <definedName name="POA_Num" localSheetId="13">'8. LIGHTING'!$AI$16</definedName>
    <definedName name="POA_Num" localSheetId="14">'9. INSPECTION AND TESTING'!$AI$16</definedName>
    <definedName name="POA_Num" localSheetId="16">'Master Soft Questions'!$AI$16</definedName>
    <definedName name="POA_Num" localSheetId="15">Template!$AI$16</definedName>
    <definedName name="POA_Y" localSheetId="6">'1. QUALITY MANAGEMENT SYSTEM'!$AE$16:$AE$98</definedName>
    <definedName name="POA_Y" localSheetId="7">'2. ABOVEGND CONDUIT &amp; CABLE SYS'!$AE$16:$AE$107</definedName>
    <definedName name="POA_Y" localSheetId="8">'3. UNDERGND ELECTRICAL'!$AE$16:$AE$107</definedName>
    <definedName name="POA_Y" localSheetId="9">'4. GROUNDING SYSTEM'!$AE$16:$AE$74</definedName>
    <definedName name="POA_Y" localSheetId="10">'5. CABLE TRAY INSTALLATIONS'!$AE$16:$AE$44</definedName>
    <definedName name="POA_Y" localSheetId="11">'6.  FIELD WIRING'!$AE$16:$AE$65</definedName>
    <definedName name="POA_Y" localSheetId="12">'7. CABLE TERMINATION'!$AE$16:$AE$56</definedName>
    <definedName name="POA_Y" localSheetId="13">'8. LIGHTING'!$AE$16:$AE$44</definedName>
    <definedName name="POA_Y" localSheetId="14">'9. INSPECTION AND TESTING'!$AE$16:$AE$23</definedName>
    <definedName name="POA_Y" localSheetId="16">'Master Soft Questions'!$AE$16:$AE$287</definedName>
    <definedName name="POA_Y" localSheetId="15">Template!$AE$16:$AE$20</definedName>
    <definedName name="POA_Yes">'Master Control'!$D$201</definedName>
    <definedName name="Principals">Cover!$J$32</definedName>
    <definedName name="_xlnm.Print_Area" localSheetId="6">'1. QUALITY MANAGEMENT SYSTEM'!$C$5:$O$101</definedName>
    <definedName name="_xlnm.Print_Area" localSheetId="7">'2. ABOVEGND CONDUIT &amp; CABLE SYS'!$C$5:$O$110</definedName>
    <definedName name="_xlnm.Print_Area" localSheetId="8">'3. UNDERGND ELECTRICAL'!$C$5:$O$110</definedName>
    <definedName name="_xlnm.Print_Area" localSheetId="9">'4. GROUNDING SYSTEM'!$C$5:$O$77</definedName>
    <definedName name="_xlnm.Print_Area" localSheetId="10">'5. CABLE TRAY INSTALLATIONS'!$C$5:$O$47</definedName>
    <definedName name="_xlnm.Print_Area" localSheetId="11">'6.  FIELD WIRING'!$C$5:$O$68</definedName>
    <definedName name="_xlnm.Print_Area" localSheetId="12">'7. CABLE TERMINATION'!$C$5:$O$59</definedName>
    <definedName name="_xlnm.Print_Area" localSheetId="13">'8. LIGHTING'!$C$5:$O$47</definedName>
    <definedName name="_xlnm.Print_Area" localSheetId="14">'9. INSPECTION AND TESTING'!$C$5:$O$26</definedName>
    <definedName name="_xlnm.Print_Area" localSheetId="3">Cover!$C$8:$I$62</definedName>
    <definedName name="_xlnm.Print_Area" localSheetId="1">'Discipline Instructions'!$B$5:$C$107</definedName>
    <definedName name="_xlnm.Print_Area" localSheetId="0">'General Instructions'!$B$5:$B$351</definedName>
    <definedName name="_xlnm.Print_Area" localSheetId="2">'Master Control'!$A$2:$R$44</definedName>
    <definedName name="_xlnm.Print_Area" localSheetId="16">'Master Soft Questions'!$C$5:$O$290</definedName>
    <definedName name="_xlnm.Print_Area" localSheetId="5">'Objective Evidence'!$B$9:$F$70</definedName>
    <definedName name="_xlnm.Print_Area" localSheetId="4">Summary!$B$1:$P$39</definedName>
    <definedName name="_xlnm.Print_Area" localSheetId="15">Template!$C$5:$O$23</definedName>
    <definedName name="_xlnm.Print_Titles" localSheetId="6">'1. QUALITY MANAGEMENT SYSTEM'!$3:$4</definedName>
    <definedName name="_xlnm.Print_Titles" localSheetId="7">'2. ABOVEGND CONDUIT &amp; CABLE SYS'!$3:$4</definedName>
    <definedName name="_xlnm.Print_Titles" localSheetId="8">'3. UNDERGND ELECTRICAL'!$3:$4</definedName>
    <definedName name="_xlnm.Print_Titles" localSheetId="9">'4. GROUNDING SYSTEM'!$3:$4</definedName>
    <definedName name="_xlnm.Print_Titles" localSheetId="10">'5. CABLE TRAY INSTALLATIONS'!$3:$4</definedName>
    <definedName name="_xlnm.Print_Titles" localSheetId="11">'6.  FIELD WIRING'!$3:$4</definedName>
    <definedName name="_xlnm.Print_Titles" localSheetId="12">'7. CABLE TERMINATION'!$3:$4</definedName>
    <definedName name="_xlnm.Print_Titles" localSheetId="13">'8. LIGHTING'!$3:$4</definedName>
    <definedName name="_xlnm.Print_Titles" localSheetId="14">'9. INSPECTION AND TESTING'!$3:$4</definedName>
    <definedName name="_xlnm.Print_Titles" localSheetId="3">Cover!$4:$7</definedName>
    <definedName name="_xlnm.Print_Titles" localSheetId="1">'Discipline Instructions'!$2:$4</definedName>
    <definedName name="_xlnm.Print_Titles" localSheetId="0">'General Instructions'!$2:$4</definedName>
    <definedName name="_xlnm.Print_Titles" localSheetId="16">'Master Soft Questions'!$3:$4</definedName>
    <definedName name="_xlnm.Print_Titles" localSheetId="5">'Objective Evidence'!$2:$8</definedName>
    <definedName name="_xlnm.Print_Titles" localSheetId="17">'Range Names'!$2:$2</definedName>
    <definedName name="_xlnm.Print_Titles" localSheetId="15">Template!$3:$4</definedName>
    <definedName name="ProjDisc_Principles">Cover!$C$31:$I$38</definedName>
    <definedName name="Project_Box">Cover!$C$21:$I$28</definedName>
    <definedName name="Project_Details">Cover!$C$10:$I$17</definedName>
    <definedName name="Project_Info">Cover!$C$21</definedName>
    <definedName name="QRS_Filter">OFFSET('QRS Filter Export'!$C$2,0,0,COUNTA('QRS Filter Export'!$C:$C)-1)</definedName>
    <definedName name="QRS_Practice">OFFSET('QRS Filter Export'!$A$2,0,0,COUNTA('QRS Filter Export'!$A:$A)-1)</definedName>
    <definedName name="QRS_Practice_List">'Master Control'!$AA$113</definedName>
    <definedName name="QRS_Reqmt">OFFSET('QRS Filter Export'!$B$2,0,0,COUNTA('QRS Filter Export'!$B:$B)-1)</definedName>
    <definedName name="QRS_Status">OFFSET('QRS Filter Export'!$D$2,0,0,COUNTA('QRS Filter Export'!$D:$D)-1)</definedName>
    <definedName name="Range_Names">'Range Names'!$A$2</definedName>
    <definedName name="Ref_Count1" localSheetId="6">'1. QUALITY MANAGEMENT SYSTEM'!$L$100</definedName>
    <definedName name="Ref_Count1" localSheetId="7">'2. ABOVEGND CONDUIT &amp; CABLE SYS'!$L$109</definedName>
    <definedName name="Ref_Count1" localSheetId="8">'3. UNDERGND ELECTRICAL'!$L$109</definedName>
    <definedName name="Ref_Count1" localSheetId="9">'4. GROUNDING SYSTEM'!$L$76</definedName>
    <definedName name="Ref_Count1" localSheetId="10">'5. CABLE TRAY INSTALLATIONS'!$L$46</definedName>
    <definedName name="Ref_Count1" localSheetId="11">'6.  FIELD WIRING'!$L$67</definedName>
    <definedName name="Ref_Count1" localSheetId="12">'7. CABLE TERMINATION'!$L$58</definedName>
    <definedName name="Ref_Count1" localSheetId="13">'8. LIGHTING'!$L$46</definedName>
    <definedName name="Ref_Count1" localSheetId="14">'9. INSPECTION AND TESTING'!$L$25</definedName>
    <definedName name="Ref_Count1" localSheetId="16">'Master Soft Questions'!$L$289</definedName>
    <definedName name="Ref_Count1" localSheetId="15">Template!$L$22</definedName>
    <definedName name="Ref_Count2" localSheetId="6">'1. QUALITY MANAGEMENT SYSTEM'!$M$100</definedName>
    <definedName name="Ref_Count2" localSheetId="7">'2. ABOVEGND CONDUIT &amp; CABLE SYS'!$M$109</definedName>
    <definedName name="Ref_Count2" localSheetId="8">'3. UNDERGND ELECTRICAL'!$M$109</definedName>
    <definedName name="Ref_Count2" localSheetId="9">'4. GROUNDING SYSTEM'!$M$76</definedName>
    <definedName name="Ref_Count2" localSheetId="10">'5. CABLE TRAY INSTALLATIONS'!$M$46</definedName>
    <definedName name="Ref_Count2" localSheetId="11">'6.  FIELD WIRING'!$M$67</definedName>
    <definedName name="Ref_Count2" localSheetId="12">'7. CABLE TERMINATION'!$M$58</definedName>
    <definedName name="Ref_Count2" localSheetId="13">'8. LIGHTING'!$M$46</definedName>
    <definedName name="Ref_Count2" localSheetId="14">'9. INSPECTION AND TESTING'!$M$25</definedName>
    <definedName name="Ref_Count2" localSheetId="16">'Master Soft Questions'!$M$289</definedName>
    <definedName name="Ref_Count2" localSheetId="15">Template!$M$22</definedName>
    <definedName name="Ref_Count3" localSheetId="6">'1. QUALITY MANAGEMENT SYSTEM'!$N$100</definedName>
    <definedName name="Ref_Count3" localSheetId="7">'2. ABOVEGND CONDUIT &amp; CABLE SYS'!$N$109</definedName>
    <definedName name="Ref_Count3" localSheetId="8">'3. UNDERGND ELECTRICAL'!$N$109</definedName>
    <definedName name="Ref_Count3" localSheetId="9">'4. GROUNDING SYSTEM'!$N$76</definedName>
    <definedName name="Ref_Count3" localSheetId="10">'5. CABLE TRAY INSTALLATIONS'!$N$46</definedName>
    <definedName name="Ref_Count3" localSheetId="11">'6.  FIELD WIRING'!$N$67</definedName>
    <definedName name="Ref_Count3" localSheetId="12">'7. CABLE TERMINATION'!$N$58</definedName>
    <definedName name="Ref_Count3" localSheetId="13">'8. LIGHTING'!$N$46</definedName>
    <definedName name="Ref_Count3" localSheetId="14">'9. INSPECTION AND TESTING'!$N$25</definedName>
    <definedName name="Ref_Count3" localSheetId="16">'Master Soft Questions'!$N$289</definedName>
    <definedName name="Ref_Count3" localSheetId="15">Template!$N$22</definedName>
    <definedName name="Ref_Count4" localSheetId="6">'1. QUALITY MANAGEMENT SYSTEM'!$O$100</definedName>
    <definedName name="Ref_Count4" localSheetId="7">'2. ABOVEGND CONDUIT &amp; CABLE SYS'!$O$109</definedName>
    <definedName name="Ref_Count4" localSheetId="8">'3. UNDERGND ELECTRICAL'!$O$109</definedName>
    <definedName name="Ref_Count4" localSheetId="9">'4. GROUNDING SYSTEM'!$O$76</definedName>
    <definedName name="Ref_Count4" localSheetId="10">'5. CABLE TRAY INSTALLATIONS'!$O$46</definedName>
    <definedName name="Ref_Count4" localSheetId="11">'6.  FIELD WIRING'!$O$67</definedName>
    <definedName name="Ref_Count4" localSheetId="12">'7. CABLE TERMINATION'!$O$58</definedName>
    <definedName name="Ref_Count4" localSheetId="13">'8. LIGHTING'!$O$46</definedName>
    <definedName name="Ref_Count4" localSheetId="14">'9. INSPECTION AND TESTING'!$O$25</definedName>
    <definedName name="Ref_Count4" localSheetId="16">'Master Soft Questions'!$O$289</definedName>
    <definedName name="Ref_Count4" localSheetId="15">Template!$O$22</definedName>
    <definedName name="Ref_No_Column">'Master List of Requirements'!$A$1</definedName>
    <definedName name="Ref_Title1" localSheetId="6">'1. QUALITY MANAGEMENT SYSTEM'!$L$16</definedName>
    <definedName name="Ref_Title1" localSheetId="7">'2. ABOVEGND CONDUIT &amp; CABLE SYS'!$L$16</definedName>
    <definedName name="Ref_Title1" localSheetId="8">'3. UNDERGND ELECTRICAL'!$L$16</definedName>
    <definedName name="Ref_Title1" localSheetId="9">'4. GROUNDING SYSTEM'!$L$16</definedName>
    <definedName name="Ref_Title1" localSheetId="10">'5. CABLE TRAY INSTALLATIONS'!$L$16</definedName>
    <definedName name="Ref_Title1" localSheetId="11">'6.  FIELD WIRING'!$L$16</definedName>
    <definedName name="Ref_Title1" localSheetId="12">'7. CABLE TERMINATION'!$L$16</definedName>
    <definedName name="Ref_Title1" localSheetId="13">'8. LIGHTING'!$L$16</definedName>
    <definedName name="Ref_Title1" localSheetId="14">'9. INSPECTION AND TESTING'!$L$16</definedName>
    <definedName name="Ref_Title1" localSheetId="16">'Master Soft Questions'!$L$16</definedName>
    <definedName name="Ref_Title1" localSheetId="15">Template!$L$16</definedName>
    <definedName name="Ref_Title2" localSheetId="6">'1. QUALITY MANAGEMENT SYSTEM'!$M$16</definedName>
    <definedName name="Ref_Title2" localSheetId="7">'2. ABOVEGND CONDUIT &amp; CABLE SYS'!$M$16</definedName>
    <definedName name="Ref_Title2" localSheetId="8">'3. UNDERGND ELECTRICAL'!$M$16</definedName>
    <definedName name="Ref_Title2" localSheetId="9">'4. GROUNDING SYSTEM'!$M$16</definedName>
    <definedName name="Ref_Title2" localSheetId="10">'5. CABLE TRAY INSTALLATIONS'!$M$16</definedName>
    <definedName name="Ref_Title2" localSheetId="11">'6.  FIELD WIRING'!$M$16</definedName>
    <definedName name="Ref_Title2" localSheetId="12">'7. CABLE TERMINATION'!$M$16</definedName>
    <definedName name="Ref_Title2" localSheetId="13">'8. LIGHTING'!$M$16</definedName>
    <definedName name="Ref_Title2" localSheetId="14">'9. INSPECTION AND TESTING'!$M$16</definedName>
    <definedName name="Ref_Title2" localSheetId="16">'Master Soft Questions'!$M$16</definedName>
    <definedName name="Ref_Title2" localSheetId="15">Template!$M$16</definedName>
    <definedName name="Ref_Title3" localSheetId="6">'1. QUALITY MANAGEMENT SYSTEM'!$N$16</definedName>
    <definedName name="Ref_Title3" localSheetId="7">'2. ABOVEGND CONDUIT &amp; CABLE SYS'!$N$16</definedName>
    <definedName name="Ref_Title3" localSheetId="8">'3. UNDERGND ELECTRICAL'!$N$16</definedName>
    <definedName name="Ref_Title3" localSheetId="9">'4. GROUNDING SYSTEM'!$N$16</definedName>
    <definedName name="Ref_Title3" localSheetId="10">'5. CABLE TRAY INSTALLATIONS'!$N$16</definedName>
    <definedName name="Ref_Title3" localSheetId="11">'6.  FIELD WIRING'!$N$16</definedName>
    <definedName name="Ref_Title3" localSheetId="12">'7. CABLE TERMINATION'!$N$16</definedName>
    <definedName name="Ref_Title3" localSheetId="13">'8. LIGHTING'!$N$16</definedName>
    <definedName name="Ref_Title3" localSheetId="14">'9. INSPECTION AND TESTING'!$N$16</definedName>
    <definedName name="Ref_Title3" localSheetId="16">'Master Soft Questions'!$N$16</definedName>
    <definedName name="Ref_Title3" localSheetId="15">Template!$N$16</definedName>
    <definedName name="Ref_Title4" localSheetId="6">'1. QUALITY MANAGEMENT SYSTEM'!$O$16</definedName>
    <definedName name="Ref_Title4" localSheetId="7">'2. ABOVEGND CONDUIT &amp; CABLE SYS'!$O$16</definedName>
    <definedName name="Ref_Title4" localSheetId="8">'3. UNDERGND ELECTRICAL'!$O$16</definedName>
    <definedName name="Ref_Title4" localSheetId="9">'4. GROUNDING SYSTEM'!$O$16</definedName>
    <definedName name="Ref_Title4" localSheetId="10">'5. CABLE TRAY INSTALLATIONS'!$O$16</definedName>
    <definedName name="Ref_Title4" localSheetId="11">'6.  FIELD WIRING'!$O$16</definedName>
    <definedName name="Ref_Title4" localSheetId="12">'7. CABLE TERMINATION'!$O$16</definedName>
    <definedName name="Ref_Title4" localSheetId="13">'8. LIGHTING'!$O$16</definedName>
    <definedName name="Ref_Title4" localSheetId="14">'9. INSPECTION AND TESTING'!$O$16</definedName>
    <definedName name="Ref_Title4" localSheetId="16">'Master Soft Questions'!$O$16</definedName>
    <definedName name="Ref_Title4" localSheetId="15">Template!$O$16</definedName>
    <definedName name="Remarks" localSheetId="6">'1. QUALITY MANAGEMENT SYSTEM'!$J$12</definedName>
    <definedName name="Remarks" localSheetId="7">'2. ABOVEGND CONDUIT &amp; CABLE SYS'!$J$12</definedName>
    <definedName name="Remarks" localSheetId="8">'3. UNDERGND ELECTRICAL'!$J$12</definedName>
    <definedName name="Remarks" localSheetId="9">'4. GROUNDING SYSTEM'!$J$12</definedName>
    <definedName name="Remarks" localSheetId="10">'5. CABLE TRAY INSTALLATIONS'!$J$12</definedName>
    <definedName name="Remarks" localSheetId="11">'6.  FIELD WIRING'!$J$12</definedName>
    <definedName name="Remarks" localSheetId="12">'7. CABLE TERMINATION'!$J$12</definedName>
    <definedName name="Remarks" localSheetId="13">'8. LIGHTING'!$J$12</definedName>
    <definedName name="Remarks" localSheetId="14">'9. INSPECTION AND TESTING'!$J$12</definedName>
    <definedName name="Remarks" localSheetId="16">'Master Soft Questions'!$J$12</definedName>
    <definedName name="Remarks" localSheetId="15">Template!$J$12</definedName>
    <definedName name="Req" localSheetId="6">'1. QUALITY MANAGEMENT SYSTEM'!$AQ$12</definedName>
    <definedName name="Req" localSheetId="7">'2. ABOVEGND CONDUIT &amp; CABLE SYS'!$AQ$12</definedName>
    <definedName name="Req" localSheetId="8">'3. UNDERGND ELECTRICAL'!$AQ$12</definedName>
    <definedName name="Req" localSheetId="9">'4. GROUNDING SYSTEM'!$AQ$12</definedName>
    <definedName name="Req" localSheetId="10">'5. CABLE TRAY INSTALLATIONS'!$AQ$12</definedName>
    <definedName name="Req" localSheetId="11">'6.  FIELD WIRING'!$AQ$12</definedName>
    <definedName name="Req" localSheetId="12">'7. CABLE TERMINATION'!$AQ$12</definedName>
    <definedName name="Req" localSheetId="13">'8. LIGHTING'!$AQ$12</definedName>
    <definedName name="Req" localSheetId="14">'9. INSPECTION AND TESTING'!$AQ$12</definedName>
    <definedName name="Req" localSheetId="16">'Master Soft Questions'!$AQ$12</definedName>
    <definedName name="Req" localSheetId="15">Template!$AQ$12</definedName>
    <definedName name="Reqs" localSheetId="6">'1. QUALITY MANAGEMENT SYSTEM'!$AQ$13:$AQ$16</definedName>
    <definedName name="Reqs" localSheetId="7">'2. ABOVEGND CONDUIT &amp; CABLE SYS'!$AQ$13:$AQ$16</definedName>
    <definedName name="Reqs" localSheetId="8">'3. UNDERGND ELECTRICAL'!$AQ$13:$AQ$16</definedName>
    <definedName name="Reqs" localSheetId="9">'4. GROUNDING SYSTEM'!$AQ$13:$AQ$16</definedName>
    <definedName name="Reqs" localSheetId="10">'5. CABLE TRAY INSTALLATIONS'!$AQ$13:$AQ$16</definedName>
    <definedName name="Reqs" localSheetId="11">'6.  FIELD WIRING'!$AQ$13:$AQ$16</definedName>
    <definedName name="Reqs" localSheetId="12">'7. CABLE TERMINATION'!$AQ$13:$AQ$16</definedName>
    <definedName name="Reqs" localSheetId="13">'8. LIGHTING'!$AQ$13:$AQ$16</definedName>
    <definedName name="Reqs" localSheetId="14">'9. INSPECTION AND TESTING'!$AQ$13:$AQ$16</definedName>
    <definedName name="Reqs" localSheetId="16">'Master Soft Questions'!$AQ$13:$AQ$16</definedName>
    <definedName name="Reqs" localSheetId="15">Template!$AQ$13:$AQ$16</definedName>
    <definedName name="Requirements_Column">'Master List of Requirements'!$B$1</definedName>
    <definedName name="Response_1" localSheetId="6">'1. QUALITY MANAGEMENT SYSTEM'!$AE$17:$AF$98</definedName>
    <definedName name="Response_1" localSheetId="7">'2. ABOVEGND CONDUIT &amp; CABLE SYS'!$AE$17:$AF$107</definedName>
    <definedName name="Response_1" localSheetId="8">'3. UNDERGND ELECTRICAL'!$AE$17:$AF$107</definedName>
    <definedName name="Response_1" localSheetId="9">'4. GROUNDING SYSTEM'!$AE$17:$AF$74</definedName>
    <definedName name="Response_1" localSheetId="10">'5. CABLE TRAY INSTALLATIONS'!$AE$17:$AF$44</definedName>
    <definedName name="Response_1" localSheetId="11">'6.  FIELD WIRING'!$AE$17:$AF$65</definedName>
    <definedName name="Response_1" localSheetId="12">'7. CABLE TERMINATION'!$AE$17:$AF$56</definedName>
    <definedName name="Response_1" localSheetId="13">'8. LIGHTING'!$AE$17:$AF$44</definedName>
    <definedName name="Response_1" localSheetId="14">'9. INSPECTION AND TESTING'!$AE$17:$AF$23</definedName>
    <definedName name="Response_1" localSheetId="16">'Master Soft Questions'!$AE$20:$AF$287</definedName>
    <definedName name="Response_1" localSheetId="15">Template!$AE$17:$AF$20</definedName>
    <definedName name="Response_2" localSheetId="6">'1. QUALITY MANAGEMENT SYSTEM'!$J$17:$J$98</definedName>
    <definedName name="Response_2" localSheetId="7">'2. ABOVEGND CONDUIT &amp; CABLE SYS'!$J$17:$J$107</definedName>
    <definedName name="Response_2" localSheetId="8">'3. UNDERGND ELECTRICAL'!$J$17:$J$107</definedName>
    <definedName name="Response_2" localSheetId="9">'4. GROUNDING SYSTEM'!$J$17:$J$74</definedName>
    <definedName name="Response_2" localSheetId="10">'5. CABLE TRAY INSTALLATIONS'!$J$17:$J$44</definedName>
    <definedName name="Response_2" localSheetId="11">'6.  FIELD WIRING'!$J$17:$J$65</definedName>
    <definedName name="Response_2" localSheetId="12">'7. CABLE TERMINATION'!$J$17:$J$56</definedName>
    <definedName name="Response_2" localSheetId="13">'8. LIGHTING'!$J$17:$J$44</definedName>
    <definedName name="Response_2" localSheetId="14">'9. INSPECTION AND TESTING'!$J$17:$J$23</definedName>
    <definedName name="Response_2" localSheetId="16">'Master Soft Questions'!$J$20:$J$287</definedName>
    <definedName name="Response_2" localSheetId="15">Template!$J$17:$J$20</definedName>
    <definedName name="Results" localSheetId="6">'1. QUALITY MANAGEMENT SYSTEM'!$R$4</definedName>
    <definedName name="Results" localSheetId="7">'2. ABOVEGND CONDUIT &amp; CABLE SYS'!$R$4</definedName>
    <definedName name="Results" localSheetId="8">'3. UNDERGND ELECTRICAL'!$R$4</definedName>
    <definedName name="Results" localSheetId="9">'4. GROUNDING SYSTEM'!$R$4</definedName>
    <definedName name="Results" localSheetId="10">'5. CABLE TRAY INSTALLATIONS'!$R$4</definedName>
    <definedName name="Results" localSheetId="11">'6.  FIELD WIRING'!$R$4</definedName>
    <definedName name="Results" localSheetId="12">'7. CABLE TERMINATION'!$R$4</definedName>
    <definedName name="Results" localSheetId="13">'8. LIGHTING'!$R$4</definedName>
    <definedName name="Results" localSheetId="14">'9. INSPECTION AND TESTING'!$R$4</definedName>
    <definedName name="Results" localSheetId="16">'Master Soft Questions'!$R$4</definedName>
    <definedName name="Results" localSheetId="15">Template!$R$4</definedName>
    <definedName name="Reviewed_End">'Objective Evidence'!$L$70</definedName>
    <definedName name="Reviewed_Start">'Objective Evidence'!$L$9</definedName>
    <definedName name="RF" localSheetId="6">'1. QUALITY MANAGEMENT SYSTEM'!$C$12</definedName>
    <definedName name="RF" localSheetId="7">'2. ABOVEGND CONDUIT &amp; CABLE SYS'!$C$12</definedName>
    <definedName name="RF" localSheetId="8">'3. UNDERGND ELECTRICAL'!$C$12</definedName>
    <definedName name="RF" localSheetId="9">'4. GROUNDING SYSTEM'!$C$12</definedName>
    <definedName name="RF" localSheetId="10">'5. CABLE TRAY INSTALLATIONS'!$C$12</definedName>
    <definedName name="RF" localSheetId="11">'6.  FIELD WIRING'!$C$12</definedName>
    <definedName name="RF" localSheetId="12">'7. CABLE TERMINATION'!$C$12</definedName>
    <definedName name="RF" localSheetId="13">'8. LIGHTING'!$C$12</definedName>
    <definedName name="RF" localSheetId="14">'9. INSPECTION AND TESTING'!$C$12</definedName>
    <definedName name="RF" localSheetId="16">'Master Soft Questions'!$C$12</definedName>
    <definedName name="RF" localSheetId="15">Template!$C$12</definedName>
    <definedName name="SAT_1" localSheetId="6">'1. QUALITY MANAGEMENT SYSTEM'!$R$13:$T$16</definedName>
    <definedName name="SAT_1" localSheetId="7">'2. ABOVEGND CONDUIT &amp; CABLE SYS'!$R$13:$T$16</definedName>
    <definedName name="SAT_1" localSheetId="8">'3. UNDERGND ELECTRICAL'!$R$13:$T$16</definedName>
    <definedName name="SAT_1" localSheetId="9">'4. GROUNDING SYSTEM'!$R$13:$T$16</definedName>
    <definedName name="SAT_1" localSheetId="10">'5. CABLE TRAY INSTALLATIONS'!$R$13:$T$16</definedName>
    <definedName name="SAT_1" localSheetId="11">'6.  FIELD WIRING'!$R$13:$T$16</definedName>
    <definedName name="SAT_1" localSheetId="12">'7. CABLE TERMINATION'!$R$13:$T$16</definedName>
    <definedName name="SAT_1" localSheetId="13">'8. LIGHTING'!$R$13:$T$16</definedName>
    <definedName name="SAT_1" localSheetId="14">'9. INSPECTION AND TESTING'!$R$13:$T$16</definedName>
    <definedName name="SAT_1" localSheetId="16">'Master Soft Questions'!$R$13:$T$16</definedName>
    <definedName name="SAT_1" localSheetId="15">Template!$R$13:$T$16</definedName>
    <definedName name="Selected_Topics">Summary!$T$7</definedName>
    <definedName name="Setup_Count" localSheetId="6">'1. QUALITY MANAGEMENT SYSTEM'!$AV$105</definedName>
    <definedName name="Setup_Count" localSheetId="7">'2. ABOVEGND CONDUIT &amp; CABLE SYS'!$AV$114</definedName>
    <definedName name="Setup_Count" localSheetId="8">'3. UNDERGND ELECTRICAL'!$AV$114</definedName>
    <definedName name="Setup_Count" localSheetId="9">'4. GROUNDING SYSTEM'!$AV$81</definedName>
    <definedName name="Setup_Count" localSheetId="10">'5. CABLE TRAY INSTALLATIONS'!$AV$51</definedName>
    <definedName name="Setup_Count" localSheetId="11">'6.  FIELD WIRING'!$AV$72</definedName>
    <definedName name="Setup_Count" localSheetId="12">'7. CABLE TERMINATION'!$AV$63</definedName>
    <definedName name="Setup_Count" localSheetId="13">'8. LIGHTING'!$AV$51</definedName>
    <definedName name="Setup_Count" localSheetId="14">'9. INSPECTION AND TESTING'!$AV$30</definedName>
    <definedName name="Setup_Count" localSheetId="16">'Master Soft Questions'!$AV$294</definedName>
    <definedName name="Setup_Count" localSheetId="15">Template!$AV$27</definedName>
    <definedName name="Setup_Flag">Summary!$N$64</definedName>
    <definedName name="Setup_Shown">Summary!$O$64</definedName>
    <definedName name="Sheet_Consolidation">'Master Control'!$B$147</definedName>
    <definedName name="Show_DP" localSheetId="6">'1. QUALITY MANAGEMENT SYSTEM'!$BA$16:$BA$98</definedName>
    <definedName name="Show_DP" localSheetId="7">'2. ABOVEGND CONDUIT &amp; CABLE SYS'!$BA$16:$BA$107</definedName>
    <definedName name="Show_DP" localSheetId="8">'3. UNDERGND ELECTRICAL'!$BA$16:$BA$107</definedName>
    <definedName name="Show_DP" localSheetId="9">'4. GROUNDING SYSTEM'!$BA$16:$BA$74</definedName>
    <definedName name="Show_DP" localSheetId="10">'5. CABLE TRAY INSTALLATIONS'!$BA$16:$BA$44</definedName>
    <definedName name="Show_DP" localSheetId="11">'6.  FIELD WIRING'!$BA$16:$BA$65</definedName>
    <definedName name="Show_DP" localSheetId="12">'7. CABLE TERMINATION'!$BA$16:$BA$56</definedName>
    <definedName name="Show_DP" localSheetId="13">'8. LIGHTING'!$BA$16:$BA$44</definedName>
    <definedName name="Show_DP" localSheetId="14">'9. INSPECTION AND TESTING'!$BA$16:$BA$23</definedName>
    <definedName name="Show_DP" localSheetId="16">'Master Soft Questions'!$BA$16:$BA$287</definedName>
    <definedName name="Show_DP" localSheetId="15">Template!$BA$16:$BA$20</definedName>
    <definedName name="Show_FM" localSheetId="6">'1. QUALITY MANAGEMENT SYSTEM'!$BG$16:$BG$98</definedName>
    <definedName name="Show_FM" localSheetId="7">'2. ABOVEGND CONDUIT &amp; CABLE SYS'!$BG$16:$BG$107</definedName>
    <definedName name="Show_FM" localSheetId="8">'3. UNDERGND ELECTRICAL'!$BG$16:$BG$107</definedName>
    <definedName name="Show_FM" localSheetId="9">'4. GROUNDING SYSTEM'!$BG$16:$BG$74</definedName>
    <definedName name="Show_FM" localSheetId="10">'5. CABLE TRAY INSTALLATIONS'!$BG$16:$BG$44</definedName>
    <definedName name="Show_FM" localSheetId="11">'6.  FIELD WIRING'!$BG$16:$BG$65</definedName>
    <definedName name="Show_FM" localSheetId="12">'7. CABLE TERMINATION'!$BG$16:$BG$56</definedName>
    <definedName name="Show_FM" localSheetId="13">'8. LIGHTING'!$BG$16:$BG$44</definedName>
    <definedName name="Show_FM" localSheetId="14">'9. INSPECTION AND TESTING'!$BG$16:$BG$23</definedName>
    <definedName name="Show_FM" localSheetId="16">'Master Soft Questions'!$BG$16:$BG$287</definedName>
    <definedName name="Show_FM" localSheetId="15">Template!$BG$16:$BG$20</definedName>
    <definedName name="Show_MR2" localSheetId="6">'1. QUALITY MANAGEMENT SYSTEM'!$AY$16:$AY$98</definedName>
    <definedName name="Show_MR2" localSheetId="7">'2. ABOVEGND CONDUIT &amp; CABLE SYS'!$AY$16:$AY$107</definedName>
    <definedName name="Show_MR2" localSheetId="8">'3. UNDERGND ELECTRICAL'!$AY$16:$AY$107</definedName>
    <definedName name="Show_MR2" localSheetId="9">'4. GROUNDING SYSTEM'!$AY$16:$AY$74</definedName>
    <definedName name="Show_MR2" localSheetId="10">'5. CABLE TRAY INSTALLATIONS'!$AY$16:$AY$44</definedName>
    <definedName name="Show_MR2" localSheetId="11">'6.  FIELD WIRING'!$AY$16:$AY$65</definedName>
    <definedName name="Show_MR2" localSheetId="12">'7. CABLE TERMINATION'!$AY$16:$AY$56</definedName>
    <definedName name="Show_MR2" localSheetId="13">'8. LIGHTING'!$AY$16:$AY$44</definedName>
    <definedName name="Show_MR2" localSheetId="14">'9. INSPECTION AND TESTING'!$AY$16:$AY$23</definedName>
    <definedName name="Show_MR2" localSheetId="16">'Master Soft Questions'!$AY$16:$AY$287</definedName>
    <definedName name="Show_MR2" localSheetId="15">Template!$AY$16:$AY$20</definedName>
    <definedName name="Show_Setup" localSheetId="6">'1. QUALITY MANAGEMENT SYSTEM'!$AW$16:$AW$98</definedName>
    <definedName name="Show_Setup" localSheetId="7">'2. ABOVEGND CONDUIT &amp; CABLE SYS'!$AW$16:$AW$107</definedName>
    <definedName name="Show_Setup" localSheetId="8">'3. UNDERGND ELECTRICAL'!$AW$16:$AW$107</definedName>
    <definedName name="Show_Setup" localSheetId="9">'4. GROUNDING SYSTEM'!$AW$16:$AW$74</definedName>
    <definedName name="Show_Setup" localSheetId="10">'5. CABLE TRAY INSTALLATIONS'!$AW$16:$AW$44</definedName>
    <definedName name="Show_Setup" localSheetId="11">'6.  FIELD WIRING'!$AW$16:$AW$65</definedName>
    <definedName name="Show_Setup" localSheetId="12">'7. CABLE TERMINATION'!$AW$16:$AW$56</definedName>
    <definedName name="Show_Setup" localSheetId="13">'8. LIGHTING'!$AW$16:$AW$44</definedName>
    <definedName name="Show_Setup" localSheetId="14">'9. INSPECTION AND TESTING'!$AW$16:$AW$23</definedName>
    <definedName name="Show_Setup" localSheetId="16">'Master Soft Questions'!$AW$16:$AW$287</definedName>
    <definedName name="Show_Setup" localSheetId="15">Template!$AW$16:$AW$20</definedName>
    <definedName name="Show_SP" localSheetId="6">'1. QUALITY MANAGEMENT SYSTEM'!$BE$16:$BE$98</definedName>
    <definedName name="Show_SP" localSheetId="7">'2. ABOVEGND CONDUIT &amp; CABLE SYS'!$BE$16:$BE$107</definedName>
    <definedName name="Show_SP" localSheetId="8">'3. UNDERGND ELECTRICAL'!$BE$16:$BE$107</definedName>
    <definedName name="Show_SP" localSheetId="9">'4. GROUNDING SYSTEM'!$BE$16:$BE$74</definedName>
    <definedName name="Show_SP" localSheetId="10">'5. CABLE TRAY INSTALLATIONS'!$BE$16:$BE$44</definedName>
    <definedName name="Show_SP" localSheetId="11">'6.  FIELD WIRING'!$BE$16:$BE$65</definedName>
    <definedName name="Show_SP" localSheetId="12">'7. CABLE TERMINATION'!$BE$16:$BE$56</definedName>
    <definedName name="Show_SP" localSheetId="13">'8. LIGHTING'!$BE$16:$BE$44</definedName>
    <definedName name="Show_SP" localSheetId="14">'9. INSPECTION AND TESTING'!$BE$16:$BE$23</definedName>
    <definedName name="Show_SP" localSheetId="16">'Master Soft Questions'!$BE$16:$BE$287</definedName>
    <definedName name="Show_SP" localSheetId="15">Template!$BE$16:$BE$20</definedName>
    <definedName name="Show_SS" localSheetId="6">'1. QUALITY MANAGEMENT SYSTEM'!$BC$16:$BC$98</definedName>
    <definedName name="Show_SS" localSheetId="7">'2. ABOVEGND CONDUIT &amp; CABLE SYS'!$BC$16:$BC$107</definedName>
    <definedName name="Show_SS" localSheetId="8">'3. UNDERGND ELECTRICAL'!$BC$16:$BC$107</definedName>
    <definedName name="Show_SS" localSheetId="9">'4. GROUNDING SYSTEM'!$BC$16:$BC$74</definedName>
    <definedName name="Show_SS" localSheetId="10">'5. CABLE TRAY INSTALLATIONS'!$BC$16:$BC$44</definedName>
    <definedName name="Show_SS" localSheetId="11">'6.  FIELD WIRING'!$BC$16:$BC$65</definedName>
    <definedName name="Show_SS" localSheetId="12">'7. CABLE TERMINATION'!$BC$16:$BC$56</definedName>
    <definedName name="Show_SS" localSheetId="13">'8. LIGHTING'!$BC$16:$BC$44</definedName>
    <definedName name="Show_SS" localSheetId="14">'9. INSPECTION AND TESTING'!$BC$16:$BC$23</definedName>
    <definedName name="Show_SS" localSheetId="16">'Master Soft Questions'!$BC$16:$BC$287</definedName>
    <definedName name="Show_SS" localSheetId="15">Template!$BC$16:$BC$20</definedName>
    <definedName name="ShowBox">'Master Control'!$D$203</definedName>
    <definedName name="Size">'Master Control'!$EB$32</definedName>
    <definedName name="Size_Category">'Master Control'!$CA$35:$CB$35</definedName>
    <definedName name="SP_Count" localSheetId="6">'1. QUALITY MANAGEMENT SYSTEM'!$BD$105</definedName>
    <definedName name="SP_Count" localSheetId="7">'2. ABOVEGND CONDUIT &amp; CABLE SYS'!$BD$114</definedName>
    <definedName name="SP_Count" localSheetId="8">'3. UNDERGND ELECTRICAL'!$BD$114</definedName>
    <definedName name="SP_Count" localSheetId="9">'4. GROUNDING SYSTEM'!$BD$81</definedName>
    <definedName name="SP_Count" localSheetId="10">'5. CABLE TRAY INSTALLATIONS'!$BD$51</definedName>
    <definedName name="SP_Count" localSheetId="11">'6.  FIELD WIRING'!$BD$72</definedName>
    <definedName name="SP_Count" localSheetId="12">'7. CABLE TERMINATION'!$BD$63</definedName>
    <definedName name="SP_Count" localSheetId="13">'8. LIGHTING'!$BD$51</definedName>
    <definedName name="SP_Count" localSheetId="14">'9. INSPECTION AND TESTING'!$BD$30</definedName>
    <definedName name="SP_Count" localSheetId="16">'Master Soft Questions'!$BD$294</definedName>
    <definedName name="SP_Count" localSheetId="15">Template!$BD$27</definedName>
    <definedName name="SP_Flag">Summary!$N$68</definedName>
    <definedName name="SP_Shown">Summary!$O$68</definedName>
    <definedName name="SS_Count" localSheetId="6">'1. QUALITY MANAGEMENT SYSTEM'!$BB$105</definedName>
    <definedName name="SS_Count" localSheetId="7">'2. ABOVEGND CONDUIT &amp; CABLE SYS'!$BB$114</definedName>
    <definedName name="SS_Count" localSheetId="8">'3. UNDERGND ELECTRICAL'!$BB$114</definedName>
    <definedName name="SS_Count" localSheetId="9">'4. GROUNDING SYSTEM'!$BB$81</definedName>
    <definedName name="SS_Count" localSheetId="10">'5. CABLE TRAY INSTALLATIONS'!$BB$51</definedName>
    <definedName name="SS_Count" localSheetId="11">'6.  FIELD WIRING'!$BB$72</definedName>
    <definedName name="SS_Count" localSheetId="12">'7. CABLE TERMINATION'!$BB$63</definedName>
    <definedName name="SS_Count" localSheetId="13">'8. LIGHTING'!$BB$51</definedName>
    <definedName name="SS_Count" localSheetId="14">'9. INSPECTION AND TESTING'!$BB$30</definedName>
    <definedName name="SS_Count" localSheetId="16">'Master Soft Questions'!$BB$294</definedName>
    <definedName name="SS_Count" localSheetId="15">Template!$BB$27</definedName>
    <definedName name="SS_Flag">Summary!$N$67</definedName>
    <definedName name="SS_Shown">Summary!$O$67</definedName>
    <definedName name="ST" localSheetId="6">'1. QUALITY MANAGEMENT SYSTEM'!$X$12</definedName>
    <definedName name="ST" localSheetId="7">'2. ABOVEGND CONDUIT &amp; CABLE SYS'!$X$12</definedName>
    <definedName name="ST" localSheetId="8">'3. UNDERGND ELECTRICAL'!$X$12</definedName>
    <definedName name="ST" localSheetId="9">'4. GROUNDING SYSTEM'!$X$12</definedName>
    <definedName name="ST" localSheetId="10">'5. CABLE TRAY INSTALLATIONS'!$X$12</definedName>
    <definedName name="ST" localSheetId="11">'6.  FIELD WIRING'!$X$12</definedName>
    <definedName name="ST" localSheetId="12">'7. CABLE TERMINATION'!$X$12</definedName>
    <definedName name="ST" localSheetId="13">'8. LIGHTING'!$X$12</definedName>
    <definedName name="ST" localSheetId="14">'9. INSPECTION AND TESTING'!$X$12</definedName>
    <definedName name="ST" localSheetId="16">'Master Soft Questions'!$X$12</definedName>
    <definedName name="ST" localSheetId="15">Template!$X$12</definedName>
    <definedName name="Start_Execution">'Master Control'!$BN$35</definedName>
    <definedName name="Start_of_Topics">Summary!$B$7</definedName>
    <definedName name="Strength_Code">'Master Control'!$R$207:$R$212</definedName>
    <definedName name="TOPIC_Title" localSheetId="6">'1. QUALITY MANAGEMENT SYSTEM'!$C$3</definedName>
    <definedName name="TOPIC_Title" localSheetId="7">'2. ABOVEGND CONDUIT &amp; CABLE SYS'!$C$3</definedName>
    <definedName name="TOPIC_Title" localSheetId="8">'3. UNDERGND ELECTRICAL'!$C$3</definedName>
    <definedName name="TOPIC_Title" localSheetId="9">'4. GROUNDING SYSTEM'!$C$3</definedName>
    <definedName name="TOPIC_Title" localSheetId="10">'5. CABLE TRAY INSTALLATIONS'!$C$3</definedName>
    <definedName name="TOPIC_Title" localSheetId="11">'6.  FIELD WIRING'!$C$3</definedName>
    <definedName name="TOPIC_Title" localSheetId="12">'7. CABLE TERMINATION'!$C$3</definedName>
    <definedName name="TOPIC_Title" localSheetId="13">'8. LIGHTING'!$C$3</definedName>
    <definedName name="TOPIC_Title" localSheetId="14">'9. INSPECTION AND TESTING'!$C$3</definedName>
    <definedName name="TOPIC_Title" localSheetId="16">'Master Soft Questions'!$C$3</definedName>
    <definedName name="TOPIC_Title" localSheetId="15">Template!$C$3</definedName>
    <definedName name="Topics">Summary!$T$8:$T$17</definedName>
    <definedName name="Topics_Assessed_Ck">Summary!$H$23</definedName>
    <definedName name="Total_NumOfFindings">Summary!$H$34</definedName>
    <definedName name="UD_OE">'Objective Evidence'!$D$67</definedName>
    <definedName name="Version">'Master Control'!$Q$15</definedName>
    <definedName name="X99_NoOther" localSheetId="6">'1. QUALITY MANAGEMENT SYSTEM'!$AM$108</definedName>
    <definedName name="X99_NoOther" localSheetId="7">'2. ABOVEGND CONDUIT &amp; CABLE SYS'!$AM$117</definedName>
    <definedName name="X99_NoOther" localSheetId="8">'3. UNDERGND ELECTRICAL'!$AM$117</definedName>
    <definedName name="X99_NoOther" localSheetId="9">'4. GROUNDING SYSTEM'!$AM$84</definedName>
    <definedName name="X99_NoOther" localSheetId="10">'5. CABLE TRAY INSTALLATIONS'!$AM$54</definedName>
    <definedName name="X99_NoOther" localSheetId="11">'6.  FIELD WIRING'!$AM$75</definedName>
    <definedName name="X99_NoOther" localSheetId="12">'7. CABLE TERMINATION'!$AM$66</definedName>
    <definedName name="X99_NoOther" localSheetId="13">'8. LIGHTING'!$AM$54</definedName>
    <definedName name="X99_NoOther" localSheetId="14">'9. INSPECTION AND TESTING'!$AM$33</definedName>
    <definedName name="X99_NoOther" localSheetId="16">'Master Soft Questions'!$AM$297</definedName>
    <definedName name="X99_NoOther" localSheetId="15">Template!$AM$30</definedName>
    <definedName name="X99_NoOther_Status">Summary!$U$59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G22" i="171" l="1"/>
  <c r="BA22" i="171"/>
  <c r="AU22" i="171"/>
  <c r="AG22" i="171"/>
  <c r="AT22" i="171" s="1"/>
  <c r="BG21" i="171"/>
  <c r="BE21" i="171"/>
  <c r="BE22" i="171" s="1"/>
  <c r="BC21" i="171"/>
  <c r="BC20" i="171" s="1"/>
  <c r="BA21" i="171"/>
  <c r="AY21" i="171"/>
  <c r="AW21" i="171"/>
  <c r="AW22" i="171" s="1"/>
  <c r="AU21" i="171"/>
  <c r="AG21" i="171"/>
  <c r="AT21" i="171" s="1"/>
  <c r="AF21" i="171"/>
  <c r="AE21" i="171"/>
  <c r="D21" i="171"/>
  <c r="BG20" i="171"/>
  <c r="BE20" i="171"/>
  <c r="BA20" i="171"/>
  <c r="AW20" i="171"/>
  <c r="AU20" i="171"/>
  <c r="AT20" i="171"/>
  <c r="AG20" i="171"/>
  <c r="BC43" i="170"/>
  <c r="AW43" i="170"/>
  <c r="AU43" i="170"/>
  <c r="BG42" i="170"/>
  <c r="BG43" i="170" s="1"/>
  <c r="BE42" i="170"/>
  <c r="BE41" i="170" s="1"/>
  <c r="BC42" i="170"/>
  <c r="BC41" i="170" s="1"/>
  <c r="BA42" i="170"/>
  <c r="AY42" i="170"/>
  <c r="AY43" i="170" s="1"/>
  <c r="AW42" i="170"/>
  <c r="AW41" i="170" s="1"/>
  <c r="AG42" i="170"/>
  <c r="AG43" i="170" s="1"/>
  <c r="AT43" i="170" s="1"/>
  <c r="AF42" i="170"/>
  <c r="AE42" i="170"/>
  <c r="D42" i="170"/>
  <c r="AU42" i="170" s="1"/>
  <c r="BG41" i="170"/>
  <c r="AY41" i="170"/>
  <c r="AU41" i="170"/>
  <c r="AG41" i="170"/>
  <c r="AT41" i="170" s="1"/>
  <c r="BE40" i="170"/>
  <c r="AY40" i="170"/>
  <c r="AW40" i="170"/>
  <c r="AU40" i="170"/>
  <c r="BG39" i="170"/>
  <c r="BG38" i="170" s="1"/>
  <c r="BE39" i="170"/>
  <c r="BE38" i="170" s="1"/>
  <c r="BC39" i="170"/>
  <c r="BA39" i="170"/>
  <c r="BA40" i="170" s="1"/>
  <c r="AY39" i="170"/>
  <c r="AY38" i="170" s="1"/>
  <c r="AW39" i="170"/>
  <c r="AG39" i="170"/>
  <c r="AG38" i="170" s="1"/>
  <c r="AT38" i="170" s="1"/>
  <c r="AF39" i="170"/>
  <c r="AE39" i="170"/>
  <c r="D39" i="170"/>
  <c r="AU39" i="170" s="1"/>
  <c r="BA38" i="170"/>
  <c r="AW38" i="170"/>
  <c r="AU38" i="170"/>
  <c r="BG37" i="170"/>
  <c r="BA37" i="170"/>
  <c r="AY37" i="170"/>
  <c r="AW37" i="170"/>
  <c r="AU37" i="170"/>
  <c r="AG37" i="170"/>
  <c r="AT37" i="170" s="1"/>
  <c r="BG36" i="170"/>
  <c r="BG35" i="170" s="1"/>
  <c r="BE36" i="170"/>
  <c r="BC36" i="170"/>
  <c r="BC37" i="170" s="1"/>
  <c r="BA36" i="170"/>
  <c r="BA35" i="170" s="1"/>
  <c r="AY36" i="170"/>
  <c r="AW36" i="170"/>
  <c r="AT36" i="170"/>
  <c r="AG36" i="170"/>
  <c r="AG35" i="170" s="1"/>
  <c r="AT35" i="170" s="1"/>
  <c r="AF36" i="170"/>
  <c r="AE36" i="170"/>
  <c r="D36" i="170"/>
  <c r="AU36" i="170" s="1"/>
  <c r="BC35" i="170"/>
  <c r="AY35" i="170"/>
  <c r="AW35" i="170"/>
  <c r="AU35" i="170"/>
  <c r="BC34" i="170"/>
  <c r="BA34" i="170"/>
  <c r="AY34" i="170"/>
  <c r="AU34" i="170"/>
  <c r="BG33" i="170"/>
  <c r="BE33" i="170"/>
  <c r="BE34" i="170" s="1"/>
  <c r="BC33" i="170"/>
  <c r="BC32" i="170" s="1"/>
  <c r="BA33" i="170"/>
  <c r="AY33" i="170"/>
  <c r="AW33" i="170"/>
  <c r="AW34" i="170" s="1"/>
  <c r="AU33" i="170"/>
  <c r="AG33" i="170"/>
  <c r="AF33" i="170"/>
  <c r="AE33" i="170"/>
  <c r="D33" i="170"/>
  <c r="BE32" i="170"/>
  <c r="BA32" i="170"/>
  <c r="AY32" i="170"/>
  <c r="AW32" i="170"/>
  <c r="AU32" i="170"/>
  <c r="BE31" i="170"/>
  <c r="BC31" i="170"/>
  <c r="BA31" i="170"/>
  <c r="AU31" i="170"/>
  <c r="BG30" i="170"/>
  <c r="BG31" i="170" s="1"/>
  <c r="BE30" i="170"/>
  <c r="BE29" i="170" s="1"/>
  <c r="BC30" i="170"/>
  <c r="BA30" i="170"/>
  <c r="AY30" i="170"/>
  <c r="AY31" i="170" s="1"/>
  <c r="AW30" i="170"/>
  <c r="AW29" i="170" s="1"/>
  <c r="AU30" i="170"/>
  <c r="AT30" i="170"/>
  <c r="AG30" i="170"/>
  <c r="AG31" i="170" s="1"/>
  <c r="AT31" i="170" s="1"/>
  <c r="AF30" i="170"/>
  <c r="AE30" i="170"/>
  <c r="D30" i="170"/>
  <c r="BG29" i="170"/>
  <c r="BC29" i="170"/>
  <c r="BA29" i="170"/>
  <c r="AY29" i="170"/>
  <c r="AU29" i="170"/>
  <c r="AG29" i="170"/>
  <c r="AT29" i="170" s="1"/>
  <c r="BG28" i="170"/>
  <c r="BE28" i="170"/>
  <c r="BC28" i="170"/>
  <c r="AW28" i="170"/>
  <c r="AU28" i="170"/>
  <c r="AG28" i="170"/>
  <c r="AT28" i="170" s="1"/>
  <c r="BG27" i="170"/>
  <c r="BG26" i="170" s="1"/>
  <c r="BE27" i="170"/>
  <c r="BC27" i="170"/>
  <c r="BA27" i="170"/>
  <c r="BA28" i="170" s="1"/>
  <c r="AY27" i="170"/>
  <c r="AY26" i="170" s="1"/>
  <c r="AW27" i="170"/>
  <c r="AU27" i="170"/>
  <c r="AG27" i="170"/>
  <c r="AT27" i="170" s="1"/>
  <c r="AF27" i="170"/>
  <c r="AE27" i="170"/>
  <c r="D27" i="170"/>
  <c r="BE26" i="170"/>
  <c r="BC26" i="170"/>
  <c r="BA26" i="170"/>
  <c r="AW26" i="170"/>
  <c r="AU26" i="170"/>
  <c r="BG25" i="170"/>
  <c r="BE25" i="170"/>
  <c r="AY25" i="170"/>
  <c r="AU25" i="170"/>
  <c r="AT25" i="170"/>
  <c r="AG25" i="170"/>
  <c r="BG24" i="170"/>
  <c r="BE24" i="170"/>
  <c r="BC24" i="170"/>
  <c r="BC25" i="170" s="1"/>
  <c r="BA24" i="170"/>
  <c r="BA23" i="170" s="1"/>
  <c r="AY24" i="170"/>
  <c r="AW24" i="170"/>
  <c r="AT24" i="170"/>
  <c r="AG24" i="170"/>
  <c r="AF24" i="170"/>
  <c r="AE24" i="170"/>
  <c r="D24" i="170"/>
  <c r="AU24" i="170" s="1"/>
  <c r="BG23" i="170"/>
  <c r="BE23" i="170"/>
  <c r="BC23" i="170"/>
  <c r="AY23" i="170"/>
  <c r="AU23" i="170"/>
  <c r="AG23" i="170"/>
  <c r="AT23" i="170" s="1"/>
  <c r="BG22" i="170"/>
  <c r="BA22" i="170"/>
  <c r="AU22" i="170"/>
  <c r="AG22" i="170"/>
  <c r="AT22" i="170" s="1"/>
  <c r="BG21" i="170"/>
  <c r="BE21" i="170"/>
  <c r="BE22" i="170" s="1"/>
  <c r="BC21" i="170"/>
  <c r="BC20" i="170" s="1"/>
  <c r="BA21" i="170"/>
  <c r="AY21" i="170"/>
  <c r="AW21" i="170"/>
  <c r="AW22" i="170" s="1"/>
  <c r="AU21" i="170"/>
  <c r="AG21" i="170"/>
  <c r="AT21" i="170" s="1"/>
  <c r="AF21" i="170"/>
  <c r="AE21" i="170"/>
  <c r="D21" i="170"/>
  <c r="BG20" i="170"/>
  <c r="BE20" i="170"/>
  <c r="BA20" i="170"/>
  <c r="AW20" i="170"/>
  <c r="AU20" i="170"/>
  <c r="AT20" i="170"/>
  <c r="AG20" i="170"/>
  <c r="BC55" i="169"/>
  <c r="AW55" i="169"/>
  <c r="AU55" i="169"/>
  <c r="BG54" i="169"/>
  <c r="BG55" i="169" s="1"/>
  <c r="BE54" i="169"/>
  <c r="BC54" i="169"/>
  <c r="BA54" i="169"/>
  <c r="AY54" i="169"/>
  <c r="AY55" i="169" s="1"/>
  <c r="AW54" i="169"/>
  <c r="AW53" i="169" s="1"/>
  <c r="AG54" i="169"/>
  <c r="AG55" i="169" s="1"/>
  <c r="AT55" i="169" s="1"/>
  <c r="AF54" i="169"/>
  <c r="AE54" i="169"/>
  <c r="D54" i="169"/>
  <c r="AU54" i="169" s="1"/>
  <c r="BG53" i="169"/>
  <c r="BC53" i="169"/>
  <c r="AY53" i="169"/>
  <c r="AU53" i="169"/>
  <c r="AG53" i="169"/>
  <c r="AT53" i="169" s="1"/>
  <c r="BE52" i="169"/>
  <c r="BC52" i="169"/>
  <c r="AY52" i="169"/>
  <c r="AW52" i="169"/>
  <c r="AU52" i="169"/>
  <c r="BG51" i="169"/>
  <c r="BE51" i="169"/>
  <c r="BC51" i="169"/>
  <c r="BC50" i="169" s="1"/>
  <c r="BA51" i="169"/>
  <c r="BA52" i="169" s="1"/>
  <c r="AY51" i="169"/>
  <c r="AY50" i="169" s="1"/>
  <c r="AW51" i="169"/>
  <c r="AG51" i="169"/>
  <c r="AF51" i="169"/>
  <c r="AE51" i="169"/>
  <c r="D51" i="169"/>
  <c r="AU51" i="169" s="1"/>
  <c r="BE50" i="169"/>
  <c r="BA50" i="169"/>
  <c r="AW50" i="169"/>
  <c r="AU50" i="169"/>
  <c r="BG49" i="169"/>
  <c r="BE49" i="169"/>
  <c r="AY49" i="169"/>
  <c r="AW49" i="169"/>
  <c r="AU49" i="169"/>
  <c r="AG49" i="169"/>
  <c r="AT49" i="169" s="1"/>
  <c r="BG48" i="169"/>
  <c r="BE48" i="169"/>
  <c r="BE47" i="169" s="1"/>
  <c r="BC48" i="169"/>
  <c r="BC49" i="169" s="1"/>
  <c r="BA48" i="169"/>
  <c r="AY48" i="169"/>
  <c r="AW48" i="169"/>
  <c r="AT48" i="169"/>
  <c r="AG48" i="169"/>
  <c r="AF48" i="169"/>
  <c r="AE48" i="169"/>
  <c r="D48" i="169"/>
  <c r="AU48" i="169" s="1"/>
  <c r="BG47" i="169"/>
  <c r="BC47" i="169"/>
  <c r="AY47" i="169"/>
  <c r="AW47" i="169"/>
  <c r="AU47" i="169"/>
  <c r="AG47" i="169"/>
  <c r="AT47" i="169" s="1"/>
  <c r="BA46" i="169"/>
  <c r="AY46" i="169"/>
  <c r="AU46" i="169"/>
  <c r="BG45" i="169"/>
  <c r="BG44" i="169" s="1"/>
  <c r="BE45" i="169"/>
  <c r="BC45" i="169"/>
  <c r="BA45" i="169"/>
  <c r="AY45" i="169"/>
  <c r="AW45" i="169"/>
  <c r="AW46" i="169" s="1"/>
  <c r="AU45" i="169"/>
  <c r="AG45" i="169"/>
  <c r="AF45" i="169"/>
  <c r="AE45" i="169"/>
  <c r="D45" i="169"/>
  <c r="BA44" i="169"/>
  <c r="AY44" i="169"/>
  <c r="AW44" i="169"/>
  <c r="AU44" i="169"/>
  <c r="BE43" i="169"/>
  <c r="BC43" i="169"/>
  <c r="BA43" i="169"/>
  <c r="AU43" i="169"/>
  <c r="BG42" i="169"/>
  <c r="BG43" i="169" s="1"/>
  <c r="BE42" i="169"/>
  <c r="BE41" i="169" s="1"/>
  <c r="BC42" i="169"/>
  <c r="BA42" i="169"/>
  <c r="AY42" i="169"/>
  <c r="AY43" i="169" s="1"/>
  <c r="AW42" i="169"/>
  <c r="AG42" i="169"/>
  <c r="AF42" i="169"/>
  <c r="AE42" i="169"/>
  <c r="D42" i="169"/>
  <c r="AU42" i="169" s="1"/>
  <c r="BG41" i="169"/>
  <c r="BC41" i="169"/>
  <c r="BA41" i="169"/>
  <c r="AY41" i="169"/>
  <c r="AU41" i="169"/>
  <c r="BG40" i="169"/>
  <c r="BE40" i="169"/>
  <c r="AY40" i="169"/>
  <c r="AW40" i="169"/>
  <c r="AU40" i="169"/>
  <c r="AG40" i="169"/>
  <c r="AT40" i="169" s="1"/>
  <c r="BG39" i="169"/>
  <c r="BG38" i="169" s="1"/>
  <c r="BE39" i="169"/>
  <c r="BC39" i="169"/>
  <c r="BA39" i="169"/>
  <c r="BA40" i="169" s="1"/>
  <c r="AY39" i="169"/>
  <c r="AY38" i="169" s="1"/>
  <c r="AW39" i="169"/>
  <c r="AT39" i="169"/>
  <c r="AG39" i="169"/>
  <c r="AG38" i="169" s="1"/>
  <c r="AF39" i="169"/>
  <c r="AE39" i="169"/>
  <c r="D39" i="169"/>
  <c r="AU39" i="169" s="1"/>
  <c r="BE38" i="169"/>
  <c r="AW38" i="169"/>
  <c r="AU38" i="169"/>
  <c r="AT38" i="169"/>
  <c r="BC37" i="169"/>
  <c r="BA37" i="169"/>
  <c r="AU37" i="169"/>
  <c r="BG36" i="169"/>
  <c r="BG37" i="169" s="1"/>
  <c r="BE36" i="169"/>
  <c r="BC36" i="169"/>
  <c r="BC35" i="169" s="1"/>
  <c r="BA36" i="169"/>
  <c r="BA35" i="169" s="1"/>
  <c r="AY36" i="169"/>
  <c r="AY37" i="169" s="1"/>
  <c r="AW36" i="169"/>
  <c r="AG36" i="169"/>
  <c r="AG37" i="169" s="1"/>
  <c r="AT37" i="169" s="1"/>
  <c r="AF36" i="169"/>
  <c r="AE36" i="169"/>
  <c r="D36" i="169"/>
  <c r="AU36" i="169" s="1"/>
  <c r="BG35" i="169"/>
  <c r="AU35" i="169"/>
  <c r="AG35" i="169"/>
  <c r="AT35" i="169" s="1"/>
  <c r="BE34" i="169"/>
  <c r="BC34" i="169"/>
  <c r="AU34" i="169"/>
  <c r="BG33" i="169"/>
  <c r="BG34" i="169" s="1"/>
  <c r="BE33" i="169"/>
  <c r="BE32" i="169" s="1"/>
  <c r="BC33" i="169"/>
  <c r="BC32" i="169" s="1"/>
  <c r="BA33" i="169"/>
  <c r="BA34" i="169" s="1"/>
  <c r="AY33" i="169"/>
  <c r="AW33" i="169"/>
  <c r="AW32" i="169" s="1"/>
  <c r="AG33" i="169"/>
  <c r="AF33" i="169"/>
  <c r="AE33" i="169"/>
  <c r="D33" i="169"/>
  <c r="AU33" i="169" s="1"/>
  <c r="BA32" i="169"/>
  <c r="AU32" i="169"/>
  <c r="AG32" i="169"/>
  <c r="AT32" i="169" s="1"/>
  <c r="BG31" i="169"/>
  <c r="BE31" i="169"/>
  <c r="AW31" i="169"/>
  <c r="AU31" i="169"/>
  <c r="AG31" i="169"/>
  <c r="AT31" i="169" s="1"/>
  <c r="BG30" i="169"/>
  <c r="BG29" i="169" s="1"/>
  <c r="BE30" i="169"/>
  <c r="BE29" i="169" s="1"/>
  <c r="BC30" i="169"/>
  <c r="BA30" i="169"/>
  <c r="AY30" i="169"/>
  <c r="AY31" i="169" s="1"/>
  <c r="AW30" i="169"/>
  <c r="AT30" i="169"/>
  <c r="AG30" i="169"/>
  <c r="AG29" i="169" s="1"/>
  <c r="AT29" i="169" s="1"/>
  <c r="AF30" i="169"/>
  <c r="AE30" i="169"/>
  <c r="D30" i="169"/>
  <c r="AU30" i="169" s="1"/>
  <c r="AW29" i="169"/>
  <c r="AU29" i="169"/>
  <c r="BC28" i="169"/>
  <c r="AY28" i="169"/>
  <c r="AW28" i="169"/>
  <c r="AU28" i="169"/>
  <c r="AG28" i="169"/>
  <c r="AT28" i="169" s="1"/>
  <c r="BG27" i="169"/>
  <c r="BG26" i="169" s="1"/>
  <c r="BE27" i="169"/>
  <c r="BE28" i="169" s="1"/>
  <c r="BC27" i="169"/>
  <c r="BC26" i="169" s="1"/>
  <c r="BA27" i="169"/>
  <c r="AY27" i="169"/>
  <c r="AW27" i="169"/>
  <c r="AU27" i="169"/>
  <c r="AG27" i="169"/>
  <c r="AF27" i="169"/>
  <c r="AE27" i="169"/>
  <c r="D27" i="169"/>
  <c r="BE26" i="169"/>
  <c r="AY26" i="169"/>
  <c r="AW26" i="169"/>
  <c r="AU26" i="169"/>
  <c r="BA25" i="169"/>
  <c r="AU25" i="169"/>
  <c r="AT25" i="169"/>
  <c r="BG24" i="169"/>
  <c r="BG25" i="169" s="1"/>
  <c r="BE24" i="169"/>
  <c r="BC24" i="169"/>
  <c r="BC25" i="169" s="1"/>
  <c r="BA24" i="169"/>
  <c r="AY24" i="169"/>
  <c r="AY25" i="169" s="1"/>
  <c r="AW24" i="169"/>
  <c r="AW25" i="169" s="1"/>
  <c r="AU24" i="169"/>
  <c r="AG24" i="169"/>
  <c r="AG25" i="169" s="1"/>
  <c r="AF24" i="169"/>
  <c r="AE24" i="169"/>
  <c r="D24" i="169"/>
  <c r="BG23" i="169"/>
  <c r="BC23" i="169"/>
  <c r="BA23" i="169"/>
  <c r="AW23" i="169"/>
  <c r="AU23" i="169"/>
  <c r="AT23" i="169"/>
  <c r="AG23" i="169"/>
  <c r="BG22" i="169"/>
  <c r="BE22" i="169"/>
  <c r="BC22" i="169"/>
  <c r="AW22" i="169"/>
  <c r="AU22" i="169"/>
  <c r="AG22" i="169"/>
  <c r="AT22" i="169" s="1"/>
  <c r="BG21" i="169"/>
  <c r="BG20" i="169" s="1"/>
  <c r="BE21" i="169"/>
  <c r="BC21" i="169"/>
  <c r="BA21" i="169"/>
  <c r="BA22" i="169" s="1"/>
  <c r="AY21" i="169"/>
  <c r="AY22" i="169" s="1"/>
  <c r="AW21" i="169"/>
  <c r="AW20" i="169" s="1"/>
  <c r="AU21" i="169"/>
  <c r="AT21" i="169"/>
  <c r="AG21" i="169"/>
  <c r="AG20" i="169" s="1"/>
  <c r="AF21" i="169"/>
  <c r="AE21" i="169"/>
  <c r="D21" i="169"/>
  <c r="BE20" i="169"/>
  <c r="BC20" i="169"/>
  <c r="BA20" i="169"/>
  <c r="AU20" i="169"/>
  <c r="AT20" i="169"/>
  <c r="BE64" i="168"/>
  <c r="BC64" i="168"/>
  <c r="AY64" i="168"/>
  <c r="AU64" i="168"/>
  <c r="BG63" i="168"/>
  <c r="BE63" i="168"/>
  <c r="BC63" i="168"/>
  <c r="BA63" i="168"/>
  <c r="BA64" i="168" s="1"/>
  <c r="AY63" i="168"/>
  <c r="AY62" i="168" s="1"/>
  <c r="AW63" i="168"/>
  <c r="AW64" i="168" s="1"/>
  <c r="AG63" i="168"/>
  <c r="AF63" i="168"/>
  <c r="AE63" i="168"/>
  <c r="D63" i="168"/>
  <c r="AU63" i="168" s="1"/>
  <c r="BE62" i="168"/>
  <c r="BC62" i="168"/>
  <c r="BA62" i="168"/>
  <c r="AW62" i="168"/>
  <c r="AU62" i="168"/>
  <c r="BG61" i="168"/>
  <c r="BA61" i="168"/>
  <c r="AY61" i="168"/>
  <c r="AU61" i="168"/>
  <c r="AG61" i="168"/>
  <c r="AT61" i="168" s="1"/>
  <c r="BG60" i="168"/>
  <c r="BE60" i="168"/>
  <c r="BE61" i="168" s="1"/>
  <c r="BC60" i="168"/>
  <c r="BC61" i="168" s="1"/>
  <c r="BA60" i="168"/>
  <c r="AY60" i="168"/>
  <c r="AW60" i="168"/>
  <c r="AW61" i="168" s="1"/>
  <c r="AU60" i="168"/>
  <c r="AT60" i="168"/>
  <c r="AG60" i="168"/>
  <c r="AF60" i="168"/>
  <c r="AE60" i="168"/>
  <c r="D60" i="168"/>
  <c r="BG59" i="168"/>
  <c r="BE59" i="168"/>
  <c r="BA59" i="168"/>
  <c r="AY59" i="168"/>
  <c r="AW59" i="168"/>
  <c r="AU59" i="168"/>
  <c r="AG59" i="168"/>
  <c r="AT59" i="168" s="1"/>
  <c r="BC58" i="168"/>
  <c r="BA58" i="168"/>
  <c r="AW58" i="168"/>
  <c r="AU58" i="168"/>
  <c r="BG57" i="168"/>
  <c r="BG56" i="168" s="1"/>
  <c r="BE57" i="168"/>
  <c r="BE58" i="168" s="1"/>
  <c r="BC57" i="168"/>
  <c r="BC56" i="168" s="1"/>
  <c r="BA57" i="168"/>
  <c r="AY57" i="168"/>
  <c r="AY58" i="168" s="1"/>
  <c r="AW57" i="168"/>
  <c r="AW56" i="168" s="1"/>
  <c r="AG57" i="168"/>
  <c r="AT57" i="168" s="1"/>
  <c r="AF57" i="168"/>
  <c r="AE57" i="168"/>
  <c r="D57" i="168"/>
  <c r="AU57" i="168" s="1"/>
  <c r="BE56" i="168"/>
  <c r="BA56" i="168"/>
  <c r="AY56" i="168"/>
  <c r="AU56" i="168"/>
  <c r="AG56" i="168"/>
  <c r="AT56" i="168" s="1"/>
  <c r="BE55" i="168"/>
  <c r="BC55" i="168"/>
  <c r="AW55" i="168"/>
  <c r="AU55" i="168"/>
  <c r="AT55" i="168"/>
  <c r="BG54" i="168"/>
  <c r="BG55" i="168" s="1"/>
  <c r="BE54" i="168"/>
  <c r="BE53" i="168" s="1"/>
  <c r="BC54" i="168"/>
  <c r="BA54" i="168"/>
  <c r="AY54" i="168"/>
  <c r="AY53" i="168" s="1"/>
  <c r="AW54" i="168"/>
  <c r="AW53" i="168" s="1"/>
  <c r="AG54" i="168"/>
  <c r="AG55" i="168" s="1"/>
  <c r="AF54" i="168"/>
  <c r="AE54" i="168"/>
  <c r="D54" i="168"/>
  <c r="AU54" i="168" s="1"/>
  <c r="BC53" i="168"/>
  <c r="AU53" i="168"/>
  <c r="AG53" i="168"/>
  <c r="AT53" i="168" s="1"/>
  <c r="BG52" i="168"/>
  <c r="BE52" i="168"/>
  <c r="AW52" i="168"/>
  <c r="AU52" i="168"/>
  <c r="AG52" i="168"/>
  <c r="AT52" i="168" s="1"/>
  <c r="BG51" i="168"/>
  <c r="BG50" i="168" s="1"/>
  <c r="BE51" i="168"/>
  <c r="BC51" i="168"/>
  <c r="BC52" i="168" s="1"/>
  <c r="BA51" i="168"/>
  <c r="BA52" i="168" s="1"/>
  <c r="AY51" i="168"/>
  <c r="AW51" i="168"/>
  <c r="AU51" i="168"/>
  <c r="AT51" i="168"/>
  <c r="AG51" i="168"/>
  <c r="AG50" i="168" s="1"/>
  <c r="AF51" i="168"/>
  <c r="AE51" i="168"/>
  <c r="D51" i="168"/>
  <c r="BE50" i="168"/>
  <c r="BC50" i="168"/>
  <c r="BA50" i="168"/>
  <c r="AW50" i="168"/>
  <c r="AU50" i="168"/>
  <c r="AT50" i="168"/>
  <c r="AU49" i="168"/>
  <c r="AG49" i="168"/>
  <c r="AT49" i="168" s="1"/>
  <c r="BG48" i="168"/>
  <c r="BG49" i="168" s="1"/>
  <c r="BE48" i="168"/>
  <c r="BE47" i="168" s="1"/>
  <c r="BC48" i="168"/>
  <c r="BC47" i="168" s="1"/>
  <c r="BA48" i="168"/>
  <c r="BA49" i="168" s="1"/>
  <c r="AY48" i="168"/>
  <c r="AY49" i="168" s="1"/>
  <c r="AW48" i="168"/>
  <c r="AW49" i="168" s="1"/>
  <c r="AU48" i="168"/>
  <c r="AT48" i="168"/>
  <c r="AG48" i="168"/>
  <c r="AF48" i="168"/>
  <c r="AE48" i="168"/>
  <c r="D48" i="168"/>
  <c r="BG47" i="168"/>
  <c r="BA47" i="168"/>
  <c r="AY47" i="168"/>
  <c r="AW47" i="168"/>
  <c r="AU47" i="168"/>
  <c r="AG47" i="168"/>
  <c r="AT47" i="168" s="1"/>
  <c r="BG46" i="168"/>
  <c r="BE46" i="168"/>
  <c r="BC46" i="168"/>
  <c r="BA46" i="168"/>
  <c r="AU46" i="168"/>
  <c r="BG45" i="168"/>
  <c r="BE45" i="168"/>
  <c r="BC45" i="168"/>
  <c r="BA45" i="168"/>
  <c r="AY45" i="168"/>
  <c r="AY46" i="168" s="1"/>
  <c r="AW45" i="168"/>
  <c r="AU45" i="168"/>
  <c r="AT45" i="168"/>
  <c r="AG45" i="168"/>
  <c r="AG46" i="168" s="1"/>
  <c r="AT46" i="168" s="1"/>
  <c r="AF45" i="168"/>
  <c r="AE45" i="168"/>
  <c r="D45" i="168"/>
  <c r="BG44" i="168"/>
  <c r="BE44" i="168"/>
  <c r="BC44" i="168"/>
  <c r="BA44" i="168"/>
  <c r="AY44" i="168"/>
  <c r="AU44" i="168"/>
  <c r="BG43" i="168"/>
  <c r="BE43" i="168"/>
  <c r="BC43" i="168"/>
  <c r="AU43" i="168"/>
  <c r="BG42" i="168"/>
  <c r="BE42" i="168"/>
  <c r="BC42" i="168"/>
  <c r="BA42" i="168"/>
  <c r="BA43" i="168" s="1"/>
  <c r="AY42" i="168"/>
  <c r="AW42" i="168"/>
  <c r="AW41" i="168" s="1"/>
  <c r="AT42" i="168"/>
  <c r="AG42" i="168"/>
  <c r="AG43" i="168" s="1"/>
  <c r="AT43" i="168" s="1"/>
  <c r="AF42" i="168"/>
  <c r="AE42" i="168"/>
  <c r="D42" i="168"/>
  <c r="AU42" i="168" s="1"/>
  <c r="BG41" i="168"/>
  <c r="BE41" i="168"/>
  <c r="BC41" i="168"/>
  <c r="AU41" i="168"/>
  <c r="AG41" i="168"/>
  <c r="AT41" i="168" s="1"/>
  <c r="BG40" i="168"/>
  <c r="BE40" i="168"/>
  <c r="AU40" i="168"/>
  <c r="AG40" i="168"/>
  <c r="AT40" i="168" s="1"/>
  <c r="BG39" i="168"/>
  <c r="BE39" i="168"/>
  <c r="BC39" i="168"/>
  <c r="BC40" i="168" s="1"/>
  <c r="BA39" i="168"/>
  <c r="AY39" i="168"/>
  <c r="AY38" i="168" s="1"/>
  <c r="AW39" i="168"/>
  <c r="AW40" i="168" s="1"/>
  <c r="AT39" i="168"/>
  <c r="AG39" i="168"/>
  <c r="AF39" i="168"/>
  <c r="AE39" i="168"/>
  <c r="D39" i="168"/>
  <c r="AU39" i="168" s="1"/>
  <c r="BG38" i="168"/>
  <c r="BE38" i="168"/>
  <c r="BC38" i="168"/>
  <c r="AW38" i="168"/>
  <c r="AU38" i="168"/>
  <c r="AG38" i="168"/>
  <c r="AT38" i="168" s="1"/>
  <c r="BG37" i="168"/>
  <c r="AY37" i="168"/>
  <c r="AU37" i="168"/>
  <c r="AG37" i="168"/>
  <c r="AT37" i="168" s="1"/>
  <c r="BG36" i="168"/>
  <c r="BE36" i="168"/>
  <c r="BE37" i="168" s="1"/>
  <c r="BC36" i="168"/>
  <c r="BA36" i="168"/>
  <c r="BA35" i="168" s="1"/>
  <c r="AY36" i="168"/>
  <c r="AW36" i="168"/>
  <c r="AW37" i="168" s="1"/>
  <c r="AU36" i="168"/>
  <c r="AG36" i="168"/>
  <c r="AT36" i="168" s="1"/>
  <c r="AF36" i="168"/>
  <c r="AE36" i="168"/>
  <c r="D36" i="168"/>
  <c r="BG35" i="168"/>
  <c r="BE35" i="168"/>
  <c r="AY35" i="168"/>
  <c r="AU35" i="168"/>
  <c r="AG35" i="168"/>
  <c r="AT35" i="168" s="1"/>
  <c r="BA34" i="168"/>
  <c r="AY34" i="168"/>
  <c r="AU34" i="168"/>
  <c r="BG33" i="168"/>
  <c r="BG34" i="168" s="1"/>
  <c r="BE33" i="168"/>
  <c r="BC33" i="168"/>
  <c r="BA33" i="168"/>
  <c r="AY33" i="168"/>
  <c r="AW33" i="168"/>
  <c r="AW34" i="168" s="1"/>
  <c r="AG33" i="168"/>
  <c r="AG32" i="168" s="1"/>
  <c r="AT32" i="168" s="1"/>
  <c r="AF33" i="168"/>
  <c r="AE33" i="168"/>
  <c r="D33" i="168"/>
  <c r="AU33" i="168" s="1"/>
  <c r="BA32" i="168"/>
  <c r="AY32" i="168"/>
  <c r="AW32" i="168"/>
  <c r="AU32" i="168"/>
  <c r="BE31" i="168"/>
  <c r="AY31" i="168"/>
  <c r="AW31" i="168"/>
  <c r="AU31" i="168"/>
  <c r="BG30" i="168"/>
  <c r="BE30" i="168"/>
  <c r="BE29" i="168" s="1"/>
  <c r="BC30" i="168"/>
  <c r="BC29" i="168" s="1"/>
  <c r="BA30" i="168"/>
  <c r="AY30" i="168"/>
  <c r="AW30" i="168"/>
  <c r="AT30" i="168"/>
  <c r="AG30" i="168"/>
  <c r="AF30" i="168"/>
  <c r="AE30" i="168"/>
  <c r="D30" i="168"/>
  <c r="AU30" i="168" s="1"/>
  <c r="AY29" i="168"/>
  <c r="AW29" i="168"/>
  <c r="AU29" i="168"/>
  <c r="BG28" i="168"/>
  <c r="BE28" i="168"/>
  <c r="AY28" i="168"/>
  <c r="AW28" i="168"/>
  <c r="AU28" i="168"/>
  <c r="BG27" i="168"/>
  <c r="BG26" i="168" s="1"/>
  <c r="BE27" i="168"/>
  <c r="BE26" i="168" s="1"/>
  <c r="BC27" i="168"/>
  <c r="BC28" i="168" s="1"/>
  <c r="BA27" i="168"/>
  <c r="BA28" i="168" s="1"/>
  <c r="AY27" i="168"/>
  <c r="AW27" i="168"/>
  <c r="AU27" i="168"/>
  <c r="AG27" i="168"/>
  <c r="AG26" i="168" s="1"/>
  <c r="AT26" i="168" s="1"/>
  <c r="AF27" i="168"/>
  <c r="AE27" i="168"/>
  <c r="D27" i="168"/>
  <c r="BA26" i="168"/>
  <c r="AY26" i="168"/>
  <c r="AW26" i="168"/>
  <c r="AU26" i="168"/>
  <c r="BG25" i="168"/>
  <c r="BC25" i="168"/>
  <c r="BA25" i="168"/>
  <c r="AU25" i="168"/>
  <c r="AG25" i="168"/>
  <c r="AT25" i="168" s="1"/>
  <c r="BG24" i="168"/>
  <c r="BE24" i="168"/>
  <c r="BE25" i="168" s="1"/>
  <c r="BC24" i="168"/>
  <c r="BC23" i="168" s="1"/>
  <c r="BA24" i="168"/>
  <c r="BA23" i="168" s="1"/>
  <c r="AY24" i="168"/>
  <c r="AY25" i="168" s="1"/>
  <c r="AW24" i="168"/>
  <c r="AW25" i="168" s="1"/>
  <c r="AU24" i="168"/>
  <c r="AT24" i="168"/>
  <c r="AG24" i="168"/>
  <c r="AF24" i="168"/>
  <c r="AE24" i="168"/>
  <c r="D24" i="168"/>
  <c r="BG23" i="168"/>
  <c r="AY23" i="168"/>
  <c r="AU23" i="168"/>
  <c r="AG23" i="168"/>
  <c r="AT23" i="168" s="1"/>
  <c r="BC22" i="168"/>
  <c r="BA22" i="168"/>
  <c r="AU22" i="168"/>
  <c r="BG21" i="168"/>
  <c r="BE21" i="168"/>
  <c r="BC21" i="168"/>
  <c r="BC20" i="168" s="1"/>
  <c r="BA21" i="168"/>
  <c r="AY21" i="168"/>
  <c r="AW21" i="168"/>
  <c r="AG21" i="168"/>
  <c r="AF21" i="168"/>
  <c r="AE21" i="168"/>
  <c r="D21" i="168"/>
  <c r="AU21" i="168" s="1"/>
  <c r="BA20" i="168"/>
  <c r="AU20" i="168"/>
  <c r="BE43" i="167"/>
  <c r="BC43" i="167"/>
  <c r="AW43" i="167"/>
  <c r="AU43" i="167"/>
  <c r="BG42" i="167"/>
  <c r="BE42" i="167"/>
  <c r="BE41" i="167" s="1"/>
  <c r="BC42" i="167"/>
  <c r="BA42" i="167"/>
  <c r="BA43" i="167" s="1"/>
  <c r="AY42" i="167"/>
  <c r="AW42" i="167"/>
  <c r="AT42" i="167"/>
  <c r="AG42" i="167"/>
  <c r="AF42" i="167"/>
  <c r="AE42" i="167"/>
  <c r="D42" i="167"/>
  <c r="AU42" i="167" s="1"/>
  <c r="BC41" i="167"/>
  <c r="BA41" i="167"/>
  <c r="AW41" i="167"/>
  <c r="AU41" i="167"/>
  <c r="BG40" i="167"/>
  <c r="BE40" i="167"/>
  <c r="AY40" i="167"/>
  <c r="AW40" i="167"/>
  <c r="AU40" i="167"/>
  <c r="AG40" i="167"/>
  <c r="AT40" i="167" s="1"/>
  <c r="BG39" i="167"/>
  <c r="BG38" i="167" s="1"/>
  <c r="BE39" i="167"/>
  <c r="BC39" i="167"/>
  <c r="BA39" i="167"/>
  <c r="AY39" i="167"/>
  <c r="AW39" i="167"/>
  <c r="AU39" i="167"/>
  <c r="AT39" i="167"/>
  <c r="AG39" i="167"/>
  <c r="AG38" i="167" s="1"/>
  <c r="AT38" i="167" s="1"/>
  <c r="AF39" i="167"/>
  <c r="AE39" i="167"/>
  <c r="D39" i="167"/>
  <c r="BE38" i="167"/>
  <c r="AY38" i="167"/>
  <c r="AW38" i="167"/>
  <c r="AU38" i="167"/>
  <c r="BG37" i="167"/>
  <c r="BA37" i="167"/>
  <c r="AY37" i="167"/>
  <c r="AU37" i="167"/>
  <c r="AT37" i="167"/>
  <c r="AG37" i="167"/>
  <c r="BG36" i="167"/>
  <c r="BE36" i="167"/>
  <c r="BE37" i="167" s="1"/>
  <c r="BC36" i="167"/>
  <c r="BA36" i="167"/>
  <c r="AY36" i="167"/>
  <c r="AW36" i="167"/>
  <c r="AW37" i="167" s="1"/>
  <c r="AU36" i="167"/>
  <c r="AG36" i="167"/>
  <c r="AT36" i="167" s="1"/>
  <c r="AF36" i="167"/>
  <c r="AE36" i="167"/>
  <c r="D36" i="167"/>
  <c r="BG35" i="167"/>
  <c r="BE35" i="167"/>
  <c r="BA35" i="167"/>
  <c r="AY35" i="167"/>
  <c r="AU35" i="167"/>
  <c r="AG35" i="167"/>
  <c r="AT35" i="167" s="1"/>
  <c r="BC34" i="167"/>
  <c r="BA34" i="167"/>
  <c r="AU34" i="167"/>
  <c r="BG33" i="167"/>
  <c r="BG34" i="167" s="1"/>
  <c r="BE33" i="167"/>
  <c r="BC33" i="167"/>
  <c r="BA33" i="167"/>
  <c r="AY33" i="167"/>
  <c r="AY34" i="167" s="1"/>
  <c r="AW33" i="167"/>
  <c r="AU33" i="167"/>
  <c r="AG33" i="167"/>
  <c r="AF33" i="167"/>
  <c r="AE33" i="167"/>
  <c r="D33" i="167"/>
  <c r="BG32" i="167"/>
  <c r="BC32" i="167"/>
  <c r="BA32" i="167"/>
  <c r="AY32" i="167"/>
  <c r="AU32" i="167"/>
  <c r="BE31" i="167"/>
  <c r="BC31" i="167"/>
  <c r="AW31" i="167"/>
  <c r="AU31" i="167"/>
  <c r="BG30" i="167"/>
  <c r="BG29" i="167" s="1"/>
  <c r="BE30" i="167"/>
  <c r="BC30" i="167"/>
  <c r="BA30" i="167"/>
  <c r="BA31" i="167" s="1"/>
  <c r="AY30" i="167"/>
  <c r="AW30" i="167"/>
  <c r="AW29" i="167" s="1"/>
  <c r="AU30" i="167"/>
  <c r="AG30" i="167"/>
  <c r="AF30" i="167"/>
  <c r="AE30" i="167"/>
  <c r="D30" i="167"/>
  <c r="BE29" i="167"/>
  <c r="BC29" i="167"/>
  <c r="BA29" i="167"/>
  <c r="AU29" i="167"/>
  <c r="BG28" i="167"/>
  <c r="BE28" i="167"/>
  <c r="AW28" i="167"/>
  <c r="AU28" i="167"/>
  <c r="AG28" i="167"/>
  <c r="AT28" i="167" s="1"/>
  <c r="BG27" i="167"/>
  <c r="BE27" i="167"/>
  <c r="BC27" i="167"/>
  <c r="BC28" i="167" s="1"/>
  <c r="BA27" i="167"/>
  <c r="BA28" i="167" s="1"/>
  <c r="AY27" i="167"/>
  <c r="AY26" i="167" s="1"/>
  <c r="AW27" i="167"/>
  <c r="AT27" i="167"/>
  <c r="AG27" i="167"/>
  <c r="AF27" i="167"/>
  <c r="AE27" i="167"/>
  <c r="D27" i="167"/>
  <c r="AU27" i="167" s="1"/>
  <c r="BG26" i="167"/>
  <c r="BE26" i="167"/>
  <c r="BC26" i="167"/>
  <c r="AW26" i="167"/>
  <c r="AU26" i="167"/>
  <c r="AG26" i="167"/>
  <c r="AT26" i="167" s="1"/>
  <c r="BC25" i="167"/>
  <c r="BA25" i="167"/>
  <c r="AU25" i="167"/>
  <c r="AT25" i="167"/>
  <c r="BG24" i="167"/>
  <c r="BG25" i="167" s="1"/>
  <c r="BE24" i="167"/>
  <c r="BC24" i="167"/>
  <c r="BA24" i="167"/>
  <c r="BA23" i="167" s="1"/>
  <c r="AY24" i="167"/>
  <c r="AY25" i="167" s="1"/>
  <c r="AW24" i="167"/>
  <c r="AG24" i="167"/>
  <c r="AG25" i="167" s="1"/>
  <c r="AF24" i="167"/>
  <c r="AE24" i="167"/>
  <c r="D24" i="167"/>
  <c r="AU24" i="167" s="1"/>
  <c r="BG23" i="167"/>
  <c r="BC23" i="167"/>
  <c r="AU23" i="167"/>
  <c r="AT23" i="167"/>
  <c r="AG23" i="167"/>
  <c r="BE22" i="167"/>
  <c r="BC22" i="167"/>
  <c r="AW22" i="167"/>
  <c r="AU22" i="167"/>
  <c r="AG22" i="167"/>
  <c r="AT22" i="167" s="1"/>
  <c r="BG21" i="167"/>
  <c r="BE21" i="167"/>
  <c r="BC21" i="167"/>
  <c r="BA21" i="167"/>
  <c r="BA22" i="167" s="1"/>
  <c r="AY21" i="167"/>
  <c r="AW21" i="167"/>
  <c r="AG21" i="167"/>
  <c r="AF21" i="167"/>
  <c r="AE21" i="167"/>
  <c r="D21" i="167"/>
  <c r="AU21" i="167" s="1"/>
  <c r="BE20" i="167"/>
  <c r="BC20" i="167"/>
  <c r="BA20" i="167"/>
  <c r="AW20" i="167"/>
  <c r="AU20" i="167"/>
  <c r="BG73" i="166"/>
  <c r="BA73" i="166"/>
  <c r="AY73" i="166"/>
  <c r="AU73" i="166"/>
  <c r="AG73" i="166"/>
  <c r="AT73" i="166" s="1"/>
  <c r="BG72" i="166"/>
  <c r="BE72" i="166"/>
  <c r="BE73" i="166" s="1"/>
  <c r="BC72" i="166"/>
  <c r="BC73" i="166" s="1"/>
  <c r="BA72" i="166"/>
  <c r="BA71" i="166" s="1"/>
  <c r="AY72" i="166"/>
  <c r="AW72" i="166"/>
  <c r="AW71" i="166" s="1"/>
  <c r="AU72" i="166"/>
  <c r="AT72" i="166"/>
  <c r="AG72" i="166"/>
  <c r="AF72" i="166"/>
  <c r="AE72" i="166"/>
  <c r="D72" i="166"/>
  <c r="BG71" i="166"/>
  <c r="BE71" i="166"/>
  <c r="BC71" i="166"/>
  <c r="AY71" i="166"/>
  <c r="AU71" i="166"/>
  <c r="AG71" i="166"/>
  <c r="AT71" i="166" s="1"/>
  <c r="BG70" i="166"/>
  <c r="BC70" i="166"/>
  <c r="BA70" i="166"/>
  <c r="AU70" i="166"/>
  <c r="BG69" i="166"/>
  <c r="BE69" i="166"/>
  <c r="BE70" i="166" s="1"/>
  <c r="BC69" i="166"/>
  <c r="BC68" i="166" s="1"/>
  <c r="BA69" i="166"/>
  <c r="AY69" i="166"/>
  <c r="AY70" i="166" s="1"/>
  <c r="AW69" i="166"/>
  <c r="AW70" i="166" s="1"/>
  <c r="AU69" i="166"/>
  <c r="AG69" i="166"/>
  <c r="AG68" i="166" s="1"/>
  <c r="AT68" i="166" s="1"/>
  <c r="AF69" i="166"/>
  <c r="AE69" i="166"/>
  <c r="D69" i="166"/>
  <c r="BG68" i="166"/>
  <c r="BA68" i="166"/>
  <c r="AW68" i="166"/>
  <c r="AU68" i="166"/>
  <c r="BC67" i="166"/>
  <c r="BA67" i="166"/>
  <c r="AU67" i="166"/>
  <c r="AT67" i="166"/>
  <c r="BG66" i="166"/>
  <c r="BG67" i="166" s="1"/>
  <c r="BE66" i="166"/>
  <c r="BC66" i="166"/>
  <c r="BA66" i="166"/>
  <c r="AY66" i="166"/>
  <c r="AY67" i="166" s="1"/>
  <c r="AW66" i="166"/>
  <c r="AW65" i="166" s="1"/>
  <c r="AT66" i="166"/>
  <c r="AG66" i="166"/>
  <c r="AG67" i="166" s="1"/>
  <c r="AF66" i="166"/>
  <c r="AE66" i="166"/>
  <c r="D66" i="166"/>
  <c r="AU66" i="166" s="1"/>
  <c r="BG65" i="166"/>
  <c r="BC65" i="166"/>
  <c r="BA65" i="166"/>
  <c r="AU65" i="166"/>
  <c r="AG65" i="166"/>
  <c r="AT65" i="166" s="1"/>
  <c r="BE64" i="166"/>
  <c r="BC64" i="166"/>
  <c r="AW64" i="166"/>
  <c r="AU64" i="166"/>
  <c r="BG63" i="166"/>
  <c r="BE63" i="166"/>
  <c r="BC63" i="166"/>
  <c r="BA63" i="166"/>
  <c r="BA64" i="166" s="1"/>
  <c r="AY63" i="166"/>
  <c r="AY62" i="166" s="1"/>
  <c r="AW63" i="166"/>
  <c r="AU63" i="166"/>
  <c r="AG63" i="166"/>
  <c r="AF63" i="166"/>
  <c r="AE63" i="166"/>
  <c r="D63" i="166"/>
  <c r="BE62" i="166"/>
  <c r="BC62" i="166"/>
  <c r="BA62" i="166"/>
  <c r="AW62" i="166"/>
  <c r="AU62" i="166"/>
  <c r="BG61" i="166"/>
  <c r="BE61" i="166"/>
  <c r="BA61" i="166"/>
  <c r="AY61" i="166"/>
  <c r="AW61" i="166"/>
  <c r="AU61" i="166"/>
  <c r="AG61" i="166"/>
  <c r="AT61" i="166" s="1"/>
  <c r="BG60" i="166"/>
  <c r="BE60" i="166"/>
  <c r="BE59" i="166" s="1"/>
  <c r="BC60" i="166"/>
  <c r="BC61" i="166" s="1"/>
  <c r="BA60" i="166"/>
  <c r="BA59" i="166" s="1"/>
  <c r="AY60" i="166"/>
  <c r="AW60" i="166"/>
  <c r="AW59" i="166" s="1"/>
  <c r="AU60" i="166"/>
  <c r="AT60" i="166"/>
  <c r="AG60" i="166"/>
  <c r="AF60" i="166"/>
  <c r="AE60" i="166"/>
  <c r="D60" i="166"/>
  <c r="BG59" i="166"/>
  <c r="BC59" i="166"/>
  <c r="AY59" i="166"/>
  <c r="AU59" i="166"/>
  <c r="AG59" i="166"/>
  <c r="AT59" i="166" s="1"/>
  <c r="BC58" i="166"/>
  <c r="BA58" i="166"/>
  <c r="AU58" i="166"/>
  <c r="AG58" i="166"/>
  <c r="AT58" i="166" s="1"/>
  <c r="BG57" i="166"/>
  <c r="BG58" i="166" s="1"/>
  <c r="BE57" i="166"/>
  <c r="BE58" i="166" s="1"/>
  <c r="BC57" i="166"/>
  <c r="BC56" i="166" s="1"/>
  <c r="BA57" i="166"/>
  <c r="AY57" i="166"/>
  <c r="AW57" i="166"/>
  <c r="AW58" i="166" s="1"/>
  <c r="AU57" i="166"/>
  <c r="AG57" i="166"/>
  <c r="AT57" i="166" s="1"/>
  <c r="AF57" i="166"/>
  <c r="AE57" i="166"/>
  <c r="D57" i="166"/>
  <c r="BG56" i="166"/>
  <c r="BA56" i="166"/>
  <c r="AW56" i="166"/>
  <c r="AU56" i="166"/>
  <c r="AT56" i="166"/>
  <c r="AG56" i="166"/>
  <c r="BE55" i="166"/>
  <c r="BC55" i="166"/>
  <c r="AW55" i="166"/>
  <c r="AU55" i="166"/>
  <c r="BG54" i="166"/>
  <c r="BG55" i="166" s="1"/>
  <c r="BE54" i="166"/>
  <c r="BE53" i="166" s="1"/>
  <c r="BC54" i="166"/>
  <c r="BA54" i="166"/>
  <c r="BA55" i="166" s="1"/>
  <c r="AY54" i="166"/>
  <c r="AY55" i="166" s="1"/>
  <c r="AW54" i="166"/>
  <c r="AW53" i="166" s="1"/>
  <c r="AG54" i="166"/>
  <c r="AG55" i="166" s="1"/>
  <c r="AT55" i="166" s="1"/>
  <c r="AF54" i="166"/>
  <c r="AE54" i="166"/>
  <c r="D54" i="166"/>
  <c r="AU54" i="166" s="1"/>
  <c r="BG53" i="166"/>
  <c r="BC53" i="166"/>
  <c r="AY53" i="166"/>
  <c r="AU53" i="166"/>
  <c r="BG52" i="166"/>
  <c r="BE52" i="166"/>
  <c r="AY52" i="166"/>
  <c r="AW52" i="166"/>
  <c r="AU52" i="166"/>
  <c r="BG51" i="166"/>
  <c r="BG50" i="166" s="1"/>
  <c r="BE51" i="166"/>
  <c r="BC51" i="166"/>
  <c r="BC52" i="166" s="1"/>
  <c r="BA51" i="166"/>
  <c r="BA52" i="166" s="1"/>
  <c r="AY51" i="166"/>
  <c r="AY50" i="166" s="1"/>
  <c r="AW51" i="166"/>
  <c r="AU51" i="166"/>
  <c r="AG51" i="166"/>
  <c r="AG50" i="166" s="1"/>
  <c r="AT50" i="166" s="1"/>
  <c r="AF51" i="166"/>
  <c r="AE51" i="166"/>
  <c r="D51" i="166"/>
  <c r="BE50" i="166"/>
  <c r="BA50" i="166"/>
  <c r="AW50" i="166"/>
  <c r="AU50" i="166"/>
  <c r="BG49" i="166"/>
  <c r="BE49" i="166"/>
  <c r="AY49" i="166"/>
  <c r="AW49" i="166"/>
  <c r="AU49" i="166"/>
  <c r="AT49" i="166"/>
  <c r="AG49" i="166"/>
  <c r="BG48" i="166"/>
  <c r="BE48" i="166"/>
  <c r="BE47" i="166" s="1"/>
  <c r="BC48" i="166"/>
  <c r="BC49" i="166" s="1"/>
  <c r="BA48" i="166"/>
  <c r="BA47" i="166" s="1"/>
  <c r="AY48" i="166"/>
  <c r="AW48" i="166"/>
  <c r="AT48" i="166"/>
  <c r="AG48" i="166"/>
  <c r="AF48" i="166"/>
  <c r="AE48" i="166"/>
  <c r="D48" i="166"/>
  <c r="AU48" i="166" s="1"/>
  <c r="BG47" i="166"/>
  <c r="AY47" i="166"/>
  <c r="AW47" i="166"/>
  <c r="AU47" i="166"/>
  <c r="AG47" i="166"/>
  <c r="AT47" i="166" s="1"/>
  <c r="BA46" i="166"/>
  <c r="AU46" i="166"/>
  <c r="AG46" i="166"/>
  <c r="AT46" i="166" s="1"/>
  <c r="BG45" i="166"/>
  <c r="BG46" i="166" s="1"/>
  <c r="BE45" i="166"/>
  <c r="BE46" i="166" s="1"/>
  <c r="BC45" i="166"/>
  <c r="BA45" i="166"/>
  <c r="AY45" i="166"/>
  <c r="AY46" i="166" s="1"/>
  <c r="AW45" i="166"/>
  <c r="AW46" i="166" s="1"/>
  <c r="AU45" i="166"/>
  <c r="AG45" i="166"/>
  <c r="AT45" i="166" s="1"/>
  <c r="AF45" i="166"/>
  <c r="AE45" i="166"/>
  <c r="D45" i="166"/>
  <c r="BG44" i="166"/>
  <c r="BE44" i="166"/>
  <c r="BA44" i="166"/>
  <c r="AU44" i="166"/>
  <c r="AG44" i="166"/>
  <c r="AT44" i="166" s="1"/>
  <c r="BC43" i="166"/>
  <c r="BA43" i="166"/>
  <c r="AU43" i="166"/>
  <c r="AG43" i="166"/>
  <c r="AT43" i="166" s="1"/>
  <c r="BG42" i="166"/>
  <c r="BG43" i="166" s="1"/>
  <c r="BE42" i="166"/>
  <c r="BE43" i="166" s="1"/>
  <c r="BC42" i="166"/>
  <c r="BA42" i="166"/>
  <c r="BA41" i="166" s="1"/>
  <c r="AY42" i="166"/>
  <c r="AW42" i="166"/>
  <c r="AW43" i="166" s="1"/>
  <c r="AU42" i="166"/>
  <c r="AT42" i="166"/>
  <c r="AG42" i="166"/>
  <c r="AF42" i="166"/>
  <c r="AE42" i="166"/>
  <c r="D42" i="166"/>
  <c r="BG41" i="166"/>
  <c r="BE41" i="166"/>
  <c r="BC41" i="166"/>
  <c r="AW41" i="166"/>
  <c r="AU41" i="166"/>
  <c r="AG41" i="166"/>
  <c r="AT41" i="166" s="1"/>
  <c r="BG40" i="166"/>
  <c r="AY40" i="166"/>
  <c r="AW40" i="166"/>
  <c r="AU40" i="166"/>
  <c r="AG40" i="166"/>
  <c r="AT40" i="166" s="1"/>
  <c r="BG39" i="166"/>
  <c r="BE39" i="166"/>
  <c r="BE40" i="166" s="1"/>
  <c r="BC39" i="166"/>
  <c r="BA39" i="166"/>
  <c r="BA38" i="166" s="1"/>
  <c r="AY39" i="166"/>
  <c r="AW39" i="166"/>
  <c r="AG39" i="166"/>
  <c r="AT39" i="166" s="1"/>
  <c r="AF39" i="166"/>
  <c r="AE39" i="166"/>
  <c r="D39" i="166"/>
  <c r="AU39" i="166" s="1"/>
  <c r="BG38" i="166"/>
  <c r="AY38" i="166"/>
  <c r="AW38" i="166"/>
  <c r="AU38" i="166"/>
  <c r="AG38" i="166"/>
  <c r="AT38" i="166" s="1"/>
  <c r="AW37" i="166"/>
  <c r="AU37" i="166"/>
  <c r="BG36" i="166"/>
  <c r="BG37" i="166" s="1"/>
  <c r="BE36" i="166"/>
  <c r="BC36" i="166"/>
  <c r="BC35" i="166" s="1"/>
  <c r="BA36" i="166"/>
  <c r="BA37" i="166" s="1"/>
  <c r="AY36" i="166"/>
  <c r="AY37" i="166" s="1"/>
  <c r="AW36" i="166"/>
  <c r="AG36" i="166"/>
  <c r="AG35" i="166" s="1"/>
  <c r="AT35" i="166" s="1"/>
  <c r="AF36" i="166"/>
  <c r="AE36" i="166"/>
  <c r="D36" i="166"/>
  <c r="AU36" i="166" s="1"/>
  <c r="BG35" i="166"/>
  <c r="BA35" i="166"/>
  <c r="AW35" i="166"/>
  <c r="AU35" i="166"/>
  <c r="BC34" i="166"/>
  <c r="AW34" i="166"/>
  <c r="AU34" i="166"/>
  <c r="BG33" i="166"/>
  <c r="BE33" i="166"/>
  <c r="BE32" i="166" s="1"/>
  <c r="BC33" i="166"/>
  <c r="BA33" i="166"/>
  <c r="BA34" i="166" s="1"/>
  <c r="AY33" i="166"/>
  <c r="AY34" i="166" s="1"/>
  <c r="AW33" i="166"/>
  <c r="AG33" i="166"/>
  <c r="AT33" i="166" s="1"/>
  <c r="AF33" i="166"/>
  <c r="AE33" i="166"/>
  <c r="D33" i="166"/>
  <c r="AU33" i="166" s="1"/>
  <c r="BC32" i="166"/>
  <c r="AW32" i="166"/>
  <c r="AU32" i="166"/>
  <c r="BG31" i="166"/>
  <c r="BE31" i="166"/>
  <c r="BC31" i="166"/>
  <c r="AY31" i="166"/>
  <c r="AW31" i="166"/>
  <c r="AU31" i="166"/>
  <c r="AG31" i="166"/>
  <c r="AT31" i="166" s="1"/>
  <c r="BG30" i="166"/>
  <c r="BE30" i="166"/>
  <c r="BC30" i="166"/>
  <c r="BA30" i="166"/>
  <c r="BA31" i="166" s="1"/>
  <c r="AY30" i="166"/>
  <c r="AW30" i="166"/>
  <c r="AU30" i="166"/>
  <c r="AT30" i="166"/>
  <c r="AG30" i="166"/>
  <c r="AF30" i="166"/>
  <c r="AE30" i="166"/>
  <c r="D30" i="166"/>
  <c r="BG29" i="166"/>
  <c r="BE29" i="166"/>
  <c r="BC29" i="166"/>
  <c r="BA29" i="166"/>
  <c r="AY29" i="166"/>
  <c r="AW29" i="166"/>
  <c r="AU29" i="166"/>
  <c r="AG29" i="166"/>
  <c r="AT29" i="166" s="1"/>
  <c r="BE28" i="166"/>
  <c r="BC28" i="166"/>
  <c r="AU28" i="166"/>
  <c r="BG27" i="166"/>
  <c r="BG26" i="166" s="1"/>
  <c r="BE27" i="166"/>
  <c r="BC27" i="166"/>
  <c r="BA27" i="166"/>
  <c r="BA28" i="166" s="1"/>
  <c r="AY27" i="166"/>
  <c r="AY26" i="166" s="1"/>
  <c r="AW27" i="166"/>
  <c r="AW28" i="166" s="1"/>
  <c r="AG27" i="166"/>
  <c r="AG26" i="166" s="1"/>
  <c r="AT26" i="166" s="1"/>
  <c r="AF27" i="166"/>
  <c r="AE27" i="166"/>
  <c r="D27" i="166"/>
  <c r="AU27" i="166" s="1"/>
  <c r="BE26" i="166"/>
  <c r="BC26" i="166"/>
  <c r="BA26" i="166"/>
  <c r="AU26" i="166"/>
  <c r="BG25" i="166"/>
  <c r="BE25" i="166"/>
  <c r="AW25" i="166"/>
  <c r="AU25" i="166"/>
  <c r="AG25" i="166"/>
  <c r="AT25" i="166" s="1"/>
  <c r="BG24" i="166"/>
  <c r="BE24" i="166"/>
  <c r="BC24" i="166"/>
  <c r="BC25" i="166" s="1"/>
  <c r="BA24" i="166"/>
  <c r="BA23" i="166" s="1"/>
  <c r="AY24" i="166"/>
  <c r="AY25" i="166" s="1"/>
  <c r="AW24" i="166"/>
  <c r="AU24" i="166"/>
  <c r="AT24" i="166"/>
  <c r="AG24" i="166"/>
  <c r="AF24" i="166"/>
  <c r="AE24" i="166"/>
  <c r="D24" i="166"/>
  <c r="BG23" i="166"/>
  <c r="BE23" i="166"/>
  <c r="BC23" i="166"/>
  <c r="AW23" i="166"/>
  <c r="AU23" i="166"/>
  <c r="AT23" i="166"/>
  <c r="AG23" i="166"/>
  <c r="BG22" i="166"/>
  <c r="AY22" i="166"/>
  <c r="AU22" i="166"/>
  <c r="AG22" i="166"/>
  <c r="AT22" i="166" s="1"/>
  <c r="BG21" i="166"/>
  <c r="BE21" i="166"/>
  <c r="BE22" i="166" s="1"/>
  <c r="BC21" i="166"/>
  <c r="BC20" i="166" s="1"/>
  <c r="BA21" i="166"/>
  <c r="BA22" i="166" s="1"/>
  <c r="AY21" i="166"/>
  <c r="AW21" i="166"/>
  <c r="AW20" i="166" s="1"/>
  <c r="AU21" i="166"/>
  <c r="AG21" i="166"/>
  <c r="AT21" i="166" s="1"/>
  <c r="AF21" i="166"/>
  <c r="AE21" i="166"/>
  <c r="D21" i="166"/>
  <c r="BG20" i="166"/>
  <c r="BE20" i="166"/>
  <c r="AY20" i="166"/>
  <c r="AU20" i="166"/>
  <c r="AG20" i="166"/>
  <c r="AT20" i="166" s="1"/>
  <c r="BA106" i="165"/>
  <c r="AU106" i="165"/>
  <c r="BG105" i="165"/>
  <c r="BG106" i="165" s="1"/>
  <c r="BE105" i="165"/>
  <c r="BE104" i="165" s="1"/>
  <c r="BC105" i="165"/>
  <c r="BC106" i="165" s="1"/>
  <c r="BA105" i="165"/>
  <c r="AY105" i="165"/>
  <c r="AY104" i="165" s="1"/>
  <c r="AW105" i="165"/>
  <c r="AW104" i="165" s="1"/>
  <c r="AG105" i="165"/>
  <c r="AG106" i="165" s="1"/>
  <c r="AT106" i="165" s="1"/>
  <c r="AF105" i="165"/>
  <c r="AE105" i="165"/>
  <c r="D105" i="165"/>
  <c r="AU105" i="165" s="1"/>
  <c r="BG104" i="165"/>
  <c r="BA104" i="165"/>
  <c r="AU104" i="165"/>
  <c r="AG104" i="165"/>
  <c r="AT104" i="165" s="1"/>
  <c r="BC103" i="165"/>
  <c r="AW103" i="165"/>
  <c r="AU103" i="165"/>
  <c r="BG102" i="165"/>
  <c r="BG101" i="165" s="1"/>
  <c r="BE102" i="165"/>
  <c r="BE103" i="165" s="1"/>
  <c r="BC102" i="165"/>
  <c r="BA102" i="165"/>
  <c r="BA101" i="165" s="1"/>
  <c r="AY102" i="165"/>
  <c r="AY101" i="165" s="1"/>
  <c r="AW102" i="165"/>
  <c r="AG102" i="165"/>
  <c r="AT102" i="165" s="1"/>
  <c r="AF102" i="165"/>
  <c r="AE102" i="165"/>
  <c r="D102" i="165"/>
  <c r="AU102" i="165" s="1"/>
  <c r="BC101" i="165"/>
  <c r="AW101" i="165"/>
  <c r="AU101" i="165"/>
  <c r="BE100" i="165"/>
  <c r="AY100" i="165"/>
  <c r="AW100" i="165"/>
  <c r="AU100" i="165"/>
  <c r="BG99" i="165"/>
  <c r="BG100" i="165" s="1"/>
  <c r="BE99" i="165"/>
  <c r="BE98" i="165" s="1"/>
  <c r="BC99" i="165"/>
  <c r="BA99" i="165"/>
  <c r="BA100" i="165" s="1"/>
  <c r="AY99" i="165"/>
  <c r="AW99" i="165"/>
  <c r="AG99" i="165"/>
  <c r="AG100" i="165" s="1"/>
  <c r="AT100" i="165" s="1"/>
  <c r="AF99" i="165"/>
  <c r="AE99" i="165"/>
  <c r="D99" i="165"/>
  <c r="AU99" i="165" s="1"/>
  <c r="BA98" i="165"/>
  <c r="AY98" i="165"/>
  <c r="AW98" i="165"/>
  <c r="AU98" i="165"/>
  <c r="BG97" i="165"/>
  <c r="BA97" i="165"/>
  <c r="AY97" i="165"/>
  <c r="AU97" i="165"/>
  <c r="BG96" i="165"/>
  <c r="BG95" i="165" s="1"/>
  <c r="BE96" i="165"/>
  <c r="BE97" i="165" s="1"/>
  <c r="BC96" i="165"/>
  <c r="BC97" i="165" s="1"/>
  <c r="BA96" i="165"/>
  <c r="AY96" i="165"/>
  <c r="AW96" i="165"/>
  <c r="AW97" i="165" s="1"/>
  <c r="AU96" i="165"/>
  <c r="AT96" i="165"/>
  <c r="AG96" i="165"/>
  <c r="AG95" i="165" s="1"/>
  <c r="AT95" i="165" s="1"/>
  <c r="AF96" i="165"/>
  <c r="AE96" i="165"/>
  <c r="D96" i="165"/>
  <c r="BA95" i="165"/>
  <c r="AY95" i="165"/>
  <c r="AW95" i="165"/>
  <c r="AU95" i="165"/>
  <c r="BC94" i="165"/>
  <c r="BA94" i="165"/>
  <c r="AU94" i="165"/>
  <c r="BG93" i="165"/>
  <c r="BG94" i="165" s="1"/>
  <c r="BE93" i="165"/>
  <c r="BE94" i="165" s="1"/>
  <c r="BC93" i="165"/>
  <c r="BA93" i="165"/>
  <c r="AY93" i="165"/>
  <c r="AY94" i="165" s="1"/>
  <c r="AW93" i="165"/>
  <c r="AU93" i="165"/>
  <c r="AG93" i="165"/>
  <c r="AT93" i="165" s="1"/>
  <c r="AF93" i="165"/>
  <c r="AE93" i="165"/>
  <c r="D93" i="165"/>
  <c r="BC92" i="165"/>
  <c r="BA92" i="165"/>
  <c r="AY92" i="165"/>
  <c r="AU92" i="165"/>
  <c r="BE91" i="165"/>
  <c r="BC91" i="165"/>
  <c r="AU91" i="165"/>
  <c r="AG91" i="165"/>
  <c r="AT91" i="165" s="1"/>
  <c r="BG90" i="165"/>
  <c r="BG91" i="165" s="1"/>
  <c r="BE90" i="165"/>
  <c r="BC90" i="165"/>
  <c r="BA90" i="165"/>
  <c r="BA91" i="165" s="1"/>
  <c r="AY90" i="165"/>
  <c r="AW90" i="165"/>
  <c r="AT90" i="165"/>
  <c r="AG90" i="165"/>
  <c r="AF90" i="165"/>
  <c r="AE90" i="165"/>
  <c r="D90" i="165"/>
  <c r="AU90" i="165" s="1"/>
  <c r="BG89" i="165"/>
  <c r="BE89" i="165"/>
  <c r="BC89" i="165"/>
  <c r="AU89" i="165"/>
  <c r="AG89" i="165"/>
  <c r="AT89" i="165" s="1"/>
  <c r="BG88" i="165"/>
  <c r="BE88" i="165"/>
  <c r="AU88" i="165"/>
  <c r="AG88" i="165"/>
  <c r="AT88" i="165" s="1"/>
  <c r="BG87" i="165"/>
  <c r="BE87" i="165"/>
  <c r="BC87" i="165"/>
  <c r="BC88" i="165" s="1"/>
  <c r="BA87" i="165"/>
  <c r="AY87" i="165"/>
  <c r="AY86" i="165" s="1"/>
  <c r="AW87" i="165"/>
  <c r="AW86" i="165" s="1"/>
  <c r="AU87" i="165"/>
  <c r="AT87" i="165"/>
  <c r="AG87" i="165"/>
  <c r="AF87" i="165"/>
  <c r="AE87" i="165"/>
  <c r="D87" i="165"/>
  <c r="BG86" i="165"/>
  <c r="BE86" i="165"/>
  <c r="BC86" i="165"/>
  <c r="AU86" i="165"/>
  <c r="AG86" i="165"/>
  <c r="AT86" i="165" s="1"/>
  <c r="BG85" i="165"/>
  <c r="BA85" i="165"/>
  <c r="AY85" i="165"/>
  <c r="AW85" i="165"/>
  <c r="AU85" i="165"/>
  <c r="AG85" i="165"/>
  <c r="AT85" i="165" s="1"/>
  <c r="BG84" i="165"/>
  <c r="BE84" i="165"/>
  <c r="BE85" i="165" s="1"/>
  <c r="BC84" i="165"/>
  <c r="BA84" i="165"/>
  <c r="BA83" i="165" s="1"/>
  <c r="AY84" i="165"/>
  <c r="AW84" i="165"/>
  <c r="AU84" i="165"/>
  <c r="AG84" i="165"/>
  <c r="AT84" i="165" s="1"/>
  <c r="AF84" i="165"/>
  <c r="AE84" i="165"/>
  <c r="D84" i="165"/>
  <c r="BG83" i="165"/>
  <c r="AY83" i="165"/>
  <c r="AW83" i="165"/>
  <c r="AU83" i="165"/>
  <c r="AG83" i="165"/>
  <c r="AT83" i="165" s="1"/>
  <c r="AY82" i="165"/>
  <c r="AW82" i="165"/>
  <c r="AU82" i="165"/>
  <c r="BG81" i="165"/>
  <c r="BG82" i="165" s="1"/>
  <c r="BE81" i="165"/>
  <c r="BC81" i="165"/>
  <c r="BC80" i="165" s="1"/>
  <c r="BA81" i="165"/>
  <c r="BA82" i="165" s="1"/>
  <c r="AY81" i="165"/>
  <c r="AY80" i="165" s="1"/>
  <c r="AW81" i="165"/>
  <c r="AG81" i="165"/>
  <c r="AF81" i="165"/>
  <c r="AE81" i="165"/>
  <c r="D81" i="165"/>
  <c r="AU81" i="165" s="1"/>
  <c r="BG80" i="165"/>
  <c r="AW80" i="165"/>
  <c r="AU80" i="165"/>
  <c r="BE79" i="165"/>
  <c r="BC79" i="165"/>
  <c r="AY79" i="165"/>
  <c r="AW79" i="165"/>
  <c r="AU79" i="165"/>
  <c r="BG78" i="165"/>
  <c r="BE78" i="165"/>
  <c r="BE77" i="165" s="1"/>
  <c r="BC78" i="165"/>
  <c r="BC77" i="165" s="1"/>
  <c r="BA78" i="165"/>
  <c r="BA79" i="165" s="1"/>
  <c r="AY78" i="165"/>
  <c r="AW78" i="165"/>
  <c r="AG78" i="165"/>
  <c r="AF78" i="165"/>
  <c r="AE78" i="165"/>
  <c r="D78" i="165"/>
  <c r="AU78" i="165" s="1"/>
  <c r="AY77" i="165"/>
  <c r="AW77" i="165"/>
  <c r="AU77" i="165"/>
  <c r="BG76" i="165"/>
  <c r="BE76" i="165"/>
  <c r="AY76" i="165"/>
  <c r="AW76" i="165"/>
  <c r="AU76" i="165"/>
  <c r="AG76" i="165"/>
  <c r="AT76" i="165" s="1"/>
  <c r="BG75" i="165"/>
  <c r="BG74" i="165" s="1"/>
  <c r="BE75" i="165"/>
  <c r="BC75" i="165"/>
  <c r="BC74" i="165" s="1"/>
  <c r="BA75" i="165"/>
  <c r="BA74" i="165" s="1"/>
  <c r="AY75" i="165"/>
  <c r="AW75" i="165"/>
  <c r="AG75" i="165"/>
  <c r="AG74" i="165" s="1"/>
  <c r="AT74" i="165" s="1"/>
  <c r="AF75" i="165"/>
  <c r="AE75" i="165"/>
  <c r="D75" i="165"/>
  <c r="AU75" i="165" s="1"/>
  <c r="BE74" i="165"/>
  <c r="AY74" i="165"/>
  <c r="AW74" i="165"/>
  <c r="AU74" i="165"/>
  <c r="BG73" i="165"/>
  <c r="BE73" i="165"/>
  <c r="BC73" i="165"/>
  <c r="BA73" i="165"/>
  <c r="AY73" i="165"/>
  <c r="AU73" i="165"/>
  <c r="AG73" i="165"/>
  <c r="AT73" i="165" s="1"/>
  <c r="BG72" i="165"/>
  <c r="BE72" i="165"/>
  <c r="BC72" i="165"/>
  <c r="BA72" i="165"/>
  <c r="AY72" i="165"/>
  <c r="AW72" i="165"/>
  <c r="AW73" i="165" s="1"/>
  <c r="AU72" i="165"/>
  <c r="AG72" i="165"/>
  <c r="AG71" i="165" s="1"/>
  <c r="AT71" i="165" s="1"/>
  <c r="AF72" i="165"/>
  <c r="AE72" i="165"/>
  <c r="D72" i="165"/>
  <c r="BG71" i="165"/>
  <c r="BE71" i="165"/>
  <c r="BC71" i="165"/>
  <c r="BA71" i="165"/>
  <c r="AY71" i="165"/>
  <c r="AU71" i="165"/>
  <c r="BG70" i="165"/>
  <c r="BC70" i="165"/>
  <c r="BA70" i="165"/>
  <c r="AU70" i="165"/>
  <c r="BG69" i="165"/>
  <c r="BE69" i="165"/>
  <c r="BE70" i="165" s="1"/>
  <c r="BC69" i="165"/>
  <c r="BA69" i="165"/>
  <c r="AY69" i="165"/>
  <c r="AY70" i="165" s="1"/>
  <c r="AW69" i="165"/>
  <c r="AU69" i="165"/>
  <c r="AT69" i="165"/>
  <c r="AG69" i="165"/>
  <c r="AG70" i="165" s="1"/>
  <c r="AT70" i="165" s="1"/>
  <c r="AF69" i="165"/>
  <c r="AE69" i="165"/>
  <c r="D69" i="165"/>
  <c r="BG68" i="165"/>
  <c r="BE68" i="165"/>
  <c r="BC68" i="165"/>
  <c r="BA68" i="165"/>
  <c r="AY68" i="165"/>
  <c r="AU68" i="165"/>
  <c r="BG67" i="165"/>
  <c r="BE67" i="165"/>
  <c r="BC67" i="165"/>
  <c r="AU67" i="165"/>
  <c r="BG66" i="165"/>
  <c r="BE66" i="165"/>
  <c r="BC66" i="165"/>
  <c r="BA66" i="165"/>
  <c r="BA67" i="165" s="1"/>
  <c r="AY66" i="165"/>
  <c r="AW66" i="165"/>
  <c r="AW65" i="165" s="1"/>
  <c r="AU66" i="165"/>
  <c r="AT66" i="165"/>
  <c r="AG66" i="165"/>
  <c r="AG67" i="165" s="1"/>
  <c r="AT67" i="165" s="1"/>
  <c r="AF66" i="165"/>
  <c r="AE66" i="165"/>
  <c r="D66" i="165"/>
  <c r="BG65" i="165"/>
  <c r="BE65" i="165"/>
  <c r="BC65" i="165"/>
  <c r="BA65" i="165"/>
  <c r="AU65" i="165"/>
  <c r="BG64" i="165"/>
  <c r="BE64" i="165"/>
  <c r="AY64" i="165"/>
  <c r="AW64" i="165"/>
  <c r="AU64" i="165"/>
  <c r="AG64" i="165"/>
  <c r="AT64" i="165" s="1"/>
  <c r="BG63" i="165"/>
  <c r="BE63" i="165"/>
  <c r="BC63" i="165"/>
  <c r="BC64" i="165" s="1"/>
  <c r="BA63" i="165"/>
  <c r="AY63" i="165"/>
  <c r="AY62" i="165" s="1"/>
  <c r="AW63" i="165"/>
  <c r="AU63" i="165"/>
  <c r="AT63" i="165"/>
  <c r="AG63" i="165"/>
  <c r="AF63" i="165"/>
  <c r="AE63" i="165"/>
  <c r="D63" i="165"/>
  <c r="BG62" i="165"/>
  <c r="BE62" i="165"/>
  <c r="BC62" i="165"/>
  <c r="AW62" i="165"/>
  <c r="AU62" i="165"/>
  <c r="AT62" i="165"/>
  <c r="AG62" i="165"/>
  <c r="BG61" i="165"/>
  <c r="BA61" i="165"/>
  <c r="AY61" i="165"/>
  <c r="AW61" i="165"/>
  <c r="AU61" i="165"/>
  <c r="AT61" i="165"/>
  <c r="AG61" i="165"/>
  <c r="BG60" i="165"/>
  <c r="BE60" i="165"/>
  <c r="BE61" i="165" s="1"/>
  <c r="BC60" i="165"/>
  <c r="BA60" i="165"/>
  <c r="BA59" i="165" s="1"/>
  <c r="AY60" i="165"/>
  <c r="AY59" i="165" s="1"/>
  <c r="AW60" i="165"/>
  <c r="AG60" i="165"/>
  <c r="AT60" i="165" s="1"/>
  <c r="AF60" i="165"/>
  <c r="AE60" i="165"/>
  <c r="D60" i="165"/>
  <c r="AU60" i="165" s="1"/>
  <c r="BG59" i="165"/>
  <c r="AW59" i="165"/>
  <c r="AU59" i="165"/>
  <c r="AT59" i="165"/>
  <c r="AG59" i="165"/>
  <c r="BC58" i="165"/>
  <c r="AU58" i="165"/>
  <c r="BG57" i="165"/>
  <c r="BG58" i="165" s="1"/>
  <c r="BE57" i="165"/>
  <c r="BC57" i="165"/>
  <c r="BC56" i="165" s="1"/>
  <c r="BA57" i="165"/>
  <c r="BA58" i="165" s="1"/>
  <c r="AY57" i="165"/>
  <c r="AY58" i="165" s="1"/>
  <c r="AW57" i="165"/>
  <c r="AW58" i="165" s="1"/>
  <c r="AG57" i="165"/>
  <c r="AG56" i="165" s="1"/>
  <c r="AT56" i="165" s="1"/>
  <c r="AF57" i="165"/>
  <c r="AE57" i="165"/>
  <c r="D57" i="165"/>
  <c r="AU57" i="165" s="1"/>
  <c r="BA56" i="165"/>
  <c r="AY56" i="165"/>
  <c r="AU56" i="165"/>
  <c r="AY55" i="165"/>
  <c r="AW55" i="165"/>
  <c r="AU55" i="165"/>
  <c r="BG54" i="165"/>
  <c r="BE54" i="165"/>
  <c r="BE53" i="165" s="1"/>
  <c r="BC54" i="165"/>
  <c r="BC55" i="165" s="1"/>
  <c r="BA54" i="165"/>
  <c r="BA55" i="165" s="1"/>
  <c r="AY54" i="165"/>
  <c r="AY53" i="165" s="1"/>
  <c r="AW54" i="165"/>
  <c r="AG54" i="165"/>
  <c r="AF54" i="165"/>
  <c r="AE54" i="165"/>
  <c r="D54" i="165"/>
  <c r="AU54" i="165" s="1"/>
  <c r="AW53" i="165"/>
  <c r="AU53" i="165"/>
  <c r="BG52" i="165"/>
  <c r="BE52" i="165"/>
  <c r="BC52" i="165"/>
  <c r="BA52" i="165"/>
  <c r="AY52" i="165"/>
  <c r="AW52" i="165"/>
  <c r="AU52" i="165"/>
  <c r="BG51" i="165"/>
  <c r="BE51" i="165"/>
  <c r="BC51" i="165"/>
  <c r="BA51" i="165"/>
  <c r="AY51" i="165"/>
  <c r="AW51" i="165"/>
  <c r="AU51" i="165"/>
  <c r="AG51" i="165"/>
  <c r="AG52" i="165" s="1"/>
  <c r="AT52" i="165" s="1"/>
  <c r="AF51" i="165"/>
  <c r="AE51" i="165"/>
  <c r="D51" i="165"/>
  <c r="BG50" i="165"/>
  <c r="BE50" i="165"/>
  <c r="BC50" i="165"/>
  <c r="BA50" i="165"/>
  <c r="AY50" i="165"/>
  <c r="AW50" i="165"/>
  <c r="AU50" i="165"/>
  <c r="AG50" i="165"/>
  <c r="AT50" i="165" s="1"/>
  <c r="BG49" i="165"/>
  <c r="BE49" i="165"/>
  <c r="AU49" i="165"/>
  <c r="AT49" i="165"/>
  <c r="AG49" i="165"/>
  <c r="BG48" i="165"/>
  <c r="BE48" i="165"/>
  <c r="BC48" i="165"/>
  <c r="BC49" i="165" s="1"/>
  <c r="BA48" i="165"/>
  <c r="BA47" i="165" s="1"/>
  <c r="AY48" i="165"/>
  <c r="AY49" i="165" s="1"/>
  <c r="AW48" i="165"/>
  <c r="AW47" i="165" s="1"/>
  <c r="AT48" i="165"/>
  <c r="AG48" i="165"/>
  <c r="AF48" i="165"/>
  <c r="AE48" i="165"/>
  <c r="D48" i="165"/>
  <c r="AU48" i="165" s="1"/>
  <c r="BG47" i="165"/>
  <c r="BE47" i="165"/>
  <c r="BC47" i="165"/>
  <c r="AU47" i="165"/>
  <c r="AT47" i="165"/>
  <c r="AG47" i="165"/>
  <c r="BG46" i="165"/>
  <c r="AW46" i="165"/>
  <c r="AU46" i="165"/>
  <c r="AG46" i="165"/>
  <c r="AT46" i="165" s="1"/>
  <c r="BG45" i="165"/>
  <c r="BE45" i="165"/>
  <c r="BE46" i="165" s="1"/>
  <c r="BC45" i="165"/>
  <c r="BC44" i="165" s="1"/>
  <c r="BA45" i="165"/>
  <c r="BA46" i="165" s="1"/>
  <c r="AY45" i="165"/>
  <c r="AY44" i="165" s="1"/>
  <c r="AW45" i="165"/>
  <c r="AG45" i="165"/>
  <c r="AT45" i="165" s="1"/>
  <c r="AF45" i="165"/>
  <c r="AE45" i="165"/>
  <c r="D45" i="165"/>
  <c r="AU45" i="165" s="1"/>
  <c r="BG44" i="165"/>
  <c r="BE44" i="165"/>
  <c r="AW44" i="165"/>
  <c r="AU44" i="165"/>
  <c r="AT44" i="165"/>
  <c r="AG44" i="165"/>
  <c r="AY43" i="165"/>
  <c r="AW43" i="165"/>
  <c r="AU43" i="165"/>
  <c r="BG42" i="165"/>
  <c r="BG43" i="165" s="1"/>
  <c r="BE42" i="165"/>
  <c r="BE41" i="165" s="1"/>
  <c r="BC42" i="165"/>
  <c r="BC43" i="165" s="1"/>
  <c r="BA42" i="165"/>
  <c r="BA41" i="165" s="1"/>
  <c r="AY42" i="165"/>
  <c r="AW42" i="165"/>
  <c r="AG42" i="165"/>
  <c r="AG43" i="165" s="1"/>
  <c r="AT43" i="165" s="1"/>
  <c r="AF42" i="165"/>
  <c r="AE42" i="165"/>
  <c r="D42" i="165"/>
  <c r="AU42" i="165" s="1"/>
  <c r="BG41" i="165"/>
  <c r="AY41" i="165"/>
  <c r="AW41" i="165"/>
  <c r="AU41" i="165"/>
  <c r="AG41" i="165"/>
  <c r="AT41" i="165" s="1"/>
  <c r="BA40" i="165"/>
  <c r="AY40" i="165"/>
  <c r="AW40" i="165"/>
  <c r="AU40" i="165"/>
  <c r="BG39" i="165"/>
  <c r="BG38" i="165" s="1"/>
  <c r="BE39" i="165"/>
  <c r="BE40" i="165" s="1"/>
  <c r="BC39" i="165"/>
  <c r="BC38" i="165" s="1"/>
  <c r="BA39" i="165"/>
  <c r="AY39" i="165"/>
  <c r="AW39" i="165"/>
  <c r="AG39" i="165"/>
  <c r="AT39" i="165" s="1"/>
  <c r="AF39" i="165"/>
  <c r="AE39" i="165"/>
  <c r="D39" i="165"/>
  <c r="AU39" i="165" s="1"/>
  <c r="BA38" i="165"/>
  <c r="AY38" i="165"/>
  <c r="AW38" i="165"/>
  <c r="AU38" i="165"/>
  <c r="BC37" i="165"/>
  <c r="BA37" i="165"/>
  <c r="AY37" i="165"/>
  <c r="AW37" i="165"/>
  <c r="AU37" i="165"/>
  <c r="BG36" i="165"/>
  <c r="BG37" i="165" s="1"/>
  <c r="BE36" i="165"/>
  <c r="BE35" i="165" s="1"/>
  <c r="BC36" i="165"/>
  <c r="BA36" i="165"/>
  <c r="AY36" i="165"/>
  <c r="AW36" i="165"/>
  <c r="AG36" i="165"/>
  <c r="AG37" i="165" s="1"/>
  <c r="AT37" i="165" s="1"/>
  <c r="AF36" i="165"/>
  <c r="AE36" i="165"/>
  <c r="D36" i="165"/>
  <c r="AU36" i="165" s="1"/>
  <c r="BC35" i="165"/>
  <c r="BA35" i="165"/>
  <c r="AY35" i="165"/>
  <c r="AW35" i="165"/>
  <c r="AU35" i="165"/>
  <c r="BE34" i="165"/>
  <c r="BC34" i="165"/>
  <c r="BA34" i="165"/>
  <c r="AY34" i="165"/>
  <c r="AU34" i="165"/>
  <c r="BG33" i="165"/>
  <c r="BG32" i="165" s="1"/>
  <c r="BE33" i="165"/>
  <c r="BC33" i="165"/>
  <c r="BA33" i="165"/>
  <c r="AY33" i="165"/>
  <c r="AW33" i="165"/>
  <c r="AW34" i="165" s="1"/>
  <c r="AU33" i="165"/>
  <c r="AT33" i="165"/>
  <c r="AG33" i="165"/>
  <c r="AG32" i="165" s="1"/>
  <c r="AT32" i="165" s="1"/>
  <c r="AF33" i="165"/>
  <c r="AE33" i="165"/>
  <c r="D33" i="165"/>
  <c r="BE32" i="165"/>
  <c r="BC32" i="165"/>
  <c r="BA32" i="165"/>
  <c r="AY32" i="165"/>
  <c r="AW32" i="165"/>
  <c r="AU32" i="165"/>
  <c r="BG31" i="165"/>
  <c r="BE31" i="165"/>
  <c r="BC31" i="165"/>
  <c r="BA31" i="165"/>
  <c r="AU31" i="165"/>
  <c r="AG31" i="165"/>
  <c r="AT31" i="165" s="1"/>
  <c r="BG30" i="165"/>
  <c r="BE30" i="165"/>
  <c r="BC30" i="165"/>
  <c r="BA30" i="165"/>
  <c r="AY30" i="165"/>
  <c r="AY31" i="165" s="1"/>
  <c r="AW30" i="165"/>
  <c r="AW29" i="165" s="1"/>
  <c r="AU30" i="165"/>
  <c r="AT30" i="165"/>
  <c r="AG30" i="165"/>
  <c r="AF30" i="165"/>
  <c r="AE30" i="165"/>
  <c r="D30" i="165"/>
  <c r="BG29" i="165"/>
  <c r="BE29" i="165"/>
  <c r="BC29" i="165"/>
  <c r="BA29" i="165"/>
  <c r="AY29" i="165"/>
  <c r="AU29" i="165"/>
  <c r="AG29" i="165"/>
  <c r="AT29" i="165" s="1"/>
  <c r="BG28" i="165"/>
  <c r="BE28" i="165"/>
  <c r="BC28" i="165"/>
  <c r="AU28" i="165"/>
  <c r="BG27" i="165"/>
  <c r="BE27" i="165"/>
  <c r="BC27" i="165"/>
  <c r="BA27" i="165"/>
  <c r="BA28" i="165" s="1"/>
  <c r="AY27" i="165"/>
  <c r="AW27" i="165"/>
  <c r="AU27" i="165"/>
  <c r="AG27" i="165"/>
  <c r="AT27" i="165" s="1"/>
  <c r="AF27" i="165"/>
  <c r="AE27" i="165"/>
  <c r="D27" i="165"/>
  <c r="BG26" i="165"/>
  <c r="BE26" i="165"/>
  <c r="BC26" i="165"/>
  <c r="BA26" i="165"/>
  <c r="AU26" i="165"/>
  <c r="BG25" i="165"/>
  <c r="BE25" i="165"/>
  <c r="AW25" i="165"/>
  <c r="AU25" i="165"/>
  <c r="AT25" i="165"/>
  <c r="AG25" i="165"/>
  <c r="BG24" i="165"/>
  <c r="BE24" i="165"/>
  <c r="BC24" i="165"/>
  <c r="BC25" i="165" s="1"/>
  <c r="BA24" i="165"/>
  <c r="AY24" i="165"/>
  <c r="AW24" i="165"/>
  <c r="AW23" i="165" s="1"/>
  <c r="AT24" i="165"/>
  <c r="AG24" i="165"/>
  <c r="AF24" i="165"/>
  <c r="AE24" i="165"/>
  <c r="D24" i="165"/>
  <c r="AU24" i="165" s="1"/>
  <c r="BG23" i="165"/>
  <c r="BE23" i="165"/>
  <c r="BC23" i="165"/>
  <c r="AU23" i="165"/>
  <c r="AT23" i="165"/>
  <c r="AG23" i="165"/>
  <c r="BG22" i="165"/>
  <c r="AW22" i="165"/>
  <c r="AU22" i="165"/>
  <c r="AG22" i="165"/>
  <c r="AT22" i="165" s="1"/>
  <c r="BG21" i="165"/>
  <c r="BE21" i="165"/>
  <c r="BE22" i="165" s="1"/>
  <c r="BC21" i="165"/>
  <c r="BA21" i="165"/>
  <c r="AY21" i="165"/>
  <c r="AY20" i="165" s="1"/>
  <c r="AW21" i="165"/>
  <c r="AG21" i="165"/>
  <c r="AT21" i="165" s="1"/>
  <c r="AF21" i="165"/>
  <c r="AE21" i="165"/>
  <c r="D21" i="165"/>
  <c r="AU21" i="165" s="1"/>
  <c r="BG20" i="165"/>
  <c r="BE20" i="165"/>
  <c r="AW20" i="165"/>
  <c r="AU20" i="165"/>
  <c r="AT20" i="165"/>
  <c r="AG20" i="165"/>
  <c r="BA106" i="164"/>
  <c r="AY106" i="164"/>
  <c r="AW106" i="164"/>
  <c r="AU106" i="164"/>
  <c r="BG105" i="164"/>
  <c r="BG106" i="164" s="1"/>
  <c r="BE105" i="164"/>
  <c r="BC105" i="164"/>
  <c r="BA105" i="164"/>
  <c r="BA104" i="164" s="1"/>
  <c r="AY105" i="164"/>
  <c r="AW105" i="164"/>
  <c r="AG105" i="164"/>
  <c r="AG106" i="164" s="1"/>
  <c r="AT106" i="164" s="1"/>
  <c r="AF105" i="164"/>
  <c r="AE105" i="164"/>
  <c r="D105" i="164"/>
  <c r="AU105" i="164" s="1"/>
  <c r="BG104" i="164"/>
  <c r="AY104" i="164"/>
  <c r="AW104" i="164"/>
  <c r="AU104" i="164"/>
  <c r="AG104" i="164"/>
  <c r="AT104" i="164" s="1"/>
  <c r="BC103" i="164"/>
  <c r="BA103" i="164"/>
  <c r="AY103" i="164"/>
  <c r="AW103" i="164"/>
  <c r="AU103" i="164"/>
  <c r="BG102" i="164"/>
  <c r="BE102" i="164"/>
  <c r="BC102" i="164"/>
  <c r="BC101" i="164" s="1"/>
  <c r="BA102" i="164"/>
  <c r="AY102" i="164"/>
  <c r="AW102" i="164"/>
  <c r="AG102" i="164"/>
  <c r="AF102" i="164"/>
  <c r="AE102" i="164"/>
  <c r="D102" i="164"/>
  <c r="AU102" i="164" s="1"/>
  <c r="BA101" i="164"/>
  <c r="AY101" i="164"/>
  <c r="AW101" i="164"/>
  <c r="AU101" i="164"/>
  <c r="BC100" i="164"/>
  <c r="BA100" i="164"/>
  <c r="AY100" i="164"/>
  <c r="AW100" i="164"/>
  <c r="AU100" i="164"/>
  <c r="BG99" i="164"/>
  <c r="BE99" i="164"/>
  <c r="BE98" i="164" s="1"/>
  <c r="BC99" i="164"/>
  <c r="BA99" i="164"/>
  <c r="AY99" i="164"/>
  <c r="AW99" i="164"/>
  <c r="AG99" i="164"/>
  <c r="AF99" i="164"/>
  <c r="AE99" i="164"/>
  <c r="D99" i="164"/>
  <c r="AU99" i="164" s="1"/>
  <c r="BC98" i="164"/>
  <c r="BA98" i="164"/>
  <c r="AY98" i="164"/>
  <c r="AW98" i="164"/>
  <c r="AU98" i="164"/>
  <c r="BE97" i="164"/>
  <c r="BA97" i="164"/>
  <c r="AY97" i="164"/>
  <c r="AU97" i="164"/>
  <c r="BG96" i="164"/>
  <c r="BG97" i="164" s="1"/>
  <c r="BE96" i="164"/>
  <c r="BC96" i="164"/>
  <c r="BC97" i="164" s="1"/>
  <c r="BA96" i="164"/>
  <c r="AY96" i="164"/>
  <c r="AW96" i="164"/>
  <c r="AW97" i="164" s="1"/>
  <c r="AU96" i="164"/>
  <c r="AG96" i="164"/>
  <c r="AG97" i="164" s="1"/>
  <c r="AT97" i="164" s="1"/>
  <c r="AF96" i="164"/>
  <c r="AE96" i="164"/>
  <c r="D96" i="164"/>
  <c r="BE95" i="164"/>
  <c r="BC95" i="164"/>
  <c r="BA95" i="164"/>
  <c r="AY95" i="164"/>
  <c r="AU95" i="164"/>
  <c r="BC94" i="164"/>
  <c r="BA94" i="164"/>
  <c r="AU94" i="164"/>
  <c r="BG93" i="164"/>
  <c r="BG94" i="164" s="1"/>
  <c r="BE93" i="164"/>
  <c r="BE92" i="164" s="1"/>
  <c r="BC93" i="164"/>
  <c r="BA93" i="164"/>
  <c r="AY93" i="164"/>
  <c r="AY94" i="164" s="1"/>
  <c r="AW93" i="164"/>
  <c r="AU93" i="164"/>
  <c r="AG93" i="164"/>
  <c r="AT93" i="164" s="1"/>
  <c r="AF93" i="164"/>
  <c r="AE93" i="164"/>
  <c r="D93" i="164"/>
  <c r="BC92" i="164"/>
  <c r="BA92" i="164"/>
  <c r="AY92" i="164"/>
  <c r="AU92" i="164"/>
  <c r="BE91" i="164"/>
  <c r="BC91" i="164"/>
  <c r="AW91" i="164"/>
  <c r="AU91" i="164"/>
  <c r="BG90" i="164"/>
  <c r="BG91" i="164" s="1"/>
  <c r="BE90" i="164"/>
  <c r="BC90" i="164"/>
  <c r="BA90" i="164"/>
  <c r="BA91" i="164" s="1"/>
  <c r="AY90" i="164"/>
  <c r="AW90" i="164"/>
  <c r="AW89" i="164" s="1"/>
  <c r="AG90" i="164"/>
  <c r="AT90" i="164" s="1"/>
  <c r="AF90" i="164"/>
  <c r="AE90" i="164"/>
  <c r="D90" i="164"/>
  <c r="AU90" i="164" s="1"/>
  <c r="BE89" i="164"/>
  <c r="BC89" i="164"/>
  <c r="BA89" i="164"/>
  <c r="AU89" i="164"/>
  <c r="BG88" i="164"/>
  <c r="BE88" i="164"/>
  <c r="AY88" i="164"/>
  <c r="AW88" i="164"/>
  <c r="AU88" i="164"/>
  <c r="AG88" i="164"/>
  <c r="AT88" i="164" s="1"/>
  <c r="BG87" i="164"/>
  <c r="BE87" i="164"/>
  <c r="BC87" i="164"/>
  <c r="BC88" i="164" s="1"/>
  <c r="BA87" i="164"/>
  <c r="AY87" i="164"/>
  <c r="AY86" i="164" s="1"/>
  <c r="AW87" i="164"/>
  <c r="AT87" i="164"/>
  <c r="AG87" i="164"/>
  <c r="AF87" i="164"/>
  <c r="AE87" i="164"/>
  <c r="D87" i="164"/>
  <c r="AU87" i="164" s="1"/>
  <c r="BG86" i="164"/>
  <c r="BE86" i="164"/>
  <c r="AW86" i="164"/>
  <c r="AU86" i="164"/>
  <c r="AT86" i="164"/>
  <c r="AG86" i="164"/>
  <c r="BG85" i="164"/>
  <c r="AW85" i="164"/>
  <c r="AU85" i="164"/>
  <c r="AT85" i="164"/>
  <c r="AG85" i="164"/>
  <c r="BG84" i="164"/>
  <c r="BE84" i="164"/>
  <c r="BE85" i="164" s="1"/>
  <c r="BC84" i="164"/>
  <c r="BA84" i="164"/>
  <c r="BA83" i="164" s="1"/>
  <c r="AY84" i="164"/>
  <c r="AY85" i="164" s="1"/>
  <c r="AW84" i="164"/>
  <c r="AG84" i="164"/>
  <c r="AT84" i="164" s="1"/>
  <c r="AF84" i="164"/>
  <c r="AE84" i="164"/>
  <c r="D84" i="164"/>
  <c r="AU84" i="164" s="1"/>
  <c r="BG83" i="164"/>
  <c r="AW83" i="164"/>
  <c r="AU83" i="164"/>
  <c r="AG83" i="164"/>
  <c r="AT83" i="164" s="1"/>
  <c r="BC82" i="164"/>
  <c r="AY82" i="164"/>
  <c r="AW82" i="164"/>
  <c r="AU82" i="164"/>
  <c r="BG81" i="164"/>
  <c r="BG82" i="164" s="1"/>
  <c r="BE81" i="164"/>
  <c r="BC81" i="164"/>
  <c r="BC80" i="164" s="1"/>
  <c r="BA81" i="164"/>
  <c r="BA82" i="164" s="1"/>
  <c r="AY81" i="164"/>
  <c r="AW81" i="164"/>
  <c r="AG81" i="164"/>
  <c r="AG80" i="164" s="1"/>
  <c r="AT80" i="164" s="1"/>
  <c r="AF81" i="164"/>
  <c r="AE81" i="164"/>
  <c r="D81" i="164"/>
  <c r="AU81" i="164" s="1"/>
  <c r="AY80" i="164"/>
  <c r="AW80" i="164"/>
  <c r="AU80" i="164"/>
  <c r="BE79" i="164"/>
  <c r="BC79" i="164"/>
  <c r="AW79" i="164"/>
  <c r="AU79" i="164"/>
  <c r="BG78" i="164"/>
  <c r="BG79" i="164" s="1"/>
  <c r="BE78" i="164"/>
  <c r="BE77" i="164" s="1"/>
  <c r="BC78" i="164"/>
  <c r="BA78" i="164"/>
  <c r="BA77" i="164" s="1"/>
  <c r="AY78" i="164"/>
  <c r="AY79" i="164" s="1"/>
  <c r="AW78" i="164"/>
  <c r="AG78" i="164"/>
  <c r="AG79" i="164" s="1"/>
  <c r="AT79" i="164" s="1"/>
  <c r="AF78" i="164"/>
  <c r="AE78" i="164"/>
  <c r="D78" i="164"/>
  <c r="AU78" i="164" s="1"/>
  <c r="BG77" i="164"/>
  <c r="BC77" i="164"/>
  <c r="AW77" i="164"/>
  <c r="AU77" i="164"/>
  <c r="AG77" i="164"/>
  <c r="AT77" i="164" s="1"/>
  <c r="BG76" i="164"/>
  <c r="BC76" i="164"/>
  <c r="BA76" i="164"/>
  <c r="AU76" i="164"/>
  <c r="AG76" i="164"/>
  <c r="AT76" i="164" s="1"/>
  <c r="BG75" i="164"/>
  <c r="BE75" i="164"/>
  <c r="BE76" i="164" s="1"/>
  <c r="BC75" i="164"/>
  <c r="BA75" i="164"/>
  <c r="AY75" i="164"/>
  <c r="AY74" i="164" s="1"/>
  <c r="AW75" i="164"/>
  <c r="AW76" i="164" s="1"/>
  <c r="AU75" i="164"/>
  <c r="AG75" i="164"/>
  <c r="AT75" i="164" s="1"/>
  <c r="AF75" i="164"/>
  <c r="AE75" i="164"/>
  <c r="D75" i="164"/>
  <c r="BG74" i="164"/>
  <c r="BE74" i="164"/>
  <c r="BC74" i="164"/>
  <c r="BA74" i="164"/>
  <c r="AU74" i="164"/>
  <c r="AG74" i="164"/>
  <c r="AT74" i="164" s="1"/>
  <c r="BE73" i="164"/>
  <c r="BC73" i="164"/>
  <c r="AU73" i="164"/>
  <c r="BG72" i="164"/>
  <c r="BG73" i="164" s="1"/>
  <c r="BE72" i="164"/>
  <c r="BE71" i="164" s="1"/>
  <c r="BC72" i="164"/>
  <c r="BA72" i="164"/>
  <c r="BA71" i="164" s="1"/>
  <c r="AY72" i="164"/>
  <c r="AY73" i="164" s="1"/>
  <c r="AW72" i="164"/>
  <c r="AW71" i="164" s="1"/>
  <c r="AG72" i="164"/>
  <c r="AG73" i="164" s="1"/>
  <c r="AT73" i="164" s="1"/>
  <c r="AF72" i="164"/>
  <c r="AE72" i="164"/>
  <c r="D72" i="164"/>
  <c r="AU72" i="164" s="1"/>
  <c r="BG71" i="164"/>
  <c r="BC71" i="164"/>
  <c r="AU71" i="164"/>
  <c r="AG71" i="164"/>
  <c r="AT71" i="164" s="1"/>
  <c r="BG70" i="164"/>
  <c r="BE70" i="164"/>
  <c r="AW70" i="164"/>
  <c r="AU70" i="164"/>
  <c r="AG70" i="164"/>
  <c r="AT70" i="164" s="1"/>
  <c r="BG69" i="164"/>
  <c r="BG68" i="164" s="1"/>
  <c r="BE69" i="164"/>
  <c r="BE68" i="164" s="1"/>
  <c r="BC69" i="164"/>
  <c r="BC68" i="164" s="1"/>
  <c r="BA69" i="164"/>
  <c r="BA70" i="164" s="1"/>
  <c r="AY69" i="164"/>
  <c r="AY68" i="164" s="1"/>
  <c r="AW69" i="164"/>
  <c r="AT69" i="164"/>
  <c r="AG69" i="164"/>
  <c r="AG68" i="164" s="1"/>
  <c r="AT68" i="164" s="1"/>
  <c r="AF69" i="164"/>
  <c r="AE69" i="164"/>
  <c r="D69" i="164"/>
  <c r="AU69" i="164" s="1"/>
  <c r="AW68" i="164"/>
  <c r="AU68" i="164"/>
  <c r="BG67" i="164"/>
  <c r="AY67" i="164"/>
  <c r="AW67" i="164"/>
  <c r="AU67" i="164"/>
  <c r="AG67" i="164"/>
  <c r="AT67" i="164" s="1"/>
  <c r="BG66" i="164"/>
  <c r="BG65" i="164" s="1"/>
  <c r="BE66" i="164"/>
  <c r="BE65" i="164" s="1"/>
  <c r="BC66" i="164"/>
  <c r="BC67" i="164" s="1"/>
  <c r="BA66" i="164"/>
  <c r="BA65" i="164" s="1"/>
  <c r="AY66" i="164"/>
  <c r="AW66" i="164"/>
  <c r="AG66" i="164"/>
  <c r="AG65" i="164" s="1"/>
  <c r="AT65" i="164" s="1"/>
  <c r="AF66" i="164"/>
  <c r="AE66" i="164"/>
  <c r="D66" i="164"/>
  <c r="AU66" i="164" s="1"/>
  <c r="AY65" i="164"/>
  <c r="AW65" i="164"/>
  <c r="AU65" i="164"/>
  <c r="BA64" i="164"/>
  <c r="AY64" i="164"/>
  <c r="AU64" i="164"/>
  <c r="BG63" i="164"/>
  <c r="BG62" i="164" s="1"/>
  <c r="BE63" i="164"/>
  <c r="BE64" i="164" s="1"/>
  <c r="BC63" i="164"/>
  <c r="BC62" i="164" s="1"/>
  <c r="BA63" i="164"/>
  <c r="AY63" i="164"/>
  <c r="AW63" i="164"/>
  <c r="AW64" i="164" s="1"/>
  <c r="AG63" i="164"/>
  <c r="AT63" i="164" s="1"/>
  <c r="AF63" i="164"/>
  <c r="AE63" i="164"/>
  <c r="D63" i="164"/>
  <c r="AU63" i="164" s="1"/>
  <c r="BA62" i="164"/>
  <c r="AY62" i="164"/>
  <c r="AW62" i="164"/>
  <c r="AU62" i="164"/>
  <c r="BC61" i="164"/>
  <c r="BA61" i="164"/>
  <c r="AW61" i="164"/>
  <c r="AU61" i="164"/>
  <c r="BG60" i="164"/>
  <c r="BG61" i="164" s="1"/>
  <c r="BE60" i="164"/>
  <c r="BE59" i="164" s="1"/>
  <c r="BC60" i="164"/>
  <c r="BA60" i="164"/>
  <c r="AY60" i="164"/>
  <c r="AY61" i="164" s="1"/>
  <c r="AW60" i="164"/>
  <c r="AG60" i="164"/>
  <c r="AG61" i="164" s="1"/>
  <c r="AT61" i="164" s="1"/>
  <c r="AF60" i="164"/>
  <c r="AE60" i="164"/>
  <c r="D60" i="164"/>
  <c r="AU60" i="164" s="1"/>
  <c r="BC59" i="164"/>
  <c r="BA59" i="164"/>
  <c r="AY59" i="164"/>
  <c r="AW59" i="164"/>
  <c r="AU59" i="164"/>
  <c r="BE58" i="164"/>
  <c r="BC58" i="164"/>
  <c r="AY58" i="164"/>
  <c r="AW58" i="164"/>
  <c r="AU58" i="164"/>
  <c r="BG57" i="164"/>
  <c r="BG56" i="164" s="1"/>
  <c r="BE57" i="164"/>
  <c r="BC57" i="164"/>
  <c r="BA57" i="164"/>
  <c r="BA58" i="164" s="1"/>
  <c r="AY57" i="164"/>
  <c r="AW57" i="164"/>
  <c r="AU57" i="164"/>
  <c r="AG57" i="164"/>
  <c r="AG56" i="164" s="1"/>
  <c r="AT56" i="164" s="1"/>
  <c r="AF57" i="164"/>
  <c r="AE57" i="164"/>
  <c r="D57" i="164"/>
  <c r="BE56" i="164"/>
  <c r="BC56" i="164"/>
  <c r="BA56" i="164"/>
  <c r="AY56" i="164"/>
  <c r="AW56" i="164"/>
  <c r="AU56" i="164"/>
  <c r="BG55" i="164"/>
  <c r="BE55" i="164"/>
  <c r="BA55" i="164"/>
  <c r="AY55" i="164"/>
  <c r="AU55" i="164"/>
  <c r="AG55" i="164"/>
  <c r="AT55" i="164" s="1"/>
  <c r="BG54" i="164"/>
  <c r="BE54" i="164"/>
  <c r="BC54" i="164"/>
  <c r="BC55" i="164" s="1"/>
  <c r="BA54" i="164"/>
  <c r="AY54" i="164"/>
  <c r="AW54" i="164"/>
  <c r="AW53" i="164" s="1"/>
  <c r="AU54" i="164"/>
  <c r="AT54" i="164"/>
  <c r="AG54" i="164"/>
  <c r="AF54" i="164"/>
  <c r="AE54" i="164"/>
  <c r="D54" i="164"/>
  <c r="BG53" i="164"/>
  <c r="BE53" i="164"/>
  <c r="BC53" i="164"/>
  <c r="BA53" i="164"/>
  <c r="AY53" i="164"/>
  <c r="AU53" i="164"/>
  <c r="AG53" i="164"/>
  <c r="AT53" i="164" s="1"/>
  <c r="BG52" i="164"/>
  <c r="BC52" i="164"/>
  <c r="BA52" i="164"/>
  <c r="AU52" i="164"/>
  <c r="AG52" i="164"/>
  <c r="AT52" i="164" s="1"/>
  <c r="BG51" i="164"/>
  <c r="BE51" i="164"/>
  <c r="BE52" i="164" s="1"/>
  <c r="BC51" i="164"/>
  <c r="BC50" i="164" s="1"/>
  <c r="BA51" i="164"/>
  <c r="AY51" i="164"/>
  <c r="AY50" i="164" s="1"/>
  <c r="AW51" i="164"/>
  <c r="AW52" i="164" s="1"/>
  <c r="AU51" i="164"/>
  <c r="AG51" i="164"/>
  <c r="AT51" i="164" s="1"/>
  <c r="AF51" i="164"/>
  <c r="AE51" i="164"/>
  <c r="D51" i="164"/>
  <c r="BG50" i="164"/>
  <c r="BE50" i="164"/>
  <c r="BA50" i="164"/>
  <c r="AU50" i="164"/>
  <c r="AG50" i="164"/>
  <c r="AT50" i="164" s="1"/>
  <c r="BE49" i="164"/>
  <c r="BC49" i="164"/>
  <c r="AU49" i="164"/>
  <c r="BG48" i="164"/>
  <c r="BG49" i="164" s="1"/>
  <c r="BE48" i="164"/>
  <c r="BE47" i="164" s="1"/>
  <c r="BC48" i="164"/>
  <c r="BA48" i="164"/>
  <c r="BA49" i="164" s="1"/>
  <c r="AY48" i="164"/>
  <c r="AY49" i="164" s="1"/>
  <c r="AW48" i="164"/>
  <c r="AW47" i="164" s="1"/>
  <c r="AG48" i="164"/>
  <c r="AG49" i="164" s="1"/>
  <c r="AT49" i="164" s="1"/>
  <c r="AF48" i="164"/>
  <c r="AE48" i="164"/>
  <c r="D48" i="164"/>
  <c r="AU48" i="164" s="1"/>
  <c r="BG47" i="164"/>
  <c r="BC47" i="164"/>
  <c r="BA47" i="164"/>
  <c r="AU47" i="164"/>
  <c r="AG47" i="164"/>
  <c r="AT47" i="164" s="1"/>
  <c r="BG46" i="164"/>
  <c r="BE46" i="164"/>
  <c r="AW46" i="164"/>
  <c r="AU46" i="164"/>
  <c r="AG46" i="164"/>
  <c r="AT46" i="164" s="1"/>
  <c r="BG45" i="164"/>
  <c r="BG44" i="164" s="1"/>
  <c r="BE45" i="164"/>
  <c r="BC45" i="164"/>
  <c r="BC44" i="164" s="1"/>
  <c r="BA45" i="164"/>
  <c r="AY45" i="164"/>
  <c r="AW45" i="164"/>
  <c r="AT45" i="164"/>
  <c r="AG45" i="164"/>
  <c r="AG44" i="164" s="1"/>
  <c r="AF45" i="164"/>
  <c r="AE45" i="164"/>
  <c r="D45" i="164"/>
  <c r="AU45" i="164" s="1"/>
  <c r="BE44" i="164"/>
  <c r="AW44" i="164"/>
  <c r="AU44" i="164"/>
  <c r="AT44" i="164"/>
  <c r="BG43" i="164"/>
  <c r="AY43" i="164"/>
  <c r="AW43" i="164"/>
  <c r="AU43" i="164"/>
  <c r="AG43" i="164"/>
  <c r="AT43" i="164" s="1"/>
  <c r="BG42" i="164"/>
  <c r="BE42" i="164"/>
  <c r="BE41" i="164" s="1"/>
  <c r="BC42" i="164"/>
  <c r="BA42" i="164"/>
  <c r="AY42" i="164"/>
  <c r="AW42" i="164"/>
  <c r="AG42" i="164"/>
  <c r="AT42" i="164" s="1"/>
  <c r="AF42" i="164"/>
  <c r="AE42" i="164"/>
  <c r="D42" i="164"/>
  <c r="AU42" i="164" s="1"/>
  <c r="BG41" i="164"/>
  <c r="AY41" i="164"/>
  <c r="AW41" i="164"/>
  <c r="AU41" i="164"/>
  <c r="AG41" i="164"/>
  <c r="AT41" i="164" s="1"/>
  <c r="BA40" i="164"/>
  <c r="AY40" i="164"/>
  <c r="AU40" i="164"/>
  <c r="BG39" i="164"/>
  <c r="BE39" i="164"/>
  <c r="BC39" i="164"/>
  <c r="BA39" i="164"/>
  <c r="AY39" i="164"/>
  <c r="AW39" i="164"/>
  <c r="AW40" i="164" s="1"/>
  <c r="AG39" i="164"/>
  <c r="AF39" i="164"/>
  <c r="AE39" i="164"/>
  <c r="D39" i="164"/>
  <c r="AU39" i="164" s="1"/>
  <c r="BA38" i="164"/>
  <c r="AY38" i="164"/>
  <c r="AW38" i="164"/>
  <c r="AU38" i="164"/>
  <c r="BE37" i="164"/>
  <c r="BC37" i="164"/>
  <c r="BA37" i="164"/>
  <c r="AW37" i="164"/>
  <c r="AU37" i="164"/>
  <c r="BG36" i="164"/>
  <c r="BE36" i="164"/>
  <c r="BE35" i="164" s="1"/>
  <c r="BC36" i="164"/>
  <c r="BA36" i="164"/>
  <c r="AY36" i="164"/>
  <c r="AY37" i="164" s="1"/>
  <c r="AW36" i="164"/>
  <c r="AG36" i="164"/>
  <c r="AF36" i="164"/>
  <c r="AE36" i="164"/>
  <c r="D36" i="164"/>
  <c r="AU36" i="164" s="1"/>
  <c r="BC35" i="164"/>
  <c r="BA35" i="164"/>
  <c r="AY35" i="164"/>
  <c r="AW35" i="164"/>
  <c r="AU35" i="164"/>
  <c r="BE34" i="164"/>
  <c r="BC34" i="164"/>
  <c r="AY34" i="164"/>
  <c r="AW34" i="164"/>
  <c r="AU34" i="164"/>
  <c r="BG33" i="164"/>
  <c r="BG32" i="164" s="1"/>
  <c r="BE33" i="164"/>
  <c r="BC33" i="164"/>
  <c r="BA33" i="164"/>
  <c r="BA34" i="164" s="1"/>
  <c r="AY33" i="164"/>
  <c r="AW33" i="164"/>
  <c r="AG33" i="164"/>
  <c r="AG32" i="164" s="1"/>
  <c r="AT32" i="164" s="1"/>
  <c r="AF33" i="164"/>
  <c r="AE33" i="164"/>
  <c r="D33" i="164"/>
  <c r="AU33" i="164" s="1"/>
  <c r="BE32" i="164"/>
  <c r="BC32" i="164"/>
  <c r="AY32" i="164"/>
  <c r="AW32" i="164"/>
  <c r="AU32" i="164"/>
  <c r="BG31" i="164"/>
  <c r="BE31" i="164"/>
  <c r="BA31" i="164"/>
  <c r="AY31" i="164"/>
  <c r="AU31" i="164"/>
  <c r="AG31" i="164"/>
  <c r="AT31" i="164" s="1"/>
  <c r="BG30" i="164"/>
  <c r="BE30" i="164"/>
  <c r="BC30" i="164"/>
  <c r="BC31" i="164" s="1"/>
  <c r="BA30" i="164"/>
  <c r="AY30" i="164"/>
  <c r="AW30" i="164"/>
  <c r="AW31" i="164" s="1"/>
  <c r="AU30" i="164"/>
  <c r="AT30" i="164"/>
  <c r="AG30" i="164"/>
  <c r="AF30" i="164"/>
  <c r="AE30" i="164"/>
  <c r="D30" i="164"/>
  <c r="BG29" i="164"/>
  <c r="BE29" i="164"/>
  <c r="BA29" i="164"/>
  <c r="AY29" i="164"/>
  <c r="AW29" i="164"/>
  <c r="AU29" i="164"/>
  <c r="AG29" i="164"/>
  <c r="AT29" i="164" s="1"/>
  <c r="BC28" i="164"/>
  <c r="BA28" i="164"/>
  <c r="AU28" i="164"/>
  <c r="AG28" i="164"/>
  <c r="AT28" i="164" s="1"/>
  <c r="BG27" i="164"/>
  <c r="BG28" i="164" s="1"/>
  <c r="BE27" i="164"/>
  <c r="BE28" i="164" s="1"/>
  <c r="BC27" i="164"/>
  <c r="BC26" i="164" s="1"/>
  <c r="BA27" i="164"/>
  <c r="AY27" i="164"/>
  <c r="AY28" i="164" s="1"/>
  <c r="AW27" i="164"/>
  <c r="AU27" i="164"/>
  <c r="AG27" i="164"/>
  <c r="AT27" i="164" s="1"/>
  <c r="AF27" i="164"/>
  <c r="AE27" i="164"/>
  <c r="D27" i="164"/>
  <c r="BA26" i="164"/>
  <c r="AY26" i="164"/>
  <c r="AU26" i="164"/>
  <c r="AT26" i="164"/>
  <c r="AG26" i="164"/>
  <c r="BE25" i="164"/>
  <c r="BC25" i="164"/>
  <c r="AU25" i="164"/>
  <c r="BG24" i="164"/>
  <c r="BG25" i="164" s="1"/>
  <c r="BE24" i="164"/>
  <c r="BE23" i="164" s="1"/>
  <c r="BC24" i="164"/>
  <c r="BA24" i="164"/>
  <c r="BA25" i="164" s="1"/>
  <c r="AY24" i="164"/>
  <c r="AW24" i="164"/>
  <c r="AW25" i="164" s="1"/>
  <c r="AG24" i="164"/>
  <c r="AG25" i="164" s="1"/>
  <c r="AT25" i="164" s="1"/>
  <c r="AF24" i="164"/>
  <c r="AE24" i="164"/>
  <c r="D24" i="164"/>
  <c r="AU24" i="164" s="1"/>
  <c r="BC23" i="164"/>
  <c r="BA23" i="164"/>
  <c r="AW23" i="164"/>
  <c r="AU23" i="164"/>
  <c r="BG22" i="164"/>
  <c r="BE22" i="164"/>
  <c r="AW22" i="164"/>
  <c r="AU22" i="164"/>
  <c r="AG22" i="164"/>
  <c r="AT22" i="164" s="1"/>
  <c r="BG21" i="164"/>
  <c r="BG20" i="164" s="1"/>
  <c r="BE21" i="164"/>
  <c r="BE20" i="164" s="1"/>
  <c r="BC21" i="164"/>
  <c r="BC22" i="164" s="1"/>
  <c r="BA21" i="164"/>
  <c r="BA20" i="164" s="1"/>
  <c r="AY21" i="164"/>
  <c r="AY22" i="164" s="1"/>
  <c r="AW21" i="164"/>
  <c r="AT21" i="164"/>
  <c r="AG21" i="164"/>
  <c r="AG20" i="164" s="1"/>
  <c r="AF21" i="164"/>
  <c r="AE21" i="164"/>
  <c r="D21" i="164"/>
  <c r="AU21" i="164" s="1"/>
  <c r="AW20" i="164"/>
  <c r="AU20" i="164"/>
  <c r="AT20" i="164"/>
  <c r="FE97" i="158"/>
  <c r="BG97" i="158"/>
  <c r="BC97" i="158"/>
  <c r="AW97" i="158"/>
  <c r="AU97" i="158"/>
  <c r="AG97" i="158"/>
  <c r="AT97" i="158" s="1"/>
  <c r="BG96" i="158"/>
  <c r="BG95" i="158" s="1"/>
  <c r="BE96" i="158"/>
  <c r="BE97" i="158" s="1"/>
  <c r="BC96" i="158"/>
  <c r="BA96" i="158"/>
  <c r="BA95" i="158" s="1"/>
  <c r="AY96" i="158"/>
  <c r="AY95" i="158" s="1"/>
  <c r="AW96" i="158"/>
  <c r="AU96" i="158"/>
  <c r="AT96" i="158"/>
  <c r="AG96" i="158"/>
  <c r="AG95" i="158" s="1"/>
  <c r="AT95" i="158" s="1"/>
  <c r="AF96" i="158"/>
  <c r="AE96" i="158"/>
  <c r="D96" i="158"/>
  <c r="FE95" i="158"/>
  <c r="BE95" i="158"/>
  <c r="BC95" i="158"/>
  <c r="AW95" i="158"/>
  <c r="AU95" i="158"/>
  <c r="FE94" i="158"/>
  <c r="BG94" i="158"/>
  <c r="BC94" i="158"/>
  <c r="BA94" i="158"/>
  <c r="AY94" i="158"/>
  <c r="AW94" i="158"/>
  <c r="AU94" i="158"/>
  <c r="AG94" i="158"/>
  <c r="AT94" i="158" s="1"/>
  <c r="BG93" i="158"/>
  <c r="BG92" i="158" s="1"/>
  <c r="BE93" i="158"/>
  <c r="BE94" i="158" s="1"/>
  <c r="BC93" i="158"/>
  <c r="BA93" i="158"/>
  <c r="BA92" i="158" s="1"/>
  <c r="AY93" i="158"/>
  <c r="AW93" i="158"/>
  <c r="AU93" i="158"/>
  <c r="AT93" i="158"/>
  <c r="AG93" i="158"/>
  <c r="AG92" i="158" s="1"/>
  <c r="AT92" i="158" s="1"/>
  <c r="AF93" i="158"/>
  <c r="AE93" i="158"/>
  <c r="D93" i="158"/>
  <c r="FE92" i="158"/>
  <c r="BE92" i="158"/>
  <c r="BC92" i="158"/>
  <c r="AY92" i="158"/>
  <c r="AW92" i="158"/>
  <c r="AU92" i="158"/>
  <c r="FE91" i="158"/>
  <c r="BG91" i="158"/>
  <c r="BA91" i="158"/>
  <c r="AY91" i="158"/>
  <c r="AW91" i="158"/>
  <c r="AU91" i="158"/>
  <c r="AG91" i="158"/>
  <c r="AT91" i="158" s="1"/>
  <c r="BG90" i="158"/>
  <c r="BG89" i="158" s="1"/>
  <c r="BE90" i="158"/>
  <c r="BE91" i="158" s="1"/>
  <c r="BC90" i="158"/>
  <c r="BC91" i="158" s="1"/>
  <c r="BA90" i="158"/>
  <c r="BA89" i="158" s="1"/>
  <c r="AY90" i="158"/>
  <c r="AW90" i="158"/>
  <c r="AT90" i="158"/>
  <c r="AG90" i="158"/>
  <c r="AG89" i="158" s="1"/>
  <c r="AT89" i="158" s="1"/>
  <c r="AF90" i="158"/>
  <c r="AE90" i="158"/>
  <c r="D90" i="158"/>
  <c r="AU90" i="158" s="1"/>
  <c r="FE89" i="158"/>
  <c r="AY89" i="158"/>
  <c r="AW89" i="158"/>
  <c r="AU89" i="158"/>
  <c r="FE88" i="158"/>
  <c r="BG88" i="158"/>
  <c r="AW88" i="158"/>
  <c r="AU88" i="158"/>
  <c r="AT88" i="158"/>
  <c r="AG88" i="158"/>
  <c r="BG87" i="158"/>
  <c r="BG86" i="158" s="1"/>
  <c r="BE87" i="158"/>
  <c r="BE88" i="158" s="1"/>
  <c r="BC87" i="158"/>
  <c r="BC86" i="158" s="1"/>
  <c r="BA87" i="158"/>
  <c r="BA86" i="158" s="1"/>
  <c r="AY87" i="158"/>
  <c r="AY88" i="158" s="1"/>
  <c r="AW87" i="158"/>
  <c r="AT87" i="158"/>
  <c r="AG87" i="158"/>
  <c r="AG86" i="158" s="1"/>
  <c r="AF87" i="158"/>
  <c r="AE87" i="158"/>
  <c r="D87" i="158"/>
  <c r="AU87" i="158" s="1"/>
  <c r="FE86" i="158"/>
  <c r="AW86" i="158"/>
  <c r="AU86" i="158"/>
  <c r="AT86" i="158"/>
  <c r="FE85" i="158"/>
  <c r="BG85" i="158"/>
  <c r="BC85" i="158"/>
  <c r="AW85" i="158"/>
  <c r="AU85" i="158"/>
  <c r="AG85" i="158"/>
  <c r="AT85" i="158" s="1"/>
  <c r="BG84" i="158"/>
  <c r="BG83" i="158" s="1"/>
  <c r="BE84" i="158"/>
  <c r="BE85" i="158" s="1"/>
  <c r="BC84" i="158"/>
  <c r="BA84" i="158"/>
  <c r="BA83" i="158" s="1"/>
  <c r="AY84" i="158"/>
  <c r="AY83" i="158" s="1"/>
  <c r="AW84" i="158"/>
  <c r="AU84" i="158"/>
  <c r="AG84" i="158"/>
  <c r="AG83" i="158" s="1"/>
  <c r="AF84" i="158"/>
  <c r="AE84" i="158"/>
  <c r="D84" i="158"/>
  <c r="FE83" i="158"/>
  <c r="BE83" i="158"/>
  <c r="BC83" i="158"/>
  <c r="AW83" i="158"/>
  <c r="AU83" i="158"/>
  <c r="AT83" i="158"/>
  <c r="FE82" i="158"/>
  <c r="BG82" i="158"/>
  <c r="AY82" i="158"/>
  <c r="AW82" i="158"/>
  <c r="AU82" i="158"/>
  <c r="AG82" i="158"/>
  <c r="AT82" i="158" s="1"/>
  <c r="BG81" i="158"/>
  <c r="BG80" i="158" s="1"/>
  <c r="BE81" i="158"/>
  <c r="BE82" i="158" s="1"/>
  <c r="BC81" i="158"/>
  <c r="BC82" i="158" s="1"/>
  <c r="BA81" i="158"/>
  <c r="BA82" i="158" s="1"/>
  <c r="AY81" i="158"/>
  <c r="AW81" i="158"/>
  <c r="AG81" i="158"/>
  <c r="AG80" i="158" s="1"/>
  <c r="AT80" i="158" s="1"/>
  <c r="AF81" i="158"/>
  <c r="AE81" i="158"/>
  <c r="D81" i="158"/>
  <c r="AU81" i="158" s="1"/>
  <c r="FE80" i="158"/>
  <c r="AY80" i="158"/>
  <c r="AW80" i="158"/>
  <c r="AU80" i="158"/>
  <c r="FE79" i="158"/>
  <c r="BG79" i="158"/>
  <c r="AY79" i="158"/>
  <c r="AW79" i="158"/>
  <c r="AU79" i="158"/>
  <c r="AG79" i="158"/>
  <c r="AT79" i="158" s="1"/>
  <c r="BG78" i="158"/>
  <c r="BE78" i="158"/>
  <c r="BE77" i="158" s="1"/>
  <c r="BC78" i="158"/>
  <c r="BC79" i="158" s="1"/>
  <c r="BA78" i="158"/>
  <c r="BA79" i="158" s="1"/>
  <c r="AY78" i="158"/>
  <c r="AY77" i="158" s="1"/>
  <c r="AW78" i="158"/>
  <c r="AT78" i="158"/>
  <c r="AG78" i="158"/>
  <c r="AF78" i="158"/>
  <c r="AE78" i="158"/>
  <c r="D78" i="158"/>
  <c r="AU78" i="158" s="1"/>
  <c r="FE77" i="158"/>
  <c r="BG77" i="158"/>
  <c r="AW77" i="158"/>
  <c r="AU77" i="158"/>
  <c r="AT77" i="158"/>
  <c r="AG77" i="158"/>
  <c r="FE76" i="158"/>
  <c r="BG76" i="158"/>
  <c r="AY76" i="158"/>
  <c r="AW76" i="158"/>
  <c r="AU76" i="158"/>
  <c r="AG76" i="158"/>
  <c r="AT76" i="158" s="1"/>
  <c r="BG75" i="158"/>
  <c r="BE75" i="158"/>
  <c r="BE74" i="158" s="1"/>
  <c r="BC75" i="158"/>
  <c r="BC76" i="158" s="1"/>
  <c r="BA75" i="158"/>
  <c r="BA76" i="158" s="1"/>
  <c r="AY75" i="158"/>
  <c r="AY74" i="158" s="1"/>
  <c r="AW75" i="158"/>
  <c r="AT75" i="158"/>
  <c r="AG75" i="158"/>
  <c r="AF75" i="158"/>
  <c r="AE75" i="158"/>
  <c r="D75" i="158"/>
  <c r="AU75" i="158" s="1"/>
  <c r="FE74" i="158"/>
  <c r="BG74" i="158"/>
  <c r="AW74" i="158"/>
  <c r="AU74" i="158"/>
  <c r="AT74" i="158"/>
  <c r="AG74" i="158"/>
  <c r="FE73" i="158"/>
  <c r="BG73" i="158"/>
  <c r="AY73" i="158"/>
  <c r="AW73" i="158"/>
  <c r="AU73" i="158"/>
  <c r="AG73" i="158"/>
  <c r="AT73" i="158" s="1"/>
  <c r="BG72" i="158"/>
  <c r="BE72" i="158"/>
  <c r="BE71" i="158" s="1"/>
  <c r="BC72" i="158"/>
  <c r="BC73" i="158" s="1"/>
  <c r="BA72" i="158"/>
  <c r="BA73" i="158" s="1"/>
  <c r="AY72" i="158"/>
  <c r="AY71" i="158" s="1"/>
  <c r="AW72" i="158"/>
  <c r="AT72" i="158"/>
  <c r="AG72" i="158"/>
  <c r="AG71" i="158" s="1"/>
  <c r="AT71" i="158" s="1"/>
  <c r="AF72" i="158"/>
  <c r="AE72" i="158"/>
  <c r="D72" i="158"/>
  <c r="AU72" i="158" s="1"/>
  <c r="FE71" i="158"/>
  <c r="BG71" i="158"/>
  <c r="AW71" i="158"/>
  <c r="AU71" i="158"/>
  <c r="FE70" i="158"/>
  <c r="BG70" i="158"/>
  <c r="AY70" i="158"/>
  <c r="AW70" i="158"/>
  <c r="AU70" i="158"/>
  <c r="AG70" i="158"/>
  <c r="AT70" i="158" s="1"/>
  <c r="BG69" i="158"/>
  <c r="BE69" i="158"/>
  <c r="BE68" i="158" s="1"/>
  <c r="BC69" i="158"/>
  <c r="BC70" i="158" s="1"/>
  <c r="BA69" i="158"/>
  <c r="AY69" i="158"/>
  <c r="AY68" i="158" s="1"/>
  <c r="AW69" i="158"/>
  <c r="AT69" i="158"/>
  <c r="AG69" i="158"/>
  <c r="AG68" i="158" s="1"/>
  <c r="AT68" i="158" s="1"/>
  <c r="AF69" i="158"/>
  <c r="AE69" i="158"/>
  <c r="D69" i="158"/>
  <c r="AU69" i="158" s="1"/>
  <c r="FE68" i="158"/>
  <c r="BG68" i="158"/>
  <c r="AW68" i="158"/>
  <c r="AU68" i="158"/>
  <c r="FE67" i="158"/>
  <c r="BG67" i="158"/>
  <c r="AY67" i="158"/>
  <c r="AW67" i="158"/>
  <c r="AU67" i="158"/>
  <c r="AG67" i="158"/>
  <c r="AT67" i="158" s="1"/>
  <c r="BG66" i="158"/>
  <c r="BG65" i="158" s="1"/>
  <c r="BE66" i="158"/>
  <c r="BE65" i="158" s="1"/>
  <c r="BC66" i="158"/>
  <c r="BC67" i="158" s="1"/>
  <c r="BA66" i="158"/>
  <c r="AY66" i="158"/>
  <c r="AY65" i="158" s="1"/>
  <c r="AW66" i="158"/>
  <c r="AT66" i="158"/>
  <c r="AG66" i="158"/>
  <c r="AG65" i="158" s="1"/>
  <c r="AT65" i="158" s="1"/>
  <c r="AF66" i="158"/>
  <c r="AE66" i="158"/>
  <c r="D66" i="158"/>
  <c r="AU66" i="158" s="1"/>
  <c r="FE65" i="158"/>
  <c r="AW65" i="158"/>
  <c r="AU65" i="158"/>
  <c r="FE64" i="158"/>
  <c r="BG64" i="158"/>
  <c r="AW64" i="158"/>
  <c r="AU64" i="158"/>
  <c r="AG64" i="158"/>
  <c r="AT64" i="158" s="1"/>
  <c r="BG63" i="158"/>
  <c r="BG62" i="158" s="1"/>
  <c r="BE63" i="158"/>
  <c r="BE62" i="158" s="1"/>
  <c r="BC63" i="158"/>
  <c r="BC64" i="158" s="1"/>
  <c r="BA63" i="158"/>
  <c r="AY63" i="158"/>
  <c r="AY62" i="158" s="1"/>
  <c r="AW63" i="158"/>
  <c r="AT63" i="158"/>
  <c r="AG63" i="158"/>
  <c r="AG62" i="158" s="1"/>
  <c r="AF63" i="158"/>
  <c r="AE63" i="158"/>
  <c r="D63" i="158"/>
  <c r="AU63" i="158" s="1"/>
  <c r="FE62" i="158"/>
  <c r="AW62" i="158"/>
  <c r="AU62" i="158"/>
  <c r="AT62" i="158"/>
  <c r="FE61" i="158"/>
  <c r="BG61" i="158"/>
  <c r="AW61" i="158"/>
  <c r="AU61" i="158"/>
  <c r="AG61" i="158"/>
  <c r="AT61" i="158" s="1"/>
  <c r="BG60" i="158"/>
  <c r="BG59" i="158" s="1"/>
  <c r="BE60" i="158"/>
  <c r="BE59" i="158" s="1"/>
  <c r="BC60" i="158"/>
  <c r="BA60" i="158"/>
  <c r="BA59" i="158" s="1"/>
  <c r="AY60" i="158"/>
  <c r="AY59" i="158" s="1"/>
  <c r="AW60" i="158"/>
  <c r="AT60" i="158"/>
  <c r="AG60" i="158"/>
  <c r="AG59" i="158" s="1"/>
  <c r="AT59" i="158" s="1"/>
  <c r="AF60" i="158"/>
  <c r="AE60" i="158"/>
  <c r="D60" i="158"/>
  <c r="AU60" i="158" s="1"/>
  <c r="FE59" i="158"/>
  <c r="AW59" i="158"/>
  <c r="AU59" i="158"/>
  <c r="FE58" i="158"/>
  <c r="BG58" i="158"/>
  <c r="BA58" i="158"/>
  <c r="AY58" i="158"/>
  <c r="AW58" i="158"/>
  <c r="AU58" i="158"/>
  <c r="AG58" i="158"/>
  <c r="AT58" i="158" s="1"/>
  <c r="BG57" i="158"/>
  <c r="BG56" i="158" s="1"/>
  <c r="BE57" i="158"/>
  <c r="BE56" i="158" s="1"/>
  <c r="BC57" i="158"/>
  <c r="BA57" i="158"/>
  <c r="BA56" i="158" s="1"/>
  <c r="AY57" i="158"/>
  <c r="AY56" i="158" s="1"/>
  <c r="AW57" i="158"/>
  <c r="AT57" i="158"/>
  <c r="AG57" i="158"/>
  <c r="AG56" i="158" s="1"/>
  <c r="AF57" i="158"/>
  <c r="AE57" i="158"/>
  <c r="D57" i="158"/>
  <c r="AU57" i="158" s="1"/>
  <c r="FE56" i="158"/>
  <c r="AW56" i="158"/>
  <c r="AU56" i="158"/>
  <c r="AT56" i="158"/>
  <c r="FE55" i="158"/>
  <c r="BG55" i="158"/>
  <c r="AY55" i="158"/>
  <c r="AW55" i="158"/>
  <c r="AU55" i="158"/>
  <c r="AG55" i="158"/>
  <c r="AT55" i="158" s="1"/>
  <c r="BG54" i="158"/>
  <c r="BG53" i="158" s="1"/>
  <c r="BE54" i="158"/>
  <c r="BE53" i="158" s="1"/>
  <c r="BC54" i="158"/>
  <c r="BA54" i="158"/>
  <c r="BA53" i="158" s="1"/>
  <c r="AY54" i="158"/>
  <c r="AY53" i="158" s="1"/>
  <c r="AW54" i="158"/>
  <c r="AT54" i="158"/>
  <c r="AG54" i="158"/>
  <c r="AG53" i="158" s="1"/>
  <c r="AT53" i="158" s="1"/>
  <c r="AF54" i="158"/>
  <c r="AE54" i="158"/>
  <c r="D54" i="158"/>
  <c r="AU54" i="158" s="1"/>
  <c r="FE53" i="158"/>
  <c r="AW53" i="158"/>
  <c r="AU53" i="158"/>
  <c r="FE52" i="158"/>
  <c r="BG52" i="158"/>
  <c r="AW52" i="158"/>
  <c r="AU52" i="158"/>
  <c r="AG52" i="158"/>
  <c r="AT52" i="158" s="1"/>
  <c r="BG51" i="158"/>
  <c r="BG50" i="158" s="1"/>
  <c r="BE51" i="158"/>
  <c r="BE50" i="158" s="1"/>
  <c r="BC51" i="158"/>
  <c r="BA51" i="158"/>
  <c r="BA50" i="158" s="1"/>
  <c r="AY51" i="158"/>
  <c r="AY50" i="158" s="1"/>
  <c r="AW51" i="158"/>
  <c r="AT51" i="158"/>
  <c r="AG51" i="158"/>
  <c r="AG50" i="158" s="1"/>
  <c r="AT50" i="158" s="1"/>
  <c r="AF51" i="158"/>
  <c r="AE51" i="158"/>
  <c r="D51" i="158"/>
  <c r="AU51" i="158" s="1"/>
  <c r="FE50" i="158"/>
  <c r="AW50" i="158"/>
  <c r="AU50" i="158"/>
  <c r="FE49" i="158"/>
  <c r="BG49" i="158"/>
  <c r="BA49" i="158"/>
  <c r="AY49" i="158"/>
  <c r="AW49" i="158"/>
  <c r="AU49" i="158"/>
  <c r="AG49" i="158"/>
  <c r="AT49" i="158" s="1"/>
  <c r="BG48" i="158"/>
  <c r="BG47" i="158" s="1"/>
  <c r="BE48" i="158"/>
  <c r="BE47" i="158" s="1"/>
  <c r="BC48" i="158"/>
  <c r="BC49" i="158" s="1"/>
  <c r="BA48" i="158"/>
  <c r="BA47" i="158" s="1"/>
  <c r="AY48" i="158"/>
  <c r="AY47" i="158" s="1"/>
  <c r="AW48" i="158"/>
  <c r="AT48" i="158"/>
  <c r="AG48" i="158"/>
  <c r="AG47" i="158" s="1"/>
  <c r="AF48" i="158"/>
  <c r="AE48" i="158"/>
  <c r="D48" i="158"/>
  <c r="AU48" i="158" s="1"/>
  <c r="FE47" i="158"/>
  <c r="AW47" i="158"/>
  <c r="AU47" i="158"/>
  <c r="AT47" i="158"/>
  <c r="FE46" i="158"/>
  <c r="BG46" i="158"/>
  <c r="BA46" i="158"/>
  <c r="AW46" i="158"/>
  <c r="AU46" i="158"/>
  <c r="AG46" i="158"/>
  <c r="AT46" i="158" s="1"/>
  <c r="BG45" i="158"/>
  <c r="BG44" i="158" s="1"/>
  <c r="BE45" i="158"/>
  <c r="BE44" i="158" s="1"/>
  <c r="BC45" i="158"/>
  <c r="BC46" i="158" s="1"/>
  <c r="BA45" i="158"/>
  <c r="BA44" i="158" s="1"/>
  <c r="AY45" i="158"/>
  <c r="AY44" i="158" s="1"/>
  <c r="AW45" i="158"/>
  <c r="AT45" i="158"/>
  <c r="AG45" i="158"/>
  <c r="AG44" i="158" s="1"/>
  <c r="AF45" i="158"/>
  <c r="AE45" i="158"/>
  <c r="D45" i="158"/>
  <c r="AU45" i="158" s="1"/>
  <c r="FE44" i="158"/>
  <c r="BC44" i="158"/>
  <c r="AW44" i="158"/>
  <c r="AU44" i="158"/>
  <c r="AT44" i="158"/>
  <c r="FE43" i="158"/>
  <c r="BG43" i="158"/>
  <c r="AW43" i="158"/>
  <c r="AU43" i="158"/>
  <c r="AG43" i="158"/>
  <c r="AT43" i="158" s="1"/>
  <c r="BG42" i="158"/>
  <c r="BG41" i="158" s="1"/>
  <c r="BE42" i="158"/>
  <c r="BE41" i="158" s="1"/>
  <c r="BC42" i="158"/>
  <c r="BC43" i="158" s="1"/>
  <c r="BA42" i="158"/>
  <c r="BA41" i="158" s="1"/>
  <c r="AY42" i="158"/>
  <c r="AY41" i="158" s="1"/>
  <c r="AW42" i="158"/>
  <c r="AT42" i="158"/>
  <c r="AG42" i="158"/>
  <c r="AG41" i="158" s="1"/>
  <c r="AF42" i="158"/>
  <c r="AE42" i="158"/>
  <c r="D42" i="158"/>
  <c r="AU42" i="158" s="1"/>
  <c r="FE41" i="158"/>
  <c r="BC41" i="158"/>
  <c r="AW41" i="158"/>
  <c r="AU41" i="158"/>
  <c r="AT41" i="158"/>
  <c r="FE40" i="158"/>
  <c r="BG40" i="158"/>
  <c r="BA40" i="158"/>
  <c r="AY40" i="158"/>
  <c r="AW40" i="158"/>
  <c r="AU40" i="158"/>
  <c r="AG40" i="158"/>
  <c r="AT40" i="158" s="1"/>
  <c r="BG39" i="158"/>
  <c r="BG38" i="158" s="1"/>
  <c r="BE39" i="158"/>
  <c r="BE38" i="158" s="1"/>
  <c r="BC39" i="158"/>
  <c r="BC40" i="158" s="1"/>
  <c r="BA39" i="158"/>
  <c r="BA38" i="158" s="1"/>
  <c r="AY39" i="158"/>
  <c r="AW39" i="158"/>
  <c r="AT39" i="158"/>
  <c r="AG39" i="158"/>
  <c r="AG38" i="158" s="1"/>
  <c r="AT38" i="158" s="1"/>
  <c r="AF39" i="158"/>
  <c r="AE39" i="158"/>
  <c r="D39" i="158"/>
  <c r="AU39" i="158" s="1"/>
  <c r="FE38" i="158"/>
  <c r="BC38" i="158"/>
  <c r="AY38" i="158"/>
  <c r="AW38" i="158"/>
  <c r="AU38" i="158"/>
  <c r="FE37" i="158"/>
  <c r="BG37" i="158"/>
  <c r="BA37" i="158"/>
  <c r="AY37" i="158"/>
  <c r="AW37" i="158"/>
  <c r="AU37" i="158"/>
  <c r="AG37" i="158"/>
  <c r="AT37" i="158" s="1"/>
  <c r="BG36" i="158"/>
  <c r="BG35" i="158" s="1"/>
  <c r="BE36" i="158"/>
  <c r="BC36" i="158"/>
  <c r="BC37" i="158" s="1"/>
  <c r="BA36" i="158"/>
  <c r="BA35" i="158" s="1"/>
  <c r="AY36" i="158"/>
  <c r="AW36" i="158"/>
  <c r="AT36" i="158"/>
  <c r="AG36" i="158"/>
  <c r="AG35" i="158" s="1"/>
  <c r="AT35" i="158" s="1"/>
  <c r="AF36" i="158"/>
  <c r="AE36" i="158"/>
  <c r="D36" i="158"/>
  <c r="AU36" i="158" s="1"/>
  <c r="FE35" i="158"/>
  <c r="BC35" i="158"/>
  <c r="AY35" i="158"/>
  <c r="AW35" i="158"/>
  <c r="AU35" i="158"/>
  <c r="FE34" i="158"/>
  <c r="BG34" i="158"/>
  <c r="BA34" i="158"/>
  <c r="AY34" i="158"/>
  <c r="AW34" i="158"/>
  <c r="AU34" i="158"/>
  <c r="AG34" i="158"/>
  <c r="AT34" i="158" s="1"/>
  <c r="BG33" i="158"/>
  <c r="BG32" i="158" s="1"/>
  <c r="BE33" i="158"/>
  <c r="BC33" i="158"/>
  <c r="BC34" i="158" s="1"/>
  <c r="BA33" i="158"/>
  <c r="BA32" i="158" s="1"/>
  <c r="AY33" i="158"/>
  <c r="AW33" i="158"/>
  <c r="AT33" i="158"/>
  <c r="AG33" i="158"/>
  <c r="AG32" i="158" s="1"/>
  <c r="AT32" i="158" s="1"/>
  <c r="AF33" i="158"/>
  <c r="AE33" i="158"/>
  <c r="D33" i="158"/>
  <c r="AU33" i="158" s="1"/>
  <c r="FE32" i="158"/>
  <c r="BC32" i="158"/>
  <c r="AY32" i="158"/>
  <c r="AW32" i="158"/>
  <c r="AU32" i="158"/>
  <c r="FE31" i="158"/>
  <c r="BG31" i="158"/>
  <c r="BA31" i="158"/>
  <c r="AY31" i="158"/>
  <c r="AW31" i="158"/>
  <c r="AU31" i="158"/>
  <c r="AG31" i="158"/>
  <c r="AT31" i="158" s="1"/>
  <c r="BG30" i="158"/>
  <c r="BG29" i="158" s="1"/>
  <c r="BE30" i="158"/>
  <c r="BC30" i="158"/>
  <c r="BC31" i="158" s="1"/>
  <c r="BA30" i="158"/>
  <c r="BA29" i="158" s="1"/>
  <c r="AY30" i="158"/>
  <c r="AW30" i="158"/>
  <c r="AT30" i="158"/>
  <c r="AG30" i="158"/>
  <c r="AG29" i="158" s="1"/>
  <c r="AT29" i="158" s="1"/>
  <c r="AF30" i="158"/>
  <c r="AE30" i="158"/>
  <c r="D30" i="158"/>
  <c r="AU30" i="158" s="1"/>
  <c r="FE29" i="158"/>
  <c r="BC29" i="158"/>
  <c r="AY29" i="158"/>
  <c r="AW29" i="158"/>
  <c r="AU29" i="158"/>
  <c r="FE28" i="158"/>
  <c r="BG28" i="158"/>
  <c r="BA28" i="158"/>
  <c r="AY28" i="158"/>
  <c r="AW28" i="158"/>
  <c r="AU28" i="158"/>
  <c r="AG28" i="158"/>
  <c r="AT28" i="158" s="1"/>
  <c r="BG27" i="158"/>
  <c r="BG26" i="158" s="1"/>
  <c r="BE27" i="158"/>
  <c r="BC27" i="158"/>
  <c r="BC28" i="158" s="1"/>
  <c r="BA27" i="158"/>
  <c r="BA26" i="158" s="1"/>
  <c r="AY27" i="158"/>
  <c r="AW27" i="158"/>
  <c r="AT27" i="158"/>
  <c r="AG27" i="158"/>
  <c r="AG26" i="158" s="1"/>
  <c r="AF27" i="158"/>
  <c r="AE27" i="158"/>
  <c r="D27" i="158"/>
  <c r="AU27" i="158" s="1"/>
  <c r="FE26" i="158"/>
  <c r="BC26" i="158"/>
  <c r="AY26" i="158"/>
  <c r="AW26" i="158"/>
  <c r="AU26" i="158"/>
  <c r="AT26" i="158"/>
  <c r="FE25" i="158"/>
  <c r="BG25" i="158"/>
  <c r="BA25" i="158"/>
  <c r="AY25" i="158"/>
  <c r="AW25" i="158"/>
  <c r="AU25" i="158"/>
  <c r="AG25" i="158"/>
  <c r="AT25" i="158" s="1"/>
  <c r="BG24" i="158"/>
  <c r="BG23" i="158" s="1"/>
  <c r="BE24" i="158"/>
  <c r="BC24" i="158"/>
  <c r="BC25" i="158" s="1"/>
  <c r="BA24" i="158"/>
  <c r="BA23" i="158" s="1"/>
  <c r="AY24" i="158"/>
  <c r="AW24" i="158"/>
  <c r="AT24" i="158"/>
  <c r="AG24" i="158"/>
  <c r="AG23" i="158" s="1"/>
  <c r="AF24" i="158"/>
  <c r="AE24" i="158"/>
  <c r="D24" i="158"/>
  <c r="AU24" i="158" s="1"/>
  <c r="FE23" i="158"/>
  <c r="BC23" i="158"/>
  <c r="AY23" i="158"/>
  <c r="AW23" i="158"/>
  <c r="AU23" i="158"/>
  <c r="AT23" i="158"/>
  <c r="FE22" i="158"/>
  <c r="BG22" i="158"/>
  <c r="BA22" i="158"/>
  <c r="AY22" i="158"/>
  <c r="AW22" i="158"/>
  <c r="AU22" i="158"/>
  <c r="BG21" i="158"/>
  <c r="BG20" i="158" s="1"/>
  <c r="BE21" i="158"/>
  <c r="BC21" i="158"/>
  <c r="BC22" i="158" s="1"/>
  <c r="BA21" i="158"/>
  <c r="AY21" i="158"/>
  <c r="AW21" i="158"/>
  <c r="AG21" i="158"/>
  <c r="AG20" i="158" s="1"/>
  <c r="AF21" i="158"/>
  <c r="AE21" i="158"/>
  <c r="D21" i="158"/>
  <c r="AU21" i="158" s="1"/>
  <c r="FE20" i="158"/>
  <c r="BC20" i="158"/>
  <c r="BA20" i="158"/>
  <c r="AY20" i="158"/>
  <c r="AW20" i="158"/>
  <c r="AU20" i="158"/>
  <c r="AT20" i="158"/>
  <c r="E16" i="5"/>
  <c r="T16" i="5"/>
  <c r="BG118" i="171"/>
  <c r="BA118" i="171"/>
  <c r="AY118" i="171"/>
  <c r="AW118" i="171"/>
  <c r="AU118" i="171"/>
  <c r="BG117" i="171"/>
  <c r="BG116" i="171" s="1"/>
  <c r="BE117" i="171"/>
  <c r="BE116" i="171" s="1"/>
  <c r="BC117" i="171"/>
  <c r="BC116" i="171" s="1"/>
  <c r="BA117" i="171"/>
  <c r="AY117" i="171"/>
  <c r="AW117" i="171"/>
  <c r="AU117" i="171"/>
  <c r="AG117" i="171"/>
  <c r="AT117" i="171" s="1"/>
  <c r="AF117" i="171"/>
  <c r="AE117" i="171"/>
  <c r="BA116" i="171"/>
  <c r="AY116" i="171"/>
  <c r="AW116" i="171"/>
  <c r="AU116" i="171"/>
  <c r="BA113" i="171"/>
  <c r="AY113" i="171"/>
  <c r="AU113" i="171"/>
  <c r="BG112" i="171"/>
  <c r="BG113" i="171" s="1"/>
  <c r="BE112" i="171"/>
  <c r="BE111" i="171" s="1"/>
  <c r="BC112" i="171"/>
  <c r="BC111" i="171" s="1"/>
  <c r="BA112" i="171"/>
  <c r="AY112" i="171"/>
  <c r="AW112" i="171"/>
  <c r="AW113" i="171" s="1"/>
  <c r="AU112" i="171"/>
  <c r="AG112" i="171"/>
  <c r="AG113" i="171" s="1"/>
  <c r="AT113" i="171" s="1"/>
  <c r="AF112" i="171"/>
  <c r="AE112" i="171"/>
  <c r="BA111" i="171"/>
  <c r="AY111" i="171"/>
  <c r="AW111" i="171"/>
  <c r="AU111" i="171"/>
  <c r="BA108" i="171"/>
  <c r="AY108" i="171"/>
  <c r="AU108" i="171"/>
  <c r="BG107" i="171"/>
  <c r="BG106" i="171" s="1"/>
  <c r="BE107" i="171"/>
  <c r="BE106" i="171" s="1"/>
  <c r="BC107" i="171"/>
  <c r="BC106" i="171" s="1"/>
  <c r="BA107" i="171"/>
  <c r="AY107" i="171"/>
  <c r="AW107" i="171"/>
  <c r="AW108" i="171" s="1"/>
  <c r="AU107" i="171"/>
  <c r="AG107" i="171"/>
  <c r="AG106" i="171" s="1"/>
  <c r="AT106" i="171" s="1"/>
  <c r="AF107" i="171"/>
  <c r="AE107" i="171"/>
  <c r="D107" i="171"/>
  <c r="BA106" i="171"/>
  <c r="AY106" i="171"/>
  <c r="AW106" i="171"/>
  <c r="AU106" i="171"/>
  <c r="AB103" i="171"/>
  <c r="AA103" i="171"/>
  <c r="Z103" i="171"/>
  <c r="Y103" i="171"/>
  <c r="AC103" i="171" s="1"/>
  <c r="X103" i="171"/>
  <c r="AB102" i="171"/>
  <c r="AA102" i="171"/>
  <c r="Z102" i="171"/>
  <c r="Y102" i="171"/>
  <c r="X102" i="171"/>
  <c r="AC102" i="171" s="1"/>
  <c r="W102" i="171"/>
  <c r="U102" i="171"/>
  <c r="T102" i="171"/>
  <c r="S102" i="171"/>
  <c r="R102" i="171"/>
  <c r="D102" i="171"/>
  <c r="D98" i="171"/>
  <c r="AM33" i="171"/>
  <c r="V16" i="5" s="1"/>
  <c r="AM32" i="171"/>
  <c r="U16" i="5" s="1"/>
  <c r="W32" i="171"/>
  <c r="AM30" i="171"/>
  <c r="W30" i="171"/>
  <c r="Q16" i="5" s="1"/>
  <c r="AN25" i="171"/>
  <c r="O25" i="171"/>
  <c r="N25" i="171"/>
  <c r="M25" i="171"/>
  <c r="L25" i="171"/>
  <c r="BF23" i="171"/>
  <c r="BD23" i="171"/>
  <c r="BB23" i="171"/>
  <c r="AZ23" i="171"/>
  <c r="AX23" i="171"/>
  <c r="AV23" i="171"/>
  <c r="AV30" i="171" s="1"/>
  <c r="AU23" i="171"/>
  <c r="AY19" i="171"/>
  <c r="AW19" i="171"/>
  <c r="AU19" i="171"/>
  <c r="BG18" i="171"/>
  <c r="BG19" i="171" s="1"/>
  <c r="BE18" i="171"/>
  <c r="BE17" i="171" s="1"/>
  <c r="BC18" i="171"/>
  <c r="BC17" i="171" s="1"/>
  <c r="BA18" i="171"/>
  <c r="BA17" i="171" s="1"/>
  <c r="AY18" i="171"/>
  <c r="AW18" i="171"/>
  <c r="AG18" i="171"/>
  <c r="AG19" i="171" s="1"/>
  <c r="AT19" i="171" s="1"/>
  <c r="AF18" i="171"/>
  <c r="AF30" i="171" s="1"/>
  <c r="AF3" i="171" s="1"/>
  <c r="AE18" i="171"/>
  <c r="AE30" i="171" s="1"/>
  <c r="AE3" i="171" s="1"/>
  <c r="D18" i="171"/>
  <c r="AU18" i="171" s="1"/>
  <c r="AY17" i="171"/>
  <c r="AW17" i="171"/>
  <c r="AU17" i="171"/>
  <c r="EM16" i="171"/>
  <c r="EH16" i="171"/>
  <c r="EC16" i="171"/>
  <c r="DX16" i="171"/>
  <c r="DS16" i="171"/>
  <c r="DN16" i="171"/>
  <c r="DI16" i="171"/>
  <c r="DE16" i="171"/>
  <c r="DD16" i="171"/>
  <c r="DC16" i="171"/>
  <c r="DB16" i="171"/>
  <c r="DA16" i="171"/>
  <c r="CZ16" i="171"/>
  <c r="CY16" i="171"/>
  <c r="CX16" i="171"/>
  <c r="CW16" i="171"/>
  <c r="CV16" i="171" s="1"/>
  <c r="CO16" i="171"/>
  <c r="BS16" i="171"/>
  <c r="BJ16" i="171"/>
  <c r="AU16" i="171"/>
  <c r="D14" i="171"/>
  <c r="AC12" i="171"/>
  <c r="AB12" i="171"/>
  <c r="AA12" i="171"/>
  <c r="Z12" i="171"/>
  <c r="Z3" i="171" s="1"/>
  <c r="M16" i="5" s="1"/>
  <c r="Y12" i="171"/>
  <c r="Y3" i="171" s="1"/>
  <c r="X12" i="171"/>
  <c r="X3" i="171" s="1"/>
  <c r="AN10" i="171"/>
  <c r="C8" i="171"/>
  <c r="AN6" i="171"/>
  <c r="AM5" i="171"/>
  <c r="DO4" i="171"/>
  <c r="DN4" i="171"/>
  <c r="DJ4" i="171"/>
  <c r="DI4" i="171"/>
  <c r="DE4" i="171"/>
  <c r="DD4" i="171"/>
  <c r="DC4" i="171"/>
  <c r="DB4" i="171"/>
  <c r="DA4" i="171"/>
  <c r="CZ4" i="171"/>
  <c r="CY4" i="171"/>
  <c r="CX4" i="171"/>
  <c r="CW4" i="171"/>
  <c r="CS4" i="171"/>
  <c r="CR4" i="171"/>
  <c r="CQ4" i="171"/>
  <c r="CP4" i="171"/>
  <c r="CO4" i="171"/>
  <c r="CK4" i="171"/>
  <c r="CJ4" i="171"/>
  <c r="CI4" i="171"/>
  <c r="CH4" i="171"/>
  <c r="CG4" i="171"/>
  <c r="CF4" i="171"/>
  <c r="CE4" i="171"/>
  <c r="CD4" i="171"/>
  <c r="CC4" i="171"/>
  <c r="CB4" i="171"/>
  <c r="CA4" i="171"/>
  <c r="BZ4" i="171"/>
  <c r="BY4" i="171"/>
  <c r="BX4" i="171"/>
  <c r="BW4" i="171"/>
  <c r="BV4" i="171"/>
  <c r="BU4" i="171"/>
  <c r="BT4" i="171"/>
  <c r="BS4" i="171"/>
  <c r="BO4" i="171"/>
  <c r="BN4" i="171"/>
  <c r="BM4" i="171"/>
  <c r="BL4" i="171"/>
  <c r="BK4" i="171"/>
  <c r="BJ4" i="171"/>
  <c r="AC3" i="171"/>
  <c r="AA3" i="171"/>
  <c r="N16" i="5" s="1"/>
  <c r="V15" i="5"/>
  <c r="U15" i="5"/>
  <c r="E15" i="5"/>
  <c r="T15" i="5"/>
  <c r="BG139" i="170"/>
  <c r="AU139" i="170"/>
  <c r="AG139" i="170"/>
  <c r="AT139" i="170" s="1"/>
  <c r="BG138" i="170"/>
  <c r="BE138" i="170"/>
  <c r="BE139" i="170" s="1"/>
  <c r="BC138" i="170"/>
  <c r="BC139" i="170" s="1"/>
  <c r="BA138" i="170"/>
  <c r="BA139" i="170" s="1"/>
  <c r="AY138" i="170"/>
  <c r="AY139" i="170" s="1"/>
  <c r="AW138" i="170"/>
  <c r="AW137" i="170" s="1"/>
  <c r="AU138" i="170"/>
  <c r="AG138" i="170"/>
  <c r="AT138" i="170" s="1"/>
  <c r="AF138" i="170"/>
  <c r="AE138" i="170"/>
  <c r="BG137" i="170"/>
  <c r="BE137" i="170"/>
  <c r="BC137" i="170"/>
  <c r="AU137" i="170"/>
  <c r="AG137" i="170"/>
  <c r="AT137" i="170" s="1"/>
  <c r="BG134" i="170"/>
  <c r="AU134" i="170"/>
  <c r="AG134" i="170"/>
  <c r="AT134" i="170" s="1"/>
  <c r="BG133" i="170"/>
  <c r="BE133" i="170"/>
  <c r="BE134" i="170" s="1"/>
  <c r="BC133" i="170"/>
  <c r="BC134" i="170" s="1"/>
  <c r="BA133" i="170"/>
  <c r="BA134" i="170" s="1"/>
  <c r="AY133" i="170"/>
  <c r="AY134" i="170" s="1"/>
  <c r="AW133" i="170"/>
  <c r="AW132" i="170" s="1"/>
  <c r="AU133" i="170"/>
  <c r="AG133" i="170"/>
  <c r="AT133" i="170" s="1"/>
  <c r="AF133" i="170"/>
  <c r="AE133" i="170"/>
  <c r="BG132" i="170"/>
  <c r="BE132" i="170"/>
  <c r="BC132" i="170"/>
  <c r="AU132" i="170"/>
  <c r="AG132" i="170"/>
  <c r="AT132" i="170" s="1"/>
  <c r="BG129" i="170"/>
  <c r="AU129" i="170"/>
  <c r="AG129" i="170"/>
  <c r="AT129" i="170" s="1"/>
  <c r="BG128" i="170"/>
  <c r="BE128" i="170"/>
  <c r="BE129" i="170" s="1"/>
  <c r="BC128" i="170"/>
  <c r="BC127" i="170" s="1"/>
  <c r="BA128" i="170"/>
  <c r="BA129" i="170" s="1"/>
  <c r="AY128" i="170"/>
  <c r="AY127" i="170" s="1"/>
  <c r="AW128" i="170"/>
  <c r="AW127" i="170" s="1"/>
  <c r="AU128" i="170"/>
  <c r="AG128" i="170"/>
  <c r="AT128" i="170" s="1"/>
  <c r="AF128" i="170"/>
  <c r="AE128" i="170"/>
  <c r="D128" i="170"/>
  <c r="BG127" i="170"/>
  <c r="BE127" i="170"/>
  <c r="AU127" i="170"/>
  <c r="AG127" i="170"/>
  <c r="AT127" i="170" s="1"/>
  <c r="AC124" i="170"/>
  <c r="AB124" i="170"/>
  <c r="AA124" i="170"/>
  <c r="Z124" i="170"/>
  <c r="Y124" i="170"/>
  <c r="X124" i="170"/>
  <c r="AB123" i="170"/>
  <c r="AA123" i="170"/>
  <c r="U123" i="170"/>
  <c r="T123" i="170"/>
  <c r="Z123" i="170" s="1"/>
  <c r="S123" i="170"/>
  <c r="Y123" i="170" s="1"/>
  <c r="R123" i="170"/>
  <c r="X123" i="170" s="1"/>
  <c r="AC123" i="170" s="1"/>
  <c r="D123" i="170"/>
  <c r="D119" i="170"/>
  <c r="AM54" i="170"/>
  <c r="AM53" i="170"/>
  <c r="W53" i="170"/>
  <c r="Q15" i="5" s="1"/>
  <c r="AM51" i="170"/>
  <c r="AF51" i="170"/>
  <c r="AE51" i="170"/>
  <c r="AE3" i="170" s="1"/>
  <c r="W51" i="170"/>
  <c r="AN46" i="170"/>
  <c r="O46" i="170"/>
  <c r="N46" i="170"/>
  <c r="M46" i="170"/>
  <c r="L46" i="170"/>
  <c r="BF44" i="170"/>
  <c r="BD44" i="170"/>
  <c r="BB44" i="170"/>
  <c r="AZ44" i="170"/>
  <c r="AX44" i="170"/>
  <c r="AV44" i="170"/>
  <c r="AU44" i="170"/>
  <c r="BG19" i="170"/>
  <c r="BE19" i="170"/>
  <c r="AU19" i="170"/>
  <c r="AG19" i="170"/>
  <c r="AT19" i="170" s="1"/>
  <c r="BG18" i="170"/>
  <c r="BE18" i="170"/>
  <c r="BC18" i="170"/>
  <c r="BC19" i="170" s="1"/>
  <c r="BA18" i="170"/>
  <c r="BA17" i="170" s="1"/>
  <c r="AY18" i="170"/>
  <c r="AY19" i="170" s="1"/>
  <c r="AW18" i="170"/>
  <c r="AW17" i="170" s="1"/>
  <c r="AU18" i="170"/>
  <c r="AT18" i="170"/>
  <c r="AG18" i="170"/>
  <c r="AF18" i="170"/>
  <c r="AE18" i="170"/>
  <c r="S4" i="170" s="1"/>
  <c r="D18" i="170"/>
  <c r="BG17" i="170"/>
  <c r="BE17" i="170"/>
  <c r="BC17" i="170"/>
  <c r="AU17" i="170"/>
  <c r="AT17" i="170"/>
  <c r="AG17" i="170"/>
  <c r="EM16" i="170"/>
  <c r="EH16" i="170"/>
  <c r="EC16" i="170"/>
  <c r="DX16" i="170"/>
  <c r="DS16" i="170"/>
  <c r="DN16" i="170"/>
  <c r="DI16" i="170"/>
  <c r="DE16" i="170"/>
  <c r="DD16" i="170"/>
  <c r="DC16" i="170"/>
  <c r="DB16" i="170"/>
  <c r="DA16" i="170"/>
  <c r="CZ16" i="170"/>
  <c r="CY16" i="170"/>
  <c r="CX16" i="170"/>
  <c r="CW16" i="170"/>
  <c r="CV16" i="170" s="1"/>
  <c r="CO16" i="170"/>
  <c r="BS16" i="170"/>
  <c r="BJ16" i="170"/>
  <c r="AU16" i="170"/>
  <c r="D14" i="170"/>
  <c r="AC12" i="170"/>
  <c r="AB12" i="170"/>
  <c r="AA12" i="170"/>
  <c r="Z12" i="170"/>
  <c r="Y12" i="170"/>
  <c r="Y3" i="170" s="1"/>
  <c r="X12" i="170"/>
  <c r="AM52" i="170" s="1"/>
  <c r="R15" i="5" s="1"/>
  <c r="AN10" i="170"/>
  <c r="C8" i="170"/>
  <c r="AN6" i="170"/>
  <c r="AM5" i="170"/>
  <c r="DO4" i="170"/>
  <c r="DN4" i="170"/>
  <c r="DJ4" i="170"/>
  <c r="DI4" i="170"/>
  <c r="DE4" i="170"/>
  <c r="DD4" i="170"/>
  <c r="DC4" i="170"/>
  <c r="DB4" i="170"/>
  <c r="DA4" i="170"/>
  <c r="CZ4" i="170"/>
  <c r="CY4" i="170"/>
  <c r="CX4" i="170"/>
  <c r="CW4" i="170"/>
  <c r="CS4" i="170"/>
  <c r="CR4" i="170"/>
  <c r="CQ4" i="170"/>
  <c r="CP4" i="170"/>
  <c r="CO4" i="170"/>
  <c r="CK4" i="170"/>
  <c r="CJ4" i="170"/>
  <c r="CI4" i="170"/>
  <c r="CH4" i="170"/>
  <c r="CG4" i="170"/>
  <c r="CF4" i="170"/>
  <c r="CE4" i="170"/>
  <c r="CD4" i="170"/>
  <c r="CC4" i="170"/>
  <c r="CB4" i="170"/>
  <c r="CA4" i="170"/>
  <c r="BZ4" i="170"/>
  <c r="BY4" i="170"/>
  <c r="BX4" i="170"/>
  <c r="BW4" i="170"/>
  <c r="BV4" i="170"/>
  <c r="BU4" i="170"/>
  <c r="BT4" i="170"/>
  <c r="BS4" i="170"/>
  <c r="BO4" i="170"/>
  <c r="BN4" i="170"/>
  <c r="BM4" i="170"/>
  <c r="BL4" i="170"/>
  <c r="BK4" i="170"/>
  <c r="BJ4" i="170"/>
  <c r="AF3" i="170"/>
  <c r="AC3" i="170"/>
  <c r="AA3" i="170"/>
  <c r="N15" i="5" s="1"/>
  <c r="Z3" i="170"/>
  <c r="M15" i="5" s="1"/>
  <c r="E14" i="5"/>
  <c r="T14" i="5"/>
  <c r="BA151" i="169"/>
  <c r="AY151" i="169"/>
  <c r="AU151" i="169"/>
  <c r="BG150" i="169"/>
  <c r="BG151" i="169" s="1"/>
  <c r="BE150" i="169"/>
  <c r="BE149" i="169" s="1"/>
  <c r="BC150" i="169"/>
  <c r="BC149" i="169" s="1"/>
  <c r="BA150" i="169"/>
  <c r="AY150" i="169"/>
  <c r="AW150" i="169"/>
  <c r="AW151" i="169" s="1"/>
  <c r="AU150" i="169"/>
  <c r="AG150" i="169"/>
  <c r="AG151" i="169" s="1"/>
  <c r="AT151" i="169" s="1"/>
  <c r="AF150" i="169"/>
  <c r="AE150" i="169"/>
  <c r="BA149" i="169"/>
  <c r="AY149" i="169"/>
  <c r="AW149" i="169"/>
  <c r="AU149" i="169"/>
  <c r="BA146" i="169"/>
  <c r="AY146" i="169"/>
  <c r="AU146" i="169"/>
  <c r="BG145" i="169"/>
  <c r="BG146" i="169" s="1"/>
  <c r="BE145" i="169"/>
  <c r="BE144" i="169" s="1"/>
  <c r="BC145" i="169"/>
  <c r="BC144" i="169" s="1"/>
  <c r="BA145" i="169"/>
  <c r="AY145" i="169"/>
  <c r="AW145" i="169"/>
  <c r="AW146" i="169" s="1"/>
  <c r="AU145" i="169"/>
  <c r="AG145" i="169"/>
  <c r="AG146" i="169" s="1"/>
  <c r="AT146" i="169" s="1"/>
  <c r="AF145" i="169"/>
  <c r="AE145" i="169"/>
  <c r="BA144" i="169"/>
  <c r="AY144" i="169"/>
  <c r="AW144" i="169"/>
  <c r="AU144" i="169"/>
  <c r="BA141" i="169"/>
  <c r="AY141" i="169"/>
  <c r="AU141" i="169"/>
  <c r="BG140" i="169"/>
  <c r="BG139" i="169" s="1"/>
  <c r="BE140" i="169"/>
  <c r="BE139" i="169" s="1"/>
  <c r="BC140" i="169"/>
  <c r="BC139" i="169" s="1"/>
  <c r="BA140" i="169"/>
  <c r="AY140" i="169"/>
  <c r="AW140" i="169"/>
  <c r="AW141" i="169" s="1"/>
  <c r="AU140" i="169"/>
  <c r="AG140" i="169"/>
  <c r="AG139" i="169" s="1"/>
  <c r="AT139" i="169" s="1"/>
  <c r="AF140" i="169"/>
  <c r="AE140" i="169"/>
  <c r="D140" i="169"/>
  <c r="BA139" i="169"/>
  <c r="AY139" i="169"/>
  <c r="AW139" i="169"/>
  <c r="AU139" i="169"/>
  <c r="AB136" i="169"/>
  <c r="AA136" i="169"/>
  <c r="Z136" i="169"/>
  <c r="Y136" i="169"/>
  <c r="AC136" i="169" s="1"/>
  <c r="X136" i="169"/>
  <c r="AB135" i="169"/>
  <c r="AA135" i="169"/>
  <c r="Z135" i="169"/>
  <c r="Y135" i="169"/>
  <c r="X135" i="169"/>
  <c r="AC135" i="169" s="1"/>
  <c r="W135" i="169"/>
  <c r="U135" i="169"/>
  <c r="T135" i="169"/>
  <c r="S135" i="169"/>
  <c r="R135" i="169"/>
  <c r="D135" i="169"/>
  <c r="D131" i="169"/>
  <c r="AM66" i="169"/>
  <c r="V14" i="5" s="1"/>
  <c r="AM65" i="169"/>
  <c r="U14" i="5" s="1"/>
  <c r="W65" i="169"/>
  <c r="AM63" i="169"/>
  <c r="W63" i="169"/>
  <c r="Q14" i="5" s="1"/>
  <c r="AN58" i="169"/>
  <c r="O58" i="169"/>
  <c r="N58" i="169"/>
  <c r="M58" i="169"/>
  <c r="L58" i="169"/>
  <c r="BF56" i="169"/>
  <c r="BD56" i="169"/>
  <c r="BB56" i="169"/>
  <c r="AZ56" i="169"/>
  <c r="AX56" i="169"/>
  <c r="AV56" i="169"/>
  <c r="AU56" i="169"/>
  <c r="AY19" i="169"/>
  <c r="AW19" i="169"/>
  <c r="AU19" i="169"/>
  <c r="BG18" i="169"/>
  <c r="BG19" i="169" s="1"/>
  <c r="BE18" i="169"/>
  <c r="BE17" i="169" s="1"/>
  <c r="BC18" i="169"/>
  <c r="BC17" i="169" s="1"/>
  <c r="BA18" i="169"/>
  <c r="BA17" i="169" s="1"/>
  <c r="AY18" i="169"/>
  <c r="AW18" i="169"/>
  <c r="AG18" i="169"/>
  <c r="AG19" i="169" s="1"/>
  <c r="AT19" i="169" s="1"/>
  <c r="AF18" i="169"/>
  <c r="AF63" i="169" s="1"/>
  <c r="AF3" i="169" s="1"/>
  <c r="AE18" i="169"/>
  <c r="AE63" i="169" s="1"/>
  <c r="AE3" i="169" s="1"/>
  <c r="D18" i="169"/>
  <c r="AU18" i="169" s="1"/>
  <c r="AY17" i="169"/>
  <c r="AW17" i="169"/>
  <c r="AU17" i="169"/>
  <c r="EM16" i="169"/>
  <c r="EH16" i="169"/>
  <c r="EC16" i="169"/>
  <c r="DX16" i="169"/>
  <c r="DS16" i="169"/>
  <c r="DN16" i="169"/>
  <c r="DI16" i="169"/>
  <c r="DE16" i="169"/>
  <c r="DD16" i="169"/>
  <c r="DC16" i="169"/>
  <c r="DB16" i="169"/>
  <c r="DA16" i="169"/>
  <c r="CZ16" i="169"/>
  <c r="CY16" i="169"/>
  <c r="CX16" i="169"/>
  <c r="CW16" i="169"/>
  <c r="CV16" i="169" s="1"/>
  <c r="CO16" i="169"/>
  <c r="BS16" i="169"/>
  <c r="BJ16" i="169"/>
  <c r="AU16" i="169"/>
  <c r="D14" i="169"/>
  <c r="AC12" i="169"/>
  <c r="AB12" i="169"/>
  <c r="AA12" i="169"/>
  <c r="Z12" i="169"/>
  <c r="Z3" i="169" s="1"/>
  <c r="M14" i="5" s="1"/>
  <c r="Y12" i="169"/>
  <c r="Y3" i="169" s="1"/>
  <c r="X12" i="169"/>
  <c r="X3" i="169" s="1"/>
  <c r="AN10" i="169"/>
  <c r="C8" i="169"/>
  <c r="AN6" i="169"/>
  <c r="AM5" i="169"/>
  <c r="DO4" i="169"/>
  <c r="DN4" i="169"/>
  <c r="DJ4" i="169"/>
  <c r="DI4" i="169"/>
  <c r="DE4" i="169"/>
  <c r="DD4" i="169"/>
  <c r="DC4" i="169"/>
  <c r="DB4" i="169"/>
  <c r="DA4" i="169"/>
  <c r="CZ4" i="169"/>
  <c r="CY4" i="169"/>
  <c r="CX4" i="169"/>
  <c r="CW4" i="169"/>
  <c r="CS4" i="169"/>
  <c r="CR4" i="169"/>
  <c r="CQ4" i="169"/>
  <c r="CP4" i="169"/>
  <c r="CO4" i="169"/>
  <c r="CK4" i="169"/>
  <c r="CJ4" i="169"/>
  <c r="CI4" i="169"/>
  <c r="CH4" i="169"/>
  <c r="CG4" i="169"/>
  <c r="CF4" i="169"/>
  <c r="CE4" i="169"/>
  <c r="CD4" i="169"/>
  <c r="CC4" i="169"/>
  <c r="CB4" i="169"/>
  <c r="CA4" i="169"/>
  <c r="BZ4" i="169"/>
  <c r="BY4" i="169"/>
  <c r="BX4" i="169"/>
  <c r="BW4" i="169"/>
  <c r="BV4" i="169"/>
  <c r="BU4" i="169"/>
  <c r="BT4" i="169"/>
  <c r="BS4" i="169"/>
  <c r="BO4" i="169"/>
  <c r="BN4" i="169"/>
  <c r="BM4" i="169"/>
  <c r="BL4" i="169"/>
  <c r="BK4" i="169"/>
  <c r="BJ4" i="169"/>
  <c r="AC3" i="169"/>
  <c r="AA3" i="169"/>
  <c r="N14" i="5" s="1"/>
  <c r="V13" i="5"/>
  <c r="U13" i="5"/>
  <c r="E13" i="5"/>
  <c r="T13" i="5"/>
  <c r="BG160" i="168"/>
  <c r="AU160" i="168"/>
  <c r="AG160" i="168"/>
  <c r="AT160" i="168" s="1"/>
  <c r="BG159" i="168"/>
  <c r="BE159" i="168"/>
  <c r="BE160" i="168" s="1"/>
  <c r="BC159" i="168"/>
  <c r="BC160" i="168" s="1"/>
  <c r="BA159" i="168"/>
  <c r="BA160" i="168" s="1"/>
  <c r="AY159" i="168"/>
  <c r="AY160" i="168" s="1"/>
  <c r="AW159" i="168"/>
  <c r="AW158" i="168" s="1"/>
  <c r="AU159" i="168"/>
  <c r="AG159" i="168"/>
  <c r="AT159" i="168" s="1"/>
  <c r="AF159" i="168"/>
  <c r="AE159" i="168"/>
  <c r="BG158" i="168"/>
  <c r="BE158" i="168"/>
  <c r="BC158" i="168"/>
  <c r="AU158" i="168"/>
  <c r="AG158" i="168"/>
  <c r="AT158" i="168" s="1"/>
  <c r="BG155" i="168"/>
  <c r="AU155" i="168"/>
  <c r="AG155" i="168"/>
  <c r="AT155" i="168" s="1"/>
  <c r="BG154" i="168"/>
  <c r="BE154" i="168"/>
  <c r="BE155" i="168" s="1"/>
  <c r="BC154" i="168"/>
  <c r="BC155" i="168" s="1"/>
  <c r="BA154" i="168"/>
  <c r="BA155" i="168" s="1"/>
  <c r="AY154" i="168"/>
  <c r="AY155" i="168" s="1"/>
  <c r="AW154" i="168"/>
  <c r="AW153" i="168" s="1"/>
  <c r="AU154" i="168"/>
  <c r="AG154" i="168"/>
  <c r="AT154" i="168" s="1"/>
  <c r="AF154" i="168"/>
  <c r="AE154" i="168"/>
  <c r="BG153" i="168"/>
  <c r="BE153" i="168"/>
  <c r="BC153" i="168"/>
  <c r="AU153" i="168"/>
  <c r="AG153" i="168"/>
  <c r="AT153" i="168" s="1"/>
  <c r="BG150" i="168"/>
  <c r="AU150" i="168"/>
  <c r="AG150" i="168"/>
  <c r="AT150" i="168" s="1"/>
  <c r="BG149" i="168"/>
  <c r="BE149" i="168"/>
  <c r="BE150" i="168" s="1"/>
  <c r="BC149" i="168"/>
  <c r="BC148" i="168" s="1"/>
  <c r="BA149" i="168"/>
  <c r="BA150" i="168" s="1"/>
  <c r="AY149" i="168"/>
  <c r="AY148" i="168" s="1"/>
  <c r="AW149" i="168"/>
  <c r="AW148" i="168" s="1"/>
  <c r="AU149" i="168"/>
  <c r="AG149" i="168"/>
  <c r="AT149" i="168" s="1"/>
  <c r="AF149" i="168"/>
  <c r="AE149" i="168"/>
  <c r="D149" i="168"/>
  <c r="BG148" i="168"/>
  <c r="BE148" i="168"/>
  <c r="AU148" i="168"/>
  <c r="AG148" i="168"/>
  <c r="AT148" i="168" s="1"/>
  <c r="AC145" i="168"/>
  <c r="AB145" i="168"/>
  <c r="AA145" i="168"/>
  <c r="Z145" i="168"/>
  <c r="Y145" i="168"/>
  <c r="X145" i="168"/>
  <c r="AB144" i="168"/>
  <c r="AA144" i="168"/>
  <c r="U144" i="168"/>
  <c r="T144" i="168"/>
  <c r="Z144" i="168" s="1"/>
  <c r="S144" i="168"/>
  <c r="Y144" i="168" s="1"/>
  <c r="R144" i="168"/>
  <c r="D144" i="168"/>
  <c r="D140" i="168"/>
  <c r="AM75" i="168"/>
  <c r="AM74" i="168"/>
  <c r="W74" i="168"/>
  <c r="Q13" i="5" s="1"/>
  <c r="AM72" i="168"/>
  <c r="AF72" i="168"/>
  <c r="AE72" i="168"/>
  <c r="AE3" i="168" s="1"/>
  <c r="W72" i="168"/>
  <c r="AN67" i="168"/>
  <c r="O67" i="168"/>
  <c r="N67" i="168"/>
  <c r="M67" i="168"/>
  <c r="L67" i="168"/>
  <c r="BF65" i="168"/>
  <c r="BD65" i="168"/>
  <c r="BB65" i="168"/>
  <c r="AZ65" i="168"/>
  <c r="AX65" i="168"/>
  <c r="AV65" i="168"/>
  <c r="AU65" i="168"/>
  <c r="BG19" i="168"/>
  <c r="BE19" i="168"/>
  <c r="AU19" i="168"/>
  <c r="AG19" i="168"/>
  <c r="AT19" i="168" s="1"/>
  <c r="BG18" i="168"/>
  <c r="BE18" i="168"/>
  <c r="BC18" i="168"/>
  <c r="BC19" i="168" s="1"/>
  <c r="BA18" i="168"/>
  <c r="BA17" i="168" s="1"/>
  <c r="AY18" i="168"/>
  <c r="AY19" i="168" s="1"/>
  <c r="AW18" i="168"/>
  <c r="AW17" i="168" s="1"/>
  <c r="AU18" i="168"/>
  <c r="AT18" i="168"/>
  <c r="AG18" i="168"/>
  <c r="AF18" i="168"/>
  <c r="AE18" i="168"/>
  <c r="S4" i="168" s="1"/>
  <c r="D18" i="168"/>
  <c r="BG17" i="168"/>
  <c r="BE17" i="168"/>
  <c r="BC17" i="168"/>
  <c r="AU17" i="168"/>
  <c r="AG17" i="168"/>
  <c r="AT17" i="168" s="1"/>
  <c r="EM16" i="168"/>
  <c r="EH16" i="168"/>
  <c r="EC16" i="168"/>
  <c r="DX16" i="168"/>
  <c r="DS16" i="168"/>
  <c r="DN16" i="168"/>
  <c r="DI16" i="168"/>
  <c r="DE16" i="168"/>
  <c r="DD16" i="168"/>
  <c r="DC16" i="168"/>
  <c r="DB16" i="168"/>
  <c r="DA16" i="168"/>
  <c r="CZ16" i="168"/>
  <c r="CY16" i="168"/>
  <c r="CX16" i="168"/>
  <c r="CW16" i="168"/>
  <c r="CV16" i="168" s="1"/>
  <c r="CO16" i="168"/>
  <c r="BS16" i="168"/>
  <c r="BJ16" i="168"/>
  <c r="AU16" i="168"/>
  <c r="D14" i="168"/>
  <c r="AC12" i="168"/>
  <c r="AB12" i="168"/>
  <c r="AA12" i="168"/>
  <c r="Z12" i="168"/>
  <c r="Y12" i="168"/>
  <c r="Y3" i="168" s="1"/>
  <c r="X12" i="168"/>
  <c r="AM73" i="168" s="1"/>
  <c r="R13" i="5" s="1"/>
  <c r="AN10" i="168"/>
  <c r="C8" i="168"/>
  <c r="AN6" i="168"/>
  <c r="AM5" i="168"/>
  <c r="DO4" i="168"/>
  <c r="DN4" i="168"/>
  <c r="DJ4" i="168"/>
  <c r="DI4" i="168"/>
  <c r="DE4" i="168"/>
  <c r="DD4" i="168"/>
  <c r="DC4" i="168"/>
  <c r="DB4" i="168"/>
  <c r="DA4" i="168"/>
  <c r="CZ4" i="168"/>
  <c r="CY4" i="168"/>
  <c r="CX4" i="168"/>
  <c r="CW4" i="168"/>
  <c r="CS4" i="168"/>
  <c r="CR4" i="168"/>
  <c r="CQ4" i="168"/>
  <c r="CP4" i="168"/>
  <c r="CO4" i="168"/>
  <c r="CK4" i="168"/>
  <c r="CJ4" i="168"/>
  <c r="CI4" i="168"/>
  <c r="CH4" i="168"/>
  <c r="CG4" i="168"/>
  <c r="CF4" i="168"/>
  <c r="CE4" i="168"/>
  <c r="CD4" i="168"/>
  <c r="CC4" i="168"/>
  <c r="CB4" i="168"/>
  <c r="CA4" i="168"/>
  <c r="BZ4" i="168"/>
  <c r="BY4" i="168"/>
  <c r="BX4" i="168"/>
  <c r="BW4" i="168"/>
  <c r="BV4" i="168"/>
  <c r="BU4" i="168"/>
  <c r="BT4" i="168"/>
  <c r="BS4" i="168"/>
  <c r="BO4" i="168"/>
  <c r="BN4" i="168"/>
  <c r="BM4" i="168"/>
  <c r="BL4" i="168"/>
  <c r="BK4" i="168"/>
  <c r="BJ4" i="168"/>
  <c r="AF3" i="168"/>
  <c r="AC3" i="168"/>
  <c r="AA3" i="168"/>
  <c r="N13" i="5" s="1"/>
  <c r="Z3" i="168"/>
  <c r="M13" i="5" s="1"/>
  <c r="E12" i="5"/>
  <c r="T12" i="5"/>
  <c r="BA139" i="167"/>
  <c r="AY139" i="167"/>
  <c r="AU139" i="167"/>
  <c r="BG138" i="167"/>
  <c r="BG139" i="167" s="1"/>
  <c r="BE138" i="167"/>
  <c r="BC138" i="167"/>
  <c r="BA138" i="167"/>
  <c r="AY138" i="167"/>
  <c r="AW138" i="167"/>
  <c r="AW139" i="167" s="1"/>
  <c r="AU138" i="167"/>
  <c r="AG138" i="167"/>
  <c r="AG139" i="167" s="1"/>
  <c r="AT139" i="167" s="1"/>
  <c r="AF138" i="167"/>
  <c r="AE138" i="167"/>
  <c r="BA137" i="167"/>
  <c r="AY137" i="167"/>
  <c r="AW137" i="167"/>
  <c r="AU137" i="167"/>
  <c r="BC134" i="167"/>
  <c r="BA134" i="167"/>
  <c r="AY134" i="167"/>
  <c r="AU134" i="167"/>
  <c r="BG133" i="167"/>
  <c r="BE133" i="167"/>
  <c r="BC133" i="167"/>
  <c r="BC132" i="167" s="1"/>
  <c r="BA133" i="167"/>
  <c r="AY133" i="167"/>
  <c r="AW133" i="167"/>
  <c r="AW134" i="167" s="1"/>
  <c r="AU133" i="167"/>
  <c r="AG133" i="167"/>
  <c r="AF133" i="167"/>
  <c r="AE133" i="167"/>
  <c r="BA132" i="167"/>
  <c r="AY132" i="167"/>
  <c r="AW132" i="167"/>
  <c r="AU132" i="167"/>
  <c r="BC129" i="167"/>
  <c r="BA129" i="167"/>
  <c r="AY129" i="167"/>
  <c r="AU129" i="167"/>
  <c r="BG128" i="167"/>
  <c r="BG129" i="167" s="1"/>
  <c r="BE128" i="167"/>
  <c r="BE129" i="167" s="1"/>
  <c r="BC128" i="167"/>
  <c r="BA128" i="167"/>
  <c r="AY128" i="167"/>
  <c r="AW128" i="167"/>
  <c r="AW129" i="167" s="1"/>
  <c r="AU128" i="167"/>
  <c r="AG128" i="167"/>
  <c r="AG129" i="167" s="1"/>
  <c r="AT129" i="167" s="1"/>
  <c r="AF128" i="167"/>
  <c r="AE128" i="167"/>
  <c r="D128" i="167"/>
  <c r="BE127" i="167"/>
  <c r="BC127" i="167"/>
  <c r="BA127" i="167"/>
  <c r="AY127" i="167"/>
  <c r="AW127" i="167"/>
  <c r="AU127" i="167"/>
  <c r="AB124" i="167"/>
  <c r="AA124" i="167"/>
  <c r="Z124" i="167"/>
  <c r="Y124" i="167"/>
  <c r="AC124" i="167" s="1"/>
  <c r="X124" i="167"/>
  <c r="AB123" i="167"/>
  <c r="AA123" i="167"/>
  <c r="Z123" i="167"/>
  <c r="Y123" i="167"/>
  <c r="X123" i="167"/>
  <c r="AC123" i="167" s="1"/>
  <c r="W123" i="167"/>
  <c r="U123" i="167"/>
  <c r="T123" i="167"/>
  <c r="S123" i="167"/>
  <c r="R123" i="167"/>
  <c r="D123" i="167"/>
  <c r="D119" i="167"/>
  <c r="AM54" i="167"/>
  <c r="V12" i="5" s="1"/>
  <c r="AM53" i="167"/>
  <c r="U12" i="5" s="1"/>
  <c r="W53" i="167"/>
  <c r="AM51" i="167"/>
  <c r="AF51" i="167"/>
  <c r="AF3" i="167" s="1"/>
  <c r="W51" i="167"/>
  <c r="Q12" i="5" s="1"/>
  <c r="AN46" i="167"/>
  <c r="O46" i="167"/>
  <c r="N46" i="167"/>
  <c r="M46" i="167"/>
  <c r="L46" i="167"/>
  <c r="BF44" i="167"/>
  <c r="BD44" i="167"/>
  <c r="BB44" i="167"/>
  <c r="AZ44" i="167"/>
  <c r="AX44" i="167"/>
  <c r="AV44" i="167"/>
  <c r="AU44" i="167"/>
  <c r="BG19" i="167"/>
  <c r="BE19" i="167"/>
  <c r="AU19" i="167"/>
  <c r="BG18" i="167"/>
  <c r="BE18" i="167"/>
  <c r="BC18" i="167"/>
  <c r="BC19" i="167" s="1"/>
  <c r="BA18" i="167"/>
  <c r="BA19" i="167" s="1"/>
  <c r="AY18" i="167"/>
  <c r="AY19" i="167" s="1"/>
  <c r="AW18" i="167"/>
  <c r="AW19" i="167" s="1"/>
  <c r="AU18" i="167"/>
  <c r="AT18" i="167"/>
  <c r="AG18" i="167"/>
  <c r="AG19" i="167" s="1"/>
  <c r="AT19" i="167" s="1"/>
  <c r="AF18" i="167"/>
  <c r="AE18" i="167"/>
  <c r="AE51" i="167" s="1"/>
  <c r="AE3" i="167" s="1"/>
  <c r="D18" i="167"/>
  <c r="BG17" i="167"/>
  <c r="BE17" i="167"/>
  <c r="BC17" i="167"/>
  <c r="BA17" i="167"/>
  <c r="AU17" i="167"/>
  <c r="AT17" i="167"/>
  <c r="AG17" i="167"/>
  <c r="EM16" i="167"/>
  <c r="EH16" i="167"/>
  <c r="EC16" i="167"/>
  <c r="DX16" i="167"/>
  <c r="DS16" i="167"/>
  <c r="DN16" i="167"/>
  <c r="DI16" i="167"/>
  <c r="DE16" i="167"/>
  <c r="DD16" i="167"/>
  <c r="DC16" i="167"/>
  <c r="DB16" i="167"/>
  <c r="DA16" i="167"/>
  <c r="CZ16" i="167"/>
  <c r="CY16" i="167"/>
  <c r="CX16" i="167"/>
  <c r="CW16" i="167"/>
  <c r="CV16" i="167"/>
  <c r="CO16" i="167"/>
  <c r="BS16" i="167"/>
  <c r="BJ16" i="167"/>
  <c r="AU16" i="167"/>
  <c r="D14" i="167"/>
  <c r="AC12" i="167"/>
  <c r="AB12" i="167"/>
  <c r="AA12" i="167"/>
  <c r="Z12" i="167"/>
  <c r="Y12" i="167"/>
  <c r="X12" i="167"/>
  <c r="X3" i="167" s="1"/>
  <c r="AN10" i="167"/>
  <c r="C8" i="167"/>
  <c r="AN6" i="167"/>
  <c r="AM5" i="167"/>
  <c r="DO4" i="167"/>
  <c r="DN4" i="167"/>
  <c r="DJ4" i="167"/>
  <c r="DI4" i="167"/>
  <c r="DE4" i="167"/>
  <c r="DD4" i="167"/>
  <c r="DC4" i="167"/>
  <c r="DB4" i="167"/>
  <c r="DA4" i="167"/>
  <c r="CZ4" i="167"/>
  <c r="CY4" i="167"/>
  <c r="CX4" i="167"/>
  <c r="CW4" i="167"/>
  <c r="CS4" i="167"/>
  <c r="CR4" i="167"/>
  <c r="CQ4" i="167"/>
  <c r="CP4" i="167"/>
  <c r="CO4" i="167"/>
  <c r="CK4" i="167"/>
  <c r="CJ4" i="167"/>
  <c r="CI4" i="167"/>
  <c r="CH4" i="167"/>
  <c r="CG4" i="167"/>
  <c r="CF4" i="167"/>
  <c r="CE4" i="167"/>
  <c r="CD4" i="167"/>
  <c r="CC4" i="167"/>
  <c r="CB4" i="167"/>
  <c r="CA4" i="167"/>
  <c r="BZ4" i="167"/>
  <c r="BY4" i="167"/>
  <c r="BX4" i="167"/>
  <c r="BW4" i="167"/>
  <c r="BV4" i="167"/>
  <c r="BU4" i="167"/>
  <c r="BT4" i="167"/>
  <c r="BS4" i="167"/>
  <c r="BO4" i="167"/>
  <c r="BN4" i="167"/>
  <c r="BM4" i="167"/>
  <c r="BL4" i="167"/>
  <c r="BK4" i="167"/>
  <c r="BJ4" i="167"/>
  <c r="Y4" i="167"/>
  <c r="X4" i="167"/>
  <c r="S4" i="167"/>
  <c r="R4" i="167"/>
  <c r="AC3" i="167"/>
  <c r="AA3" i="167"/>
  <c r="N12" i="5" s="1"/>
  <c r="Z3" i="167"/>
  <c r="M12" i="5" s="1"/>
  <c r="Y3" i="167"/>
  <c r="E11" i="5"/>
  <c r="T11" i="5"/>
  <c r="BA169" i="166"/>
  <c r="AY169" i="166"/>
  <c r="AU169" i="166"/>
  <c r="BG168" i="166"/>
  <c r="BG169" i="166" s="1"/>
  <c r="BE168" i="166"/>
  <c r="BE167" i="166" s="1"/>
  <c r="BC168" i="166"/>
  <c r="BC167" i="166" s="1"/>
  <c r="BA168" i="166"/>
  <c r="AY168" i="166"/>
  <c r="AW168" i="166"/>
  <c r="AW169" i="166" s="1"/>
  <c r="AU168" i="166"/>
  <c r="AG168" i="166"/>
  <c r="AG169" i="166" s="1"/>
  <c r="AT169" i="166" s="1"/>
  <c r="AF168" i="166"/>
  <c r="AE168" i="166"/>
  <c r="BA167" i="166"/>
  <c r="AY167" i="166"/>
  <c r="AW167" i="166"/>
  <c r="AU167" i="166"/>
  <c r="BA164" i="166"/>
  <c r="AY164" i="166"/>
  <c r="AU164" i="166"/>
  <c r="BG163" i="166"/>
  <c r="BG164" i="166" s="1"/>
  <c r="BE163" i="166"/>
  <c r="BE162" i="166" s="1"/>
  <c r="BC163" i="166"/>
  <c r="BC162" i="166" s="1"/>
  <c r="BA163" i="166"/>
  <c r="AY163" i="166"/>
  <c r="AW163" i="166"/>
  <c r="AW164" i="166" s="1"/>
  <c r="AU163" i="166"/>
  <c r="AG163" i="166"/>
  <c r="AG164" i="166" s="1"/>
  <c r="AT164" i="166" s="1"/>
  <c r="AF163" i="166"/>
  <c r="AE163" i="166"/>
  <c r="BA162" i="166"/>
  <c r="AY162" i="166"/>
  <c r="AW162" i="166"/>
  <c r="AU162" i="166"/>
  <c r="BA159" i="166"/>
  <c r="AY159" i="166"/>
  <c r="AU159" i="166"/>
  <c r="BG158" i="166"/>
  <c r="BG157" i="166" s="1"/>
  <c r="BE158" i="166"/>
  <c r="BE157" i="166" s="1"/>
  <c r="BC158" i="166"/>
  <c r="BC157" i="166" s="1"/>
  <c r="BA158" i="166"/>
  <c r="AY158" i="166"/>
  <c r="AW158" i="166"/>
  <c r="AW159" i="166" s="1"/>
  <c r="AU158" i="166"/>
  <c r="AG158" i="166"/>
  <c r="AG157" i="166" s="1"/>
  <c r="AT157" i="166" s="1"/>
  <c r="AF158" i="166"/>
  <c r="AE158" i="166"/>
  <c r="D158" i="166"/>
  <c r="BA157" i="166"/>
  <c r="AY157" i="166"/>
  <c r="AW157" i="166"/>
  <c r="AU157" i="166"/>
  <c r="AB154" i="166"/>
  <c r="AA154" i="166"/>
  <c r="Z154" i="166"/>
  <c r="Y154" i="166"/>
  <c r="AC154" i="166" s="1"/>
  <c r="X154" i="166"/>
  <c r="AB153" i="166"/>
  <c r="AA153" i="166"/>
  <c r="Z153" i="166"/>
  <c r="Y153" i="166"/>
  <c r="X153" i="166"/>
  <c r="AC153" i="166" s="1"/>
  <c r="W153" i="166"/>
  <c r="U153" i="166"/>
  <c r="T153" i="166"/>
  <c r="S153" i="166"/>
  <c r="R153" i="166"/>
  <c r="D153" i="166"/>
  <c r="D149" i="166"/>
  <c r="AM84" i="166"/>
  <c r="V11" i="5" s="1"/>
  <c r="AM83" i="166"/>
  <c r="U11" i="5" s="1"/>
  <c r="W83" i="166"/>
  <c r="AM81" i="166"/>
  <c r="W81" i="166"/>
  <c r="Q11" i="5" s="1"/>
  <c r="AN76" i="166"/>
  <c r="O76" i="166"/>
  <c r="N76" i="166"/>
  <c r="M76" i="166"/>
  <c r="L76" i="166"/>
  <c r="BF74" i="166"/>
  <c r="BD74" i="166"/>
  <c r="BB74" i="166"/>
  <c r="AZ74" i="166"/>
  <c r="AX74" i="166"/>
  <c r="AV74" i="166"/>
  <c r="AU74" i="166"/>
  <c r="AY19" i="166"/>
  <c r="AW19" i="166"/>
  <c r="AU19" i="166"/>
  <c r="BG18" i="166"/>
  <c r="BG19" i="166" s="1"/>
  <c r="BE18" i="166"/>
  <c r="BE17" i="166" s="1"/>
  <c r="BC18" i="166"/>
  <c r="BC17" i="166" s="1"/>
  <c r="BA18" i="166"/>
  <c r="BA17" i="166" s="1"/>
  <c r="AY18" i="166"/>
  <c r="AW18" i="166"/>
  <c r="AG18" i="166"/>
  <c r="AG19" i="166" s="1"/>
  <c r="AT19" i="166" s="1"/>
  <c r="AF18" i="166"/>
  <c r="AF81" i="166" s="1"/>
  <c r="AF3" i="166" s="1"/>
  <c r="AE18" i="166"/>
  <c r="AE81" i="166" s="1"/>
  <c r="AE3" i="166" s="1"/>
  <c r="D18" i="166"/>
  <c r="AU18" i="166" s="1"/>
  <c r="AY17" i="166"/>
  <c r="AW17" i="166"/>
  <c r="AU17" i="166"/>
  <c r="EM16" i="166"/>
  <c r="EH16" i="166"/>
  <c r="EC16" i="166"/>
  <c r="DX16" i="166"/>
  <c r="DS16" i="166"/>
  <c r="DN16" i="166"/>
  <c r="DI16" i="166"/>
  <c r="DE16" i="166"/>
  <c r="DD16" i="166"/>
  <c r="DC16" i="166"/>
  <c r="DB16" i="166"/>
  <c r="DA16" i="166"/>
  <c r="CZ16" i="166"/>
  <c r="CY16" i="166"/>
  <c r="CX16" i="166"/>
  <c r="CW16" i="166"/>
  <c r="CV16" i="166" s="1"/>
  <c r="CO16" i="166"/>
  <c r="BS16" i="166"/>
  <c r="BJ16" i="166"/>
  <c r="AU16" i="166"/>
  <c r="D14" i="166"/>
  <c r="AC12" i="166"/>
  <c r="AC3" i="166" s="1"/>
  <c r="AB12" i="166"/>
  <c r="AA12" i="166"/>
  <c r="AA3" i="166" s="1"/>
  <c r="N11" i="5" s="1"/>
  <c r="Z12" i="166"/>
  <c r="Z3" i="166" s="1"/>
  <c r="M11" i="5" s="1"/>
  <c r="Y12" i="166"/>
  <c r="Y3" i="166" s="1"/>
  <c r="X12" i="166"/>
  <c r="X3" i="166" s="1"/>
  <c r="AN10" i="166"/>
  <c r="C8" i="166"/>
  <c r="AN6" i="166"/>
  <c r="AM5" i="166"/>
  <c r="DO4" i="166"/>
  <c r="DN4" i="166"/>
  <c r="DJ4" i="166"/>
  <c r="DI4" i="166"/>
  <c r="DE4" i="166"/>
  <c r="DD4" i="166"/>
  <c r="DC4" i="166"/>
  <c r="DB4" i="166"/>
  <c r="DA4" i="166"/>
  <c r="CZ4" i="166"/>
  <c r="CY4" i="166"/>
  <c r="CX4" i="166"/>
  <c r="CW4" i="166"/>
  <c r="CS4" i="166"/>
  <c r="CR4" i="166"/>
  <c r="CQ4" i="166"/>
  <c r="CP4" i="166"/>
  <c r="CO4" i="166"/>
  <c r="CK4" i="166"/>
  <c r="CJ4" i="166"/>
  <c r="CI4" i="166"/>
  <c r="CH4" i="166"/>
  <c r="CG4" i="166"/>
  <c r="CF4" i="166"/>
  <c r="CE4" i="166"/>
  <c r="CD4" i="166"/>
  <c r="CC4" i="166"/>
  <c r="CB4" i="166"/>
  <c r="CA4" i="166"/>
  <c r="BZ4" i="166"/>
  <c r="BY4" i="166"/>
  <c r="BX4" i="166"/>
  <c r="BW4" i="166"/>
  <c r="BV4" i="166"/>
  <c r="BU4" i="166"/>
  <c r="BT4" i="166"/>
  <c r="BS4" i="166"/>
  <c r="BO4" i="166"/>
  <c r="BN4" i="166"/>
  <c r="BM4" i="166"/>
  <c r="BL4" i="166"/>
  <c r="BK4" i="166"/>
  <c r="BJ4" i="166"/>
  <c r="R4" i="166"/>
  <c r="Y4" i="166" s="1"/>
  <c r="V10" i="5"/>
  <c r="E10" i="5"/>
  <c r="T10" i="5"/>
  <c r="AU202" i="165"/>
  <c r="BG201" i="165"/>
  <c r="BG202" i="165" s="1"/>
  <c r="BE201" i="165"/>
  <c r="BE202" i="165" s="1"/>
  <c r="BC201" i="165"/>
  <c r="BC202" i="165" s="1"/>
  <c r="BA201" i="165"/>
  <c r="BA202" i="165" s="1"/>
  <c r="AY201" i="165"/>
  <c r="AY200" i="165" s="1"/>
  <c r="AW201" i="165"/>
  <c r="AW200" i="165" s="1"/>
  <c r="AU201" i="165"/>
  <c r="AG201" i="165"/>
  <c r="AG202" i="165" s="1"/>
  <c r="AT202" i="165" s="1"/>
  <c r="AF201" i="165"/>
  <c r="AE201" i="165"/>
  <c r="BG200" i="165"/>
  <c r="BE200" i="165"/>
  <c r="AU200" i="165"/>
  <c r="AG200" i="165"/>
  <c r="AT200" i="165" s="1"/>
  <c r="AU197" i="165"/>
  <c r="BG196" i="165"/>
  <c r="BG197" i="165" s="1"/>
  <c r="BE196" i="165"/>
  <c r="BE197" i="165" s="1"/>
  <c r="BC196" i="165"/>
  <c r="BC197" i="165" s="1"/>
  <c r="BA196" i="165"/>
  <c r="BA197" i="165" s="1"/>
  <c r="AY196" i="165"/>
  <c r="AY195" i="165" s="1"/>
  <c r="AW196" i="165"/>
  <c r="AW195" i="165" s="1"/>
  <c r="AU196" i="165"/>
  <c r="AG196" i="165"/>
  <c r="AG197" i="165" s="1"/>
  <c r="AT197" i="165" s="1"/>
  <c r="AF196" i="165"/>
  <c r="AE196" i="165"/>
  <c r="BG195" i="165"/>
  <c r="BE195" i="165"/>
  <c r="AU195" i="165"/>
  <c r="AG195" i="165"/>
  <c r="AT195" i="165" s="1"/>
  <c r="AU192" i="165"/>
  <c r="BG191" i="165"/>
  <c r="BG192" i="165" s="1"/>
  <c r="BE191" i="165"/>
  <c r="BE190" i="165" s="1"/>
  <c r="BC191" i="165"/>
  <c r="BC192" i="165" s="1"/>
  <c r="BA191" i="165"/>
  <c r="BA190" i="165" s="1"/>
  <c r="AY191" i="165"/>
  <c r="AY190" i="165" s="1"/>
  <c r="AW191" i="165"/>
  <c r="AW190" i="165" s="1"/>
  <c r="AG191" i="165"/>
  <c r="AG192" i="165" s="1"/>
  <c r="AT192" i="165" s="1"/>
  <c r="AF191" i="165"/>
  <c r="AE191" i="165"/>
  <c r="D191" i="165"/>
  <c r="AU191" i="165" s="1"/>
  <c r="BG190" i="165"/>
  <c r="AU190" i="165"/>
  <c r="AG190" i="165"/>
  <c r="AT190" i="165" s="1"/>
  <c r="AB187" i="165"/>
  <c r="AA187" i="165"/>
  <c r="Z187" i="165"/>
  <c r="Y187" i="165"/>
  <c r="X187" i="165"/>
  <c r="AC187" i="165" s="1"/>
  <c r="AB186" i="165"/>
  <c r="X186" i="165"/>
  <c r="U186" i="165"/>
  <c r="AA186" i="165" s="1"/>
  <c r="T186" i="165"/>
  <c r="Z186" i="165" s="1"/>
  <c r="S186" i="165"/>
  <c r="Y186" i="165" s="1"/>
  <c r="AC186" i="165" s="1"/>
  <c r="R186" i="165"/>
  <c r="D186" i="165"/>
  <c r="D182" i="165"/>
  <c r="AM117" i="165"/>
  <c r="AM116" i="165"/>
  <c r="U10" i="5" s="1"/>
  <c r="W116" i="165"/>
  <c r="Q10" i="5" s="1"/>
  <c r="AM114" i="165"/>
  <c r="AF114" i="165"/>
  <c r="W114" i="165"/>
  <c r="AN109" i="165"/>
  <c r="O109" i="165"/>
  <c r="N109" i="165"/>
  <c r="M109" i="165"/>
  <c r="L109" i="165"/>
  <c r="BF107" i="165"/>
  <c r="BD107" i="165"/>
  <c r="BB107" i="165"/>
  <c r="AZ107" i="165"/>
  <c r="AX107" i="165"/>
  <c r="AV107" i="165"/>
  <c r="AU107" i="165"/>
  <c r="BG19" i="165"/>
  <c r="AU19" i="165"/>
  <c r="AT19" i="165"/>
  <c r="AG19" i="165"/>
  <c r="BG18" i="165"/>
  <c r="BE18" i="165"/>
  <c r="BE19" i="165" s="1"/>
  <c r="BC18" i="165"/>
  <c r="BC17" i="165" s="1"/>
  <c r="BA18" i="165"/>
  <c r="BA19" i="165" s="1"/>
  <c r="AY18" i="165"/>
  <c r="AY17" i="165" s="1"/>
  <c r="AW18" i="165"/>
  <c r="AW17" i="165" s="1"/>
  <c r="AG18" i="165"/>
  <c r="AT18" i="165" s="1"/>
  <c r="AF18" i="165"/>
  <c r="AE18" i="165"/>
  <c r="R4" i="165" s="1"/>
  <c r="D18" i="165"/>
  <c r="AU18" i="165" s="1"/>
  <c r="BG17" i="165"/>
  <c r="BE17" i="165"/>
  <c r="AU17" i="165"/>
  <c r="AG17" i="165"/>
  <c r="AT17" i="165" s="1"/>
  <c r="EM16" i="165"/>
  <c r="EH16" i="165"/>
  <c r="EC16" i="165"/>
  <c r="DX16" i="165"/>
  <c r="DS16" i="165"/>
  <c r="DN16" i="165"/>
  <c r="DI16" i="165"/>
  <c r="DE16" i="165"/>
  <c r="DD16" i="165"/>
  <c r="DC16" i="165"/>
  <c r="DB16" i="165"/>
  <c r="DA16" i="165"/>
  <c r="CZ16" i="165"/>
  <c r="CY16" i="165"/>
  <c r="CX16" i="165"/>
  <c r="CV16" i="165" s="1"/>
  <c r="CW16" i="165"/>
  <c r="CO16" i="165"/>
  <c r="BS16" i="165"/>
  <c r="BJ16" i="165"/>
  <c r="AU16" i="165"/>
  <c r="D14" i="165"/>
  <c r="AC12" i="165"/>
  <c r="AB12" i="165"/>
  <c r="AA12" i="165"/>
  <c r="Z12" i="165"/>
  <c r="Z3" i="165" s="1"/>
  <c r="M10" i="5" s="1"/>
  <c r="Y12" i="165"/>
  <c r="Y3" i="165" s="1"/>
  <c r="X12" i="165"/>
  <c r="X3" i="165" s="1"/>
  <c r="AN10" i="165"/>
  <c r="C8" i="165"/>
  <c r="AN6" i="165"/>
  <c r="AM5" i="165"/>
  <c r="DO4" i="165"/>
  <c r="DN4" i="165"/>
  <c r="DJ4" i="165"/>
  <c r="DI4" i="165"/>
  <c r="DE4" i="165"/>
  <c r="DD4" i="165"/>
  <c r="DC4" i="165"/>
  <c r="DB4" i="165"/>
  <c r="DA4" i="165"/>
  <c r="CZ4" i="165"/>
  <c r="CY4" i="165"/>
  <c r="CX4" i="165"/>
  <c r="CW4" i="165"/>
  <c r="CS4" i="165"/>
  <c r="CR4" i="165"/>
  <c r="CQ4" i="165"/>
  <c r="CP4" i="165"/>
  <c r="CO4" i="165"/>
  <c r="CK4" i="165"/>
  <c r="CJ4" i="165"/>
  <c r="CI4" i="165"/>
  <c r="CH4" i="165"/>
  <c r="CG4" i="165"/>
  <c r="CF4" i="165"/>
  <c r="CE4" i="165"/>
  <c r="CD4" i="165"/>
  <c r="CC4" i="165"/>
  <c r="CB4" i="165"/>
  <c r="CA4" i="165"/>
  <c r="BZ4" i="165"/>
  <c r="BY4" i="165"/>
  <c r="BX4" i="165"/>
  <c r="BW4" i="165"/>
  <c r="BV4" i="165"/>
  <c r="BU4" i="165"/>
  <c r="BT4" i="165"/>
  <c r="BS4" i="165"/>
  <c r="BO4" i="165"/>
  <c r="BN4" i="165"/>
  <c r="BM4" i="165"/>
  <c r="BL4" i="165"/>
  <c r="BK4" i="165"/>
  <c r="BJ4" i="165"/>
  <c r="AF3" i="165"/>
  <c r="AC3" i="165"/>
  <c r="AA3" i="165"/>
  <c r="N10" i="5" s="1"/>
  <c r="U9" i="5"/>
  <c r="E9" i="5"/>
  <c r="T9" i="5"/>
  <c r="BC202" i="164"/>
  <c r="BA202" i="164"/>
  <c r="AU202" i="164"/>
  <c r="BG201" i="164"/>
  <c r="BG200" i="164" s="1"/>
  <c r="BE201" i="164"/>
  <c r="BE200" i="164" s="1"/>
  <c r="BC201" i="164"/>
  <c r="BA201" i="164"/>
  <c r="AY201" i="164"/>
  <c r="AY202" i="164" s="1"/>
  <c r="AW201" i="164"/>
  <c r="AW202" i="164" s="1"/>
  <c r="AU201" i="164"/>
  <c r="AG201" i="164"/>
  <c r="AG200" i="164" s="1"/>
  <c r="AT200" i="164" s="1"/>
  <c r="AF201" i="164"/>
  <c r="AE201" i="164"/>
  <c r="BC200" i="164"/>
  <c r="BA200" i="164"/>
  <c r="AY200" i="164"/>
  <c r="AW200" i="164"/>
  <c r="AU200" i="164"/>
  <c r="BC197" i="164"/>
  <c r="BA197" i="164"/>
  <c r="AU197" i="164"/>
  <c r="BG196" i="164"/>
  <c r="BG195" i="164" s="1"/>
  <c r="BE196" i="164"/>
  <c r="BE197" i="164" s="1"/>
  <c r="BC196" i="164"/>
  <c r="BA196" i="164"/>
  <c r="AY196" i="164"/>
  <c r="AY197" i="164" s="1"/>
  <c r="AW196" i="164"/>
  <c r="AW197" i="164" s="1"/>
  <c r="AU196" i="164"/>
  <c r="AG196" i="164"/>
  <c r="AG195" i="164" s="1"/>
  <c r="AT195" i="164" s="1"/>
  <c r="AF196" i="164"/>
  <c r="AE196" i="164"/>
  <c r="BC195" i="164"/>
  <c r="BA195" i="164"/>
  <c r="AY195" i="164"/>
  <c r="AW195" i="164"/>
  <c r="AU195" i="164"/>
  <c r="BC192" i="164"/>
  <c r="BA192" i="164"/>
  <c r="AU192" i="164"/>
  <c r="BG191" i="164"/>
  <c r="BG190" i="164" s="1"/>
  <c r="BE191" i="164"/>
  <c r="BE192" i="164" s="1"/>
  <c r="BC191" i="164"/>
  <c r="BA191" i="164"/>
  <c r="AY191" i="164"/>
  <c r="AY192" i="164" s="1"/>
  <c r="AW191" i="164"/>
  <c r="AW190" i="164" s="1"/>
  <c r="AU191" i="164"/>
  <c r="AG191" i="164"/>
  <c r="AG192" i="164" s="1"/>
  <c r="AT192" i="164" s="1"/>
  <c r="AF191" i="164"/>
  <c r="AE191" i="164"/>
  <c r="D191" i="164"/>
  <c r="BC190" i="164"/>
  <c r="BA190" i="164"/>
  <c r="AY190" i="164"/>
  <c r="AU190" i="164"/>
  <c r="AB187" i="164"/>
  <c r="AA187" i="164"/>
  <c r="Z187" i="164"/>
  <c r="AC187" i="164" s="1"/>
  <c r="Y187" i="164"/>
  <c r="X187" i="164"/>
  <c r="AB186" i="164"/>
  <c r="AA186" i="164"/>
  <c r="Z186" i="164"/>
  <c r="Y186" i="164"/>
  <c r="X186" i="164"/>
  <c r="AC186" i="164" s="1"/>
  <c r="U186" i="164"/>
  <c r="T186" i="164"/>
  <c r="S186" i="164"/>
  <c r="R186" i="164"/>
  <c r="W186" i="164" s="1"/>
  <c r="D186" i="164"/>
  <c r="D182" i="164"/>
  <c r="AM117" i="164"/>
  <c r="V9" i="5" s="1"/>
  <c r="AM116" i="164"/>
  <c r="W116" i="164"/>
  <c r="AM114" i="164"/>
  <c r="W114" i="164"/>
  <c r="Q9" i="5" s="1"/>
  <c r="AN109" i="164"/>
  <c r="O109" i="164"/>
  <c r="N109" i="164"/>
  <c r="M109" i="164"/>
  <c r="L109" i="164"/>
  <c r="BF107" i="164"/>
  <c r="BD107" i="164"/>
  <c r="BB107" i="164"/>
  <c r="AZ107" i="164"/>
  <c r="AX107" i="164"/>
  <c r="AV107" i="164"/>
  <c r="AU107" i="164"/>
  <c r="BA19" i="164"/>
  <c r="AY19" i="164"/>
  <c r="AU19" i="164"/>
  <c r="BG18" i="164"/>
  <c r="BG17" i="164" s="1"/>
  <c r="BE18" i="164"/>
  <c r="BE17" i="164" s="1"/>
  <c r="BC18" i="164"/>
  <c r="BC17" i="164" s="1"/>
  <c r="BA18" i="164"/>
  <c r="AY18" i="164"/>
  <c r="AW18" i="164"/>
  <c r="AW19" i="164" s="1"/>
  <c r="AU18" i="164"/>
  <c r="AG18" i="164"/>
  <c r="AT18" i="164" s="1"/>
  <c r="AF18" i="164"/>
  <c r="AF114" i="164" s="1"/>
  <c r="AF3" i="164" s="1"/>
  <c r="AE18" i="164"/>
  <c r="AE114" i="164" s="1"/>
  <c r="AE3" i="164" s="1"/>
  <c r="D18" i="164"/>
  <c r="BA17" i="164"/>
  <c r="AY17" i="164"/>
  <c r="AW17" i="164"/>
  <c r="AU17" i="164"/>
  <c r="EM16" i="164"/>
  <c r="EH16" i="164"/>
  <c r="EC16" i="164"/>
  <c r="DX16" i="164"/>
  <c r="DS16" i="164"/>
  <c r="DN16" i="164"/>
  <c r="DI16" i="164"/>
  <c r="DE16" i="164"/>
  <c r="DD16" i="164"/>
  <c r="DC16" i="164"/>
  <c r="DB16" i="164"/>
  <c r="DA16" i="164"/>
  <c r="CZ16" i="164"/>
  <c r="CY16" i="164"/>
  <c r="CV16" i="164" s="1"/>
  <c r="CX16" i="164"/>
  <c r="CW16" i="164"/>
  <c r="CO16" i="164"/>
  <c r="BS16" i="164"/>
  <c r="BJ16" i="164"/>
  <c r="AU16" i="164"/>
  <c r="D14" i="164"/>
  <c r="AC12" i="164"/>
  <c r="AC3" i="164" s="1"/>
  <c r="AB12" i="164"/>
  <c r="AA12" i="164"/>
  <c r="AA3" i="164" s="1"/>
  <c r="N9" i="5" s="1"/>
  <c r="Z12" i="164"/>
  <c r="Z3" i="164" s="1"/>
  <c r="M9" i="5" s="1"/>
  <c r="Y12" i="164"/>
  <c r="Y3" i="164" s="1"/>
  <c r="X12" i="164"/>
  <c r="AM115" i="164" s="1"/>
  <c r="R9" i="5" s="1"/>
  <c r="AN10" i="164"/>
  <c r="C8" i="164"/>
  <c r="AN6" i="164"/>
  <c r="AM5" i="164"/>
  <c r="DO4" i="164"/>
  <c r="DN4" i="164"/>
  <c r="DJ4" i="164"/>
  <c r="DI4" i="164"/>
  <c r="DE4" i="164"/>
  <c r="DD4" i="164"/>
  <c r="DC4" i="164"/>
  <c r="DB4" i="164"/>
  <c r="DA4" i="164"/>
  <c r="CZ4" i="164"/>
  <c r="CY4" i="164"/>
  <c r="CX4" i="164"/>
  <c r="CW4" i="164"/>
  <c r="CS4" i="164"/>
  <c r="CR4" i="164"/>
  <c r="CQ4" i="164"/>
  <c r="CP4" i="164"/>
  <c r="CO4" i="164"/>
  <c r="CK4" i="164"/>
  <c r="CJ4" i="164"/>
  <c r="CI4" i="164"/>
  <c r="CH4" i="164"/>
  <c r="CG4" i="164"/>
  <c r="CF4" i="164"/>
  <c r="CE4" i="164"/>
  <c r="CD4" i="164"/>
  <c r="CC4" i="164"/>
  <c r="CB4" i="164"/>
  <c r="CA4" i="164"/>
  <c r="BZ4" i="164"/>
  <c r="BY4" i="164"/>
  <c r="BX4" i="164"/>
  <c r="BW4" i="164"/>
  <c r="BV4" i="164"/>
  <c r="BU4" i="164"/>
  <c r="BT4" i="164"/>
  <c r="BS4" i="164"/>
  <c r="BO4" i="164"/>
  <c r="BN4" i="164"/>
  <c r="BM4" i="164"/>
  <c r="BL4" i="164"/>
  <c r="BK4" i="164"/>
  <c r="BJ4" i="164"/>
  <c r="R4" i="164"/>
  <c r="X4" i="164" s="1"/>
  <c r="X3" i="164"/>
  <c r="AF4" i="166" l="1"/>
  <c r="AE4" i="166"/>
  <c r="DF105" i="164"/>
  <c r="ET105" i="164" s="1"/>
  <c r="DF99" i="164"/>
  <c r="ET99" i="164" s="1"/>
  <c r="DF96" i="164"/>
  <c r="ET96" i="164" s="1"/>
  <c r="DF54" i="164"/>
  <c r="ET54" i="164" s="1"/>
  <c r="DF30" i="164"/>
  <c r="ET30" i="164" s="1"/>
  <c r="DF81" i="164"/>
  <c r="ET81" i="164" s="1"/>
  <c r="DF75" i="164"/>
  <c r="ET75" i="164" s="1"/>
  <c r="DF51" i="164"/>
  <c r="ET51" i="164" s="1"/>
  <c r="DF72" i="164"/>
  <c r="ET72" i="164" s="1"/>
  <c r="DF48" i="164"/>
  <c r="ET48" i="164" s="1"/>
  <c r="DF102" i="164"/>
  <c r="ET102" i="164" s="1"/>
  <c r="DF69" i="164"/>
  <c r="ET69" i="164" s="1"/>
  <c r="DF84" i="164"/>
  <c r="ET84" i="164" s="1"/>
  <c r="DF78" i="164"/>
  <c r="ET78" i="164" s="1"/>
  <c r="DF66" i="164"/>
  <c r="ET66" i="164" s="1"/>
  <c r="DF42" i="164"/>
  <c r="ET42" i="164" s="1"/>
  <c r="DF87" i="164"/>
  <c r="ET87" i="164" s="1"/>
  <c r="DF63" i="164"/>
  <c r="ET63" i="164" s="1"/>
  <c r="DF39" i="164"/>
  <c r="ET39" i="164" s="1"/>
  <c r="DF93" i="164"/>
  <c r="ET93" i="164" s="1"/>
  <c r="DF90" i="164"/>
  <c r="ET90" i="164" s="1"/>
  <c r="DF60" i="164"/>
  <c r="ET60" i="164" s="1"/>
  <c r="DF57" i="164"/>
  <c r="ET57" i="164" s="1"/>
  <c r="DF33" i="164"/>
  <c r="ET33" i="164" s="1"/>
  <c r="DF36" i="164"/>
  <c r="ET36" i="164" s="1"/>
  <c r="DF21" i="164"/>
  <c r="ET21" i="164" s="1"/>
  <c r="DF45" i="164"/>
  <c r="ET45" i="164" s="1"/>
  <c r="DF27" i="164"/>
  <c r="ET27" i="164" s="1"/>
  <c r="DF24" i="164"/>
  <c r="ET24" i="164" s="1"/>
  <c r="DF201" i="164"/>
  <c r="ET201" i="164" s="1"/>
  <c r="DF196" i="164"/>
  <c r="ET196" i="164" s="1"/>
  <c r="DF191" i="164"/>
  <c r="ET191" i="164" s="1"/>
  <c r="DF18" i="164"/>
  <c r="ET18" i="164" s="1"/>
  <c r="DF93" i="165"/>
  <c r="ET93" i="165" s="1"/>
  <c r="DF105" i="165"/>
  <c r="ET105" i="165" s="1"/>
  <c r="DF102" i="165"/>
  <c r="ET102" i="165" s="1"/>
  <c r="DF99" i="165"/>
  <c r="ET99" i="165" s="1"/>
  <c r="DF75" i="165"/>
  <c r="ET75" i="165" s="1"/>
  <c r="DF51" i="165"/>
  <c r="ET51" i="165" s="1"/>
  <c r="DF96" i="165"/>
  <c r="ET96" i="165" s="1"/>
  <c r="DF72" i="165"/>
  <c r="ET72" i="165" s="1"/>
  <c r="DF84" i="165"/>
  <c r="ET84" i="165" s="1"/>
  <c r="DF78" i="165"/>
  <c r="ET78" i="165" s="1"/>
  <c r="DF69" i="165"/>
  <c r="ET69" i="165" s="1"/>
  <c r="DF66" i="165"/>
  <c r="ET66" i="165" s="1"/>
  <c r="DF30" i="165"/>
  <c r="ET30" i="165" s="1"/>
  <c r="DF87" i="165"/>
  <c r="ET87" i="165" s="1"/>
  <c r="DF90" i="165"/>
  <c r="ET90" i="165" s="1"/>
  <c r="DF48" i="165"/>
  <c r="ET48" i="165" s="1"/>
  <c r="DF57" i="165"/>
  <c r="ET57" i="165" s="1"/>
  <c r="DF45" i="165"/>
  <c r="ET45" i="165" s="1"/>
  <c r="DF42" i="165"/>
  <c r="ET42" i="165" s="1"/>
  <c r="DF81" i="165"/>
  <c r="ET81" i="165" s="1"/>
  <c r="DF39" i="165"/>
  <c r="ET39" i="165" s="1"/>
  <c r="DF60" i="165"/>
  <c r="ET60" i="165" s="1"/>
  <c r="DF54" i="165"/>
  <c r="ET54" i="165" s="1"/>
  <c r="DF36" i="165"/>
  <c r="ET36" i="165" s="1"/>
  <c r="DF63" i="165"/>
  <c r="ET63" i="165" s="1"/>
  <c r="DF33" i="165"/>
  <c r="ET33" i="165" s="1"/>
  <c r="DF24" i="165"/>
  <c r="ET24" i="165" s="1"/>
  <c r="DF27" i="165"/>
  <c r="ET27" i="165" s="1"/>
  <c r="DF21" i="165"/>
  <c r="ET21" i="165" s="1"/>
  <c r="DF18" i="165"/>
  <c r="ET18" i="165" s="1"/>
  <c r="DF201" i="165"/>
  <c r="ET201" i="165" s="1"/>
  <c r="DF196" i="165"/>
  <c r="ET196" i="165" s="1"/>
  <c r="DF191" i="165"/>
  <c r="ET191" i="165" s="1"/>
  <c r="DF60" i="166"/>
  <c r="ET60" i="166" s="1"/>
  <c r="DF72" i="166"/>
  <c r="ET72" i="166" s="1"/>
  <c r="DF48" i="166"/>
  <c r="ET48" i="166" s="1"/>
  <c r="DF54" i="166"/>
  <c r="ET54" i="166" s="1"/>
  <c r="DF69" i="166"/>
  <c r="ET69" i="166" s="1"/>
  <c r="DF30" i="166"/>
  <c r="ET30" i="166" s="1"/>
  <c r="DF57" i="166"/>
  <c r="ET57" i="166" s="1"/>
  <c r="DF42" i="166"/>
  <c r="ET42" i="166" s="1"/>
  <c r="DF51" i="166"/>
  <c r="ET51" i="166" s="1"/>
  <c r="DF27" i="166"/>
  <c r="ET27" i="166" s="1"/>
  <c r="DF24" i="166"/>
  <c r="ET24" i="166" s="1"/>
  <c r="DF21" i="166"/>
  <c r="ET21" i="166" s="1"/>
  <c r="DF36" i="166"/>
  <c r="ET36" i="166" s="1"/>
  <c r="DF45" i="166"/>
  <c r="ET45" i="166" s="1"/>
  <c r="DF66" i="166"/>
  <c r="ET66" i="166" s="1"/>
  <c r="DF63" i="166"/>
  <c r="ET63" i="166" s="1"/>
  <c r="DF39" i="166"/>
  <c r="ET39" i="166" s="1"/>
  <c r="DF33" i="166"/>
  <c r="ET33" i="166" s="1"/>
  <c r="DF18" i="166"/>
  <c r="ET18" i="166" s="1"/>
  <c r="DF168" i="166"/>
  <c r="ET168" i="166" s="1"/>
  <c r="DF163" i="166"/>
  <c r="ET163" i="166" s="1"/>
  <c r="DF158" i="166"/>
  <c r="ET158" i="166" s="1"/>
  <c r="Y4" i="165"/>
  <c r="B10" i="5" s="1"/>
  <c r="X4" i="165"/>
  <c r="AF4" i="167"/>
  <c r="AE4" i="167"/>
  <c r="AE4" i="164"/>
  <c r="AF4" i="164"/>
  <c r="BE19" i="164"/>
  <c r="Y4" i="164"/>
  <c r="B9" i="5" s="1"/>
  <c r="AG19" i="164"/>
  <c r="AT19" i="164" s="1"/>
  <c r="BG19" i="164"/>
  <c r="AG190" i="164"/>
  <c r="AT190" i="164" s="1"/>
  <c r="AG17" i="164"/>
  <c r="AW192" i="164"/>
  <c r="S4" i="165"/>
  <c r="BA17" i="165"/>
  <c r="BC19" i="165"/>
  <c r="BB114" i="165" s="1"/>
  <c r="BC190" i="165"/>
  <c r="AT191" i="165"/>
  <c r="BE192" i="165"/>
  <c r="BA195" i="165"/>
  <c r="AT196" i="165"/>
  <c r="BA200" i="165"/>
  <c r="AT201" i="165"/>
  <c r="AG17" i="166"/>
  <c r="BG17" i="166"/>
  <c r="AM82" i="166"/>
  <c r="R11" i="5" s="1"/>
  <c r="AG162" i="166"/>
  <c r="AT162" i="166" s="1"/>
  <c r="BG162" i="166"/>
  <c r="AG167" i="166"/>
  <c r="AT167" i="166" s="1"/>
  <c r="BG167" i="166"/>
  <c r="AW17" i="167"/>
  <c r="AF4" i="171"/>
  <c r="AE4" i="171"/>
  <c r="BC19" i="164"/>
  <c r="BB114" i="164" s="1"/>
  <c r="BE190" i="164"/>
  <c r="BG192" i="164"/>
  <c r="BE195" i="164"/>
  <c r="AE114" i="165"/>
  <c r="AE3" i="165" s="1"/>
  <c r="BC195" i="165"/>
  <c r="BC200" i="165"/>
  <c r="B11" i="5"/>
  <c r="AY17" i="167"/>
  <c r="AX51" i="167" s="1"/>
  <c r="BE132" i="167"/>
  <c r="BE134" i="167"/>
  <c r="DF54" i="169"/>
  <c r="ET54" i="169" s="1"/>
  <c r="DF48" i="169"/>
  <c r="ET48" i="169" s="1"/>
  <c r="DF45" i="169"/>
  <c r="ET45" i="169" s="1"/>
  <c r="DF42" i="169"/>
  <c r="ET42" i="169" s="1"/>
  <c r="DF51" i="169"/>
  <c r="ET51" i="169" s="1"/>
  <c r="DF39" i="169"/>
  <c r="ET39" i="169" s="1"/>
  <c r="DF27" i="169"/>
  <c r="ET27" i="169" s="1"/>
  <c r="DF36" i="169"/>
  <c r="ET36" i="169" s="1"/>
  <c r="DF21" i="169"/>
  <c r="ET21" i="169" s="1"/>
  <c r="DF30" i="169"/>
  <c r="ET30" i="169" s="1"/>
  <c r="DF24" i="169"/>
  <c r="ET24" i="169" s="1"/>
  <c r="DF33" i="169"/>
  <c r="ET33" i="169" s="1"/>
  <c r="DF18" i="169"/>
  <c r="ET18" i="169" s="1"/>
  <c r="DF150" i="169"/>
  <c r="ET150" i="169" s="1"/>
  <c r="DF145" i="169"/>
  <c r="ET145" i="169" s="1"/>
  <c r="DF140" i="169"/>
  <c r="ET140" i="169" s="1"/>
  <c r="BG134" i="167"/>
  <c r="BG132" i="167"/>
  <c r="AF4" i="170"/>
  <c r="AE4" i="170"/>
  <c r="BF30" i="171"/>
  <c r="AM115" i="165"/>
  <c r="R10" i="5" s="1"/>
  <c r="AT128" i="167"/>
  <c r="AG134" i="167"/>
  <c r="AT134" i="167" s="1"/>
  <c r="AT133" i="167"/>
  <c r="AG132" i="167"/>
  <c r="AT132" i="167" s="1"/>
  <c r="BC137" i="167"/>
  <c r="BC139" i="167"/>
  <c r="DF63" i="168"/>
  <c r="ET63" i="168" s="1"/>
  <c r="DF27" i="168"/>
  <c r="ET27" i="168" s="1"/>
  <c r="DF60" i="168"/>
  <c r="ET60" i="168" s="1"/>
  <c r="DF48" i="168"/>
  <c r="ET48" i="168" s="1"/>
  <c r="DF54" i="168"/>
  <c r="ET54" i="168" s="1"/>
  <c r="DF33" i="168"/>
  <c r="ET33" i="168" s="1"/>
  <c r="DF57" i="168"/>
  <c r="ET57" i="168" s="1"/>
  <c r="DF24" i="168"/>
  <c r="ET24" i="168" s="1"/>
  <c r="DF51" i="168"/>
  <c r="ET51" i="168" s="1"/>
  <c r="DF36" i="168"/>
  <c r="ET36" i="168" s="1"/>
  <c r="DF39" i="168"/>
  <c r="ET39" i="168" s="1"/>
  <c r="DF45" i="168"/>
  <c r="ET45" i="168" s="1"/>
  <c r="DF42" i="168"/>
  <c r="ET42" i="168" s="1"/>
  <c r="DF30" i="168"/>
  <c r="ET30" i="168" s="1"/>
  <c r="DF21" i="168"/>
  <c r="ET21" i="168" s="1"/>
  <c r="DF18" i="168"/>
  <c r="ET18" i="168" s="1"/>
  <c r="DF159" i="168"/>
  <c r="ET159" i="168" s="1"/>
  <c r="DF154" i="168"/>
  <c r="ET154" i="168" s="1"/>
  <c r="DF149" i="168"/>
  <c r="ET149" i="168" s="1"/>
  <c r="AF4" i="168"/>
  <c r="AE4" i="168"/>
  <c r="AT191" i="164"/>
  <c r="AT196" i="164"/>
  <c r="AT201" i="164"/>
  <c r="BE202" i="164"/>
  <c r="AW192" i="165"/>
  <c r="AW197" i="165"/>
  <c r="AW202" i="165"/>
  <c r="BA19" i="166"/>
  <c r="AZ81" i="166" s="1"/>
  <c r="BC159" i="166"/>
  <c r="BC164" i="166"/>
  <c r="BC169" i="166"/>
  <c r="BE137" i="167"/>
  <c r="BE139" i="167"/>
  <c r="X144" i="168"/>
  <c r="AC144" i="168" s="1"/>
  <c r="W144" i="168"/>
  <c r="DF21" i="171"/>
  <c r="ET21" i="171" s="1"/>
  <c r="DF117" i="171"/>
  <c r="ET117" i="171" s="1"/>
  <c r="DF18" i="171"/>
  <c r="ET18" i="171" s="1"/>
  <c r="DF112" i="171"/>
  <c r="ET112" i="171" s="1"/>
  <c r="DF107" i="171"/>
  <c r="ET107" i="171" s="1"/>
  <c r="AG197" i="164"/>
  <c r="AT197" i="164" s="1"/>
  <c r="AG202" i="164"/>
  <c r="AT202" i="164" s="1"/>
  <c r="BG202" i="164"/>
  <c r="AW19" i="165"/>
  <c r="AV114" i="165" s="1"/>
  <c r="W186" i="165"/>
  <c r="AY192" i="165"/>
  <c r="AY197" i="165"/>
  <c r="AY202" i="165"/>
  <c r="S4" i="166"/>
  <c r="BC19" i="166"/>
  <c r="BB81" i="166" s="1"/>
  <c r="AT158" i="166"/>
  <c r="BE159" i="166"/>
  <c r="AT163" i="166"/>
  <c r="BE164" i="166"/>
  <c r="AT168" i="166"/>
  <c r="BE169" i="166"/>
  <c r="DF39" i="167"/>
  <c r="ET39" i="167" s="1"/>
  <c r="DF36" i="167"/>
  <c r="ET36" i="167" s="1"/>
  <c r="DF33" i="167"/>
  <c r="ET33" i="167" s="1"/>
  <c r="DF42" i="167"/>
  <c r="ET42" i="167" s="1"/>
  <c r="DF21" i="167"/>
  <c r="ET21" i="167" s="1"/>
  <c r="DF30" i="167"/>
  <c r="ET30" i="167" s="1"/>
  <c r="DF27" i="167"/>
  <c r="ET27" i="167" s="1"/>
  <c r="DF24" i="167"/>
  <c r="ET24" i="167" s="1"/>
  <c r="DF138" i="167"/>
  <c r="ET138" i="167" s="1"/>
  <c r="DF133" i="167"/>
  <c r="ET133" i="167" s="1"/>
  <c r="DF128" i="167"/>
  <c r="ET128" i="167" s="1"/>
  <c r="AF4" i="169"/>
  <c r="AE4" i="169"/>
  <c r="S4" i="164"/>
  <c r="BG197" i="164"/>
  <c r="AY19" i="165"/>
  <c r="AX114" i="165" s="1"/>
  <c r="BA192" i="165"/>
  <c r="X4" i="166"/>
  <c r="AT18" i="166"/>
  <c r="BE19" i="166"/>
  <c r="AG159" i="166"/>
  <c r="AT159" i="166" s="1"/>
  <c r="BG159" i="166"/>
  <c r="DF18" i="167"/>
  <c r="ET18" i="167" s="1"/>
  <c r="BG127" i="167"/>
  <c r="AM52" i="167"/>
  <c r="R12" i="5" s="1"/>
  <c r="AG127" i="167"/>
  <c r="AT127" i="167" s="1"/>
  <c r="DF42" i="170"/>
  <c r="ET42" i="170" s="1"/>
  <c r="DF39" i="170"/>
  <c r="ET39" i="170" s="1"/>
  <c r="DF36" i="170"/>
  <c r="ET36" i="170" s="1"/>
  <c r="DF33" i="170"/>
  <c r="ET33" i="170" s="1"/>
  <c r="DF30" i="170"/>
  <c r="ET30" i="170" s="1"/>
  <c r="DF27" i="170"/>
  <c r="ET27" i="170" s="1"/>
  <c r="DF24" i="170"/>
  <c r="ET24" i="170" s="1"/>
  <c r="DF21" i="170"/>
  <c r="ET21" i="170" s="1"/>
  <c r="DF18" i="170"/>
  <c r="ET18" i="170" s="1"/>
  <c r="DF138" i="170"/>
  <c r="ET138" i="170" s="1"/>
  <c r="DF133" i="170"/>
  <c r="ET133" i="170" s="1"/>
  <c r="DF128" i="170"/>
  <c r="ET128" i="170" s="1"/>
  <c r="AZ30" i="171"/>
  <c r="AG137" i="167"/>
  <c r="AT137" i="167" s="1"/>
  <c r="BG137" i="167"/>
  <c r="B12" i="5"/>
  <c r="X3" i="168"/>
  <c r="R4" i="168"/>
  <c r="AY17" i="168"/>
  <c r="BA19" i="168"/>
  <c r="AZ72" i="168" s="1"/>
  <c r="BA148" i="168"/>
  <c r="BC150" i="168"/>
  <c r="AY153" i="168"/>
  <c r="AY158" i="168"/>
  <c r="AG17" i="169"/>
  <c r="BG17" i="169"/>
  <c r="AM64" i="169"/>
  <c r="R14" i="5" s="1"/>
  <c r="AG144" i="169"/>
  <c r="AT144" i="169" s="1"/>
  <c r="BG144" i="169"/>
  <c r="AG149" i="169"/>
  <c r="AT149" i="169" s="1"/>
  <c r="BG149" i="169"/>
  <c r="X3" i="170"/>
  <c r="R4" i="170"/>
  <c r="AY17" i="170"/>
  <c r="BA19" i="170"/>
  <c r="AZ51" i="170" s="1"/>
  <c r="BA127" i="170"/>
  <c r="BC129" i="170"/>
  <c r="AY132" i="170"/>
  <c r="AY137" i="170"/>
  <c r="AG17" i="171"/>
  <c r="BG17" i="171"/>
  <c r="AM31" i="171"/>
  <c r="R16" i="5" s="1"/>
  <c r="AG111" i="171"/>
  <c r="AT111" i="171" s="1"/>
  <c r="BG111" i="171"/>
  <c r="AG116" i="171"/>
  <c r="AT116" i="171" s="1"/>
  <c r="BC118" i="171"/>
  <c r="BC47" i="158"/>
  <c r="AY61" i="158"/>
  <c r="BA153" i="168"/>
  <c r="BA158" i="168"/>
  <c r="BA132" i="170"/>
  <c r="BA137" i="170"/>
  <c r="BE118" i="171"/>
  <c r="AY46" i="158"/>
  <c r="BC61" i="158"/>
  <c r="BC59" i="158"/>
  <c r="BA61" i="158"/>
  <c r="BE20" i="158"/>
  <c r="BE22" i="158"/>
  <c r="BE23" i="158"/>
  <c r="BE25" i="158"/>
  <c r="BE26" i="158"/>
  <c r="BE28" i="158"/>
  <c r="BE29" i="158"/>
  <c r="BE31" i="158"/>
  <c r="BE32" i="158"/>
  <c r="BE34" i="158"/>
  <c r="BE35" i="158"/>
  <c r="BE37" i="158"/>
  <c r="BC58" i="158"/>
  <c r="BC56" i="158"/>
  <c r="BA67" i="158"/>
  <c r="BA65" i="158"/>
  <c r="BA70" i="158"/>
  <c r="BA68" i="158"/>
  <c r="AG118" i="171"/>
  <c r="AT118" i="171" s="1"/>
  <c r="AG22" i="158"/>
  <c r="AT22" i="158" s="1"/>
  <c r="AY52" i="158"/>
  <c r="BC55" i="158"/>
  <c r="BC53" i="158"/>
  <c r="BA55" i="158"/>
  <c r="R4" i="169"/>
  <c r="BA19" i="169"/>
  <c r="AZ63" i="169" s="1"/>
  <c r="BC141" i="169"/>
  <c r="BC146" i="169"/>
  <c r="BC151" i="169"/>
  <c r="R4" i="171"/>
  <c r="BA19" i="171"/>
  <c r="BC108" i="171"/>
  <c r="BC113" i="171"/>
  <c r="BC52" i="158"/>
  <c r="BC50" i="158"/>
  <c r="BA52" i="158"/>
  <c r="AY64" i="158"/>
  <c r="AT138" i="167"/>
  <c r="AW150" i="168"/>
  <c r="AW155" i="168"/>
  <c r="AW160" i="168"/>
  <c r="S4" i="169"/>
  <c r="BC19" i="169"/>
  <c r="BB63" i="169" s="1"/>
  <c r="AT140" i="169"/>
  <c r="BE141" i="169"/>
  <c r="AT145" i="169"/>
  <c r="BE146" i="169"/>
  <c r="AT150" i="169"/>
  <c r="BE151" i="169"/>
  <c r="AW129" i="170"/>
  <c r="AW134" i="170"/>
  <c r="AW139" i="170"/>
  <c r="S4" i="171"/>
  <c r="BC19" i="171"/>
  <c r="BB30" i="171" s="1"/>
  <c r="AT107" i="171"/>
  <c r="BE108" i="171"/>
  <c r="AT112" i="171"/>
  <c r="BE113" i="171"/>
  <c r="AT21" i="158"/>
  <c r="AW19" i="168"/>
  <c r="AV72" i="168" s="1"/>
  <c r="AY150" i="168"/>
  <c r="AT18" i="169"/>
  <c r="BE19" i="169"/>
  <c r="AG141" i="169"/>
  <c r="AT141" i="169" s="1"/>
  <c r="BG141" i="169"/>
  <c r="AW19" i="170"/>
  <c r="AV51" i="170" s="1"/>
  <c r="W123" i="170"/>
  <c r="AY129" i="170"/>
  <c r="AT18" i="171"/>
  <c r="BE19" i="171"/>
  <c r="BD30" i="171" s="1"/>
  <c r="AG108" i="171"/>
  <c r="AT108" i="171" s="1"/>
  <c r="BG108" i="171"/>
  <c r="AY43" i="158"/>
  <c r="BA43" i="158"/>
  <c r="BA64" i="158"/>
  <c r="BA62" i="158"/>
  <c r="BE40" i="158"/>
  <c r="BE43" i="158"/>
  <c r="BE46" i="158"/>
  <c r="BE49" i="158"/>
  <c r="BE52" i="158"/>
  <c r="BE55" i="158"/>
  <c r="BE58" i="158"/>
  <c r="BE61" i="158"/>
  <c r="BE64" i="158"/>
  <c r="BE67" i="158"/>
  <c r="BE70" i="158"/>
  <c r="BA71" i="158"/>
  <c r="BE73" i="158"/>
  <c r="BA74" i="158"/>
  <c r="BE76" i="158"/>
  <c r="BA77" i="158"/>
  <c r="BE79" i="158"/>
  <c r="BA80" i="158"/>
  <c r="AT81" i="158"/>
  <c r="BA88" i="158"/>
  <c r="BC89" i="158"/>
  <c r="BA22" i="164"/>
  <c r="BA32" i="164"/>
  <c r="BC62" i="158"/>
  <c r="BC65" i="158"/>
  <c r="BC68" i="158"/>
  <c r="BC71" i="158"/>
  <c r="BC74" i="158"/>
  <c r="BC77" i="158"/>
  <c r="BC80" i="158"/>
  <c r="AY85" i="158"/>
  <c r="AY86" i="158"/>
  <c r="BC88" i="158"/>
  <c r="BE89" i="158"/>
  <c r="AY97" i="158"/>
  <c r="AY20" i="164"/>
  <c r="AX114" i="164" s="1"/>
  <c r="BG23" i="164"/>
  <c r="BF114" i="164" s="1"/>
  <c r="AY25" i="164"/>
  <c r="AY23" i="164"/>
  <c r="BE26" i="164"/>
  <c r="BD114" i="164" s="1"/>
  <c r="AW28" i="164"/>
  <c r="AW26" i="164"/>
  <c r="AV114" i="164" s="1"/>
  <c r="BC29" i="164"/>
  <c r="BE80" i="158"/>
  <c r="BA85" i="158"/>
  <c r="BA97" i="158"/>
  <c r="BC20" i="164"/>
  <c r="BG26" i="164"/>
  <c r="BG34" i="164"/>
  <c r="BC38" i="164"/>
  <c r="BC40" i="164"/>
  <c r="AT84" i="158"/>
  <c r="BE86" i="158"/>
  <c r="AG23" i="164"/>
  <c r="AT23" i="164" s="1"/>
  <c r="BE40" i="164"/>
  <c r="BE38" i="164"/>
  <c r="BA41" i="164"/>
  <c r="BA43" i="164"/>
  <c r="AG34" i="164"/>
  <c r="AT34" i="164" s="1"/>
  <c r="BG37" i="164"/>
  <c r="BG35" i="164"/>
  <c r="BG38" i="164"/>
  <c r="BG40" i="164"/>
  <c r="BC43" i="164"/>
  <c r="BC41" i="164"/>
  <c r="AG37" i="164"/>
  <c r="AT37" i="164" s="1"/>
  <c r="AG35" i="164"/>
  <c r="AT35" i="164" s="1"/>
  <c r="AY44" i="164"/>
  <c r="AY46" i="164"/>
  <c r="AT36" i="164"/>
  <c r="AT39" i="164"/>
  <c r="AG38" i="164"/>
  <c r="AT38" i="164" s="1"/>
  <c r="AG40" i="164"/>
  <c r="AT40" i="164" s="1"/>
  <c r="BA46" i="164"/>
  <c r="BA44" i="164"/>
  <c r="AT24" i="164"/>
  <c r="AT33" i="164"/>
  <c r="BE43" i="164"/>
  <c r="BC46" i="164"/>
  <c r="AY47" i="164"/>
  <c r="AW50" i="164"/>
  <c r="AY52" i="164"/>
  <c r="AW55" i="164"/>
  <c r="AG59" i="164"/>
  <c r="AT59" i="164" s="1"/>
  <c r="BG59" i="164"/>
  <c r="BE62" i="164"/>
  <c r="AG64" i="164"/>
  <c r="AT64" i="164" s="1"/>
  <c r="BG64" i="164"/>
  <c r="BC65" i="164"/>
  <c r="AT66" i="164"/>
  <c r="BE67" i="164"/>
  <c r="BA68" i="164"/>
  <c r="BC70" i="164"/>
  <c r="AY71" i="164"/>
  <c r="BA73" i="164"/>
  <c r="AW74" i="164"/>
  <c r="AY76" i="164"/>
  <c r="BA79" i="164"/>
  <c r="BA80" i="164"/>
  <c r="BA85" i="164"/>
  <c r="BG89" i="164"/>
  <c r="BG92" i="164"/>
  <c r="AW92" i="164"/>
  <c r="AW94" i="164"/>
  <c r="BG95" i="164"/>
  <c r="AY25" i="165"/>
  <c r="AY23" i="165"/>
  <c r="AG62" i="164"/>
  <c r="AT62" i="164" s="1"/>
  <c r="BG80" i="164"/>
  <c r="AY89" i="164"/>
  <c r="AY91" i="164"/>
  <c r="AG91" i="164"/>
  <c r="AT91" i="164" s="1"/>
  <c r="AG92" i="164"/>
  <c r="AT92" i="164" s="1"/>
  <c r="AG94" i="164"/>
  <c r="AT94" i="164" s="1"/>
  <c r="AG95" i="164"/>
  <c r="AT95" i="164" s="1"/>
  <c r="AY22" i="165"/>
  <c r="BA23" i="165"/>
  <c r="BA25" i="165"/>
  <c r="AG26" i="165"/>
  <c r="AT26" i="165" s="1"/>
  <c r="AT48" i="164"/>
  <c r="AT72" i="164"/>
  <c r="AY77" i="164"/>
  <c r="AY83" i="164"/>
  <c r="AG89" i="164"/>
  <c r="AT89" i="164" s="1"/>
  <c r="BE103" i="164"/>
  <c r="BE101" i="164"/>
  <c r="AT78" i="164"/>
  <c r="BE80" i="164"/>
  <c r="BE82" i="164"/>
  <c r="BE83" i="164"/>
  <c r="BA86" i="164"/>
  <c r="BA88" i="164"/>
  <c r="AW95" i="164"/>
  <c r="BE100" i="164"/>
  <c r="BG101" i="164"/>
  <c r="BG103" i="164"/>
  <c r="BC106" i="164"/>
  <c r="BC104" i="164"/>
  <c r="BE104" i="164"/>
  <c r="BE106" i="164"/>
  <c r="AT57" i="164"/>
  <c r="AT96" i="164"/>
  <c r="BG100" i="164"/>
  <c r="BG98" i="164"/>
  <c r="AT102" i="164"/>
  <c r="AG101" i="164"/>
  <c r="AT101" i="164" s="1"/>
  <c r="AG103" i="164"/>
  <c r="AT103" i="164" s="1"/>
  <c r="AG28" i="165"/>
  <c r="AT28" i="165" s="1"/>
  <c r="AW49" i="164"/>
  <c r="AG58" i="164"/>
  <c r="AT58" i="164" s="1"/>
  <c r="BG58" i="164"/>
  <c r="AT60" i="164"/>
  <c r="BE61" i="164"/>
  <c r="BC64" i="164"/>
  <c r="BA67" i="164"/>
  <c r="AY70" i="164"/>
  <c r="AW73" i="164"/>
  <c r="AG82" i="164"/>
  <c r="AT82" i="164" s="1"/>
  <c r="AT81" i="164"/>
  <c r="BC83" i="164"/>
  <c r="BC85" i="164"/>
  <c r="BE94" i="164"/>
  <c r="AG100" i="164"/>
  <c r="AT100" i="164" s="1"/>
  <c r="AG98" i="164"/>
  <c r="AT98" i="164" s="1"/>
  <c r="BA22" i="165"/>
  <c r="BA20" i="165"/>
  <c r="AZ114" i="165" s="1"/>
  <c r="AW28" i="165"/>
  <c r="AW26" i="165"/>
  <c r="BC86" i="164"/>
  <c r="AT99" i="164"/>
  <c r="BC20" i="165"/>
  <c r="BC22" i="165"/>
  <c r="AY26" i="165"/>
  <c r="AY28" i="165"/>
  <c r="AT105" i="164"/>
  <c r="AW31" i="165"/>
  <c r="AG35" i="165"/>
  <c r="AT35" i="165" s="1"/>
  <c r="BG35" i="165"/>
  <c r="BE38" i="165"/>
  <c r="AG40" i="165"/>
  <c r="AT40" i="165" s="1"/>
  <c r="BG40" i="165"/>
  <c r="BC41" i="165"/>
  <c r="AT42" i="165"/>
  <c r="BE43" i="165"/>
  <c r="BA44" i="165"/>
  <c r="BC46" i="165"/>
  <c r="AY47" i="165"/>
  <c r="BA49" i="165"/>
  <c r="AG53" i="165"/>
  <c r="AT53" i="165" s="1"/>
  <c r="AG55" i="165"/>
  <c r="AT55" i="165" s="1"/>
  <c r="BE55" i="165"/>
  <c r="AG65" i="165"/>
  <c r="AT65" i="165" s="1"/>
  <c r="BA76" i="165"/>
  <c r="BA77" i="165"/>
  <c r="BC82" i="165"/>
  <c r="BE92" i="165"/>
  <c r="AW92" i="165"/>
  <c r="AW94" i="165"/>
  <c r="BC95" i="165"/>
  <c r="BC98" i="165"/>
  <c r="BC100" i="165"/>
  <c r="AG38" i="165"/>
  <c r="AT38" i="165" s="1"/>
  <c r="AT54" i="165"/>
  <c r="BE56" i="165"/>
  <c r="BE58" i="165"/>
  <c r="BE59" i="165"/>
  <c r="BA62" i="165"/>
  <c r="BA64" i="165"/>
  <c r="AW71" i="165"/>
  <c r="AT75" i="165"/>
  <c r="BC76" i="165"/>
  <c r="AW88" i="165"/>
  <c r="BA89" i="165"/>
  <c r="BG92" i="165"/>
  <c r="BE95" i="165"/>
  <c r="BA53" i="165"/>
  <c r="AW67" i="165"/>
  <c r="AG82" i="165"/>
  <c r="AT82" i="165" s="1"/>
  <c r="AT81" i="165"/>
  <c r="BC83" i="165"/>
  <c r="BC85" i="165"/>
  <c r="AY88" i="165"/>
  <c r="AT51" i="165"/>
  <c r="BC53" i="165"/>
  <c r="AT72" i="165"/>
  <c r="AG92" i="165"/>
  <c r="AT92" i="165" s="1"/>
  <c r="AW56" i="165"/>
  <c r="AG58" i="165"/>
  <c r="AT58" i="165" s="1"/>
  <c r="AT57" i="165"/>
  <c r="BC59" i="165"/>
  <c r="BC61" i="165"/>
  <c r="BA80" i="165"/>
  <c r="AW91" i="165"/>
  <c r="AW89" i="165"/>
  <c r="BG77" i="165"/>
  <c r="BG79" i="165"/>
  <c r="AY89" i="165"/>
  <c r="AY91" i="165"/>
  <c r="AG94" i="165"/>
  <c r="AT94" i="165" s="1"/>
  <c r="AG34" i="165"/>
  <c r="AT34" i="165" s="1"/>
  <c r="BG34" i="165"/>
  <c r="BF114" i="165" s="1"/>
  <c r="AT36" i="165"/>
  <c r="BE37" i="165"/>
  <c r="BD114" i="165" s="1"/>
  <c r="BC40" i="165"/>
  <c r="BA43" i="165"/>
  <c r="AY46" i="165"/>
  <c r="AW49" i="165"/>
  <c r="AW68" i="165"/>
  <c r="AW70" i="165"/>
  <c r="AG77" i="165"/>
  <c r="AT77" i="165" s="1"/>
  <c r="AG79" i="165"/>
  <c r="AT79" i="165" s="1"/>
  <c r="BG53" i="165"/>
  <c r="BG55" i="165"/>
  <c r="BG56" i="165"/>
  <c r="AY65" i="165"/>
  <c r="AY67" i="165"/>
  <c r="AG68" i="165"/>
  <c r="AT68" i="165" s="1"/>
  <c r="AT78" i="165"/>
  <c r="AG80" i="165"/>
  <c r="AT80" i="165" s="1"/>
  <c r="BE80" i="165"/>
  <c r="BE82" i="165"/>
  <c r="BE83" i="165"/>
  <c r="BA86" i="165"/>
  <c r="BA88" i="165"/>
  <c r="AG98" i="165"/>
  <c r="AT98" i="165" s="1"/>
  <c r="BG98" i="165"/>
  <c r="BE101" i="165"/>
  <c r="AG103" i="165"/>
  <c r="AT103" i="165" s="1"/>
  <c r="BG103" i="165"/>
  <c r="BC104" i="165"/>
  <c r="AT105" i="165"/>
  <c r="BE106" i="165"/>
  <c r="BA20" i="166"/>
  <c r="BC22" i="166"/>
  <c r="AY23" i="166"/>
  <c r="AX81" i="166" s="1"/>
  <c r="BA25" i="166"/>
  <c r="AW26" i="166"/>
  <c r="AY28" i="166"/>
  <c r="AY32" i="166"/>
  <c r="BE35" i="166"/>
  <c r="BE37" i="166"/>
  <c r="BE38" i="166"/>
  <c r="AW44" i="166"/>
  <c r="BC47" i="166"/>
  <c r="BC50" i="166"/>
  <c r="AG62" i="166"/>
  <c r="AT62" i="166" s="1"/>
  <c r="AT63" i="166"/>
  <c r="AG20" i="167"/>
  <c r="AT20" i="167" s="1"/>
  <c r="AT21" i="167"/>
  <c r="AG22" i="168"/>
  <c r="AT22" i="168" s="1"/>
  <c r="AT21" i="168"/>
  <c r="AG20" i="168"/>
  <c r="AT20" i="168" s="1"/>
  <c r="AG101" i="165"/>
  <c r="AT101" i="165" s="1"/>
  <c r="BA32" i="166"/>
  <c r="BC37" i="166"/>
  <c r="AY44" i="166"/>
  <c r="BA49" i="166"/>
  <c r="AG64" i="166"/>
  <c r="AT64" i="166" s="1"/>
  <c r="AW23" i="167"/>
  <c r="AV51" i="167" s="1"/>
  <c r="AW25" i="167"/>
  <c r="BE56" i="166"/>
  <c r="AY58" i="166"/>
  <c r="AY56" i="166"/>
  <c r="AT69" i="166"/>
  <c r="AG70" i="166"/>
  <c r="AT70" i="166" s="1"/>
  <c r="AY20" i="167"/>
  <c r="AY22" i="167"/>
  <c r="BG31" i="167"/>
  <c r="AT27" i="166"/>
  <c r="AG37" i="166"/>
  <c r="AT37" i="166" s="1"/>
  <c r="AT36" i="166"/>
  <c r="BC38" i="166"/>
  <c r="BC40" i="166"/>
  <c r="AY68" i="166"/>
  <c r="AW73" i="166"/>
  <c r="BA26" i="167"/>
  <c r="AZ51" i="167" s="1"/>
  <c r="AY103" i="165"/>
  <c r="AW106" i="165"/>
  <c r="AG28" i="166"/>
  <c r="AT28" i="166" s="1"/>
  <c r="BG28" i="166"/>
  <c r="BF81" i="166" s="1"/>
  <c r="AY35" i="166"/>
  <c r="AG53" i="166"/>
  <c r="AT53" i="166" s="1"/>
  <c r="AY64" i="166"/>
  <c r="AW67" i="166"/>
  <c r="AG31" i="167"/>
  <c r="AT31" i="167" s="1"/>
  <c r="AT30" i="167"/>
  <c r="AG29" i="167"/>
  <c r="AT29" i="167" s="1"/>
  <c r="BA103" i="165"/>
  <c r="AY106" i="165"/>
  <c r="AW22" i="166"/>
  <c r="AV81" i="166" s="1"/>
  <c r="BA40" i="166"/>
  <c r="BE23" i="167"/>
  <c r="BD51" i="167" s="1"/>
  <c r="BE25" i="167"/>
  <c r="BC40" i="167"/>
  <c r="BC38" i="167"/>
  <c r="AG97" i="165"/>
  <c r="AT97" i="165" s="1"/>
  <c r="AT99" i="165"/>
  <c r="BG32" i="166"/>
  <c r="BG34" i="166"/>
  <c r="BC44" i="166"/>
  <c r="BC46" i="166"/>
  <c r="BE65" i="166"/>
  <c r="BE67" i="166"/>
  <c r="BG20" i="167"/>
  <c r="BF51" i="167" s="1"/>
  <c r="BG22" i="167"/>
  <c r="AG32" i="166"/>
  <c r="AT32" i="166" s="1"/>
  <c r="AG34" i="166"/>
  <c r="AT34" i="166" s="1"/>
  <c r="BE34" i="166"/>
  <c r="BD81" i="166" s="1"/>
  <c r="AY43" i="166"/>
  <c r="AY41" i="166"/>
  <c r="BA53" i="166"/>
  <c r="AT54" i="166"/>
  <c r="BG62" i="166"/>
  <c r="BG64" i="166"/>
  <c r="AY29" i="167"/>
  <c r="AY31" i="167"/>
  <c r="AG52" i="166"/>
  <c r="AT52" i="166" s="1"/>
  <c r="AY23" i="167"/>
  <c r="AY28" i="167"/>
  <c r="AY41" i="167"/>
  <c r="AY43" i="167"/>
  <c r="AY22" i="168"/>
  <c r="AY20" i="168"/>
  <c r="AX72" i="168" s="1"/>
  <c r="AW23" i="168"/>
  <c r="AY65" i="166"/>
  <c r="BE68" i="166"/>
  <c r="AT24" i="167"/>
  <c r="AG34" i="167"/>
  <c r="AT34" i="167" s="1"/>
  <c r="AT33" i="167"/>
  <c r="AG32" i="167"/>
  <c r="AT32" i="167" s="1"/>
  <c r="BC35" i="167"/>
  <c r="BB51" i="167" s="1"/>
  <c r="BC37" i="167"/>
  <c r="BE23" i="168"/>
  <c r="AW32" i="167"/>
  <c r="AW34" i="167"/>
  <c r="BG41" i="167"/>
  <c r="BG43" i="167"/>
  <c r="BG22" i="168"/>
  <c r="BG20" i="168"/>
  <c r="BF72" i="168" s="1"/>
  <c r="AT51" i="166"/>
  <c r="BE32" i="167"/>
  <c r="BE34" i="167"/>
  <c r="AW20" i="168"/>
  <c r="AW22" i="168"/>
  <c r="BC26" i="168"/>
  <c r="BB72" i="168" s="1"/>
  <c r="AG29" i="168"/>
  <c r="AT29" i="168" s="1"/>
  <c r="AG31" i="168"/>
  <c r="AT31" i="168" s="1"/>
  <c r="AW35" i="167"/>
  <c r="BA38" i="167"/>
  <c r="BA40" i="167"/>
  <c r="AG41" i="167"/>
  <c r="AT41" i="167" s="1"/>
  <c r="AG43" i="167"/>
  <c r="AT43" i="167" s="1"/>
  <c r="BE20" i="168"/>
  <c r="BD72" i="168" s="1"/>
  <c r="BE22" i="168"/>
  <c r="BA29" i="168"/>
  <c r="BA31" i="168"/>
  <c r="BC32" i="168"/>
  <c r="BC34" i="168"/>
  <c r="AG28" i="168"/>
  <c r="AT28" i="168" s="1"/>
  <c r="BA37" i="168"/>
  <c r="AW44" i="168"/>
  <c r="AW46" i="168"/>
  <c r="AG64" i="168"/>
  <c r="AT64" i="168" s="1"/>
  <c r="AG62" i="168"/>
  <c r="AT62" i="168" s="1"/>
  <c r="BC38" i="169"/>
  <c r="BC40" i="169"/>
  <c r="BG29" i="168"/>
  <c r="BG31" i="168"/>
  <c r="BC31" i="168"/>
  <c r="BG32" i="168"/>
  <c r="AW35" i="168"/>
  <c r="AY41" i="168"/>
  <c r="AY43" i="168"/>
  <c r="AG44" i="168"/>
  <c r="AT44" i="168" s="1"/>
  <c r="AG58" i="168"/>
  <c r="AT58" i="168" s="1"/>
  <c r="AT63" i="168"/>
  <c r="BA28" i="169"/>
  <c r="BA26" i="169"/>
  <c r="BC49" i="168"/>
  <c r="AG43" i="169"/>
  <c r="AT43" i="169" s="1"/>
  <c r="AG41" i="169"/>
  <c r="AT41" i="169" s="1"/>
  <c r="AT42" i="169"/>
  <c r="BE32" i="168"/>
  <c r="BE34" i="168"/>
  <c r="BA38" i="168"/>
  <c r="BA40" i="168"/>
  <c r="BE49" i="168"/>
  <c r="BG53" i="168"/>
  <c r="BA55" i="168"/>
  <c r="BA53" i="168"/>
  <c r="AW43" i="168"/>
  <c r="AY52" i="168"/>
  <c r="AY50" i="168"/>
  <c r="AY35" i="169"/>
  <c r="AT27" i="168"/>
  <c r="BA41" i="168"/>
  <c r="BC59" i="168"/>
  <c r="AG34" i="168"/>
  <c r="AT34" i="168" s="1"/>
  <c r="AT33" i="168"/>
  <c r="BC35" i="168"/>
  <c r="BC37" i="168"/>
  <c r="AY40" i="168"/>
  <c r="BG58" i="168"/>
  <c r="BC31" i="169"/>
  <c r="BC29" i="169"/>
  <c r="AY55" i="168"/>
  <c r="BG62" i="168"/>
  <c r="BG64" i="168"/>
  <c r="BE23" i="169"/>
  <c r="BD63" i="169" s="1"/>
  <c r="BE25" i="169"/>
  <c r="AY23" i="169"/>
  <c r="BG28" i="169"/>
  <c r="BF63" i="169" s="1"/>
  <c r="AG34" i="169"/>
  <c r="AT34" i="169" s="1"/>
  <c r="AT33" i="169"/>
  <c r="AT54" i="168"/>
  <c r="AY20" i="169"/>
  <c r="AX63" i="169" s="1"/>
  <c r="AT24" i="169"/>
  <c r="AW34" i="169"/>
  <c r="AV63" i="169" s="1"/>
  <c r="AY34" i="169"/>
  <c r="AY32" i="169"/>
  <c r="BE35" i="169"/>
  <c r="BE37" i="169"/>
  <c r="BE53" i="169"/>
  <c r="BE55" i="169"/>
  <c r="AG26" i="169"/>
  <c r="AT26" i="169" s="1"/>
  <c r="AT27" i="169"/>
  <c r="BG32" i="169"/>
  <c r="AY29" i="169"/>
  <c r="BA47" i="169"/>
  <c r="BA49" i="169"/>
  <c r="BA38" i="169"/>
  <c r="BC44" i="169"/>
  <c r="BC46" i="169"/>
  <c r="BA31" i="169"/>
  <c r="BA29" i="169"/>
  <c r="AW37" i="169"/>
  <c r="AW35" i="169"/>
  <c r="BE46" i="169"/>
  <c r="BE44" i="169"/>
  <c r="AG44" i="169"/>
  <c r="AT44" i="169" s="1"/>
  <c r="AT45" i="169"/>
  <c r="BG46" i="169"/>
  <c r="BC38" i="170"/>
  <c r="BC40" i="170"/>
  <c r="BG50" i="169"/>
  <c r="BG52" i="169"/>
  <c r="AT36" i="169"/>
  <c r="AG46" i="169"/>
  <c r="AT46" i="169" s="1"/>
  <c r="BE35" i="170"/>
  <c r="BD51" i="170" s="1"/>
  <c r="BE37" i="170"/>
  <c r="AG50" i="169"/>
  <c r="AT50" i="169" s="1"/>
  <c r="AG52" i="169"/>
  <c r="AT52" i="169" s="1"/>
  <c r="AT51" i="169"/>
  <c r="BA53" i="169"/>
  <c r="BA55" i="169"/>
  <c r="AW23" i="170"/>
  <c r="AW25" i="170"/>
  <c r="BA41" i="170"/>
  <c r="BA43" i="170"/>
  <c r="AY20" i="171"/>
  <c r="AX30" i="171" s="1"/>
  <c r="AY22" i="171"/>
  <c r="AY20" i="170"/>
  <c r="AX51" i="170" s="1"/>
  <c r="AY22" i="170"/>
  <c r="BG32" i="170"/>
  <c r="BF51" i="170" s="1"/>
  <c r="BG34" i="170"/>
  <c r="AW41" i="169"/>
  <c r="AW43" i="169"/>
  <c r="AG32" i="170"/>
  <c r="AT32" i="170" s="1"/>
  <c r="AG34" i="170"/>
  <c r="AT34" i="170" s="1"/>
  <c r="AT33" i="170"/>
  <c r="AG26" i="170"/>
  <c r="AT26" i="170" s="1"/>
  <c r="AT39" i="170"/>
  <c r="AT54" i="169"/>
  <c r="BC22" i="170"/>
  <c r="BB51" i="170" s="1"/>
  <c r="BA25" i="170"/>
  <c r="AY28" i="170"/>
  <c r="AW31" i="170"/>
  <c r="AG40" i="170"/>
  <c r="AT40" i="170" s="1"/>
  <c r="BG40" i="170"/>
  <c r="AT42" i="170"/>
  <c r="BE43" i="170"/>
  <c r="BC22" i="171"/>
  <c r="E8" i="5"/>
  <c r="O27" i="37"/>
  <c r="O25" i="37"/>
  <c r="O23" i="37"/>
  <c r="O21" i="37"/>
  <c r="O19" i="37"/>
  <c r="N69" i="37"/>
  <c r="N68" i="37"/>
  <c r="N67" i="37"/>
  <c r="N66" i="37"/>
  <c r="B14" i="5" l="1"/>
  <c r="Y4" i="171"/>
  <c r="B16" i="5" s="1"/>
  <c r="X4" i="171"/>
  <c r="AG72" i="168"/>
  <c r="AG3" i="168" s="1"/>
  <c r="AG4" i="168" s="1"/>
  <c r="AG51" i="170"/>
  <c r="AG3" i="170" s="1"/>
  <c r="AG4" i="170" s="1"/>
  <c r="AF4" i="165"/>
  <c r="AE4" i="165"/>
  <c r="Y4" i="170"/>
  <c r="B15" i="5" s="1"/>
  <c r="X4" i="170"/>
  <c r="Y4" i="168"/>
  <c r="B13" i="5" s="1"/>
  <c r="X4" i="168"/>
  <c r="AT17" i="171"/>
  <c r="AG30" i="171"/>
  <c r="AG3" i="171" s="1"/>
  <c r="AG4" i="171" s="1"/>
  <c r="AT17" i="169"/>
  <c r="AG63" i="169"/>
  <c r="AG3" i="169" s="1"/>
  <c r="AG4" i="169" s="1"/>
  <c r="AT17" i="166"/>
  <c r="AG81" i="166"/>
  <c r="AG3" i="166" s="1"/>
  <c r="AG4" i="166" s="1"/>
  <c r="AZ114" i="164"/>
  <c r="AG51" i="167"/>
  <c r="AG3" i="167" s="1"/>
  <c r="AG4" i="167" s="1"/>
  <c r="AG114" i="165"/>
  <c r="AG3" i="165" s="1"/>
  <c r="AG4" i="165" s="1"/>
  <c r="Y4" i="169"/>
  <c r="X4" i="169"/>
  <c r="AG114" i="164"/>
  <c r="AG3" i="164" s="1"/>
  <c r="AG4" i="164" s="1"/>
  <c r="AT17" i="164"/>
  <c r="B4" i="5"/>
  <c r="DE16" i="162" l="1"/>
  <c r="DD16" i="162"/>
  <c r="DC16" i="162"/>
  <c r="DB16" i="162"/>
  <c r="DA16" i="162"/>
  <c r="CZ16" i="162"/>
  <c r="CY16" i="162"/>
  <c r="CV16" i="162" s="1"/>
  <c r="CX16" i="162"/>
  <c r="CW16" i="162"/>
  <c r="AU382" i="162"/>
  <c r="AU381" i="162"/>
  <c r="AG381" i="162"/>
  <c r="AG380" i="162" s="1"/>
  <c r="AT380" i="162" s="1"/>
  <c r="AF381" i="162"/>
  <c r="AE381" i="162"/>
  <c r="AU380" i="162"/>
  <c r="AU377" i="162"/>
  <c r="AU376" i="162"/>
  <c r="AG376" i="162"/>
  <c r="AG377" i="162" s="1"/>
  <c r="AT377" i="162" s="1"/>
  <c r="AF376" i="162"/>
  <c r="AE376" i="162"/>
  <c r="AU375" i="162"/>
  <c r="AU372" i="162"/>
  <c r="AG371" i="162"/>
  <c r="AF371" i="162"/>
  <c r="AE371" i="162"/>
  <c r="D371" i="162"/>
  <c r="AU371" i="162" s="1"/>
  <c r="AU370" i="162"/>
  <c r="AB367" i="162"/>
  <c r="AA367" i="162"/>
  <c r="Z367" i="162"/>
  <c r="Y367" i="162"/>
  <c r="X367" i="162"/>
  <c r="AB366" i="162"/>
  <c r="U366" i="162"/>
  <c r="AA366" i="162" s="1"/>
  <c r="T366" i="162"/>
  <c r="Z366" i="162" s="1"/>
  <c r="S366" i="162"/>
  <c r="Y366" i="162" s="1"/>
  <c r="R366" i="162"/>
  <c r="D366" i="162"/>
  <c r="D362" i="162"/>
  <c r="AM297" i="162"/>
  <c r="AM296" i="162"/>
  <c r="W296" i="162"/>
  <c r="AM294" i="162"/>
  <c r="W294" i="162"/>
  <c r="AN289" i="162"/>
  <c r="O289" i="162"/>
  <c r="N289" i="162"/>
  <c r="M289" i="162"/>
  <c r="L289" i="162"/>
  <c r="BF287" i="162"/>
  <c r="BD287" i="162"/>
  <c r="BB287" i="162"/>
  <c r="AZ287" i="162"/>
  <c r="AX287" i="162"/>
  <c r="AV287" i="162"/>
  <c r="AU287" i="162"/>
  <c r="AU286" i="162"/>
  <c r="AG285" i="162"/>
  <c r="AF285" i="162"/>
  <c r="AE285" i="162"/>
  <c r="D285" i="162"/>
  <c r="AU285" i="162" s="1"/>
  <c r="AU284" i="162"/>
  <c r="AG284" i="162"/>
  <c r="AT284" i="162" s="1"/>
  <c r="AU283" i="162"/>
  <c r="AG282" i="162"/>
  <c r="AF282" i="162"/>
  <c r="AE282" i="162"/>
  <c r="AU281" i="162"/>
  <c r="AU280" i="162"/>
  <c r="AG279" i="162"/>
  <c r="AG278" i="162" s="1"/>
  <c r="AT278" i="162" s="1"/>
  <c r="AF279" i="162"/>
  <c r="AE279" i="162"/>
  <c r="D279" i="162"/>
  <c r="AU279" i="162" s="1"/>
  <c r="AU278" i="162"/>
  <c r="AU277" i="162"/>
  <c r="AG276" i="162"/>
  <c r="AG277" i="162" s="1"/>
  <c r="AT277" i="162" s="1"/>
  <c r="AF276" i="162"/>
  <c r="AE276" i="162"/>
  <c r="D276" i="162"/>
  <c r="AU276" i="162" s="1"/>
  <c r="AU275" i="162"/>
  <c r="AU274" i="162"/>
  <c r="AU273" i="162"/>
  <c r="AT273" i="162"/>
  <c r="AG273" i="162"/>
  <c r="AG272" i="162" s="1"/>
  <c r="AT272" i="162" s="1"/>
  <c r="AF273" i="162"/>
  <c r="AE273" i="162"/>
  <c r="AU272" i="162"/>
  <c r="AU271" i="162"/>
  <c r="AG270" i="162"/>
  <c r="AF270" i="162"/>
  <c r="AE270" i="162"/>
  <c r="D270" i="162"/>
  <c r="AU270" i="162" s="1"/>
  <c r="AU269" i="162"/>
  <c r="AU268" i="162"/>
  <c r="AG267" i="162"/>
  <c r="AF267" i="162"/>
  <c r="AE267" i="162"/>
  <c r="D267" i="162"/>
  <c r="AU267" i="162" s="1"/>
  <c r="AU266" i="162"/>
  <c r="AU265" i="162"/>
  <c r="AG264" i="162"/>
  <c r="AF264" i="162"/>
  <c r="AE264" i="162"/>
  <c r="D264" i="162"/>
  <c r="AU264" i="162" s="1"/>
  <c r="AU263" i="162"/>
  <c r="AU262" i="162"/>
  <c r="AG261" i="162"/>
  <c r="AG262" i="162" s="1"/>
  <c r="AT262" i="162" s="1"/>
  <c r="AF261" i="162"/>
  <c r="AE261" i="162"/>
  <c r="D261" i="162"/>
  <c r="AU261" i="162" s="1"/>
  <c r="AU260" i="162"/>
  <c r="AG260" i="162"/>
  <c r="AT260" i="162" s="1"/>
  <c r="AU259" i="162"/>
  <c r="AU258" i="162"/>
  <c r="AG258" i="162"/>
  <c r="AF258" i="162"/>
  <c r="AE258" i="162"/>
  <c r="AU257" i="162"/>
  <c r="AG257" i="162"/>
  <c r="AT257" i="162" s="1"/>
  <c r="AU256" i="162"/>
  <c r="AG256" i="162"/>
  <c r="AT256" i="162" s="1"/>
  <c r="AG255" i="162"/>
  <c r="AT255" i="162" s="1"/>
  <c r="AF255" i="162"/>
  <c r="AE255" i="162"/>
  <c r="D255" i="162"/>
  <c r="AU255" i="162" s="1"/>
  <c r="AU254" i="162"/>
  <c r="AG254" i="162"/>
  <c r="AT254" i="162" s="1"/>
  <c r="AU253" i="162"/>
  <c r="AG252" i="162"/>
  <c r="AG253" i="162" s="1"/>
  <c r="AT253" i="162" s="1"/>
  <c r="AF252" i="162"/>
  <c r="AE252" i="162"/>
  <c r="D252" i="162"/>
  <c r="AU252" i="162" s="1"/>
  <c r="AU251" i="162"/>
  <c r="AU250" i="162"/>
  <c r="AG249" i="162"/>
  <c r="AG248" i="162" s="1"/>
  <c r="AT248" i="162" s="1"/>
  <c r="AF249" i="162"/>
  <c r="AE249" i="162"/>
  <c r="D249" i="162"/>
  <c r="AU249" i="162" s="1"/>
  <c r="AU248" i="162"/>
  <c r="AU247" i="162"/>
  <c r="AG247" i="162"/>
  <c r="AT247" i="162" s="1"/>
  <c r="AT246" i="162"/>
  <c r="AG246" i="162"/>
  <c r="AG245" i="162" s="1"/>
  <c r="AF246" i="162"/>
  <c r="AE246" i="162"/>
  <c r="D246" i="162"/>
  <c r="AU246" i="162" s="1"/>
  <c r="AU245" i="162"/>
  <c r="AT245" i="162"/>
  <c r="AU244" i="162"/>
  <c r="AG243" i="162"/>
  <c r="AG244" i="162" s="1"/>
  <c r="AT244" i="162" s="1"/>
  <c r="AF243" i="162"/>
  <c r="AE243" i="162"/>
  <c r="D243" i="162"/>
  <c r="AU243" i="162" s="1"/>
  <c r="AU242" i="162"/>
  <c r="AU241" i="162"/>
  <c r="AG240" i="162"/>
  <c r="AF240" i="162"/>
  <c r="AE240" i="162"/>
  <c r="D240" i="162"/>
  <c r="AU240" i="162" s="1"/>
  <c r="AU239" i="162"/>
  <c r="AU238" i="162"/>
  <c r="AG237" i="162"/>
  <c r="AG238" i="162" s="1"/>
  <c r="AT238" i="162" s="1"/>
  <c r="AF237" i="162"/>
  <c r="AE237" i="162"/>
  <c r="D237" i="162"/>
  <c r="AU237" i="162" s="1"/>
  <c r="AU236" i="162"/>
  <c r="AT236" i="162"/>
  <c r="AG236" i="162"/>
  <c r="AU235" i="162"/>
  <c r="AU234" i="162"/>
  <c r="AG234" i="162"/>
  <c r="AF234" i="162"/>
  <c r="AE234" i="162"/>
  <c r="AU233" i="162"/>
  <c r="AU232" i="162"/>
  <c r="AG231" i="162"/>
  <c r="AT231" i="162" s="1"/>
  <c r="AF231" i="162"/>
  <c r="AE231" i="162"/>
  <c r="D231" i="162"/>
  <c r="AU231" i="162" s="1"/>
  <c r="AU230" i="162"/>
  <c r="AG230" i="162"/>
  <c r="AT230" i="162" s="1"/>
  <c r="AU229" i="162"/>
  <c r="AG228" i="162"/>
  <c r="AF228" i="162"/>
  <c r="AE228" i="162"/>
  <c r="D228" i="162"/>
  <c r="AU228" i="162" s="1"/>
  <c r="AU227" i="162"/>
  <c r="AU226" i="162"/>
  <c r="AU225" i="162"/>
  <c r="AG225" i="162"/>
  <c r="AF225" i="162"/>
  <c r="AE225" i="162"/>
  <c r="AU224" i="162"/>
  <c r="AG224" i="162"/>
  <c r="AT224" i="162" s="1"/>
  <c r="AU223" i="162"/>
  <c r="AG223" i="162"/>
  <c r="AT223" i="162" s="1"/>
  <c r="AU222" i="162"/>
  <c r="AT222" i="162"/>
  <c r="AG222" i="162"/>
  <c r="AF222" i="162"/>
  <c r="AE222" i="162"/>
  <c r="D222" i="162"/>
  <c r="AU221" i="162"/>
  <c r="AG221" i="162"/>
  <c r="AT221" i="162" s="1"/>
  <c r="AU220" i="162"/>
  <c r="AG219" i="162"/>
  <c r="AG220" i="162" s="1"/>
  <c r="AT220" i="162" s="1"/>
  <c r="AF219" i="162"/>
  <c r="AE219" i="162"/>
  <c r="D219" i="162"/>
  <c r="AU219" i="162" s="1"/>
  <c r="AU218" i="162"/>
  <c r="AU217" i="162"/>
  <c r="AG216" i="162"/>
  <c r="AT216" i="162" s="1"/>
  <c r="AF216" i="162"/>
  <c r="AE216" i="162"/>
  <c r="D216" i="162"/>
  <c r="AU216" i="162" s="1"/>
  <c r="AU215" i="162"/>
  <c r="AU214" i="162"/>
  <c r="AG213" i="162"/>
  <c r="AF213" i="162"/>
  <c r="AE213" i="162"/>
  <c r="D213" i="162"/>
  <c r="AU213" i="162" s="1"/>
  <c r="AU212" i="162"/>
  <c r="AU211" i="162"/>
  <c r="AU210" i="162"/>
  <c r="AG210" i="162"/>
  <c r="AF210" i="162"/>
  <c r="AE210" i="162"/>
  <c r="AU209" i="162"/>
  <c r="AU208" i="162"/>
  <c r="AG207" i="162"/>
  <c r="AG208" i="162" s="1"/>
  <c r="AT208" i="162" s="1"/>
  <c r="AF207" i="162"/>
  <c r="AE207" i="162"/>
  <c r="D207" i="162"/>
  <c r="AU207" i="162" s="1"/>
  <c r="AU206" i="162"/>
  <c r="AU205" i="162"/>
  <c r="AG204" i="162"/>
  <c r="AF204" i="162"/>
  <c r="AE204" i="162"/>
  <c r="D204" i="162"/>
  <c r="AU204" i="162" s="1"/>
  <c r="AU203" i="162"/>
  <c r="AU202" i="162"/>
  <c r="AG201" i="162"/>
  <c r="AG202" i="162" s="1"/>
  <c r="AT202" i="162" s="1"/>
  <c r="AF201" i="162"/>
  <c r="AE201" i="162"/>
  <c r="D201" i="162"/>
  <c r="AU201" i="162" s="1"/>
  <c r="AU200" i="162"/>
  <c r="AU199" i="162"/>
  <c r="AU198" i="162"/>
  <c r="AG198" i="162"/>
  <c r="AG197" i="162" s="1"/>
  <c r="AT197" i="162" s="1"/>
  <c r="AF198" i="162"/>
  <c r="AE198" i="162"/>
  <c r="AU197" i="162"/>
  <c r="AU196" i="162"/>
  <c r="AG195" i="162"/>
  <c r="AT195" i="162" s="1"/>
  <c r="AF195" i="162"/>
  <c r="AE195" i="162"/>
  <c r="D195" i="162"/>
  <c r="AU195" i="162" s="1"/>
  <c r="AU194" i="162"/>
  <c r="AU193" i="162"/>
  <c r="AU192" i="162"/>
  <c r="AG192" i="162"/>
  <c r="AG191" i="162" s="1"/>
  <c r="AT191" i="162" s="1"/>
  <c r="AF192" i="162"/>
  <c r="AE192" i="162"/>
  <c r="D192" i="162"/>
  <c r="AU191" i="162"/>
  <c r="AU190" i="162"/>
  <c r="AU189" i="162"/>
  <c r="AG189" i="162"/>
  <c r="AG190" i="162" s="1"/>
  <c r="AT190" i="162" s="1"/>
  <c r="AF189" i="162"/>
  <c r="AE189" i="162"/>
  <c r="AU188" i="162"/>
  <c r="AU187" i="162"/>
  <c r="AG186" i="162"/>
  <c r="AF186" i="162"/>
  <c r="AE186" i="162"/>
  <c r="D186" i="162"/>
  <c r="AU186" i="162" s="1"/>
  <c r="AU185" i="162"/>
  <c r="AU184" i="162"/>
  <c r="AU183" i="162"/>
  <c r="AG183" i="162"/>
  <c r="AG184" i="162" s="1"/>
  <c r="AT184" i="162" s="1"/>
  <c r="AF183" i="162"/>
  <c r="AE183" i="162"/>
  <c r="AU182" i="162"/>
  <c r="AG182" i="162"/>
  <c r="AT182" i="162" s="1"/>
  <c r="AU181" i="162"/>
  <c r="AG181" i="162"/>
  <c r="AT181" i="162" s="1"/>
  <c r="AG180" i="162"/>
  <c r="AT180" i="162" s="1"/>
  <c r="AF180" i="162"/>
  <c r="AE180" i="162"/>
  <c r="D180" i="162"/>
  <c r="AU180" i="162" s="1"/>
  <c r="AU179" i="162"/>
  <c r="AG179" i="162"/>
  <c r="AT179" i="162" s="1"/>
  <c r="AU178" i="162"/>
  <c r="AG177" i="162"/>
  <c r="AG178" i="162" s="1"/>
  <c r="AT178" i="162" s="1"/>
  <c r="AF177" i="162"/>
  <c r="AE177" i="162"/>
  <c r="D177" i="162"/>
  <c r="AU177" i="162" s="1"/>
  <c r="AU176" i="162"/>
  <c r="AG176" i="162"/>
  <c r="AT176" i="162" s="1"/>
  <c r="AU175" i="162"/>
  <c r="AG174" i="162"/>
  <c r="AG175" i="162" s="1"/>
  <c r="AT175" i="162" s="1"/>
  <c r="AF174" i="162"/>
  <c r="AE174" i="162"/>
  <c r="D174" i="162"/>
  <c r="AU174" i="162" s="1"/>
  <c r="AU173" i="162"/>
  <c r="AU172" i="162"/>
  <c r="AU171" i="162"/>
  <c r="AG171" i="162"/>
  <c r="AG170" i="162" s="1"/>
  <c r="AT170" i="162" s="1"/>
  <c r="AF171" i="162"/>
  <c r="AE171" i="162"/>
  <c r="D171" i="162"/>
  <c r="AU170" i="162"/>
  <c r="AU169" i="162"/>
  <c r="AU168" i="162"/>
  <c r="AG168" i="162"/>
  <c r="AT168" i="162" s="1"/>
  <c r="AF168" i="162"/>
  <c r="AE168" i="162"/>
  <c r="AU167" i="162"/>
  <c r="AU166" i="162"/>
  <c r="AU165" i="162"/>
  <c r="AG165" i="162"/>
  <c r="AT165" i="162" s="1"/>
  <c r="AF165" i="162"/>
  <c r="AE165" i="162"/>
  <c r="D165" i="162"/>
  <c r="AU164" i="162"/>
  <c r="AU163" i="162"/>
  <c r="AU162" i="162"/>
  <c r="AG162" i="162"/>
  <c r="AG161" i="162" s="1"/>
  <c r="AT161" i="162" s="1"/>
  <c r="AF162" i="162"/>
  <c r="AE162" i="162"/>
  <c r="AU161" i="162"/>
  <c r="AU160" i="162"/>
  <c r="AG159" i="162"/>
  <c r="AG158" i="162" s="1"/>
  <c r="AT158" i="162" s="1"/>
  <c r="AF159" i="162"/>
  <c r="AE159" i="162"/>
  <c r="D159" i="162"/>
  <c r="AU159" i="162" s="1"/>
  <c r="AU158" i="162"/>
  <c r="AU157" i="162"/>
  <c r="AG156" i="162"/>
  <c r="AG155" i="162" s="1"/>
  <c r="AT155" i="162" s="1"/>
  <c r="AF156" i="162"/>
  <c r="AE156" i="162"/>
  <c r="D156" i="162"/>
  <c r="AU156" i="162" s="1"/>
  <c r="AU155" i="162"/>
  <c r="AU154" i="162"/>
  <c r="AG153" i="162"/>
  <c r="AG152" i="162" s="1"/>
  <c r="AT152" i="162" s="1"/>
  <c r="AF153" i="162"/>
  <c r="AE153" i="162"/>
  <c r="D153" i="162"/>
  <c r="AU153" i="162" s="1"/>
  <c r="AU152" i="162"/>
  <c r="AU151" i="162"/>
  <c r="AG150" i="162"/>
  <c r="AF150" i="162"/>
  <c r="AE150" i="162"/>
  <c r="D150" i="162"/>
  <c r="AU150" i="162" s="1"/>
  <c r="AU149" i="162"/>
  <c r="AU148" i="162"/>
  <c r="AG147" i="162"/>
  <c r="AG146" i="162" s="1"/>
  <c r="AT146" i="162" s="1"/>
  <c r="AF147" i="162"/>
  <c r="AE147" i="162"/>
  <c r="D147" i="162"/>
  <c r="AU147" i="162" s="1"/>
  <c r="AU146" i="162"/>
  <c r="AU145" i="162"/>
  <c r="AG144" i="162"/>
  <c r="AG145" i="162" s="1"/>
  <c r="AT145" i="162" s="1"/>
  <c r="AF144" i="162"/>
  <c r="AE144" i="162"/>
  <c r="D144" i="162"/>
  <c r="AU144" i="162" s="1"/>
  <c r="AU143" i="162"/>
  <c r="AU142" i="162"/>
  <c r="AG141" i="162"/>
  <c r="AG142" i="162" s="1"/>
  <c r="AT142" i="162" s="1"/>
  <c r="AF141" i="162"/>
  <c r="AE141" i="162"/>
  <c r="D141" i="162"/>
  <c r="AU141" i="162" s="1"/>
  <c r="AU140" i="162"/>
  <c r="AU139" i="162"/>
  <c r="AG138" i="162"/>
  <c r="AG139" i="162" s="1"/>
  <c r="AT139" i="162" s="1"/>
  <c r="AF138" i="162"/>
  <c r="AE138" i="162"/>
  <c r="D138" i="162"/>
  <c r="AU138" i="162" s="1"/>
  <c r="AU137" i="162"/>
  <c r="AU136" i="162"/>
  <c r="AU135" i="162"/>
  <c r="AG135" i="162"/>
  <c r="AG136" i="162" s="1"/>
  <c r="AT136" i="162" s="1"/>
  <c r="AF135" i="162"/>
  <c r="AE135" i="162"/>
  <c r="AU134" i="162"/>
  <c r="AU133" i="162"/>
  <c r="AG132" i="162"/>
  <c r="AG133" i="162" s="1"/>
  <c r="AT133" i="162" s="1"/>
  <c r="AF132" i="162"/>
  <c r="AE132" i="162"/>
  <c r="AU131" i="162"/>
  <c r="AU130" i="162"/>
  <c r="AU129" i="162"/>
  <c r="AG129" i="162"/>
  <c r="AG130" i="162" s="1"/>
  <c r="AT130" i="162" s="1"/>
  <c r="AF129" i="162"/>
  <c r="AE129" i="162"/>
  <c r="D129" i="162"/>
  <c r="D132" i="162" s="1"/>
  <c r="AU132" i="162" s="1"/>
  <c r="AU128" i="162"/>
  <c r="AU127" i="162"/>
  <c r="AU126" i="162"/>
  <c r="AG126" i="162"/>
  <c r="AG125" i="162" s="1"/>
  <c r="AT125" i="162" s="1"/>
  <c r="AF126" i="162"/>
  <c r="AE126" i="162"/>
  <c r="AU125" i="162"/>
  <c r="AU124" i="162"/>
  <c r="AG123" i="162"/>
  <c r="AT123" i="162" s="1"/>
  <c r="AF123" i="162"/>
  <c r="AE123" i="162"/>
  <c r="AU122" i="162"/>
  <c r="AU121" i="162"/>
  <c r="AG120" i="162"/>
  <c r="AG119" i="162" s="1"/>
  <c r="AT119" i="162" s="1"/>
  <c r="AF120" i="162"/>
  <c r="AE120" i="162"/>
  <c r="D120" i="162"/>
  <c r="D123" i="162" s="1"/>
  <c r="AU123" i="162" s="1"/>
  <c r="AU119" i="162"/>
  <c r="AU118" i="162"/>
  <c r="AU117" i="162"/>
  <c r="AG117" i="162"/>
  <c r="AG118" i="162" s="1"/>
  <c r="AT118" i="162" s="1"/>
  <c r="AF117" i="162"/>
  <c r="AE117" i="162"/>
  <c r="AU116" i="162"/>
  <c r="AU115" i="162"/>
  <c r="AG114" i="162"/>
  <c r="AT114" i="162" s="1"/>
  <c r="AF114" i="162"/>
  <c r="AE114" i="162"/>
  <c r="D114" i="162"/>
  <c r="AU114" i="162" s="1"/>
  <c r="AU113" i="162"/>
  <c r="AU112" i="162"/>
  <c r="AG111" i="162"/>
  <c r="AG112" i="162" s="1"/>
  <c r="AT112" i="162" s="1"/>
  <c r="AF111" i="162"/>
  <c r="AE111" i="162"/>
  <c r="D111" i="162"/>
  <c r="AU111" i="162" s="1"/>
  <c r="AU110" i="162"/>
  <c r="AU109" i="162"/>
  <c r="AT108" i="162"/>
  <c r="AG108" i="162"/>
  <c r="AG107" i="162" s="1"/>
  <c r="AF108" i="162"/>
  <c r="AE108" i="162"/>
  <c r="D108" i="162"/>
  <c r="AU108" i="162" s="1"/>
  <c r="AU107" i="162"/>
  <c r="AT107" i="162"/>
  <c r="AU106" i="162"/>
  <c r="AG105" i="162"/>
  <c r="AG106" i="162" s="1"/>
  <c r="AT106" i="162" s="1"/>
  <c r="AF105" i="162"/>
  <c r="AE105" i="162"/>
  <c r="D105" i="162"/>
  <c r="AU105" i="162" s="1"/>
  <c r="AU104" i="162"/>
  <c r="AU103" i="162"/>
  <c r="AG102" i="162"/>
  <c r="AT102" i="162" s="1"/>
  <c r="AF102" i="162"/>
  <c r="AE102" i="162"/>
  <c r="D102" i="162"/>
  <c r="AU102" i="162" s="1"/>
  <c r="AU101" i="162"/>
  <c r="AU100" i="162"/>
  <c r="AG99" i="162"/>
  <c r="AG100" i="162" s="1"/>
  <c r="AT100" i="162" s="1"/>
  <c r="AF99" i="162"/>
  <c r="AE99" i="162"/>
  <c r="D99" i="162"/>
  <c r="AU99" i="162" s="1"/>
  <c r="AU98" i="162"/>
  <c r="AU97" i="162"/>
  <c r="AU96" i="162"/>
  <c r="AG96" i="162"/>
  <c r="AF96" i="162"/>
  <c r="AE96" i="162"/>
  <c r="AU95" i="162"/>
  <c r="AU94" i="162"/>
  <c r="AG93" i="162"/>
  <c r="AG94" i="162" s="1"/>
  <c r="AT94" i="162" s="1"/>
  <c r="AF93" i="162"/>
  <c r="AE93" i="162"/>
  <c r="D93" i="162"/>
  <c r="AU93" i="162" s="1"/>
  <c r="AU92" i="162"/>
  <c r="AU91" i="162"/>
  <c r="AG90" i="162"/>
  <c r="AG91" i="162" s="1"/>
  <c r="AT91" i="162" s="1"/>
  <c r="AF90" i="162"/>
  <c r="AE90" i="162"/>
  <c r="D90" i="162"/>
  <c r="AU90" i="162" s="1"/>
  <c r="AU89" i="162"/>
  <c r="AU88" i="162"/>
  <c r="AG87" i="162"/>
  <c r="AG88" i="162" s="1"/>
  <c r="AT88" i="162" s="1"/>
  <c r="AF87" i="162"/>
  <c r="AE87" i="162"/>
  <c r="D87" i="162"/>
  <c r="AU87" i="162" s="1"/>
  <c r="AU86" i="162"/>
  <c r="AU85" i="162"/>
  <c r="AU84" i="162"/>
  <c r="AG84" i="162"/>
  <c r="AT84" i="162" s="1"/>
  <c r="AF84" i="162"/>
  <c r="AE84" i="162"/>
  <c r="D84" i="162"/>
  <c r="AU83" i="162"/>
  <c r="AU82" i="162"/>
  <c r="AG81" i="162"/>
  <c r="AT81" i="162" s="1"/>
  <c r="AF81" i="162"/>
  <c r="AE81" i="162"/>
  <c r="D81" i="162"/>
  <c r="AU81" i="162" s="1"/>
  <c r="AU80" i="162"/>
  <c r="AU79" i="162"/>
  <c r="AG78" i="162"/>
  <c r="AG79" i="162" s="1"/>
  <c r="AT79" i="162" s="1"/>
  <c r="AF78" i="162"/>
  <c r="AE78" i="162"/>
  <c r="D78" i="162"/>
  <c r="AU78" i="162" s="1"/>
  <c r="AU77" i="162"/>
  <c r="AU76" i="162"/>
  <c r="AG75" i="162"/>
  <c r="AG74" i="162" s="1"/>
  <c r="AT74" i="162" s="1"/>
  <c r="AF75" i="162"/>
  <c r="AE75" i="162"/>
  <c r="D75" i="162"/>
  <c r="AU75" i="162" s="1"/>
  <c r="AU74" i="162"/>
  <c r="AU73" i="162"/>
  <c r="AG72" i="162"/>
  <c r="AG71" i="162" s="1"/>
  <c r="AT71" i="162" s="1"/>
  <c r="AF72" i="162"/>
  <c r="AE72" i="162"/>
  <c r="D72" i="162"/>
  <c r="AU72" i="162" s="1"/>
  <c r="AU71" i="162"/>
  <c r="AU70" i="162"/>
  <c r="AU69" i="162"/>
  <c r="AG69" i="162"/>
  <c r="AG70" i="162" s="1"/>
  <c r="AT70" i="162" s="1"/>
  <c r="AF69" i="162"/>
  <c r="AE69" i="162"/>
  <c r="AU68" i="162"/>
  <c r="AU67" i="162"/>
  <c r="AG66" i="162"/>
  <c r="AG67" i="162" s="1"/>
  <c r="AT67" i="162" s="1"/>
  <c r="AF66" i="162"/>
  <c r="AE66" i="162"/>
  <c r="D66" i="162"/>
  <c r="AU66" i="162" s="1"/>
  <c r="AU65" i="162"/>
  <c r="AU64" i="162"/>
  <c r="AG63" i="162"/>
  <c r="AG62" i="162" s="1"/>
  <c r="AT62" i="162" s="1"/>
  <c r="AF63" i="162"/>
  <c r="AE63" i="162"/>
  <c r="D63" i="162"/>
  <c r="AU63" i="162" s="1"/>
  <c r="AU62" i="162"/>
  <c r="AU61" i="162"/>
  <c r="AG60" i="162"/>
  <c r="AT60" i="162" s="1"/>
  <c r="AF60" i="162"/>
  <c r="AE60" i="162"/>
  <c r="D60" i="162"/>
  <c r="AU60" i="162" s="1"/>
  <c r="AU59" i="162"/>
  <c r="AU58" i="162"/>
  <c r="AG57" i="162"/>
  <c r="AG58" i="162" s="1"/>
  <c r="AT58" i="162" s="1"/>
  <c r="AF57" i="162"/>
  <c r="AE57" i="162"/>
  <c r="D57" i="162"/>
  <c r="AU57" i="162" s="1"/>
  <c r="AU56" i="162"/>
  <c r="AU55" i="162"/>
  <c r="AU54" i="162"/>
  <c r="AG54" i="162"/>
  <c r="AG53" i="162" s="1"/>
  <c r="AT53" i="162" s="1"/>
  <c r="AF54" i="162"/>
  <c r="AE54" i="162"/>
  <c r="AU53" i="162"/>
  <c r="AU52" i="162"/>
  <c r="AG51" i="162"/>
  <c r="AT51" i="162" s="1"/>
  <c r="AF51" i="162"/>
  <c r="AE51" i="162"/>
  <c r="D51" i="162"/>
  <c r="AU51" i="162" s="1"/>
  <c r="AU50" i="162"/>
  <c r="AU49" i="162"/>
  <c r="AG48" i="162"/>
  <c r="AT48" i="162" s="1"/>
  <c r="AF48" i="162"/>
  <c r="AE48" i="162"/>
  <c r="D48" i="162"/>
  <c r="AU48" i="162" s="1"/>
  <c r="AU47" i="162"/>
  <c r="AU46" i="162"/>
  <c r="AG45" i="162"/>
  <c r="AG46" i="162" s="1"/>
  <c r="AT46" i="162" s="1"/>
  <c r="AF45" i="162"/>
  <c r="AE45" i="162"/>
  <c r="D45" i="162"/>
  <c r="AU45" i="162" s="1"/>
  <c r="AU44" i="162"/>
  <c r="AU43" i="162"/>
  <c r="AG42" i="162"/>
  <c r="AG41" i="162" s="1"/>
  <c r="AT41" i="162" s="1"/>
  <c r="AF42" i="162"/>
  <c r="AE42" i="162"/>
  <c r="D42" i="162"/>
  <c r="AU42" i="162" s="1"/>
  <c r="AU41" i="162"/>
  <c r="AU40" i="162"/>
  <c r="AG40" i="162"/>
  <c r="AT40" i="162" s="1"/>
  <c r="AU39" i="162"/>
  <c r="AT39" i="162"/>
  <c r="AG39" i="162"/>
  <c r="AF39" i="162"/>
  <c r="AE39" i="162"/>
  <c r="AU38" i="162"/>
  <c r="AG38" i="162"/>
  <c r="AT38" i="162" s="1"/>
  <c r="AU37" i="162"/>
  <c r="AG36" i="162"/>
  <c r="AG37" i="162" s="1"/>
  <c r="AT37" i="162" s="1"/>
  <c r="AF36" i="162"/>
  <c r="AE36" i="162"/>
  <c r="D36" i="162"/>
  <c r="AU36" i="162" s="1"/>
  <c r="AU35" i="162"/>
  <c r="AG35" i="162"/>
  <c r="AT35" i="162" s="1"/>
  <c r="AU34" i="162"/>
  <c r="AG33" i="162"/>
  <c r="AG32" i="162" s="1"/>
  <c r="AT32" i="162" s="1"/>
  <c r="AF33" i="162"/>
  <c r="AE33" i="162"/>
  <c r="D33" i="162"/>
  <c r="AU33" i="162" s="1"/>
  <c r="AU32" i="162"/>
  <c r="AU31" i="162"/>
  <c r="AG30" i="162"/>
  <c r="AF30" i="162"/>
  <c r="AE30" i="162"/>
  <c r="AU29" i="162"/>
  <c r="AU28" i="162"/>
  <c r="AG27" i="162"/>
  <c r="AT27" i="162" s="1"/>
  <c r="AF27" i="162"/>
  <c r="AE27" i="162"/>
  <c r="D27" i="162"/>
  <c r="AU27" i="162" s="1"/>
  <c r="AU26" i="162"/>
  <c r="AU25" i="162"/>
  <c r="AU24" i="162"/>
  <c r="AG24" i="162"/>
  <c r="AT24" i="162" s="1"/>
  <c r="AF24" i="162"/>
  <c r="AE24" i="162"/>
  <c r="D24" i="162"/>
  <c r="AU23" i="162"/>
  <c r="AU22" i="162"/>
  <c r="AG21" i="162"/>
  <c r="AG22" i="162" s="1"/>
  <c r="AT22" i="162" s="1"/>
  <c r="AF21" i="162"/>
  <c r="AE21" i="162"/>
  <c r="D21" i="162"/>
  <c r="AU21" i="162" s="1"/>
  <c r="AU20" i="162"/>
  <c r="AU19" i="162"/>
  <c r="AU18" i="162"/>
  <c r="AG18" i="162"/>
  <c r="AF18" i="162"/>
  <c r="AE18" i="162"/>
  <c r="AU17" i="162"/>
  <c r="EM16" i="162"/>
  <c r="EH16" i="162"/>
  <c r="EC16" i="162"/>
  <c r="DX16" i="162"/>
  <c r="DS16" i="162"/>
  <c r="DN16" i="162"/>
  <c r="DI16" i="162"/>
  <c r="CO16" i="162"/>
  <c r="BS16" i="162"/>
  <c r="BJ16" i="162"/>
  <c r="AU16" i="162"/>
  <c r="D14" i="162"/>
  <c r="AC12" i="162"/>
  <c r="AC3" i="162" s="1"/>
  <c r="AB12" i="162"/>
  <c r="AA12" i="162"/>
  <c r="Z12" i="162"/>
  <c r="Y12" i="162"/>
  <c r="Y3" i="162" s="1"/>
  <c r="X12" i="162"/>
  <c r="AN10" i="162"/>
  <c r="C8" i="162"/>
  <c r="AN6" i="162"/>
  <c r="AM5" i="162"/>
  <c r="BF4" i="162"/>
  <c r="AA3" i="162"/>
  <c r="Z3" i="162"/>
  <c r="AT162" i="162" l="1"/>
  <c r="AT126" i="162"/>
  <c r="AT21" i="162"/>
  <c r="AG50" i="162"/>
  <c r="AT50" i="162" s="1"/>
  <c r="AT69" i="162"/>
  <c r="AT75" i="162"/>
  <c r="AT78" i="162"/>
  <c r="AG127" i="162"/>
  <c r="AT127" i="162" s="1"/>
  <c r="AG163" i="162"/>
  <c r="AT163" i="162" s="1"/>
  <c r="AG52" i="162"/>
  <c r="AT52" i="162" s="1"/>
  <c r="AG160" i="162"/>
  <c r="AT160" i="162" s="1"/>
  <c r="AG26" i="162"/>
  <c r="AT26" i="162" s="1"/>
  <c r="AG65" i="162"/>
  <c r="AT65" i="162" s="1"/>
  <c r="AG76" i="162"/>
  <c r="AT76" i="162" s="1"/>
  <c r="AT156" i="162"/>
  <c r="D30" i="162"/>
  <c r="AU30" i="162" s="1"/>
  <c r="AG68" i="162"/>
  <c r="AT68" i="162" s="1"/>
  <c r="AU120" i="162"/>
  <c r="AG232" i="162"/>
  <c r="AT232" i="162" s="1"/>
  <c r="AT261" i="162"/>
  <c r="AG28" i="162"/>
  <c r="AT28" i="162" s="1"/>
  <c r="AT66" i="162"/>
  <c r="AG157" i="162"/>
  <c r="AT157" i="162" s="1"/>
  <c r="DF84" i="162"/>
  <c r="ET84" i="162" s="1"/>
  <c r="DF42" i="162"/>
  <c r="ET42" i="162" s="1"/>
  <c r="DF36" i="162"/>
  <c r="ET36" i="162" s="1"/>
  <c r="DF30" i="162"/>
  <c r="ET30" i="162" s="1"/>
  <c r="DF63" i="162"/>
  <c r="ET63" i="162" s="1"/>
  <c r="DF57" i="162"/>
  <c r="ET57" i="162" s="1"/>
  <c r="DF33" i="162"/>
  <c r="ET33" i="162" s="1"/>
  <c r="DF78" i="162"/>
  <c r="ET78" i="162" s="1"/>
  <c r="DF24" i="162"/>
  <c r="ET24" i="162" s="1"/>
  <c r="DF21" i="162"/>
  <c r="ET21" i="162" s="1"/>
  <c r="AT99" i="162"/>
  <c r="AT117" i="162"/>
  <c r="AT129" i="162"/>
  <c r="AT171" i="162"/>
  <c r="AT189" i="162"/>
  <c r="AT192" i="162"/>
  <c r="AT198" i="162"/>
  <c r="AT279" i="162"/>
  <c r="AT63" i="162"/>
  <c r="AG83" i="162"/>
  <c r="AT83" i="162" s="1"/>
  <c r="AG103" i="162"/>
  <c r="AT103" i="162" s="1"/>
  <c r="AT105" i="162"/>
  <c r="AT135" i="162"/>
  <c r="AG166" i="162"/>
  <c r="AT166" i="162" s="1"/>
  <c r="AT219" i="162"/>
  <c r="AG274" i="162"/>
  <c r="AT274" i="162" s="1"/>
  <c r="AG23" i="162"/>
  <c r="AT23" i="162" s="1"/>
  <c r="AG77" i="162"/>
  <c r="AT77" i="162" s="1"/>
  <c r="AG61" i="162"/>
  <c r="AT61" i="162" s="1"/>
  <c r="AG80" i="162"/>
  <c r="AT80" i="162" s="1"/>
  <c r="AG85" i="162"/>
  <c r="AT85" i="162" s="1"/>
  <c r="AT87" i="162"/>
  <c r="AG101" i="162"/>
  <c r="AT101" i="162" s="1"/>
  <c r="AG128" i="162"/>
  <c r="AT128" i="162" s="1"/>
  <c r="AT141" i="162"/>
  <c r="AT153" i="162"/>
  <c r="AG164" i="162"/>
  <c r="AT164" i="162" s="1"/>
  <c r="AG172" i="162"/>
  <c r="AT172" i="162" s="1"/>
  <c r="AT174" i="162"/>
  <c r="AG193" i="162"/>
  <c r="AT193" i="162" s="1"/>
  <c r="AG199" i="162"/>
  <c r="AT199" i="162" s="1"/>
  <c r="AT201" i="162"/>
  <c r="AT207" i="162"/>
  <c r="AT243" i="162"/>
  <c r="AG25" i="162"/>
  <c r="AT25" i="162" s="1"/>
  <c r="AG64" i="162"/>
  <c r="AT64" i="162" s="1"/>
  <c r="AT93" i="162"/>
  <c r="AG104" i="162"/>
  <c r="AT104" i="162" s="1"/>
  <c r="AG134" i="162"/>
  <c r="AT134" i="162" s="1"/>
  <c r="AT147" i="162"/>
  <c r="AG154" i="162"/>
  <c r="AT154" i="162" s="1"/>
  <c r="AT177" i="162"/>
  <c r="AG206" i="162"/>
  <c r="AT206" i="162" s="1"/>
  <c r="AG215" i="162"/>
  <c r="AT215" i="162" s="1"/>
  <c r="AG218" i="162"/>
  <c r="AT218" i="162" s="1"/>
  <c r="AT237" i="162"/>
  <c r="AG275" i="162"/>
  <c r="AT275" i="162" s="1"/>
  <c r="R4" i="162"/>
  <c r="Y4" i="162" s="1"/>
  <c r="AG59" i="162"/>
  <c r="AT59" i="162" s="1"/>
  <c r="AG86" i="162"/>
  <c r="AT86" i="162" s="1"/>
  <c r="AG140" i="162"/>
  <c r="AT140" i="162" s="1"/>
  <c r="AG173" i="162"/>
  <c r="AT173" i="162" s="1"/>
  <c r="AG200" i="162"/>
  <c r="AT200" i="162" s="1"/>
  <c r="AG242" i="162"/>
  <c r="AT242" i="162" s="1"/>
  <c r="AG382" i="162"/>
  <c r="AT382" i="162" s="1"/>
  <c r="W366" i="162"/>
  <c r="AT376" i="162"/>
  <c r="AT381" i="162"/>
  <c r="X366" i="162"/>
  <c r="AC366" i="162" s="1"/>
  <c r="AG29" i="162"/>
  <c r="AT29" i="162" s="1"/>
  <c r="AG31" i="162"/>
  <c r="AT31" i="162" s="1"/>
  <c r="AT30" i="162"/>
  <c r="S4" i="162"/>
  <c r="AM295" i="162"/>
  <c r="X3" i="162"/>
  <c r="AF294" i="162"/>
  <c r="AF3" i="162" s="1"/>
  <c r="AG19" i="162"/>
  <c r="AT19" i="162" s="1"/>
  <c r="AT18" i="162"/>
  <c r="AG17" i="162"/>
  <c r="AG20" i="162"/>
  <c r="AT20" i="162" s="1"/>
  <c r="AG44" i="162"/>
  <c r="AT44" i="162" s="1"/>
  <c r="AG49" i="162"/>
  <c r="AT49" i="162" s="1"/>
  <c r="AT57" i="162"/>
  <c r="AG82" i="162"/>
  <c r="AT82" i="162" s="1"/>
  <c r="AT33" i="162"/>
  <c r="AT42" i="162"/>
  <c r="EC376" i="162" a="1"/>
  <c r="EC376" i="162" s="1"/>
  <c r="DS371" i="162" a="1"/>
  <c r="DS371" i="162" s="1"/>
  <c r="EM376" i="162" a="1"/>
  <c r="EM376" i="162" s="1"/>
  <c r="EC371" i="162" a="1"/>
  <c r="EC371" i="162" s="1"/>
  <c r="DX376" i="162" a="1"/>
  <c r="DX376" i="162" s="1"/>
  <c r="EM371" i="162" a="1"/>
  <c r="EM371" i="162" s="1"/>
  <c r="EH376" i="162" a="1"/>
  <c r="EH376" i="162" s="1"/>
  <c r="DX371" i="162" a="1"/>
  <c r="DX371" i="162" s="1"/>
  <c r="DS376" i="162" a="1"/>
  <c r="DS376" i="162" s="1"/>
  <c r="EH371" i="162" a="1"/>
  <c r="EH371" i="162" s="1"/>
  <c r="DF376" i="162"/>
  <c r="ET376" i="162" s="1"/>
  <c r="DF279" i="162"/>
  <c r="ET279" i="162" s="1"/>
  <c r="DF267" i="162"/>
  <c r="ET267" i="162" s="1"/>
  <c r="DF276" i="162"/>
  <c r="ET276" i="162" s="1"/>
  <c r="DF261" i="162"/>
  <c r="ET261" i="162" s="1"/>
  <c r="DF249" i="162"/>
  <c r="ET249" i="162" s="1"/>
  <c r="DF243" i="162"/>
  <c r="ET243" i="162" s="1"/>
  <c r="DF285" i="162"/>
  <c r="ET285" i="162" s="1"/>
  <c r="DF252" i="162"/>
  <c r="ET252" i="162" s="1"/>
  <c r="DF231" i="162"/>
  <c r="ET231" i="162" s="1"/>
  <c r="DF371" i="162"/>
  <c r="ET371" i="162" s="1"/>
  <c r="DF282" i="162"/>
  <c r="ET282" i="162" s="1"/>
  <c r="DF264" i="162"/>
  <c r="ET264" i="162" s="1"/>
  <c r="DF246" i="162"/>
  <c r="ET246" i="162" s="1"/>
  <c r="DF213" i="162"/>
  <c r="ET213" i="162" s="1"/>
  <c r="DF255" i="162"/>
  <c r="ET255" i="162" s="1"/>
  <c r="DF219" i="162"/>
  <c r="ET219" i="162" s="1"/>
  <c r="DF207" i="162"/>
  <c r="ET207" i="162" s="1"/>
  <c r="DF270" i="162"/>
  <c r="ET270" i="162" s="1"/>
  <c r="DF195" i="162"/>
  <c r="ET195" i="162" s="1"/>
  <c r="DF216" i="162"/>
  <c r="ET216" i="162" s="1"/>
  <c r="DF201" i="162"/>
  <c r="ET201" i="162" s="1"/>
  <c r="DF192" i="162"/>
  <c r="ET192" i="162" s="1"/>
  <c r="DF228" i="162"/>
  <c r="ET228" i="162" s="1"/>
  <c r="DF186" i="162"/>
  <c r="ET186" i="162" s="1"/>
  <c r="DF156" i="162"/>
  <c r="ET156" i="162" s="1"/>
  <c r="DF222" i="162"/>
  <c r="ET222" i="162" s="1"/>
  <c r="DF159" i="162"/>
  <c r="ET159" i="162" s="1"/>
  <c r="DF171" i="162"/>
  <c r="ET171" i="162" s="1"/>
  <c r="DF153" i="162"/>
  <c r="ET153" i="162" s="1"/>
  <c r="DF204" i="162"/>
  <c r="ET204" i="162" s="1"/>
  <c r="DF177" i="162"/>
  <c r="ET177" i="162" s="1"/>
  <c r="DF165" i="162"/>
  <c r="ET165" i="162" s="1"/>
  <c r="DF147" i="162"/>
  <c r="ET147" i="162" s="1"/>
  <c r="DF240" i="162"/>
  <c r="ET240" i="162" s="1"/>
  <c r="DF144" i="162"/>
  <c r="ET144" i="162" s="1"/>
  <c r="DF132" i="162"/>
  <c r="ET132" i="162" s="1"/>
  <c r="DF120" i="162"/>
  <c r="ET120" i="162" s="1"/>
  <c r="DF174" i="162"/>
  <c r="ET174" i="162" s="1"/>
  <c r="DF141" i="162"/>
  <c r="ET141" i="162" s="1"/>
  <c r="DF129" i="162"/>
  <c r="ET129" i="162" s="1"/>
  <c r="DF105" i="162"/>
  <c r="ET105" i="162" s="1"/>
  <c r="DF111" i="162"/>
  <c r="ET111" i="162" s="1"/>
  <c r="DF81" i="162"/>
  <c r="ET81" i="162" s="1"/>
  <c r="DF237" i="162"/>
  <c r="ET237" i="162" s="1"/>
  <c r="DF138" i="162"/>
  <c r="ET138" i="162" s="1"/>
  <c r="DF123" i="162"/>
  <c r="ET123" i="162" s="1"/>
  <c r="DF114" i="162"/>
  <c r="ET114" i="162" s="1"/>
  <c r="DF72" i="162"/>
  <c r="ET72" i="162" s="1"/>
  <c r="DF60" i="162"/>
  <c r="ET60" i="162" s="1"/>
  <c r="DF48" i="162"/>
  <c r="ET48" i="162" s="1"/>
  <c r="DF150" i="162"/>
  <c r="ET150" i="162" s="1"/>
  <c r="DF108" i="162"/>
  <c r="ET108" i="162" s="1"/>
  <c r="DF102" i="162"/>
  <c r="ET102" i="162" s="1"/>
  <c r="DF180" i="162"/>
  <c r="ET180" i="162" s="1"/>
  <c r="DF93" i="162"/>
  <c r="ET93" i="162" s="1"/>
  <c r="DF90" i="162"/>
  <c r="ET90" i="162" s="1"/>
  <c r="DF87" i="162"/>
  <c r="ET87" i="162" s="1"/>
  <c r="DF27" i="162"/>
  <c r="ET27" i="162" s="1"/>
  <c r="AG34" i="162"/>
  <c r="AT34" i="162" s="1"/>
  <c r="AT36" i="162"/>
  <c r="AG43" i="162"/>
  <c r="AT43" i="162" s="1"/>
  <c r="AT90" i="162"/>
  <c r="AG89" i="162"/>
  <c r="AT89" i="162" s="1"/>
  <c r="AE294" i="162"/>
  <c r="AE3" i="162" s="1"/>
  <c r="DF66" i="162"/>
  <c r="ET66" i="162" s="1"/>
  <c r="DF75" i="162"/>
  <c r="ET75" i="162" s="1"/>
  <c r="AG56" i="162"/>
  <c r="AT56" i="162" s="1"/>
  <c r="AT45" i="162"/>
  <c r="DF45" i="162"/>
  <c r="ET45" i="162" s="1"/>
  <c r="AG47" i="162"/>
  <c r="AT47" i="162" s="1"/>
  <c r="DF51" i="162"/>
  <c r="ET51" i="162" s="1"/>
  <c r="AG73" i="162"/>
  <c r="AT73" i="162" s="1"/>
  <c r="AT72" i="162"/>
  <c r="AG97" i="162"/>
  <c r="AT97" i="162" s="1"/>
  <c r="AT96" i="162"/>
  <c r="AG95" i="162"/>
  <c r="AT95" i="162" s="1"/>
  <c r="DF99" i="162"/>
  <c r="ET99" i="162" s="1"/>
  <c r="AG55" i="162"/>
  <c r="AT55" i="162" s="1"/>
  <c r="AT54" i="162"/>
  <c r="AG92" i="162"/>
  <c r="AT92" i="162" s="1"/>
  <c r="AG98" i="162"/>
  <c r="AT98" i="162" s="1"/>
  <c r="AG110" i="162"/>
  <c r="AT110" i="162" s="1"/>
  <c r="AG241" i="162"/>
  <c r="AT241" i="162" s="1"/>
  <c r="AT240" i="162"/>
  <c r="AG239" i="162"/>
  <c r="AT239" i="162" s="1"/>
  <c r="AG109" i="162"/>
  <c r="AT109" i="162" s="1"/>
  <c r="AG115" i="162"/>
  <c r="AT115" i="162" s="1"/>
  <c r="AG116" i="162"/>
  <c r="AT116" i="162" s="1"/>
  <c r="AT144" i="162"/>
  <c r="AG143" i="162"/>
  <c r="AT143" i="162" s="1"/>
  <c r="AG229" i="162"/>
  <c r="AT229" i="162" s="1"/>
  <c r="AT228" i="162"/>
  <c r="AG227" i="162"/>
  <c r="AT227" i="162" s="1"/>
  <c r="AG121" i="162"/>
  <c r="AT121" i="162" s="1"/>
  <c r="AG122" i="162"/>
  <c r="AT122" i="162" s="1"/>
  <c r="AG124" i="162"/>
  <c r="AT124" i="162" s="1"/>
  <c r="AT132" i="162"/>
  <c r="AG131" i="162"/>
  <c r="AT131" i="162" s="1"/>
  <c r="AG149" i="162"/>
  <c r="AT149" i="162" s="1"/>
  <c r="AG151" i="162"/>
  <c r="AT151" i="162" s="1"/>
  <c r="AT150" i="162"/>
  <c r="AT111" i="162"/>
  <c r="AG113" i="162"/>
  <c r="AT113" i="162" s="1"/>
  <c r="AT120" i="162"/>
  <c r="AG137" i="162"/>
  <c r="AT137" i="162" s="1"/>
  <c r="AT138" i="162"/>
  <c r="AG148" i="162"/>
  <c r="AT148" i="162" s="1"/>
  <c r="AT204" i="162"/>
  <c r="AG205" i="162"/>
  <c r="AT205" i="162" s="1"/>
  <c r="AG203" i="162"/>
  <c r="AT203" i="162" s="1"/>
  <c r="AG167" i="162"/>
  <c r="AT167" i="162" s="1"/>
  <c r="AG211" i="162"/>
  <c r="AT211" i="162" s="1"/>
  <c r="AT210" i="162"/>
  <c r="AG209" i="162"/>
  <c r="AT209" i="162" s="1"/>
  <c r="AG169" i="162"/>
  <c r="AT169" i="162" s="1"/>
  <c r="AG185" i="162"/>
  <c r="AT185" i="162" s="1"/>
  <c r="AG187" i="162"/>
  <c r="AT187" i="162" s="1"/>
  <c r="AT186" i="162"/>
  <c r="AG188" i="162"/>
  <c r="AT188" i="162" s="1"/>
  <c r="AT159" i="162"/>
  <c r="AG214" i="162"/>
  <c r="AT214" i="162" s="1"/>
  <c r="AT213" i="162"/>
  <c r="AG212" i="162"/>
  <c r="AT212" i="162" s="1"/>
  <c r="AG194" i="162"/>
  <c r="AT194" i="162" s="1"/>
  <c r="AG196" i="162"/>
  <c r="AT196" i="162" s="1"/>
  <c r="AG217" i="162"/>
  <c r="AT217" i="162" s="1"/>
  <c r="AT183" i="162"/>
  <c r="AG226" i="162"/>
  <c r="AT226" i="162" s="1"/>
  <c r="AT225" i="162"/>
  <c r="AG233" i="162"/>
  <c r="AT233" i="162" s="1"/>
  <c r="AG235" i="162"/>
  <c r="AT235" i="162" s="1"/>
  <c r="AT234" i="162"/>
  <c r="AG251" i="162"/>
  <c r="AT251" i="162" s="1"/>
  <c r="AT252" i="162"/>
  <c r="AG281" i="162"/>
  <c r="AT281" i="162" s="1"/>
  <c r="AG283" i="162"/>
  <c r="AT283" i="162" s="1"/>
  <c r="AG250" i="162"/>
  <c r="AT250" i="162" s="1"/>
  <c r="AT249" i="162"/>
  <c r="AG263" i="162"/>
  <c r="AT263" i="162" s="1"/>
  <c r="AT264" i="162"/>
  <c r="AG265" i="162"/>
  <c r="AT265" i="162" s="1"/>
  <c r="AT282" i="162"/>
  <c r="AG266" i="162"/>
  <c r="AT266" i="162" s="1"/>
  <c r="AG268" i="162"/>
  <c r="AT268" i="162" s="1"/>
  <c r="AT267" i="162"/>
  <c r="D282" i="162"/>
  <c r="AU282" i="162" s="1"/>
  <c r="AG259" i="162"/>
  <c r="AT259" i="162" s="1"/>
  <c r="AT258" i="162"/>
  <c r="AT276" i="162"/>
  <c r="AG269" i="162"/>
  <c r="AT269" i="162" s="1"/>
  <c r="AG271" i="162"/>
  <c r="AT271" i="162" s="1"/>
  <c r="AT270" i="162"/>
  <c r="AG370" i="162"/>
  <c r="AT370" i="162" s="1"/>
  <c r="AT371" i="162"/>
  <c r="AG372" i="162"/>
  <c r="AT372" i="162" s="1"/>
  <c r="AG286" i="162"/>
  <c r="AT286" i="162" s="1"/>
  <c r="AT285" i="162"/>
  <c r="AC367" i="162"/>
  <c r="AG280" i="162"/>
  <c r="AT280" i="162" s="1"/>
  <c r="AG375" i="162"/>
  <c r="AT375" i="162" s="1"/>
  <c r="X4" i="162" l="1"/>
  <c r="AE4" i="162"/>
  <c r="AF4" i="162"/>
  <c r="AG294" i="162"/>
  <c r="AG3" i="162" s="1"/>
  <c r="AG4" i="162" s="1"/>
  <c r="AT17" i="162"/>
  <c r="D14" i="158" l="1"/>
  <c r="D104" i="156" l="1"/>
  <c r="D18" i="156"/>
  <c r="D182" i="158"/>
  <c r="D18" i="158"/>
  <c r="AA53" i="7" l="1"/>
  <c r="DE47" i="7"/>
  <c r="DD47" i="7"/>
  <c r="CZ47" i="7"/>
  <c r="CY47" i="7"/>
  <c r="CU47" i="7"/>
  <c r="CT47" i="7"/>
  <c r="CP47" i="7"/>
  <c r="CO47" i="7"/>
  <c r="CK47" i="7"/>
  <c r="CJ47" i="7"/>
  <c r="CF47" i="7"/>
  <c r="CA47" i="7"/>
  <c r="BN47" i="7"/>
  <c r="BG47" i="7"/>
  <c r="AK47" i="7"/>
  <c r="AB47" i="7"/>
  <c r="CG35" i="7"/>
  <c r="CF35" i="7"/>
  <c r="CB35" i="7"/>
  <c r="CA35" i="7"/>
  <c r="BW35" i="7"/>
  <c r="BV35" i="7"/>
  <c r="BU35" i="7"/>
  <c r="BT35" i="7"/>
  <c r="BS35" i="7"/>
  <c r="BR35" i="7"/>
  <c r="BQ35" i="7"/>
  <c r="BP35" i="7"/>
  <c r="BO35" i="7"/>
  <c r="BK35" i="7"/>
  <c r="BJ35" i="7"/>
  <c r="BI35" i="7"/>
  <c r="BH35" i="7"/>
  <c r="BG35" i="7"/>
  <c r="BC35" i="7"/>
  <c r="BB35" i="7"/>
  <c r="BA35" i="7"/>
  <c r="AZ35" i="7"/>
  <c r="AY35" i="7"/>
  <c r="AX35" i="7"/>
  <c r="AW35" i="7"/>
  <c r="AV35" i="7"/>
  <c r="AU35" i="7"/>
  <c r="AT35" i="7"/>
  <c r="AS35" i="7"/>
  <c r="AR35" i="7"/>
  <c r="AQ35" i="7"/>
  <c r="AP35" i="7"/>
  <c r="AO35" i="7"/>
  <c r="AN35" i="7"/>
  <c r="AM35" i="7"/>
  <c r="AL35" i="7"/>
  <c r="AK35" i="7"/>
  <c r="AG35" i="7"/>
  <c r="AF35" i="7"/>
  <c r="AE35" i="7"/>
  <c r="AD35" i="7"/>
  <c r="AC35" i="7"/>
  <c r="AB35" i="7"/>
  <c r="DR16" i="162" l="1"/>
  <c r="DR16" i="171"/>
  <c r="DR16" i="169"/>
  <c r="DR16" i="170"/>
  <c r="DR16" i="168"/>
  <c r="DR16" i="166"/>
  <c r="DR16" i="164"/>
  <c r="DR16" i="167"/>
  <c r="DR16" i="165"/>
  <c r="DW16" i="162"/>
  <c r="DW16" i="170"/>
  <c r="DW16" i="168"/>
  <c r="DW16" i="171"/>
  <c r="DW16" i="169"/>
  <c r="DW16" i="167"/>
  <c r="DW16" i="165"/>
  <c r="DW16" i="166"/>
  <c r="DW16" i="164"/>
  <c r="EG16" i="162"/>
  <c r="EG16" i="171"/>
  <c r="EG16" i="169"/>
  <c r="EG16" i="170"/>
  <c r="EG16" i="168"/>
  <c r="EG16" i="165"/>
  <c r="EG16" i="166"/>
  <c r="EG16" i="167"/>
  <c r="EG16" i="164"/>
  <c r="EL16" i="162"/>
  <c r="EL16" i="171"/>
  <c r="EL16" i="169"/>
  <c r="EL16" i="170"/>
  <c r="EL16" i="166"/>
  <c r="EL16" i="168"/>
  <c r="EL16" i="167"/>
  <c r="EL16" i="165"/>
  <c r="EL16" i="164"/>
  <c r="EB16" i="162"/>
  <c r="EB16" i="170"/>
  <c r="EB16" i="168"/>
  <c r="EB16" i="171"/>
  <c r="EB16" i="169"/>
  <c r="EB16" i="167"/>
  <c r="EB16" i="165"/>
  <c r="EB16" i="166"/>
  <c r="EB16" i="164"/>
  <c r="BX376" i="162" a="1"/>
  <c r="BX376" i="162" s="1"/>
  <c r="BX371" i="162" a="1"/>
  <c r="BX371" i="162" s="1"/>
  <c r="CF376" i="162" a="1"/>
  <c r="CF376" i="162" s="1"/>
  <c r="CF371" i="162" a="1"/>
  <c r="CF371" i="162" s="1"/>
  <c r="DB376" i="162" a="1"/>
  <c r="DB376" i="162" s="1"/>
  <c r="DB371" i="162" a="1"/>
  <c r="DB371" i="162" s="1"/>
  <c r="AY381" i="162"/>
  <c r="AW381" i="162"/>
  <c r="BG381" i="162"/>
  <c r="BE381" i="162"/>
  <c r="AY273" i="162"/>
  <c r="BC381" i="162"/>
  <c r="AW273" i="162"/>
  <c r="AW258" i="162"/>
  <c r="BG273" i="162"/>
  <c r="BE273" i="162"/>
  <c r="BA381" i="162"/>
  <c r="BC273" i="162"/>
  <c r="BE258" i="162"/>
  <c r="BC258" i="162"/>
  <c r="BA234" i="162"/>
  <c r="AY225" i="162"/>
  <c r="BE234" i="162"/>
  <c r="BC225" i="162"/>
  <c r="BA273" i="162"/>
  <c r="AY258" i="162"/>
  <c r="AW225" i="162"/>
  <c r="BG234" i="162"/>
  <c r="BC210" i="162"/>
  <c r="BG258" i="162"/>
  <c r="BG210" i="162"/>
  <c r="BA198" i="162"/>
  <c r="AY189" i="162"/>
  <c r="BA258" i="162"/>
  <c r="BC234" i="162"/>
  <c r="BE210" i="162"/>
  <c r="AY198" i="162"/>
  <c r="AW189" i="162"/>
  <c r="AY234" i="162"/>
  <c r="BG225" i="162"/>
  <c r="BA210" i="162"/>
  <c r="AW198" i="162"/>
  <c r="BG183" i="162"/>
  <c r="AW234" i="162"/>
  <c r="AW210" i="162"/>
  <c r="BE183" i="162"/>
  <c r="BG162" i="162"/>
  <c r="BA225" i="162"/>
  <c r="BG198" i="162"/>
  <c r="BC189" i="162"/>
  <c r="AY183" i="162"/>
  <c r="BE198" i="162"/>
  <c r="BA189" i="162"/>
  <c r="AW183" i="162"/>
  <c r="BC168" i="162"/>
  <c r="AY162" i="162"/>
  <c r="BC198" i="162"/>
  <c r="BG189" i="162"/>
  <c r="BA183" i="162"/>
  <c r="AW168" i="162"/>
  <c r="BE189" i="162"/>
  <c r="BE162" i="162"/>
  <c r="AY210" i="162"/>
  <c r="BC162" i="162"/>
  <c r="BG135" i="162"/>
  <c r="BE126" i="162"/>
  <c r="BC117" i="162"/>
  <c r="BA162" i="162"/>
  <c r="BG168" i="162"/>
  <c r="AW162" i="162"/>
  <c r="BC135" i="162"/>
  <c r="BE168" i="162"/>
  <c r="BA135" i="162"/>
  <c r="AY126" i="162"/>
  <c r="BE225" i="162"/>
  <c r="BA168" i="162"/>
  <c r="AY135" i="162"/>
  <c r="AW126" i="162"/>
  <c r="BA96" i="162"/>
  <c r="AW96" i="162"/>
  <c r="BG126" i="162"/>
  <c r="BC126" i="162"/>
  <c r="BC183" i="162"/>
  <c r="BA126" i="162"/>
  <c r="BG117" i="162"/>
  <c r="AW69" i="162"/>
  <c r="AY54" i="162"/>
  <c r="BE117" i="162"/>
  <c r="BG96" i="162"/>
  <c r="AY168" i="162"/>
  <c r="BE135" i="162"/>
  <c r="BA117" i="162"/>
  <c r="BE96" i="162"/>
  <c r="AW135" i="162"/>
  <c r="AY117" i="162"/>
  <c r="BC96" i="162"/>
  <c r="BG69" i="162"/>
  <c r="AY96" i="162"/>
  <c r="BG39" i="162"/>
  <c r="BE69" i="162"/>
  <c r="BG54" i="162"/>
  <c r="BE39" i="162"/>
  <c r="BC69" i="162"/>
  <c r="BE54" i="162"/>
  <c r="BC39" i="162"/>
  <c r="BA69" i="162"/>
  <c r="BC54" i="162"/>
  <c r="BA39" i="162"/>
  <c r="BC18" i="162"/>
  <c r="AY69" i="162"/>
  <c r="BA54" i="162"/>
  <c r="AY39" i="162"/>
  <c r="BA18" i="162"/>
  <c r="AW39" i="162"/>
  <c r="AY18" i="162"/>
  <c r="AW117" i="162"/>
  <c r="AW54" i="162"/>
  <c r="BE18" i="162"/>
  <c r="AW18" i="162"/>
  <c r="BG18" i="162"/>
  <c r="CG376" i="162" a="1"/>
  <c r="CG376" i="162" s="1"/>
  <c r="CG371" i="162" a="1"/>
  <c r="CG371" i="162" s="1"/>
  <c r="CR376" i="162" a="1"/>
  <c r="CR376" i="162" s="1"/>
  <c r="CR371" i="162" a="1"/>
  <c r="CR371" i="162" s="1"/>
  <c r="BU371" i="162" a="1"/>
  <c r="BU371" i="162" s="1"/>
  <c r="BU376" i="162" a="1"/>
  <c r="BU376" i="162" s="1"/>
  <c r="CC376" i="162" a="1"/>
  <c r="CC376" i="162" s="1"/>
  <c r="CC371" i="162" a="1"/>
  <c r="CC371" i="162" s="1"/>
  <c r="CK376" i="162" a="1"/>
  <c r="CK376" i="162" s="1"/>
  <c r="CK371" i="162" a="1"/>
  <c r="CK371" i="162" s="1"/>
  <c r="CY376" i="162" a="1"/>
  <c r="CY376" i="162" s="1"/>
  <c r="CY371" i="162" a="1"/>
  <c r="CY371" i="162" s="1"/>
  <c r="DJ376" i="162" a="1"/>
  <c r="DJ376" i="162" s="1"/>
  <c r="DJ371" i="162" a="1"/>
  <c r="DJ371" i="162" s="1"/>
  <c r="EE371" i="162"/>
  <c r="EY371" i="162" s="1"/>
  <c r="EE376" i="162"/>
  <c r="EY376" i="162" s="1"/>
  <c r="EE285" i="162"/>
  <c r="EY285" i="162" s="1"/>
  <c r="EE267" i="162"/>
  <c r="EY267" i="162" s="1"/>
  <c r="EE264" i="162"/>
  <c r="EY264" i="162" s="1"/>
  <c r="EE252" i="162"/>
  <c r="EY252" i="162" s="1"/>
  <c r="EE270" i="162"/>
  <c r="EY270" i="162" s="1"/>
  <c r="EE246" i="162"/>
  <c r="EY246" i="162" s="1"/>
  <c r="EE231" i="162"/>
  <c r="EY231" i="162" s="1"/>
  <c r="EE282" i="162"/>
  <c r="EY282" i="162" s="1"/>
  <c r="EE261" i="162"/>
  <c r="EY261" i="162" s="1"/>
  <c r="EE243" i="162"/>
  <c r="EY243" i="162" s="1"/>
  <c r="EE240" i="162"/>
  <c r="EY240" i="162" s="1"/>
  <c r="EE228" i="162"/>
  <c r="EY228" i="162" s="1"/>
  <c r="EE276" i="162"/>
  <c r="EY276" i="162" s="1"/>
  <c r="EE279" i="162"/>
  <c r="EY279" i="162" s="1"/>
  <c r="EE249" i="162"/>
  <c r="EY249" i="162" s="1"/>
  <c r="EE216" i="162"/>
  <c r="EY216" i="162" s="1"/>
  <c r="EE204" i="162"/>
  <c r="EY204" i="162" s="1"/>
  <c r="EE222" i="162"/>
  <c r="EY222" i="162" s="1"/>
  <c r="EE219" i="162"/>
  <c r="EY219" i="162" s="1"/>
  <c r="EE255" i="162"/>
  <c r="EY255" i="162" s="1"/>
  <c r="EE180" i="162"/>
  <c r="EY180" i="162" s="1"/>
  <c r="EE213" i="162"/>
  <c r="EY213" i="162" s="1"/>
  <c r="EE186" i="162"/>
  <c r="EY186" i="162" s="1"/>
  <c r="EE195" i="162"/>
  <c r="EY195" i="162" s="1"/>
  <c r="EE165" i="162"/>
  <c r="EY165" i="162" s="1"/>
  <c r="EE237" i="162"/>
  <c r="EY237" i="162" s="1"/>
  <c r="EE201" i="162"/>
  <c r="EY201" i="162" s="1"/>
  <c r="EE144" i="162"/>
  <c r="EY144" i="162" s="1"/>
  <c r="EE132" i="162"/>
  <c r="EY132" i="162" s="1"/>
  <c r="EE207" i="162"/>
  <c r="EY207" i="162" s="1"/>
  <c r="EE177" i="162"/>
  <c r="EY177" i="162" s="1"/>
  <c r="EE156" i="162"/>
  <c r="EY156" i="162" s="1"/>
  <c r="EE138" i="162"/>
  <c r="EY138" i="162" s="1"/>
  <c r="EE102" i="162"/>
  <c r="EY102" i="162" s="1"/>
  <c r="EE174" i="162"/>
  <c r="EY174" i="162" s="1"/>
  <c r="EE192" i="162"/>
  <c r="EY192" i="162" s="1"/>
  <c r="EE159" i="162"/>
  <c r="EY159" i="162" s="1"/>
  <c r="EE171" i="162"/>
  <c r="EY171" i="162" s="1"/>
  <c r="EE153" i="162"/>
  <c r="EY153" i="162" s="1"/>
  <c r="EE150" i="162"/>
  <c r="EY150" i="162" s="1"/>
  <c r="EE114" i="162"/>
  <c r="EY114" i="162" s="1"/>
  <c r="EE108" i="162"/>
  <c r="EY108" i="162" s="1"/>
  <c r="EE90" i="162"/>
  <c r="EY90" i="162" s="1"/>
  <c r="EE81" i="162"/>
  <c r="EY81" i="162" s="1"/>
  <c r="EE147" i="162"/>
  <c r="EY147" i="162" s="1"/>
  <c r="EE129" i="162"/>
  <c r="EY129" i="162" s="1"/>
  <c r="EE111" i="162"/>
  <c r="EY111" i="162" s="1"/>
  <c r="EE120" i="162"/>
  <c r="EY120" i="162" s="1"/>
  <c r="EE105" i="162"/>
  <c r="EY105" i="162" s="1"/>
  <c r="EE99" i="162"/>
  <c r="EY99" i="162" s="1"/>
  <c r="EE75" i="162"/>
  <c r="EY75" i="162" s="1"/>
  <c r="EE72" i="162"/>
  <c r="EY72" i="162" s="1"/>
  <c r="EE60" i="162"/>
  <c r="EY60" i="162" s="1"/>
  <c r="EE48" i="162"/>
  <c r="EY48" i="162" s="1"/>
  <c r="EE123" i="162"/>
  <c r="EY123" i="162" s="1"/>
  <c r="EE66" i="162"/>
  <c r="EY66" i="162" s="1"/>
  <c r="EE24" i="162"/>
  <c r="EY24" i="162" s="1"/>
  <c r="EE57" i="162"/>
  <c r="EY57" i="162" s="1"/>
  <c r="EE42" i="162"/>
  <c r="EY42" i="162" s="1"/>
  <c r="EE21" i="162"/>
  <c r="EY21" i="162" s="1"/>
  <c r="EE141" i="162"/>
  <c r="EY141" i="162" s="1"/>
  <c r="EE87" i="162"/>
  <c r="EY87" i="162" s="1"/>
  <c r="EE63" i="162"/>
  <c r="EY63" i="162" s="1"/>
  <c r="EE84" i="162"/>
  <c r="EY84" i="162" s="1"/>
  <c r="EE30" i="162"/>
  <c r="EY30" i="162" s="1"/>
  <c r="EE78" i="162"/>
  <c r="EY78" i="162" s="1"/>
  <c r="EE51" i="162"/>
  <c r="EY51" i="162" s="1"/>
  <c r="EE45" i="162"/>
  <c r="EY45" i="162" s="1"/>
  <c r="EE36" i="162"/>
  <c r="EY36" i="162" s="1"/>
  <c r="EE33" i="162"/>
  <c r="EY33" i="162" s="1"/>
  <c r="EE93" i="162"/>
  <c r="EY93" i="162" s="1"/>
  <c r="EE27" i="162"/>
  <c r="EY27" i="162" s="1"/>
  <c r="BV376" i="162" a="1"/>
  <c r="BV376" i="162" s="1"/>
  <c r="BV371" i="162" a="1"/>
  <c r="BV371" i="162" s="1"/>
  <c r="CD376" i="162" a="1"/>
  <c r="CD376" i="162" s="1"/>
  <c r="CD371" i="162" a="1"/>
  <c r="CD371" i="162" s="1"/>
  <c r="CO371" i="162" a="1"/>
  <c r="CO371" i="162" s="1"/>
  <c r="CO376" i="162" a="1"/>
  <c r="CO376" i="162" s="1"/>
  <c r="CZ376" i="162" a="1"/>
  <c r="CZ376" i="162" s="1"/>
  <c r="CZ371" i="162" a="1"/>
  <c r="CZ371" i="162" s="1"/>
  <c r="DN371" i="162" a="1"/>
  <c r="DN371" i="162" s="1"/>
  <c r="DN376" i="162" a="1"/>
  <c r="DN376" i="162" s="1"/>
  <c r="DU376" i="162"/>
  <c r="EW376" i="162" s="1"/>
  <c r="DU371" i="162"/>
  <c r="EW371" i="162" s="1"/>
  <c r="DU285" i="162"/>
  <c r="EW285" i="162" s="1"/>
  <c r="DU267" i="162"/>
  <c r="EW267" i="162" s="1"/>
  <c r="DU282" i="162"/>
  <c r="EW282" i="162" s="1"/>
  <c r="DU276" i="162"/>
  <c r="EW276" i="162" s="1"/>
  <c r="DU264" i="162"/>
  <c r="EW264" i="162" s="1"/>
  <c r="DU252" i="162"/>
  <c r="EW252" i="162" s="1"/>
  <c r="DU255" i="162"/>
  <c r="EW255" i="162" s="1"/>
  <c r="DU249" i="162"/>
  <c r="EW249" i="162" s="1"/>
  <c r="DU279" i="162"/>
  <c r="EW279" i="162" s="1"/>
  <c r="DU243" i="162"/>
  <c r="EW243" i="162" s="1"/>
  <c r="DU240" i="162"/>
  <c r="EW240" i="162" s="1"/>
  <c r="DU228" i="162"/>
  <c r="EW228" i="162" s="1"/>
  <c r="DU246" i="162"/>
  <c r="EW246" i="162" s="1"/>
  <c r="DU270" i="162"/>
  <c r="EW270" i="162" s="1"/>
  <c r="DU213" i="162"/>
  <c r="EW213" i="162" s="1"/>
  <c r="DU201" i="162"/>
  <c r="EW201" i="162" s="1"/>
  <c r="DU207" i="162"/>
  <c r="EW207" i="162" s="1"/>
  <c r="DU261" i="162"/>
  <c r="EW261" i="162" s="1"/>
  <c r="DU216" i="162"/>
  <c r="EW216" i="162" s="1"/>
  <c r="DU222" i="162"/>
  <c r="EW222" i="162" s="1"/>
  <c r="DU180" i="162"/>
  <c r="EW180" i="162" s="1"/>
  <c r="DU219" i="162"/>
  <c r="EW219" i="162" s="1"/>
  <c r="DU204" i="162"/>
  <c r="EW204" i="162" s="1"/>
  <c r="DU186" i="162"/>
  <c r="EW186" i="162" s="1"/>
  <c r="DU159" i="162"/>
  <c r="EW159" i="162" s="1"/>
  <c r="DU174" i="162"/>
  <c r="EW174" i="162" s="1"/>
  <c r="DU171" i="162"/>
  <c r="EW171" i="162" s="1"/>
  <c r="DU150" i="162"/>
  <c r="EW150" i="162" s="1"/>
  <c r="DU231" i="162"/>
  <c r="EW231" i="162" s="1"/>
  <c r="DU177" i="162"/>
  <c r="EW177" i="162" s="1"/>
  <c r="DU165" i="162"/>
  <c r="EW165" i="162" s="1"/>
  <c r="DU156" i="162"/>
  <c r="EW156" i="162" s="1"/>
  <c r="DU144" i="162"/>
  <c r="EW144" i="162" s="1"/>
  <c r="DU132" i="162"/>
  <c r="EW132" i="162" s="1"/>
  <c r="DU120" i="162"/>
  <c r="EW120" i="162" s="1"/>
  <c r="DU108" i="162"/>
  <c r="EW108" i="162" s="1"/>
  <c r="DU195" i="162"/>
  <c r="EW195" i="162" s="1"/>
  <c r="DU138" i="162"/>
  <c r="EW138" i="162" s="1"/>
  <c r="DU237" i="162"/>
  <c r="EW237" i="162" s="1"/>
  <c r="DU192" i="162"/>
  <c r="EW192" i="162" s="1"/>
  <c r="DU141" i="162"/>
  <c r="EW141" i="162" s="1"/>
  <c r="DU123" i="162"/>
  <c r="EW123" i="162" s="1"/>
  <c r="DU114" i="162"/>
  <c r="EW114" i="162" s="1"/>
  <c r="DU153" i="162"/>
  <c r="EW153" i="162" s="1"/>
  <c r="DU102" i="162"/>
  <c r="EW102" i="162" s="1"/>
  <c r="DU87" i="162"/>
  <c r="EW87" i="162" s="1"/>
  <c r="DU147" i="162"/>
  <c r="EW147" i="162" s="1"/>
  <c r="DU129" i="162"/>
  <c r="EW129" i="162" s="1"/>
  <c r="DU81" i="162"/>
  <c r="EW81" i="162" s="1"/>
  <c r="DU111" i="162"/>
  <c r="EW111" i="162" s="1"/>
  <c r="DU105" i="162"/>
  <c r="EW105" i="162" s="1"/>
  <c r="DU78" i="162"/>
  <c r="EW78" i="162" s="1"/>
  <c r="DU66" i="162"/>
  <c r="EW66" i="162" s="1"/>
  <c r="DU93" i="162"/>
  <c r="EW93" i="162" s="1"/>
  <c r="DU99" i="162"/>
  <c r="EW99" i="162" s="1"/>
  <c r="DU90" i="162"/>
  <c r="EW90" i="162" s="1"/>
  <c r="DU72" i="162"/>
  <c r="EW72" i="162" s="1"/>
  <c r="DU75" i="162"/>
  <c r="EW75" i="162" s="1"/>
  <c r="DU60" i="162"/>
  <c r="EW60" i="162" s="1"/>
  <c r="DU30" i="162"/>
  <c r="EW30" i="162" s="1"/>
  <c r="DU27" i="162"/>
  <c r="EW27" i="162" s="1"/>
  <c r="DU63" i="162"/>
  <c r="EW63" i="162" s="1"/>
  <c r="DU57" i="162"/>
  <c r="EW57" i="162" s="1"/>
  <c r="DU48" i="162"/>
  <c r="EW48" i="162" s="1"/>
  <c r="DU42" i="162"/>
  <c r="EW42" i="162" s="1"/>
  <c r="DU21" i="162"/>
  <c r="EW21" i="162" s="1"/>
  <c r="DU45" i="162"/>
  <c r="EW45" i="162" s="1"/>
  <c r="DU36" i="162"/>
  <c r="EW36" i="162" s="1"/>
  <c r="DU84" i="162"/>
  <c r="EW84" i="162" s="1"/>
  <c r="DU51" i="162"/>
  <c r="EW51" i="162" s="1"/>
  <c r="DU33" i="162"/>
  <c r="EW33" i="162" s="1"/>
  <c r="DU24" i="162"/>
  <c r="EW24" i="162" s="1"/>
  <c r="EO376" i="162"/>
  <c r="FA376" i="162" s="1"/>
  <c r="EO371" i="162"/>
  <c r="FA371" i="162" s="1"/>
  <c r="EO282" i="162"/>
  <c r="FA282" i="162" s="1"/>
  <c r="EO270" i="162"/>
  <c r="FA270" i="162" s="1"/>
  <c r="EO279" i="162"/>
  <c r="FA279" i="162" s="1"/>
  <c r="EO267" i="162"/>
  <c r="FA267" i="162" s="1"/>
  <c r="EO264" i="162"/>
  <c r="FA264" i="162" s="1"/>
  <c r="EO252" i="162"/>
  <c r="FA252" i="162" s="1"/>
  <c r="EO246" i="162"/>
  <c r="FA246" i="162" s="1"/>
  <c r="EO222" i="162"/>
  <c r="FA222" i="162" s="1"/>
  <c r="EO261" i="162"/>
  <c r="FA261" i="162" s="1"/>
  <c r="EO237" i="162"/>
  <c r="FA237" i="162" s="1"/>
  <c r="EO276" i="162"/>
  <c r="FA276" i="162" s="1"/>
  <c r="EO255" i="162"/>
  <c r="FA255" i="162" s="1"/>
  <c r="EO285" i="162"/>
  <c r="FA285" i="162" s="1"/>
  <c r="EO240" i="162"/>
  <c r="FA240" i="162" s="1"/>
  <c r="EO249" i="162"/>
  <c r="FA249" i="162" s="1"/>
  <c r="EO228" i="162"/>
  <c r="FA228" i="162" s="1"/>
  <c r="EO213" i="162"/>
  <c r="FA213" i="162" s="1"/>
  <c r="EO204" i="162"/>
  <c r="FA204" i="162" s="1"/>
  <c r="EO186" i="162"/>
  <c r="FA186" i="162" s="1"/>
  <c r="EO243" i="162"/>
  <c r="FA243" i="162" s="1"/>
  <c r="EO195" i="162"/>
  <c r="FA195" i="162" s="1"/>
  <c r="EO231" i="162"/>
  <c r="FA231" i="162" s="1"/>
  <c r="EO207" i="162"/>
  <c r="FA207" i="162" s="1"/>
  <c r="EO192" i="162"/>
  <c r="FA192" i="162" s="1"/>
  <c r="EO171" i="162"/>
  <c r="FA171" i="162" s="1"/>
  <c r="EO216" i="162"/>
  <c r="FA216" i="162" s="1"/>
  <c r="EO201" i="162"/>
  <c r="FA201" i="162" s="1"/>
  <c r="EO159" i="162"/>
  <c r="FA159" i="162" s="1"/>
  <c r="EO177" i="162"/>
  <c r="FA177" i="162" s="1"/>
  <c r="EO138" i="162"/>
  <c r="FA138" i="162" s="1"/>
  <c r="EO219" i="162"/>
  <c r="FA219" i="162" s="1"/>
  <c r="EO174" i="162"/>
  <c r="FA174" i="162" s="1"/>
  <c r="EO180" i="162"/>
  <c r="FA180" i="162" s="1"/>
  <c r="EO150" i="162"/>
  <c r="FA150" i="162" s="1"/>
  <c r="EO147" i="162"/>
  <c r="FA147" i="162" s="1"/>
  <c r="EO123" i="162"/>
  <c r="FA123" i="162" s="1"/>
  <c r="EO144" i="162"/>
  <c r="FA144" i="162" s="1"/>
  <c r="EO132" i="162"/>
  <c r="FA132" i="162" s="1"/>
  <c r="EO120" i="162"/>
  <c r="FA120" i="162" s="1"/>
  <c r="EO108" i="162"/>
  <c r="FA108" i="162" s="1"/>
  <c r="EO84" i="162"/>
  <c r="FA84" i="162" s="1"/>
  <c r="EO165" i="162"/>
  <c r="FA165" i="162" s="1"/>
  <c r="EO153" i="162"/>
  <c r="FA153" i="162" s="1"/>
  <c r="EO129" i="162"/>
  <c r="FA129" i="162" s="1"/>
  <c r="EO111" i="162"/>
  <c r="FA111" i="162" s="1"/>
  <c r="EO105" i="162"/>
  <c r="FA105" i="162" s="1"/>
  <c r="EO75" i="162"/>
  <c r="FA75" i="162" s="1"/>
  <c r="EO63" i="162"/>
  <c r="FA63" i="162" s="1"/>
  <c r="EO51" i="162"/>
  <c r="FA51" i="162" s="1"/>
  <c r="EO99" i="162"/>
  <c r="FA99" i="162" s="1"/>
  <c r="EO156" i="162"/>
  <c r="FA156" i="162" s="1"/>
  <c r="EO141" i="162"/>
  <c r="FA141" i="162" s="1"/>
  <c r="EO114" i="162"/>
  <c r="FA114" i="162" s="1"/>
  <c r="EO90" i="162"/>
  <c r="FA90" i="162" s="1"/>
  <c r="EO42" i="162"/>
  <c r="FA42" i="162" s="1"/>
  <c r="EO66" i="162"/>
  <c r="FA66" i="162" s="1"/>
  <c r="EO57" i="162"/>
  <c r="FA57" i="162" s="1"/>
  <c r="EO48" i="162"/>
  <c r="FA48" i="162" s="1"/>
  <c r="EO87" i="162"/>
  <c r="FA87" i="162" s="1"/>
  <c r="EO36" i="162"/>
  <c r="FA36" i="162" s="1"/>
  <c r="EO102" i="162"/>
  <c r="FA102" i="162" s="1"/>
  <c r="EO78" i="162"/>
  <c r="FA78" i="162" s="1"/>
  <c r="EO45" i="162"/>
  <c r="FA45" i="162" s="1"/>
  <c r="EO33" i="162"/>
  <c r="FA33" i="162" s="1"/>
  <c r="EO93" i="162"/>
  <c r="FA93" i="162" s="1"/>
  <c r="EO81" i="162"/>
  <c r="FA81" i="162" s="1"/>
  <c r="EO30" i="162"/>
  <c r="FA30" i="162" s="1"/>
  <c r="EO27" i="162"/>
  <c r="FA27" i="162" s="1"/>
  <c r="EO72" i="162"/>
  <c r="FA72" i="162" s="1"/>
  <c r="EO60" i="162"/>
  <c r="FA60" i="162" s="1"/>
  <c r="EO21" i="162"/>
  <c r="FA21" i="162" s="1"/>
  <c r="EO24" i="162"/>
  <c r="FA24" i="162" s="1"/>
  <c r="BW371" i="162" a="1"/>
  <c r="BW371" i="162" s="1"/>
  <c r="BW376" i="162" a="1"/>
  <c r="BW376" i="162" s="1"/>
  <c r="CE376" i="162" a="1"/>
  <c r="CE376" i="162" s="1"/>
  <c r="CE371" i="162" a="1"/>
  <c r="CE371" i="162" s="1"/>
  <c r="CP376" i="162" a="1"/>
  <c r="CP376" i="162" s="1"/>
  <c r="CP371" i="162" a="1"/>
  <c r="CP371" i="162" s="1"/>
  <c r="DA376" i="162" a="1"/>
  <c r="DA376" i="162" s="1"/>
  <c r="DA371" i="162" a="1"/>
  <c r="DA371" i="162" s="1"/>
  <c r="DO376" i="162" a="1"/>
  <c r="DO376" i="162" s="1"/>
  <c r="DO371" i="162" a="1"/>
  <c r="DO371" i="162" s="1"/>
  <c r="CQ371" i="162" a="1"/>
  <c r="CQ371" i="162" s="1"/>
  <c r="CQ376" i="162" a="1"/>
  <c r="CQ376" i="162" s="1"/>
  <c r="DZ376" i="162"/>
  <c r="EX376" i="162" s="1"/>
  <c r="DZ282" i="162"/>
  <c r="EX282" i="162" s="1"/>
  <c r="DZ276" i="162"/>
  <c r="EX276" i="162" s="1"/>
  <c r="DZ255" i="162"/>
  <c r="EX255" i="162" s="1"/>
  <c r="DZ371" i="162"/>
  <c r="EX371" i="162" s="1"/>
  <c r="DZ261" i="162"/>
  <c r="EX261" i="162" s="1"/>
  <c r="DZ249" i="162"/>
  <c r="EX249" i="162" s="1"/>
  <c r="DZ267" i="162"/>
  <c r="EX267" i="162" s="1"/>
  <c r="DZ285" i="162"/>
  <c r="EX285" i="162" s="1"/>
  <c r="DZ279" i="162"/>
  <c r="EX279" i="162" s="1"/>
  <c r="DZ222" i="162"/>
  <c r="EX222" i="162" s="1"/>
  <c r="DZ270" i="162"/>
  <c r="EX270" i="162" s="1"/>
  <c r="DZ246" i="162"/>
  <c r="EX246" i="162" s="1"/>
  <c r="DZ231" i="162"/>
  <c r="EX231" i="162" s="1"/>
  <c r="DZ237" i="162"/>
  <c r="EX237" i="162" s="1"/>
  <c r="DZ243" i="162"/>
  <c r="EX243" i="162" s="1"/>
  <c r="DZ264" i="162"/>
  <c r="EX264" i="162" s="1"/>
  <c r="DZ219" i="162"/>
  <c r="EX219" i="162" s="1"/>
  <c r="DZ207" i="162"/>
  <c r="EX207" i="162" s="1"/>
  <c r="DZ252" i="162"/>
  <c r="EX252" i="162" s="1"/>
  <c r="DZ228" i="162"/>
  <c r="EX228" i="162" s="1"/>
  <c r="DZ180" i="162"/>
  <c r="EX180" i="162" s="1"/>
  <c r="DZ240" i="162"/>
  <c r="EX240" i="162" s="1"/>
  <c r="DZ213" i="162"/>
  <c r="EX213" i="162" s="1"/>
  <c r="DZ204" i="162"/>
  <c r="EX204" i="162" s="1"/>
  <c r="DZ177" i="162"/>
  <c r="EX177" i="162" s="1"/>
  <c r="DZ156" i="162"/>
  <c r="EX156" i="162" s="1"/>
  <c r="DZ216" i="162"/>
  <c r="EX216" i="162" s="1"/>
  <c r="DZ147" i="162"/>
  <c r="EX147" i="162" s="1"/>
  <c r="DZ165" i="162"/>
  <c r="EX165" i="162" s="1"/>
  <c r="DZ141" i="162"/>
  <c r="EX141" i="162" s="1"/>
  <c r="DZ129" i="162"/>
  <c r="EX129" i="162" s="1"/>
  <c r="DZ105" i="162"/>
  <c r="EX105" i="162" s="1"/>
  <c r="DZ93" i="162"/>
  <c r="EX93" i="162" s="1"/>
  <c r="DZ195" i="162"/>
  <c r="EX195" i="162" s="1"/>
  <c r="DZ174" i="162"/>
  <c r="EX174" i="162" s="1"/>
  <c r="DZ201" i="162"/>
  <c r="EX201" i="162" s="1"/>
  <c r="DZ192" i="162"/>
  <c r="EX192" i="162" s="1"/>
  <c r="DZ186" i="162"/>
  <c r="EX186" i="162" s="1"/>
  <c r="DZ159" i="162"/>
  <c r="EX159" i="162" s="1"/>
  <c r="DZ171" i="162"/>
  <c r="EX171" i="162" s="1"/>
  <c r="DZ153" i="162"/>
  <c r="EX153" i="162" s="1"/>
  <c r="DZ123" i="162"/>
  <c r="EX123" i="162" s="1"/>
  <c r="DZ114" i="162"/>
  <c r="EX114" i="162" s="1"/>
  <c r="DZ108" i="162"/>
  <c r="EX108" i="162" s="1"/>
  <c r="DZ102" i="162"/>
  <c r="EX102" i="162" s="1"/>
  <c r="DZ150" i="162"/>
  <c r="EX150" i="162" s="1"/>
  <c r="DZ138" i="162"/>
  <c r="EX138" i="162" s="1"/>
  <c r="DZ84" i="162"/>
  <c r="EX84" i="162" s="1"/>
  <c r="DZ132" i="162"/>
  <c r="EX132" i="162" s="1"/>
  <c r="DZ144" i="162"/>
  <c r="EX144" i="162" s="1"/>
  <c r="DZ111" i="162"/>
  <c r="EX111" i="162" s="1"/>
  <c r="DZ78" i="162"/>
  <c r="EX78" i="162" s="1"/>
  <c r="DZ66" i="162"/>
  <c r="EX66" i="162" s="1"/>
  <c r="DZ120" i="162"/>
  <c r="EX120" i="162" s="1"/>
  <c r="DZ99" i="162"/>
  <c r="EX99" i="162" s="1"/>
  <c r="DZ75" i="162"/>
  <c r="EX75" i="162" s="1"/>
  <c r="DZ63" i="162"/>
  <c r="EX63" i="162" s="1"/>
  <c r="DZ51" i="162"/>
  <c r="EX51" i="162" s="1"/>
  <c r="DZ90" i="162"/>
  <c r="EX90" i="162" s="1"/>
  <c r="DZ81" i="162"/>
  <c r="EX81" i="162" s="1"/>
  <c r="DZ72" i="162"/>
  <c r="EX72" i="162" s="1"/>
  <c r="DZ33" i="162"/>
  <c r="EX33" i="162" s="1"/>
  <c r="DZ60" i="162"/>
  <c r="EX60" i="162" s="1"/>
  <c r="DZ27" i="162"/>
  <c r="EX27" i="162" s="1"/>
  <c r="DZ24" i="162"/>
  <c r="EX24" i="162" s="1"/>
  <c r="DZ57" i="162"/>
  <c r="EX57" i="162" s="1"/>
  <c r="DZ48" i="162"/>
  <c r="EX48" i="162" s="1"/>
  <c r="DZ42" i="162"/>
  <c r="EX42" i="162" s="1"/>
  <c r="DZ87" i="162"/>
  <c r="EX87" i="162" s="1"/>
  <c r="DZ45" i="162"/>
  <c r="EX45" i="162" s="1"/>
  <c r="DZ36" i="162"/>
  <c r="EX36" i="162" s="1"/>
  <c r="DZ21" i="162"/>
  <c r="EX21" i="162" s="1"/>
  <c r="DZ30" i="162"/>
  <c r="EX30" i="162" s="1"/>
  <c r="BY376" i="162" a="1"/>
  <c r="BY376" i="162" s="1"/>
  <c r="BY371" i="162" a="1"/>
  <c r="BY371" i="162" s="1"/>
  <c r="DC376" i="162" a="1"/>
  <c r="DC376" i="162" s="1"/>
  <c r="DC371" i="162" a="1"/>
  <c r="DC371" i="162" s="1"/>
  <c r="BZ376" i="162" a="1"/>
  <c r="BZ376" i="162" s="1"/>
  <c r="BZ371" i="162" a="1"/>
  <c r="BZ371" i="162" s="1"/>
  <c r="CH371" i="162" a="1"/>
  <c r="CH371" i="162" s="1"/>
  <c r="CH376" i="162" a="1"/>
  <c r="CH376" i="162" s="1"/>
  <c r="DD371" i="162" a="1"/>
  <c r="DD371" i="162" s="1"/>
  <c r="DD376" i="162" a="1"/>
  <c r="DD376" i="162" s="1"/>
  <c r="BS376" i="162" a="1"/>
  <c r="BS376" i="162" s="1"/>
  <c r="BS371" i="162" a="1"/>
  <c r="BS371" i="162" s="1"/>
  <c r="CA371" i="162" a="1"/>
  <c r="CA371" i="162" s="1"/>
  <c r="CA376" i="162" a="1"/>
  <c r="CA376" i="162" s="1"/>
  <c r="CI376" i="162" a="1"/>
  <c r="CI376" i="162" s="1"/>
  <c r="CI371" i="162" a="1"/>
  <c r="CI371" i="162" s="1"/>
  <c r="CW376" i="162" a="1"/>
  <c r="CW376" i="162" s="1"/>
  <c r="CW371" i="162" a="1"/>
  <c r="CW371" i="162" s="1"/>
  <c r="DE376" i="162" a="1"/>
  <c r="DE376" i="162" s="1"/>
  <c r="DE371" i="162" a="1"/>
  <c r="DE371" i="162" s="1"/>
  <c r="BT376" i="162" a="1"/>
  <c r="BT376" i="162" s="1"/>
  <c r="BT371" i="162" a="1"/>
  <c r="BT371" i="162" s="1"/>
  <c r="CB376" i="162" a="1"/>
  <c r="CB376" i="162" s="1"/>
  <c r="CB371" i="162" a="1"/>
  <c r="CB371" i="162" s="1"/>
  <c r="CJ371" i="162" a="1"/>
  <c r="CJ371" i="162" s="1"/>
  <c r="CJ376" i="162" a="1"/>
  <c r="CJ376" i="162" s="1"/>
  <c r="CX376" i="162" a="1"/>
  <c r="CX376" i="162" s="1"/>
  <c r="CX371" i="162" a="1"/>
  <c r="CX371" i="162" s="1"/>
  <c r="DI376" i="162" a="1"/>
  <c r="DI376" i="162" s="1"/>
  <c r="DI371" i="162" a="1"/>
  <c r="DI371" i="162" s="1"/>
  <c r="EJ376" i="162"/>
  <c r="EZ376" i="162" s="1"/>
  <c r="EJ371" i="162"/>
  <c r="EZ371" i="162" s="1"/>
  <c r="EJ285" i="162"/>
  <c r="EZ285" i="162" s="1"/>
  <c r="EJ282" i="162"/>
  <c r="EZ282" i="162" s="1"/>
  <c r="EJ270" i="162"/>
  <c r="EZ270" i="162" s="1"/>
  <c r="EJ276" i="162"/>
  <c r="EZ276" i="162" s="1"/>
  <c r="EJ255" i="162"/>
  <c r="EZ255" i="162" s="1"/>
  <c r="EJ261" i="162"/>
  <c r="EZ261" i="162" s="1"/>
  <c r="EJ249" i="162"/>
  <c r="EZ249" i="162" s="1"/>
  <c r="EJ279" i="162"/>
  <c r="EZ279" i="162" s="1"/>
  <c r="EJ243" i="162"/>
  <c r="EZ243" i="162" s="1"/>
  <c r="EJ240" i="162"/>
  <c r="EZ240" i="162" s="1"/>
  <c r="EJ228" i="162"/>
  <c r="EZ228" i="162" s="1"/>
  <c r="EJ252" i="162"/>
  <c r="EZ252" i="162" s="1"/>
  <c r="EJ237" i="162"/>
  <c r="EZ237" i="162" s="1"/>
  <c r="EJ264" i="162"/>
  <c r="EZ264" i="162" s="1"/>
  <c r="EJ267" i="162"/>
  <c r="EZ267" i="162" s="1"/>
  <c r="EJ246" i="162"/>
  <c r="EZ246" i="162" s="1"/>
  <c r="EJ213" i="162"/>
  <c r="EZ213" i="162" s="1"/>
  <c r="EJ201" i="162"/>
  <c r="EZ201" i="162" s="1"/>
  <c r="EJ222" i="162"/>
  <c r="EZ222" i="162" s="1"/>
  <c r="EJ216" i="162"/>
  <c r="EZ216" i="162" s="1"/>
  <c r="EJ177" i="162"/>
  <c r="EZ177" i="162" s="1"/>
  <c r="EJ204" i="162"/>
  <c r="EZ204" i="162" s="1"/>
  <c r="EJ186" i="162"/>
  <c r="EZ186" i="162" s="1"/>
  <c r="EJ195" i="162"/>
  <c r="EZ195" i="162" s="1"/>
  <c r="EJ207" i="162"/>
  <c r="EZ207" i="162" s="1"/>
  <c r="EJ174" i="162"/>
  <c r="EZ174" i="162" s="1"/>
  <c r="EJ192" i="162"/>
  <c r="EZ192" i="162" s="1"/>
  <c r="EJ165" i="162"/>
  <c r="EZ165" i="162" s="1"/>
  <c r="EJ156" i="162"/>
  <c r="EZ156" i="162" s="1"/>
  <c r="EJ141" i="162"/>
  <c r="EZ141" i="162" s="1"/>
  <c r="EJ231" i="162"/>
  <c r="EZ231" i="162" s="1"/>
  <c r="EJ219" i="162"/>
  <c r="EZ219" i="162" s="1"/>
  <c r="EJ99" i="162"/>
  <c r="EZ99" i="162" s="1"/>
  <c r="EJ159" i="162"/>
  <c r="EZ159" i="162" s="1"/>
  <c r="EJ171" i="162"/>
  <c r="EZ171" i="162" s="1"/>
  <c r="EJ153" i="162"/>
  <c r="EZ153" i="162" s="1"/>
  <c r="EJ180" i="162"/>
  <c r="EZ180" i="162" s="1"/>
  <c r="EJ150" i="162"/>
  <c r="EZ150" i="162" s="1"/>
  <c r="EJ147" i="162"/>
  <c r="EZ147" i="162" s="1"/>
  <c r="EJ123" i="162"/>
  <c r="EZ123" i="162" s="1"/>
  <c r="EJ111" i="162"/>
  <c r="EZ111" i="162" s="1"/>
  <c r="EJ102" i="162"/>
  <c r="EZ102" i="162" s="1"/>
  <c r="EJ93" i="162"/>
  <c r="EZ93" i="162" s="1"/>
  <c r="EJ87" i="162"/>
  <c r="EZ87" i="162" s="1"/>
  <c r="EJ138" i="162"/>
  <c r="EZ138" i="162" s="1"/>
  <c r="EJ132" i="162"/>
  <c r="EZ132" i="162" s="1"/>
  <c r="EJ129" i="162"/>
  <c r="EZ129" i="162" s="1"/>
  <c r="EJ78" i="162"/>
  <c r="EZ78" i="162" s="1"/>
  <c r="EJ66" i="162"/>
  <c r="EZ66" i="162" s="1"/>
  <c r="EJ144" i="162"/>
  <c r="EZ144" i="162" s="1"/>
  <c r="EJ120" i="162"/>
  <c r="EZ120" i="162" s="1"/>
  <c r="EJ105" i="162"/>
  <c r="EZ105" i="162" s="1"/>
  <c r="EJ72" i="162"/>
  <c r="EZ72" i="162" s="1"/>
  <c r="EJ57" i="162"/>
  <c r="EZ57" i="162" s="1"/>
  <c r="EJ45" i="162"/>
  <c r="EZ45" i="162" s="1"/>
  <c r="EJ60" i="162"/>
  <c r="EZ60" i="162" s="1"/>
  <c r="EJ108" i="162"/>
  <c r="EZ108" i="162" s="1"/>
  <c r="EJ75" i="162"/>
  <c r="EZ75" i="162" s="1"/>
  <c r="EJ114" i="162"/>
  <c r="EZ114" i="162" s="1"/>
  <c r="EJ42" i="162"/>
  <c r="EZ42" i="162" s="1"/>
  <c r="EJ21" i="162"/>
  <c r="EZ21" i="162" s="1"/>
  <c r="EJ48" i="162"/>
  <c r="EZ48" i="162" s="1"/>
  <c r="EJ63" i="162"/>
  <c r="EZ63" i="162" s="1"/>
  <c r="EJ84" i="162"/>
  <c r="EZ84" i="162" s="1"/>
  <c r="EJ51" i="162"/>
  <c r="EZ51" i="162" s="1"/>
  <c r="EJ36" i="162"/>
  <c r="EZ36" i="162" s="1"/>
  <c r="EJ33" i="162"/>
  <c r="EZ33" i="162" s="1"/>
  <c r="EJ30" i="162"/>
  <c r="EZ30" i="162" s="1"/>
  <c r="EJ90" i="162"/>
  <c r="EZ90" i="162" s="1"/>
  <c r="EJ81" i="162"/>
  <c r="EZ81" i="162" s="1"/>
  <c r="EJ27" i="162"/>
  <c r="EZ27" i="162" s="1"/>
  <c r="EJ24" i="162"/>
  <c r="EZ24" i="162" s="1"/>
  <c r="CE47" i="7"/>
  <c r="AJ47" i="7"/>
  <c r="AA47" i="7"/>
  <c r="BZ47" i="7"/>
  <c r="BF47" i="7"/>
  <c r="DE16" i="156"/>
  <c r="DD16" i="156"/>
  <c r="DC16" i="156"/>
  <c r="DB16" i="156"/>
  <c r="DA16" i="156"/>
  <c r="CZ16" i="156"/>
  <c r="CY16" i="156"/>
  <c r="CX16" i="156"/>
  <c r="CW16" i="156"/>
  <c r="DE16" i="158"/>
  <c r="DD16" i="158"/>
  <c r="DC16" i="158"/>
  <c r="DB16" i="158"/>
  <c r="DA16" i="158"/>
  <c r="CZ16" i="158"/>
  <c r="CY16" i="158"/>
  <c r="CX16" i="158"/>
  <c r="CW16" i="158"/>
  <c r="EJ54" i="168" l="1"/>
  <c r="EZ54" i="168" s="1"/>
  <c r="EJ60" i="168"/>
  <c r="EZ60" i="168" s="1"/>
  <c r="EJ33" i="168"/>
  <c r="EZ33" i="168" s="1"/>
  <c r="EJ30" i="168"/>
  <c r="EZ30" i="168" s="1"/>
  <c r="EJ57" i="168"/>
  <c r="EZ57" i="168" s="1"/>
  <c r="EJ51" i="168"/>
  <c r="EZ51" i="168" s="1"/>
  <c r="EJ36" i="168"/>
  <c r="EZ36" i="168" s="1"/>
  <c r="EJ39" i="168"/>
  <c r="EZ39" i="168" s="1"/>
  <c r="EJ45" i="168"/>
  <c r="EZ45" i="168" s="1"/>
  <c r="EJ42" i="168"/>
  <c r="EZ42" i="168" s="1"/>
  <c r="EJ48" i="168"/>
  <c r="EZ48" i="168" s="1"/>
  <c r="EJ27" i="168"/>
  <c r="EZ27" i="168" s="1"/>
  <c r="EJ63" i="168"/>
  <c r="EZ63" i="168" s="1"/>
  <c r="EJ21" i="168"/>
  <c r="EZ21" i="168" s="1"/>
  <c r="EJ24" i="168"/>
  <c r="EZ24" i="168" s="1"/>
  <c r="EJ18" i="168"/>
  <c r="EZ18" i="168" s="1"/>
  <c r="EJ159" i="168"/>
  <c r="EZ159" i="168" s="1"/>
  <c r="EJ154" i="168"/>
  <c r="EZ154" i="168" s="1"/>
  <c r="EJ149" i="168"/>
  <c r="EZ149" i="168" s="1"/>
  <c r="CN16" i="162"/>
  <c r="CN16" i="171"/>
  <c r="CN16" i="169"/>
  <c r="CN16" i="170"/>
  <c r="CN16" i="166"/>
  <c r="CN16" i="164"/>
  <c r="CN16" i="167"/>
  <c r="CN16" i="168"/>
  <c r="CN16" i="165"/>
  <c r="EE21" i="171"/>
  <c r="EY21" i="171" s="1"/>
  <c r="EE18" i="171"/>
  <c r="EY18" i="171" s="1"/>
  <c r="EE112" i="171"/>
  <c r="EY112" i="171" s="1"/>
  <c r="EE107" i="171"/>
  <c r="EY107" i="171" s="1"/>
  <c r="EE117" i="171"/>
  <c r="EY117" i="171" s="1"/>
  <c r="EO63" i="166"/>
  <c r="FA63" i="166" s="1"/>
  <c r="EO51" i="166"/>
  <c r="FA51" i="166" s="1"/>
  <c r="EO60" i="166"/>
  <c r="FA60" i="166" s="1"/>
  <c r="EO72" i="166"/>
  <c r="FA72" i="166" s="1"/>
  <c r="EO54" i="166"/>
  <c r="FA54" i="166" s="1"/>
  <c r="EO33" i="166"/>
  <c r="FA33" i="166" s="1"/>
  <c r="EO66" i="166"/>
  <c r="FA66" i="166" s="1"/>
  <c r="EO45" i="166"/>
  <c r="FA45" i="166" s="1"/>
  <c r="EO30" i="166"/>
  <c r="FA30" i="166" s="1"/>
  <c r="EO69" i="166"/>
  <c r="FA69" i="166" s="1"/>
  <c r="EO39" i="166"/>
  <c r="FA39" i="166" s="1"/>
  <c r="EO27" i="166"/>
  <c r="FA27" i="166" s="1"/>
  <c r="EO48" i="166"/>
  <c r="FA48" i="166" s="1"/>
  <c r="EO42" i="166"/>
  <c r="FA42" i="166" s="1"/>
  <c r="EO24" i="166"/>
  <c r="FA24" i="166" s="1"/>
  <c r="EO21" i="166"/>
  <c r="FA21" i="166" s="1"/>
  <c r="EO57" i="166"/>
  <c r="FA57" i="166" s="1"/>
  <c r="EO36" i="166"/>
  <c r="FA36" i="166" s="1"/>
  <c r="EO168" i="166"/>
  <c r="FA168" i="166" s="1"/>
  <c r="EO163" i="166"/>
  <c r="FA163" i="166" s="1"/>
  <c r="EO158" i="166"/>
  <c r="FA158" i="166" s="1"/>
  <c r="EO18" i="166"/>
  <c r="FA18" i="166" s="1"/>
  <c r="EJ99" i="165"/>
  <c r="EZ99" i="165" s="1"/>
  <c r="EJ96" i="165"/>
  <c r="EZ96" i="165" s="1"/>
  <c r="EJ105" i="165"/>
  <c r="EZ105" i="165" s="1"/>
  <c r="EJ81" i="165"/>
  <c r="EZ81" i="165" s="1"/>
  <c r="EJ57" i="165"/>
  <c r="EZ57" i="165" s="1"/>
  <c r="EJ102" i="165"/>
  <c r="EZ102" i="165" s="1"/>
  <c r="EJ78" i="165"/>
  <c r="EZ78" i="165" s="1"/>
  <c r="EJ54" i="165"/>
  <c r="EZ54" i="165" s="1"/>
  <c r="EJ36" i="165"/>
  <c r="EZ36" i="165" s="1"/>
  <c r="EJ33" i="165"/>
  <c r="EZ33" i="165" s="1"/>
  <c r="EJ60" i="165"/>
  <c r="EZ60" i="165" s="1"/>
  <c r="EJ93" i="165"/>
  <c r="EZ93" i="165" s="1"/>
  <c r="EJ63" i="165"/>
  <c r="EZ63" i="165" s="1"/>
  <c r="EJ84" i="165"/>
  <c r="EZ84" i="165" s="1"/>
  <c r="EJ69" i="165"/>
  <c r="EZ69" i="165" s="1"/>
  <c r="EJ66" i="165"/>
  <c r="EZ66" i="165" s="1"/>
  <c r="EJ48" i="165"/>
  <c r="EZ48" i="165" s="1"/>
  <c r="EJ24" i="165"/>
  <c r="EZ24" i="165" s="1"/>
  <c r="EJ87" i="165"/>
  <c r="EZ87" i="165" s="1"/>
  <c r="EJ72" i="165"/>
  <c r="EZ72" i="165" s="1"/>
  <c r="EJ51" i="165"/>
  <c r="EZ51" i="165" s="1"/>
  <c r="EJ45" i="165"/>
  <c r="EZ45" i="165" s="1"/>
  <c r="EJ90" i="165"/>
  <c r="EZ90" i="165" s="1"/>
  <c r="EJ42" i="165"/>
  <c r="EZ42" i="165" s="1"/>
  <c r="EJ75" i="165"/>
  <c r="EZ75" i="165" s="1"/>
  <c r="EJ39" i="165"/>
  <c r="EZ39" i="165" s="1"/>
  <c r="EJ21" i="165"/>
  <c r="EZ21" i="165" s="1"/>
  <c r="EJ30" i="165"/>
  <c r="EZ30" i="165" s="1"/>
  <c r="EJ27" i="165"/>
  <c r="EZ27" i="165" s="1"/>
  <c r="EJ18" i="165"/>
  <c r="EZ18" i="165" s="1"/>
  <c r="EJ201" i="165"/>
  <c r="EZ201" i="165" s="1"/>
  <c r="EJ196" i="165"/>
  <c r="EZ196" i="165" s="1"/>
  <c r="EJ191" i="165"/>
  <c r="EZ191" i="165" s="1"/>
  <c r="DZ105" i="165"/>
  <c r="EX105" i="165" s="1"/>
  <c r="DZ102" i="165"/>
  <c r="EX102" i="165" s="1"/>
  <c r="DZ99" i="165"/>
  <c r="EX99" i="165" s="1"/>
  <c r="DZ96" i="165"/>
  <c r="EX96" i="165" s="1"/>
  <c r="DZ87" i="165"/>
  <c r="EX87" i="165" s="1"/>
  <c r="DZ63" i="165"/>
  <c r="EX63" i="165" s="1"/>
  <c r="DZ84" i="165"/>
  <c r="EX84" i="165" s="1"/>
  <c r="DZ60" i="165"/>
  <c r="EX60" i="165" s="1"/>
  <c r="DZ90" i="165"/>
  <c r="EX90" i="165" s="1"/>
  <c r="DZ42" i="165"/>
  <c r="EX42" i="165" s="1"/>
  <c r="DZ81" i="165"/>
  <c r="EX81" i="165" s="1"/>
  <c r="DZ75" i="165"/>
  <c r="EX75" i="165" s="1"/>
  <c r="DZ39" i="165"/>
  <c r="EX39" i="165" s="1"/>
  <c r="DZ54" i="165"/>
  <c r="EX54" i="165" s="1"/>
  <c r="DZ36" i="165"/>
  <c r="EX36" i="165" s="1"/>
  <c r="DZ33" i="165"/>
  <c r="EX33" i="165" s="1"/>
  <c r="DZ78" i="165"/>
  <c r="EX78" i="165" s="1"/>
  <c r="DZ30" i="165"/>
  <c r="EX30" i="165" s="1"/>
  <c r="DZ93" i="165"/>
  <c r="EX93" i="165" s="1"/>
  <c r="DZ69" i="165"/>
  <c r="EX69" i="165" s="1"/>
  <c r="DZ66" i="165"/>
  <c r="EX66" i="165" s="1"/>
  <c r="DZ48" i="165"/>
  <c r="EX48" i="165" s="1"/>
  <c r="DZ24" i="165"/>
  <c r="EX24" i="165" s="1"/>
  <c r="DZ72" i="165"/>
  <c r="EX72" i="165" s="1"/>
  <c r="DZ57" i="165"/>
  <c r="EX57" i="165" s="1"/>
  <c r="DZ51" i="165"/>
  <c r="EX51" i="165" s="1"/>
  <c r="DZ45" i="165"/>
  <c r="EX45" i="165" s="1"/>
  <c r="DZ21" i="165"/>
  <c r="EX21" i="165" s="1"/>
  <c r="DZ27" i="165"/>
  <c r="EX27" i="165" s="1"/>
  <c r="DZ201" i="165"/>
  <c r="EX201" i="165" s="1"/>
  <c r="DZ196" i="165"/>
  <c r="EX196" i="165" s="1"/>
  <c r="DZ191" i="165"/>
  <c r="EX191" i="165" s="1"/>
  <c r="DZ18" i="165"/>
  <c r="EX18" i="165" s="1"/>
  <c r="DU42" i="167"/>
  <c r="EW42" i="167" s="1"/>
  <c r="DU39" i="167"/>
  <c r="EW39" i="167" s="1"/>
  <c r="DU30" i="167"/>
  <c r="EW30" i="167" s="1"/>
  <c r="DU27" i="167"/>
  <c r="EW27" i="167" s="1"/>
  <c r="DU21" i="167"/>
  <c r="EW21" i="167" s="1"/>
  <c r="DU24" i="167"/>
  <c r="EW24" i="167" s="1"/>
  <c r="DU33" i="167"/>
  <c r="EW33" i="167" s="1"/>
  <c r="DU36" i="167"/>
  <c r="EW36" i="167" s="1"/>
  <c r="DU138" i="167"/>
  <c r="EW138" i="167" s="1"/>
  <c r="DU128" i="167"/>
  <c r="EW128" i="167" s="1"/>
  <c r="DU133" i="167"/>
  <c r="EW133" i="167" s="1"/>
  <c r="DU18" i="167"/>
  <c r="EW18" i="167" s="1"/>
  <c r="EE27" i="170"/>
  <c r="EY27" i="170" s="1"/>
  <c r="EE24" i="170"/>
  <c r="EY24" i="170" s="1"/>
  <c r="EE21" i="170"/>
  <c r="EY21" i="170" s="1"/>
  <c r="EE42" i="170"/>
  <c r="EY42" i="170" s="1"/>
  <c r="EE39" i="170"/>
  <c r="EY39" i="170" s="1"/>
  <c r="EE36" i="170"/>
  <c r="EY36" i="170" s="1"/>
  <c r="EE33" i="170"/>
  <c r="EY33" i="170" s="1"/>
  <c r="EE30" i="170"/>
  <c r="EY30" i="170" s="1"/>
  <c r="EE18" i="170"/>
  <c r="EY18" i="170" s="1"/>
  <c r="EE138" i="170"/>
  <c r="EY138" i="170" s="1"/>
  <c r="EE133" i="170"/>
  <c r="EY133" i="170" s="1"/>
  <c r="EE128" i="170"/>
  <c r="EY128" i="170" s="1"/>
  <c r="EO54" i="169"/>
  <c r="FA54" i="169" s="1"/>
  <c r="EO51" i="169"/>
  <c r="FA51" i="169" s="1"/>
  <c r="EO48" i="169"/>
  <c r="FA48" i="169" s="1"/>
  <c r="EO45" i="169"/>
  <c r="FA45" i="169" s="1"/>
  <c r="EO39" i="169"/>
  <c r="FA39" i="169" s="1"/>
  <c r="EO33" i="169"/>
  <c r="FA33" i="169" s="1"/>
  <c r="EO30" i="169"/>
  <c r="FA30" i="169" s="1"/>
  <c r="EO42" i="169"/>
  <c r="FA42" i="169" s="1"/>
  <c r="EO27" i="169"/>
  <c r="FA27" i="169" s="1"/>
  <c r="EO21" i="169"/>
  <c r="FA21" i="169" s="1"/>
  <c r="EO24" i="169"/>
  <c r="FA24" i="169" s="1"/>
  <c r="EO36" i="169"/>
  <c r="FA36" i="169" s="1"/>
  <c r="EO150" i="169"/>
  <c r="FA150" i="169" s="1"/>
  <c r="EO145" i="169"/>
  <c r="FA145" i="169" s="1"/>
  <c r="EO140" i="169"/>
  <c r="FA140" i="169" s="1"/>
  <c r="EO18" i="169"/>
  <c r="FA18" i="169" s="1"/>
  <c r="EJ24" i="170"/>
  <c r="EZ24" i="170" s="1"/>
  <c r="EJ21" i="170"/>
  <c r="EZ21" i="170" s="1"/>
  <c r="EJ42" i="170"/>
  <c r="EZ42" i="170" s="1"/>
  <c r="EJ39" i="170"/>
  <c r="EZ39" i="170" s="1"/>
  <c r="EJ36" i="170"/>
  <c r="EZ36" i="170" s="1"/>
  <c r="EJ33" i="170"/>
  <c r="EZ33" i="170" s="1"/>
  <c r="EJ30" i="170"/>
  <c r="EZ30" i="170" s="1"/>
  <c r="EJ27" i="170"/>
  <c r="EZ27" i="170" s="1"/>
  <c r="EJ18" i="170"/>
  <c r="EZ18" i="170" s="1"/>
  <c r="EJ138" i="170"/>
  <c r="EZ138" i="170" s="1"/>
  <c r="EJ133" i="170"/>
  <c r="EZ133" i="170" s="1"/>
  <c r="EJ128" i="170"/>
  <c r="EZ128" i="170" s="1"/>
  <c r="DZ54" i="169"/>
  <c r="EX54" i="169" s="1"/>
  <c r="DZ48" i="169"/>
  <c r="EX48" i="169" s="1"/>
  <c r="DZ51" i="169"/>
  <c r="EX51" i="169" s="1"/>
  <c r="DZ45" i="169"/>
  <c r="EX45" i="169" s="1"/>
  <c r="DZ36" i="169"/>
  <c r="EX36" i="169" s="1"/>
  <c r="DZ42" i="169"/>
  <c r="EX42" i="169" s="1"/>
  <c r="DZ30" i="169"/>
  <c r="EX30" i="169" s="1"/>
  <c r="DZ24" i="169"/>
  <c r="EX24" i="169" s="1"/>
  <c r="DZ39" i="169"/>
  <c r="EX39" i="169" s="1"/>
  <c r="DZ33" i="169"/>
  <c r="EX33" i="169" s="1"/>
  <c r="DZ21" i="169"/>
  <c r="EX21" i="169" s="1"/>
  <c r="DZ27" i="169"/>
  <c r="EX27" i="169" s="1"/>
  <c r="DZ18" i="169"/>
  <c r="EX18" i="169" s="1"/>
  <c r="DZ150" i="169"/>
  <c r="EX150" i="169" s="1"/>
  <c r="DZ145" i="169"/>
  <c r="EX145" i="169" s="1"/>
  <c r="DZ140" i="169"/>
  <c r="EX140" i="169" s="1"/>
  <c r="DU51" i="166"/>
  <c r="EW51" i="166" s="1"/>
  <c r="DU63" i="166"/>
  <c r="EW63" i="166" s="1"/>
  <c r="DU66" i="166"/>
  <c r="EW66" i="166" s="1"/>
  <c r="DU57" i="166"/>
  <c r="EW57" i="166" s="1"/>
  <c r="DU72" i="166"/>
  <c r="EW72" i="166" s="1"/>
  <c r="DU42" i="166"/>
  <c r="EW42" i="166" s="1"/>
  <c r="DU21" i="166"/>
  <c r="EW21" i="166" s="1"/>
  <c r="DU36" i="166"/>
  <c r="EW36" i="166" s="1"/>
  <c r="DU30" i="166"/>
  <c r="EW30" i="166" s="1"/>
  <c r="DU69" i="166"/>
  <c r="EW69" i="166" s="1"/>
  <c r="DU45" i="166"/>
  <c r="EW45" i="166" s="1"/>
  <c r="DU39" i="166"/>
  <c r="EW39" i="166" s="1"/>
  <c r="DU33" i="166"/>
  <c r="EW33" i="166" s="1"/>
  <c r="DU48" i="166"/>
  <c r="EW48" i="166" s="1"/>
  <c r="DU27" i="166"/>
  <c r="EW27" i="166" s="1"/>
  <c r="DU60" i="166"/>
  <c r="EW60" i="166" s="1"/>
  <c r="DU54" i="166"/>
  <c r="EW54" i="166" s="1"/>
  <c r="DU24" i="166"/>
  <c r="EW24" i="166" s="1"/>
  <c r="DU18" i="166"/>
  <c r="EW18" i="166" s="1"/>
  <c r="DU168" i="166"/>
  <c r="EW168" i="166" s="1"/>
  <c r="DU163" i="166"/>
  <c r="EW163" i="166" s="1"/>
  <c r="DU158" i="166"/>
  <c r="EW158" i="166" s="1"/>
  <c r="DH16" i="162"/>
  <c r="DH16" i="170"/>
  <c r="DH16" i="168"/>
  <c r="DH16" i="171"/>
  <c r="DH16" i="169"/>
  <c r="DH16" i="167"/>
  <c r="DH16" i="165"/>
  <c r="DH16" i="166"/>
  <c r="DH16" i="164"/>
  <c r="EE102" i="164"/>
  <c r="EY102" i="164" s="1"/>
  <c r="EE84" i="164"/>
  <c r="EY84" i="164" s="1"/>
  <c r="EE105" i="164"/>
  <c r="EY105" i="164" s="1"/>
  <c r="EE81" i="164"/>
  <c r="EY81" i="164" s="1"/>
  <c r="EE63" i="164"/>
  <c r="EY63" i="164" s="1"/>
  <c r="EE39" i="164"/>
  <c r="EY39" i="164" s="1"/>
  <c r="EE60" i="164"/>
  <c r="EY60" i="164" s="1"/>
  <c r="EE87" i="164"/>
  <c r="EY87" i="164" s="1"/>
  <c r="EE57" i="164"/>
  <c r="EY57" i="164" s="1"/>
  <c r="EE93" i="164"/>
  <c r="EY93" i="164" s="1"/>
  <c r="EE90" i="164"/>
  <c r="EY90" i="164" s="1"/>
  <c r="EE54" i="164"/>
  <c r="EY54" i="164" s="1"/>
  <c r="EE99" i="164"/>
  <c r="EY99" i="164" s="1"/>
  <c r="EE96" i="164"/>
  <c r="EY96" i="164" s="1"/>
  <c r="EE75" i="164"/>
  <c r="EY75" i="164" s="1"/>
  <c r="EE51" i="164"/>
  <c r="EY51" i="164" s="1"/>
  <c r="EE27" i="164"/>
  <c r="EY27" i="164" s="1"/>
  <c r="EE72" i="164"/>
  <c r="EY72" i="164" s="1"/>
  <c r="EE48" i="164"/>
  <c r="EY48" i="164" s="1"/>
  <c r="EE69" i="164"/>
  <c r="EY69" i="164" s="1"/>
  <c r="EE45" i="164"/>
  <c r="EY45" i="164" s="1"/>
  <c r="EE78" i="164"/>
  <c r="EY78" i="164" s="1"/>
  <c r="EE66" i="164"/>
  <c r="EY66" i="164" s="1"/>
  <c r="EE42" i="164"/>
  <c r="EY42" i="164" s="1"/>
  <c r="EE21" i="164"/>
  <c r="EY21" i="164" s="1"/>
  <c r="EE30" i="164"/>
  <c r="EY30" i="164" s="1"/>
  <c r="EE33" i="164"/>
  <c r="EY33" i="164" s="1"/>
  <c r="EE24" i="164"/>
  <c r="EY24" i="164" s="1"/>
  <c r="EE36" i="164"/>
  <c r="EY36" i="164" s="1"/>
  <c r="EE201" i="164"/>
  <c r="EY201" i="164" s="1"/>
  <c r="EE196" i="164"/>
  <c r="EY196" i="164" s="1"/>
  <c r="EE191" i="164"/>
  <c r="EY191" i="164" s="1"/>
  <c r="EE18" i="164"/>
  <c r="EY18" i="164" s="1"/>
  <c r="EO21" i="171"/>
  <c r="FA21" i="171" s="1"/>
  <c r="EO117" i="171"/>
  <c r="FA117" i="171" s="1"/>
  <c r="EO112" i="171"/>
  <c r="FA112" i="171" s="1"/>
  <c r="EO107" i="171"/>
  <c r="FA107" i="171" s="1"/>
  <c r="EO18" i="171"/>
  <c r="FA18" i="171" s="1"/>
  <c r="EJ54" i="169"/>
  <c r="EZ54" i="169" s="1"/>
  <c r="EJ51" i="169"/>
  <c r="EZ51" i="169" s="1"/>
  <c r="EJ48" i="169"/>
  <c r="EZ48" i="169" s="1"/>
  <c r="EJ42" i="169"/>
  <c r="EZ42" i="169" s="1"/>
  <c r="EJ45" i="169"/>
  <c r="EZ45" i="169" s="1"/>
  <c r="EJ36" i="169"/>
  <c r="EZ36" i="169" s="1"/>
  <c r="EJ33" i="169"/>
  <c r="EZ33" i="169" s="1"/>
  <c r="EJ30" i="169"/>
  <c r="EZ30" i="169" s="1"/>
  <c r="EJ39" i="169"/>
  <c r="EZ39" i="169" s="1"/>
  <c r="EJ24" i="169"/>
  <c r="EZ24" i="169" s="1"/>
  <c r="EJ21" i="169"/>
  <c r="EZ21" i="169" s="1"/>
  <c r="EJ27" i="169"/>
  <c r="EZ27" i="169" s="1"/>
  <c r="EJ18" i="169"/>
  <c r="EZ18" i="169" s="1"/>
  <c r="EJ150" i="169"/>
  <c r="EZ150" i="169" s="1"/>
  <c r="EJ145" i="169"/>
  <c r="EZ145" i="169" s="1"/>
  <c r="EJ140" i="169"/>
  <c r="EZ140" i="169" s="1"/>
  <c r="DZ21" i="171"/>
  <c r="EX21" i="171" s="1"/>
  <c r="DZ18" i="171"/>
  <c r="EX18" i="171" s="1"/>
  <c r="DZ112" i="171"/>
  <c r="EX112" i="171" s="1"/>
  <c r="DZ107" i="171"/>
  <c r="EX107" i="171" s="1"/>
  <c r="DZ117" i="171"/>
  <c r="EX117" i="171" s="1"/>
  <c r="DU63" i="168"/>
  <c r="EW63" i="168" s="1"/>
  <c r="DU54" i="168"/>
  <c r="EW54" i="168" s="1"/>
  <c r="DU57" i="168"/>
  <c r="EW57" i="168" s="1"/>
  <c r="DU42" i="168"/>
  <c r="EW42" i="168" s="1"/>
  <c r="DU39" i="168"/>
  <c r="EW39" i="168" s="1"/>
  <c r="DU60" i="168"/>
  <c r="EW60" i="168" s="1"/>
  <c r="DU51" i="168"/>
  <c r="EW51" i="168" s="1"/>
  <c r="DU36" i="168"/>
  <c r="EW36" i="168" s="1"/>
  <c r="DU45" i="168"/>
  <c r="EW45" i="168" s="1"/>
  <c r="DU48" i="168"/>
  <c r="EW48" i="168" s="1"/>
  <c r="DU33" i="168"/>
  <c r="EW33" i="168" s="1"/>
  <c r="DU27" i="168"/>
  <c r="EW27" i="168" s="1"/>
  <c r="DU24" i="168"/>
  <c r="EW24" i="168" s="1"/>
  <c r="DU30" i="168"/>
  <c r="EW30" i="168" s="1"/>
  <c r="DU21" i="168"/>
  <c r="EW21" i="168" s="1"/>
  <c r="DU159" i="168"/>
  <c r="EW159" i="168" s="1"/>
  <c r="DU154" i="168"/>
  <c r="EW154" i="168" s="1"/>
  <c r="DU149" i="168"/>
  <c r="EW149" i="168" s="1"/>
  <c r="DU18" i="168"/>
  <c r="EW18" i="168" s="1"/>
  <c r="EE69" i="166"/>
  <c r="EY69" i="166" s="1"/>
  <c r="EE45" i="166"/>
  <c r="EY45" i="166" s="1"/>
  <c r="EE57" i="166"/>
  <c r="EY57" i="166" s="1"/>
  <c r="EE39" i="166"/>
  <c r="EY39" i="166" s="1"/>
  <c r="EE54" i="166"/>
  <c r="EY54" i="166" s="1"/>
  <c r="EE36" i="166"/>
  <c r="EY36" i="166" s="1"/>
  <c r="EE33" i="166"/>
  <c r="EY33" i="166" s="1"/>
  <c r="EE72" i="166"/>
  <c r="EY72" i="166" s="1"/>
  <c r="EE66" i="166"/>
  <c r="EY66" i="166" s="1"/>
  <c r="EE27" i="166"/>
  <c r="EY27" i="166" s="1"/>
  <c r="EE63" i="166"/>
  <c r="EY63" i="166" s="1"/>
  <c r="EE48" i="166"/>
  <c r="EY48" i="166" s="1"/>
  <c r="EE42" i="166"/>
  <c r="EY42" i="166" s="1"/>
  <c r="EE24" i="166"/>
  <c r="EY24" i="166" s="1"/>
  <c r="EE60" i="166"/>
  <c r="EY60" i="166" s="1"/>
  <c r="EE21" i="166"/>
  <c r="EY21" i="166" s="1"/>
  <c r="EE51" i="166"/>
  <c r="EY51" i="166" s="1"/>
  <c r="EE30" i="166"/>
  <c r="EY30" i="166" s="1"/>
  <c r="EE18" i="166"/>
  <c r="EY18" i="166" s="1"/>
  <c r="EE168" i="166"/>
  <c r="EY168" i="166" s="1"/>
  <c r="EE163" i="166"/>
  <c r="EY163" i="166" s="1"/>
  <c r="EE158" i="166"/>
  <c r="EY158" i="166" s="1"/>
  <c r="EO102" i="164"/>
  <c r="FA102" i="164" s="1"/>
  <c r="EO78" i="164"/>
  <c r="FA78" i="164" s="1"/>
  <c r="EO99" i="164"/>
  <c r="FA99" i="164" s="1"/>
  <c r="EO87" i="164"/>
  <c r="FA87" i="164" s="1"/>
  <c r="EO57" i="164"/>
  <c r="FA57" i="164" s="1"/>
  <c r="EO33" i="164"/>
  <c r="FA33" i="164" s="1"/>
  <c r="EO93" i="164"/>
  <c r="FA93" i="164" s="1"/>
  <c r="EO90" i="164"/>
  <c r="FA90" i="164" s="1"/>
  <c r="EO54" i="164"/>
  <c r="FA54" i="164" s="1"/>
  <c r="EO96" i="164"/>
  <c r="FA96" i="164" s="1"/>
  <c r="EO75" i="164"/>
  <c r="FA75" i="164" s="1"/>
  <c r="EO51" i="164"/>
  <c r="FA51" i="164" s="1"/>
  <c r="EO72" i="164"/>
  <c r="FA72" i="164" s="1"/>
  <c r="EO48" i="164"/>
  <c r="FA48" i="164" s="1"/>
  <c r="EO81" i="164"/>
  <c r="FA81" i="164" s="1"/>
  <c r="EO69" i="164"/>
  <c r="FA69" i="164" s="1"/>
  <c r="EO45" i="164"/>
  <c r="FA45" i="164" s="1"/>
  <c r="EO21" i="164"/>
  <c r="FA21" i="164" s="1"/>
  <c r="EO105" i="164"/>
  <c r="FA105" i="164" s="1"/>
  <c r="EO66" i="164"/>
  <c r="FA66" i="164" s="1"/>
  <c r="EO42" i="164"/>
  <c r="FA42" i="164" s="1"/>
  <c r="EO63" i="164"/>
  <c r="FA63" i="164" s="1"/>
  <c r="EO39" i="164"/>
  <c r="FA39" i="164" s="1"/>
  <c r="EO84" i="164"/>
  <c r="FA84" i="164" s="1"/>
  <c r="EO60" i="164"/>
  <c r="FA60" i="164" s="1"/>
  <c r="EO36" i="164"/>
  <c r="FA36" i="164" s="1"/>
  <c r="EO30" i="164"/>
  <c r="FA30" i="164" s="1"/>
  <c r="EO27" i="164"/>
  <c r="FA27" i="164" s="1"/>
  <c r="EO24" i="164"/>
  <c r="FA24" i="164" s="1"/>
  <c r="EO18" i="164"/>
  <c r="FA18" i="164" s="1"/>
  <c r="EO191" i="164"/>
  <c r="FA191" i="164" s="1"/>
  <c r="EO201" i="164"/>
  <c r="FA201" i="164" s="1"/>
  <c r="EO196" i="164"/>
  <c r="FA196" i="164" s="1"/>
  <c r="EJ21" i="171"/>
  <c r="EZ21" i="171" s="1"/>
  <c r="EJ18" i="171"/>
  <c r="EZ18" i="171" s="1"/>
  <c r="EJ112" i="171"/>
  <c r="EZ112" i="171" s="1"/>
  <c r="EJ107" i="171"/>
  <c r="EZ107" i="171" s="1"/>
  <c r="EJ117" i="171"/>
  <c r="EZ117" i="171" s="1"/>
  <c r="DZ60" i="168"/>
  <c r="EX60" i="168" s="1"/>
  <c r="DZ39" i="168"/>
  <c r="EX39" i="168" s="1"/>
  <c r="DZ63" i="168"/>
  <c r="EX63" i="168" s="1"/>
  <c r="DZ51" i="168"/>
  <c r="EX51" i="168" s="1"/>
  <c r="DZ36" i="168"/>
  <c r="EX36" i="168" s="1"/>
  <c r="DZ30" i="168"/>
  <c r="EX30" i="168" s="1"/>
  <c r="DZ57" i="168"/>
  <c r="EX57" i="168" s="1"/>
  <c r="DZ45" i="168"/>
  <c r="EX45" i="168" s="1"/>
  <c r="DZ42" i="168"/>
  <c r="EX42" i="168" s="1"/>
  <c r="DZ54" i="168"/>
  <c r="EX54" i="168" s="1"/>
  <c r="DZ48" i="168"/>
  <c r="EX48" i="168" s="1"/>
  <c r="DZ24" i="168"/>
  <c r="EX24" i="168" s="1"/>
  <c r="DZ27" i="168"/>
  <c r="EX27" i="168" s="1"/>
  <c r="DZ33" i="168"/>
  <c r="EX33" i="168" s="1"/>
  <c r="DZ21" i="168"/>
  <c r="EX21" i="168" s="1"/>
  <c r="DZ18" i="168"/>
  <c r="EX18" i="168" s="1"/>
  <c r="DZ159" i="168"/>
  <c r="EX159" i="168" s="1"/>
  <c r="DZ154" i="168"/>
  <c r="EX154" i="168" s="1"/>
  <c r="DZ149" i="168"/>
  <c r="EX149" i="168" s="1"/>
  <c r="DU33" i="170"/>
  <c r="EW33" i="170" s="1"/>
  <c r="DU30" i="170"/>
  <c r="EW30" i="170" s="1"/>
  <c r="DU27" i="170"/>
  <c r="EW27" i="170" s="1"/>
  <c r="DU24" i="170"/>
  <c r="EW24" i="170" s="1"/>
  <c r="DU21" i="170"/>
  <c r="EW21" i="170" s="1"/>
  <c r="DU42" i="170"/>
  <c r="EW42" i="170" s="1"/>
  <c r="DU39" i="170"/>
  <c r="EW39" i="170" s="1"/>
  <c r="DU36" i="170"/>
  <c r="EW36" i="170" s="1"/>
  <c r="DU138" i="170"/>
  <c r="EW138" i="170" s="1"/>
  <c r="DU133" i="170"/>
  <c r="EW133" i="170" s="1"/>
  <c r="DU128" i="170"/>
  <c r="EW128" i="170" s="1"/>
  <c r="DU18" i="170"/>
  <c r="EW18" i="170" s="1"/>
  <c r="EO21" i="170"/>
  <c r="FA21" i="170" s="1"/>
  <c r="EO42" i="170"/>
  <c r="FA42" i="170" s="1"/>
  <c r="EO39" i="170"/>
  <c r="FA39" i="170" s="1"/>
  <c r="EO36" i="170"/>
  <c r="FA36" i="170" s="1"/>
  <c r="EO33" i="170"/>
  <c r="FA33" i="170" s="1"/>
  <c r="EO30" i="170"/>
  <c r="FA30" i="170" s="1"/>
  <c r="EO27" i="170"/>
  <c r="FA27" i="170" s="1"/>
  <c r="EO24" i="170"/>
  <c r="FA24" i="170" s="1"/>
  <c r="EO18" i="170"/>
  <c r="FA18" i="170" s="1"/>
  <c r="EO138" i="170"/>
  <c r="FA138" i="170" s="1"/>
  <c r="EO133" i="170"/>
  <c r="FA133" i="170" s="1"/>
  <c r="EO128" i="170"/>
  <c r="FA128" i="170" s="1"/>
  <c r="DU90" i="164"/>
  <c r="EW90" i="164" s="1"/>
  <c r="DU87" i="164"/>
  <c r="EW87" i="164" s="1"/>
  <c r="DU102" i="164"/>
  <c r="EW102" i="164" s="1"/>
  <c r="DU69" i="164"/>
  <c r="EW69" i="164" s="1"/>
  <c r="DU45" i="164"/>
  <c r="EW45" i="164" s="1"/>
  <c r="DU84" i="164"/>
  <c r="EW84" i="164" s="1"/>
  <c r="DU78" i="164"/>
  <c r="EW78" i="164" s="1"/>
  <c r="DU66" i="164"/>
  <c r="EW66" i="164" s="1"/>
  <c r="DU42" i="164"/>
  <c r="EW42" i="164" s="1"/>
  <c r="DU63" i="164"/>
  <c r="EW63" i="164" s="1"/>
  <c r="DU60" i="164"/>
  <c r="EW60" i="164" s="1"/>
  <c r="DU57" i="164"/>
  <c r="EW57" i="164" s="1"/>
  <c r="DU33" i="164"/>
  <c r="EW33" i="164" s="1"/>
  <c r="DU93" i="164"/>
  <c r="EW93" i="164" s="1"/>
  <c r="DU54" i="164"/>
  <c r="EW54" i="164" s="1"/>
  <c r="DU30" i="164"/>
  <c r="EW30" i="164" s="1"/>
  <c r="DU105" i="164"/>
  <c r="EW105" i="164" s="1"/>
  <c r="DU99" i="164"/>
  <c r="EW99" i="164" s="1"/>
  <c r="DU96" i="164"/>
  <c r="EW96" i="164" s="1"/>
  <c r="DU81" i="164"/>
  <c r="EW81" i="164" s="1"/>
  <c r="DU75" i="164"/>
  <c r="EW75" i="164" s="1"/>
  <c r="DU51" i="164"/>
  <c r="EW51" i="164" s="1"/>
  <c r="DU72" i="164"/>
  <c r="EW72" i="164" s="1"/>
  <c r="DU48" i="164"/>
  <c r="EW48" i="164" s="1"/>
  <c r="DU24" i="164"/>
  <c r="EW24" i="164" s="1"/>
  <c r="DU36" i="164"/>
  <c r="EW36" i="164" s="1"/>
  <c r="DU39" i="164"/>
  <c r="EW39" i="164" s="1"/>
  <c r="DU21" i="164"/>
  <c r="EW21" i="164" s="1"/>
  <c r="DU27" i="164"/>
  <c r="EW27" i="164" s="1"/>
  <c r="DU18" i="164"/>
  <c r="EW18" i="164" s="1"/>
  <c r="DU201" i="164"/>
  <c r="EW201" i="164" s="1"/>
  <c r="DU196" i="164"/>
  <c r="EW196" i="164" s="1"/>
  <c r="DU191" i="164"/>
  <c r="EW191" i="164" s="1"/>
  <c r="EE102" i="165"/>
  <c r="EY102" i="165" s="1"/>
  <c r="EE99" i="165"/>
  <c r="EY99" i="165" s="1"/>
  <c r="EE84" i="165"/>
  <c r="EY84" i="165" s="1"/>
  <c r="EE60" i="165"/>
  <c r="EY60" i="165" s="1"/>
  <c r="EE105" i="165"/>
  <c r="EY105" i="165" s="1"/>
  <c r="EE81" i="165"/>
  <c r="EY81" i="165" s="1"/>
  <c r="EE57" i="165"/>
  <c r="EY57" i="165" s="1"/>
  <c r="EE75" i="165"/>
  <c r="EY75" i="165" s="1"/>
  <c r="EE39" i="165"/>
  <c r="EY39" i="165" s="1"/>
  <c r="EE54" i="165"/>
  <c r="EY54" i="165" s="1"/>
  <c r="EE36" i="165"/>
  <c r="EY36" i="165" s="1"/>
  <c r="EE78" i="165"/>
  <c r="EY78" i="165" s="1"/>
  <c r="EE93" i="165"/>
  <c r="EY93" i="165" s="1"/>
  <c r="EE63" i="165"/>
  <c r="EY63" i="165" s="1"/>
  <c r="EE27" i="165"/>
  <c r="EY27" i="165" s="1"/>
  <c r="EE69" i="165"/>
  <c r="EY69" i="165" s="1"/>
  <c r="EE66" i="165"/>
  <c r="EY66" i="165" s="1"/>
  <c r="EE48" i="165"/>
  <c r="EY48" i="165" s="1"/>
  <c r="EE96" i="165"/>
  <c r="EY96" i="165" s="1"/>
  <c r="EE87" i="165"/>
  <c r="EY87" i="165" s="1"/>
  <c r="EE72" i="165"/>
  <c r="EY72" i="165" s="1"/>
  <c r="EE51" i="165"/>
  <c r="EY51" i="165" s="1"/>
  <c r="EE45" i="165"/>
  <c r="EY45" i="165" s="1"/>
  <c r="EE21" i="165"/>
  <c r="EY21" i="165" s="1"/>
  <c r="EE90" i="165"/>
  <c r="EY90" i="165" s="1"/>
  <c r="EE42" i="165"/>
  <c r="EY42" i="165" s="1"/>
  <c r="EE33" i="165"/>
  <c r="EY33" i="165" s="1"/>
  <c r="EE30" i="165"/>
  <c r="EY30" i="165" s="1"/>
  <c r="EE24" i="165"/>
  <c r="EY24" i="165" s="1"/>
  <c r="EE18" i="165"/>
  <c r="EY18" i="165" s="1"/>
  <c r="EE201" i="165"/>
  <c r="EY201" i="165" s="1"/>
  <c r="EE196" i="165"/>
  <c r="EY196" i="165" s="1"/>
  <c r="EE191" i="165"/>
  <c r="EY191" i="165" s="1"/>
  <c r="EO96" i="165"/>
  <c r="FA96" i="165" s="1"/>
  <c r="EO105" i="165"/>
  <c r="FA105" i="165" s="1"/>
  <c r="EO102" i="165"/>
  <c r="FA102" i="165" s="1"/>
  <c r="EO78" i="165"/>
  <c r="FA78" i="165" s="1"/>
  <c r="EO54" i="165"/>
  <c r="FA54" i="165" s="1"/>
  <c r="EO99" i="165"/>
  <c r="FA99" i="165" s="1"/>
  <c r="EO75" i="165"/>
  <c r="FA75" i="165" s="1"/>
  <c r="EO51" i="165"/>
  <c r="FA51" i="165" s="1"/>
  <c r="EO81" i="165"/>
  <c r="FA81" i="165" s="1"/>
  <c r="EO33" i="165"/>
  <c r="FA33" i="165" s="1"/>
  <c r="EO60" i="165"/>
  <c r="FA60" i="165" s="1"/>
  <c r="EO30" i="165"/>
  <c r="FA30" i="165" s="1"/>
  <c r="EO93" i="165"/>
  <c r="FA93" i="165" s="1"/>
  <c r="EO63" i="165"/>
  <c r="FA63" i="165" s="1"/>
  <c r="EO84" i="165"/>
  <c r="FA84" i="165" s="1"/>
  <c r="EO69" i="165"/>
  <c r="FA69" i="165" s="1"/>
  <c r="EO66" i="165"/>
  <c r="FA66" i="165" s="1"/>
  <c r="EO48" i="165"/>
  <c r="FA48" i="165" s="1"/>
  <c r="EO87" i="165"/>
  <c r="FA87" i="165" s="1"/>
  <c r="EO72" i="165"/>
  <c r="FA72" i="165" s="1"/>
  <c r="EO45" i="165"/>
  <c r="FA45" i="165" s="1"/>
  <c r="EO21" i="165"/>
  <c r="FA21" i="165" s="1"/>
  <c r="EO90" i="165"/>
  <c r="FA90" i="165" s="1"/>
  <c r="EO42" i="165"/>
  <c r="FA42" i="165" s="1"/>
  <c r="EO57" i="165"/>
  <c r="FA57" i="165" s="1"/>
  <c r="EO39" i="165"/>
  <c r="FA39" i="165" s="1"/>
  <c r="EO36" i="165"/>
  <c r="FA36" i="165" s="1"/>
  <c r="EO24" i="165"/>
  <c r="FA24" i="165" s="1"/>
  <c r="EO27" i="165"/>
  <c r="FA27" i="165" s="1"/>
  <c r="EO18" i="165"/>
  <c r="FA18" i="165" s="1"/>
  <c r="EO201" i="165"/>
  <c r="FA201" i="165" s="1"/>
  <c r="EO196" i="165"/>
  <c r="FA196" i="165" s="1"/>
  <c r="EO191" i="165"/>
  <c r="FA191" i="165" s="1"/>
  <c r="EJ99" i="164"/>
  <c r="EZ99" i="164" s="1"/>
  <c r="EJ105" i="164"/>
  <c r="EZ105" i="164" s="1"/>
  <c r="EJ81" i="164"/>
  <c r="EZ81" i="164" s="1"/>
  <c r="EJ102" i="164"/>
  <c r="EZ102" i="164" s="1"/>
  <c r="EJ78" i="164"/>
  <c r="EZ78" i="164" s="1"/>
  <c r="EJ84" i="164"/>
  <c r="EZ84" i="164" s="1"/>
  <c r="EJ60" i="164"/>
  <c r="EZ60" i="164" s="1"/>
  <c r="EJ36" i="164"/>
  <c r="EZ36" i="164" s="1"/>
  <c r="EJ87" i="164"/>
  <c r="EZ87" i="164" s="1"/>
  <c r="EJ57" i="164"/>
  <c r="EZ57" i="164" s="1"/>
  <c r="EJ93" i="164"/>
  <c r="EZ93" i="164" s="1"/>
  <c r="EJ90" i="164"/>
  <c r="EZ90" i="164" s="1"/>
  <c r="EJ54" i="164"/>
  <c r="EZ54" i="164" s="1"/>
  <c r="EJ96" i="164"/>
  <c r="EZ96" i="164" s="1"/>
  <c r="EJ75" i="164"/>
  <c r="EZ75" i="164" s="1"/>
  <c r="EJ51" i="164"/>
  <c r="EZ51" i="164" s="1"/>
  <c r="EJ72" i="164"/>
  <c r="EZ72" i="164" s="1"/>
  <c r="EJ48" i="164"/>
  <c r="EZ48" i="164" s="1"/>
  <c r="EJ24" i="164"/>
  <c r="EZ24" i="164" s="1"/>
  <c r="EJ69" i="164"/>
  <c r="EZ69" i="164" s="1"/>
  <c r="EJ45" i="164"/>
  <c r="EZ45" i="164" s="1"/>
  <c r="EJ66" i="164"/>
  <c r="EZ66" i="164" s="1"/>
  <c r="EJ42" i="164"/>
  <c r="EZ42" i="164" s="1"/>
  <c r="EJ63" i="164"/>
  <c r="EZ63" i="164" s="1"/>
  <c r="EJ39" i="164"/>
  <c r="EZ39" i="164" s="1"/>
  <c r="EJ30" i="164"/>
  <c r="EZ30" i="164" s="1"/>
  <c r="EJ33" i="164"/>
  <c r="EZ33" i="164" s="1"/>
  <c r="EJ27" i="164"/>
  <c r="EZ27" i="164" s="1"/>
  <c r="EJ21" i="164"/>
  <c r="EZ21" i="164" s="1"/>
  <c r="EJ196" i="164"/>
  <c r="EZ196" i="164" s="1"/>
  <c r="EJ191" i="164"/>
  <c r="EZ191" i="164" s="1"/>
  <c r="EJ201" i="164"/>
  <c r="EZ201" i="164" s="1"/>
  <c r="EJ18" i="164"/>
  <c r="EZ18" i="164" s="1"/>
  <c r="DZ30" i="170"/>
  <c r="EX30" i="170" s="1"/>
  <c r="DZ27" i="170"/>
  <c r="EX27" i="170" s="1"/>
  <c r="DZ24" i="170"/>
  <c r="EX24" i="170" s="1"/>
  <c r="DZ21" i="170"/>
  <c r="EX21" i="170" s="1"/>
  <c r="DZ42" i="170"/>
  <c r="EX42" i="170" s="1"/>
  <c r="DZ39" i="170"/>
  <c r="EX39" i="170" s="1"/>
  <c r="DZ36" i="170"/>
  <c r="EX36" i="170" s="1"/>
  <c r="DZ33" i="170"/>
  <c r="EX33" i="170" s="1"/>
  <c r="DZ18" i="170"/>
  <c r="EX18" i="170" s="1"/>
  <c r="DZ138" i="170"/>
  <c r="EX138" i="170" s="1"/>
  <c r="DZ133" i="170"/>
  <c r="EX133" i="170" s="1"/>
  <c r="DZ128" i="170"/>
  <c r="EX128" i="170" s="1"/>
  <c r="DU39" i="169"/>
  <c r="EW39" i="169" s="1"/>
  <c r="DU51" i="169"/>
  <c r="EW51" i="169" s="1"/>
  <c r="DU42" i="169"/>
  <c r="EW42" i="169" s="1"/>
  <c r="DU48" i="169"/>
  <c r="EW48" i="169" s="1"/>
  <c r="DU45" i="169"/>
  <c r="EW45" i="169" s="1"/>
  <c r="DU33" i="169"/>
  <c r="EW33" i="169" s="1"/>
  <c r="DU36" i="169"/>
  <c r="EW36" i="169" s="1"/>
  <c r="DU30" i="169"/>
  <c r="EW30" i="169" s="1"/>
  <c r="DU27" i="169"/>
  <c r="EW27" i="169" s="1"/>
  <c r="DU21" i="169"/>
  <c r="EW21" i="169" s="1"/>
  <c r="DU24" i="169"/>
  <c r="EW24" i="169" s="1"/>
  <c r="DU54" i="169"/>
  <c r="EW54" i="169" s="1"/>
  <c r="DU18" i="169"/>
  <c r="EW18" i="169" s="1"/>
  <c r="DU150" i="169"/>
  <c r="EW150" i="169" s="1"/>
  <c r="DU145" i="169"/>
  <c r="EW145" i="169" s="1"/>
  <c r="DU140" i="169"/>
  <c r="EW140" i="169" s="1"/>
  <c r="EE57" i="168"/>
  <c r="EY57" i="168" s="1"/>
  <c r="EE63" i="168"/>
  <c r="EY63" i="168" s="1"/>
  <c r="EE51" i="168"/>
  <c r="EY51" i="168" s="1"/>
  <c r="EE36" i="168"/>
  <c r="EY36" i="168" s="1"/>
  <c r="EE33" i="168"/>
  <c r="EY33" i="168" s="1"/>
  <c r="EE39" i="168"/>
  <c r="EY39" i="168" s="1"/>
  <c r="EE45" i="168"/>
  <c r="EY45" i="168" s="1"/>
  <c r="EE42" i="168"/>
  <c r="EY42" i="168" s="1"/>
  <c r="EE54" i="168"/>
  <c r="EY54" i="168" s="1"/>
  <c r="EE48" i="168"/>
  <c r="EY48" i="168" s="1"/>
  <c r="EE24" i="168"/>
  <c r="EY24" i="168" s="1"/>
  <c r="EE60" i="168"/>
  <c r="EY60" i="168" s="1"/>
  <c r="EE30" i="168"/>
  <c r="EY30" i="168" s="1"/>
  <c r="EE21" i="168"/>
  <c r="EY21" i="168" s="1"/>
  <c r="EE27" i="168"/>
  <c r="EY27" i="168" s="1"/>
  <c r="EE159" i="168"/>
  <c r="EY159" i="168" s="1"/>
  <c r="EE154" i="168"/>
  <c r="EY154" i="168" s="1"/>
  <c r="EE149" i="168"/>
  <c r="EY149" i="168" s="1"/>
  <c r="EE18" i="168"/>
  <c r="EY18" i="168" s="1"/>
  <c r="DZ39" i="167"/>
  <c r="EX39" i="167" s="1"/>
  <c r="DZ36" i="167"/>
  <c r="EX36" i="167" s="1"/>
  <c r="DZ27" i="167"/>
  <c r="EX27" i="167" s="1"/>
  <c r="DZ33" i="167"/>
  <c r="EX33" i="167" s="1"/>
  <c r="DZ24" i="167"/>
  <c r="EX24" i="167" s="1"/>
  <c r="DZ21" i="167"/>
  <c r="EX21" i="167" s="1"/>
  <c r="DZ42" i="167"/>
  <c r="EX42" i="167" s="1"/>
  <c r="DZ30" i="167"/>
  <c r="EX30" i="167" s="1"/>
  <c r="DZ138" i="167"/>
  <c r="EX138" i="167" s="1"/>
  <c r="DZ128" i="167"/>
  <c r="EX128" i="167" s="1"/>
  <c r="DZ133" i="167"/>
  <c r="EX133" i="167" s="1"/>
  <c r="DZ18" i="167"/>
  <c r="EX18" i="167" s="1"/>
  <c r="BI16" i="162"/>
  <c r="BI16" i="170"/>
  <c r="BI16" i="168"/>
  <c r="BI16" i="171"/>
  <c r="BI16" i="169"/>
  <c r="BI16" i="167"/>
  <c r="BI16" i="165"/>
  <c r="BI16" i="166"/>
  <c r="BI16" i="164"/>
  <c r="BR16" i="162"/>
  <c r="CL174" i="162" s="1"/>
  <c r="ER174" i="162" s="1"/>
  <c r="BR16" i="171"/>
  <c r="BR16" i="169"/>
  <c r="BR16" i="170"/>
  <c r="BR16" i="168"/>
  <c r="BR16" i="165"/>
  <c r="BR16" i="166"/>
  <c r="BR16" i="167"/>
  <c r="BR16" i="164"/>
  <c r="EE36" i="167"/>
  <c r="EY36" i="167" s="1"/>
  <c r="EE33" i="167"/>
  <c r="EY33" i="167" s="1"/>
  <c r="EE39" i="167"/>
  <c r="EY39" i="167" s="1"/>
  <c r="EE30" i="167"/>
  <c r="EY30" i="167" s="1"/>
  <c r="EE42" i="167"/>
  <c r="EY42" i="167" s="1"/>
  <c r="EE21" i="167"/>
  <c r="EY21" i="167" s="1"/>
  <c r="EE27" i="167"/>
  <c r="EY27" i="167" s="1"/>
  <c r="EE24" i="167"/>
  <c r="EY24" i="167" s="1"/>
  <c r="EE138" i="167"/>
  <c r="EY138" i="167" s="1"/>
  <c r="EE133" i="167"/>
  <c r="EY133" i="167" s="1"/>
  <c r="EE18" i="167"/>
  <c r="EY18" i="167" s="1"/>
  <c r="EE128" i="167"/>
  <c r="EY128" i="167" s="1"/>
  <c r="EO42" i="167"/>
  <c r="FA42" i="167" s="1"/>
  <c r="EO39" i="167"/>
  <c r="FA39" i="167" s="1"/>
  <c r="EO21" i="167"/>
  <c r="FA21" i="167" s="1"/>
  <c r="EO36" i="167"/>
  <c r="FA36" i="167" s="1"/>
  <c r="EO24" i="167"/>
  <c r="FA24" i="167" s="1"/>
  <c r="EO30" i="167"/>
  <c r="FA30" i="167" s="1"/>
  <c r="EO27" i="167"/>
  <c r="FA27" i="167" s="1"/>
  <c r="EO33" i="167"/>
  <c r="FA33" i="167" s="1"/>
  <c r="EO138" i="167"/>
  <c r="FA138" i="167" s="1"/>
  <c r="EO133" i="167"/>
  <c r="FA133" i="167" s="1"/>
  <c r="EO128" i="167"/>
  <c r="FA128" i="167" s="1"/>
  <c r="EO18" i="167"/>
  <c r="FA18" i="167" s="1"/>
  <c r="EJ33" i="167"/>
  <c r="EZ33" i="167" s="1"/>
  <c r="EJ42" i="167"/>
  <c r="EZ42" i="167" s="1"/>
  <c r="EJ36" i="167"/>
  <c r="EZ36" i="167" s="1"/>
  <c r="EJ24" i="167"/>
  <c r="EZ24" i="167" s="1"/>
  <c r="EJ39" i="167"/>
  <c r="EZ39" i="167" s="1"/>
  <c r="EJ30" i="167"/>
  <c r="EZ30" i="167" s="1"/>
  <c r="EJ27" i="167"/>
  <c r="EZ27" i="167" s="1"/>
  <c r="EJ21" i="167"/>
  <c r="EZ21" i="167" s="1"/>
  <c r="EJ138" i="167"/>
  <c r="EZ138" i="167" s="1"/>
  <c r="EJ133" i="167"/>
  <c r="EZ133" i="167" s="1"/>
  <c r="EJ128" i="167"/>
  <c r="EZ128" i="167" s="1"/>
  <c r="EJ18" i="167"/>
  <c r="EZ18" i="167" s="1"/>
  <c r="DZ105" i="164"/>
  <c r="EX105" i="164" s="1"/>
  <c r="DZ87" i="164"/>
  <c r="EX87" i="164" s="1"/>
  <c r="DZ84" i="164"/>
  <c r="EX84" i="164" s="1"/>
  <c r="DZ78" i="164"/>
  <c r="EX78" i="164" s="1"/>
  <c r="DZ66" i="164"/>
  <c r="EX66" i="164" s="1"/>
  <c r="DZ42" i="164"/>
  <c r="EX42" i="164" s="1"/>
  <c r="DZ63" i="164"/>
  <c r="EX63" i="164" s="1"/>
  <c r="DZ60" i="164"/>
  <c r="EX60" i="164" s="1"/>
  <c r="DZ57" i="164"/>
  <c r="EX57" i="164" s="1"/>
  <c r="DZ93" i="164"/>
  <c r="EX93" i="164" s="1"/>
  <c r="DZ90" i="164"/>
  <c r="EX90" i="164" s="1"/>
  <c r="DZ54" i="164"/>
  <c r="EX54" i="164" s="1"/>
  <c r="DZ30" i="164"/>
  <c r="EX30" i="164" s="1"/>
  <c r="DZ99" i="164"/>
  <c r="EX99" i="164" s="1"/>
  <c r="DZ96" i="164"/>
  <c r="EX96" i="164" s="1"/>
  <c r="DZ81" i="164"/>
  <c r="EX81" i="164" s="1"/>
  <c r="DZ75" i="164"/>
  <c r="EX75" i="164" s="1"/>
  <c r="DZ51" i="164"/>
  <c r="EX51" i="164" s="1"/>
  <c r="DZ72" i="164"/>
  <c r="EX72" i="164" s="1"/>
  <c r="DZ48" i="164"/>
  <c r="EX48" i="164" s="1"/>
  <c r="DZ102" i="164"/>
  <c r="EX102" i="164" s="1"/>
  <c r="DZ69" i="164"/>
  <c r="EX69" i="164" s="1"/>
  <c r="DZ45" i="164"/>
  <c r="EX45" i="164" s="1"/>
  <c r="DZ21" i="164"/>
  <c r="EX21" i="164" s="1"/>
  <c r="DZ39" i="164"/>
  <c r="EX39" i="164" s="1"/>
  <c r="DZ27" i="164"/>
  <c r="EX27" i="164" s="1"/>
  <c r="DZ33" i="164"/>
  <c r="EX33" i="164" s="1"/>
  <c r="DZ24" i="164"/>
  <c r="EX24" i="164" s="1"/>
  <c r="DZ36" i="164"/>
  <c r="EX36" i="164" s="1"/>
  <c r="DZ18" i="164"/>
  <c r="EX18" i="164" s="1"/>
  <c r="DZ191" i="164"/>
  <c r="EX191" i="164" s="1"/>
  <c r="DZ201" i="164"/>
  <c r="EX201" i="164" s="1"/>
  <c r="DZ196" i="164"/>
  <c r="EX196" i="164" s="1"/>
  <c r="DU21" i="171"/>
  <c r="EW21" i="171" s="1"/>
  <c r="DU18" i="171"/>
  <c r="EW18" i="171" s="1"/>
  <c r="DU112" i="171"/>
  <c r="EW112" i="171" s="1"/>
  <c r="DU107" i="171"/>
  <c r="EW107" i="171" s="1"/>
  <c r="DU117" i="171"/>
  <c r="EW117" i="171" s="1"/>
  <c r="DM16" i="162"/>
  <c r="DP264" i="162" s="1"/>
  <c r="EV264" i="162" s="1"/>
  <c r="DM16" i="171"/>
  <c r="DM16" i="169"/>
  <c r="DM16" i="170"/>
  <c r="DM16" i="168"/>
  <c r="DM16" i="165"/>
  <c r="DM16" i="164"/>
  <c r="DM16" i="166"/>
  <c r="DM16" i="167"/>
  <c r="EE54" i="169"/>
  <c r="EY54" i="169" s="1"/>
  <c r="EE51" i="169"/>
  <c r="EY51" i="169" s="1"/>
  <c r="EE45" i="169"/>
  <c r="EY45" i="169" s="1"/>
  <c r="EE39" i="169"/>
  <c r="EY39" i="169" s="1"/>
  <c r="EE48" i="169"/>
  <c r="EY48" i="169" s="1"/>
  <c r="EE36" i="169"/>
  <c r="EY36" i="169" s="1"/>
  <c r="EE33" i="169"/>
  <c r="EY33" i="169" s="1"/>
  <c r="EE27" i="169"/>
  <c r="EY27" i="169" s="1"/>
  <c r="EE42" i="169"/>
  <c r="EY42" i="169" s="1"/>
  <c r="EE21" i="169"/>
  <c r="EY21" i="169" s="1"/>
  <c r="EE30" i="169"/>
  <c r="EY30" i="169" s="1"/>
  <c r="EE24" i="169"/>
  <c r="EY24" i="169" s="1"/>
  <c r="EE18" i="169"/>
  <c r="EY18" i="169" s="1"/>
  <c r="EE150" i="169"/>
  <c r="EY150" i="169" s="1"/>
  <c r="EE145" i="169"/>
  <c r="EY145" i="169" s="1"/>
  <c r="EE140" i="169"/>
  <c r="EY140" i="169" s="1"/>
  <c r="EO51" i="168"/>
  <c r="FA51" i="168" s="1"/>
  <c r="EO30" i="168"/>
  <c r="FA30" i="168" s="1"/>
  <c r="EO27" i="168"/>
  <c r="FA27" i="168" s="1"/>
  <c r="EO39" i="168"/>
  <c r="FA39" i="168" s="1"/>
  <c r="EO45" i="168"/>
  <c r="FA45" i="168" s="1"/>
  <c r="EO42" i="168"/>
  <c r="FA42" i="168" s="1"/>
  <c r="EO48" i="168"/>
  <c r="FA48" i="168" s="1"/>
  <c r="EO54" i="168"/>
  <c r="FA54" i="168" s="1"/>
  <c r="EO63" i="168"/>
  <c r="FA63" i="168" s="1"/>
  <c r="EO33" i="168"/>
  <c r="FA33" i="168" s="1"/>
  <c r="EO60" i="168"/>
  <c r="FA60" i="168" s="1"/>
  <c r="EO57" i="168"/>
  <c r="FA57" i="168" s="1"/>
  <c r="EO36" i="168"/>
  <c r="FA36" i="168" s="1"/>
  <c r="EO24" i="168"/>
  <c r="FA24" i="168" s="1"/>
  <c r="EO21" i="168"/>
  <c r="FA21" i="168" s="1"/>
  <c r="EO18" i="168"/>
  <c r="FA18" i="168" s="1"/>
  <c r="EO159" i="168"/>
  <c r="FA159" i="168" s="1"/>
  <c r="EO154" i="168"/>
  <c r="FA154" i="168" s="1"/>
  <c r="EO149" i="168"/>
  <c r="FA149" i="168" s="1"/>
  <c r="EJ66" i="166"/>
  <c r="EZ66" i="166" s="1"/>
  <c r="EJ54" i="166"/>
  <c r="EZ54" i="166" s="1"/>
  <c r="EJ69" i="166"/>
  <c r="EZ69" i="166" s="1"/>
  <c r="EJ60" i="166"/>
  <c r="EZ60" i="166" s="1"/>
  <c r="EJ51" i="166"/>
  <c r="EZ51" i="166" s="1"/>
  <c r="EJ72" i="166"/>
  <c r="EZ72" i="166" s="1"/>
  <c r="EJ36" i="166"/>
  <c r="EZ36" i="166" s="1"/>
  <c r="EJ33" i="166"/>
  <c r="EZ33" i="166" s="1"/>
  <c r="EJ45" i="166"/>
  <c r="EZ45" i="166" s="1"/>
  <c r="EJ39" i="166"/>
  <c r="EZ39" i="166" s="1"/>
  <c r="EJ27" i="166"/>
  <c r="EZ27" i="166" s="1"/>
  <c r="EJ63" i="166"/>
  <c r="EZ63" i="166" s="1"/>
  <c r="EJ48" i="166"/>
  <c r="EZ48" i="166" s="1"/>
  <c r="EJ42" i="166"/>
  <c r="EZ42" i="166" s="1"/>
  <c r="EJ24" i="166"/>
  <c r="EZ24" i="166" s="1"/>
  <c r="EJ21" i="166"/>
  <c r="EZ21" i="166" s="1"/>
  <c r="EJ57" i="166"/>
  <c r="EZ57" i="166" s="1"/>
  <c r="EJ30" i="166"/>
  <c r="EZ30" i="166" s="1"/>
  <c r="EJ18" i="166"/>
  <c r="EZ18" i="166" s="1"/>
  <c r="EJ168" i="166"/>
  <c r="EZ168" i="166" s="1"/>
  <c r="EJ163" i="166"/>
  <c r="EZ163" i="166" s="1"/>
  <c r="EJ158" i="166"/>
  <c r="EZ158" i="166" s="1"/>
  <c r="DZ72" i="166"/>
  <c r="EX72" i="166" s="1"/>
  <c r="DZ48" i="166"/>
  <c r="EX48" i="166" s="1"/>
  <c r="DZ60" i="166"/>
  <c r="EX60" i="166" s="1"/>
  <c r="DZ57" i="166"/>
  <c r="EX57" i="166" s="1"/>
  <c r="DZ69" i="166"/>
  <c r="EX69" i="166" s="1"/>
  <c r="DZ63" i="166"/>
  <c r="EX63" i="166" s="1"/>
  <c r="DZ42" i="166"/>
  <c r="EX42" i="166" s="1"/>
  <c r="DZ39" i="166"/>
  <c r="EX39" i="166" s="1"/>
  <c r="DZ51" i="166"/>
  <c r="EX51" i="166" s="1"/>
  <c r="DZ36" i="166"/>
  <c r="EX36" i="166" s="1"/>
  <c r="DZ30" i="166"/>
  <c r="EX30" i="166" s="1"/>
  <c r="DZ45" i="166"/>
  <c r="EX45" i="166" s="1"/>
  <c r="DZ33" i="166"/>
  <c r="EX33" i="166" s="1"/>
  <c r="DZ66" i="166"/>
  <c r="EX66" i="166" s="1"/>
  <c r="DZ27" i="166"/>
  <c r="EX27" i="166" s="1"/>
  <c r="DZ54" i="166"/>
  <c r="EX54" i="166" s="1"/>
  <c r="DZ24" i="166"/>
  <c r="EX24" i="166" s="1"/>
  <c r="DZ21" i="166"/>
  <c r="EX21" i="166" s="1"/>
  <c r="DZ18" i="166"/>
  <c r="EX18" i="166" s="1"/>
  <c r="DZ168" i="166"/>
  <c r="EX168" i="166" s="1"/>
  <c r="DZ163" i="166"/>
  <c r="EX163" i="166" s="1"/>
  <c r="DZ158" i="166"/>
  <c r="EX158" i="166" s="1"/>
  <c r="DU105" i="165"/>
  <c r="EW105" i="165" s="1"/>
  <c r="DU102" i="165"/>
  <c r="EW102" i="165" s="1"/>
  <c r="DU99" i="165"/>
  <c r="EW99" i="165" s="1"/>
  <c r="DU90" i="165"/>
  <c r="EW90" i="165" s="1"/>
  <c r="DU66" i="165"/>
  <c r="EW66" i="165" s="1"/>
  <c r="DU87" i="165"/>
  <c r="EW87" i="165" s="1"/>
  <c r="DU63" i="165"/>
  <c r="EW63" i="165" s="1"/>
  <c r="DU72" i="165"/>
  <c r="EW72" i="165" s="1"/>
  <c r="DU57" i="165"/>
  <c r="EW57" i="165" s="1"/>
  <c r="DU51" i="165"/>
  <c r="EW51" i="165" s="1"/>
  <c r="DU45" i="165"/>
  <c r="EW45" i="165" s="1"/>
  <c r="DU21" i="165"/>
  <c r="EW21" i="165" s="1"/>
  <c r="DU42" i="165"/>
  <c r="EW42" i="165" s="1"/>
  <c r="DU81" i="165"/>
  <c r="EW81" i="165" s="1"/>
  <c r="DU75" i="165"/>
  <c r="EW75" i="165" s="1"/>
  <c r="DU39" i="165"/>
  <c r="EW39" i="165" s="1"/>
  <c r="DU60" i="165"/>
  <c r="EW60" i="165" s="1"/>
  <c r="DU54" i="165"/>
  <c r="EW54" i="165" s="1"/>
  <c r="DU36" i="165"/>
  <c r="EW36" i="165" s="1"/>
  <c r="DU33" i="165"/>
  <c r="EW33" i="165" s="1"/>
  <c r="DU84" i="165"/>
  <c r="EW84" i="165" s="1"/>
  <c r="DU78" i="165"/>
  <c r="EW78" i="165" s="1"/>
  <c r="DU30" i="165"/>
  <c r="EW30" i="165" s="1"/>
  <c r="DU93" i="165"/>
  <c r="EW93" i="165" s="1"/>
  <c r="DU27" i="165"/>
  <c r="EW27" i="165" s="1"/>
  <c r="DU96" i="165"/>
  <c r="EW96" i="165" s="1"/>
  <c r="DU69" i="165"/>
  <c r="EW69" i="165" s="1"/>
  <c r="DU48" i="165"/>
  <c r="EW48" i="165" s="1"/>
  <c r="DU24" i="165"/>
  <c r="EW24" i="165" s="1"/>
  <c r="DU18" i="165"/>
  <c r="EW18" i="165" s="1"/>
  <c r="DU201" i="165"/>
  <c r="EW201" i="165" s="1"/>
  <c r="DU196" i="165"/>
  <c r="EW196" i="165" s="1"/>
  <c r="DU191" i="165"/>
  <c r="EW191" i="165" s="1"/>
  <c r="AW40" i="162"/>
  <c r="AW38" i="162"/>
  <c r="BC40" i="162"/>
  <c r="BC38" i="162"/>
  <c r="BC95" i="162"/>
  <c r="BC97" i="162"/>
  <c r="AW134" i="162"/>
  <c r="AW136" i="162"/>
  <c r="BA118" i="162"/>
  <c r="BA116" i="162"/>
  <c r="BC184" i="162"/>
  <c r="BC182" i="162"/>
  <c r="AY209" i="162"/>
  <c r="AY211" i="162"/>
  <c r="BE188" i="162"/>
  <c r="BE190" i="162"/>
  <c r="BC197" i="162"/>
  <c r="BC199" i="162"/>
  <c r="AW235" i="162"/>
  <c r="AW233" i="162"/>
  <c r="BA211" i="162"/>
  <c r="BA209" i="162"/>
  <c r="AY199" i="162"/>
  <c r="AY197" i="162"/>
  <c r="AY257" i="162"/>
  <c r="AY259" i="162"/>
  <c r="BC272" i="162"/>
  <c r="BC274" i="162"/>
  <c r="AW118" i="162"/>
  <c r="AW116" i="162"/>
  <c r="BA38" i="162"/>
  <c r="BA40" i="162"/>
  <c r="BA70" i="162"/>
  <c r="BA68" i="162"/>
  <c r="BG70" i="162"/>
  <c r="BG68" i="162"/>
  <c r="AW127" i="162"/>
  <c r="AW125" i="162"/>
  <c r="AY125" i="162"/>
  <c r="AY127" i="162"/>
  <c r="BE125" i="162"/>
  <c r="BE127" i="162"/>
  <c r="AW169" i="162"/>
  <c r="AW167" i="162"/>
  <c r="AY188" i="162"/>
  <c r="AY190" i="162"/>
  <c r="BG233" i="162"/>
  <c r="BG235" i="162"/>
  <c r="BG382" i="162"/>
  <c r="BG380" i="162"/>
  <c r="AY380" i="162"/>
  <c r="AY382" i="162"/>
  <c r="BA19" i="162"/>
  <c r="BA17" i="162"/>
  <c r="BG97" i="162"/>
  <c r="BG95" i="162"/>
  <c r="AW68" i="162"/>
  <c r="AW70" i="162"/>
  <c r="BG125" i="162"/>
  <c r="BG127" i="162"/>
  <c r="AW95" i="162"/>
  <c r="AW97" i="162"/>
  <c r="BA167" i="162"/>
  <c r="BA169" i="162"/>
  <c r="BE169" i="162"/>
  <c r="BE167" i="162"/>
  <c r="AW182" i="162"/>
  <c r="AW184" i="162"/>
  <c r="AY182" i="162"/>
  <c r="AY184" i="162"/>
  <c r="BA226" i="162"/>
  <c r="BA224" i="162"/>
  <c r="BE184" i="162"/>
  <c r="BE182" i="162"/>
  <c r="BG226" i="162"/>
  <c r="BG224" i="162"/>
  <c r="BE211" i="162"/>
  <c r="BE209" i="162"/>
  <c r="BC211" i="162"/>
  <c r="BC209" i="162"/>
  <c r="BE233" i="162"/>
  <c r="BE235" i="162"/>
  <c r="AY272" i="162"/>
  <c r="AY274" i="162"/>
  <c r="AW55" i="162"/>
  <c r="AW53" i="162"/>
  <c r="BA53" i="162"/>
  <c r="BA55" i="162"/>
  <c r="BC19" i="162"/>
  <c r="BC17" i="162"/>
  <c r="BE53" i="162"/>
  <c r="BE55" i="162"/>
  <c r="BE70" i="162"/>
  <c r="BE68" i="162"/>
  <c r="BE136" i="162"/>
  <c r="BE134" i="162"/>
  <c r="BG118" i="162"/>
  <c r="BG116" i="162"/>
  <c r="BA97" i="162"/>
  <c r="BA95" i="162"/>
  <c r="BC163" i="162"/>
  <c r="BC161" i="162"/>
  <c r="BE163" i="162"/>
  <c r="BE161" i="162"/>
  <c r="BC188" i="162"/>
  <c r="BC190" i="162"/>
  <c r="AY235" i="162"/>
  <c r="AY233" i="162"/>
  <c r="AY224" i="162"/>
  <c r="AY226" i="162"/>
  <c r="BA380" i="162"/>
  <c r="BA382" i="162"/>
  <c r="BG274" i="162"/>
  <c r="BG272" i="162"/>
  <c r="AW259" i="162"/>
  <c r="AW257" i="162"/>
  <c r="AW274" i="162"/>
  <c r="AW272" i="162"/>
  <c r="BG19" i="162"/>
  <c r="BG17" i="162"/>
  <c r="AY17" i="162"/>
  <c r="AY19" i="162"/>
  <c r="AY95" i="162"/>
  <c r="AY97" i="162"/>
  <c r="BE95" i="162"/>
  <c r="BE97" i="162"/>
  <c r="BC127" i="162"/>
  <c r="BC125" i="162"/>
  <c r="AY136" i="162"/>
  <c r="AY134" i="162"/>
  <c r="BA134" i="162"/>
  <c r="BA136" i="162"/>
  <c r="BA163" i="162"/>
  <c r="BA161" i="162"/>
  <c r="BG134" i="162"/>
  <c r="BG136" i="162"/>
  <c r="BA182" i="162"/>
  <c r="BA184" i="162"/>
  <c r="BA188" i="162"/>
  <c r="BA190" i="162"/>
  <c r="BG184" i="162"/>
  <c r="BG182" i="162"/>
  <c r="BC235" i="162"/>
  <c r="BC233" i="162"/>
  <c r="BA199" i="162"/>
  <c r="BA197" i="162"/>
  <c r="BG259" i="162"/>
  <c r="BG257" i="162"/>
  <c r="BC257" i="162"/>
  <c r="BC259" i="162"/>
  <c r="BE257" i="162"/>
  <c r="BE259" i="162"/>
  <c r="BE40" i="162"/>
  <c r="BE38" i="162"/>
  <c r="BG40" i="162"/>
  <c r="BG38" i="162"/>
  <c r="AY116" i="162"/>
  <c r="AY118" i="162"/>
  <c r="BA125" i="162"/>
  <c r="BA127" i="162"/>
  <c r="AW161" i="162"/>
  <c r="AW163" i="162"/>
  <c r="AY163" i="162"/>
  <c r="AY161" i="162"/>
  <c r="BG199" i="162"/>
  <c r="BG197" i="162"/>
  <c r="AW190" i="162"/>
  <c r="AW188" i="162"/>
  <c r="AW226" i="162"/>
  <c r="AW224" i="162"/>
  <c r="BA272" i="162"/>
  <c r="BA274" i="162"/>
  <c r="BE272" i="162"/>
  <c r="BE274" i="162"/>
  <c r="AW19" i="162"/>
  <c r="AW17" i="162"/>
  <c r="AY68" i="162"/>
  <c r="AY70" i="162"/>
  <c r="BC53" i="162"/>
  <c r="BC55" i="162"/>
  <c r="BC68" i="162"/>
  <c r="BC70" i="162"/>
  <c r="BE118" i="162"/>
  <c r="BE116" i="162"/>
  <c r="AY53" i="162"/>
  <c r="AY55" i="162"/>
  <c r="BE224" i="162"/>
  <c r="BE226" i="162"/>
  <c r="BC136" i="162"/>
  <c r="BC134" i="162"/>
  <c r="BG169" i="162"/>
  <c r="BG167" i="162"/>
  <c r="BC118" i="162"/>
  <c r="BC116" i="162"/>
  <c r="BG190" i="162"/>
  <c r="BG188" i="162"/>
  <c r="BE197" i="162"/>
  <c r="BE199" i="162"/>
  <c r="BG163" i="162"/>
  <c r="BG161" i="162"/>
  <c r="AW211" i="162"/>
  <c r="AW209" i="162"/>
  <c r="AW199" i="162"/>
  <c r="AW197" i="162"/>
  <c r="BA259" i="162"/>
  <c r="BA257" i="162"/>
  <c r="BA233" i="162"/>
  <c r="BA235" i="162"/>
  <c r="AW382" i="162"/>
  <c r="AW380" i="162"/>
  <c r="BE17" i="162"/>
  <c r="BE19" i="162"/>
  <c r="AY40" i="162"/>
  <c r="AY38" i="162"/>
  <c r="BG55" i="162"/>
  <c r="BG53" i="162"/>
  <c r="AY169" i="162"/>
  <c r="AY167" i="162"/>
  <c r="BC167" i="162"/>
  <c r="BC169" i="162"/>
  <c r="BG211" i="162"/>
  <c r="BG209" i="162"/>
  <c r="BC226" i="162"/>
  <c r="BC224" i="162"/>
  <c r="BC380" i="162"/>
  <c r="BC382" i="162"/>
  <c r="BE380" i="162"/>
  <c r="BE382" i="162"/>
  <c r="EM16" i="156"/>
  <c r="EH16" i="156"/>
  <c r="EC16" i="156"/>
  <c r="DX16" i="156"/>
  <c r="DS16" i="156"/>
  <c r="DN16" i="156"/>
  <c r="DI16" i="156"/>
  <c r="CO16" i="156"/>
  <c r="BS16" i="156"/>
  <c r="BJ16" i="156"/>
  <c r="DO4" i="156"/>
  <c r="DN4" i="156"/>
  <c r="DJ4" i="156"/>
  <c r="DI4" i="156"/>
  <c r="DE4" i="156"/>
  <c r="DD4" i="156"/>
  <c r="DC4" i="156"/>
  <c r="DB4" i="156"/>
  <c r="DA4" i="156"/>
  <c r="CZ4" i="156"/>
  <c r="CY4" i="156"/>
  <c r="CX4" i="156"/>
  <c r="CW4" i="156"/>
  <c r="CS4" i="156"/>
  <c r="CR4" i="156"/>
  <c r="CQ4" i="156"/>
  <c r="CP4" i="156"/>
  <c r="CO4" i="156"/>
  <c r="CK4" i="156"/>
  <c r="CJ4" i="156"/>
  <c r="CI4" i="156"/>
  <c r="CH4" i="156"/>
  <c r="CG4" i="156"/>
  <c r="CF4" i="156"/>
  <c r="CE4" i="156"/>
  <c r="CD4" i="156"/>
  <c r="CC4" i="156"/>
  <c r="CB4" i="156"/>
  <c r="CA4" i="156"/>
  <c r="BZ4" i="156"/>
  <c r="BY4" i="156"/>
  <c r="BX4" i="156"/>
  <c r="BW4" i="156"/>
  <c r="BV4" i="156"/>
  <c r="BU4" i="156"/>
  <c r="BT4" i="156"/>
  <c r="BS4" i="156"/>
  <c r="BO4" i="156"/>
  <c r="BN4" i="156"/>
  <c r="BM4" i="156"/>
  <c r="BL4" i="156"/>
  <c r="BK4" i="156"/>
  <c r="BJ4" i="156"/>
  <c r="DK270" i="162" l="1"/>
  <c r="EU270" i="162" s="1"/>
  <c r="DK371" i="162"/>
  <c r="EU371" i="162" s="1"/>
  <c r="DK267" i="162"/>
  <c r="EU267" i="162" s="1"/>
  <c r="DK228" i="162"/>
  <c r="EU228" i="162" s="1"/>
  <c r="DK261" i="162"/>
  <c r="EU261" i="162" s="1"/>
  <c r="DK249" i="162"/>
  <c r="EU249" i="162" s="1"/>
  <c r="DK216" i="162"/>
  <c r="EU216" i="162" s="1"/>
  <c r="DK213" i="162"/>
  <c r="EU213" i="162" s="1"/>
  <c r="DK150" i="162"/>
  <c r="EU150" i="162" s="1"/>
  <c r="DK156" i="162"/>
  <c r="EU156" i="162" s="1"/>
  <c r="DK129" i="162"/>
  <c r="EU129" i="162" s="1"/>
  <c r="DK102" i="162"/>
  <c r="EU102" i="162" s="1"/>
  <c r="DK78" i="162"/>
  <c r="EU78" i="162" s="1"/>
  <c r="DK153" i="162"/>
  <c r="EU153" i="162" s="1"/>
  <c r="DK90" i="162"/>
  <c r="EU90" i="162" s="1"/>
  <c r="DK84" i="162"/>
  <c r="EU84" i="162" s="1"/>
  <c r="DK33" i="162"/>
  <c r="EU33" i="162" s="1"/>
  <c r="DK60" i="162"/>
  <c r="EU60" i="162" s="1"/>
  <c r="DK21" i="162"/>
  <c r="EU21" i="162" s="1"/>
  <c r="DK30" i="162"/>
  <c r="EU30" i="162" s="1"/>
  <c r="CT270" i="162"/>
  <c r="ES270" i="162" s="1"/>
  <c r="CT371" i="162"/>
  <c r="ES371" i="162" s="1"/>
  <c r="CT282" i="162"/>
  <c r="ES282" i="162" s="1"/>
  <c r="CT279" i="162"/>
  <c r="ES279" i="162" s="1"/>
  <c r="CT264" i="162"/>
  <c r="ES264" i="162" s="1"/>
  <c r="CT285" i="162"/>
  <c r="ES285" i="162" s="1"/>
  <c r="CT261" i="162"/>
  <c r="ES261" i="162" s="1"/>
  <c r="CT255" i="162"/>
  <c r="ES255" i="162" s="1"/>
  <c r="CT249" i="162"/>
  <c r="ES249" i="162" s="1"/>
  <c r="CT231" i="162"/>
  <c r="ES231" i="162" s="1"/>
  <c r="CT144" i="162"/>
  <c r="ES144" i="162" s="1"/>
  <c r="CT84" i="162"/>
  <c r="ES84" i="162" s="1"/>
  <c r="CT99" i="162"/>
  <c r="ES99" i="162" s="1"/>
  <c r="CT153" i="162"/>
  <c r="ES153" i="162" s="1"/>
  <c r="CT174" i="162"/>
  <c r="ES174" i="162" s="1"/>
  <c r="CT57" i="162"/>
  <c r="ES57" i="162" s="1"/>
  <c r="CT78" i="162"/>
  <c r="ES78" i="162" s="1"/>
  <c r="CT129" i="162"/>
  <c r="ES129" i="162" s="1"/>
  <c r="CT33" i="162"/>
  <c r="ES33" i="162" s="1"/>
  <c r="CT87" i="162"/>
  <c r="ES87" i="162" s="1"/>
  <c r="CT219" i="162"/>
  <c r="ES219" i="162" s="1"/>
  <c r="CT186" i="162"/>
  <c r="ES186" i="162" s="1"/>
  <c r="CT216" i="162"/>
  <c r="ES216" i="162" s="1"/>
  <c r="CT243" i="162"/>
  <c r="ES243" i="162" s="1"/>
  <c r="CT171" i="162"/>
  <c r="ES171" i="162" s="1"/>
  <c r="CT204" i="162"/>
  <c r="ES204" i="162" s="1"/>
  <c r="CT177" i="162"/>
  <c r="ES177" i="162" s="1"/>
  <c r="CT150" i="162"/>
  <c r="ES150" i="162" s="1"/>
  <c r="CT165" i="162"/>
  <c r="ES165" i="162" s="1"/>
  <c r="CT147" i="162"/>
  <c r="ES147" i="162" s="1"/>
  <c r="CT108" i="162"/>
  <c r="ES108" i="162" s="1"/>
  <c r="CT111" i="162"/>
  <c r="ES111" i="162" s="1"/>
  <c r="CT51" i="162"/>
  <c r="ES51" i="162" s="1"/>
  <c r="CT93" i="162"/>
  <c r="ES93" i="162" s="1"/>
  <c r="CT45" i="162"/>
  <c r="ES45" i="162" s="1"/>
  <c r="CT60" i="162"/>
  <c r="ES60" i="162" s="1"/>
  <c r="CT30" i="162"/>
  <c r="ES30" i="162" s="1"/>
  <c r="CT21" i="162"/>
  <c r="ES21" i="162" s="1"/>
  <c r="DK27" i="162"/>
  <c r="EU27" i="162" s="1"/>
  <c r="DK81" i="162"/>
  <c r="EU81" i="162" s="1"/>
  <c r="DK108" i="162"/>
  <c r="EU108" i="162" s="1"/>
  <c r="DK159" i="162"/>
  <c r="EU159" i="162" s="1"/>
  <c r="DK144" i="162"/>
  <c r="EU144" i="162" s="1"/>
  <c r="DK195" i="162"/>
  <c r="EU195" i="162" s="1"/>
  <c r="DK219" i="162"/>
  <c r="EU219" i="162" s="1"/>
  <c r="DK282" i="162"/>
  <c r="EU282" i="162" s="1"/>
  <c r="DK276" i="162"/>
  <c r="EU276" i="162" s="1"/>
  <c r="CT24" i="162"/>
  <c r="ES24" i="162" s="1"/>
  <c r="CT36" i="162"/>
  <c r="ES36" i="162" s="1"/>
  <c r="CT42" i="162"/>
  <c r="ES42" i="162" s="1"/>
  <c r="CT63" i="162"/>
  <c r="ES63" i="162" s="1"/>
  <c r="CT120" i="162"/>
  <c r="ES120" i="162" s="1"/>
  <c r="CT138" i="162"/>
  <c r="ES138" i="162" s="1"/>
  <c r="CT192" i="162"/>
  <c r="ES192" i="162" s="1"/>
  <c r="CT276" i="162"/>
  <c r="ES276" i="162" s="1"/>
  <c r="CT246" i="162"/>
  <c r="ES246" i="162" s="1"/>
  <c r="CT376" i="162"/>
  <c r="ES376" i="162" s="1"/>
  <c r="DK48" i="162"/>
  <c r="EU48" i="162" s="1"/>
  <c r="DK66" i="162"/>
  <c r="EU66" i="162" s="1"/>
  <c r="DK147" i="162"/>
  <c r="EU147" i="162" s="1"/>
  <c r="DK186" i="162"/>
  <c r="EU186" i="162" s="1"/>
  <c r="DK138" i="162"/>
  <c r="EU138" i="162" s="1"/>
  <c r="DK177" i="162"/>
  <c r="EU177" i="162" s="1"/>
  <c r="DK192" i="162"/>
  <c r="EU192" i="162" s="1"/>
  <c r="DK264" i="162"/>
  <c r="EU264" i="162" s="1"/>
  <c r="DK240" i="162"/>
  <c r="EU240" i="162" s="1"/>
  <c r="DK376" i="162"/>
  <c r="EU376" i="162" s="1"/>
  <c r="CT27" i="162"/>
  <c r="ES27" i="162" s="1"/>
  <c r="CT72" i="162"/>
  <c r="ES72" i="162" s="1"/>
  <c r="CT90" i="162"/>
  <c r="ES90" i="162" s="1"/>
  <c r="CT75" i="162"/>
  <c r="ES75" i="162" s="1"/>
  <c r="CT132" i="162"/>
  <c r="ES132" i="162" s="1"/>
  <c r="CT159" i="162"/>
  <c r="ES159" i="162" s="1"/>
  <c r="CT201" i="162"/>
  <c r="ES201" i="162" s="1"/>
  <c r="CT228" i="162"/>
  <c r="ES228" i="162" s="1"/>
  <c r="CT252" i="162"/>
  <c r="ES252" i="162" s="1"/>
  <c r="DK63" i="162"/>
  <c r="EU63" i="162" s="1"/>
  <c r="DK75" i="162"/>
  <c r="EU75" i="162" s="1"/>
  <c r="DK87" i="162"/>
  <c r="EU87" i="162" s="1"/>
  <c r="DK123" i="162"/>
  <c r="EU123" i="162" s="1"/>
  <c r="DK180" i="162"/>
  <c r="EU180" i="162" s="1"/>
  <c r="DK114" i="162"/>
  <c r="EU114" i="162" s="1"/>
  <c r="DK201" i="162"/>
  <c r="EU201" i="162" s="1"/>
  <c r="DK231" i="162"/>
  <c r="EU231" i="162" s="1"/>
  <c r="DK243" i="162"/>
  <c r="EU243" i="162" s="1"/>
  <c r="CT48" i="162"/>
  <c r="ES48" i="162" s="1"/>
  <c r="CT213" i="162"/>
  <c r="ES213" i="162" s="1"/>
  <c r="CT102" i="162"/>
  <c r="ES102" i="162" s="1"/>
  <c r="CT105" i="162"/>
  <c r="ES105" i="162" s="1"/>
  <c r="CT123" i="162"/>
  <c r="ES123" i="162" s="1"/>
  <c r="CT180" i="162"/>
  <c r="ES180" i="162" s="1"/>
  <c r="CT195" i="162"/>
  <c r="ES195" i="162" s="1"/>
  <c r="CT237" i="162"/>
  <c r="ES237" i="162" s="1"/>
  <c r="CT267" i="162"/>
  <c r="ES267" i="162" s="1"/>
  <c r="DK24" i="162"/>
  <c r="EU24" i="162" s="1"/>
  <c r="DK72" i="162"/>
  <c r="EU72" i="162" s="1"/>
  <c r="DK93" i="162"/>
  <c r="EU93" i="162" s="1"/>
  <c r="DK99" i="162"/>
  <c r="EU99" i="162" s="1"/>
  <c r="DK141" i="162"/>
  <c r="EU141" i="162" s="1"/>
  <c r="DK204" i="162"/>
  <c r="EU204" i="162" s="1"/>
  <c r="DK252" i="162"/>
  <c r="EU252" i="162" s="1"/>
  <c r="DK255" i="162"/>
  <c r="EU255" i="162" s="1"/>
  <c r="DK285" i="162"/>
  <c r="EU285" i="162" s="1"/>
  <c r="DK42" i="162"/>
  <c r="EU42" i="162" s="1"/>
  <c r="DK105" i="162"/>
  <c r="EU105" i="162" s="1"/>
  <c r="DK237" i="162"/>
  <c r="EU237" i="162" s="1"/>
  <c r="DK246" i="162"/>
  <c r="EU246" i="162" s="1"/>
  <c r="DK36" i="162"/>
  <c r="EU36" i="162" s="1"/>
  <c r="DK45" i="162"/>
  <c r="EU45" i="162" s="1"/>
  <c r="DK174" i="162"/>
  <c r="EU174" i="162" s="1"/>
  <c r="DK171" i="162"/>
  <c r="EU171" i="162" s="1"/>
  <c r="DK222" i="162"/>
  <c r="EU222" i="162" s="1"/>
  <c r="CT66" i="162"/>
  <c r="ES66" i="162" s="1"/>
  <c r="CT81" i="162"/>
  <c r="ES81" i="162" s="1"/>
  <c r="CT114" i="162"/>
  <c r="ES114" i="162" s="1"/>
  <c r="CT141" i="162"/>
  <c r="ES141" i="162" s="1"/>
  <c r="CT156" i="162"/>
  <c r="ES156" i="162" s="1"/>
  <c r="CT240" i="162"/>
  <c r="ES240" i="162" s="1"/>
  <c r="CT207" i="162"/>
  <c r="ES207" i="162" s="1"/>
  <c r="CT222" i="162"/>
  <c r="ES222" i="162" s="1"/>
  <c r="DK111" i="162"/>
  <c r="EU111" i="162" s="1"/>
  <c r="DK51" i="162"/>
  <c r="EU51" i="162" s="1"/>
  <c r="DK57" i="162"/>
  <c r="EU57" i="162" s="1"/>
  <c r="DK120" i="162"/>
  <c r="EU120" i="162" s="1"/>
  <c r="DK132" i="162"/>
  <c r="EU132" i="162" s="1"/>
  <c r="DK165" i="162"/>
  <c r="EU165" i="162" s="1"/>
  <c r="DK207" i="162"/>
  <c r="EU207" i="162" s="1"/>
  <c r="DK279" i="162"/>
  <c r="EU279" i="162" s="1"/>
  <c r="DP141" i="162"/>
  <c r="EV141" i="162" s="1"/>
  <c r="CL228" i="162"/>
  <c r="ER228" i="162" s="1"/>
  <c r="BP36" i="162"/>
  <c r="EQ36" i="162" s="1"/>
  <c r="CL75" i="162"/>
  <c r="ER75" i="162" s="1"/>
  <c r="CL57" i="162"/>
  <c r="ER57" i="162" s="1"/>
  <c r="BP150" i="162"/>
  <c r="EQ150" i="162" s="1"/>
  <c r="CL129" i="162"/>
  <c r="ER129" i="162" s="1"/>
  <c r="DP63" i="162"/>
  <c r="EV63" i="162" s="1"/>
  <c r="DP102" i="162"/>
  <c r="EV102" i="162" s="1"/>
  <c r="DP246" i="162"/>
  <c r="EV246" i="162" s="1"/>
  <c r="DP255" i="162"/>
  <c r="EV255" i="162" s="1"/>
  <c r="DP21" i="162"/>
  <c r="EV21" i="162" s="1"/>
  <c r="DP150" i="162"/>
  <c r="EV150" i="162" s="1"/>
  <c r="DP252" i="162"/>
  <c r="EV252" i="162" s="1"/>
  <c r="DP48" i="162"/>
  <c r="EV48" i="162" s="1"/>
  <c r="DP213" i="162"/>
  <c r="EV213" i="162" s="1"/>
  <c r="DP270" i="162"/>
  <c r="EV270" i="162" s="1"/>
  <c r="DP60" i="162"/>
  <c r="EV60" i="162" s="1"/>
  <c r="DP147" i="162"/>
  <c r="EV147" i="162" s="1"/>
  <c r="DP276" i="162"/>
  <c r="EV276" i="162" s="1"/>
  <c r="DP81" i="162"/>
  <c r="EV81" i="162" s="1"/>
  <c r="DP207" i="162"/>
  <c r="EV207" i="162" s="1"/>
  <c r="DP267" i="162"/>
  <c r="EV267" i="162" s="1"/>
  <c r="DP129" i="162"/>
  <c r="EV129" i="162" s="1"/>
  <c r="DP174" i="162"/>
  <c r="EV174" i="162" s="1"/>
  <c r="BP246" i="162"/>
  <c r="EQ246" i="162" s="1"/>
  <c r="DP84" i="162"/>
  <c r="EV84" i="162" s="1"/>
  <c r="DP222" i="162"/>
  <c r="EV222" i="162" s="1"/>
  <c r="CL42" i="162"/>
  <c r="ER42" i="162" s="1"/>
  <c r="CL72" i="162"/>
  <c r="ER72" i="162" s="1"/>
  <c r="CL165" i="162"/>
  <c r="ER165" i="162" s="1"/>
  <c r="CL207" i="162"/>
  <c r="ER207" i="162" s="1"/>
  <c r="CL246" i="162"/>
  <c r="ER246" i="162" s="1"/>
  <c r="BP78" i="162"/>
  <c r="EQ78" i="162" s="1"/>
  <c r="BP144" i="162"/>
  <c r="EQ144" i="162" s="1"/>
  <c r="CL21" i="162"/>
  <c r="ER21" i="162" s="1"/>
  <c r="CL108" i="162"/>
  <c r="ER108" i="162" s="1"/>
  <c r="CL150" i="162"/>
  <c r="ER150" i="162" s="1"/>
  <c r="CL177" i="162"/>
  <c r="ER177" i="162" s="1"/>
  <c r="CL261" i="162"/>
  <c r="ER261" i="162" s="1"/>
  <c r="BP57" i="162"/>
  <c r="EQ57" i="162" s="1"/>
  <c r="BP186" i="162"/>
  <c r="EQ186" i="162" s="1"/>
  <c r="CL90" i="162"/>
  <c r="ER90" i="162" s="1"/>
  <c r="CL78" i="162"/>
  <c r="ER78" i="162" s="1"/>
  <c r="CL153" i="162"/>
  <c r="ER153" i="162" s="1"/>
  <c r="CL204" i="162"/>
  <c r="ER204" i="162" s="1"/>
  <c r="CL255" i="162"/>
  <c r="ER255" i="162" s="1"/>
  <c r="BP72" i="162"/>
  <c r="EQ72" i="162" s="1"/>
  <c r="BP180" i="162"/>
  <c r="EQ180" i="162" s="1"/>
  <c r="CL48" i="162"/>
  <c r="ER48" i="162" s="1"/>
  <c r="CL105" i="162"/>
  <c r="ER105" i="162" s="1"/>
  <c r="CL216" i="162"/>
  <c r="ER216" i="162" s="1"/>
  <c r="CL231" i="162"/>
  <c r="ER231" i="162" s="1"/>
  <c r="CL270" i="162"/>
  <c r="ER270" i="162" s="1"/>
  <c r="BP75" i="162"/>
  <c r="EQ75" i="162" s="1"/>
  <c r="BP276" i="162"/>
  <c r="EQ276" i="162" s="1"/>
  <c r="CL282" i="162"/>
  <c r="ER282" i="162" s="1"/>
  <c r="CL93" i="162"/>
  <c r="ER93" i="162" s="1"/>
  <c r="CL120" i="162"/>
  <c r="ER120" i="162" s="1"/>
  <c r="CL222" i="162"/>
  <c r="ER222" i="162" s="1"/>
  <c r="CL252" i="162"/>
  <c r="ER252" i="162" s="1"/>
  <c r="BP81" i="162"/>
  <c r="EQ81" i="162" s="1"/>
  <c r="BP264" i="162"/>
  <c r="EQ264" i="162" s="1"/>
  <c r="CL33" i="162"/>
  <c r="ER33" i="162" s="1"/>
  <c r="CL144" i="162"/>
  <c r="ER144" i="162" s="1"/>
  <c r="CL87" i="162"/>
  <c r="ER87" i="162" s="1"/>
  <c r="CL141" i="162"/>
  <c r="ER141" i="162" s="1"/>
  <c r="CL237" i="162"/>
  <c r="ER237" i="162" s="1"/>
  <c r="BP147" i="162"/>
  <c r="EQ147" i="162" s="1"/>
  <c r="BP111" i="162"/>
  <c r="EQ111" i="162" s="1"/>
  <c r="CL27" i="162"/>
  <c r="ER27" i="162" s="1"/>
  <c r="CL132" i="162"/>
  <c r="ER132" i="162" s="1"/>
  <c r="CL147" i="162"/>
  <c r="ER147" i="162" s="1"/>
  <c r="CL195" i="162"/>
  <c r="ER195" i="162" s="1"/>
  <c r="CL264" i="162"/>
  <c r="ER264" i="162" s="1"/>
  <c r="BP45" i="162"/>
  <c r="EQ45" i="162" s="1"/>
  <c r="BP138" i="162"/>
  <c r="EQ138" i="162" s="1"/>
  <c r="CL60" i="162"/>
  <c r="ER60" i="162" s="1"/>
  <c r="CL63" i="162"/>
  <c r="ER63" i="162" s="1"/>
  <c r="CL114" i="162"/>
  <c r="ER114" i="162" s="1"/>
  <c r="CL156" i="162"/>
  <c r="ER156" i="162" s="1"/>
  <c r="CL180" i="162"/>
  <c r="ER180" i="162" s="1"/>
  <c r="CL201" i="162"/>
  <c r="ER201" i="162" s="1"/>
  <c r="CL279" i="162"/>
  <c r="ER279" i="162" s="1"/>
  <c r="BP21" i="162"/>
  <c r="EQ21" i="162" s="1"/>
  <c r="BP141" i="162"/>
  <c r="EQ141" i="162" s="1"/>
  <c r="BP252" i="162"/>
  <c r="EQ252" i="162" s="1"/>
  <c r="CL36" i="162"/>
  <c r="ER36" i="162" s="1"/>
  <c r="CL102" i="162"/>
  <c r="ER102" i="162" s="1"/>
  <c r="CL192" i="162"/>
  <c r="ER192" i="162" s="1"/>
  <c r="CL99" i="162"/>
  <c r="ER99" i="162" s="1"/>
  <c r="CL219" i="162"/>
  <c r="ER219" i="162" s="1"/>
  <c r="CL240" i="162"/>
  <c r="ER240" i="162" s="1"/>
  <c r="CL285" i="162"/>
  <c r="ER285" i="162" s="1"/>
  <c r="BP156" i="162"/>
  <c r="EQ156" i="162" s="1"/>
  <c r="BP177" i="162"/>
  <c r="EQ177" i="162" s="1"/>
  <c r="BP237" i="162"/>
  <c r="EQ237" i="162" s="1"/>
  <c r="DP30" i="162"/>
  <c r="EV30" i="162" s="1"/>
  <c r="DP114" i="162"/>
  <c r="EV114" i="162" s="1"/>
  <c r="DP228" i="162"/>
  <c r="EV228" i="162" s="1"/>
  <c r="CL24" i="162"/>
  <c r="ER24" i="162" s="1"/>
  <c r="CL51" i="162"/>
  <c r="ER51" i="162" s="1"/>
  <c r="CL84" i="162"/>
  <c r="ER84" i="162" s="1"/>
  <c r="CL138" i="162"/>
  <c r="ER138" i="162" s="1"/>
  <c r="CL111" i="162"/>
  <c r="ER111" i="162" s="1"/>
  <c r="CL171" i="162"/>
  <c r="ER171" i="162" s="1"/>
  <c r="CL267" i="162"/>
  <c r="ER267" i="162" s="1"/>
  <c r="CL213" i="162"/>
  <c r="ER213" i="162" s="1"/>
  <c r="CL276" i="162"/>
  <c r="ER276" i="162" s="1"/>
  <c r="CL371" i="162"/>
  <c r="ER371" i="162" s="1"/>
  <c r="BP84" i="162"/>
  <c r="EQ84" i="162" s="1"/>
  <c r="BP201" i="162"/>
  <c r="EQ201" i="162" s="1"/>
  <c r="BP204" i="162"/>
  <c r="EQ204" i="162" s="1"/>
  <c r="DP66" i="162"/>
  <c r="EV66" i="162" s="1"/>
  <c r="DP201" i="162"/>
  <c r="EV201" i="162" s="1"/>
  <c r="DP204" i="162"/>
  <c r="EV204" i="162" s="1"/>
  <c r="CL30" i="162"/>
  <c r="ER30" i="162" s="1"/>
  <c r="CL81" i="162"/>
  <c r="ER81" i="162" s="1"/>
  <c r="CL45" i="162"/>
  <c r="ER45" i="162" s="1"/>
  <c r="CL66" i="162"/>
  <c r="ER66" i="162" s="1"/>
  <c r="CL123" i="162"/>
  <c r="ER123" i="162" s="1"/>
  <c r="CL159" i="162"/>
  <c r="ER159" i="162" s="1"/>
  <c r="CL186" i="162"/>
  <c r="ER186" i="162" s="1"/>
  <c r="CL243" i="162"/>
  <c r="ER243" i="162" s="1"/>
  <c r="CL249" i="162"/>
  <c r="ER249" i="162" s="1"/>
  <c r="CL376" i="162"/>
  <c r="ER376" i="162" s="1"/>
  <c r="BP87" i="162"/>
  <c r="EQ87" i="162" s="1"/>
  <c r="BP90" i="162"/>
  <c r="EQ90" i="162" s="1"/>
  <c r="BP192" i="162"/>
  <c r="EQ192" i="162" s="1"/>
  <c r="BP267" i="162"/>
  <c r="EQ267" i="162" s="1"/>
  <c r="BP195" i="162"/>
  <c r="EQ195" i="162" s="1"/>
  <c r="BP282" i="162"/>
  <c r="EQ282" i="162" s="1"/>
  <c r="BP285" i="162"/>
  <c r="EQ285" i="162" s="1"/>
  <c r="BP171" i="162"/>
  <c r="EQ171" i="162" s="1"/>
  <c r="BP279" i="162"/>
  <c r="EQ279" i="162" s="1"/>
  <c r="BP240" i="162"/>
  <c r="EQ240" i="162" s="1"/>
  <c r="BP243" i="162"/>
  <c r="EQ243" i="162" s="1"/>
  <c r="DP57" i="162"/>
  <c r="EV57" i="162" s="1"/>
  <c r="DP75" i="162"/>
  <c r="EV75" i="162" s="1"/>
  <c r="DP144" i="162"/>
  <c r="EV144" i="162" s="1"/>
  <c r="DP108" i="162"/>
  <c r="EV108" i="162" s="1"/>
  <c r="DP138" i="162"/>
  <c r="EV138" i="162" s="1"/>
  <c r="DP153" i="162"/>
  <c r="EV153" i="162" s="1"/>
  <c r="DP243" i="162"/>
  <c r="EV243" i="162" s="1"/>
  <c r="DP261" i="162"/>
  <c r="EV261" i="162" s="1"/>
  <c r="DP282" i="162"/>
  <c r="EV282" i="162" s="1"/>
  <c r="DP87" i="162"/>
  <c r="EV87" i="162" s="1"/>
  <c r="DP33" i="162"/>
  <c r="EV33" i="162" s="1"/>
  <c r="DP132" i="162"/>
  <c r="EV132" i="162" s="1"/>
  <c r="DP171" i="162"/>
  <c r="EV171" i="162" s="1"/>
  <c r="DP156" i="162"/>
  <c r="EV156" i="162" s="1"/>
  <c r="DP195" i="162"/>
  <c r="EV195" i="162" s="1"/>
  <c r="DP216" i="162"/>
  <c r="EV216" i="162" s="1"/>
  <c r="DP249" i="162"/>
  <c r="EV249" i="162" s="1"/>
  <c r="DP376" i="162"/>
  <c r="EV376" i="162" s="1"/>
  <c r="DP99" i="162"/>
  <c r="EV99" i="162" s="1"/>
  <c r="DP27" i="162"/>
  <c r="EV27" i="162" s="1"/>
  <c r="DP105" i="162"/>
  <c r="EV105" i="162" s="1"/>
  <c r="DP72" i="162"/>
  <c r="EV72" i="162" s="1"/>
  <c r="DP42" i="162"/>
  <c r="EV42" i="162" s="1"/>
  <c r="DP165" i="162"/>
  <c r="EV165" i="162" s="1"/>
  <c r="DP177" i="162"/>
  <c r="EV177" i="162" s="1"/>
  <c r="DP219" i="162"/>
  <c r="EV219" i="162" s="1"/>
  <c r="DP285" i="162"/>
  <c r="EV285" i="162" s="1"/>
  <c r="DP279" i="162"/>
  <c r="EV279" i="162" s="1"/>
  <c r="DP36" i="162"/>
  <c r="EV36" i="162" s="1"/>
  <c r="DP24" i="162"/>
  <c r="EV24" i="162" s="1"/>
  <c r="DP45" i="162"/>
  <c r="EV45" i="162" s="1"/>
  <c r="DP90" i="162"/>
  <c r="EV90" i="162" s="1"/>
  <c r="DP159" i="162"/>
  <c r="EV159" i="162" s="1"/>
  <c r="DP111" i="162"/>
  <c r="EV111" i="162" s="1"/>
  <c r="DP180" i="162"/>
  <c r="EV180" i="162" s="1"/>
  <c r="DP240" i="162"/>
  <c r="EV240" i="162" s="1"/>
  <c r="DP237" i="162"/>
  <c r="EV237" i="162" s="1"/>
  <c r="DP371" i="162"/>
  <c r="EV371" i="162" s="1"/>
  <c r="DP78" i="162"/>
  <c r="EV78" i="162" s="1"/>
  <c r="DP120" i="162"/>
  <c r="EV120" i="162" s="1"/>
  <c r="DP51" i="162"/>
  <c r="EV51" i="162" s="1"/>
  <c r="DP93" i="162"/>
  <c r="EV93" i="162" s="1"/>
  <c r="DP186" i="162"/>
  <c r="EV186" i="162" s="1"/>
  <c r="DP123" i="162"/>
  <c r="EV123" i="162" s="1"/>
  <c r="DP192" i="162"/>
  <c r="EV192" i="162" s="1"/>
  <c r="DP231" i="162"/>
  <c r="EV231" i="162" s="1"/>
  <c r="BP51" i="162"/>
  <c r="EQ51" i="162" s="1"/>
  <c r="BP30" i="162"/>
  <c r="EQ30" i="162" s="1"/>
  <c r="BP123" i="162"/>
  <c r="EQ123" i="162" s="1"/>
  <c r="BP129" i="162"/>
  <c r="EQ129" i="162" s="1"/>
  <c r="BP102" i="162"/>
  <c r="EQ102" i="162" s="1"/>
  <c r="BP165" i="162"/>
  <c r="EQ165" i="162" s="1"/>
  <c r="BP249" i="162"/>
  <c r="EQ249" i="162" s="1"/>
  <c r="BP228" i="162"/>
  <c r="EQ228" i="162" s="1"/>
  <c r="BP270" i="162"/>
  <c r="EQ270" i="162" s="1"/>
  <c r="BP27" i="162"/>
  <c r="EQ27" i="162" s="1"/>
  <c r="BP24" i="162"/>
  <c r="EQ24" i="162" s="1"/>
  <c r="BP48" i="162"/>
  <c r="EQ48" i="162" s="1"/>
  <c r="BP99" i="162"/>
  <c r="EQ99" i="162" s="1"/>
  <c r="BP93" i="162"/>
  <c r="EQ93" i="162" s="1"/>
  <c r="BP159" i="162"/>
  <c r="EQ159" i="162" s="1"/>
  <c r="BP207" i="162"/>
  <c r="EQ207" i="162" s="1"/>
  <c r="BP216" i="162"/>
  <c r="EQ216" i="162" s="1"/>
  <c r="BP255" i="162"/>
  <c r="EQ255" i="162" s="1"/>
  <c r="BP371" i="162"/>
  <c r="EQ371" i="162" s="1"/>
  <c r="BP66" i="162"/>
  <c r="EQ66" i="162" s="1"/>
  <c r="BP63" i="162"/>
  <c r="EQ63" i="162" s="1"/>
  <c r="BP60" i="162"/>
  <c r="EQ60" i="162" s="1"/>
  <c r="BP105" i="162"/>
  <c r="EQ105" i="162" s="1"/>
  <c r="BP114" i="162"/>
  <c r="EQ114" i="162" s="1"/>
  <c r="BP132" i="162"/>
  <c r="EQ132" i="162" s="1"/>
  <c r="BP219" i="162"/>
  <c r="EQ219" i="162" s="1"/>
  <c r="BP222" i="162"/>
  <c r="EQ222" i="162" s="1"/>
  <c r="BP231" i="162"/>
  <c r="EQ231" i="162" s="1"/>
  <c r="BP376" i="162"/>
  <c r="EQ376" i="162" s="1"/>
  <c r="BP33" i="162"/>
  <c r="EQ33" i="162" s="1"/>
  <c r="BP42" i="162"/>
  <c r="EQ42" i="162" s="1"/>
  <c r="BP108" i="162"/>
  <c r="EQ108" i="162" s="1"/>
  <c r="BP120" i="162"/>
  <c r="EQ120" i="162" s="1"/>
  <c r="BP153" i="162"/>
  <c r="EQ153" i="162" s="1"/>
  <c r="BP174" i="162"/>
  <c r="EQ174" i="162" s="1"/>
  <c r="BP213" i="162"/>
  <c r="EQ213" i="162" s="1"/>
  <c r="BP261" i="162"/>
  <c r="EQ261" i="162" s="1"/>
  <c r="DP36" i="170"/>
  <c r="EV36" i="170" s="1"/>
  <c r="DP33" i="170"/>
  <c r="EV33" i="170" s="1"/>
  <c r="DP30" i="170"/>
  <c r="EV30" i="170" s="1"/>
  <c r="DP27" i="170"/>
  <c r="EV27" i="170" s="1"/>
  <c r="DP24" i="170"/>
  <c r="EV24" i="170" s="1"/>
  <c r="DP21" i="170"/>
  <c r="EV21" i="170" s="1"/>
  <c r="DP42" i="170"/>
  <c r="EV42" i="170" s="1"/>
  <c r="DP39" i="170"/>
  <c r="EV39" i="170" s="1"/>
  <c r="DP18" i="170"/>
  <c r="EV18" i="170" s="1"/>
  <c r="DP138" i="170"/>
  <c r="EV138" i="170" s="1"/>
  <c r="DP133" i="170"/>
  <c r="EV133" i="170" s="1"/>
  <c r="DP128" i="170"/>
  <c r="EV128" i="170" s="1"/>
  <c r="CL66" i="166"/>
  <c r="ER66" i="166" s="1"/>
  <c r="CL54" i="166"/>
  <c r="ER54" i="166" s="1"/>
  <c r="CL72" i="166"/>
  <c r="ER72" i="166" s="1"/>
  <c r="CL63" i="166"/>
  <c r="ER63" i="166" s="1"/>
  <c r="CL45" i="166"/>
  <c r="ER45" i="166" s="1"/>
  <c r="CL36" i="166"/>
  <c r="ER36" i="166" s="1"/>
  <c r="CL57" i="166"/>
  <c r="ER57" i="166" s="1"/>
  <c r="CL33" i="166"/>
  <c r="ER33" i="166" s="1"/>
  <c r="CL48" i="166"/>
  <c r="ER48" i="166" s="1"/>
  <c r="CL60" i="166"/>
  <c r="ER60" i="166" s="1"/>
  <c r="CL39" i="166"/>
  <c r="ER39" i="166" s="1"/>
  <c r="CL51" i="166"/>
  <c r="ER51" i="166" s="1"/>
  <c r="CL42" i="166"/>
  <c r="ER42" i="166" s="1"/>
  <c r="CL27" i="166"/>
  <c r="ER27" i="166" s="1"/>
  <c r="CL30" i="166"/>
  <c r="ER30" i="166" s="1"/>
  <c r="CL24" i="166"/>
  <c r="ER24" i="166" s="1"/>
  <c r="CL69" i="166"/>
  <c r="ER69" i="166" s="1"/>
  <c r="CL21" i="166"/>
  <c r="ER21" i="166" s="1"/>
  <c r="CL18" i="166"/>
  <c r="ER18" i="166" s="1"/>
  <c r="CL168" i="166"/>
  <c r="ER168" i="166" s="1"/>
  <c r="CL163" i="166"/>
  <c r="ER163" i="166" s="1"/>
  <c r="CL158" i="166"/>
  <c r="ER158" i="166" s="1"/>
  <c r="BP69" i="166"/>
  <c r="EQ69" i="166" s="1"/>
  <c r="BP45" i="166"/>
  <c r="EQ45" i="166" s="1"/>
  <c r="BP57" i="166"/>
  <c r="EQ57" i="166" s="1"/>
  <c r="BP60" i="166"/>
  <c r="EQ60" i="166" s="1"/>
  <c r="BP51" i="166"/>
  <c r="EQ51" i="166" s="1"/>
  <c r="BP72" i="166"/>
  <c r="EQ72" i="166" s="1"/>
  <c r="BP63" i="166"/>
  <c r="EQ63" i="166" s="1"/>
  <c r="BP66" i="166"/>
  <c r="EQ66" i="166" s="1"/>
  <c r="BP39" i="166"/>
  <c r="EQ39" i="166" s="1"/>
  <c r="BP36" i="166"/>
  <c r="EQ36" i="166" s="1"/>
  <c r="BP33" i="166"/>
  <c r="EQ33" i="166" s="1"/>
  <c r="BP54" i="166"/>
  <c r="EQ54" i="166" s="1"/>
  <c r="BP48" i="166"/>
  <c r="EQ48" i="166" s="1"/>
  <c r="BP42" i="166"/>
  <c r="EQ42" i="166" s="1"/>
  <c r="BP27" i="166"/>
  <c r="EQ27" i="166" s="1"/>
  <c r="BP30" i="166"/>
  <c r="EQ30" i="166" s="1"/>
  <c r="BP24" i="166"/>
  <c r="EQ24" i="166" s="1"/>
  <c r="BP21" i="166"/>
  <c r="EQ21" i="166" s="1"/>
  <c r="BP18" i="166"/>
  <c r="EQ18" i="166" s="1"/>
  <c r="BP168" i="166"/>
  <c r="EQ168" i="166" s="1"/>
  <c r="BP163" i="166"/>
  <c r="EQ163" i="166" s="1"/>
  <c r="BP158" i="166"/>
  <c r="EQ158" i="166" s="1"/>
  <c r="DK51" i="169"/>
  <c r="EU51" i="169" s="1"/>
  <c r="DK45" i="169"/>
  <c r="EU45" i="169" s="1"/>
  <c r="DK42" i="169"/>
  <c r="EU42" i="169" s="1"/>
  <c r="DK36" i="169"/>
  <c r="EU36" i="169" s="1"/>
  <c r="DK39" i="169"/>
  <c r="EU39" i="169" s="1"/>
  <c r="DK48" i="169"/>
  <c r="EU48" i="169" s="1"/>
  <c r="DK24" i="169"/>
  <c r="EU24" i="169" s="1"/>
  <c r="DK54" i="169"/>
  <c r="EU54" i="169" s="1"/>
  <c r="DK21" i="169"/>
  <c r="EU21" i="169" s="1"/>
  <c r="DK30" i="169"/>
  <c r="EU30" i="169" s="1"/>
  <c r="DK27" i="169"/>
  <c r="EU27" i="169" s="1"/>
  <c r="DK33" i="169"/>
  <c r="EU33" i="169" s="1"/>
  <c r="DK18" i="169"/>
  <c r="EU18" i="169" s="1"/>
  <c r="DK150" i="169"/>
  <c r="EU150" i="169" s="1"/>
  <c r="DK145" i="169"/>
  <c r="EU145" i="169" s="1"/>
  <c r="DK140" i="169"/>
  <c r="EU140" i="169" s="1"/>
  <c r="CT63" i="166"/>
  <c r="ES63" i="166" s="1"/>
  <c r="CT51" i="166"/>
  <c r="ES51" i="166" s="1"/>
  <c r="CT57" i="166"/>
  <c r="ES57" i="166" s="1"/>
  <c r="CT33" i="166"/>
  <c r="ES33" i="166" s="1"/>
  <c r="CT69" i="166"/>
  <c r="ES69" i="166" s="1"/>
  <c r="CT48" i="166"/>
  <c r="ES48" i="166" s="1"/>
  <c r="CT30" i="166"/>
  <c r="ES30" i="166" s="1"/>
  <c r="CT60" i="166"/>
  <c r="ES60" i="166" s="1"/>
  <c r="CT54" i="166"/>
  <c r="ES54" i="166" s="1"/>
  <c r="CT39" i="166"/>
  <c r="ES39" i="166" s="1"/>
  <c r="CT42" i="166"/>
  <c r="ES42" i="166" s="1"/>
  <c r="CT27" i="166"/>
  <c r="ES27" i="166" s="1"/>
  <c r="CT24" i="166"/>
  <c r="ES24" i="166" s="1"/>
  <c r="CT21" i="166"/>
  <c r="ES21" i="166" s="1"/>
  <c r="CT72" i="166"/>
  <c r="ES72" i="166" s="1"/>
  <c r="CT36" i="166"/>
  <c r="ES36" i="166" s="1"/>
  <c r="CT45" i="166"/>
  <c r="ES45" i="166" s="1"/>
  <c r="CT66" i="166"/>
  <c r="ES66" i="166" s="1"/>
  <c r="CT168" i="166"/>
  <c r="ES168" i="166" s="1"/>
  <c r="CT163" i="166"/>
  <c r="ES163" i="166" s="1"/>
  <c r="CT158" i="166"/>
  <c r="ES158" i="166" s="1"/>
  <c r="CT18" i="166"/>
  <c r="ES18" i="166" s="1"/>
  <c r="DP48" i="169"/>
  <c r="EV48" i="169" s="1"/>
  <c r="DP42" i="169"/>
  <c r="EV42" i="169" s="1"/>
  <c r="DP54" i="169"/>
  <c r="EV54" i="169" s="1"/>
  <c r="DP33" i="169"/>
  <c r="EV33" i="169" s="1"/>
  <c r="DP51" i="169"/>
  <c r="EV51" i="169" s="1"/>
  <c r="DP21" i="169"/>
  <c r="EV21" i="169" s="1"/>
  <c r="DP36" i="169"/>
  <c r="EV36" i="169" s="1"/>
  <c r="DP30" i="169"/>
  <c r="EV30" i="169" s="1"/>
  <c r="DP27" i="169"/>
  <c r="EV27" i="169" s="1"/>
  <c r="DP24" i="169"/>
  <c r="EV24" i="169" s="1"/>
  <c r="DP39" i="169"/>
  <c r="EV39" i="169" s="1"/>
  <c r="DP45" i="169"/>
  <c r="EV45" i="169" s="1"/>
  <c r="DP18" i="169"/>
  <c r="EV18" i="169" s="1"/>
  <c r="DP150" i="169"/>
  <c r="EV150" i="169" s="1"/>
  <c r="DP145" i="169"/>
  <c r="EV145" i="169" s="1"/>
  <c r="DP140" i="169"/>
  <c r="EV140" i="169" s="1"/>
  <c r="CL99" i="165"/>
  <c r="ER99" i="165" s="1"/>
  <c r="CL96" i="165"/>
  <c r="ER96" i="165" s="1"/>
  <c r="CL105" i="165"/>
  <c r="ER105" i="165" s="1"/>
  <c r="CL81" i="165"/>
  <c r="ER81" i="165" s="1"/>
  <c r="CL57" i="165"/>
  <c r="ER57" i="165" s="1"/>
  <c r="CL102" i="165"/>
  <c r="ER102" i="165" s="1"/>
  <c r="CL78" i="165"/>
  <c r="ER78" i="165" s="1"/>
  <c r="CL54" i="165"/>
  <c r="ER54" i="165" s="1"/>
  <c r="CL93" i="165"/>
  <c r="ER93" i="165" s="1"/>
  <c r="CL60" i="165"/>
  <c r="ER60" i="165" s="1"/>
  <c r="CL36" i="165"/>
  <c r="ER36" i="165" s="1"/>
  <c r="CL63" i="165"/>
  <c r="ER63" i="165" s="1"/>
  <c r="CL33" i="165"/>
  <c r="ER33" i="165" s="1"/>
  <c r="CL84" i="165"/>
  <c r="ER84" i="165" s="1"/>
  <c r="CL69" i="165"/>
  <c r="ER69" i="165" s="1"/>
  <c r="CL66" i="165"/>
  <c r="ER66" i="165" s="1"/>
  <c r="CL87" i="165"/>
  <c r="ER87" i="165" s="1"/>
  <c r="CL72" i="165"/>
  <c r="ER72" i="165" s="1"/>
  <c r="CL51" i="165"/>
  <c r="ER51" i="165" s="1"/>
  <c r="CL90" i="165"/>
  <c r="ER90" i="165" s="1"/>
  <c r="CL48" i="165"/>
  <c r="ER48" i="165" s="1"/>
  <c r="CL24" i="165"/>
  <c r="ER24" i="165" s="1"/>
  <c r="CL75" i="165"/>
  <c r="ER75" i="165" s="1"/>
  <c r="CL45" i="165"/>
  <c r="ER45" i="165" s="1"/>
  <c r="CL42" i="165"/>
  <c r="ER42" i="165" s="1"/>
  <c r="CL39" i="165"/>
  <c r="ER39" i="165" s="1"/>
  <c r="CL27" i="165"/>
  <c r="ER27" i="165" s="1"/>
  <c r="CL21" i="165"/>
  <c r="ER21" i="165" s="1"/>
  <c r="CL30" i="165"/>
  <c r="ER30" i="165" s="1"/>
  <c r="CL18" i="165"/>
  <c r="ER18" i="165" s="1"/>
  <c r="CL201" i="165"/>
  <c r="ER201" i="165" s="1"/>
  <c r="CL196" i="165"/>
  <c r="ER196" i="165" s="1"/>
  <c r="CL191" i="165"/>
  <c r="ER191" i="165" s="1"/>
  <c r="BP102" i="165"/>
  <c r="EQ102" i="165" s="1"/>
  <c r="BP99" i="165"/>
  <c r="EQ99" i="165" s="1"/>
  <c r="BP84" i="165"/>
  <c r="EQ84" i="165" s="1"/>
  <c r="BP60" i="165"/>
  <c r="EQ60" i="165" s="1"/>
  <c r="BP105" i="165"/>
  <c r="EQ105" i="165" s="1"/>
  <c r="BP81" i="165"/>
  <c r="EQ81" i="165" s="1"/>
  <c r="BP57" i="165"/>
  <c r="EQ57" i="165" s="1"/>
  <c r="BP39" i="165"/>
  <c r="EQ39" i="165" s="1"/>
  <c r="BP96" i="165"/>
  <c r="EQ96" i="165" s="1"/>
  <c r="BP93" i="165"/>
  <c r="EQ93" i="165" s="1"/>
  <c r="BP78" i="165"/>
  <c r="EQ78" i="165" s="1"/>
  <c r="BP36" i="165"/>
  <c r="EQ36" i="165" s="1"/>
  <c r="BP63" i="165"/>
  <c r="EQ63" i="165" s="1"/>
  <c r="BP69" i="165"/>
  <c r="EQ69" i="165" s="1"/>
  <c r="BP66" i="165"/>
  <c r="EQ66" i="165" s="1"/>
  <c r="BP87" i="165"/>
  <c r="EQ87" i="165" s="1"/>
  <c r="BP72" i="165"/>
  <c r="EQ72" i="165" s="1"/>
  <c r="BP51" i="165"/>
  <c r="EQ51" i="165" s="1"/>
  <c r="BP27" i="165"/>
  <c r="EQ27" i="165" s="1"/>
  <c r="BP90" i="165"/>
  <c r="EQ90" i="165" s="1"/>
  <c r="BP48" i="165"/>
  <c r="EQ48" i="165" s="1"/>
  <c r="BP75" i="165"/>
  <c r="EQ75" i="165" s="1"/>
  <c r="BP45" i="165"/>
  <c r="EQ45" i="165" s="1"/>
  <c r="BP21" i="165"/>
  <c r="EQ21" i="165" s="1"/>
  <c r="BP54" i="165"/>
  <c r="EQ54" i="165" s="1"/>
  <c r="BP42" i="165"/>
  <c r="EQ42" i="165" s="1"/>
  <c r="BP30" i="165"/>
  <c r="EQ30" i="165" s="1"/>
  <c r="BP33" i="165"/>
  <c r="EQ33" i="165" s="1"/>
  <c r="BP24" i="165"/>
  <c r="EQ24" i="165" s="1"/>
  <c r="BP18" i="165"/>
  <c r="EQ18" i="165" s="1"/>
  <c r="BP201" i="165"/>
  <c r="EQ201" i="165" s="1"/>
  <c r="BP196" i="165"/>
  <c r="EQ196" i="165" s="1"/>
  <c r="BP191" i="165"/>
  <c r="EQ191" i="165" s="1"/>
  <c r="DK21" i="171"/>
  <c r="EU21" i="171" s="1"/>
  <c r="DK18" i="171"/>
  <c r="EU18" i="171" s="1"/>
  <c r="DK112" i="171"/>
  <c r="EU112" i="171" s="1"/>
  <c r="DK107" i="171"/>
  <c r="EU107" i="171" s="1"/>
  <c r="DK117" i="171"/>
  <c r="EU117" i="171" s="1"/>
  <c r="CT21" i="170"/>
  <c r="ES21" i="170" s="1"/>
  <c r="CT42" i="170"/>
  <c r="ES42" i="170" s="1"/>
  <c r="CT39" i="170"/>
  <c r="ES39" i="170" s="1"/>
  <c r="CT36" i="170"/>
  <c r="ES36" i="170" s="1"/>
  <c r="CT33" i="170"/>
  <c r="ES33" i="170" s="1"/>
  <c r="CT30" i="170"/>
  <c r="ES30" i="170" s="1"/>
  <c r="CT27" i="170"/>
  <c r="ES27" i="170" s="1"/>
  <c r="CT24" i="170"/>
  <c r="ES24" i="170" s="1"/>
  <c r="CT18" i="170"/>
  <c r="ES18" i="170" s="1"/>
  <c r="CT138" i="170"/>
  <c r="ES138" i="170" s="1"/>
  <c r="CT133" i="170"/>
  <c r="ES133" i="170" s="1"/>
  <c r="CT128" i="170"/>
  <c r="ES128" i="170" s="1"/>
  <c r="DP21" i="171"/>
  <c r="EV21" i="171" s="1"/>
  <c r="DP18" i="171"/>
  <c r="EV18" i="171" s="1"/>
  <c r="DP112" i="171"/>
  <c r="EV112" i="171" s="1"/>
  <c r="DP107" i="171"/>
  <c r="EV107" i="171" s="1"/>
  <c r="DP117" i="171"/>
  <c r="EV117" i="171" s="1"/>
  <c r="CL54" i="168"/>
  <c r="ER54" i="168" s="1"/>
  <c r="CL63" i="168"/>
  <c r="ER63" i="168" s="1"/>
  <c r="CL33" i="168"/>
  <c r="ER33" i="168" s="1"/>
  <c r="CL30" i="168"/>
  <c r="ER30" i="168" s="1"/>
  <c r="CL45" i="168"/>
  <c r="ER45" i="168" s="1"/>
  <c r="CL42" i="168"/>
  <c r="ER42" i="168" s="1"/>
  <c r="CL48" i="168"/>
  <c r="ER48" i="168" s="1"/>
  <c r="CL60" i="168"/>
  <c r="ER60" i="168" s="1"/>
  <c r="CL57" i="168"/>
  <c r="ER57" i="168" s="1"/>
  <c r="CL51" i="168"/>
  <c r="ER51" i="168" s="1"/>
  <c r="CL36" i="168"/>
  <c r="ER36" i="168" s="1"/>
  <c r="CL21" i="168"/>
  <c r="ER21" i="168" s="1"/>
  <c r="CL39" i="168"/>
  <c r="ER39" i="168" s="1"/>
  <c r="CL27" i="168"/>
  <c r="ER27" i="168" s="1"/>
  <c r="CL24" i="168"/>
  <c r="ER24" i="168" s="1"/>
  <c r="CL18" i="168"/>
  <c r="ER18" i="168" s="1"/>
  <c r="CL159" i="168"/>
  <c r="ER159" i="168" s="1"/>
  <c r="CL154" i="168"/>
  <c r="ER154" i="168" s="1"/>
  <c r="CL149" i="168"/>
  <c r="ER149" i="168" s="1"/>
  <c r="BP36" i="167"/>
  <c r="EQ36" i="167" s="1"/>
  <c r="BP33" i="167"/>
  <c r="EQ33" i="167" s="1"/>
  <c r="BP42" i="167"/>
  <c r="EQ42" i="167" s="1"/>
  <c r="BP39" i="167"/>
  <c r="EQ39" i="167" s="1"/>
  <c r="BP30" i="167"/>
  <c r="EQ30" i="167" s="1"/>
  <c r="BP21" i="167"/>
  <c r="EQ21" i="167" s="1"/>
  <c r="BP24" i="167"/>
  <c r="EQ24" i="167" s="1"/>
  <c r="BP27" i="167"/>
  <c r="EQ27" i="167" s="1"/>
  <c r="BP138" i="167"/>
  <c r="EQ138" i="167" s="1"/>
  <c r="BP133" i="167"/>
  <c r="EQ133" i="167" s="1"/>
  <c r="BP128" i="167"/>
  <c r="EQ128" i="167" s="1"/>
  <c r="BP18" i="167"/>
  <c r="EQ18" i="167" s="1"/>
  <c r="DK60" i="168"/>
  <c r="EU60" i="168" s="1"/>
  <c r="DK63" i="168"/>
  <c r="EU63" i="168" s="1"/>
  <c r="DK48" i="168"/>
  <c r="EU48" i="168" s="1"/>
  <c r="DK57" i="168"/>
  <c r="EU57" i="168" s="1"/>
  <c r="DK45" i="168"/>
  <c r="EU45" i="168" s="1"/>
  <c r="DK33" i="168"/>
  <c r="EU33" i="168" s="1"/>
  <c r="DK24" i="168"/>
  <c r="EU24" i="168" s="1"/>
  <c r="DK51" i="168"/>
  <c r="EU51" i="168" s="1"/>
  <c r="DK36" i="168"/>
  <c r="EU36" i="168" s="1"/>
  <c r="DK30" i="168"/>
  <c r="EU30" i="168" s="1"/>
  <c r="DK21" i="168"/>
  <c r="EU21" i="168" s="1"/>
  <c r="DK39" i="168"/>
  <c r="EU39" i="168" s="1"/>
  <c r="DK42" i="168"/>
  <c r="EU42" i="168" s="1"/>
  <c r="DK54" i="168"/>
  <c r="EU54" i="168" s="1"/>
  <c r="DK27" i="168"/>
  <c r="EU27" i="168" s="1"/>
  <c r="DK18" i="168"/>
  <c r="EU18" i="168" s="1"/>
  <c r="DK159" i="168"/>
  <c r="EU159" i="168" s="1"/>
  <c r="DK154" i="168"/>
  <c r="EU154" i="168" s="1"/>
  <c r="DK149" i="168"/>
  <c r="EU149" i="168" s="1"/>
  <c r="CT54" i="169"/>
  <c r="ES54" i="169" s="1"/>
  <c r="CT51" i="169"/>
  <c r="ES51" i="169" s="1"/>
  <c r="CT48" i="169"/>
  <c r="ES48" i="169" s="1"/>
  <c r="CT45" i="169"/>
  <c r="ES45" i="169" s="1"/>
  <c r="CT39" i="169"/>
  <c r="ES39" i="169" s="1"/>
  <c r="CT33" i="169"/>
  <c r="ES33" i="169" s="1"/>
  <c r="CT30" i="169"/>
  <c r="ES30" i="169" s="1"/>
  <c r="CT27" i="169"/>
  <c r="ES27" i="169" s="1"/>
  <c r="CT21" i="169"/>
  <c r="ES21" i="169" s="1"/>
  <c r="CT36" i="169"/>
  <c r="ES36" i="169" s="1"/>
  <c r="CT24" i="169"/>
  <c r="ES24" i="169" s="1"/>
  <c r="CT42" i="169"/>
  <c r="ES42" i="169" s="1"/>
  <c r="CT150" i="169"/>
  <c r="ES150" i="169" s="1"/>
  <c r="CT145" i="169"/>
  <c r="ES145" i="169" s="1"/>
  <c r="CT140" i="169"/>
  <c r="ES140" i="169" s="1"/>
  <c r="CT18" i="169"/>
  <c r="ES18" i="169" s="1"/>
  <c r="DP42" i="167"/>
  <c r="EV42" i="167" s="1"/>
  <c r="DP33" i="167"/>
  <c r="EV33" i="167" s="1"/>
  <c r="DP30" i="167"/>
  <c r="EV30" i="167" s="1"/>
  <c r="DP36" i="167"/>
  <c r="EV36" i="167" s="1"/>
  <c r="DP27" i="167"/>
  <c r="EV27" i="167" s="1"/>
  <c r="DP24" i="167"/>
  <c r="EV24" i="167" s="1"/>
  <c r="DP21" i="167"/>
  <c r="EV21" i="167" s="1"/>
  <c r="DP39" i="167"/>
  <c r="EV39" i="167" s="1"/>
  <c r="DP138" i="167"/>
  <c r="EV138" i="167" s="1"/>
  <c r="DP128" i="167"/>
  <c r="EV128" i="167" s="1"/>
  <c r="DP133" i="167"/>
  <c r="EV133" i="167" s="1"/>
  <c r="DP18" i="167"/>
  <c r="EV18" i="167" s="1"/>
  <c r="CL24" i="170"/>
  <c r="ER24" i="170" s="1"/>
  <c r="CL21" i="170"/>
  <c r="ER21" i="170" s="1"/>
  <c r="CL42" i="170"/>
  <c r="ER42" i="170" s="1"/>
  <c r="CL39" i="170"/>
  <c r="ER39" i="170" s="1"/>
  <c r="CL36" i="170"/>
  <c r="ER36" i="170" s="1"/>
  <c r="CL33" i="170"/>
  <c r="ER33" i="170" s="1"/>
  <c r="CL30" i="170"/>
  <c r="ER30" i="170" s="1"/>
  <c r="CL27" i="170"/>
  <c r="ER27" i="170" s="1"/>
  <c r="CL18" i="170"/>
  <c r="ER18" i="170" s="1"/>
  <c r="CL138" i="170"/>
  <c r="ER138" i="170" s="1"/>
  <c r="CL133" i="170"/>
  <c r="ER133" i="170" s="1"/>
  <c r="CL128" i="170"/>
  <c r="ER128" i="170" s="1"/>
  <c r="BP54" i="169"/>
  <c r="EQ54" i="169" s="1"/>
  <c r="BP51" i="169"/>
  <c r="EQ51" i="169" s="1"/>
  <c r="BP45" i="169"/>
  <c r="EQ45" i="169" s="1"/>
  <c r="BP36" i="169"/>
  <c r="EQ36" i="169" s="1"/>
  <c r="BP48" i="169"/>
  <c r="EQ48" i="169" s="1"/>
  <c r="BP33" i="169"/>
  <c r="EQ33" i="169" s="1"/>
  <c r="BP27" i="169"/>
  <c r="EQ27" i="169" s="1"/>
  <c r="BP39" i="169"/>
  <c r="EQ39" i="169" s="1"/>
  <c r="BP30" i="169"/>
  <c r="EQ30" i="169" s="1"/>
  <c r="BP24" i="169"/>
  <c r="EQ24" i="169" s="1"/>
  <c r="BP21" i="169"/>
  <c r="EQ21" i="169" s="1"/>
  <c r="BP42" i="169"/>
  <c r="EQ42" i="169" s="1"/>
  <c r="BP18" i="169"/>
  <c r="EQ18" i="169" s="1"/>
  <c r="BP150" i="169"/>
  <c r="EQ150" i="169" s="1"/>
  <c r="BP145" i="169"/>
  <c r="EQ145" i="169" s="1"/>
  <c r="BP140" i="169"/>
  <c r="EQ140" i="169" s="1"/>
  <c r="DK39" i="170"/>
  <c r="EU39" i="170" s="1"/>
  <c r="DK36" i="170"/>
  <c r="EU36" i="170" s="1"/>
  <c r="DK33" i="170"/>
  <c r="EU33" i="170" s="1"/>
  <c r="DK30" i="170"/>
  <c r="EU30" i="170" s="1"/>
  <c r="DK27" i="170"/>
  <c r="EU27" i="170" s="1"/>
  <c r="DK24" i="170"/>
  <c r="EU24" i="170" s="1"/>
  <c r="DK21" i="170"/>
  <c r="EU21" i="170" s="1"/>
  <c r="DK42" i="170"/>
  <c r="EU42" i="170" s="1"/>
  <c r="DK18" i="170"/>
  <c r="EU18" i="170" s="1"/>
  <c r="DK138" i="170"/>
  <c r="EU138" i="170" s="1"/>
  <c r="DK133" i="170"/>
  <c r="EU133" i="170" s="1"/>
  <c r="DK128" i="170"/>
  <c r="EU128" i="170" s="1"/>
  <c r="CT21" i="171"/>
  <c r="ES21" i="171" s="1"/>
  <c r="CT117" i="171"/>
  <c r="ES117" i="171" s="1"/>
  <c r="CT112" i="171"/>
  <c r="ES112" i="171" s="1"/>
  <c r="CT107" i="171"/>
  <c r="ES107" i="171" s="1"/>
  <c r="CT18" i="171"/>
  <c r="ES18" i="171" s="1"/>
  <c r="DP54" i="166"/>
  <c r="EV54" i="166" s="1"/>
  <c r="DP66" i="166"/>
  <c r="EV66" i="166" s="1"/>
  <c r="DP60" i="166"/>
  <c r="EV60" i="166" s="1"/>
  <c r="DP51" i="166"/>
  <c r="EV51" i="166" s="1"/>
  <c r="DP72" i="166"/>
  <c r="EV72" i="166" s="1"/>
  <c r="DP63" i="166"/>
  <c r="EV63" i="166" s="1"/>
  <c r="DP24" i="166"/>
  <c r="EV24" i="166" s="1"/>
  <c r="DP21" i="166"/>
  <c r="EV21" i="166" s="1"/>
  <c r="DP36" i="166"/>
  <c r="EV36" i="166" s="1"/>
  <c r="DP30" i="166"/>
  <c r="EV30" i="166" s="1"/>
  <c r="DP69" i="166"/>
  <c r="EV69" i="166" s="1"/>
  <c r="DP45" i="166"/>
  <c r="EV45" i="166" s="1"/>
  <c r="DP39" i="166"/>
  <c r="EV39" i="166" s="1"/>
  <c r="DP33" i="166"/>
  <c r="EV33" i="166" s="1"/>
  <c r="DP42" i="166"/>
  <c r="EV42" i="166" s="1"/>
  <c r="DP57" i="166"/>
  <c r="EV57" i="166" s="1"/>
  <c r="DP48" i="166"/>
  <c r="EV48" i="166" s="1"/>
  <c r="DP27" i="166"/>
  <c r="EV27" i="166" s="1"/>
  <c r="DP18" i="166"/>
  <c r="EV18" i="166" s="1"/>
  <c r="DP168" i="166"/>
  <c r="EV168" i="166" s="1"/>
  <c r="DP163" i="166"/>
  <c r="EV163" i="166" s="1"/>
  <c r="DP158" i="166"/>
  <c r="EV158" i="166" s="1"/>
  <c r="CL54" i="169"/>
  <c r="ER54" i="169" s="1"/>
  <c r="CL51" i="169"/>
  <c r="ER51" i="169" s="1"/>
  <c r="CL48" i="169"/>
  <c r="ER48" i="169" s="1"/>
  <c r="CL42" i="169"/>
  <c r="ER42" i="169" s="1"/>
  <c r="CL36" i="169"/>
  <c r="ER36" i="169" s="1"/>
  <c r="CL33" i="169"/>
  <c r="ER33" i="169" s="1"/>
  <c r="CL39" i="169"/>
  <c r="ER39" i="169" s="1"/>
  <c r="CL30" i="169"/>
  <c r="ER30" i="169" s="1"/>
  <c r="CL45" i="169"/>
  <c r="ER45" i="169" s="1"/>
  <c r="CL24" i="169"/>
  <c r="ER24" i="169" s="1"/>
  <c r="CL27" i="169"/>
  <c r="ER27" i="169" s="1"/>
  <c r="CL21" i="169"/>
  <c r="ER21" i="169" s="1"/>
  <c r="CL18" i="169"/>
  <c r="ER18" i="169" s="1"/>
  <c r="CL150" i="169"/>
  <c r="ER150" i="169" s="1"/>
  <c r="CL145" i="169"/>
  <c r="ER145" i="169" s="1"/>
  <c r="CL140" i="169"/>
  <c r="ER140" i="169" s="1"/>
  <c r="BP21" i="171"/>
  <c r="EQ21" i="171" s="1"/>
  <c r="BP18" i="171"/>
  <c r="EQ18" i="171" s="1"/>
  <c r="BP117" i="171"/>
  <c r="EQ117" i="171" s="1"/>
  <c r="BP112" i="171"/>
  <c r="EQ112" i="171" s="1"/>
  <c r="BP107" i="171"/>
  <c r="EQ107" i="171" s="1"/>
  <c r="DK96" i="164"/>
  <c r="EU96" i="164" s="1"/>
  <c r="DK93" i="164"/>
  <c r="EU93" i="164" s="1"/>
  <c r="DK105" i="164"/>
  <c r="EU105" i="164" s="1"/>
  <c r="DK99" i="164"/>
  <c r="EU99" i="164" s="1"/>
  <c r="DK81" i="164"/>
  <c r="EU81" i="164" s="1"/>
  <c r="DK75" i="164"/>
  <c r="EU75" i="164" s="1"/>
  <c r="DK51" i="164"/>
  <c r="EU51" i="164" s="1"/>
  <c r="DK27" i="164"/>
  <c r="EU27" i="164" s="1"/>
  <c r="DK72" i="164"/>
  <c r="EU72" i="164" s="1"/>
  <c r="DK48" i="164"/>
  <c r="EU48" i="164" s="1"/>
  <c r="DK102" i="164"/>
  <c r="EU102" i="164" s="1"/>
  <c r="DK69" i="164"/>
  <c r="EU69" i="164" s="1"/>
  <c r="DK84" i="164"/>
  <c r="EU84" i="164" s="1"/>
  <c r="DK78" i="164"/>
  <c r="EU78" i="164" s="1"/>
  <c r="DK66" i="164"/>
  <c r="EU66" i="164" s="1"/>
  <c r="DK87" i="164"/>
  <c r="EU87" i="164" s="1"/>
  <c r="DK63" i="164"/>
  <c r="EU63" i="164" s="1"/>
  <c r="DK39" i="164"/>
  <c r="EU39" i="164" s="1"/>
  <c r="DK90" i="164"/>
  <c r="EU90" i="164" s="1"/>
  <c r="DK60" i="164"/>
  <c r="EU60" i="164" s="1"/>
  <c r="DK36" i="164"/>
  <c r="EU36" i="164" s="1"/>
  <c r="DK57" i="164"/>
  <c r="EU57" i="164" s="1"/>
  <c r="DK54" i="164"/>
  <c r="EU54" i="164" s="1"/>
  <c r="DK30" i="164"/>
  <c r="EU30" i="164" s="1"/>
  <c r="DK42" i="164"/>
  <c r="EU42" i="164" s="1"/>
  <c r="DK21" i="164"/>
  <c r="EU21" i="164" s="1"/>
  <c r="DK45" i="164"/>
  <c r="EU45" i="164" s="1"/>
  <c r="DK33" i="164"/>
  <c r="EU33" i="164" s="1"/>
  <c r="DK24" i="164"/>
  <c r="EU24" i="164" s="1"/>
  <c r="DK18" i="164"/>
  <c r="EU18" i="164" s="1"/>
  <c r="DK201" i="164"/>
  <c r="EU201" i="164" s="1"/>
  <c r="DK196" i="164"/>
  <c r="EU196" i="164" s="1"/>
  <c r="DK191" i="164"/>
  <c r="EU191" i="164" s="1"/>
  <c r="CT96" i="165"/>
  <c r="ES96" i="165" s="1"/>
  <c r="CT105" i="165"/>
  <c r="ES105" i="165" s="1"/>
  <c r="CT102" i="165"/>
  <c r="ES102" i="165" s="1"/>
  <c r="CT78" i="165"/>
  <c r="ES78" i="165" s="1"/>
  <c r="CT54" i="165"/>
  <c r="ES54" i="165" s="1"/>
  <c r="CT99" i="165"/>
  <c r="ES99" i="165" s="1"/>
  <c r="CT75" i="165"/>
  <c r="ES75" i="165" s="1"/>
  <c r="CT51" i="165"/>
  <c r="ES51" i="165" s="1"/>
  <c r="CT63" i="165"/>
  <c r="ES63" i="165" s="1"/>
  <c r="CT33" i="165"/>
  <c r="ES33" i="165" s="1"/>
  <c r="CT84" i="165"/>
  <c r="ES84" i="165" s="1"/>
  <c r="CT69" i="165"/>
  <c r="ES69" i="165" s="1"/>
  <c r="CT66" i="165"/>
  <c r="ES66" i="165" s="1"/>
  <c r="CT30" i="165"/>
  <c r="ES30" i="165" s="1"/>
  <c r="CT87" i="165"/>
  <c r="ES87" i="165" s="1"/>
  <c r="CT72" i="165"/>
  <c r="ES72" i="165" s="1"/>
  <c r="CT90" i="165"/>
  <c r="ES90" i="165" s="1"/>
  <c r="CT48" i="165"/>
  <c r="ES48" i="165" s="1"/>
  <c r="CT57" i="165"/>
  <c r="ES57" i="165" s="1"/>
  <c r="CT45" i="165"/>
  <c r="ES45" i="165" s="1"/>
  <c r="CT21" i="165"/>
  <c r="ES21" i="165" s="1"/>
  <c r="CT42" i="165"/>
  <c r="ES42" i="165" s="1"/>
  <c r="CT81" i="165"/>
  <c r="ES81" i="165" s="1"/>
  <c r="CT39" i="165"/>
  <c r="ES39" i="165" s="1"/>
  <c r="CT93" i="165"/>
  <c r="ES93" i="165" s="1"/>
  <c r="CT60" i="165"/>
  <c r="ES60" i="165" s="1"/>
  <c r="CT36" i="165"/>
  <c r="ES36" i="165" s="1"/>
  <c r="CT24" i="165"/>
  <c r="ES24" i="165" s="1"/>
  <c r="CT27" i="165"/>
  <c r="ES27" i="165" s="1"/>
  <c r="CT18" i="165"/>
  <c r="ES18" i="165" s="1"/>
  <c r="CT201" i="165"/>
  <c r="ES201" i="165" s="1"/>
  <c r="CT196" i="165"/>
  <c r="ES196" i="165" s="1"/>
  <c r="CT191" i="165"/>
  <c r="ES191" i="165" s="1"/>
  <c r="DP93" i="164"/>
  <c r="EV93" i="164" s="1"/>
  <c r="DP90" i="164"/>
  <c r="EV90" i="164" s="1"/>
  <c r="DP72" i="164"/>
  <c r="EV72" i="164" s="1"/>
  <c r="DP48" i="164"/>
  <c r="EV48" i="164" s="1"/>
  <c r="DP24" i="164"/>
  <c r="EV24" i="164" s="1"/>
  <c r="DP102" i="164"/>
  <c r="EV102" i="164" s="1"/>
  <c r="DP69" i="164"/>
  <c r="EV69" i="164" s="1"/>
  <c r="DP45" i="164"/>
  <c r="EV45" i="164" s="1"/>
  <c r="DP84" i="164"/>
  <c r="EV84" i="164" s="1"/>
  <c r="DP78" i="164"/>
  <c r="EV78" i="164" s="1"/>
  <c r="DP66" i="164"/>
  <c r="EV66" i="164" s="1"/>
  <c r="DP87" i="164"/>
  <c r="EV87" i="164" s="1"/>
  <c r="DP63" i="164"/>
  <c r="EV63" i="164" s="1"/>
  <c r="DP60" i="164"/>
  <c r="EV60" i="164" s="1"/>
  <c r="DP36" i="164"/>
  <c r="EV36" i="164" s="1"/>
  <c r="DP57" i="164"/>
  <c r="EV57" i="164" s="1"/>
  <c r="DP33" i="164"/>
  <c r="EV33" i="164" s="1"/>
  <c r="DP54" i="164"/>
  <c r="EV54" i="164" s="1"/>
  <c r="DP105" i="164"/>
  <c r="EV105" i="164" s="1"/>
  <c r="DP99" i="164"/>
  <c r="EV99" i="164" s="1"/>
  <c r="DP96" i="164"/>
  <c r="EV96" i="164" s="1"/>
  <c r="DP81" i="164"/>
  <c r="EV81" i="164" s="1"/>
  <c r="DP75" i="164"/>
  <c r="EV75" i="164" s="1"/>
  <c r="DP51" i="164"/>
  <c r="EV51" i="164" s="1"/>
  <c r="DP27" i="164"/>
  <c r="EV27" i="164" s="1"/>
  <c r="DP39" i="164"/>
  <c r="EV39" i="164" s="1"/>
  <c r="DP21" i="164"/>
  <c r="EV21" i="164" s="1"/>
  <c r="DP30" i="164"/>
  <c r="EV30" i="164" s="1"/>
  <c r="DP42" i="164"/>
  <c r="EV42" i="164" s="1"/>
  <c r="DP18" i="164"/>
  <c r="EV18" i="164" s="1"/>
  <c r="DP201" i="164"/>
  <c r="EV201" i="164" s="1"/>
  <c r="DP196" i="164"/>
  <c r="EV196" i="164" s="1"/>
  <c r="DP191" i="164"/>
  <c r="EV191" i="164" s="1"/>
  <c r="CL21" i="171"/>
  <c r="ER21" i="171" s="1"/>
  <c r="CL18" i="171"/>
  <c r="ER18" i="171" s="1"/>
  <c r="CL117" i="171"/>
  <c r="ER117" i="171" s="1"/>
  <c r="CL112" i="171"/>
  <c r="ER112" i="171" s="1"/>
  <c r="CL107" i="171"/>
  <c r="ER107" i="171" s="1"/>
  <c r="BP57" i="168"/>
  <c r="EQ57" i="168" s="1"/>
  <c r="BP36" i="168"/>
  <c r="EQ36" i="168" s="1"/>
  <c r="BP54" i="168"/>
  <c r="EQ54" i="168" s="1"/>
  <c r="BP33" i="168"/>
  <c r="EQ33" i="168" s="1"/>
  <c r="BP39" i="168"/>
  <c r="EQ39" i="168" s="1"/>
  <c r="BP45" i="168"/>
  <c r="EQ45" i="168" s="1"/>
  <c r="BP42" i="168"/>
  <c r="EQ42" i="168" s="1"/>
  <c r="BP48" i="168"/>
  <c r="EQ48" i="168" s="1"/>
  <c r="BP27" i="168"/>
  <c r="EQ27" i="168" s="1"/>
  <c r="BP60" i="168"/>
  <c r="EQ60" i="168" s="1"/>
  <c r="BP51" i="168"/>
  <c r="EQ51" i="168" s="1"/>
  <c r="BP24" i="168"/>
  <c r="EQ24" i="168" s="1"/>
  <c r="BP63" i="168"/>
  <c r="EQ63" i="168" s="1"/>
  <c r="BP21" i="168"/>
  <c r="EQ21" i="168" s="1"/>
  <c r="BP30" i="168"/>
  <c r="EQ30" i="168" s="1"/>
  <c r="BP159" i="168"/>
  <c r="EQ159" i="168" s="1"/>
  <c r="BP154" i="168"/>
  <c r="EQ154" i="168" s="1"/>
  <c r="BP149" i="168"/>
  <c r="EQ149" i="168" s="1"/>
  <c r="BP18" i="168"/>
  <c r="EQ18" i="168" s="1"/>
  <c r="DK57" i="166"/>
  <c r="EU57" i="166" s="1"/>
  <c r="DK69" i="166"/>
  <c r="EU69" i="166" s="1"/>
  <c r="DK45" i="166"/>
  <c r="EU45" i="166" s="1"/>
  <c r="DK54" i="166"/>
  <c r="EU54" i="166" s="1"/>
  <c r="DK66" i="166"/>
  <c r="EU66" i="166" s="1"/>
  <c r="DK48" i="166"/>
  <c r="EU48" i="166" s="1"/>
  <c r="DK60" i="166"/>
  <c r="EU60" i="166" s="1"/>
  <c r="DK51" i="166"/>
  <c r="EU51" i="166" s="1"/>
  <c r="DK27" i="166"/>
  <c r="EU27" i="166" s="1"/>
  <c r="DK24" i="166"/>
  <c r="EU24" i="166" s="1"/>
  <c r="DK21" i="166"/>
  <c r="EU21" i="166" s="1"/>
  <c r="DK36" i="166"/>
  <c r="EU36" i="166" s="1"/>
  <c r="DK30" i="166"/>
  <c r="EU30" i="166" s="1"/>
  <c r="DK72" i="166"/>
  <c r="EU72" i="166" s="1"/>
  <c r="DK63" i="166"/>
  <c r="EU63" i="166" s="1"/>
  <c r="DK39" i="166"/>
  <c r="EU39" i="166" s="1"/>
  <c r="DK33" i="166"/>
  <c r="EU33" i="166" s="1"/>
  <c r="DK42" i="166"/>
  <c r="EU42" i="166" s="1"/>
  <c r="DK18" i="166"/>
  <c r="EU18" i="166" s="1"/>
  <c r="DK168" i="166"/>
  <c r="EU168" i="166" s="1"/>
  <c r="DK163" i="166"/>
  <c r="EU163" i="166" s="1"/>
  <c r="DK158" i="166"/>
  <c r="EU158" i="166" s="1"/>
  <c r="CT51" i="168"/>
  <c r="ES51" i="168" s="1"/>
  <c r="CT63" i="168"/>
  <c r="ES63" i="168" s="1"/>
  <c r="CT54" i="168"/>
  <c r="ES54" i="168" s="1"/>
  <c r="CT30" i="168"/>
  <c r="ES30" i="168" s="1"/>
  <c r="CT27" i="168"/>
  <c r="ES27" i="168" s="1"/>
  <c r="CT48" i="168"/>
  <c r="ES48" i="168" s="1"/>
  <c r="CT60" i="168"/>
  <c r="ES60" i="168" s="1"/>
  <c r="CT33" i="168"/>
  <c r="ES33" i="168" s="1"/>
  <c r="CT57" i="168"/>
  <c r="ES57" i="168" s="1"/>
  <c r="CT36" i="168"/>
  <c r="ES36" i="168" s="1"/>
  <c r="CT39" i="168"/>
  <c r="ES39" i="168" s="1"/>
  <c r="CT45" i="168"/>
  <c r="ES45" i="168" s="1"/>
  <c r="CT42" i="168"/>
  <c r="ES42" i="168" s="1"/>
  <c r="CT21" i="168"/>
  <c r="ES21" i="168" s="1"/>
  <c r="CT24" i="168"/>
  <c r="ES24" i="168" s="1"/>
  <c r="CT18" i="168"/>
  <c r="ES18" i="168" s="1"/>
  <c r="CT159" i="168"/>
  <c r="ES159" i="168" s="1"/>
  <c r="CT154" i="168"/>
  <c r="ES154" i="168" s="1"/>
  <c r="CT149" i="168"/>
  <c r="ES149" i="168" s="1"/>
  <c r="DP105" i="165"/>
  <c r="EV105" i="165" s="1"/>
  <c r="DP102" i="165"/>
  <c r="EV102" i="165" s="1"/>
  <c r="DP93" i="165"/>
  <c r="EV93" i="165" s="1"/>
  <c r="DP69" i="165"/>
  <c r="EV69" i="165" s="1"/>
  <c r="DP90" i="165"/>
  <c r="EV90" i="165" s="1"/>
  <c r="DP66" i="165"/>
  <c r="EV66" i="165" s="1"/>
  <c r="DP96" i="165"/>
  <c r="EV96" i="165" s="1"/>
  <c r="DP48" i="165"/>
  <c r="EV48" i="165" s="1"/>
  <c r="DP24" i="165"/>
  <c r="EV24" i="165" s="1"/>
  <c r="DP72" i="165"/>
  <c r="EV72" i="165" s="1"/>
  <c r="DP57" i="165"/>
  <c r="EV57" i="165" s="1"/>
  <c r="DP51" i="165"/>
  <c r="EV51" i="165" s="1"/>
  <c r="DP45" i="165"/>
  <c r="EV45" i="165" s="1"/>
  <c r="DP42" i="165"/>
  <c r="EV42" i="165" s="1"/>
  <c r="DP81" i="165"/>
  <c r="EV81" i="165" s="1"/>
  <c r="DP75" i="165"/>
  <c r="EV75" i="165" s="1"/>
  <c r="DP39" i="165"/>
  <c r="EV39" i="165" s="1"/>
  <c r="DP99" i="165"/>
  <c r="EV99" i="165" s="1"/>
  <c r="DP60" i="165"/>
  <c r="EV60" i="165" s="1"/>
  <c r="DP54" i="165"/>
  <c r="EV54" i="165" s="1"/>
  <c r="DP36" i="165"/>
  <c r="EV36" i="165" s="1"/>
  <c r="DP63" i="165"/>
  <c r="EV63" i="165" s="1"/>
  <c r="DP33" i="165"/>
  <c r="EV33" i="165" s="1"/>
  <c r="DP84" i="165"/>
  <c r="EV84" i="165" s="1"/>
  <c r="DP78" i="165"/>
  <c r="EV78" i="165" s="1"/>
  <c r="DP30" i="165"/>
  <c r="EV30" i="165" s="1"/>
  <c r="DP87" i="165"/>
  <c r="EV87" i="165" s="1"/>
  <c r="DP27" i="165"/>
  <c r="EV27" i="165" s="1"/>
  <c r="DP21" i="165"/>
  <c r="EV21" i="165" s="1"/>
  <c r="DP18" i="165"/>
  <c r="EV18" i="165" s="1"/>
  <c r="DP201" i="165"/>
  <c r="EV201" i="165" s="1"/>
  <c r="DP196" i="165"/>
  <c r="EV196" i="165" s="1"/>
  <c r="DP191" i="165"/>
  <c r="EV191" i="165" s="1"/>
  <c r="CL99" i="164"/>
  <c r="ER99" i="164" s="1"/>
  <c r="CL105" i="164"/>
  <c r="ER105" i="164" s="1"/>
  <c r="CL81" i="164"/>
  <c r="ER81" i="164" s="1"/>
  <c r="CL102" i="164"/>
  <c r="ER102" i="164" s="1"/>
  <c r="CL78" i="164"/>
  <c r="ER78" i="164" s="1"/>
  <c r="CL93" i="164"/>
  <c r="ER93" i="164" s="1"/>
  <c r="CL90" i="164"/>
  <c r="ER90" i="164" s="1"/>
  <c r="CL60" i="164"/>
  <c r="ER60" i="164" s="1"/>
  <c r="CL36" i="164"/>
  <c r="ER36" i="164" s="1"/>
  <c r="CL96" i="164"/>
  <c r="ER96" i="164" s="1"/>
  <c r="CL57" i="164"/>
  <c r="ER57" i="164" s="1"/>
  <c r="CL54" i="164"/>
  <c r="ER54" i="164" s="1"/>
  <c r="CL75" i="164"/>
  <c r="ER75" i="164" s="1"/>
  <c r="CL51" i="164"/>
  <c r="ER51" i="164" s="1"/>
  <c r="CL72" i="164"/>
  <c r="ER72" i="164" s="1"/>
  <c r="CL48" i="164"/>
  <c r="ER48" i="164" s="1"/>
  <c r="CL24" i="164"/>
  <c r="ER24" i="164" s="1"/>
  <c r="CL69" i="164"/>
  <c r="ER69" i="164" s="1"/>
  <c r="CL45" i="164"/>
  <c r="ER45" i="164" s="1"/>
  <c r="CL84" i="164"/>
  <c r="ER84" i="164" s="1"/>
  <c r="CL66" i="164"/>
  <c r="ER66" i="164" s="1"/>
  <c r="CL42" i="164"/>
  <c r="ER42" i="164" s="1"/>
  <c r="CL87" i="164"/>
  <c r="ER87" i="164" s="1"/>
  <c r="CL63" i="164"/>
  <c r="ER63" i="164" s="1"/>
  <c r="CL39" i="164"/>
  <c r="ER39" i="164" s="1"/>
  <c r="CL27" i="164"/>
  <c r="ER27" i="164" s="1"/>
  <c r="CL21" i="164"/>
  <c r="ER21" i="164" s="1"/>
  <c r="CL30" i="164"/>
  <c r="ER30" i="164" s="1"/>
  <c r="CL33" i="164"/>
  <c r="ER33" i="164" s="1"/>
  <c r="CL201" i="164"/>
  <c r="ER201" i="164" s="1"/>
  <c r="CL18" i="164"/>
  <c r="ER18" i="164" s="1"/>
  <c r="CL196" i="164"/>
  <c r="ER196" i="164" s="1"/>
  <c r="CL191" i="164"/>
  <c r="ER191" i="164" s="1"/>
  <c r="BP27" i="170"/>
  <c r="EQ27" i="170" s="1"/>
  <c r="BP24" i="170"/>
  <c r="EQ24" i="170" s="1"/>
  <c r="BP21" i="170"/>
  <c r="EQ21" i="170" s="1"/>
  <c r="BP42" i="170"/>
  <c r="EQ42" i="170" s="1"/>
  <c r="BP39" i="170"/>
  <c r="EQ39" i="170" s="1"/>
  <c r="BP36" i="170"/>
  <c r="EQ36" i="170" s="1"/>
  <c r="BP33" i="170"/>
  <c r="EQ33" i="170" s="1"/>
  <c r="BP30" i="170"/>
  <c r="EQ30" i="170" s="1"/>
  <c r="BP18" i="170"/>
  <c r="EQ18" i="170" s="1"/>
  <c r="BP138" i="170"/>
  <c r="EQ138" i="170" s="1"/>
  <c r="BP133" i="170"/>
  <c r="EQ133" i="170" s="1"/>
  <c r="BP128" i="170"/>
  <c r="EQ128" i="170" s="1"/>
  <c r="DK105" i="165"/>
  <c r="EU105" i="165" s="1"/>
  <c r="DK102" i="165"/>
  <c r="EU102" i="165" s="1"/>
  <c r="DK99" i="165"/>
  <c r="EU99" i="165" s="1"/>
  <c r="DK96" i="165"/>
  <c r="EU96" i="165" s="1"/>
  <c r="DK72" i="165"/>
  <c r="EU72" i="165" s="1"/>
  <c r="DK93" i="165"/>
  <c r="EU93" i="165" s="1"/>
  <c r="DK69" i="165"/>
  <c r="EU69" i="165" s="1"/>
  <c r="DK87" i="165"/>
  <c r="EU87" i="165" s="1"/>
  <c r="DK27" i="165"/>
  <c r="EU27" i="165" s="1"/>
  <c r="DK90" i="165"/>
  <c r="EU90" i="165" s="1"/>
  <c r="DK48" i="165"/>
  <c r="EU48" i="165" s="1"/>
  <c r="DK57" i="165"/>
  <c r="EU57" i="165" s="1"/>
  <c r="DK51" i="165"/>
  <c r="EU51" i="165" s="1"/>
  <c r="DK45" i="165"/>
  <c r="EU45" i="165" s="1"/>
  <c r="DK42" i="165"/>
  <c r="EU42" i="165" s="1"/>
  <c r="DK81" i="165"/>
  <c r="EU81" i="165" s="1"/>
  <c r="DK75" i="165"/>
  <c r="EU75" i="165" s="1"/>
  <c r="DK39" i="165"/>
  <c r="EU39" i="165" s="1"/>
  <c r="DK60" i="165"/>
  <c r="EU60" i="165" s="1"/>
  <c r="DK54" i="165"/>
  <c r="EU54" i="165" s="1"/>
  <c r="DK36" i="165"/>
  <c r="EU36" i="165" s="1"/>
  <c r="DK63" i="165"/>
  <c r="EU63" i="165" s="1"/>
  <c r="DK33" i="165"/>
  <c r="EU33" i="165" s="1"/>
  <c r="DK84" i="165"/>
  <c r="EU84" i="165" s="1"/>
  <c r="DK78" i="165"/>
  <c r="EU78" i="165" s="1"/>
  <c r="DK66" i="165"/>
  <c r="EU66" i="165" s="1"/>
  <c r="DK30" i="165"/>
  <c r="EU30" i="165" s="1"/>
  <c r="DK21" i="165"/>
  <c r="EU21" i="165" s="1"/>
  <c r="DK24" i="165"/>
  <c r="EU24" i="165" s="1"/>
  <c r="DK18" i="165"/>
  <c r="EU18" i="165" s="1"/>
  <c r="DK201" i="165"/>
  <c r="EU201" i="165" s="1"/>
  <c r="DK196" i="165"/>
  <c r="EU196" i="165" s="1"/>
  <c r="DK191" i="165"/>
  <c r="EU191" i="165" s="1"/>
  <c r="CT42" i="167"/>
  <c r="ES42" i="167" s="1"/>
  <c r="CT39" i="167"/>
  <c r="ES39" i="167" s="1"/>
  <c r="CT30" i="167"/>
  <c r="ES30" i="167" s="1"/>
  <c r="CT21" i="167"/>
  <c r="ES21" i="167" s="1"/>
  <c r="CT27" i="167"/>
  <c r="ES27" i="167" s="1"/>
  <c r="CT36" i="167"/>
  <c r="ES36" i="167" s="1"/>
  <c r="CT33" i="167"/>
  <c r="ES33" i="167" s="1"/>
  <c r="CT24" i="167"/>
  <c r="ES24" i="167" s="1"/>
  <c r="CT138" i="167"/>
  <c r="ES138" i="167" s="1"/>
  <c r="CT133" i="167"/>
  <c r="ES133" i="167" s="1"/>
  <c r="CT128" i="167"/>
  <c r="ES128" i="167" s="1"/>
  <c r="CT18" i="167"/>
  <c r="ES18" i="167" s="1"/>
  <c r="DP57" i="168"/>
  <c r="EV57" i="168" s="1"/>
  <c r="DP60" i="168"/>
  <c r="EV60" i="168" s="1"/>
  <c r="DP45" i="168"/>
  <c r="EV45" i="168" s="1"/>
  <c r="DP42" i="168"/>
  <c r="EV42" i="168" s="1"/>
  <c r="DP51" i="168"/>
  <c r="EV51" i="168" s="1"/>
  <c r="DP36" i="168"/>
  <c r="EV36" i="168" s="1"/>
  <c r="DP30" i="168"/>
  <c r="EV30" i="168" s="1"/>
  <c r="DP21" i="168"/>
  <c r="EV21" i="168" s="1"/>
  <c r="DP39" i="168"/>
  <c r="EV39" i="168" s="1"/>
  <c r="DP63" i="168"/>
  <c r="EV63" i="168" s="1"/>
  <c r="DP54" i="168"/>
  <c r="EV54" i="168" s="1"/>
  <c r="DP48" i="168"/>
  <c r="EV48" i="168" s="1"/>
  <c r="DP33" i="168"/>
  <c r="EV33" i="168" s="1"/>
  <c r="DP27" i="168"/>
  <c r="EV27" i="168" s="1"/>
  <c r="DP24" i="168"/>
  <c r="EV24" i="168" s="1"/>
  <c r="DP18" i="168"/>
  <c r="EV18" i="168" s="1"/>
  <c r="DP159" i="168"/>
  <c r="EV159" i="168" s="1"/>
  <c r="DP154" i="168"/>
  <c r="EV154" i="168" s="1"/>
  <c r="DP149" i="168"/>
  <c r="EV149" i="168" s="1"/>
  <c r="CL33" i="167"/>
  <c r="ER33" i="167" s="1"/>
  <c r="CL42" i="167"/>
  <c r="ER42" i="167" s="1"/>
  <c r="CL36" i="167"/>
  <c r="ER36" i="167" s="1"/>
  <c r="CL27" i="167"/>
  <c r="ER27" i="167" s="1"/>
  <c r="CL24" i="167"/>
  <c r="ER24" i="167" s="1"/>
  <c r="CL21" i="167"/>
  <c r="ER21" i="167" s="1"/>
  <c r="CL39" i="167"/>
  <c r="ER39" i="167" s="1"/>
  <c r="CL30" i="167"/>
  <c r="ER30" i="167" s="1"/>
  <c r="CL138" i="167"/>
  <c r="ER138" i="167" s="1"/>
  <c r="CL133" i="167"/>
  <c r="ER133" i="167" s="1"/>
  <c r="CL128" i="167"/>
  <c r="ER128" i="167" s="1"/>
  <c r="CL18" i="167"/>
  <c r="ER18" i="167" s="1"/>
  <c r="BP102" i="164"/>
  <c r="EQ102" i="164" s="1"/>
  <c r="BP84" i="164"/>
  <c r="EQ84" i="164" s="1"/>
  <c r="BP105" i="164"/>
  <c r="EQ105" i="164" s="1"/>
  <c r="BP81" i="164"/>
  <c r="EQ81" i="164" s="1"/>
  <c r="BP87" i="164"/>
  <c r="EQ87" i="164" s="1"/>
  <c r="BP63" i="164"/>
  <c r="EQ63" i="164" s="1"/>
  <c r="BP39" i="164"/>
  <c r="EQ39" i="164" s="1"/>
  <c r="BP99" i="164"/>
  <c r="EQ99" i="164" s="1"/>
  <c r="BP93" i="164"/>
  <c r="EQ93" i="164" s="1"/>
  <c r="BP90" i="164"/>
  <c r="EQ90" i="164" s="1"/>
  <c r="BP60" i="164"/>
  <c r="EQ60" i="164" s="1"/>
  <c r="BP96" i="164"/>
  <c r="EQ96" i="164" s="1"/>
  <c r="BP57" i="164"/>
  <c r="EQ57" i="164" s="1"/>
  <c r="BP54" i="164"/>
  <c r="EQ54" i="164" s="1"/>
  <c r="BP75" i="164"/>
  <c r="EQ75" i="164" s="1"/>
  <c r="BP51" i="164"/>
  <c r="EQ51" i="164" s="1"/>
  <c r="BP27" i="164"/>
  <c r="EQ27" i="164" s="1"/>
  <c r="BP78" i="164"/>
  <c r="EQ78" i="164" s="1"/>
  <c r="BP72" i="164"/>
  <c r="EQ72" i="164" s="1"/>
  <c r="BP48" i="164"/>
  <c r="EQ48" i="164" s="1"/>
  <c r="BP69" i="164"/>
  <c r="EQ69" i="164" s="1"/>
  <c r="BP45" i="164"/>
  <c r="EQ45" i="164" s="1"/>
  <c r="BP66" i="164"/>
  <c r="EQ66" i="164" s="1"/>
  <c r="BP42" i="164"/>
  <c r="EQ42" i="164" s="1"/>
  <c r="BP33" i="164"/>
  <c r="EQ33" i="164" s="1"/>
  <c r="BP24" i="164"/>
  <c r="EQ24" i="164" s="1"/>
  <c r="BP36" i="164"/>
  <c r="EQ36" i="164" s="1"/>
  <c r="BP21" i="164"/>
  <c r="EQ21" i="164" s="1"/>
  <c r="BP30" i="164"/>
  <c r="EQ30" i="164" s="1"/>
  <c r="BP18" i="164"/>
  <c r="EQ18" i="164" s="1"/>
  <c r="BP201" i="164"/>
  <c r="EQ201" i="164" s="1"/>
  <c r="BP196" i="164"/>
  <c r="EQ196" i="164" s="1"/>
  <c r="BP191" i="164"/>
  <c r="EQ191" i="164" s="1"/>
  <c r="DK36" i="167"/>
  <c r="EU36" i="167" s="1"/>
  <c r="DK33" i="167"/>
  <c r="EU33" i="167" s="1"/>
  <c r="DK42" i="167"/>
  <c r="EU42" i="167" s="1"/>
  <c r="DK39" i="167"/>
  <c r="EU39" i="167" s="1"/>
  <c r="DK30" i="167"/>
  <c r="EU30" i="167" s="1"/>
  <c r="DK24" i="167"/>
  <c r="EU24" i="167" s="1"/>
  <c r="DK27" i="167"/>
  <c r="EU27" i="167" s="1"/>
  <c r="DK21" i="167"/>
  <c r="EU21" i="167" s="1"/>
  <c r="DK138" i="167"/>
  <c r="EU138" i="167" s="1"/>
  <c r="DK133" i="167"/>
  <c r="EU133" i="167" s="1"/>
  <c r="DK128" i="167"/>
  <c r="EU128" i="167" s="1"/>
  <c r="DK18" i="167"/>
  <c r="EU18" i="167" s="1"/>
  <c r="CT102" i="164"/>
  <c r="ES102" i="164" s="1"/>
  <c r="CT78" i="164"/>
  <c r="ES78" i="164" s="1"/>
  <c r="CT99" i="164"/>
  <c r="ES99" i="164" s="1"/>
  <c r="CT96" i="164"/>
  <c r="ES96" i="164" s="1"/>
  <c r="CT57" i="164"/>
  <c r="ES57" i="164" s="1"/>
  <c r="CT33" i="164"/>
  <c r="ES33" i="164" s="1"/>
  <c r="CT105" i="164"/>
  <c r="ES105" i="164" s="1"/>
  <c r="CT54" i="164"/>
  <c r="ES54" i="164" s="1"/>
  <c r="CT81" i="164"/>
  <c r="ES81" i="164" s="1"/>
  <c r="CT75" i="164"/>
  <c r="ES75" i="164" s="1"/>
  <c r="CT51" i="164"/>
  <c r="ES51" i="164" s="1"/>
  <c r="CT72" i="164"/>
  <c r="ES72" i="164" s="1"/>
  <c r="CT48" i="164"/>
  <c r="ES48" i="164" s="1"/>
  <c r="CT69" i="164"/>
  <c r="ES69" i="164" s="1"/>
  <c r="CT45" i="164"/>
  <c r="ES45" i="164" s="1"/>
  <c r="CT21" i="164"/>
  <c r="ES21" i="164" s="1"/>
  <c r="CT84" i="164"/>
  <c r="ES84" i="164" s="1"/>
  <c r="CT66" i="164"/>
  <c r="ES66" i="164" s="1"/>
  <c r="CT42" i="164"/>
  <c r="ES42" i="164" s="1"/>
  <c r="CT87" i="164"/>
  <c r="ES87" i="164" s="1"/>
  <c r="CT63" i="164"/>
  <c r="ES63" i="164" s="1"/>
  <c r="CT39" i="164"/>
  <c r="ES39" i="164" s="1"/>
  <c r="CT93" i="164"/>
  <c r="ES93" i="164" s="1"/>
  <c r="CT90" i="164"/>
  <c r="ES90" i="164" s="1"/>
  <c r="CT60" i="164"/>
  <c r="ES60" i="164" s="1"/>
  <c r="CT36" i="164"/>
  <c r="ES36" i="164" s="1"/>
  <c r="CT24" i="164"/>
  <c r="ES24" i="164" s="1"/>
  <c r="CT30" i="164"/>
  <c r="ES30" i="164" s="1"/>
  <c r="CT27" i="164"/>
  <c r="ES27" i="164" s="1"/>
  <c r="CT18" i="164"/>
  <c r="ES18" i="164" s="1"/>
  <c r="CT201" i="164"/>
  <c r="ES201" i="164" s="1"/>
  <c r="CT196" i="164"/>
  <c r="ES196" i="164" s="1"/>
  <c r="CT191" i="164"/>
  <c r="ES191" i="164" s="1"/>
  <c r="CV16" i="156"/>
  <c r="FD171" i="162" l="1"/>
  <c r="FC150" i="162"/>
  <c r="FC21" i="162"/>
  <c r="FD252" i="162"/>
  <c r="FD150" i="162"/>
  <c r="FD81" i="162"/>
  <c r="FC81" i="162"/>
  <c r="FD21" i="162"/>
  <c r="FC240" i="162"/>
  <c r="FD240" i="162"/>
  <c r="FD138" i="162"/>
  <c r="FD276" i="162"/>
  <c r="FC276" i="162"/>
  <c r="FC129" i="162"/>
  <c r="FC132" i="162"/>
  <c r="FC138" i="162"/>
  <c r="FD108" i="162"/>
  <c r="FD84" i="162"/>
  <c r="FD264" i="162"/>
  <c r="FD207" i="162"/>
  <c r="FC72" i="162"/>
  <c r="FC252" i="162"/>
  <c r="FD141" i="162"/>
  <c r="FD72" i="162"/>
  <c r="FC207" i="162"/>
  <c r="FC108" i="162"/>
  <c r="FC114" i="162"/>
  <c r="FC201" i="162"/>
  <c r="FC264" i="162"/>
  <c r="FC84" i="162"/>
  <c r="FD36" i="162"/>
  <c r="FC36" i="162"/>
  <c r="FD129" i="162"/>
  <c r="FD75" i="162"/>
  <c r="FD231" i="162"/>
  <c r="FC93" i="162"/>
  <c r="FD114" i="162"/>
  <c r="FD201" i="162"/>
  <c r="FC141" i="162"/>
  <c r="FD105" i="162"/>
  <c r="FC75" i="162"/>
  <c r="FC231" i="162"/>
  <c r="FD57" i="162"/>
  <c r="FD60" i="162"/>
  <c r="FD153" i="162"/>
  <c r="FD27" i="162"/>
  <c r="FC174" i="162"/>
  <c r="FD371" i="162"/>
  <c r="FC63" i="162"/>
  <c r="FD222" i="162"/>
  <c r="FD24" i="162"/>
  <c r="FD123" i="162"/>
  <c r="FD51" i="162"/>
  <c r="FD177" i="162"/>
  <c r="FD249" i="162"/>
  <c r="FC57" i="162"/>
  <c r="FD246" i="162"/>
  <c r="FC267" i="162"/>
  <c r="FC66" i="162"/>
  <c r="FC171" i="162"/>
  <c r="FC87" i="162"/>
  <c r="FD93" i="162"/>
  <c r="FD48" i="162"/>
  <c r="FC60" i="162"/>
  <c r="FC255" i="162"/>
  <c r="FC90" i="162"/>
  <c r="FD156" i="162"/>
  <c r="FC147" i="162"/>
  <c r="FD270" i="162"/>
  <c r="FD87" i="162"/>
  <c r="FC177" i="162"/>
  <c r="FC156" i="162"/>
  <c r="FD147" i="162"/>
  <c r="FC222" i="162"/>
  <c r="FD66" i="162"/>
  <c r="FD267" i="162"/>
  <c r="FC371" i="162"/>
  <c r="FC48" i="162"/>
  <c r="FC246" i="162"/>
  <c r="FD174" i="162"/>
  <c r="FC24" i="162"/>
  <c r="FD255" i="162"/>
  <c r="FD102" i="162"/>
  <c r="FD180" i="162"/>
  <c r="FC285" i="162"/>
  <c r="FC33" i="162"/>
  <c r="FD282" i="162"/>
  <c r="FC204" i="162"/>
  <c r="FC30" i="162"/>
  <c r="FC270" i="162"/>
  <c r="FD78" i="162"/>
  <c r="FC376" i="162"/>
  <c r="FD99" i="162"/>
  <c r="FD186" i="162"/>
  <c r="FC144" i="162"/>
  <c r="FC213" i="162"/>
  <c r="FD228" i="162"/>
  <c r="FC279" i="162"/>
  <c r="FD90" i="162"/>
  <c r="FC105" i="162"/>
  <c r="FC228" i="162"/>
  <c r="FD33" i="162"/>
  <c r="FD213" i="162"/>
  <c r="FD63" i="162"/>
  <c r="FD376" i="162"/>
  <c r="FD285" i="162"/>
  <c r="FD279" i="162"/>
  <c r="FC180" i="162"/>
  <c r="FE180" i="162" s="1"/>
  <c r="FC102" i="162"/>
  <c r="FC99" i="162"/>
  <c r="FC186" i="162"/>
  <c r="FD144" i="162"/>
  <c r="FD204" i="162"/>
  <c r="FC282" i="162"/>
  <c r="FC153" i="162"/>
  <c r="FD219" i="162"/>
  <c r="FD261" i="162"/>
  <c r="FD111" i="162"/>
  <c r="FD165" i="162"/>
  <c r="FD192" i="162"/>
  <c r="FC123" i="162"/>
  <c r="FD237" i="162"/>
  <c r="FC261" i="162"/>
  <c r="FC219" i="162"/>
  <c r="FC120" i="162"/>
  <c r="FC27" i="162"/>
  <c r="FD30" i="162"/>
  <c r="FC192" i="162"/>
  <c r="FC237" i="162"/>
  <c r="FC111" i="162"/>
  <c r="FC165" i="162"/>
  <c r="FD45" i="162"/>
  <c r="FC195" i="162"/>
  <c r="FD132" i="162"/>
  <c r="FD120" i="162"/>
  <c r="FD216" i="162"/>
  <c r="FC51" i="162"/>
  <c r="FC243" i="162"/>
  <c r="FD159" i="162"/>
  <c r="FC249" i="162"/>
  <c r="FD243" i="162"/>
  <c r="FC216" i="162"/>
  <c r="FC45" i="162"/>
  <c r="FD42" i="162"/>
  <c r="FD195" i="162"/>
  <c r="FC78" i="162"/>
  <c r="FC42" i="162"/>
  <c r="FC159" i="162"/>
  <c r="FD18" i="164"/>
  <c r="FC18" i="164"/>
  <c r="FC45" i="164"/>
  <c r="FD45" i="164"/>
  <c r="FD54" i="164"/>
  <c r="FC54" i="164"/>
  <c r="FD63" i="164"/>
  <c r="FC63" i="164"/>
  <c r="FD36" i="170"/>
  <c r="FC36" i="170"/>
  <c r="FD24" i="168"/>
  <c r="FC24" i="168"/>
  <c r="FD33" i="168"/>
  <c r="FC33" i="168"/>
  <c r="FD21" i="171"/>
  <c r="FC21" i="171"/>
  <c r="FD140" i="169"/>
  <c r="FC140" i="169"/>
  <c r="FC39" i="169"/>
  <c r="FD39" i="169"/>
  <c r="FD24" i="167"/>
  <c r="FC24" i="167"/>
  <c r="FD191" i="165"/>
  <c r="FC191" i="165"/>
  <c r="FD54" i="165"/>
  <c r="FC54" i="165"/>
  <c r="FD72" i="165"/>
  <c r="FC72" i="165"/>
  <c r="FD96" i="165"/>
  <c r="FC96" i="165"/>
  <c r="FD102" i="165"/>
  <c r="FC102" i="165"/>
  <c r="FD158" i="166"/>
  <c r="FC158" i="166"/>
  <c r="FD42" i="166"/>
  <c r="FC42" i="166"/>
  <c r="FD72" i="166"/>
  <c r="FC72" i="166"/>
  <c r="FD30" i="164"/>
  <c r="FC30" i="164"/>
  <c r="FC69" i="164"/>
  <c r="FD69" i="164"/>
  <c r="FD57" i="164"/>
  <c r="FC57" i="164"/>
  <c r="FD87" i="164"/>
  <c r="FC87" i="164"/>
  <c r="FD39" i="170"/>
  <c r="FC39" i="170"/>
  <c r="FD18" i="168"/>
  <c r="FC18" i="168"/>
  <c r="FD51" i="168"/>
  <c r="FC51" i="168"/>
  <c r="FC54" i="168"/>
  <c r="FD54" i="168"/>
  <c r="FD145" i="169"/>
  <c r="FC145" i="169"/>
  <c r="FD27" i="169"/>
  <c r="FC27" i="169"/>
  <c r="FC21" i="167"/>
  <c r="FD21" i="167"/>
  <c r="FD196" i="165"/>
  <c r="FC196" i="165"/>
  <c r="FC21" i="165"/>
  <c r="FD21" i="165"/>
  <c r="FD87" i="165"/>
  <c r="FC87" i="165"/>
  <c r="FD39" i="165"/>
  <c r="FC39" i="165"/>
  <c r="FD163" i="166"/>
  <c r="FC163" i="166"/>
  <c r="FD48" i="166"/>
  <c r="FC48" i="166"/>
  <c r="FC51" i="166"/>
  <c r="FD51" i="166"/>
  <c r="FD21" i="164"/>
  <c r="FC21" i="164"/>
  <c r="FD48" i="164"/>
  <c r="FC48" i="164"/>
  <c r="FD96" i="164"/>
  <c r="FC96" i="164"/>
  <c r="FD81" i="164"/>
  <c r="FC81" i="164"/>
  <c r="FC128" i="170"/>
  <c r="FD128" i="170"/>
  <c r="FD42" i="170"/>
  <c r="FC42" i="170"/>
  <c r="FC149" i="168"/>
  <c r="FD149" i="168"/>
  <c r="FD60" i="168"/>
  <c r="FC60" i="168"/>
  <c r="FD36" i="168"/>
  <c r="FC36" i="168"/>
  <c r="FD150" i="169"/>
  <c r="FC150" i="169"/>
  <c r="FC33" i="169"/>
  <c r="FD33" i="169"/>
  <c r="FC30" i="167"/>
  <c r="FD30" i="167"/>
  <c r="FD201" i="165"/>
  <c r="FC201" i="165"/>
  <c r="FC45" i="165"/>
  <c r="FD45" i="165"/>
  <c r="FC66" i="165"/>
  <c r="FD66" i="165"/>
  <c r="FD57" i="165"/>
  <c r="FC57" i="165"/>
  <c r="FD168" i="166"/>
  <c r="FC168" i="166"/>
  <c r="FD54" i="166"/>
  <c r="FC54" i="166"/>
  <c r="FD60" i="166"/>
  <c r="FC60" i="166"/>
  <c r="FC36" i="164"/>
  <c r="FD36" i="164"/>
  <c r="FD72" i="164"/>
  <c r="FC72" i="164"/>
  <c r="FD60" i="164"/>
  <c r="FC60" i="164"/>
  <c r="FD105" i="164"/>
  <c r="FC105" i="164"/>
  <c r="FC133" i="170"/>
  <c r="FD133" i="170"/>
  <c r="FD21" i="170"/>
  <c r="FC21" i="170"/>
  <c r="FC154" i="168"/>
  <c r="FD154" i="168"/>
  <c r="FC27" i="168"/>
  <c r="FD27" i="168"/>
  <c r="FC57" i="168"/>
  <c r="FD57" i="168"/>
  <c r="FD18" i="169"/>
  <c r="FC18" i="169"/>
  <c r="FD48" i="169"/>
  <c r="FC48" i="169"/>
  <c r="FD18" i="167"/>
  <c r="FC18" i="167"/>
  <c r="FD39" i="167"/>
  <c r="FC39" i="167"/>
  <c r="FC18" i="165"/>
  <c r="FD18" i="165"/>
  <c r="FD75" i="165"/>
  <c r="FC75" i="165"/>
  <c r="FD69" i="165"/>
  <c r="FC69" i="165"/>
  <c r="FD81" i="165"/>
  <c r="FC81" i="165"/>
  <c r="FD18" i="166"/>
  <c r="FC18" i="166"/>
  <c r="FC33" i="166"/>
  <c r="FD33" i="166"/>
  <c r="FD57" i="166"/>
  <c r="FC57" i="166"/>
  <c r="FD78" i="164"/>
  <c r="FC78" i="164"/>
  <c r="FC90" i="164"/>
  <c r="FD90" i="164"/>
  <c r="FD84" i="164"/>
  <c r="FC84" i="164"/>
  <c r="FC138" i="170"/>
  <c r="FD138" i="170"/>
  <c r="FD24" i="170"/>
  <c r="FC24" i="170"/>
  <c r="FC159" i="168"/>
  <c r="FD159" i="168"/>
  <c r="FC48" i="168"/>
  <c r="FD48" i="168"/>
  <c r="FD107" i="171"/>
  <c r="FC107" i="171"/>
  <c r="FC42" i="169"/>
  <c r="FD42" i="169"/>
  <c r="FD36" i="169"/>
  <c r="FC36" i="169"/>
  <c r="FD128" i="167"/>
  <c r="FC128" i="167"/>
  <c r="FC42" i="167"/>
  <c r="FD42" i="167"/>
  <c r="FD24" i="165"/>
  <c r="FC24" i="165"/>
  <c r="FD48" i="165"/>
  <c r="FC48" i="165"/>
  <c r="FD63" i="165"/>
  <c r="FC63" i="165"/>
  <c r="FD105" i="165"/>
  <c r="FC105" i="165"/>
  <c r="FC21" i="166"/>
  <c r="FD21" i="166"/>
  <c r="FD36" i="166"/>
  <c r="FC36" i="166"/>
  <c r="FC45" i="166"/>
  <c r="FD45" i="166"/>
  <c r="FC24" i="164"/>
  <c r="FD24" i="164"/>
  <c r="FD191" i="164"/>
  <c r="FC191" i="164"/>
  <c r="FC33" i="164"/>
  <c r="FD33" i="164"/>
  <c r="FD27" i="164"/>
  <c r="FC27" i="164"/>
  <c r="FD93" i="164"/>
  <c r="FC93" i="164"/>
  <c r="FD102" i="164"/>
  <c r="FC102" i="164"/>
  <c r="FD18" i="170"/>
  <c r="FC18" i="170"/>
  <c r="FD27" i="170"/>
  <c r="FC27" i="170"/>
  <c r="FD30" i="168"/>
  <c r="FC30" i="168"/>
  <c r="FC42" i="168"/>
  <c r="FD42" i="168"/>
  <c r="FD112" i="171"/>
  <c r="FC112" i="171"/>
  <c r="FD21" i="169"/>
  <c r="FC21" i="169"/>
  <c r="FC45" i="169"/>
  <c r="FD45" i="169"/>
  <c r="FD133" i="167"/>
  <c r="FC133" i="167"/>
  <c r="FD33" i="167"/>
  <c r="FC33" i="167"/>
  <c r="FD33" i="165"/>
  <c r="FC33" i="165"/>
  <c r="FC90" i="165"/>
  <c r="FD90" i="165"/>
  <c r="FD36" i="165"/>
  <c r="FC36" i="165"/>
  <c r="FD60" i="165"/>
  <c r="FC60" i="165"/>
  <c r="FD24" i="166"/>
  <c r="FC24" i="166"/>
  <c r="FD39" i="166"/>
  <c r="FC39" i="166"/>
  <c r="FD69" i="166"/>
  <c r="FC69" i="166"/>
  <c r="FD196" i="164"/>
  <c r="FC196" i="164"/>
  <c r="FD42" i="164"/>
  <c r="FC42" i="164"/>
  <c r="FD51" i="164"/>
  <c r="FC51" i="164"/>
  <c r="FD99" i="164"/>
  <c r="FC99" i="164"/>
  <c r="FD30" i="170"/>
  <c r="FC30" i="170"/>
  <c r="FC21" i="168"/>
  <c r="FD21" i="168"/>
  <c r="FD45" i="168"/>
  <c r="FC45" i="168"/>
  <c r="FD117" i="171"/>
  <c r="FC117" i="171"/>
  <c r="FD24" i="169"/>
  <c r="FC24" i="169"/>
  <c r="FC51" i="169"/>
  <c r="FD51" i="169"/>
  <c r="FD138" i="167"/>
  <c r="FC138" i="167"/>
  <c r="FD36" i="167"/>
  <c r="FC36" i="167"/>
  <c r="FD30" i="165"/>
  <c r="FC30" i="165"/>
  <c r="FD27" i="165"/>
  <c r="FC27" i="165"/>
  <c r="FD78" i="165"/>
  <c r="FC78" i="165"/>
  <c r="FD84" i="165"/>
  <c r="FC84" i="165"/>
  <c r="FD30" i="166"/>
  <c r="FC30" i="166"/>
  <c r="FC66" i="166"/>
  <c r="FD66" i="166"/>
  <c r="FD201" i="164"/>
  <c r="FC201" i="164"/>
  <c r="FD66" i="164"/>
  <c r="FC66" i="164"/>
  <c r="FD75" i="164"/>
  <c r="FC75" i="164"/>
  <c r="FD39" i="164"/>
  <c r="FC39" i="164"/>
  <c r="FC33" i="170"/>
  <c r="FD33" i="170"/>
  <c r="FC63" i="168"/>
  <c r="FD63" i="168"/>
  <c r="FD39" i="168"/>
  <c r="FC39" i="168"/>
  <c r="FD18" i="171"/>
  <c r="FC18" i="171"/>
  <c r="FC30" i="169"/>
  <c r="FD30" i="169"/>
  <c r="FD54" i="169"/>
  <c r="FC54" i="169"/>
  <c r="FD27" i="167"/>
  <c r="FC27" i="167"/>
  <c r="FD42" i="165"/>
  <c r="FC42" i="165"/>
  <c r="FD51" i="165"/>
  <c r="FC51" i="165"/>
  <c r="FD93" i="165"/>
  <c r="FC93" i="165"/>
  <c r="FD99" i="165"/>
  <c r="FC99" i="165"/>
  <c r="FD27" i="166"/>
  <c r="FC27" i="166"/>
  <c r="FC63" i="166"/>
  <c r="FD63" i="166"/>
  <c r="DF104" i="156"/>
  <c r="ET104" i="156" s="1"/>
  <c r="DF114" i="156"/>
  <c r="ET114" i="156" s="1"/>
  <c r="DF109" i="156"/>
  <c r="ET109" i="156" s="1"/>
  <c r="DF18" i="156"/>
  <c r="ET18" i="156" s="1"/>
  <c r="EB16" i="158"/>
  <c r="EB16" i="156"/>
  <c r="EG16" i="158"/>
  <c r="EG16" i="156"/>
  <c r="DR16" i="158"/>
  <c r="DR16" i="156"/>
  <c r="EL16" i="158"/>
  <c r="EL16" i="156"/>
  <c r="DW16" i="158"/>
  <c r="DW16" i="156"/>
  <c r="FE222" i="162" l="1"/>
  <c r="FE81" i="162"/>
  <c r="FE141" i="162"/>
  <c r="FE27" i="162"/>
  <c r="FE171" i="162"/>
  <c r="FE240" i="162"/>
  <c r="FE150" i="162"/>
  <c r="FE21" i="162"/>
  <c r="FE276" i="162"/>
  <c r="FE192" i="162"/>
  <c r="FE252" i="162"/>
  <c r="FE253" i="162" s="1"/>
  <c r="FE138" i="162"/>
  <c r="FE137" i="162" s="1"/>
  <c r="FE129" i="162"/>
  <c r="FE128" i="162" s="1"/>
  <c r="FE114" i="162"/>
  <c r="BG114" i="162" s="1"/>
  <c r="BG113" i="162" s="1"/>
  <c r="FE264" i="162"/>
  <c r="FE207" i="162"/>
  <c r="FE36" i="162"/>
  <c r="BE36" i="162" s="1"/>
  <c r="BE37" i="162" s="1"/>
  <c r="FE84" i="162"/>
  <c r="BA84" i="162" s="1"/>
  <c r="BA85" i="162" s="1"/>
  <c r="FE72" i="162"/>
  <c r="BC72" i="162" s="1"/>
  <c r="FE132" i="162"/>
  <c r="BG132" i="162" s="1"/>
  <c r="FE105" i="162"/>
  <c r="FE108" i="162"/>
  <c r="FE57" i="162"/>
  <c r="BE57" i="162" s="1"/>
  <c r="FE78" i="162"/>
  <c r="FE282" i="162"/>
  <c r="BE282" i="162" s="1"/>
  <c r="BE283" i="162" s="1"/>
  <c r="FE201" i="162"/>
  <c r="FE202" i="162" s="1"/>
  <c r="FE186" i="162"/>
  <c r="FE187" i="162" s="1"/>
  <c r="FE99" i="162"/>
  <c r="FE100" i="162" s="1"/>
  <c r="FE270" i="162"/>
  <c r="FE87" i="162"/>
  <c r="BG87" i="162" s="1"/>
  <c r="BG88" i="162" s="1"/>
  <c r="FE93" i="162"/>
  <c r="BE93" i="162" s="1"/>
  <c r="BE94" i="162" s="1"/>
  <c r="FE231" i="162"/>
  <c r="BA231" i="162" s="1"/>
  <c r="BA230" i="162" s="1"/>
  <c r="FE144" i="162"/>
  <c r="BG144" i="162" s="1"/>
  <c r="BG143" i="162" s="1"/>
  <c r="FE75" i="162"/>
  <c r="BA75" i="162" s="1"/>
  <c r="BA74" i="162" s="1"/>
  <c r="FE371" i="162"/>
  <c r="AW371" i="162" s="1"/>
  <c r="AW372" i="162" s="1"/>
  <c r="FE216" i="162"/>
  <c r="BG216" i="162" s="1"/>
  <c r="FE213" i="162"/>
  <c r="BG213" i="162" s="1"/>
  <c r="FE174" i="162"/>
  <c r="FE249" i="162"/>
  <c r="AY249" i="162" s="1"/>
  <c r="AY250" i="162" s="1"/>
  <c r="FE219" i="162"/>
  <c r="AW219" i="162" s="1"/>
  <c r="AW220" i="162" s="1"/>
  <c r="FE243" i="162"/>
  <c r="BC243" i="162" s="1"/>
  <c r="BC242" i="162" s="1"/>
  <c r="FE66" i="162"/>
  <c r="BG66" i="162" s="1"/>
  <c r="FE48" i="162"/>
  <c r="FE49" i="162" s="1"/>
  <c r="FE60" i="162"/>
  <c r="AY60" i="162" s="1"/>
  <c r="AY59" i="162" s="1"/>
  <c r="FE195" i="162"/>
  <c r="BG195" i="162" s="1"/>
  <c r="FE228" i="162"/>
  <c r="BG228" i="162" s="1"/>
  <c r="FE93" i="165"/>
  <c r="FE92" i="165" s="1"/>
  <c r="FE54" i="169"/>
  <c r="FE55" i="169" s="1"/>
  <c r="FE66" i="164"/>
  <c r="FE65" i="164" s="1"/>
  <c r="FE84" i="165"/>
  <c r="FE83" i="165" s="1"/>
  <c r="FE36" i="167"/>
  <c r="FE35" i="167" s="1"/>
  <c r="FE117" i="171"/>
  <c r="FE116" i="171" s="1"/>
  <c r="FE99" i="164"/>
  <c r="FE100" i="164" s="1"/>
  <c r="FE69" i="166"/>
  <c r="FE70" i="166" s="1"/>
  <c r="FE36" i="165"/>
  <c r="FE35" i="165" s="1"/>
  <c r="FE133" i="167"/>
  <c r="FE132" i="167" s="1"/>
  <c r="FE102" i="164"/>
  <c r="FE103" i="164" s="1"/>
  <c r="FE191" i="164"/>
  <c r="FE192" i="164" s="1"/>
  <c r="FE376" i="162"/>
  <c r="FE375" i="162" s="1"/>
  <c r="FE147" i="162"/>
  <c r="AY147" i="162" s="1"/>
  <c r="FE255" i="162"/>
  <c r="BE255" i="162" s="1"/>
  <c r="BE254" i="162" s="1"/>
  <c r="FE33" i="162"/>
  <c r="BC33" i="162" s="1"/>
  <c r="BC32" i="162" s="1"/>
  <c r="FE285" i="162"/>
  <c r="AY285" i="162" s="1"/>
  <c r="FE24" i="162"/>
  <c r="FE63" i="162"/>
  <c r="FE64" i="162" s="1"/>
  <c r="FE204" i="162"/>
  <c r="FE203" i="162" s="1"/>
  <c r="FE156" i="162"/>
  <c r="BG156" i="162" s="1"/>
  <c r="BG157" i="162" s="1"/>
  <c r="FE111" i="162"/>
  <c r="BG111" i="162" s="1"/>
  <c r="FE102" i="162"/>
  <c r="BG102" i="162" s="1"/>
  <c r="BG101" i="162" s="1"/>
  <c r="FE153" i="162"/>
  <c r="BG153" i="162" s="1"/>
  <c r="BG154" i="162" s="1"/>
  <c r="FE51" i="162"/>
  <c r="BA51" i="162" s="1"/>
  <c r="BA52" i="162" s="1"/>
  <c r="FE246" i="162"/>
  <c r="BG246" i="162" s="1"/>
  <c r="BG245" i="162" s="1"/>
  <c r="FE261" i="162"/>
  <c r="BA261" i="162" s="1"/>
  <c r="BA260" i="162" s="1"/>
  <c r="FE177" i="162"/>
  <c r="AY177" i="162" s="1"/>
  <c r="AY176" i="162" s="1"/>
  <c r="FE24" i="165"/>
  <c r="FE23" i="165" s="1"/>
  <c r="FE24" i="170"/>
  <c r="FE23" i="170" s="1"/>
  <c r="FE78" i="164"/>
  <c r="FE79" i="164" s="1"/>
  <c r="FE81" i="165"/>
  <c r="FE82" i="165" s="1"/>
  <c r="FE39" i="167"/>
  <c r="FE38" i="167" s="1"/>
  <c r="FE57" i="165"/>
  <c r="FE58" i="165" s="1"/>
  <c r="FE60" i="168"/>
  <c r="FE61" i="168" s="1"/>
  <c r="FE81" i="164"/>
  <c r="FE80" i="164" s="1"/>
  <c r="FE87" i="165"/>
  <c r="FE86" i="165" s="1"/>
  <c r="FE27" i="169"/>
  <c r="FE26" i="169" s="1"/>
  <c r="FE18" i="168"/>
  <c r="FE17" i="168" s="1"/>
  <c r="FE158" i="166"/>
  <c r="FE157" i="166" s="1"/>
  <c r="FE54" i="165"/>
  <c r="FE55" i="165" s="1"/>
  <c r="FE140" i="169"/>
  <c r="FE141" i="169" s="1"/>
  <c r="FE90" i="162"/>
  <c r="FE123" i="162"/>
  <c r="BC123" i="162" s="1"/>
  <c r="BC124" i="162" s="1"/>
  <c r="FE267" i="162"/>
  <c r="AW267" i="162" s="1"/>
  <c r="AW266" i="162" s="1"/>
  <c r="FE237" i="162"/>
  <c r="BE237" i="162" s="1"/>
  <c r="FE36" i="170"/>
  <c r="FE37" i="170" s="1"/>
  <c r="FE279" i="162"/>
  <c r="BE279" i="162" s="1"/>
  <c r="BE280" i="162" s="1"/>
  <c r="FE120" i="162"/>
  <c r="FE119" i="162" s="1"/>
  <c r="FE30" i="162"/>
  <c r="FE29" i="162" s="1"/>
  <c r="FE18" i="164"/>
  <c r="FE19" i="164" s="1"/>
  <c r="FE159" i="162"/>
  <c r="BE159" i="162" s="1"/>
  <c r="FE45" i="162"/>
  <c r="BG45" i="162" s="1"/>
  <c r="BG46" i="162" s="1"/>
  <c r="FE165" i="162"/>
  <c r="FE164" i="162" s="1"/>
  <c r="FE42" i="162"/>
  <c r="AY42" i="162" s="1"/>
  <c r="FE45" i="166"/>
  <c r="FE44" i="166" s="1"/>
  <c r="FE48" i="168"/>
  <c r="FE47" i="168" s="1"/>
  <c r="FE33" i="166"/>
  <c r="FE34" i="166" s="1"/>
  <c r="FE154" i="168"/>
  <c r="FE153" i="168" s="1"/>
  <c r="FE45" i="165"/>
  <c r="FE44" i="165" s="1"/>
  <c r="FE54" i="168"/>
  <c r="FE55" i="168" s="1"/>
  <c r="FE99" i="165"/>
  <c r="FE98" i="165" s="1"/>
  <c r="FE27" i="167"/>
  <c r="FE28" i="167" s="1"/>
  <c r="FE39" i="168"/>
  <c r="FE38" i="168" s="1"/>
  <c r="FE75" i="164"/>
  <c r="FE74" i="164" s="1"/>
  <c r="FE30" i="166"/>
  <c r="FE31" i="166" s="1"/>
  <c r="FE30" i="165"/>
  <c r="FE29" i="165" s="1"/>
  <c r="FE24" i="169"/>
  <c r="FE25" i="169" s="1"/>
  <c r="FE30" i="170"/>
  <c r="FE29" i="170" s="1"/>
  <c r="FE196" i="164"/>
  <c r="FE197" i="164" s="1"/>
  <c r="FE60" i="165"/>
  <c r="FE59" i="165" s="1"/>
  <c r="FE33" i="167"/>
  <c r="FE32" i="167" s="1"/>
  <c r="FE112" i="171"/>
  <c r="FE113" i="171" s="1"/>
  <c r="FE18" i="170"/>
  <c r="FE17" i="170" s="1"/>
  <c r="FE36" i="166"/>
  <c r="FE37" i="166" s="1"/>
  <c r="FE48" i="165"/>
  <c r="FE49" i="165" s="1"/>
  <c r="FE36" i="169"/>
  <c r="FE37" i="169" s="1"/>
  <c r="FE18" i="166"/>
  <c r="FE17" i="166" s="1"/>
  <c r="FE18" i="169"/>
  <c r="FE17" i="169" s="1"/>
  <c r="FE21" i="170"/>
  <c r="FE22" i="170" s="1"/>
  <c r="FE72" i="164"/>
  <c r="FE73" i="164" s="1"/>
  <c r="FE168" i="166"/>
  <c r="FE169" i="166" s="1"/>
  <c r="FE201" i="165"/>
  <c r="FE202" i="165" s="1"/>
  <c r="FE36" i="168"/>
  <c r="FE35" i="168" s="1"/>
  <c r="FE21" i="164"/>
  <c r="FE20" i="164" s="1"/>
  <c r="FE39" i="165"/>
  <c r="FE38" i="165" s="1"/>
  <c r="FE51" i="168"/>
  <c r="FE52" i="168" s="1"/>
  <c r="FE57" i="164"/>
  <c r="FE56" i="164" s="1"/>
  <c r="FE42" i="166"/>
  <c r="FE41" i="166" s="1"/>
  <c r="FE72" i="165"/>
  <c r="FE71" i="165" s="1"/>
  <c r="FE24" i="168"/>
  <c r="FE25" i="168" s="1"/>
  <c r="FE51" i="165"/>
  <c r="FE50" i="165" s="1"/>
  <c r="FE201" i="164"/>
  <c r="FE200" i="164" s="1"/>
  <c r="FE78" i="165"/>
  <c r="FE77" i="165" s="1"/>
  <c r="FE138" i="167"/>
  <c r="FE139" i="167" s="1"/>
  <c r="FE45" i="168"/>
  <c r="FE44" i="168" s="1"/>
  <c r="FE51" i="164"/>
  <c r="FE50" i="164" s="1"/>
  <c r="FE39" i="166"/>
  <c r="FE40" i="166" s="1"/>
  <c r="FE30" i="168"/>
  <c r="FE31" i="168" s="1"/>
  <c r="FE93" i="164"/>
  <c r="FE92" i="164" s="1"/>
  <c r="FE105" i="165"/>
  <c r="FE106" i="165" s="1"/>
  <c r="FE107" i="171"/>
  <c r="FE106" i="171" s="1"/>
  <c r="FE57" i="166"/>
  <c r="FE58" i="166" s="1"/>
  <c r="FE69" i="165"/>
  <c r="FE68" i="165" s="1"/>
  <c r="FE18" i="167"/>
  <c r="FE19" i="167" s="1"/>
  <c r="FE105" i="164"/>
  <c r="FE104" i="164" s="1"/>
  <c r="FE60" i="166"/>
  <c r="FE61" i="166" s="1"/>
  <c r="FE96" i="164"/>
  <c r="FE97" i="164" s="1"/>
  <c r="FE48" i="166"/>
  <c r="FE47" i="166" s="1"/>
  <c r="FE145" i="169"/>
  <c r="FE146" i="169" s="1"/>
  <c r="FE39" i="170"/>
  <c r="FE40" i="170" s="1"/>
  <c r="FE30" i="164"/>
  <c r="FE29" i="164" s="1"/>
  <c r="FE102" i="165"/>
  <c r="FE101" i="165" s="1"/>
  <c r="FE191" i="165"/>
  <c r="FE192" i="165" s="1"/>
  <c r="FE21" i="171"/>
  <c r="FE20" i="171" s="1"/>
  <c r="FE63" i="164"/>
  <c r="FE62" i="164" s="1"/>
  <c r="FE27" i="166"/>
  <c r="FE28" i="166" s="1"/>
  <c r="FE42" i="165"/>
  <c r="FE41" i="165" s="1"/>
  <c r="FE18" i="171"/>
  <c r="FE17" i="171" s="1"/>
  <c r="FE39" i="164"/>
  <c r="FE40" i="164" s="1"/>
  <c r="FE27" i="165"/>
  <c r="FE28" i="165" s="1"/>
  <c r="FE42" i="164"/>
  <c r="FE41" i="164" s="1"/>
  <c r="FE24" i="166"/>
  <c r="FE23" i="166" s="1"/>
  <c r="DZ96" i="158"/>
  <c r="EX96" i="158" s="1"/>
  <c r="DZ93" i="158"/>
  <c r="EX93" i="158" s="1"/>
  <c r="DZ90" i="158"/>
  <c r="EX90" i="158" s="1"/>
  <c r="DZ87" i="158"/>
  <c r="EX87" i="158" s="1"/>
  <c r="DZ84" i="158"/>
  <c r="EX84" i="158" s="1"/>
  <c r="DZ81" i="158"/>
  <c r="EX81" i="158" s="1"/>
  <c r="DZ78" i="158"/>
  <c r="EX78" i="158" s="1"/>
  <c r="DZ75" i="158"/>
  <c r="EX75" i="158" s="1"/>
  <c r="DZ72" i="158"/>
  <c r="EX72" i="158" s="1"/>
  <c r="DZ69" i="158"/>
  <c r="EX69" i="158" s="1"/>
  <c r="DZ66" i="158"/>
  <c r="EX66" i="158" s="1"/>
  <c r="DZ63" i="158"/>
  <c r="EX63" i="158" s="1"/>
  <c r="DZ60" i="158"/>
  <c r="EX60" i="158" s="1"/>
  <c r="DZ57" i="158"/>
  <c r="EX57" i="158" s="1"/>
  <c r="DZ54" i="158"/>
  <c r="EX54" i="158" s="1"/>
  <c r="DZ51" i="158"/>
  <c r="EX51" i="158" s="1"/>
  <c r="DZ48" i="158"/>
  <c r="EX48" i="158" s="1"/>
  <c r="DZ45" i="158"/>
  <c r="EX45" i="158" s="1"/>
  <c r="DZ42" i="158"/>
  <c r="EX42" i="158" s="1"/>
  <c r="DZ39" i="158"/>
  <c r="EX39" i="158" s="1"/>
  <c r="DZ36" i="158"/>
  <c r="EX36" i="158" s="1"/>
  <c r="DZ33" i="158"/>
  <c r="EX33" i="158" s="1"/>
  <c r="DZ30" i="158"/>
  <c r="EX30" i="158" s="1"/>
  <c r="DZ27" i="158"/>
  <c r="EX27" i="158" s="1"/>
  <c r="DZ24" i="158"/>
  <c r="EX24" i="158" s="1"/>
  <c r="DZ21" i="158"/>
  <c r="EX21" i="158" s="1"/>
  <c r="EE87" i="158"/>
  <c r="EY87" i="158" s="1"/>
  <c r="EE81" i="158"/>
  <c r="EY81" i="158" s="1"/>
  <c r="EE90" i="158"/>
  <c r="EY90" i="158" s="1"/>
  <c r="EE93" i="158"/>
  <c r="EY93" i="158" s="1"/>
  <c r="EE96" i="158"/>
  <c r="EY96" i="158" s="1"/>
  <c r="EE84" i="158"/>
  <c r="EY84" i="158" s="1"/>
  <c r="EE78" i="158"/>
  <c r="EY78" i="158" s="1"/>
  <c r="EE75" i="158"/>
  <c r="EY75" i="158" s="1"/>
  <c r="EE72" i="158"/>
  <c r="EY72" i="158" s="1"/>
  <c r="EE69" i="158"/>
  <c r="EY69" i="158" s="1"/>
  <c r="EE66" i="158"/>
  <c r="EY66" i="158" s="1"/>
  <c r="EE63" i="158"/>
  <c r="EY63" i="158" s="1"/>
  <c r="EE60" i="158"/>
  <c r="EY60" i="158" s="1"/>
  <c r="EE57" i="158"/>
  <c r="EY57" i="158" s="1"/>
  <c r="EE54" i="158"/>
  <c r="EY54" i="158" s="1"/>
  <c r="EE51" i="158"/>
  <c r="EY51" i="158" s="1"/>
  <c r="EE45" i="158"/>
  <c r="EY45" i="158" s="1"/>
  <c r="EE42" i="158"/>
  <c r="EY42" i="158" s="1"/>
  <c r="EE48" i="158"/>
  <c r="EY48" i="158" s="1"/>
  <c r="EE36" i="158"/>
  <c r="EY36" i="158" s="1"/>
  <c r="EE33" i="158"/>
  <c r="EY33" i="158" s="1"/>
  <c r="EE30" i="158"/>
  <c r="EY30" i="158" s="1"/>
  <c r="EE27" i="158"/>
  <c r="EY27" i="158" s="1"/>
  <c r="EE24" i="158"/>
  <c r="EY24" i="158" s="1"/>
  <c r="EE21" i="158"/>
  <c r="EY21" i="158" s="1"/>
  <c r="EE39" i="158"/>
  <c r="EY39" i="158" s="1"/>
  <c r="FE63" i="166"/>
  <c r="FE30" i="169"/>
  <c r="FE33" i="170"/>
  <c r="FE90" i="165"/>
  <c r="FE45" i="169"/>
  <c r="FE24" i="164"/>
  <c r="FE42" i="167"/>
  <c r="FE138" i="170"/>
  <c r="FE27" i="168"/>
  <c r="FE66" i="165"/>
  <c r="FE33" i="169"/>
  <c r="FE149" i="168"/>
  <c r="FE21" i="165"/>
  <c r="FE33" i="165"/>
  <c r="FE21" i="169"/>
  <c r="FE27" i="170"/>
  <c r="FE27" i="164"/>
  <c r="FE63" i="165"/>
  <c r="FE128" i="167"/>
  <c r="FE84" i="164"/>
  <c r="FE75" i="165"/>
  <c r="FE48" i="169"/>
  <c r="FE60" i="164"/>
  <c r="FE54" i="166"/>
  <c r="FE150" i="169"/>
  <c r="FE42" i="170"/>
  <c r="FE48" i="164"/>
  <c r="FE163" i="166"/>
  <c r="FE196" i="165"/>
  <c r="FE87" i="164"/>
  <c r="FE72" i="166"/>
  <c r="FE96" i="165"/>
  <c r="FE24" i="167"/>
  <c r="FE33" i="168"/>
  <c r="FE54" i="164"/>
  <c r="EO96" i="158"/>
  <c r="FA96" i="158" s="1"/>
  <c r="EO93" i="158"/>
  <c r="FA93" i="158" s="1"/>
  <c r="EO90" i="158"/>
  <c r="FA90" i="158" s="1"/>
  <c r="EO87" i="158"/>
  <c r="FA87" i="158" s="1"/>
  <c r="EO84" i="158"/>
  <c r="FA84" i="158" s="1"/>
  <c r="EO81" i="158"/>
  <c r="FA81" i="158" s="1"/>
  <c r="EO78" i="158"/>
  <c r="FA78" i="158" s="1"/>
  <c r="EO75" i="158"/>
  <c r="FA75" i="158" s="1"/>
  <c r="EO72" i="158"/>
  <c r="FA72" i="158" s="1"/>
  <c r="EO69" i="158"/>
  <c r="FA69" i="158" s="1"/>
  <c r="EO66" i="158"/>
  <c r="FA66" i="158" s="1"/>
  <c r="EO63" i="158"/>
  <c r="FA63" i="158" s="1"/>
  <c r="EO60" i="158"/>
  <c r="FA60" i="158" s="1"/>
  <c r="EO57" i="158"/>
  <c r="FA57" i="158" s="1"/>
  <c r="EO54" i="158"/>
  <c r="FA54" i="158" s="1"/>
  <c r="EO51" i="158"/>
  <c r="FA51" i="158" s="1"/>
  <c r="EO48" i="158"/>
  <c r="FA48" i="158" s="1"/>
  <c r="EO45" i="158"/>
  <c r="FA45" i="158" s="1"/>
  <c r="EO42" i="158"/>
  <c r="FA42" i="158" s="1"/>
  <c r="EO39" i="158"/>
  <c r="FA39" i="158" s="1"/>
  <c r="EO36" i="158"/>
  <c r="FA36" i="158" s="1"/>
  <c r="EO33" i="158"/>
  <c r="FA33" i="158" s="1"/>
  <c r="EO30" i="158"/>
  <c r="FA30" i="158" s="1"/>
  <c r="EO27" i="158"/>
  <c r="FA27" i="158" s="1"/>
  <c r="EO24" i="158"/>
  <c r="FA24" i="158" s="1"/>
  <c r="EO21" i="158"/>
  <c r="FA21" i="158" s="1"/>
  <c r="FE66" i="166"/>
  <c r="FE51" i="169"/>
  <c r="FE21" i="168"/>
  <c r="DU78" i="158"/>
  <c r="EW78" i="158" s="1"/>
  <c r="DU75" i="158"/>
  <c r="EW75" i="158" s="1"/>
  <c r="DU72" i="158"/>
  <c r="EW72" i="158" s="1"/>
  <c r="DU69" i="158"/>
  <c r="EW69" i="158" s="1"/>
  <c r="DU66" i="158"/>
  <c r="EW66" i="158" s="1"/>
  <c r="DU63" i="158"/>
  <c r="EW63" i="158" s="1"/>
  <c r="DU60" i="158"/>
  <c r="EW60" i="158" s="1"/>
  <c r="DU57" i="158"/>
  <c r="EW57" i="158" s="1"/>
  <c r="DU54" i="158"/>
  <c r="EW54" i="158" s="1"/>
  <c r="DU51" i="158"/>
  <c r="EW51" i="158" s="1"/>
  <c r="DU48" i="158"/>
  <c r="EW48" i="158" s="1"/>
  <c r="DU45" i="158"/>
  <c r="EW45" i="158" s="1"/>
  <c r="DU42" i="158"/>
  <c r="EW42" i="158" s="1"/>
  <c r="DU39" i="158"/>
  <c r="EW39" i="158" s="1"/>
  <c r="DU87" i="158"/>
  <c r="EW87" i="158" s="1"/>
  <c r="DU81" i="158"/>
  <c r="EW81" i="158" s="1"/>
  <c r="DU90" i="158"/>
  <c r="EW90" i="158" s="1"/>
  <c r="DU93" i="158"/>
  <c r="EW93" i="158" s="1"/>
  <c r="DU96" i="158"/>
  <c r="EW96" i="158" s="1"/>
  <c r="DU84" i="158"/>
  <c r="EW84" i="158" s="1"/>
  <c r="DU36" i="158"/>
  <c r="EW36" i="158" s="1"/>
  <c r="DU33" i="158"/>
  <c r="EW33" i="158" s="1"/>
  <c r="DU30" i="158"/>
  <c r="EW30" i="158" s="1"/>
  <c r="DU27" i="158"/>
  <c r="EW27" i="158" s="1"/>
  <c r="DU24" i="158"/>
  <c r="EW24" i="158" s="1"/>
  <c r="DU21" i="158"/>
  <c r="EW21" i="158" s="1"/>
  <c r="FE33" i="164"/>
  <c r="FE159" i="168"/>
  <c r="FE90" i="164"/>
  <c r="FE18" i="165"/>
  <c r="FE128" i="170"/>
  <c r="FE21" i="167"/>
  <c r="FE39" i="169"/>
  <c r="FE45" i="164"/>
  <c r="EJ90" i="158"/>
  <c r="EZ90" i="158" s="1"/>
  <c r="EJ93" i="158"/>
  <c r="EZ93" i="158" s="1"/>
  <c r="EJ96" i="158"/>
  <c r="EZ96" i="158" s="1"/>
  <c r="EJ84" i="158"/>
  <c r="EZ84" i="158" s="1"/>
  <c r="EJ78" i="158"/>
  <c r="EZ78" i="158" s="1"/>
  <c r="EJ75" i="158"/>
  <c r="EZ75" i="158" s="1"/>
  <c r="EJ72" i="158"/>
  <c r="EZ72" i="158" s="1"/>
  <c r="EJ69" i="158"/>
  <c r="EZ69" i="158" s="1"/>
  <c r="EJ66" i="158"/>
  <c r="EZ66" i="158" s="1"/>
  <c r="EJ63" i="158"/>
  <c r="EZ63" i="158" s="1"/>
  <c r="EJ60" i="158"/>
  <c r="EZ60" i="158" s="1"/>
  <c r="EJ57" i="158"/>
  <c r="EZ57" i="158" s="1"/>
  <c r="EJ54" i="158"/>
  <c r="EZ54" i="158" s="1"/>
  <c r="EJ51" i="158"/>
  <c r="EZ51" i="158" s="1"/>
  <c r="EJ48" i="158"/>
  <c r="EZ48" i="158" s="1"/>
  <c r="EJ45" i="158"/>
  <c r="EZ45" i="158" s="1"/>
  <c r="EJ42" i="158"/>
  <c r="EZ42" i="158" s="1"/>
  <c r="EJ39" i="158"/>
  <c r="EZ39" i="158" s="1"/>
  <c r="EJ36" i="158"/>
  <c r="EZ36" i="158" s="1"/>
  <c r="EJ33" i="158"/>
  <c r="EZ33" i="158" s="1"/>
  <c r="EJ30" i="158"/>
  <c r="EZ30" i="158" s="1"/>
  <c r="EJ27" i="158"/>
  <c r="EZ27" i="158" s="1"/>
  <c r="EJ24" i="158"/>
  <c r="EZ24" i="158" s="1"/>
  <c r="EJ21" i="158"/>
  <c r="EZ21" i="158" s="1"/>
  <c r="EJ87" i="158"/>
  <c r="EZ87" i="158" s="1"/>
  <c r="EJ81" i="158"/>
  <c r="EZ81" i="158" s="1"/>
  <c r="FE63" i="168"/>
  <c r="FE42" i="168"/>
  <c r="FE21" i="166"/>
  <c r="FE42" i="169"/>
  <c r="FE57" i="168"/>
  <c r="FE133" i="170"/>
  <c r="FE36" i="164"/>
  <c r="FE30" i="167"/>
  <c r="FE51" i="166"/>
  <c r="FE69" i="164"/>
  <c r="FE179" i="162"/>
  <c r="FE181" i="162"/>
  <c r="BA180" i="162"/>
  <c r="AY180" i="162"/>
  <c r="BG180" i="162"/>
  <c r="BE180" i="162"/>
  <c r="BC180" i="162"/>
  <c r="AW180" i="162"/>
  <c r="DZ187" i="158"/>
  <c r="DZ192" i="158"/>
  <c r="EE192" i="158"/>
  <c r="EE187" i="158"/>
  <c r="EO104" i="156"/>
  <c r="FA104" i="156" s="1"/>
  <c r="EO109" i="156"/>
  <c r="FA109" i="156" s="1"/>
  <c r="EO114" i="156"/>
  <c r="FA114" i="156" s="1"/>
  <c r="EO18" i="156"/>
  <c r="FA18" i="156" s="1"/>
  <c r="EO192" i="158"/>
  <c r="EO187" i="158"/>
  <c r="DU114" i="156"/>
  <c r="EW114" i="156" s="1"/>
  <c r="DU109" i="156"/>
  <c r="EW109" i="156" s="1"/>
  <c r="DU18" i="156"/>
  <c r="EW18" i="156" s="1"/>
  <c r="DU104" i="156"/>
  <c r="EW104" i="156" s="1"/>
  <c r="DU192" i="158"/>
  <c r="DU187" i="158"/>
  <c r="EJ104" i="156"/>
  <c r="EZ104" i="156" s="1"/>
  <c r="EJ109" i="156"/>
  <c r="EZ109" i="156" s="1"/>
  <c r="EJ114" i="156"/>
  <c r="EZ114" i="156" s="1"/>
  <c r="EJ18" i="156"/>
  <c r="EZ18" i="156" s="1"/>
  <c r="EJ192" i="158"/>
  <c r="EJ187" i="158"/>
  <c r="DZ18" i="156"/>
  <c r="EX18" i="156" s="1"/>
  <c r="DZ109" i="156"/>
  <c r="EX109" i="156" s="1"/>
  <c r="DZ104" i="156"/>
  <c r="EX104" i="156" s="1"/>
  <c r="DZ114" i="156"/>
  <c r="EX114" i="156" s="1"/>
  <c r="EE18" i="156"/>
  <c r="EY18" i="156" s="1"/>
  <c r="EE109" i="156"/>
  <c r="EY109" i="156" s="1"/>
  <c r="EE104" i="156"/>
  <c r="EY104" i="156" s="1"/>
  <c r="EE114" i="156"/>
  <c r="EY114" i="156" s="1"/>
  <c r="DM16" i="158"/>
  <c r="DM16" i="156"/>
  <c r="CN16" i="158"/>
  <c r="CN16" i="156"/>
  <c r="DH16" i="158"/>
  <c r="DH16" i="156"/>
  <c r="BI16" i="158"/>
  <c r="BI16" i="156"/>
  <c r="BR16" i="158"/>
  <c r="BR16" i="156"/>
  <c r="BC222" i="162" l="1"/>
  <c r="BG222" i="162"/>
  <c r="AW222" i="162"/>
  <c r="FE221" i="162"/>
  <c r="BE222" i="162"/>
  <c r="AY222" i="162"/>
  <c r="BA222" i="162"/>
  <c r="FE223" i="162"/>
  <c r="FE82" i="162"/>
  <c r="FE80" i="162"/>
  <c r="BC81" i="162"/>
  <c r="AW81" i="162"/>
  <c r="BA81" i="162"/>
  <c r="BE81" i="162"/>
  <c r="BG81" i="162"/>
  <c r="AY81" i="162"/>
  <c r="BG141" i="162"/>
  <c r="FE140" i="162"/>
  <c r="AW141" i="162"/>
  <c r="BE141" i="162"/>
  <c r="BC141" i="162"/>
  <c r="AY141" i="162"/>
  <c r="BA141" i="162"/>
  <c r="FE142" i="162"/>
  <c r="FE173" i="162"/>
  <c r="AW174" i="162"/>
  <c r="BC90" i="162"/>
  <c r="FE89" i="162"/>
  <c r="BG27" i="162"/>
  <c r="BE27" i="162"/>
  <c r="AY27" i="162"/>
  <c r="AW27" i="162"/>
  <c r="BA27" i="162"/>
  <c r="FE28" i="162"/>
  <c r="FE26" i="162"/>
  <c r="BC27" i="162"/>
  <c r="BA171" i="162"/>
  <c r="AY171" i="162"/>
  <c r="AW171" i="162"/>
  <c r="FE170" i="162"/>
  <c r="BG171" i="162"/>
  <c r="BC171" i="162"/>
  <c r="BE171" i="162"/>
  <c r="FE172" i="162"/>
  <c r="FE239" i="162"/>
  <c r="AW240" i="162"/>
  <c r="BE240" i="162"/>
  <c r="FE241" i="162"/>
  <c r="AY240" i="162"/>
  <c r="BA240" i="162"/>
  <c r="BC240" i="162"/>
  <c r="BG240" i="162"/>
  <c r="FE149" i="162"/>
  <c r="BC150" i="162"/>
  <c r="BA150" i="162"/>
  <c r="BE150" i="162"/>
  <c r="BG150" i="162"/>
  <c r="FE151" i="162"/>
  <c r="AY150" i="162"/>
  <c r="AW150" i="162"/>
  <c r="FE22" i="162"/>
  <c r="BC21" i="162"/>
  <c r="AY21" i="162"/>
  <c r="FE20" i="162"/>
  <c r="AW21" i="162"/>
  <c r="BA21" i="162"/>
  <c r="BG21" i="162"/>
  <c r="BE21" i="162"/>
  <c r="BC276" i="162"/>
  <c r="BA276" i="162"/>
  <c r="FE275" i="162"/>
  <c r="FE277" i="162"/>
  <c r="BE276" i="162"/>
  <c r="AY276" i="162"/>
  <c r="BG276" i="162"/>
  <c r="AW276" i="162"/>
  <c r="BG192" i="162"/>
  <c r="AW192" i="162"/>
  <c r="AY192" i="162"/>
  <c r="FE193" i="162"/>
  <c r="FE191" i="162"/>
  <c r="BC192" i="162"/>
  <c r="BA192" i="162"/>
  <c r="BE192" i="162"/>
  <c r="BG264" i="162"/>
  <c r="AW264" i="162"/>
  <c r="AY264" i="162"/>
  <c r="FE263" i="162"/>
  <c r="BE264" i="162"/>
  <c r="FE206" i="162"/>
  <c r="AW207" i="162"/>
  <c r="BC207" i="162"/>
  <c r="BA105" i="162"/>
  <c r="BC105" i="162"/>
  <c r="AW105" i="162"/>
  <c r="AW108" i="162"/>
  <c r="FE109" i="162"/>
  <c r="BA78" i="162"/>
  <c r="FE79" i="162"/>
  <c r="AY270" i="162"/>
  <c r="BE270" i="162"/>
  <c r="BG24" i="162"/>
  <c r="AY24" i="162"/>
  <c r="AW132" i="162"/>
  <c r="BG252" i="162"/>
  <c r="BG251" i="162" s="1"/>
  <c r="BG138" i="162"/>
  <c r="AW138" i="162"/>
  <c r="BE138" i="162"/>
  <c r="AY138" i="162"/>
  <c r="FE131" i="162"/>
  <c r="BA138" i="162"/>
  <c r="BA252" i="162"/>
  <c r="BC252" i="162"/>
  <c r="BC251" i="162" s="1"/>
  <c r="BE252" i="162"/>
  <c r="AW252" i="162"/>
  <c r="AY252" i="162"/>
  <c r="FE251" i="162"/>
  <c r="BA60" i="162"/>
  <c r="BA61" i="162" s="1"/>
  <c r="BC138" i="162"/>
  <c r="FE139" i="162"/>
  <c r="FE269" i="162"/>
  <c r="BG105" i="162"/>
  <c r="BG104" i="162" s="1"/>
  <c r="FE271" i="162"/>
  <c r="FE104" i="162"/>
  <c r="BA129" i="162"/>
  <c r="AW270" i="162"/>
  <c r="AW271" i="162" s="1"/>
  <c r="AY105" i="162"/>
  <c r="AW129" i="162"/>
  <c r="AW128" i="162" s="1"/>
  <c r="FE130" i="162"/>
  <c r="BA270" i="162"/>
  <c r="FE106" i="162"/>
  <c r="BE129" i="162"/>
  <c r="AY213" i="162"/>
  <c r="AY212" i="162" s="1"/>
  <c r="BG270" i="162"/>
  <c r="BG269" i="162" s="1"/>
  <c r="AY129" i="162"/>
  <c r="BC270" i="162"/>
  <c r="BC129" i="162"/>
  <c r="BC128" i="162" s="1"/>
  <c r="BG129" i="162"/>
  <c r="BE105" i="162"/>
  <c r="AW195" i="162"/>
  <c r="FE227" i="162"/>
  <c r="BG115" i="162"/>
  <c r="FE113" i="162"/>
  <c r="BC114" i="162"/>
  <c r="BC115" i="162" s="1"/>
  <c r="BE114" i="162"/>
  <c r="BE113" i="162" s="1"/>
  <c r="AW87" i="162"/>
  <c r="FE115" i="162"/>
  <c r="AW114" i="162"/>
  <c r="BA114" i="162"/>
  <c r="BA115" i="162" s="1"/>
  <c r="AY114" i="162"/>
  <c r="AY113" i="162" s="1"/>
  <c r="BC153" i="162"/>
  <c r="BC152" i="162" s="1"/>
  <c r="BC264" i="162"/>
  <c r="BC263" i="162" s="1"/>
  <c r="BA264" i="162"/>
  <c r="BA265" i="162" s="1"/>
  <c r="AW57" i="162"/>
  <c r="BC93" i="162"/>
  <c r="BC94" i="162" s="1"/>
  <c r="FE265" i="162"/>
  <c r="BG30" i="162"/>
  <c r="AY207" i="162"/>
  <c r="AY206" i="162" s="1"/>
  <c r="BG219" i="162"/>
  <c r="BG220" i="162" s="1"/>
  <c r="BE30" i="162"/>
  <c r="BE31" i="162" s="1"/>
  <c r="BA207" i="162"/>
  <c r="BA206" i="162" s="1"/>
  <c r="BA246" i="162"/>
  <c r="AW218" i="162"/>
  <c r="BC231" i="162"/>
  <c r="BC30" i="162"/>
  <c r="AW78" i="162"/>
  <c r="AW77" i="162" s="1"/>
  <c r="FE230" i="162"/>
  <c r="AY231" i="162"/>
  <c r="AY230" i="162" s="1"/>
  <c r="BA232" i="162"/>
  <c r="FE77" i="162"/>
  <c r="AW24" i="162"/>
  <c r="AW42" i="162"/>
  <c r="BG60" i="162"/>
  <c r="BG59" i="162" s="1"/>
  <c r="AY279" i="162"/>
  <c r="AY280" i="162" s="1"/>
  <c r="BC249" i="162"/>
  <c r="BC248" i="162" s="1"/>
  <c r="BE281" i="162"/>
  <c r="AW231" i="162"/>
  <c r="AW232" i="162" s="1"/>
  <c r="BG282" i="162"/>
  <c r="BG281" i="162" s="1"/>
  <c r="BA30" i="162"/>
  <c r="BA31" i="162" s="1"/>
  <c r="BG207" i="162"/>
  <c r="BE78" i="162"/>
  <c r="BE79" i="162" s="1"/>
  <c r="AY282" i="162"/>
  <c r="AY283" i="162" s="1"/>
  <c r="AW36" i="162"/>
  <c r="AW37" i="162" s="1"/>
  <c r="FE218" i="162"/>
  <c r="FE25" i="162"/>
  <c r="BG231" i="162"/>
  <c r="BG230" i="162" s="1"/>
  <c r="FE281" i="162"/>
  <c r="AW30" i="162"/>
  <c r="BC78" i="162"/>
  <c r="BC79" i="162" s="1"/>
  <c r="AY30" i="162"/>
  <c r="AY29" i="162" s="1"/>
  <c r="BE35" i="162"/>
  <c r="BE207" i="162"/>
  <c r="BE208" i="162" s="1"/>
  <c r="BG78" i="162"/>
  <c r="BG79" i="162" s="1"/>
  <c r="BC24" i="162"/>
  <c r="BC25" i="162" s="1"/>
  <c r="BE231" i="162"/>
  <c r="BE232" i="162" s="1"/>
  <c r="FE37" i="162"/>
  <c r="FE35" i="162"/>
  <c r="BC244" i="162"/>
  <c r="FE208" i="162"/>
  <c r="AY78" i="162"/>
  <c r="AY77" i="162" s="1"/>
  <c r="BE24" i="162"/>
  <c r="BE25" i="162" s="1"/>
  <c r="BG243" i="162"/>
  <c r="BG244" i="162" s="1"/>
  <c r="BA219" i="162"/>
  <c r="FE31" i="162"/>
  <c r="BG247" i="162"/>
  <c r="FE23" i="162"/>
  <c r="FE232" i="162"/>
  <c r="BA282" i="162"/>
  <c r="BA281" i="162" s="1"/>
  <c r="FE49" i="168"/>
  <c r="FE52" i="165"/>
  <c r="AW201" i="162"/>
  <c r="BE201" i="162"/>
  <c r="BE200" i="162" s="1"/>
  <c r="FE34" i="162"/>
  <c r="BE63" i="162"/>
  <c r="AW282" i="162"/>
  <c r="AW283" i="162" s="1"/>
  <c r="BG36" i="162"/>
  <c r="BG35" i="162" s="1"/>
  <c r="BC36" i="162"/>
  <c r="BC37" i="162" s="1"/>
  <c r="BC282" i="162"/>
  <c r="BC281" i="162" s="1"/>
  <c r="BC63" i="162"/>
  <c r="FE283" i="162"/>
  <c r="AY36" i="162"/>
  <c r="AY35" i="162" s="1"/>
  <c r="BA36" i="162"/>
  <c r="BA35" i="162" s="1"/>
  <c r="AY201" i="162"/>
  <c r="AY202" i="162" s="1"/>
  <c r="BA83" i="162"/>
  <c r="BA201" i="162"/>
  <c r="BA202" i="162" s="1"/>
  <c r="AW75" i="162"/>
  <c r="AW74" i="162" s="1"/>
  <c r="BG155" i="162"/>
  <c r="BE186" i="162"/>
  <c r="BE185" i="162" s="1"/>
  <c r="BG72" i="162"/>
  <c r="BG73" i="162" s="1"/>
  <c r="BE72" i="162"/>
  <c r="BE71" i="162" s="1"/>
  <c r="AW48" i="162"/>
  <c r="AW49" i="162" s="1"/>
  <c r="BA24" i="162"/>
  <c r="BA23" i="162" s="1"/>
  <c r="AY371" i="162"/>
  <c r="AY370" i="162" s="1"/>
  <c r="BC219" i="162"/>
  <c r="BC218" i="162" s="1"/>
  <c r="AW186" i="162"/>
  <c r="BE48" i="162"/>
  <c r="BE49" i="162" s="1"/>
  <c r="AY246" i="162"/>
  <c r="AY247" i="162" s="1"/>
  <c r="FE247" i="162"/>
  <c r="BG44" i="162"/>
  <c r="BA48" i="162"/>
  <c r="BA47" i="162" s="1"/>
  <c r="AW246" i="162"/>
  <c r="AW245" i="162" s="1"/>
  <c r="FE73" i="162"/>
  <c r="BG186" i="162"/>
  <c r="AY48" i="162"/>
  <c r="AY49" i="162" s="1"/>
  <c r="AY45" i="162"/>
  <c r="AY46" i="162" s="1"/>
  <c r="BG371" i="162"/>
  <c r="BG372" i="162" s="1"/>
  <c r="BG376" i="162"/>
  <c r="BG375" i="162" s="1"/>
  <c r="BC267" i="162"/>
  <c r="BC266" i="162" s="1"/>
  <c r="BE246" i="162"/>
  <c r="BE245" i="162" s="1"/>
  <c r="FE71" i="162"/>
  <c r="AY186" i="162"/>
  <c r="FE46" i="162"/>
  <c r="BA267" i="162"/>
  <c r="BA268" i="162" s="1"/>
  <c r="BG267" i="162"/>
  <c r="BG266" i="162" s="1"/>
  <c r="BE376" i="162"/>
  <c r="BE377" i="162" s="1"/>
  <c r="BA371" i="162"/>
  <c r="BA372" i="162" s="1"/>
  <c r="BA72" i="162"/>
  <c r="BA71" i="162" s="1"/>
  <c r="AW268" i="162"/>
  <c r="BA186" i="162"/>
  <c r="BA45" i="162"/>
  <c r="BA46" i="162" s="1"/>
  <c r="BE371" i="162"/>
  <c r="BE372" i="162" s="1"/>
  <c r="AW376" i="162"/>
  <c r="AW375" i="162" s="1"/>
  <c r="BE267" i="162"/>
  <c r="BE266" i="162" s="1"/>
  <c r="FE266" i="162"/>
  <c r="BC186" i="162"/>
  <c r="BC185" i="162" s="1"/>
  <c r="BC48" i="162"/>
  <c r="BC47" i="162" s="1"/>
  <c r="AW45" i="162"/>
  <c r="FE370" i="162"/>
  <c r="AY376" i="162"/>
  <c r="AY377" i="162" s="1"/>
  <c r="BC376" i="162"/>
  <c r="BC375" i="162" s="1"/>
  <c r="FE157" i="162"/>
  <c r="AW72" i="162"/>
  <c r="AW71" i="162" s="1"/>
  <c r="AY72" i="162"/>
  <c r="AY71" i="162" s="1"/>
  <c r="AW370" i="162"/>
  <c r="FE185" i="162"/>
  <c r="BG48" i="162"/>
  <c r="BG49" i="162" s="1"/>
  <c r="FE372" i="162"/>
  <c r="AY267" i="162"/>
  <c r="AY266" i="162" s="1"/>
  <c r="BC371" i="162"/>
  <c r="BC372" i="162" s="1"/>
  <c r="FE377" i="162"/>
  <c r="FE44" i="162"/>
  <c r="AW156" i="162"/>
  <c r="AW155" i="162" s="1"/>
  <c r="BC45" i="162"/>
  <c r="FE47" i="162"/>
  <c r="BE45" i="162"/>
  <c r="BE44" i="162" s="1"/>
  <c r="FE268" i="162"/>
  <c r="BA376" i="162"/>
  <c r="BA377" i="162" s="1"/>
  <c r="BE156" i="162"/>
  <c r="BE155" i="162" s="1"/>
  <c r="BC201" i="162"/>
  <c r="BC202" i="162" s="1"/>
  <c r="FE76" i="162"/>
  <c r="BG84" i="162"/>
  <c r="BE84" i="162"/>
  <c r="BE85" i="162" s="1"/>
  <c r="BG201" i="162"/>
  <c r="BG202" i="162" s="1"/>
  <c r="FE74" i="162"/>
  <c r="BG75" i="162"/>
  <c r="BG76" i="162" s="1"/>
  <c r="BA76" i="162"/>
  <c r="BC75" i="162"/>
  <c r="BC74" i="162" s="1"/>
  <c r="FE85" i="162"/>
  <c r="BE123" i="162"/>
  <c r="FE65" i="162"/>
  <c r="AY75" i="162"/>
  <c r="AY76" i="162" s="1"/>
  <c r="BE75" i="162"/>
  <c r="BE76" i="162" s="1"/>
  <c r="AY84" i="162"/>
  <c r="AY83" i="162" s="1"/>
  <c r="BE177" i="162"/>
  <c r="BE178" i="162" s="1"/>
  <c r="FE160" i="162"/>
  <c r="FE200" i="162"/>
  <c r="BC84" i="162"/>
  <c r="AW84" i="162"/>
  <c r="AW83" i="162" s="1"/>
  <c r="FE83" i="162"/>
  <c r="BE219" i="162"/>
  <c r="FE245" i="162"/>
  <c r="BC246" i="162"/>
  <c r="BC247" i="162" s="1"/>
  <c r="AY219" i="162"/>
  <c r="AY218" i="162" s="1"/>
  <c r="FE134" i="167"/>
  <c r="FE220" i="162"/>
  <c r="BG99" i="162"/>
  <c r="BG98" i="162" s="1"/>
  <c r="BG147" i="162"/>
  <c r="BG146" i="162" s="1"/>
  <c r="AY99" i="162"/>
  <c r="AY98" i="162" s="1"/>
  <c r="AW216" i="162"/>
  <c r="AW215" i="162" s="1"/>
  <c r="BC99" i="162"/>
  <c r="BC98" i="162" s="1"/>
  <c r="AY132" i="162"/>
  <c r="AY131" i="162" s="1"/>
  <c r="FE133" i="162"/>
  <c r="BA216" i="162"/>
  <c r="BA217" i="162" s="1"/>
  <c r="BA147" i="162"/>
  <c r="BA146" i="162" s="1"/>
  <c r="AY61" i="162"/>
  <c r="BC132" i="162"/>
  <c r="BE216" i="162"/>
  <c r="BE217" i="162" s="1"/>
  <c r="BC147" i="162"/>
  <c r="BC146" i="162" s="1"/>
  <c r="AW99" i="162"/>
  <c r="AW100" i="162" s="1"/>
  <c r="BE60" i="162"/>
  <c r="BE61" i="162" s="1"/>
  <c r="BC60" i="162"/>
  <c r="BC59" i="162" s="1"/>
  <c r="BC216" i="162"/>
  <c r="BC215" i="162" s="1"/>
  <c r="FE148" i="162"/>
  <c r="AY237" i="162"/>
  <c r="AY238" i="162" s="1"/>
  <c r="AW111" i="162"/>
  <c r="AW110" i="162" s="1"/>
  <c r="BE99" i="162"/>
  <c r="BE100" i="162" s="1"/>
  <c r="FE146" i="162"/>
  <c r="AY111" i="162"/>
  <c r="BE132" i="162"/>
  <c r="BE133" i="162" s="1"/>
  <c r="FE215" i="162"/>
  <c r="AW147" i="162"/>
  <c r="AW146" i="162" s="1"/>
  <c r="BC237" i="162"/>
  <c r="BC111" i="162"/>
  <c r="BC112" i="162" s="1"/>
  <c r="BA99" i="162"/>
  <c r="BA98" i="162" s="1"/>
  <c r="AW237" i="162"/>
  <c r="AW238" i="162" s="1"/>
  <c r="FE98" i="162"/>
  <c r="BA132" i="162"/>
  <c r="BA133" i="162" s="1"/>
  <c r="FE217" i="162"/>
  <c r="BE147" i="162"/>
  <c r="BE146" i="162" s="1"/>
  <c r="FE236" i="162"/>
  <c r="BA111" i="162"/>
  <c r="BA110" i="162" s="1"/>
  <c r="BE165" i="162"/>
  <c r="BE166" i="162" s="1"/>
  <c r="FE61" i="162"/>
  <c r="AY216" i="162"/>
  <c r="AY217" i="162" s="1"/>
  <c r="BC34" i="162"/>
  <c r="AY228" i="162"/>
  <c r="AY227" i="162" s="1"/>
  <c r="FE107" i="162"/>
  <c r="FE175" i="162"/>
  <c r="BE87" i="162"/>
  <c r="BE86" i="162" s="1"/>
  <c r="FE280" i="162"/>
  <c r="AY153" i="162"/>
  <c r="AY154" i="162" s="1"/>
  <c r="BG33" i="162"/>
  <c r="BG34" i="162" s="1"/>
  <c r="BA33" i="162"/>
  <c r="BA34" i="162" s="1"/>
  <c r="FE229" i="162"/>
  <c r="BA108" i="162"/>
  <c r="BA109" i="162" s="1"/>
  <c r="BC174" i="162"/>
  <c r="BC175" i="162" s="1"/>
  <c r="FE86" i="162"/>
  <c r="BA153" i="162"/>
  <c r="BA152" i="162" s="1"/>
  <c r="BC279" i="162"/>
  <c r="BC280" i="162" s="1"/>
  <c r="AY108" i="162"/>
  <c r="AY107" i="162" s="1"/>
  <c r="BE174" i="162"/>
  <c r="BE175" i="162" s="1"/>
  <c r="FE152" i="162"/>
  <c r="AY87" i="162"/>
  <c r="AY86" i="162" s="1"/>
  <c r="BA279" i="162"/>
  <c r="BA278" i="162" s="1"/>
  <c r="AW33" i="162"/>
  <c r="AW32" i="162" s="1"/>
  <c r="BE228" i="162"/>
  <c r="BE227" i="162" s="1"/>
  <c r="BC228" i="162"/>
  <c r="BC227" i="162" s="1"/>
  <c r="BE108" i="162"/>
  <c r="BE109" i="162" s="1"/>
  <c r="BE278" i="162"/>
  <c r="BA174" i="162"/>
  <c r="BA175" i="162" s="1"/>
  <c r="BC87" i="162"/>
  <c r="BC88" i="162" s="1"/>
  <c r="BE153" i="162"/>
  <c r="BE152" i="162" s="1"/>
  <c r="BG279" i="162"/>
  <c r="BG280" i="162" s="1"/>
  <c r="FE68" i="166"/>
  <c r="AW228" i="162"/>
  <c r="BC108" i="162"/>
  <c r="BC109" i="162" s="1"/>
  <c r="BG174" i="162"/>
  <c r="BG175" i="162" s="1"/>
  <c r="FE88" i="162"/>
  <c r="FE278" i="162"/>
  <c r="FE32" i="162"/>
  <c r="BE33" i="162"/>
  <c r="BE32" i="162" s="1"/>
  <c r="AY33" i="162"/>
  <c r="AY34" i="162" s="1"/>
  <c r="BG86" i="162"/>
  <c r="BG108" i="162"/>
  <c r="BG107" i="162" s="1"/>
  <c r="BG152" i="162"/>
  <c r="AY174" i="162"/>
  <c r="AY175" i="162" s="1"/>
  <c r="FE154" i="162"/>
  <c r="AW279" i="162"/>
  <c r="AW278" i="162" s="1"/>
  <c r="BA228" i="162"/>
  <c r="BA227" i="162" s="1"/>
  <c r="BA87" i="162"/>
  <c r="BA88" i="162" s="1"/>
  <c r="AW153" i="162"/>
  <c r="AW152" i="162" s="1"/>
  <c r="BG57" i="162"/>
  <c r="BG58" i="162" s="1"/>
  <c r="BE92" i="162"/>
  <c r="BC57" i="162"/>
  <c r="BC58" i="162" s="1"/>
  <c r="AW249" i="162"/>
  <c r="AW250" i="162" s="1"/>
  <c r="AY57" i="162"/>
  <c r="AY58" i="162" s="1"/>
  <c r="BG249" i="162"/>
  <c r="BG250" i="162" s="1"/>
  <c r="FE94" i="162"/>
  <c r="BA57" i="162"/>
  <c r="BA58" i="162" s="1"/>
  <c r="FE58" i="162"/>
  <c r="AY93" i="162"/>
  <c r="AY94" i="162" s="1"/>
  <c r="AW93" i="162"/>
  <c r="AW94" i="162" s="1"/>
  <c r="FE56" i="162"/>
  <c r="BG93" i="162"/>
  <c r="BG94" i="162" s="1"/>
  <c r="BA93" i="162"/>
  <c r="BA92" i="162" s="1"/>
  <c r="FE92" i="162"/>
  <c r="BA156" i="162"/>
  <c r="BA155" i="162" s="1"/>
  <c r="BC156" i="162"/>
  <c r="BC155" i="162" s="1"/>
  <c r="BG255" i="162"/>
  <c r="BG256" i="162" s="1"/>
  <c r="AW60" i="162"/>
  <c r="AW61" i="162" s="1"/>
  <c r="FE59" i="162"/>
  <c r="FE91" i="162"/>
  <c r="FE244" i="162"/>
  <c r="FE145" i="162"/>
  <c r="AW144" i="162"/>
  <c r="AW145" i="162" s="1"/>
  <c r="BA90" i="162"/>
  <c r="BA91" i="162" s="1"/>
  <c r="FE62" i="162"/>
  <c r="AY144" i="162"/>
  <c r="AY145" i="162" s="1"/>
  <c r="BC144" i="162"/>
  <c r="BG261" i="162"/>
  <c r="BG260" i="162" s="1"/>
  <c r="BG145" i="162"/>
  <c r="BA243" i="162"/>
  <c r="BA244" i="162" s="1"/>
  <c r="AY63" i="162"/>
  <c r="AY64" i="162" s="1"/>
  <c r="AW63" i="162"/>
  <c r="AW62" i="162" s="1"/>
  <c r="BE261" i="162"/>
  <c r="FE262" i="162"/>
  <c r="AY90" i="162"/>
  <c r="AY91" i="162" s="1"/>
  <c r="AW243" i="162"/>
  <c r="AW242" i="162" s="1"/>
  <c r="FE143" i="162"/>
  <c r="BA63" i="162"/>
  <c r="BA64" i="162" s="1"/>
  <c r="BE90" i="162"/>
  <c r="BE91" i="162" s="1"/>
  <c r="BG90" i="162"/>
  <c r="BG89" i="162" s="1"/>
  <c r="AY243" i="162"/>
  <c r="AY244" i="162" s="1"/>
  <c r="BG63" i="162"/>
  <c r="BG64" i="162" s="1"/>
  <c r="FE260" i="162"/>
  <c r="BC261" i="162"/>
  <c r="BC262" i="162" s="1"/>
  <c r="FE67" i="164"/>
  <c r="BA262" i="162"/>
  <c r="BE243" i="162"/>
  <c r="BE244" i="162" s="1"/>
  <c r="BE144" i="162"/>
  <c r="BE143" i="162" s="1"/>
  <c r="BA144" i="162"/>
  <c r="BA145" i="162" s="1"/>
  <c r="AY261" i="162"/>
  <c r="AY262" i="162" s="1"/>
  <c r="AW90" i="162"/>
  <c r="FE242" i="162"/>
  <c r="FE80" i="165"/>
  <c r="BA213" i="162"/>
  <c r="BA214" i="162" s="1"/>
  <c r="BA195" i="162"/>
  <c r="BA194" i="162" s="1"/>
  <c r="BC42" i="162"/>
  <c r="BC41" i="162" s="1"/>
  <c r="BA102" i="162"/>
  <c r="BA103" i="162" s="1"/>
  <c r="BC213" i="162"/>
  <c r="BC214" i="162" s="1"/>
  <c r="FE196" i="162"/>
  <c r="BG42" i="162"/>
  <c r="BG43" i="162" s="1"/>
  <c r="BC102" i="162"/>
  <c r="BC101" i="162" s="1"/>
  <c r="BE102" i="162"/>
  <c r="BE103" i="162" s="1"/>
  <c r="BE213" i="162"/>
  <c r="BE214" i="162" s="1"/>
  <c r="FE194" i="162"/>
  <c r="BE42" i="162"/>
  <c r="BE43" i="162" s="1"/>
  <c r="AW255" i="162"/>
  <c r="AW254" i="162" s="1"/>
  <c r="FE214" i="162"/>
  <c r="BG103" i="162"/>
  <c r="BE256" i="162"/>
  <c r="AY195" i="162"/>
  <c r="AY196" i="162" s="1"/>
  <c r="FE41" i="162"/>
  <c r="FE212" i="162"/>
  <c r="BE195" i="162"/>
  <c r="BE194" i="162" s="1"/>
  <c r="FE43" i="162"/>
  <c r="FE101" i="162"/>
  <c r="BA255" i="162"/>
  <c r="BA254" i="162" s="1"/>
  <c r="BC255" i="162"/>
  <c r="BC256" i="162" s="1"/>
  <c r="BC195" i="162"/>
  <c r="BC196" i="162" s="1"/>
  <c r="BA42" i="162"/>
  <c r="BA43" i="162" s="1"/>
  <c r="AY102" i="162"/>
  <c r="AY103" i="162" s="1"/>
  <c r="FE256" i="162"/>
  <c r="AW213" i="162"/>
  <c r="AW214" i="162" s="1"/>
  <c r="FE254" i="162"/>
  <c r="AY255" i="162"/>
  <c r="AY256" i="162" s="1"/>
  <c r="AW102" i="162"/>
  <c r="AW103" i="162" s="1"/>
  <c r="FE103" i="162"/>
  <c r="FE98" i="164"/>
  <c r="AW261" i="162"/>
  <c r="AW260" i="162" s="1"/>
  <c r="FE190" i="164"/>
  <c r="FE101" i="164"/>
  <c r="BA285" i="162"/>
  <c r="BA284" i="162" s="1"/>
  <c r="BE249" i="162"/>
  <c r="FE248" i="162"/>
  <c r="AY248" i="162"/>
  <c r="FE250" i="162"/>
  <c r="BA249" i="162"/>
  <c r="BA250" i="162" s="1"/>
  <c r="FE118" i="171"/>
  <c r="FE53" i="169"/>
  <c r="FE139" i="169"/>
  <c r="FE67" i="162"/>
  <c r="FE158" i="162"/>
  <c r="AY123" i="162"/>
  <c r="AY124" i="162" s="1"/>
  <c r="FE122" i="162"/>
  <c r="FE85" i="165"/>
  <c r="BC122" i="162"/>
  <c r="BE66" i="162"/>
  <c r="BE65" i="162" s="1"/>
  <c r="AY159" i="162"/>
  <c r="AY160" i="162" s="1"/>
  <c r="BC66" i="162"/>
  <c r="BC67" i="162" s="1"/>
  <c r="BA159" i="162"/>
  <c r="BA160" i="162" s="1"/>
  <c r="AY178" i="162"/>
  <c r="BC204" i="162"/>
  <c r="BC205" i="162" s="1"/>
  <c r="AW66" i="162"/>
  <c r="AW65" i="162" s="1"/>
  <c r="BG204" i="162"/>
  <c r="BG205" i="162" s="1"/>
  <c r="AW204" i="162"/>
  <c r="AW203" i="162" s="1"/>
  <c r="AW123" i="162"/>
  <c r="AW122" i="162" s="1"/>
  <c r="BG159" i="162"/>
  <c r="BG160" i="162" s="1"/>
  <c r="AY66" i="162"/>
  <c r="AY65" i="162" s="1"/>
  <c r="BC159" i="162"/>
  <c r="BC158" i="162" s="1"/>
  <c r="FE205" i="162"/>
  <c r="AY204" i="162"/>
  <c r="AY203" i="162" s="1"/>
  <c r="FE124" i="162"/>
  <c r="FE176" i="162"/>
  <c r="BG177" i="162"/>
  <c r="BA66" i="162"/>
  <c r="BA65" i="162" s="1"/>
  <c r="AW159" i="162"/>
  <c r="AW158" i="162" s="1"/>
  <c r="BA123" i="162"/>
  <c r="BA122" i="162" s="1"/>
  <c r="BA204" i="162"/>
  <c r="BA205" i="162" s="1"/>
  <c r="BE204" i="162"/>
  <c r="BE203" i="162" s="1"/>
  <c r="FE77" i="164"/>
  <c r="FE56" i="165"/>
  <c r="FE35" i="170"/>
  <c r="FE159" i="166"/>
  <c r="FE59" i="168"/>
  <c r="BE285" i="162"/>
  <c r="BE286" i="162" s="1"/>
  <c r="FE82" i="164"/>
  <c r="BC285" i="162"/>
  <c r="BC286" i="162" s="1"/>
  <c r="BG285" i="162"/>
  <c r="BG286" i="162" s="1"/>
  <c r="AW285" i="162"/>
  <c r="AW286" i="162" s="1"/>
  <c r="FE94" i="165"/>
  <c r="FE284" i="162"/>
  <c r="FE286" i="162"/>
  <c r="FE37" i="165"/>
  <c r="AW177" i="162"/>
  <c r="AW178" i="162" s="1"/>
  <c r="BG123" i="162"/>
  <c r="BG124" i="162" s="1"/>
  <c r="AY156" i="162"/>
  <c r="AY157" i="162" s="1"/>
  <c r="FE17" i="164"/>
  <c r="FE37" i="167"/>
  <c r="FE25" i="165"/>
  <c r="FE155" i="162"/>
  <c r="FE238" i="162"/>
  <c r="BE111" i="162"/>
  <c r="BE110" i="162" s="1"/>
  <c r="BA165" i="162"/>
  <c r="BA164" i="162" s="1"/>
  <c r="BA237" i="162"/>
  <c r="BA236" i="162" s="1"/>
  <c r="FE110" i="162"/>
  <c r="BG237" i="162"/>
  <c r="BG238" i="162" s="1"/>
  <c r="FE112" i="162"/>
  <c r="AY165" i="162"/>
  <c r="AY166" i="162" s="1"/>
  <c r="FE28" i="169"/>
  <c r="FE25" i="170"/>
  <c r="AW165" i="162"/>
  <c r="AW166" i="162" s="1"/>
  <c r="FE166" i="162"/>
  <c r="BC165" i="162"/>
  <c r="BC164" i="162" s="1"/>
  <c r="BG165" i="162"/>
  <c r="BG164" i="162" s="1"/>
  <c r="BE51" i="162"/>
  <c r="BE50" i="162" s="1"/>
  <c r="FE50" i="162"/>
  <c r="AW120" i="162"/>
  <c r="AW121" i="162" s="1"/>
  <c r="FE121" i="162"/>
  <c r="BA120" i="162"/>
  <c r="BA121" i="162" s="1"/>
  <c r="AY51" i="162"/>
  <c r="BC51" i="162"/>
  <c r="BC50" i="162" s="1"/>
  <c r="FE53" i="165"/>
  <c r="FE40" i="167"/>
  <c r="AY120" i="162"/>
  <c r="AY119" i="162" s="1"/>
  <c r="BA50" i="162"/>
  <c r="FE52" i="162"/>
  <c r="BG51" i="162"/>
  <c r="BG50" i="162" s="1"/>
  <c r="BC120" i="162"/>
  <c r="BC119" i="162" s="1"/>
  <c r="BE120" i="162"/>
  <c r="BE121" i="162" s="1"/>
  <c r="BG120" i="162"/>
  <c r="BG119" i="162" s="1"/>
  <c r="AW51" i="162"/>
  <c r="AW52" i="162" s="1"/>
  <c r="FE19" i="168"/>
  <c r="FE178" i="162"/>
  <c r="FE200" i="165"/>
  <c r="BA177" i="162"/>
  <c r="BA176" i="162" s="1"/>
  <c r="BC177" i="162"/>
  <c r="BC178" i="162" s="1"/>
  <c r="FE88" i="165"/>
  <c r="FE22" i="164"/>
  <c r="FE79" i="165"/>
  <c r="FE26" i="167"/>
  <c r="FE23" i="168"/>
  <c r="FE26" i="166"/>
  <c r="FE31" i="170"/>
  <c r="FE202" i="164"/>
  <c r="FE20" i="170"/>
  <c r="FE38" i="164"/>
  <c r="FE35" i="166"/>
  <c r="FE31" i="165"/>
  <c r="FE29" i="166"/>
  <c r="FE108" i="171"/>
  <c r="FE32" i="166"/>
  <c r="FE37" i="168"/>
  <c r="FE49" i="166"/>
  <c r="FE43" i="166"/>
  <c r="FE111" i="171"/>
  <c r="FE47" i="165"/>
  <c r="FE23" i="169"/>
  <c r="FE29" i="168"/>
  <c r="FE144" i="169"/>
  <c r="FE58" i="164"/>
  <c r="FE40" i="168"/>
  <c r="FE46" i="166"/>
  <c r="FE70" i="165"/>
  <c r="FE34" i="167"/>
  <c r="FE46" i="165"/>
  <c r="FE31" i="164"/>
  <c r="FE95" i="164"/>
  <c r="FE71" i="164"/>
  <c r="FE53" i="168"/>
  <c r="FE52" i="164"/>
  <c r="FE26" i="165"/>
  <c r="FE104" i="165"/>
  <c r="FE59" i="166"/>
  <c r="FE38" i="166"/>
  <c r="FE106" i="164"/>
  <c r="FE25" i="166"/>
  <c r="FE40" i="165"/>
  <c r="FE19" i="166"/>
  <c r="FE195" i="164"/>
  <c r="FE100" i="165"/>
  <c r="FE43" i="165"/>
  <c r="FE190" i="165"/>
  <c r="FE17" i="167"/>
  <c r="FE19" i="171"/>
  <c r="FE137" i="167"/>
  <c r="FE61" i="165"/>
  <c r="FE50" i="168"/>
  <c r="FE56" i="166"/>
  <c r="FE103" i="165"/>
  <c r="FE19" i="169"/>
  <c r="FE38" i="170"/>
  <c r="FE46" i="168"/>
  <c r="FE19" i="170"/>
  <c r="FE76" i="164"/>
  <c r="FE73" i="165"/>
  <c r="FE167" i="166"/>
  <c r="FE35" i="169"/>
  <c r="FE155" i="168"/>
  <c r="FE43" i="164"/>
  <c r="FE64" i="164"/>
  <c r="FE22" i="171"/>
  <c r="FE94" i="164"/>
  <c r="DK96" i="158"/>
  <c r="EU96" i="158" s="1"/>
  <c r="DK84" i="158"/>
  <c r="EU84" i="158" s="1"/>
  <c r="DK78" i="158"/>
  <c r="EU78" i="158" s="1"/>
  <c r="DK75" i="158"/>
  <c r="EU75" i="158" s="1"/>
  <c r="DK72" i="158"/>
  <c r="EU72" i="158" s="1"/>
  <c r="DK87" i="158"/>
  <c r="EU87" i="158" s="1"/>
  <c r="DK81" i="158"/>
  <c r="EU81" i="158" s="1"/>
  <c r="DK90" i="158"/>
  <c r="EU90" i="158" s="1"/>
  <c r="DK93" i="158"/>
  <c r="EU93" i="158" s="1"/>
  <c r="DK54" i="158"/>
  <c r="EU54" i="158" s="1"/>
  <c r="DK48" i="158"/>
  <c r="EU48" i="158" s="1"/>
  <c r="DK69" i="158"/>
  <c r="EU69" i="158" s="1"/>
  <c r="DK66" i="158"/>
  <c r="EU66" i="158" s="1"/>
  <c r="DK57" i="158"/>
  <c r="EU57" i="158" s="1"/>
  <c r="DK39" i="158"/>
  <c r="EU39" i="158" s="1"/>
  <c r="DK36" i="158"/>
  <c r="EU36" i="158" s="1"/>
  <c r="DK33" i="158"/>
  <c r="EU33" i="158" s="1"/>
  <c r="DK30" i="158"/>
  <c r="EU30" i="158" s="1"/>
  <c r="DK27" i="158"/>
  <c r="EU27" i="158" s="1"/>
  <c r="DK24" i="158"/>
  <c r="EU24" i="158" s="1"/>
  <c r="DK21" i="158"/>
  <c r="EU21" i="158" s="1"/>
  <c r="DK60" i="158"/>
  <c r="EU60" i="158" s="1"/>
  <c r="DK63" i="158"/>
  <c r="EU63" i="158" s="1"/>
  <c r="DK45" i="158"/>
  <c r="EU45" i="158" s="1"/>
  <c r="DK42" i="158"/>
  <c r="EU42" i="158" s="1"/>
  <c r="DK51" i="158"/>
  <c r="EU51" i="158" s="1"/>
  <c r="FE31" i="167"/>
  <c r="FE29" i="167"/>
  <c r="FE22" i="167"/>
  <c r="FE20" i="167"/>
  <c r="FE164" i="166"/>
  <c r="FE162" i="166"/>
  <c r="FE83" i="164"/>
  <c r="FE85" i="164"/>
  <c r="FE137" i="170"/>
  <c r="FE139" i="170"/>
  <c r="FE37" i="164"/>
  <c r="FE35" i="164"/>
  <c r="FE127" i="170"/>
  <c r="FE129" i="170"/>
  <c r="FE53" i="164"/>
  <c r="FE55" i="164"/>
  <c r="FE47" i="164"/>
  <c r="FE49" i="164"/>
  <c r="FE129" i="167"/>
  <c r="FE127" i="167"/>
  <c r="FE43" i="167"/>
  <c r="FE41" i="167"/>
  <c r="FE132" i="170"/>
  <c r="FE134" i="170"/>
  <c r="FE17" i="165"/>
  <c r="FE19" i="165"/>
  <c r="FE34" i="168"/>
  <c r="FE32" i="168"/>
  <c r="FE41" i="170"/>
  <c r="FE43" i="170"/>
  <c r="FE64" i="165"/>
  <c r="FE62" i="165"/>
  <c r="FE25" i="164"/>
  <c r="FE23" i="164"/>
  <c r="CT96" i="158"/>
  <c r="ES96" i="158" s="1"/>
  <c r="CT93" i="158"/>
  <c r="ES93" i="158" s="1"/>
  <c r="CT90" i="158"/>
  <c r="ES90" i="158" s="1"/>
  <c r="CT87" i="158"/>
  <c r="ES87" i="158" s="1"/>
  <c r="CT84" i="158"/>
  <c r="ES84" i="158" s="1"/>
  <c r="CT81" i="158"/>
  <c r="ES81" i="158" s="1"/>
  <c r="CT78" i="158"/>
  <c r="ES78" i="158" s="1"/>
  <c r="CT75" i="158"/>
  <c r="ES75" i="158" s="1"/>
  <c r="CT72" i="158"/>
  <c r="ES72" i="158" s="1"/>
  <c r="CT69" i="158"/>
  <c r="ES69" i="158" s="1"/>
  <c r="CT66" i="158"/>
  <c r="ES66" i="158" s="1"/>
  <c r="CT63" i="158"/>
  <c r="ES63" i="158" s="1"/>
  <c r="CT60" i="158"/>
  <c r="ES60" i="158" s="1"/>
  <c r="CT57" i="158"/>
  <c r="ES57" i="158" s="1"/>
  <c r="CT54" i="158"/>
  <c r="ES54" i="158" s="1"/>
  <c r="CT51" i="158"/>
  <c r="ES51" i="158" s="1"/>
  <c r="CT48" i="158"/>
  <c r="ES48" i="158" s="1"/>
  <c r="CT45" i="158"/>
  <c r="ES45" i="158" s="1"/>
  <c r="CT42" i="158"/>
  <c r="ES42" i="158" s="1"/>
  <c r="CT39" i="158"/>
  <c r="ES39" i="158" s="1"/>
  <c r="CT36" i="158"/>
  <c r="ES36" i="158" s="1"/>
  <c r="CT33" i="158"/>
  <c r="ES33" i="158" s="1"/>
  <c r="CT30" i="158"/>
  <c r="ES30" i="158" s="1"/>
  <c r="CT27" i="158"/>
  <c r="ES27" i="158" s="1"/>
  <c r="CT24" i="158"/>
  <c r="ES24" i="158" s="1"/>
  <c r="CT21" i="158"/>
  <c r="ES21" i="158" s="1"/>
  <c r="CL93" i="158"/>
  <c r="ER93" i="158" s="1"/>
  <c r="CL96" i="158"/>
  <c r="ER96" i="158" s="1"/>
  <c r="CL84" i="158"/>
  <c r="ER84" i="158" s="1"/>
  <c r="CL87" i="158"/>
  <c r="ER87" i="158" s="1"/>
  <c r="CL78" i="158"/>
  <c r="ER78" i="158" s="1"/>
  <c r="CL75" i="158"/>
  <c r="ER75" i="158" s="1"/>
  <c r="CL72" i="158"/>
  <c r="ER72" i="158" s="1"/>
  <c r="CL69" i="158"/>
  <c r="ER69" i="158" s="1"/>
  <c r="CL66" i="158"/>
  <c r="ER66" i="158" s="1"/>
  <c r="CL63" i="158"/>
  <c r="ER63" i="158" s="1"/>
  <c r="CL60" i="158"/>
  <c r="ER60" i="158" s="1"/>
  <c r="CL57" i="158"/>
  <c r="ER57" i="158" s="1"/>
  <c r="CL54" i="158"/>
  <c r="ER54" i="158" s="1"/>
  <c r="CL51" i="158"/>
  <c r="ER51" i="158" s="1"/>
  <c r="CL48" i="158"/>
  <c r="ER48" i="158" s="1"/>
  <c r="CL45" i="158"/>
  <c r="ER45" i="158" s="1"/>
  <c r="CL42" i="158"/>
  <c r="ER42" i="158" s="1"/>
  <c r="CL39" i="158"/>
  <c r="ER39" i="158" s="1"/>
  <c r="CL36" i="158"/>
  <c r="ER36" i="158" s="1"/>
  <c r="CL33" i="158"/>
  <c r="ER33" i="158" s="1"/>
  <c r="CL30" i="158"/>
  <c r="ER30" i="158" s="1"/>
  <c r="CL27" i="158"/>
  <c r="ER27" i="158" s="1"/>
  <c r="CL24" i="158"/>
  <c r="ER24" i="158" s="1"/>
  <c r="CL21" i="158"/>
  <c r="ER21" i="158" s="1"/>
  <c r="CL81" i="158"/>
  <c r="ER81" i="158" s="1"/>
  <c r="CL90" i="158"/>
  <c r="ER90" i="158" s="1"/>
  <c r="DP96" i="158"/>
  <c r="EV96" i="158" s="1"/>
  <c r="DP84" i="158"/>
  <c r="EV84" i="158" s="1"/>
  <c r="DP78" i="158"/>
  <c r="EV78" i="158" s="1"/>
  <c r="DP75" i="158"/>
  <c r="EV75" i="158" s="1"/>
  <c r="DP72" i="158"/>
  <c r="EV72" i="158" s="1"/>
  <c r="DP69" i="158"/>
  <c r="EV69" i="158" s="1"/>
  <c r="DP66" i="158"/>
  <c r="EV66" i="158" s="1"/>
  <c r="DP63" i="158"/>
  <c r="EV63" i="158" s="1"/>
  <c r="DP87" i="158"/>
  <c r="EV87" i="158" s="1"/>
  <c r="DP81" i="158"/>
  <c r="EV81" i="158" s="1"/>
  <c r="DP90" i="158"/>
  <c r="EV90" i="158" s="1"/>
  <c r="DP93" i="158"/>
  <c r="EV93" i="158" s="1"/>
  <c r="DP57" i="158"/>
  <c r="EV57" i="158" s="1"/>
  <c r="DP39" i="158"/>
  <c r="EV39" i="158" s="1"/>
  <c r="DP36" i="158"/>
  <c r="EV36" i="158" s="1"/>
  <c r="DP33" i="158"/>
  <c r="EV33" i="158" s="1"/>
  <c r="DP30" i="158"/>
  <c r="EV30" i="158" s="1"/>
  <c r="DP27" i="158"/>
  <c r="EV27" i="158" s="1"/>
  <c r="DP24" i="158"/>
  <c r="EV24" i="158" s="1"/>
  <c r="DP21" i="158"/>
  <c r="EV21" i="158" s="1"/>
  <c r="DP60" i="158"/>
  <c r="EV60" i="158" s="1"/>
  <c r="DP45" i="158"/>
  <c r="EV45" i="158" s="1"/>
  <c r="DP42" i="158"/>
  <c r="EV42" i="158" s="1"/>
  <c r="DP51" i="158"/>
  <c r="EV51" i="158" s="1"/>
  <c r="DP54" i="158"/>
  <c r="EV54" i="158" s="1"/>
  <c r="DP48" i="158"/>
  <c r="EV48" i="158" s="1"/>
  <c r="FE56" i="168"/>
  <c r="FE58" i="168"/>
  <c r="FE89" i="164"/>
  <c r="FE91" i="164"/>
  <c r="FE23" i="167"/>
  <c r="FE25" i="167"/>
  <c r="FE151" i="169"/>
  <c r="FE149" i="169"/>
  <c r="FE28" i="164"/>
  <c r="FE26" i="164"/>
  <c r="FE22" i="165"/>
  <c r="FE20" i="165"/>
  <c r="FE44" i="169"/>
  <c r="FE46" i="169"/>
  <c r="FE41" i="169"/>
  <c r="FE43" i="169"/>
  <c r="FE158" i="168"/>
  <c r="FE160" i="168"/>
  <c r="FE22" i="168"/>
  <c r="FE20" i="168"/>
  <c r="FE97" i="165"/>
  <c r="FE95" i="165"/>
  <c r="FE55" i="166"/>
  <c r="FE53" i="166"/>
  <c r="FE26" i="170"/>
  <c r="FE28" i="170"/>
  <c r="FE148" i="168"/>
  <c r="FE150" i="168"/>
  <c r="FE89" i="165"/>
  <c r="FE91" i="165"/>
  <c r="BP90" i="158"/>
  <c r="EQ90" i="158" s="1"/>
  <c r="BP93" i="158"/>
  <c r="EQ93" i="158" s="1"/>
  <c r="BP96" i="158"/>
  <c r="EQ96" i="158" s="1"/>
  <c r="BP84" i="158"/>
  <c r="EQ84" i="158" s="1"/>
  <c r="BP87" i="158"/>
  <c r="EQ87" i="158" s="1"/>
  <c r="BP78" i="158"/>
  <c r="EQ78" i="158" s="1"/>
  <c r="BP75" i="158"/>
  <c r="EQ75" i="158" s="1"/>
  <c r="BP72" i="158"/>
  <c r="EQ72" i="158" s="1"/>
  <c r="BP69" i="158"/>
  <c r="EQ69" i="158" s="1"/>
  <c r="BP66" i="158"/>
  <c r="EQ66" i="158" s="1"/>
  <c r="BP63" i="158"/>
  <c r="EQ63" i="158" s="1"/>
  <c r="BP60" i="158"/>
  <c r="EQ60" i="158" s="1"/>
  <c r="BP57" i="158"/>
  <c r="EQ57" i="158" s="1"/>
  <c r="BP54" i="158"/>
  <c r="EQ54" i="158" s="1"/>
  <c r="BP51" i="158"/>
  <c r="EQ51" i="158" s="1"/>
  <c r="BP81" i="158"/>
  <c r="EQ81" i="158" s="1"/>
  <c r="BP42" i="158"/>
  <c r="EQ42" i="158" s="1"/>
  <c r="BP48" i="158"/>
  <c r="EQ48" i="158" s="1"/>
  <c r="BP39" i="158"/>
  <c r="EQ39" i="158" s="1"/>
  <c r="BP36" i="158"/>
  <c r="EQ36" i="158" s="1"/>
  <c r="BP33" i="158"/>
  <c r="EQ33" i="158" s="1"/>
  <c r="BP30" i="158"/>
  <c r="EQ30" i="158" s="1"/>
  <c r="BP27" i="158"/>
  <c r="EQ27" i="158" s="1"/>
  <c r="BP24" i="158"/>
  <c r="EQ24" i="158" s="1"/>
  <c r="BP21" i="158"/>
  <c r="EQ21" i="158" s="1"/>
  <c r="BP45" i="158"/>
  <c r="EQ45" i="158" s="1"/>
  <c r="FE20" i="166"/>
  <c r="FE22" i="166"/>
  <c r="FE34" i="164"/>
  <c r="FE32" i="164"/>
  <c r="FE52" i="169"/>
  <c r="FE50" i="169"/>
  <c r="FE71" i="166"/>
  <c r="FE73" i="166"/>
  <c r="FE59" i="164"/>
  <c r="FE61" i="164"/>
  <c r="FE22" i="169"/>
  <c r="FE20" i="169"/>
  <c r="FE34" i="169"/>
  <c r="FE32" i="169"/>
  <c r="FE32" i="170"/>
  <c r="FE34" i="170"/>
  <c r="FE68" i="164"/>
  <c r="FE70" i="164"/>
  <c r="FE41" i="168"/>
  <c r="FE43" i="168"/>
  <c r="FE46" i="164"/>
  <c r="FE44" i="164"/>
  <c r="FE65" i="166"/>
  <c r="FE67" i="166"/>
  <c r="FE86" i="164"/>
  <c r="FE88" i="164"/>
  <c r="FE47" i="169"/>
  <c r="FE49" i="169"/>
  <c r="FE34" i="165"/>
  <c r="FE32" i="165"/>
  <c r="FE65" i="165"/>
  <c r="FE67" i="165"/>
  <c r="FE31" i="169"/>
  <c r="FE29" i="169"/>
  <c r="FE52" i="166"/>
  <c r="FE50" i="166"/>
  <c r="FE62" i="168"/>
  <c r="FE64" i="168"/>
  <c r="FE40" i="169"/>
  <c r="FE38" i="169"/>
  <c r="FE195" i="165"/>
  <c r="FE197" i="165"/>
  <c r="FE74" i="165"/>
  <c r="FE76" i="165"/>
  <c r="FE26" i="168"/>
  <c r="FE28" i="168"/>
  <c r="FE64" i="166"/>
  <c r="FE62" i="166"/>
  <c r="BG214" i="162"/>
  <c r="BG212" i="162"/>
  <c r="BE160" i="162"/>
  <c r="BE158" i="162"/>
  <c r="AW179" i="162"/>
  <c r="AW181" i="162"/>
  <c r="BE56" i="162"/>
  <c r="BE58" i="162"/>
  <c r="AY148" i="162"/>
  <c r="AY146" i="162"/>
  <c r="BC179" i="162"/>
  <c r="BC181" i="162"/>
  <c r="BE181" i="162"/>
  <c r="BE179" i="162"/>
  <c r="BC71" i="162"/>
  <c r="BC73" i="162"/>
  <c r="BG229" i="162"/>
  <c r="BG227" i="162"/>
  <c r="BG217" i="162"/>
  <c r="BG215" i="162"/>
  <c r="BE236" i="162"/>
  <c r="BE238" i="162"/>
  <c r="BG181" i="162"/>
  <c r="BG179" i="162"/>
  <c r="BG131" i="162"/>
  <c r="BG133" i="162"/>
  <c r="BG67" i="162"/>
  <c r="BG65" i="162"/>
  <c r="BG112" i="162"/>
  <c r="BG110" i="162"/>
  <c r="AY179" i="162"/>
  <c r="AY181" i="162"/>
  <c r="AY43" i="162"/>
  <c r="AY41" i="162"/>
  <c r="BA179" i="162"/>
  <c r="BA181" i="162"/>
  <c r="BG194" i="162"/>
  <c r="BG196" i="162"/>
  <c r="AY284" i="162"/>
  <c r="AY286" i="162"/>
  <c r="BP114" i="156"/>
  <c r="EQ114" i="156" s="1"/>
  <c r="BP104" i="156"/>
  <c r="EQ104" i="156" s="1"/>
  <c r="BP109" i="156"/>
  <c r="EQ109" i="156" s="1"/>
  <c r="BP18" i="156"/>
  <c r="EQ18" i="156" s="1"/>
  <c r="BP187" i="158"/>
  <c r="BP192" i="158"/>
  <c r="EQ192" i="158" s="1"/>
  <c r="BP18" i="158"/>
  <c r="BP182" i="158"/>
  <c r="DK109" i="156"/>
  <c r="EU109" i="156" s="1"/>
  <c r="DK114" i="156"/>
  <c r="EU114" i="156" s="1"/>
  <c r="CT109" i="156"/>
  <c r="ES109" i="156" s="1"/>
  <c r="CT114" i="156"/>
  <c r="ES114" i="156" s="1"/>
  <c r="CL109" i="156"/>
  <c r="ER109" i="156" s="1"/>
  <c r="CL114" i="156"/>
  <c r="ER114" i="156" s="1"/>
  <c r="DP109" i="156"/>
  <c r="EV109" i="156" s="1"/>
  <c r="DP114" i="156"/>
  <c r="EV114" i="156" s="1"/>
  <c r="DK18" i="156"/>
  <c r="EU18" i="156" s="1"/>
  <c r="DK104" i="156"/>
  <c r="EU104" i="156" s="1"/>
  <c r="CT18" i="156"/>
  <c r="ES18" i="156" s="1"/>
  <c r="CT104" i="156"/>
  <c r="ES104" i="156" s="1"/>
  <c r="CL18" i="156"/>
  <c r="ER18" i="156" s="1"/>
  <c r="CL104" i="156"/>
  <c r="ER104" i="156" s="1"/>
  <c r="DP18" i="156"/>
  <c r="EV18" i="156" s="1"/>
  <c r="DP104" i="156"/>
  <c r="EV104" i="156" s="1"/>
  <c r="CL187" i="158"/>
  <c r="CL192" i="158"/>
  <c r="DP187" i="158"/>
  <c r="EV187" i="158" s="1"/>
  <c r="DP192" i="158"/>
  <c r="DK187" i="158"/>
  <c r="DK192" i="158"/>
  <c r="EU192" i="158" s="1"/>
  <c r="CT187" i="158"/>
  <c r="ES187" i="158" s="1"/>
  <c r="CT192" i="158"/>
  <c r="EM16" i="158"/>
  <c r="EH16" i="158"/>
  <c r="EC16" i="158"/>
  <c r="DX16" i="158"/>
  <c r="DS16" i="158"/>
  <c r="DN16" i="158"/>
  <c r="DI16" i="158"/>
  <c r="CV16" i="158"/>
  <c r="CO16" i="158"/>
  <c r="BS16" i="158"/>
  <c r="CL182" i="158"/>
  <c r="ER182" i="158" s="1"/>
  <c r="DO4" i="158"/>
  <c r="DN4" i="158"/>
  <c r="DJ4" i="158"/>
  <c r="DI4" i="158"/>
  <c r="DE4" i="158"/>
  <c r="DD4" i="158"/>
  <c r="DC4" i="158"/>
  <c r="DB4" i="158"/>
  <c r="DA4" i="158"/>
  <c r="CZ4" i="158"/>
  <c r="CY4" i="158"/>
  <c r="CX4" i="158"/>
  <c r="CW4" i="158"/>
  <c r="CS4" i="158"/>
  <c r="CR4" i="158"/>
  <c r="CQ4" i="158"/>
  <c r="CP4" i="158"/>
  <c r="CO4" i="158"/>
  <c r="CK4" i="158"/>
  <c r="CJ4" i="158"/>
  <c r="CI4" i="158"/>
  <c r="CH4" i="158"/>
  <c r="CG4" i="158"/>
  <c r="CF4" i="158"/>
  <c r="CE4" i="158"/>
  <c r="CD4" i="158"/>
  <c r="CC4" i="158"/>
  <c r="CB4" i="158"/>
  <c r="CA4" i="158"/>
  <c r="BZ4" i="158"/>
  <c r="BY4" i="158"/>
  <c r="BX4" i="158"/>
  <c r="BW4" i="158"/>
  <c r="BV4" i="158"/>
  <c r="BU4" i="158"/>
  <c r="BT4" i="158"/>
  <c r="BS4" i="158"/>
  <c r="BJ16" i="158"/>
  <c r="BO4" i="158"/>
  <c r="BN4" i="158"/>
  <c r="BM4" i="158"/>
  <c r="BL4" i="158"/>
  <c r="BK4" i="158"/>
  <c r="BJ4" i="158"/>
  <c r="BC221" i="162" l="1"/>
  <c r="BC223" i="162"/>
  <c r="BG221" i="162"/>
  <c r="BG223" i="162"/>
  <c r="AW221" i="162"/>
  <c r="AW223" i="162"/>
  <c r="BE221" i="162"/>
  <c r="BE223" i="162"/>
  <c r="AY223" i="162"/>
  <c r="AY221" i="162"/>
  <c r="BA221" i="162"/>
  <c r="BA223" i="162"/>
  <c r="BA104" i="162"/>
  <c r="BA106" i="162"/>
  <c r="BC80" i="162"/>
  <c r="BC82" i="162"/>
  <c r="AW80" i="162"/>
  <c r="AW82" i="162"/>
  <c r="BA82" i="162"/>
  <c r="BA80" i="162"/>
  <c r="BE82" i="162"/>
  <c r="BE80" i="162"/>
  <c r="BG82" i="162"/>
  <c r="BG80" i="162"/>
  <c r="AY80" i="162"/>
  <c r="AY82" i="162"/>
  <c r="BG142" i="162"/>
  <c r="BG140" i="162"/>
  <c r="BG25" i="162"/>
  <c r="BG23" i="162"/>
  <c r="AW142" i="162"/>
  <c r="AW140" i="162"/>
  <c r="BE142" i="162"/>
  <c r="BE140" i="162"/>
  <c r="BC140" i="162"/>
  <c r="BC142" i="162"/>
  <c r="AY142" i="162"/>
  <c r="AY140" i="162"/>
  <c r="BA140" i="162"/>
  <c r="BA142" i="162"/>
  <c r="BC89" i="162"/>
  <c r="BC91" i="162"/>
  <c r="AW229" i="162"/>
  <c r="AW227" i="162"/>
  <c r="AW89" i="162"/>
  <c r="AW91" i="162"/>
  <c r="AW173" i="162"/>
  <c r="AW175" i="162"/>
  <c r="BG265" i="162"/>
  <c r="BG263" i="162"/>
  <c r="BG128" i="162"/>
  <c r="BG130" i="162"/>
  <c r="BE106" i="162"/>
  <c r="BE104" i="162"/>
  <c r="AW194" i="162"/>
  <c r="AW196" i="162"/>
  <c r="AW88" i="162"/>
  <c r="AW86" i="162"/>
  <c r="AW115" i="162"/>
  <c r="AW113" i="162"/>
  <c r="AW58" i="162"/>
  <c r="AW56" i="162"/>
  <c r="BC64" i="162"/>
  <c r="BC62" i="162"/>
  <c r="BG29" i="162"/>
  <c r="BG31" i="162"/>
  <c r="AW41" i="162"/>
  <c r="AW43" i="162"/>
  <c r="AW107" i="162"/>
  <c r="AW109" i="162"/>
  <c r="BA77" i="162"/>
  <c r="BA79" i="162"/>
  <c r="AY271" i="162"/>
  <c r="AY269" i="162"/>
  <c r="BC137" i="162"/>
  <c r="BC139" i="162"/>
  <c r="BA130" i="162"/>
  <c r="BA128" i="162"/>
  <c r="AY106" i="162"/>
  <c r="AY104" i="162"/>
  <c r="BA271" i="162"/>
  <c r="BA269" i="162"/>
  <c r="BE130" i="162"/>
  <c r="BE128" i="162"/>
  <c r="AY128" i="162"/>
  <c r="AY130" i="162"/>
  <c r="BC269" i="162"/>
  <c r="BC271" i="162"/>
  <c r="BA220" i="162"/>
  <c r="BA218" i="162"/>
  <c r="AW202" i="162"/>
  <c r="AW200" i="162"/>
  <c r="BE64" i="162"/>
  <c r="BE62" i="162"/>
  <c r="AW185" i="162"/>
  <c r="AW187" i="162"/>
  <c r="BG185" i="162"/>
  <c r="BG187" i="162"/>
  <c r="AY185" i="162"/>
  <c r="AY187" i="162"/>
  <c r="BA187" i="162"/>
  <c r="BA185" i="162"/>
  <c r="AW46" i="162"/>
  <c r="AW44" i="162"/>
  <c r="BC46" i="162"/>
  <c r="BC44" i="162"/>
  <c r="BG83" i="162"/>
  <c r="BG85" i="162"/>
  <c r="BE122" i="162"/>
  <c r="BE124" i="162"/>
  <c r="BC85" i="162"/>
  <c r="BC83" i="162"/>
  <c r="BC131" i="162"/>
  <c r="BC133" i="162"/>
  <c r="AY112" i="162"/>
  <c r="AY110" i="162"/>
  <c r="BC236" i="162"/>
  <c r="BC238" i="162"/>
  <c r="BC145" i="162"/>
  <c r="BC143" i="162"/>
  <c r="BG28" i="162"/>
  <c r="BG26" i="162"/>
  <c r="BC277" i="162"/>
  <c r="BC275" i="162"/>
  <c r="BG193" i="162"/>
  <c r="BG191" i="162"/>
  <c r="BE26" i="162"/>
  <c r="BE28" i="162"/>
  <c r="AY26" i="162"/>
  <c r="AY28" i="162"/>
  <c r="AW28" i="162"/>
  <c r="AW26" i="162"/>
  <c r="BA26" i="162"/>
  <c r="BA28" i="162"/>
  <c r="BC26" i="162"/>
  <c r="BC28" i="162"/>
  <c r="BA172" i="162"/>
  <c r="BA170" i="162"/>
  <c r="AY172" i="162"/>
  <c r="AY170" i="162"/>
  <c r="AW172" i="162"/>
  <c r="AW170" i="162"/>
  <c r="BG172" i="162"/>
  <c r="BG170" i="162"/>
  <c r="BC170" i="162"/>
  <c r="BC172" i="162"/>
  <c r="BE170" i="162"/>
  <c r="BE172" i="162"/>
  <c r="AW239" i="162"/>
  <c r="AW241" i="162"/>
  <c r="BE239" i="162"/>
  <c r="BE241" i="162"/>
  <c r="AY241" i="162"/>
  <c r="AY239" i="162"/>
  <c r="BA241" i="162"/>
  <c r="BA239" i="162"/>
  <c r="BC239" i="162"/>
  <c r="BC241" i="162"/>
  <c r="BG241" i="162"/>
  <c r="BG239" i="162"/>
  <c r="BC149" i="162"/>
  <c r="BC151" i="162"/>
  <c r="BA149" i="162"/>
  <c r="BA151" i="162"/>
  <c r="BE151" i="162"/>
  <c r="BE149" i="162"/>
  <c r="BG149" i="162"/>
  <c r="BG151" i="162"/>
  <c r="AY151" i="162"/>
  <c r="AY149" i="162"/>
  <c r="AW149" i="162"/>
  <c r="AW151" i="162"/>
  <c r="BC20" i="162"/>
  <c r="BC22" i="162"/>
  <c r="AY20" i="162"/>
  <c r="AY22" i="162"/>
  <c r="AW20" i="162"/>
  <c r="AW22" i="162"/>
  <c r="BA22" i="162"/>
  <c r="BA20" i="162"/>
  <c r="BG20" i="162"/>
  <c r="BG22" i="162"/>
  <c r="BE22" i="162"/>
  <c r="BE20" i="162"/>
  <c r="BA275" i="162"/>
  <c r="BA277" i="162"/>
  <c r="BE275" i="162"/>
  <c r="BE277" i="162"/>
  <c r="AY277" i="162"/>
  <c r="AY275" i="162"/>
  <c r="BG275" i="162"/>
  <c r="BG277" i="162"/>
  <c r="AW275" i="162"/>
  <c r="AW277" i="162"/>
  <c r="AW191" i="162"/>
  <c r="AW193" i="162"/>
  <c r="AY193" i="162"/>
  <c r="AY191" i="162"/>
  <c r="BC191" i="162"/>
  <c r="BC193" i="162"/>
  <c r="BA191" i="162"/>
  <c r="BA193" i="162"/>
  <c r="BE191" i="162"/>
  <c r="BE193" i="162"/>
  <c r="AW265" i="162"/>
  <c r="AW263" i="162"/>
  <c r="AY263" i="162"/>
  <c r="AY265" i="162"/>
  <c r="BE265" i="162"/>
  <c r="BE263" i="162"/>
  <c r="AW208" i="162"/>
  <c r="AW206" i="162"/>
  <c r="BC208" i="162"/>
  <c r="BC206" i="162"/>
  <c r="BC106" i="162"/>
  <c r="BC104" i="162"/>
  <c r="AW104" i="162"/>
  <c r="AW106" i="162"/>
  <c r="BE271" i="162"/>
  <c r="BE269" i="162"/>
  <c r="AY23" i="162"/>
  <c r="AY25" i="162"/>
  <c r="AW133" i="162"/>
  <c r="AW131" i="162"/>
  <c r="BG137" i="162"/>
  <c r="BG139" i="162"/>
  <c r="AW139" i="162"/>
  <c r="AW137" i="162"/>
  <c r="BE137" i="162"/>
  <c r="BE139" i="162"/>
  <c r="AY137" i="162"/>
  <c r="AY139" i="162"/>
  <c r="BA137" i="162"/>
  <c r="BA139" i="162"/>
  <c r="BA253" i="162"/>
  <c r="BA251" i="162"/>
  <c r="BE251" i="162"/>
  <c r="BE253" i="162"/>
  <c r="AW251" i="162"/>
  <c r="AW253" i="162"/>
  <c r="AY253" i="162"/>
  <c r="AY251" i="162"/>
  <c r="BA247" i="162"/>
  <c r="BA245" i="162"/>
  <c r="BC232" i="162"/>
  <c r="BC230" i="162"/>
  <c r="BC29" i="162"/>
  <c r="BC31" i="162"/>
  <c r="AW25" i="162"/>
  <c r="AW23" i="162"/>
  <c r="BG206" i="162"/>
  <c r="BG208" i="162"/>
  <c r="AW31" i="162"/>
  <c r="AW29" i="162"/>
  <c r="BE218" i="162"/>
  <c r="BE220" i="162"/>
  <c r="BE77" i="162"/>
  <c r="BA113" i="162"/>
  <c r="BC77" i="162"/>
  <c r="BE187" i="162"/>
  <c r="BE202" i="162"/>
  <c r="BE47" i="162"/>
  <c r="BA59" i="162"/>
  <c r="AY214" i="162"/>
  <c r="BG61" i="162"/>
  <c r="BC217" i="162"/>
  <c r="BC110" i="162"/>
  <c r="BG253" i="162"/>
  <c r="AY79" i="162"/>
  <c r="BE268" i="162"/>
  <c r="AW130" i="162"/>
  <c r="BC265" i="162"/>
  <c r="BC253" i="162"/>
  <c r="BE29" i="162"/>
  <c r="AW47" i="162"/>
  <c r="AY200" i="162"/>
  <c r="BE206" i="162"/>
  <c r="AY232" i="162"/>
  <c r="BG377" i="162"/>
  <c r="BC113" i="162"/>
  <c r="BC203" i="162"/>
  <c r="BC130" i="162"/>
  <c r="BA283" i="162"/>
  <c r="BE115" i="162"/>
  <c r="BG77" i="162"/>
  <c r="BA208" i="162"/>
  <c r="BA263" i="162"/>
  <c r="BG106" i="162"/>
  <c r="AW230" i="162"/>
  <c r="BC121" i="162"/>
  <c r="AW269" i="162"/>
  <c r="AY208" i="162"/>
  <c r="BG271" i="162"/>
  <c r="AW79" i="162"/>
  <c r="AY37" i="162"/>
  <c r="AY115" i="162"/>
  <c r="BC229" i="162"/>
  <c r="AW76" i="162"/>
  <c r="BA56" i="162"/>
  <c r="BC92" i="162"/>
  <c r="BA29" i="162"/>
  <c r="AW157" i="162"/>
  <c r="BC220" i="162"/>
  <c r="BG242" i="162"/>
  <c r="BC49" i="162"/>
  <c r="BE230" i="162"/>
  <c r="BC283" i="162"/>
  <c r="BG284" i="162"/>
  <c r="BC86" i="162"/>
  <c r="AW248" i="162"/>
  <c r="AY88" i="162"/>
  <c r="BC250" i="162"/>
  <c r="BE73" i="162"/>
  <c r="BC173" i="162"/>
  <c r="AW377" i="162"/>
  <c r="BA37" i="162"/>
  <c r="AY268" i="162"/>
  <c r="AY236" i="162"/>
  <c r="BG370" i="162"/>
  <c r="BG218" i="162"/>
  <c r="AW35" i="162"/>
  <c r="BG268" i="162"/>
  <c r="BC154" i="162"/>
  <c r="BC377" i="162"/>
  <c r="BE74" i="162"/>
  <c r="AY100" i="162"/>
  <c r="BC370" i="162"/>
  <c r="BE375" i="162"/>
  <c r="BE88" i="162"/>
  <c r="BA375" i="162"/>
  <c r="AW281" i="162"/>
  <c r="AY278" i="162"/>
  <c r="BE67" i="162"/>
  <c r="AY89" i="162"/>
  <c r="BE23" i="162"/>
  <c r="BC23" i="162"/>
  <c r="BG232" i="162"/>
  <c r="BG283" i="162"/>
  <c r="AY281" i="162"/>
  <c r="AY31" i="162"/>
  <c r="BE164" i="162"/>
  <c r="BC245" i="162"/>
  <c r="BA370" i="162"/>
  <c r="AW73" i="162"/>
  <c r="BA200" i="162"/>
  <c r="AY372" i="162"/>
  <c r="BC76" i="162"/>
  <c r="BC200" i="162"/>
  <c r="BC35" i="162"/>
  <c r="BA73" i="162"/>
  <c r="AW247" i="162"/>
  <c r="BG37" i="162"/>
  <c r="BC268" i="162"/>
  <c r="BE176" i="162"/>
  <c r="BA49" i="162"/>
  <c r="BE157" i="162"/>
  <c r="BA229" i="162"/>
  <c r="BC100" i="162"/>
  <c r="BA25" i="162"/>
  <c r="BC148" i="162"/>
  <c r="BE173" i="162"/>
  <c r="AY47" i="162"/>
  <c r="BG47" i="162"/>
  <c r="BA143" i="162"/>
  <c r="BE196" i="162"/>
  <c r="AY242" i="162"/>
  <c r="BA203" i="162"/>
  <c r="BG100" i="162"/>
  <c r="AW85" i="162"/>
  <c r="AY229" i="162"/>
  <c r="BG173" i="162"/>
  <c r="BE41" i="162"/>
  <c r="BA101" i="162"/>
  <c r="AY92" i="162"/>
  <c r="BA148" i="162"/>
  <c r="BA44" i="162"/>
  <c r="BG254" i="162"/>
  <c r="BE83" i="162"/>
  <c r="BG71" i="162"/>
  <c r="BA266" i="162"/>
  <c r="AY245" i="162"/>
  <c r="BE370" i="162"/>
  <c r="BA173" i="162"/>
  <c r="BG200" i="162"/>
  <c r="AY74" i="162"/>
  <c r="BE46" i="162"/>
  <c r="AY44" i="162"/>
  <c r="AY375" i="162"/>
  <c r="BA248" i="162"/>
  <c r="AY133" i="162"/>
  <c r="BE247" i="162"/>
  <c r="BC187" i="162"/>
  <c r="AW98" i="162"/>
  <c r="AY220" i="162"/>
  <c r="AW236" i="162"/>
  <c r="AY73" i="162"/>
  <c r="AW176" i="162"/>
  <c r="AW217" i="162"/>
  <c r="AW112" i="162"/>
  <c r="BG41" i="162"/>
  <c r="BG262" i="162"/>
  <c r="BE215" i="162"/>
  <c r="AY56" i="162"/>
  <c r="AW244" i="162"/>
  <c r="BA280" i="162"/>
  <c r="AY158" i="162"/>
  <c r="BG74" i="162"/>
  <c r="BA112" i="162"/>
  <c r="AW280" i="162"/>
  <c r="BE154" i="162"/>
  <c r="BG92" i="162"/>
  <c r="AY85" i="162"/>
  <c r="AY173" i="162"/>
  <c r="AW148" i="162"/>
  <c r="BA107" i="162"/>
  <c r="BE148" i="162"/>
  <c r="BC56" i="162"/>
  <c r="BG148" i="162"/>
  <c r="AW92" i="162"/>
  <c r="BC260" i="162"/>
  <c r="BC107" i="162"/>
  <c r="BG56" i="162"/>
  <c r="BC43" i="162"/>
  <c r="BE107" i="162"/>
  <c r="BE284" i="162"/>
  <c r="BG109" i="162"/>
  <c r="BC160" i="162"/>
  <c r="AY109" i="162"/>
  <c r="BE212" i="162"/>
  <c r="BA131" i="162"/>
  <c r="AW262" i="162"/>
  <c r="BE145" i="162"/>
  <c r="BA89" i="162"/>
  <c r="BA119" i="162"/>
  <c r="AW154" i="162"/>
  <c r="BA32" i="162"/>
  <c r="AY101" i="162"/>
  <c r="BC157" i="162"/>
  <c r="BA157" i="162"/>
  <c r="BE131" i="162"/>
  <c r="AY215" i="162"/>
  <c r="BG32" i="162"/>
  <c r="BE59" i="162"/>
  <c r="BA215" i="162"/>
  <c r="BG91" i="162"/>
  <c r="AW64" i="162"/>
  <c r="AW143" i="162"/>
  <c r="BC61" i="162"/>
  <c r="BG158" i="162"/>
  <c r="AW34" i="162"/>
  <c r="BA94" i="162"/>
  <c r="BG278" i="162"/>
  <c r="BE34" i="162"/>
  <c r="BG248" i="162"/>
  <c r="BA154" i="162"/>
  <c r="BE98" i="162"/>
  <c r="BA100" i="162"/>
  <c r="BC278" i="162"/>
  <c r="AY32" i="162"/>
  <c r="BE229" i="162"/>
  <c r="BA86" i="162"/>
  <c r="BA67" i="162"/>
  <c r="AY152" i="162"/>
  <c r="BA242" i="162"/>
  <c r="AY194" i="162"/>
  <c r="BA62" i="162"/>
  <c r="BC194" i="162"/>
  <c r="BE101" i="162"/>
  <c r="BA212" i="162"/>
  <c r="AW101" i="162"/>
  <c r="BC103" i="162"/>
  <c r="AW59" i="162"/>
  <c r="BA158" i="162"/>
  <c r="AY67" i="162"/>
  <c r="BA196" i="162"/>
  <c r="BA41" i="162"/>
  <c r="AW160" i="162"/>
  <c r="BE89" i="162"/>
  <c r="AY62" i="162"/>
  <c r="AY122" i="162"/>
  <c r="BE242" i="162"/>
  <c r="BG203" i="162"/>
  <c r="BG62" i="162"/>
  <c r="BE260" i="162"/>
  <c r="BE262" i="162"/>
  <c r="BC212" i="162"/>
  <c r="AY143" i="162"/>
  <c r="AW67" i="162"/>
  <c r="AY260" i="162"/>
  <c r="AW212" i="162"/>
  <c r="AW256" i="162"/>
  <c r="BC284" i="162"/>
  <c r="BC166" i="162"/>
  <c r="BA124" i="162"/>
  <c r="BA256" i="162"/>
  <c r="AY254" i="162"/>
  <c r="AW284" i="162"/>
  <c r="BA286" i="162"/>
  <c r="BA238" i="162"/>
  <c r="BC254" i="162"/>
  <c r="BG166" i="162"/>
  <c r="BG52" i="162"/>
  <c r="BE112" i="162"/>
  <c r="BE205" i="162"/>
  <c r="BE248" i="162"/>
  <c r="BE250" i="162"/>
  <c r="BG121" i="162"/>
  <c r="AW119" i="162"/>
  <c r="BC65" i="162"/>
  <c r="AW205" i="162"/>
  <c r="AY205" i="162"/>
  <c r="AW124" i="162"/>
  <c r="BG178" i="162"/>
  <c r="BG176" i="162"/>
  <c r="BG122" i="162"/>
  <c r="AW50" i="162"/>
  <c r="BC52" i="162"/>
  <c r="AW164" i="162"/>
  <c r="BA166" i="162"/>
  <c r="AY164" i="162"/>
  <c r="AY155" i="162"/>
  <c r="BC176" i="162"/>
  <c r="FE294" i="162"/>
  <c r="BG236" i="162"/>
  <c r="BE52" i="162"/>
  <c r="AY121" i="162"/>
  <c r="AY50" i="162"/>
  <c r="AY52" i="162"/>
  <c r="BE119" i="162"/>
  <c r="BA178" i="162"/>
  <c r="DF93" i="158"/>
  <c r="ET93" i="158" s="1"/>
  <c r="DF96" i="158"/>
  <c r="ET96" i="158" s="1"/>
  <c r="FD96" i="158" s="1"/>
  <c r="DF84" i="158"/>
  <c r="ET84" i="158" s="1"/>
  <c r="DF78" i="158"/>
  <c r="ET78" i="158" s="1"/>
  <c r="DF75" i="158"/>
  <c r="ET75" i="158" s="1"/>
  <c r="DF72" i="158"/>
  <c r="ET72" i="158" s="1"/>
  <c r="FC72" i="158" s="1"/>
  <c r="DF69" i="158"/>
  <c r="ET69" i="158" s="1"/>
  <c r="DF66" i="158"/>
  <c r="ET66" i="158" s="1"/>
  <c r="DF87" i="158"/>
  <c r="ET87" i="158" s="1"/>
  <c r="DF81" i="158"/>
  <c r="ET81" i="158" s="1"/>
  <c r="FD81" i="158" s="1"/>
  <c r="DF90" i="158"/>
  <c r="ET90" i="158" s="1"/>
  <c r="DF51" i="158"/>
  <c r="ET51" i="158" s="1"/>
  <c r="DF54" i="158"/>
  <c r="ET54" i="158" s="1"/>
  <c r="DF48" i="158"/>
  <c r="ET48" i="158" s="1"/>
  <c r="FC48" i="158" s="1"/>
  <c r="DF57" i="158"/>
  <c r="ET57" i="158" s="1"/>
  <c r="DF39" i="158"/>
  <c r="ET39" i="158" s="1"/>
  <c r="DF36" i="158"/>
  <c r="ET36" i="158" s="1"/>
  <c r="FD36" i="158" s="1"/>
  <c r="DF33" i="158"/>
  <c r="ET33" i="158" s="1"/>
  <c r="FD33" i="158" s="1"/>
  <c r="DF30" i="158"/>
  <c r="ET30" i="158" s="1"/>
  <c r="DF27" i="158"/>
  <c r="ET27" i="158" s="1"/>
  <c r="DF24" i="158"/>
  <c r="ET24" i="158" s="1"/>
  <c r="FD24" i="158" s="1"/>
  <c r="DF21" i="158"/>
  <c r="ET21" i="158" s="1"/>
  <c r="FD21" i="158" s="1"/>
  <c r="DF60" i="158"/>
  <c r="ET60" i="158" s="1"/>
  <c r="DF63" i="158"/>
  <c r="ET63" i="158" s="1"/>
  <c r="DF45" i="158"/>
  <c r="ET45" i="158" s="1"/>
  <c r="FC45" i="158" s="1"/>
  <c r="DF42" i="158"/>
  <c r="ET42" i="158" s="1"/>
  <c r="FC42" i="158" s="1"/>
  <c r="FC81" i="158"/>
  <c r="FD27" i="158"/>
  <c r="FC27" i="158"/>
  <c r="FC51" i="158"/>
  <c r="FD51" i="158"/>
  <c r="FC75" i="158"/>
  <c r="FD75" i="158"/>
  <c r="FD30" i="158"/>
  <c r="FC30" i="158"/>
  <c r="FC54" i="158"/>
  <c r="FD54" i="158"/>
  <c r="FC78" i="158"/>
  <c r="FD78" i="158"/>
  <c r="FC33" i="158"/>
  <c r="FC57" i="158"/>
  <c r="FD57" i="158"/>
  <c r="FD87" i="158"/>
  <c r="FC87" i="158"/>
  <c r="FC60" i="158"/>
  <c r="FD60" i="158"/>
  <c r="FD84" i="158"/>
  <c r="FC84" i="158"/>
  <c r="FC39" i="158"/>
  <c r="FD39" i="158"/>
  <c r="FC63" i="158"/>
  <c r="FD63" i="158"/>
  <c r="FC96" i="158"/>
  <c r="FD48" i="158"/>
  <c r="FC66" i="158"/>
  <c r="FD66" i="158"/>
  <c r="FD93" i="158"/>
  <c r="FC93" i="158"/>
  <c r="FD42" i="158"/>
  <c r="FC69" i="158"/>
  <c r="FD69" i="158"/>
  <c r="FD90" i="158"/>
  <c r="FC90" i="158"/>
  <c r="DF187" i="158"/>
  <c r="ET187" i="158" s="1"/>
  <c r="DF192" i="158"/>
  <c r="ET192" i="158" s="1"/>
  <c r="EJ182" i="158"/>
  <c r="EZ182" i="158" s="1"/>
  <c r="EX187" i="158"/>
  <c r="FA187" i="158"/>
  <c r="EE182" i="158"/>
  <c r="EY182" i="158" s="1"/>
  <c r="EW192" i="158"/>
  <c r="DF182" i="158"/>
  <c r="ET182" i="158" s="1"/>
  <c r="FD109" i="156"/>
  <c r="FC109" i="156"/>
  <c r="FD114" i="156"/>
  <c r="FC114" i="156"/>
  <c r="FD18" i="156"/>
  <c r="FD104" i="156"/>
  <c r="FC104" i="156"/>
  <c r="FC18" i="156"/>
  <c r="DF18" i="158"/>
  <c r="ET18" i="158" s="1"/>
  <c r="DK182" i="158"/>
  <c r="EU182" i="158" s="1"/>
  <c r="EW187" i="158"/>
  <c r="EV192" i="158"/>
  <c r="DP182" i="158"/>
  <c r="EV182" i="158" s="1"/>
  <c r="DP18" i="158"/>
  <c r="EV18" i="158" s="1"/>
  <c r="EU187" i="158"/>
  <c r="CT182" i="158"/>
  <c r="ES182" i="158" s="1"/>
  <c r="EO182" i="158"/>
  <c r="FA182" i="158" s="1"/>
  <c r="EZ192" i="158"/>
  <c r="EJ18" i="158"/>
  <c r="EZ18" i="158" s="1"/>
  <c r="EY187" i="158"/>
  <c r="EY192" i="158"/>
  <c r="EE18" i="158"/>
  <c r="EY18" i="158" s="1"/>
  <c r="DU182" i="158"/>
  <c r="EW182" i="158" s="1"/>
  <c r="CL18" i="158"/>
  <c r="ER18" i="158" s="1"/>
  <c r="EQ187" i="158"/>
  <c r="ER192" i="158"/>
  <c r="CT18" i="158"/>
  <c r="ES18" i="158" s="1"/>
  <c r="EO18" i="158"/>
  <c r="FA18" i="158" s="1"/>
  <c r="DZ182" i="158"/>
  <c r="EX182" i="158" s="1"/>
  <c r="ER187" i="158"/>
  <c r="EZ187" i="158"/>
  <c r="ES192" i="158"/>
  <c r="FA192" i="158"/>
  <c r="EQ182" i="158"/>
  <c r="DK18" i="158"/>
  <c r="EU18" i="158" s="1"/>
  <c r="DU18" i="158"/>
  <c r="EW18" i="158" s="1"/>
  <c r="DZ18" i="158"/>
  <c r="EX18" i="158" s="1"/>
  <c r="EX192" i="158"/>
  <c r="EQ18" i="158"/>
  <c r="BF294" i="162" l="1"/>
  <c r="AZ294" i="162"/>
  <c r="BB294" i="162"/>
  <c r="AV294" i="162"/>
  <c r="BD294" i="162"/>
  <c r="AX294" i="162"/>
  <c r="FC21" i="158"/>
  <c r="FD45" i="158"/>
  <c r="FD72" i="158"/>
  <c r="FC36" i="158"/>
  <c r="FC24" i="158"/>
  <c r="FE104" i="156"/>
  <c r="FE105" i="156" s="1"/>
  <c r="FE18" i="156"/>
  <c r="FE114" i="156"/>
  <c r="FE109" i="156"/>
  <c r="FC182" i="158"/>
  <c r="FD192" i="158"/>
  <c r="FD187" i="158"/>
  <c r="FD182" i="158"/>
  <c r="FC192" i="158"/>
  <c r="FD18" i="158"/>
  <c r="FC18" i="158"/>
  <c r="FC187" i="158"/>
  <c r="FE103" i="156" l="1"/>
  <c r="FE19" i="156"/>
  <c r="FE17" i="156"/>
  <c r="FE113" i="156"/>
  <c r="FE115" i="156"/>
  <c r="FE108" i="156"/>
  <c r="FE110" i="156"/>
  <c r="FE18" i="158"/>
  <c r="FE192" i="158"/>
  <c r="FE191" i="158" l="1"/>
  <c r="FE193" i="158"/>
  <c r="FE186" i="158"/>
  <c r="FE188" i="158"/>
  <c r="FE181" i="158"/>
  <c r="FE183" i="158"/>
  <c r="FE17" i="158"/>
  <c r="FE19" i="158"/>
  <c r="BG114" i="156"/>
  <c r="BE114" i="156"/>
  <c r="BC114" i="156"/>
  <c r="BA114" i="156"/>
  <c r="AY114" i="156"/>
  <c r="AW114" i="156"/>
  <c r="BG109" i="156"/>
  <c r="BE109" i="156"/>
  <c r="BC109" i="156"/>
  <c r="BA109" i="156"/>
  <c r="AY109" i="156"/>
  <c r="AW109" i="156"/>
  <c r="BG104" i="156"/>
  <c r="BE104" i="156"/>
  <c r="BC104" i="156"/>
  <c r="BA104" i="156"/>
  <c r="AY104" i="156"/>
  <c r="AW104" i="156"/>
  <c r="BG18" i="156"/>
  <c r="BE18" i="156"/>
  <c r="BC18" i="156"/>
  <c r="BA18" i="156"/>
  <c r="AY18" i="156"/>
  <c r="AW18" i="156"/>
  <c r="BG192" i="158"/>
  <c r="BE192" i="158"/>
  <c r="BC192" i="158"/>
  <c r="BA192" i="158"/>
  <c r="AY192" i="158"/>
  <c r="AW192" i="158"/>
  <c r="BG187" i="158"/>
  <c r="BE187" i="158"/>
  <c r="BC187" i="158"/>
  <c r="BA187" i="158"/>
  <c r="AY187" i="158"/>
  <c r="AW187" i="158"/>
  <c r="BG182" i="158"/>
  <c r="BE182" i="158"/>
  <c r="BC182" i="158"/>
  <c r="BA182" i="158"/>
  <c r="AY182" i="158"/>
  <c r="AW182" i="158"/>
  <c r="BG18" i="158"/>
  <c r="BE18" i="158"/>
  <c r="BC18" i="158"/>
  <c r="BA18" i="158"/>
  <c r="AY18" i="158"/>
  <c r="AW18" i="158"/>
  <c r="AU115" i="156" l="1"/>
  <c r="BG115" i="156"/>
  <c r="BE115" i="156"/>
  <c r="BC115" i="156"/>
  <c r="BA115" i="156"/>
  <c r="AY113" i="156"/>
  <c r="AW113" i="156"/>
  <c r="AU114" i="156"/>
  <c r="AG114" i="156"/>
  <c r="AG115" i="156" s="1"/>
  <c r="AT115" i="156" s="1"/>
  <c r="AF114" i="156"/>
  <c r="AE114" i="156"/>
  <c r="AU113" i="156"/>
  <c r="BE113" i="156" l="1"/>
  <c r="BA113" i="156"/>
  <c r="BC113" i="156"/>
  <c r="AW115" i="156"/>
  <c r="AG113" i="156"/>
  <c r="AT113" i="156" s="1"/>
  <c r="BG113" i="156"/>
  <c r="AY115" i="156"/>
  <c r="AT114" i="156"/>
  <c r="AU193" i="158" l="1"/>
  <c r="BG193" i="158"/>
  <c r="BE191" i="158"/>
  <c r="BC193" i="158"/>
  <c r="BA193" i="158"/>
  <c r="AY193" i="158"/>
  <c r="AW193" i="158"/>
  <c r="AU192" i="158"/>
  <c r="AG192" i="158"/>
  <c r="AG193" i="158" s="1"/>
  <c r="AT193" i="158" s="1"/>
  <c r="AF192" i="158"/>
  <c r="AE192" i="158"/>
  <c r="AU191" i="158"/>
  <c r="BG191" i="158" l="1"/>
  <c r="AY191" i="158"/>
  <c r="BE193" i="158"/>
  <c r="AW191" i="158"/>
  <c r="AG191" i="158"/>
  <c r="AT191" i="158" s="1"/>
  <c r="AT192" i="158"/>
  <c r="BA191" i="158"/>
  <c r="BC191" i="158"/>
  <c r="BG105" i="156" l="1"/>
  <c r="AU110" i="156"/>
  <c r="BG110" i="156"/>
  <c r="BE110" i="156"/>
  <c r="BC110" i="156"/>
  <c r="BA110" i="156"/>
  <c r="AY110" i="156"/>
  <c r="AW110" i="156"/>
  <c r="AU109" i="156"/>
  <c r="AU108" i="156"/>
  <c r="AU105" i="156"/>
  <c r="BE103" i="156"/>
  <c r="BC103" i="156"/>
  <c r="BA105" i="156"/>
  <c r="AY103" i="156"/>
  <c r="AW105" i="156"/>
  <c r="AU103" i="156"/>
  <c r="BD20" i="156"/>
  <c r="BB20" i="156"/>
  <c r="BF20" i="156"/>
  <c r="AZ20" i="156"/>
  <c r="AX20" i="156"/>
  <c r="AV20" i="156"/>
  <c r="BD98" i="158"/>
  <c r="BB98" i="158"/>
  <c r="BF98" i="158"/>
  <c r="AZ98" i="158"/>
  <c r="AX98" i="158"/>
  <c r="AV98" i="158"/>
  <c r="AW103" i="156" l="1"/>
  <c r="BE108" i="156"/>
  <c r="BG108" i="156"/>
  <c r="AW108" i="156"/>
  <c r="BG103" i="156"/>
  <c r="AY105" i="156"/>
  <c r="AY108" i="156"/>
  <c r="BA103" i="156"/>
  <c r="BC105" i="156"/>
  <c r="BC108" i="156"/>
  <c r="BE105" i="156"/>
  <c r="BA108" i="156"/>
  <c r="BG188" i="158" l="1"/>
  <c r="BE186" i="158"/>
  <c r="BC186" i="158"/>
  <c r="BA186" i="158"/>
  <c r="AY186" i="158"/>
  <c r="AW188" i="158"/>
  <c r="BG183" i="158"/>
  <c r="BE181" i="158"/>
  <c r="BC181" i="158"/>
  <c r="BA181" i="158"/>
  <c r="AY181" i="158"/>
  <c r="AW183" i="158"/>
  <c r="BE19" i="156"/>
  <c r="BC19" i="156"/>
  <c r="BG19" i="156"/>
  <c r="BA17" i="156"/>
  <c r="AY19" i="156"/>
  <c r="AW17" i="156"/>
  <c r="BE19" i="158"/>
  <c r="BC19" i="158"/>
  <c r="AY183" i="158" l="1"/>
  <c r="BA183" i="158"/>
  <c r="BC183" i="158"/>
  <c r="BC188" i="158"/>
  <c r="BG181" i="158"/>
  <c r="BG186" i="158"/>
  <c r="BG17" i="156"/>
  <c r="BA19" i="156"/>
  <c r="BC17" i="156"/>
  <c r="BB27" i="156" s="1"/>
  <c r="BE183" i="158"/>
  <c r="AY17" i="156"/>
  <c r="AX27" i="156" s="1"/>
  <c r="AY188" i="158"/>
  <c r="BA188" i="158"/>
  <c r="AW19" i="156"/>
  <c r="AV27" i="156" s="1"/>
  <c r="BE188" i="158"/>
  <c r="AW186" i="158"/>
  <c r="AW181" i="158"/>
  <c r="BE17" i="156"/>
  <c r="BD27" i="156" s="1"/>
  <c r="BE17" i="158"/>
  <c r="BD105" i="158" s="1"/>
  <c r="BC17" i="158"/>
  <c r="BB105" i="158" s="1"/>
  <c r="BF27" i="156" l="1"/>
  <c r="AZ27" i="156"/>
  <c r="AU188" i="158"/>
  <c r="AU187" i="158"/>
  <c r="AU186" i="158"/>
  <c r="AU183" i="158"/>
  <c r="AU181" i="158"/>
  <c r="AU20" i="156"/>
  <c r="AU19" i="156"/>
  <c r="AU17" i="156"/>
  <c r="AU16" i="156"/>
  <c r="AU98" i="158"/>
  <c r="AU19" i="158"/>
  <c r="AU17" i="158"/>
  <c r="AU16" i="158"/>
  <c r="BA19" i="158" l="1"/>
  <c r="BA17" i="158" l="1"/>
  <c r="AZ105" i="158" s="1"/>
  <c r="BG19" i="158" l="1"/>
  <c r="BG17" i="158" l="1"/>
  <c r="BF105" i="158" s="1"/>
  <c r="AU104" i="156" l="1"/>
  <c r="AU18" i="156"/>
  <c r="AU182" i="158"/>
  <c r="AU18" i="158"/>
  <c r="AG18" i="158" l="1"/>
  <c r="AT18" i="158" s="1"/>
  <c r="AF18" i="158"/>
  <c r="AE18" i="158"/>
  <c r="R4" i="158" l="1"/>
  <c r="AG17" i="158"/>
  <c r="AT17" i="158" s="1"/>
  <c r="AG19" i="158"/>
  <c r="AT19" i="158" s="1"/>
  <c r="F6" i="27"/>
  <c r="AW19" i="158" l="1"/>
  <c r="AW17" i="158"/>
  <c r="AY19" i="158"/>
  <c r="AY17" i="158"/>
  <c r="AX105" i="158" l="1"/>
  <c r="AV105" i="158"/>
  <c r="AG109" i="156"/>
  <c r="AT109" i="156" s="1"/>
  <c r="AG104" i="156"/>
  <c r="AT104" i="156" s="1"/>
  <c r="AG187" i="158"/>
  <c r="AG186" i="158" l="1"/>
  <c r="AT186" i="158" s="1"/>
  <c r="AT187" i="158"/>
  <c r="AG103" i="156"/>
  <c r="AT103" i="156" s="1"/>
  <c r="AG108" i="156"/>
  <c r="AT108" i="156" s="1"/>
  <c r="AG110" i="156"/>
  <c r="AT110" i="156" s="1"/>
  <c r="AG105" i="156"/>
  <c r="AT105" i="156" s="1"/>
  <c r="AG188" i="158"/>
  <c r="AT188" i="158" s="1"/>
  <c r="E61" i="5" l="1"/>
  <c r="AF187" i="158" l="1"/>
  <c r="AE187" i="158"/>
  <c r="AG182" i="158"/>
  <c r="AT182" i="158" s="1"/>
  <c r="AF182" i="158"/>
  <c r="AE182" i="158"/>
  <c r="AB178" i="158"/>
  <c r="AA178" i="158"/>
  <c r="Z178" i="158"/>
  <c r="Y178" i="158"/>
  <c r="X178" i="158"/>
  <c r="AB177" i="158"/>
  <c r="U177" i="158"/>
  <c r="AA177" i="158" s="1"/>
  <c r="T177" i="158"/>
  <c r="Z177" i="158" s="1"/>
  <c r="S177" i="158"/>
  <c r="Y177" i="158" s="1"/>
  <c r="R177" i="158"/>
  <c r="D177" i="158"/>
  <c r="D173" i="158"/>
  <c r="AM108" i="158"/>
  <c r="AM107" i="158"/>
  <c r="W107" i="158"/>
  <c r="AM105" i="158"/>
  <c r="W105" i="158"/>
  <c r="AN100" i="158"/>
  <c r="O100" i="158"/>
  <c r="N100" i="158"/>
  <c r="M100" i="158"/>
  <c r="L100" i="158"/>
  <c r="AG105" i="158"/>
  <c r="AG3" i="158" s="1"/>
  <c r="AF105" i="158"/>
  <c r="AF3" i="158" s="1"/>
  <c r="AE105" i="158"/>
  <c r="AE3" i="158" s="1"/>
  <c r="AC12" i="158"/>
  <c r="AC3" i="158" s="1"/>
  <c r="AB12" i="158"/>
  <c r="AA12" i="158"/>
  <c r="AA3" i="158" s="1"/>
  <c r="Z12" i="158"/>
  <c r="Z3" i="158" s="1"/>
  <c r="Y12" i="158"/>
  <c r="Y3" i="158" s="1"/>
  <c r="X12" i="158"/>
  <c r="AN10" i="158"/>
  <c r="C8" i="158"/>
  <c r="AN6" i="158"/>
  <c r="AM5" i="158"/>
  <c r="AG183" i="158" l="1"/>
  <c r="AT183" i="158" s="1"/>
  <c r="AG181" i="158"/>
  <c r="AT181" i="158" s="1"/>
  <c r="AC178" i="158"/>
  <c r="N61" i="5"/>
  <c r="N8" i="5"/>
  <c r="U8" i="5"/>
  <c r="U61" i="5"/>
  <c r="Q8" i="5"/>
  <c r="Q61" i="5"/>
  <c r="M61" i="5"/>
  <c r="M8" i="5"/>
  <c r="V8" i="5"/>
  <c r="V61" i="5"/>
  <c r="AM106" i="158"/>
  <c r="R61" i="5" s="1"/>
  <c r="W177" i="158"/>
  <c r="X177" i="158"/>
  <c r="AC177" i="158" s="1"/>
  <c r="AE4" i="158"/>
  <c r="AG4" i="158"/>
  <c r="AF4" i="158"/>
  <c r="S4" i="158"/>
  <c r="X3" i="158"/>
  <c r="Y4" i="158" l="1"/>
  <c r="X4" i="158"/>
  <c r="R8" i="5"/>
  <c r="AF109" i="156"/>
  <c r="AE109" i="156"/>
  <c r="AF104" i="156"/>
  <c r="AE104" i="156"/>
  <c r="AB100" i="156"/>
  <c r="AA100" i="156"/>
  <c r="Z100" i="156"/>
  <c r="Y100" i="156"/>
  <c r="X100" i="156"/>
  <c r="AB99" i="156"/>
  <c r="U99" i="156"/>
  <c r="AA99" i="156" s="1"/>
  <c r="T99" i="156"/>
  <c r="Z99" i="156" s="1"/>
  <c r="S99" i="156"/>
  <c r="Y99" i="156" s="1"/>
  <c r="R99" i="156"/>
  <c r="D99" i="156"/>
  <c r="D95" i="156"/>
  <c r="AM30" i="156"/>
  <c r="AM29" i="156"/>
  <c r="W29" i="156"/>
  <c r="AM27" i="156"/>
  <c r="W27" i="156"/>
  <c r="AN22" i="156"/>
  <c r="O22" i="156"/>
  <c r="N22" i="156"/>
  <c r="M22" i="156"/>
  <c r="L22" i="156"/>
  <c r="AG18" i="156"/>
  <c r="AF18" i="156"/>
  <c r="AF27" i="156" s="1"/>
  <c r="AF3" i="156" s="1"/>
  <c r="AE18" i="156"/>
  <c r="AE27" i="156" s="1"/>
  <c r="AE3" i="156" s="1"/>
  <c r="D14" i="156"/>
  <c r="AC12" i="156"/>
  <c r="AC3" i="156" s="1"/>
  <c r="AB12" i="156"/>
  <c r="AA12" i="156"/>
  <c r="AA3" i="156" s="1"/>
  <c r="Z12" i="156"/>
  <c r="Z3" i="156" s="1"/>
  <c r="Y12" i="156"/>
  <c r="Y3" i="156" s="1"/>
  <c r="X12" i="156"/>
  <c r="X3" i="156" s="1"/>
  <c r="AN10" i="156"/>
  <c r="C8" i="156"/>
  <c r="AN6" i="156"/>
  <c r="AM5" i="156"/>
  <c r="H28" i="37"/>
  <c r="L28" i="37" s="1"/>
  <c r="H26" i="37"/>
  <c r="L26" i="37" s="1"/>
  <c r="M26" i="37" s="1"/>
  <c r="H24" i="37"/>
  <c r="L24" i="37" s="1"/>
  <c r="H22" i="37"/>
  <c r="L22" i="37" s="1"/>
  <c r="M22" i="37" s="1"/>
  <c r="H20" i="37"/>
  <c r="L20" i="37" s="1"/>
  <c r="H18" i="37"/>
  <c r="L69" i="37"/>
  <c r="M69" i="37" s="1"/>
  <c r="H64" i="37"/>
  <c r="L64" i="37" s="1"/>
  <c r="M64" i="37" s="1"/>
  <c r="H62" i="37"/>
  <c r="L62" i="37" s="1"/>
  <c r="H60" i="37"/>
  <c r="L60" i="37" s="1"/>
  <c r="M60" i="37" s="1"/>
  <c r="H58" i="37"/>
  <c r="L58" i="37" s="1"/>
  <c r="H56" i="37"/>
  <c r="L56" i="37" s="1"/>
  <c r="M56" i="37" s="1"/>
  <c r="H54" i="37"/>
  <c r="L54" i="37" s="1"/>
  <c r="H52" i="37"/>
  <c r="L52" i="37" s="1"/>
  <c r="M52" i="37" s="1"/>
  <c r="H50" i="37"/>
  <c r="L50" i="37" s="1"/>
  <c r="H48" i="37"/>
  <c r="L48" i="37" s="1"/>
  <c r="M48" i="37" s="1"/>
  <c r="H46" i="37"/>
  <c r="L46" i="37" s="1"/>
  <c r="H44" i="37"/>
  <c r="L44" i="37" s="1"/>
  <c r="M44" i="37" s="1"/>
  <c r="H42" i="37"/>
  <c r="L42" i="37" s="1"/>
  <c r="H40" i="37"/>
  <c r="L40" i="37" s="1"/>
  <c r="M40" i="37" s="1"/>
  <c r="H38" i="37"/>
  <c r="L38" i="37" s="1"/>
  <c r="H36" i="37"/>
  <c r="L36" i="37" s="1"/>
  <c r="M36" i="37" s="1"/>
  <c r="H34" i="37"/>
  <c r="L34" i="37" s="1"/>
  <c r="H32" i="37"/>
  <c r="L32" i="37" s="1"/>
  <c r="M32" i="37" s="1"/>
  <c r="H30" i="37"/>
  <c r="L30" i="37" s="1"/>
  <c r="H16" i="37"/>
  <c r="L16" i="37" s="1"/>
  <c r="H14" i="37"/>
  <c r="H12" i="37"/>
  <c r="H10" i="37"/>
  <c r="B9" i="7"/>
  <c r="D126" i="7"/>
  <c r="B8" i="7" s="1"/>
  <c r="D61" i="5"/>
  <c r="T61" i="5" s="1"/>
  <c r="T8" i="5"/>
  <c r="L67" i="37"/>
  <c r="C5" i="27"/>
  <c r="B3" i="5"/>
  <c r="X61" i="27"/>
  <c r="B3" i="37"/>
  <c r="I21" i="27"/>
  <c r="I8" i="27"/>
  <c r="K71" i="37"/>
  <c r="J64" i="37"/>
  <c r="J62" i="37"/>
  <c r="J60" i="37"/>
  <c r="J58" i="37"/>
  <c r="J56" i="37"/>
  <c r="J54" i="37"/>
  <c r="J52" i="37"/>
  <c r="J50" i="37"/>
  <c r="J48" i="37"/>
  <c r="J46" i="37"/>
  <c r="J44" i="37"/>
  <c r="J42" i="37"/>
  <c r="J40" i="37"/>
  <c r="J38" i="37"/>
  <c r="J36" i="37"/>
  <c r="J34" i="37"/>
  <c r="J32" i="37"/>
  <c r="J30" i="37"/>
  <c r="J28" i="37"/>
  <c r="J26" i="37"/>
  <c r="J24" i="37"/>
  <c r="J22" i="37"/>
  <c r="J20" i="37"/>
  <c r="J18" i="37"/>
  <c r="J16" i="37"/>
  <c r="J14" i="37"/>
  <c r="J12" i="37"/>
  <c r="J10" i="37"/>
  <c r="I64" i="37"/>
  <c r="I62" i="37"/>
  <c r="I60" i="37"/>
  <c r="I58" i="37"/>
  <c r="I56" i="37"/>
  <c r="I54" i="37"/>
  <c r="I52" i="37"/>
  <c r="I50" i="37"/>
  <c r="I48" i="37"/>
  <c r="I46" i="37"/>
  <c r="I44" i="37"/>
  <c r="I42" i="37"/>
  <c r="I40" i="37"/>
  <c r="I38" i="37"/>
  <c r="I36" i="37"/>
  <c r="I34" i="37"/>
  <c r="I32" i="37"/>
  <c r="I30" i="37"/>
  <c r="I28" i="37"/>
  <c r="I26" i="37"/>
  <c r="I24" i="37"/>
  <c r="I22" i="37"/>
  <c r="I20" i="37"/>
  <c r="I18" i="37"/>
  <c r="I16" i="37"/>
  <c r="I14" i="37"/>
  <c r="I12" i="37"/>
  <c r="I10" i="37"/>
  <c r="I26" i="5"/>
  <c r="I24" i="5"/>
  <c r="I22" i="5"/>
  <c r="E12" i="27"/>
  <c r="E8" i="27"/>
  <c r="N57" i="37" l="1"/>
  <c r="N56" i="37"/>
  <c r="N22" i="37"/>
  <c r="N23" i="37"/>
  <c r="N41" i="37"/>
  <c r="N40" i="37"/>
  <c r="N45" i="37"/>
  <c r="N44" i="37"/>
  <c r="N26" i="37"/>
  <c r="N27" i="37"/>
  <c r="N61" i="37"/>
  <c r="N60" i="37"/>
  <c r="N32" i="37"/>
  <c r="N33" i="37"/>
  <c r="N48" i="37"/>
  <c r="N49" i="37"/>
  <c r="N65" i="37"/>
  <c r="N64" i="37"/>
  <c r="N37" i="37"/>
  <c r="N36" i="37"/>
  <c r="N53" i="37"/>
  <c r="N52" i="37"/>
  <c r="S4" i="156"/>
  <c r="AG19" i="156"/>
  <c r="AT19" i="156" s="1"/>
  <c r="AG17" i="156"/>
  <c r="AT17" i="156" s="1"/>
  <c r="AT18" i="156"/>
  <c r="R4" i="156"/>
  <c r="X4" i="156" s="1"/>
  <c r="AM28" i="156"/>
  <c r="B8" i="5"/>
  <c r="B61" i="5"/>
  <c r="W99" i="156"/>
  <c r="AC100" i="156"/>
  <c r="X99" i="156"/>
  <c r="AC99" i="156" s="1"/>
  <c r="AE4" i="156"/>
  <c r="AF4" i="156"/>
  <c r="H29" i="5"/>
  <c r="H31" i="5"/>
  <c r="T59" i="5"/>
  <c r="L32" i="5" s="1"/>
  <c r="B13" i="7" s="1"/>
  <c r="U59" i="5"/>
  <c r="L33" i="5" s="1"/>
  <c r="B14" i="7" s="1"/>
  <c r="S59" i="5"/>
  <c r="E6" i="5"/>
  <c r="L12" i="37"/>
  <c r="M12" i="37" s="1"/>
  <c r="M16" i="37"/>
  <c r="M67" i="37"/>
  <c r="L10" i="37"/>
  <c r="M10" i="37" s="1"/>
  <c r="L14" i="37"/>
  <c r="M14" i="37" s="1"/>
  <c r="M30" i="37"/>
  <c r="M34" i="37"/>
  <c r="M38" i="37"/>
  <c r="M42" i="37"/>
  <c r="M46" i="37"/>
  <c r="M50" i="37"/>
  <c r="M54" i="37"/>
  <c r="M58" i="37"/>
  <c r="M62" i="37"/>
  <c r="M20" i="37"/>
  <c r="M24" i="37"/>
  <c r="M28" i="37"/>
  <c r="N28" i="37" s="1"/>
  <c r="N20" i="37" l="1"/>
  <c r="N21" i="37"/>
  <c r="N34" i="37"/>
  <c r="N35" i="37"/>
  <c r="N24" i="37"/>
  <c r="N25" i="37"/>
  <c r="N63" i="37"/>
  <c r="N62" i="37"/>
  <c r="N59" i="37"/>
  <c r="N58" i="37"/>
  <c r="N55" i="37"/>
  <c r="N54" i="37"/>
  <c r="N15" i="37"/>
  <c r="N14" i="37"/>
  <c r="N10" i="37"/>
  <c r="N11" i="37"/>
  <c r="N50" i="37"/>
  <c r="N51" i="37"/>
  <c r="N30" i="37"/>
  <c r="N31" i="37"/>
  <c r="N46" i="37"/>
  <c r="N47" i="37"/>
  <c r="N17" i="37"/>
  <c r="N16" i="37"/>
  <c r="N43" i="37"/>
  <c r="N42" i="37"/>
  <c r="N12" i="37"/>
  <c r="N13" i="37"/>
  <c r="N39" i="37"/>
  <c r="N38" i="37"/>
  <c r="AG27" i="156"/>
  <c r="AG3" i="156" s="1"/>
  <c r="AG4" i="156" s="1"/>
  <c r="Y4" i="156"/>
  <c r="L18" i="37"/>
  <c r="M18" i="37" s="1"/>
  <c r="N29" i="37" l="1"/>
  <c r="N18" i="37"/>
  <c r="N19" i="37"/>
  <c r="Q59" i="5"/>
  <c r="L30" i="5" s="1"/>
  <c r="B11" i="7" s="1"/>
  <c r="H34" i="5"/>
  <c r="H24" i="5"/>
  <c r="H22" i="5"/>
  <c r="H23" i="5"/>
  <c r="B7" i="7" s="1"/>
  <c r="M71" i="37"/>
  <c r="H26" i="5" l="1"/>
  <c r="R59" i="5"/>
  <c r="L31" i="5" l="1"/>
  <c r="B12"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Orriny</author>
  </authors>
  <commentList>
    <comment ref="B12" authorId="0" shapeId="0" xr:uid="{00000000-0006-0000-0600-000001000000}">
      <text>
        <r>
          <rPr>
            <sz val="10"/>
            <color indexed="81"/>
            <rFont val="Arial"/>
            <family val="2"/>
          </rPr>
          <t>To Collapse All (Level 1), press Ctrl+j
To partially Expand/Collapse (Level 2), press Ctrl+k
To Expand All (Level 3), press Ctrl+l</t>
        </r>
      </text>
    </comment>
    <comment ref="I12" authorId="0" shapeId="0" xr:uid="{00000000-0006-0000-0600-000002000000}">
      <text>
        <r>
          <rPr>
            <b/>
            <u/>
            <sz val="10"/>
            <color indexed="81"/>
            <rFont val="Arial"/>
            <family val="2"/>
          </rPr>
          <t>DEFINITIONS</t>
        </r>
        <r>
          <rPr>
            <sz val="10"/>
            <color indexed="81"/>
            <rFont val="Arial"/>
            <family val="2"/>
          </rPr>
          <t xml:space="preserve">
PA - Preventive Action, meets requirements, but if things continue there is a potential for it to become a nonconformance.  Response from auditee required.
CA - Corrective Action, does not meet requirements.  A corrective action plan must be developed and implemented.  Response from auditee required and official follow-up required.</t>
        </r>
      </text>
    </comment>
    <comment ref="B16" authorId="0" shapeId="0" xr:uid="{00000000-0006-0000-0600-000003000000}">
      <text>
        <r>
          <rPr>
            <sz val="10"/>
            <color indexed="81"/>
            <rFont val="Arial"/>
            <family val="2"/>
          </rPr>
          <t>To Collapse All (Level 1), press Ctrl+j
To partially Expand/Collapse (Level 2), press Ctrl+k
To Expand All (Level 3), press Ctrl+l</t>
        </r>
      </text>
    </comment>
    <comment ref="B98" authorId="0" shapeId="0" xr:uid="{00000000-0006-0000-0600-000004000000}">
      <text>
        <r>
          <rPr>
            <sz val="10"/>
            <color indexed="81"/>
            <rFont val="Arial"/>
            <family val="2"/>
          </rPr>
          <t xml:space="preserve">This is an area where you can type anything you like:
Use ALT+ENTER to break the lines, or just keep typing and the line will wrap as it gets close to the end of the line.
Remember you can not use the tab key for indents, you can only space over if you want to move things around            like this.
●  Bullets can be used but they must be copied from the Character Map found under Start / Programs / Accessories / System Tools / Character Map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Robert Orriny</author>
  </authors>
  <commentList>
    <comment ref="B12" authorId="0" shapeId="0" xr:uid="{2961A89A-AE86-4E0E-AC5A-BD0D0AF08DCD}">
      <text>
        <r>
          <rPr>
            <sz val="10"/>
            <color indexed="81"/>
            <rFont val="Arial"/>
            <family val="2"/>
          </rPr>
          <t>To Collapse All (Level 1), press Ctrl+j
To partially Expand/Collapse (Level 2), press Ctrl+k
To Expand All (Level 3), press Ctrl+l</t>
        </r>
      </text>
    </comment>
    <comment ref="I12" authorId="0" shapeId="0" xr:uid="{44139078-5937-4A6E-897D-2E7DCF91A6AB}">
      <text>
        <r>
          <rPr>
            <b/>
            <u/>
            <sz val="10"/>
            <color indexed="81"/>
            <rFont val="Arial"/>
            <family val="2"/>
          </rPr>
          <t>DEFINITIONS</t>
        </r>
        <r>
          <rPr>
            <sz val="10"/>
            <color indexed="81"/>
            <rFont val="Arial"/>
            <family val="2"/>
          </rPr>
          <t xml:space="preserve">
PA - Preventive Action, meets requirements, but if things continue there is a potential for it to become a nonconformance.  Response from auditee required.
CA - Corrective Action, does not meet requirements.  A corrective action plan must be developed and implemented.  Response from auditee required and official follow-up required.</t>
        </r>
      </text>
    </comment>
    <comment ref="B16" authorId="0" shapeId="0" xr:uid="{ABE7E185-4549-405F-962F-CDD726AD1774}">
      <text>
        <r>
          <rPr>
            <sz val="10"/>
            <color indexed="81"/>
            <rFont val="Arial"/>
            <family val="2"/>
          </rPr>
          <t>To Collapse All (Level 1), press Ctrl+j
To partially Expand/Collapse (Level 2), press Ctrl+k
To Expand All (Level 3), press Ctrl+l</t>
        </r>
      </text>
    </comment>
    <comment ref="B107" authorId="0" shapeId="0" xr:uid="{6F40955C-5B7D-4118-A484-F6BEC0DA642B}">
      <text>
        <r>
          <rPr>
            <sz val="10"/>
            <color indexed="81"/>
            <rFont val="Arial"/>
            <family val="2"/>
          </rPr>
          <t xml:space="preserve">This is an area where you can type anything you like:
Use ALT+ENTER to break the lines, or just keep typing and the line will wrap as it gets close to the end of the line.
Remember you can not use the tab key for indents, you can only space over if you want to move things around            like this.
●  Bullets can be used but they must be copied from the Character Map found under Start / Programs / Accessories / System Tools / Character Map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Robert Orriny</author>
  </authors>
  <commentList>
    <comment ref="B12" authorId="0" shapeId="0" xr:uid="{2AFCA821-EF5A-41C3-8C3D-8B60A4C9A793}">
      <text>
        <r>
          <rPr>
            <sz val="10"/>
            <color indexed="81"/>
            <rFont val="Arial"/>
            <family val="2"/>
          </rPr>
          <t>To Collapse All (Level 1), press Ctrl+j
To partially Expand/Collapse (Level 2), press Ctrl+k
To Expand All (Level 3), press Ctrl+l</t>
        </r>
      </text>
    </comment>
    <comment ref="I12" authorId="0" shapeId="0" xr:uid="{98E58718-D769-494D-9BA5-742B03DF5C58}">
      <text>
        <r>
          <rPr>
            <b/>
            <u/>
            <sz val="10"/>
            <color indexed="81"/>
            <rFont val="Arial"/>
            <family val="2"/>
          </rPr>
          <t>DEFINITIONS</t>
        </r>
        <r>
          <rPr>
            <sz val="10"/>
            <color indexed="81"/>
            <rFont val="Arial"/>
            <family val="2"/>
          </rPr>
          <t xml:space="preserve">
PA - Preventive Action, meets requirements, but if things continue there is a potential for it to become a nonconformance.  Response from auditee required.
CA - Corrective Action, does not meet requirements.  A corrective action plan must be developed and implemented.  Response from auditee required and official follow-up required.</t>
        </r>
      </text>
    </comment>
    <comment ref="B16" authorId="0" shapeId="0" xr:uid="{723D93EE-B674-49A0-9E7B-A2EB4C839302}">
      <text>
        <r>
          <rPr>
            <sz val="10"/>
            <color indexed="81"/>
            <rFont val="Arial"/>
            <family val="2"/>
          </rPr>
          <t>To Collapse All (Level 1), press Ctrl+j
To partially Expand/Collapse (Level 2), press Ctrl+k
To Expand All (Level 3), press Ctrl+l</t>
        </r>
      </text>
    </comment>
    <comment ref="B107" authorId="0" shapeId="0" xr:uid="{E437390A-2E0F-4BBC-8B53-2AFC226CAFC9}">
      <text>
        <r>
          <rPr>
            <sz val="10"/>
            <color indexed="81"/>
            <rFont val="Arial"/>
            <family val="2"/>
          </rPr>
          <t xml:space="preserve">This is an area where you can type anything you like:
Use ALT+ENTER to break the lines, or just keep typing and the line will wrap as it gets close to the end of the line.
Remember you can not use the tab key for indents, you can only space over if you want to move things around            like this.
●  Bullets can be used but they must be copied from the Character Map found under Start / Programs / Accessories / System Tools / Character Map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Robert Orriny</author>
  </authors>
  <commentList>
    <comment ref="B12" authorId="0" shapeId="0" xr:uid="{00035557-D70E-4BCE-99B3-B838EA1E447E}">
      <text>
        <r>
          <rPr>
            <sz val="10"/>
            <color indexed="81"/>
            <rFont val="Arial"/>
            <family val="2"/>
          </rPr>
          <t>To Collapse All (Level 1), press Ctrl+j
To partially Expand/Collapse (Level 2), press Ctrl+k
To Expand All (Level 3), press Ctrl+l</t>
        </r>
      </text>
    </comment>
    <comment ref="I12" authorId="0" shapeId="0" xr:uid="{2ADEB250-0A75-469B-955E-E9AA86F27BDE}">
      <text>
        <r>
          <rPr>
            <b/>
            <u/>
            <sz val="10"/>
            <color indexed="81"/>
            <rFont val="Arial"/>
            <family val="2"/>
          </rPr>
          <t>DEFINITIONS</t>
        </r>
        <r>
          <rPr>
            <sz val="10"/>
            <color indexed="81"/>
            <rFont val="Arial"/>
            <family val="2"/>
          </rPr>
          <t xml:space="preserve">
PA - Preventive Action, meets requirements, but if things continue there is a potential for it to become a nonconformance.  Response from auditee required.
CA - Corrective Action, does not meet requirements.  A corrective action plan must be developed and implemented.  Response from auditee required and official follow-up required.</t>
        </r>
      </text>
    </comment>
    <comment ref="B16" authorId="0" shapeId="0" xr:uid="{D5262E85-DCF5-492C-A32B-FE9D100D778A}">
      <text>
        <r>
          <rPr>
            <sz val="10"/>
            <color indexed="81"/>
            <rFont val="Arial"/>
            <family val="2"/>
          </rPr>
          <t>To Collapse All (Level 1), press Ctrl+j
To partially Expand/Collapse (Level 2), press Ctrl+k
To Expand All (Level 3), press Ctrl+l</t>
        </r>
      </text>
    </comment>
    <comment ref="B74" authorId="0" shapeId="0" xr:uid="{6FFBA76D-4CB7-4877-AF87-C9BCC48D7E38}">
      <text>
        <r>
          <rPr>
            <sz val="10"/>
            <color indexed="81"/>
            <rFont val="Arial"/>
            <family val="2"/>
          </rPr>
          <t xml:space="preserve">This is an area where you can type anything you like:
Use ALT+ENTER to break the lines, or just keep typing and the line will wrap as it gets close to the end of the line.
Remember you can not use the tab key for indents, you can only space over if you want to move things around            like this.
●  Bullets can be used but they must be copied from the Character Map found under Start / Programs / Accessories / System Tools / Character Map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Robert Orriny</author>
  </authors>
  <commentList>
    <comment ref="B12" authorId="0" shapeId="0" xr:uid="{671136B4-F6D7-4760-8B83-E048D0D27A0C}">
      <text>
        <r>
          <rPr>
            <sz val="10"/>
            <color indexed="81"/>
            <rFont val="Arial"/>
            <family val="2"/>
          </rPr>
          <t>To Collapse All (Level 1), press Ctrl+j
To partially Expand/Collapse (Level 2), press Ctrl+k
To Expand All (Level 3), press Ctrl+l</t>
        </r>
      </text>
    </comment>
    <comment ref="I12" authorId="0" shapeId="0" xr:uid="{21460C43-6148-49A9-8659-6C958B8436DA}">
      <text>
        <r>
          <rPr>
            <b/>
            <u/>
            <sz val="10"/>
            <color indexed="81"/>
            <rFont val="Arial"/>
            <family val="2"/>
          </rPr>
          <t>DEFINITIONS</t>
        </r>
        <r>
          <rPr>
            <sz val="10"/>
            <color indexed="81"/>
            <rFont val="Arial"/>
            <family val="2"/>
          </rPr>
          <t xml:space="preserve">
PA - Preventive Action, meets requirements, but if things continue there is a potential for it to become a nonconformance.  Response from auditee required.
CA - Corrective Action, does not meet requirements.  A corrective action plan must be developed and implemented.  Response from auditee required and official follow-up required.</t>
        </r>
      </text>
    </comment>
    <comment ref="B16" authorId="0" shapeId="0" xr:uid="{D68ED8AC-A3E1-4ED3-8493-DAE4B86093E3}">
      <text>
        <r>
          <rPr>
            <sz val="10"/>
            <color indexed="81"/>
            <rFont val="Arial"/>
            <family val="2"/>
          </rPr>
          <t>To Collapse All (Level 1), press Ctrl+j
To partially Expand/Collapse (Level 2), press Ctrl+k
To Expand All (Level 3), press Ctrl+l</t>
        </r>
      </text>
    </comment>
    <comment ref="B44" authorId="0" shapeId="0" xr:uid="{E374ADBA-B6C7-4844-B6AF-FAB2DB8629F4}">
      <text>
        <r>
          <rPr>
            <sz val="10"/>
            <color indexed="81"/>
            <rFont val="Arial"/>
            <family val="2"/>
          </rPr>
          <t xml:space="preserve">This is an area where you can type anything you like:
Use ALT+ENTER to break the lines, or just keep typing and the line will wrap as it gets close to the end of the line.
Remember you can not use the tab key for indents, you can only space over if you want to move things around            like this.
●  Bullets can be used but they must be copied from the Character Map found under Start / Programs / Accessories / System Tools / Character Map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Robert Orriny</author>
  </authors>
  <commentList>
    <comment ref="B12" authorId="0" shapeId="0" xr:uid="{A98B1A3C-C50B-4698-BEFB-3C41A1D93E06}">
      <text>
        <r>
          <rPr>
            <sz val="10"/>
            <color indexed="81"/>
            <rFont val="Arial"/>
            <family val="2"/>
          </rPr>
          <t>To Collapse All (Level 1), press Ctrl+j
To partially Expand/Collapse (Level 2), press Ctrl+k
To Expand All (Level 3), press Ctrl+l</t>
        </r>
      </text>
    </comment>
    <comment ref="I12" authorId="0" shapeId="0" xr:uid="{BF7A16DB-6BC1-4C80-9899-0F49F6C070E0}">
      <text>
        <r>
          <rPr>
            <b/>
            <u/>
            <sz val="10"/>
            <color indexed="81"/>
            <rFont val="Arial"/>
            <family val="2"/>
          </rPr>
          <t>DEFINITIONS</t>
        </r>
        <r>
          <rPr>
            <sz val="10"/>
            <color indexed="81"/>
            <rFont val="Arial"/>
            <family val="2"/>
          </rPr>
          <t xml:space="preserve">
PA - Preventive Action, meets requirements, but if things continue there is a potential for it to become a nonconformance.  Response from auditee required.
CA - Corrective Action, does not meet requirements.  A corrective action plan must be developed and implemented.  Response from auditee required and official follow-up required.</t>
        </r>
      </text>
    </comment>
    <comment ref="B16" authorId="0" shapeId="0" xr:uid="{4A8E385D-F6BA-430A-94E9-936CB4975F8D}">
      <text>
        <r>
          <rPr>
            <sz val="10"/>
            <color indexed="81"/>
            <rFont val="Arial"/>
            <family val="2"/>
          </rPr>
          <t>To Collapse All (Level 1), press Ctrl+j
To partially Expand/Collapse (Level 2), press Ctrl+k
To Expand All (Level 3), press Ctrl+l</t>
        </r>
      </text>
    </comment>
    <comment ref="B65" authorId="0" shapeId="0" xr:uid="{A40ED4C9-AF9A-4A12-8FD0-DF246B4ADAC5}">
      <text>
        <r>
          <rPr>
            <sz val="10"/>
            <color indexed="81"/>
            <rFont val="Arial"/>
            <family val="2"/>
          </rPr>
          <t xml:space="preserve">This is an area where you can type anything you like:
Use ALT+ENTER to break the lines, or just keep typing and the line will wrap as it gets close to the end of the line.
Remember you can not use the tab key for indents, you can only space over if you want to move things around            like this.
●  Bullets can be used but they must be copied from the Character Map found under Start / Programs / Accessories / System Tools / Character Map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Robert Orriny</author>
  </authors>
  <commentList>
    <comment ref="B12" authorId="0" shapeId="0" xr:uid="{EBD59905-C60A-440C-91D6-F10993ABD70C}">
      <text>
        <r>
          <rPr>
            <sz val="10"/>
            <color indexed="81"/>
            <rFont val="Arial"/>
            <family val="2"/>
          </rPr>
          <t>To Collapse All (Level 1), press Ctrl+j
To partially Expand/Collapse (Level 2), press Ctrl+k
To Expand All (Level 3), press Ctrl+l</t>
        </r>
      </text>
    </comment>
    <comment ref="I12" authorId="0" shapeId="0" xr:uid="{80467732-94B3-43FC-8AAB-98D676CE3BCA}">
      <text>
        <r>
          <rPr>
            <b/>
            <u/>
            <sz val="10"/>
            <color indexed="81"/>
            <rFont val="Arial"/>
            <family val="2"/>
          </rPr>
          <t>DEFINITIONS</t>
        </r>
        <r>
          <rPr>
            <sz val="10"/>
            <color indexed="81"/>
            <rFont val="Arial"/>
            <family val="2"/>
          </rPr>
          <t xml:space="preserve">
PA - Preventive Action, meets requirements, but if things continue there is a potential for it to become a nonconformance.  Response from auditee required.
CA - Corrective Action, does not meet requirements.  A corrective action plan must be developed and implemented.  Response from auditee required and official follow-up required.</t>
        </r>
      </text>
    </comment>
    <comment ref="B16" authorId="0" shapeId="0" xr:uid="{1E085E58-8DB7-4818-AE78-16834AF778BD}">
      <text>
        <r>
          <rPr>
            <sz val="10"/>
            <color indexed="81"/>
            <rFont val="Arial"/>
            <family val="2"/>
          </rPr>
          <t>To Collapse All (Level 1), press Ctrl+j
To partially Expand/Collapse (Level 2), press Ctrl+k
To Expand All (Level 3), press Ctrl+l</t>
        </r>
      </text>
    </comment>
    <comment ref="B56" authorId="0" shapeId="0" xr:uid="{9368730F-D97D-4962-BB7F-B1C137824391}">
      <text>
        <r>
          <rPr>
            <sz val="10"/>
            <color indexed="81"/>
            <rFont val="Arial"/>
            <family val="2"/>
          </rPr>
          <t xml:space="preserve">This is an area where you can type anything you like:
Use ALT+ENTER to break the lines, or just keep typing and the line will wrap as it gets close to the end of the line.
Remember you can not use the tab key for indents, you can only space over if you want to move things around            like this.
●  Bullets can be used but they must be copied from the Character Map found under Start / Programs / Accessories / System Tools / Character Map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Robert Orriny</author>
  </authors>
  <commentList>
    <comment ref="B12" authorId="0" shapeId="0" xr:uid="{8657A76B-1B6C-4DFB-A960-F87894D83825}">
      <text>
        <r>
          <rPr>
            <sz val="10"/>
            <color indexed="81"/>
            <rFont val="Arial"/>
            <family val="2"/>
          </rPr>
          <t>To Collapse All (Level 1), press Ctrl+j
To partially Expand/Collapse (Level 2), press Ctrl+k
To Expand All (Level 3), press Ctrl+l</t>
        </r>
      </text>
    </comment>
    <comment ref="I12" authorId="0" shapeId="0" xr:uid="{C0239D10-FDAA-4297-B8A3-F45D542E5DA1}">
      <text>
        <r>
          <rPr>
            <b/>
            <u/>
            <sz val="10"/>
            <color indexed="81"/>
            <rFont val="Arial"/>
            <family val="2"/>
          </rPr>
          <t>DEFINITIONS</t>
        </r>
        <r>
          <rPr>
            <sz val="10"/>
            <color indexed="81"/>
            <rFont val="Arial"/>
            <family val="2"/>
          </rPr>
          <t xml:space="preserve">
PA - Preventive Action, meets requirements, but if things continue there is a potential for it to become a nonconformance.  Response from auditee required.
CA - Corrective Action, does not meet requirements.  A corrective action plan must be developed and implemented.  Response from auditee required and official follow-up required.</t>
        </r>
      </text>
    </comment>
    <comment ref="B16" authorId="0" shapeId="0" xr:uid="{47C0E12E-94B3-40DE-8C85-39986D34C00F}">
      <text>
        <r>
          <rPr>
            <sz val="10"/>
            <color indexed="81"/>
            <rFont val="Arial"/>
            <family val="2"/>
          </rPr>
          <t>To Collapse All (Level 1), press Ctrl+j
To partially Expand/Collapse (Level 2), press Ctrl+k
To Expand All (Level 3), press Ctrl+l</t>
        </r>
      </text>
    </comment>
    <comment ref="B44" authorId="0" shapeId="0" xr:uid="{E8B5C6F9-00D0-4546-BD82-A364B53200A7}">
      <text>
        <r>
          <rPr>
            <sz val="10"/>
            <color indexed="81"/>
            <rFont val="Arial"/>
            <family val="2"/>
          </rPr>
          <t xml:space="preserve">This is an area where you can type anything you like:
Use ALT+ENTER to break the lines, or just keep typing and the line will wrap as it gets close to the end of the line.
Remember you can not use the tab key for indents, you can only space over if you want to move things around            like this.
●  Bullets can be used but they must be copied from the Character Map found under Start / Programs / Accessories / System Tools / Character Map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Robert Orriny</author>
  </authors>
  <commentList>
    <comment ref="B12" authorId="0" shapeId="0" xr:uid="{9636F6DA-2B6F-488B-8378-69815D10461C}">
      <text>
        <r>
          <rPr>
            <sz val="10"/>
            <color indexed="81"/>
            <rFont val="Arial"/>
            <family val="2"/>
          </rPr>
          <t>To Collapse All (Level 1), press Ctrl+j
To partially Expand/Collapse (Level 2), press Ctrl+k
To Expand All (Level 3), press Ctrl+l</t>
        </r>
      </text>
    </comment>
    <comment ref="I12" authorId="0" shapeId="0" xr:uid="{0EBBC154-EACB-4779-A786-9A7D454C9A5A}">
      <text>
        <r>
          <rPr>
            <b/>
            <u/>
            <sz val="10"/>
            <color indexed="81"/>
            <rFont val="Arial"/>
            <family val="2"/>
          </rPr>
          <t>DEFINITIONS</t>
        </r>
        <r>
          <rPr>
            <sz val="10"/>
            <color indexed="81"/>
            <rFont val="Arial"/>
            <family val="2"/>
          </rPr>
          <t xml:space="preserve">
PA - Preventive Action, meets requirements, but if things continue there is a potential for it to become a nonconformance.  Response from auditee required.
CA - Corrective Action, does not meet requirements.  A corrective action plan must be developed and implemented.  Response from auditee required and official follow-up required.</t>
        </r>
      </text>
    </comment>
    <comment ref="B16" authorId="0" shapeId="0" xr:uid="{DBF4BA33-CAFC-4B83-8F5B-AB7FA08467F5}">
      <text>
        <r>
          <rPr>
            <sz val="10"/>
            <color indexed="81"/>
            <rFont val="Arial"/>
            <family val="2"/>
          </rPr>
          <t>To Collapse All (Level 1), press Ctrl+j
To partially Expand/Collapse (Level 2), press Ctrl+k
To Expand All (Level 3), press Ctrl+l</t>
        </r>
      </text>
    </comment>
    <comment ref="B23" authorId="0" shapeId="0" xr:uid="{22BFEFC9-E458-469B-A4B3-AA338A53D655}">
      <text>
        <r>
          <rPr>
            <sz val="10"/>
            <color indexed="81"/>
            <rFont val="Arial"/>
            <family val="2"/>
          </rPr>
          <t xml:space="preserve">This is an area where you can type anything you like:
Use ALT+ENTER to break the lines, or just keep typing and the line will wrap as it gets close to the end of the line.
Remember you can not use the tab key for indents, you can only space over if you want to move things around            like this.
●  Bullets can be used but they must be copied from the Character Map found under Start / Programs / Accessories / System Tools / Character Map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Robert Orriny</author>
  </authors>
  <commentList>
    <comment ref="B12" authorId="0" shapeId="0" xr:uid="{00000000-0006-0000-0700-000001000000}">
      <text>
        <r>
          <rPr>
            <sz val="10"/>
            <color indexed="81"/>
            <rFont val="Arial"/>
            <family val="2"/>
          </rPr>
          <t>To Collapse All (Level 1), press Ctrl+j
To partially Expand/Collapse (Level 2), press Ctrl+k
To Expand All (Level 3), press Ctrl+l</t>
        </r>
      </text>
    </comment>
    <comment ref="I12" authorId="0" shapeId="0" xr:uid="{00000000-0006-0000-0700-000002000000}">
      <text>
        <r>
          <rPr>
            <b/>
            <u/>
            <sz val="10"/>
            <color indexed="81"/>
            <rFont val="Arial"/>
            <family val="2"/>
          </rPr>
          <t>DEFINITIONS</t>
        </r>
        <r>
          <rPr>
            <sz val="10"/>
            <color indexed="81"/>
            <rFont val="Arial"/>
            <family val="2"/>
          </rPr>
          <t xml:space="preserve">
PA - Preventive Action, meets requirements, but if things continue there is a potential for it to become a nonconformance.  Response from auditee required.
CA - Corrective Action, does not meet requirements.  A corrective action plan must be developed and implemented.  Response from auditee required and official follow-up required.</t>
        </r>
      </text>
    </comment>
    <comment ref="B16" authorId="0" shapeId="0" xr:uid="{00000000-0006-0000-0700-000003000000}">
      <text>
        <r>
          <rPr>
            <sz val="10"/>
            <color indexed="81"/>
            <rFont val="Arial"/>
            <family val="2"/>
          </rPr>
          <t>To Collapse All (Level 1), press Ctrl+j
To partially Expand/Collapse (Level 2), press Ctrl+k
To Expand All (Level 3), press Ctrl+l</t>
        </r>
      </text>
    </comment>
    <comment ref="B20" authorId="0" shapeId="0" xr:uid="{00000000-0006-0000-0700-000004000000}">
      <text>
        <r>
          <rPr>
            <sz val="10"/>
            <color indexed="81"/>
            <rFont val="Arial"/>
            <family val="2"/>
          </rPr>
          <t xml:space="preserve">This is an area where you can type anything you like:
Use ALT+ENTER to break the lines, or just keep typing and the line will wrap as it gets close to the end of the line.
Remember you can not use the tab key for indents, you can only space over if you want to move things around            like this.
●  Bullets can be used but they must be copied from the Character Map found under Start / Programs / Accessories / System Tools / Character Map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Robert Orriny</author>
  </authors>
  <commentList>
    <comment ref="B12" authorId="0" shapeId="0" xr:uid="{00000000-0006-0000-0800-000001000000}">
      <text>
        <r>
          <rPr>
            <sz val="10"/>
            <color indexed="81"/>
            <rFont val="Arial"/>
            <family val="2"/>
          </rPr>
          <t>To Collapse All (Level 1), press Ctrl+j
To partially Expand/Collapse (Level 2), press Ctrl+k
To Expand All (Level 3), press Ctrl+l</t>
        </r>
      </text>
    </comment>
    <comment ref="I12" authorId="0" shapeId="0" xr:uid="{00000000-0006-0000-0800-000002000000}">
      <text>
        <r>
          <rPr>
            <b/>
            <u/>
            <sz val="10"/>
            <color indexed="81"/>
            <rFont val="Arial"/>
            <family val="2"/>
          </rPr>
          <t>DEFINITIONS</t>
        </r>
        <r>
          <rPr>
            <sz val="10"/>
            <color indexed="81"/>
            <rFont val="Arial"/>
            <family val="2"/>
          </rPr>
          <t xml:space="preserve">
PA - Preventive Action, meets requirements, but if things continue there is a potential for it to become a nonconformance.  Response from auditee required.
CA - Corrective Action, does not meet requirements.  A corrective action plan must be developed and implemented.  Response from auditee required and official follow-up required.</t>
        </r>
      </text>
    </comment>
    <comment ref="B16" authorId="0" shapeId="0" xr:uid="{00000000-0006-0000-0800-000003000000}">
      <text>
        <r>
          <rPr>
            <sz val="10"/>
            <color indexed="81"/>
            <rFont val="Arial"/>
            <family val="2"/>
          </rPr>
          <t>To Collapse All (Level 1), press Ctrl+j
To partially Expand/Collapse (Level 2), press Ctrl+k
To Expand All (Level 3), press Ctrl+l</t>
        </r>
      </text>
    </comment>
    <comment ref="B287" authorId="0" shapeId="0" xr:uid="{00000000-0006-0000-0800-000004000000}">
      <text>
        <r>
          <rPr>
            <sz val="10"/>
            <color indexed="81"/>
            <rFont val="Arial"/>
            <family val="2"/>
          </rPr>
          <t xml:space="preserve">This is an area where you can type anything you like:
Use ALT+ENTER to break the lines, or just keep typing and the line will wrap as it gets close to the end of the line.
Remember you can not use the tab key for indents, you can only space over if you want to move things around            like this.
●  Bullets can be used but they must be copied from the Character Map found under Start / Programs / Accessories / System Tools / Character Map
</t>
        </r>
      </text>
    </comment>
  </commentList>
</comments>
</file>

<file path=xl/sharedStrings.xml><?xml version="1.0" encoding="utf-8"?>
<sst xmlns="http://schemas.openxmlformats.org/spreadsheetml/2006/main" count="17063" uniqueCount="2615">
  <si>
    <t>Audit Checklist Workbook</t>
  </si>
  <si>
    <r>
      <t xml:space="preserve">UPDATE – </t>
    </r>
    <r>
      <rPr>
        <sz val="10"/>
        <rFont val="Arial"/>
        <family val="2"/>
      </rPr>
      <t>The Audit Checklist Workbook has been updated to align with the recently rolled-out Quality Requirements System (QRS), and a new Milestone View feature has been added.  Basic features and functionality of the Workbook remain the same.  The new features are highlighted in the following paragraphs, followed by the familiar General Instructions.</t>
    </r>
  </si>
  <si>
    <r>
      <t xml:space="preserve">
QUALITY REQUIREMENTS SYSTEM – </t>
    </r>
    <r>
      <rPr>
        <sz val="10"/>
        <rFont val="Arial"/>
        <family val="2"/>
      </rPr>
      <t>The Audit Checklist Workbook has been modified to incorporate the requirements-based practices approach used in QRS as part of the Discipline Audit Checklist template. Each Discipline Audit Checklist contains topics for each of the Practices posted in QRS. Each focused topic in a Discipline Audit Checklist is now dedicated to a particular QRS practice. Each Requirement has been reworded into a Point of Audit question and the questions are numbered to match the paragraph numbering in the Practice. This results in a one-to-one relationship between the mandatory requirements that a discipline must follow and the point of audit they will be audited against.</t>
    </r>
  </si>
  <si>
    <r>
      <t xml:space="preserve">
MILESTONE VIEWS – </t>
    </r>
    <r>
      <rPr>
        <sz val="10"/>
        <rFont val="Arial"/>
        <family val="2"/>
      </rPr>
      <t xml:space="preserve">A new feature has been added to the Audit Checklist Workbook that allows Topics and Points of Audit that do not pertain to a particular audit to be hidden. The Key Process Owners (KPOs) and Functional Process Leaders (FPLs) have taken advantage of this feature to designate certain Points of Audit that are critical in performing audits around various important milestones. These critical points can then be displayed by selecting the corresponding Milestone View. A Milestone Audit Views button has been added to the Summary sheet for this purpose.
</t>
    </r>
  </si>
  <si>
    <t>GENERAL INSTRUCTIONS</t>
  </si>
  <si>
    <t>In accordance with the Operating System Requirements (OSR) document, audits shall be conducted to verify work is being performed in accordance with requirements. To assist with this requirement, checklists have been developed to help guide auditors and keep audits focused on critical aspects of the work. These checklists are packaged in Excel workbooks (such as this one) using a common template to help promote an effective and efficient audit. Checklists are posted in Knowledge Online as Level 1 documents. The files should be downloaded from KoL to your PC before attempting to execute.</t>
  </si>
  <si>
    <t>All audits are to be conducted by qualified personnel at the request of Management. It is the responsibility of Management to arrange training for prospective auditors, as required. These instructions are intended to familiarize the auditor with the contents of the Audit Checklist workbook and its inner workings. Should additional auditor training be required, consult with the Lead Auditor.</t>
  </si>
  <si>
    <r>
      <t>WORKBOOK CONTENTS</t>
    </r>
    <r>
      <rPr>
        <sz val="10"/>
        <rFont val="Arial"/>
        <family val="2"/>
      </rPr>
      <t xml:space="preserve"> -- The workbook contains this set of instructions, supplemental discipline instructions as appropriate, a Master Control sheet which contains useful buttons (linked to macros) for performing global operations, a Cover sheet to be used as part of the audit report, a Summary sheet which provides a tabulation of the results, a sheet for capturing Objective Evidence reviewed, and the checklist itself, broken down into focused topics, one per sheet. The workbook has been laid out to basically work from sheet to sheet to perform and record the audit.</t>
    </r>
  </si>
  <si>
    <t>These instructions are based on a typical checklist template. Graphics and features vary depending on the specific checklist being used.</t>
  </si>
  <si>
    <r>
      <t>FOCUSED TOPICS</t>
    </r>
    <r>
      <rPr>
        <sz val="10"/>
        <rFont val="Arial"/>
        <family val="2"/>
      </rPr>
      <t xml:space="preserve"> -- The checklist is built around the concept of focused topics. This allows the audit to be broken up into discrete elements that can be easily audited. This theme is carried over to the workbook itself where each focused topic is contained on a separate worksheet. Additional topics can be added as discussed elsewhere in these instructions.  As mentioned above, QRS requirements-based Discipline Audit Checklist topics are focused on specific QRS Practices.</t>
    </r>
  </si>
  <si>
    <t>In some cases, requirements that apply to a discipline reside outside their discipline-specific practices.  This is especially true of Engineering Management practices.  The discipline auditor can add additional topic sheets to the discipline audit checklist in these cases by following the instructions in the Adding Topics section below.  For example, if Mechanical Equipment Requests for Quotation are being developed on the project, the audit sheet based on the Engineering Management Practice 000.200.0831 may be copied into the Mechanical Discipline Audit Checklist in order to fully audit the mechanical scope with respect to RFQ, Bid Evaluations and Purchase Orders.  The discipline auditor works with the discipline lead to determine what practices apply to the discipline in order to determine the additional focused topics to add to the checklist.</t>
  </si>
  <si>
    <t xml:space="preserve">Alternatively, depending on the maturity of the QRS practices, a separate Topic dedicated to these cross-referenced requirements may be included at the end of the checklist. </t>
  </si>
  <si>
    <r>
      <t>UPDATING HEADER INFORMATION</t>
    </r>
    <r>
      <rPr>
        <sz val="10"/>
        <rFont val="Arial"/>
        <family val="2"/>
      </rPr>
      <t xml:space="preserve"> -- To set up the workbook for an audit, the auditor must input audit-specific header information.  This can be done when you first open the workbook, or by going to the Master Control sheet, and using the "Update Audit-Specific Header Information" button.  Enter information regarding the Audit Number (obtained from the Lead Auditor) and date that the audit checklist is being prepared (date field may also include revision number, as appropriate)</t>
    </r>
  </si>
  <si>
    <t>For Project audits, information for Client Name, Project Title, and Contract / Project Identification is also required.  This information is automatically placed into the page header and copied to all applicable sheets.  A note of caution, Excel headers and footers are restricted as to the number of characters they may contain.  If you exceed this limit, you will be provided a cautionary note and it will be necessary to abbreviate your entries in order to meet the requirements.  Also, if you do not update the default header information to audit-specific information, you will be prompted to do so each time you open and close the file.</t>
  </si>
  <si>
    <t>Other features on the Master Control sheet include the ability to make global changes to all topic sheets, such as, resetting the Findings and Points of Audit checkboxes, doing a spell check of user defined areas across the entire workbook, or expanding or collapsing the view on the topic sheets.  A section of the panel is also devoted to printing.</t>
  </si>
  <si>
    <r>
      <t>AUDIT COVER</t>
    </r>
    <r>
      <rPr>
        <sz val="10"/>
        <rFont val="Arial"/>
        <family val="2"/>
      </rPr>
      <t xml:space="preserve"> -- The Cover sheet is the first page of the audit report, and although its primary purpose is to record the audit, it can be filled out at any time as the information becomes available.  Features are provided that allow the user to add space to the various sections for additional entries, as required.</t>
    </r>
  </si>
  <si>
    <t xml:space="preserve">The Audit Summary / Additional Comments section is designed to allow maximum flexibility for data input.  The input area is designed to automatically expand as text is added.  However, based on user input, the user may want to manually adjust the row height to better accommodate the input.  To add more room for text in an existing row, just right-click on the row.  If you run out of room (or visible character capability), just click on the Add Row button to add another row.  Conversely, you can decrease row size by double-clicking on the row, and delete a row by clicking on the Delete Row button.  This feature of using a combination of the mouse and Add Row and Delete Row buttons is consistently applied throughout the workbook for those areas that span the width of the sheet (i.e., full-width text entry).
</t>
  </si>
  <si>
    <t xml:space="preserve">An additional feature has been provided to automatically copy the Audit's Summary of Results from each of the Topic sheets.
</t>
  </si>
  <si>
    <r>
      <t>SUMMARY REPORT</t>
    </r>
    <r>
      <rPr>
        <sz val="10"/>
        <rFont val="Arial"/>
        <family val="2"/>
      </rPr>
      <t xml:space="preserve"> -- The purpose of the Summary sheet is threefold.  First it allows the auditor to select which topics from the checklist will be included in the audit.  You do this by clicking in the checkbox next to the applicable topic (default is all selected), or by clicking on the Milestone Audit Views button to select a particular Milestone View.  This provides a visual record of what was audited, and activates a link that can be used to navigate directly to the topic sheet.  It also provides a means for selecting which topics should be printed, to avoid having to print out a potentially lengthy checklist when you are only interested in a few topics.  Topics unselected will be grayed-out and the associated sheets hidden.
</t>
    </r>
  </si>
  <si>
    <t xml:space="preserve">Further, the Summary will provide feed-back as to which topics have been assessed.  The goal is to have all selected topics assessed by the end of the audit.  Various messages and warnings will be provided to the user until this goal is achieved.
</t>
  </si>
  <si>
    <t xml:space="preserve">The second purpose of the Summary sheet is to provide a summary of the audit results.  The Audit Summary tallies the results from all the worksheets to provide a quick overview of the audit results.  The Summary is broken down into Topics and Findings, depending on the level of detail you wish to report.  In addition to the Summary table, a map of the Findings is provided to quickly identify which Topics have Findings.
</t>
  </si>
  <si>
    <t xml:space="preserve">The last purpose, or feature of the Summary sheet is to provide an area for the Lead Auditor to note whether or not the findings from the audit checklist have been consolidated in the Audit Report generated in QMS.  Clicking on the "Note Consolidated Findings" button opens up an area for editing to enter the appropriate information.  For example, if several preventive actions identified in the audit checklist were consolidated into a single Preventive Action Report in QMS, it would be so noted.
</t>
  </si>
  <si>
    <r>
      <t>OBJECTIVE EVIDENCE</t>
    </r>
    <r>
      <rPr>
        <sz val="10"/>
        <rFont val="Arial"/>
        <family val="2"/>
      </rPr>
      <t xml:space="preserve"> – This is an optional sheet included for capturing and consolidating all objective evidence reviewed during the audit.  The sheet is pre-populated with document types that are typically reviewed during an audit.  This sheet can be used in the audit planning stages to help direct the auditor to potential objective evidence that Management feels should be reviewed.  It provides features for identifying which objective evidence was reviewed, and total flexibility for adding and deleting audit-specific user-defined objective evidence.
</t>
    </r>
  </si>
  <si>
    <t>Although this sheet is optional and can be hidden, the identification of objective evidence reviewed is considered a key part of any good audit.  If this sheet is not used, the auditor must note any objective evidence reviewed on the associated topic checklist sheet, either as part of the POA comment, or in the notes section at the bottom of the sheet.  If the Objective Evidence sheet does not include any user data, it will not print as part of the Complete Report print option.</t>
  </si>
  <si>
    <r>
      <t>TOPIC CHECKLISTS</t>
    </r>
    <r>
      <rPr>
        <sz val="10"/>
        <rFont val="Arial"/>
        <family val="2"/>
      </rPr>
      <t xml:space="preserve"> -- Each checklist is broken down into Topics, focused on a particular area of work.  Each topic in turn is formatted to provide a consistent form and user interface from topic to topic, as shown in the following graphic.</t>
    </r>
  </si>
  <si>
    <t xml:space="preserve">Each Topic starts with a clearly defined subject or title.  There is an area to the right of the title that automatically classifies the topic as "Satisfactory" or "Needs Improvement".  Information is taken from the Findings section or the Points of Audit section to determine the appropriate classification / category.  Immediately below the title is an area for introductory remarks, which may contain explanatory or instructional guidance for the auditor, in addition to references used in defining associated requirements.  For Topics with many, many Points of Audit, this area may include a pseudo-index of POA sections, hyperlinked to aid navigation to the selected section.  This area may also be blank, as appropriate.
</t>
  </si>
  <si>
    <t xml:space="preserve">The following describes each section of the checklist form, working from the top down, or essentially in reverse order of detail.  This reverse order was chosen so that Management could focus on the audit highlights, and then as necessary, dig down deeper into the details as required.
</t>
  </si>
  <si>
    <r>
      <t>AUDITOR’S SUMMARY OF RESULTS FOR THIS TOPIC</t>
    </r>
    <r>
      <rPr>
        <sz val="10"/>
        <rFont val="Arial"/>
        <family val="2"/>
      </rPr>
      <t xml:space="preserve"> – A full-width text field is provided so that the auditor can summarize any and all aspects of the audit relative to a particular Topic.  This is not a mandatory field, but is provided for those offices / projects where a more narrative style of report may be required.  As this is a full-width text field, all features to increase or decrease the size of the field are provided similar to the Audit Summary / Additional Comments section found on the Cover sheet.
</t>
    </r>
  </si>
  <si>
    <r>
      <t>FINDINGS</t>
    </r>
    <r>
      <rPr>
        <sz val="10"/>
        <rFont val="Arial"/>
        <family val="2"/>
      </rPr>
      <t xml:space="preserve"> -- This area is for recording the Findings identified during the audit.  The auditor should type in any findings worth recording, i.e., preventive actions and corrective actions.  The Findings field will automatically expand or contract to accept the typed input (up to 911 characters).  Based on the particular finding, the auditor must also select a Finding category by right-clicking in the appropriate column.  It is not possible to check more than one category, and a category may be unchecked by right-clicking on it a second time.  For preventive and corrective actions, the auditor must also assign a Cause Code.  The Cause Code dialog box is automatically displayed when either a PA or CA is selected, and the code is automatically added to the Remarks field.  The auditor must include a recommendation for correcting any findings noted.
</t>
    </r>
  </si>
  <si>
    <t xml:space="preserve">To add a finding, click on the "Add" button, or right-click within the Findings area and select the desire option.  If you inadvertently add more findings than you actually need, you may remove the extra findings by clicking on the "Remove" button, or by double-clicking within the Findings area.  It is important to note that the Remove feature will renumber all Findings as appropriate.
</t>
  </si>
  <si>
    <t xml:space="preserve">When a Finding is first opened (added), the required fields are highlight with a light red background.  As data is input, the associated field background will change back to the normal input color.  The Findings field requires a description of the finding.  The Category field requires that one category be selected.  The Remarks / Recommendations field requires the auditor's recommendation as to what is required to address the finding.  The Remarks / Recommendations field also displays the assigned Cause Code, as appropriate.
</t>
  </si>
  <si>
    <t xml:space="preserve">In addition to the red highlighting to bring attention to empty fields, various warnings may be displayed.  Every finding added is checked to make sure it has been categorized (one category must be selected), and that PAs and CAs have a Code assigned.  Cause Codes C08x also requires the user to specify the procedure/practice which was not followed.  Code C99 requires an explanation as to the meaning of "Other".  Warnings appear on the Master Control &amp; Summary sheets, and when closing the file.
</t>
  </si>
  <si>
    <t xml:space="preserve">Codes may only be entered by using the built-in feature provided when a PA or CA category is selected.  Once assigned, the Code can not be edited or deleted directly from the Remarks / Recommendations field.  Users may type in the Remarks / Recommendations field as normal, and the system will reapply the assigned Code.  To change a Code, unselect and reselect the appropriate category and reselect the desired code.  To remove a Code, unselect the category.
</t>
  </si>
  <si>
    <t>As mentioned earlier, you may unselect the categories by right-clicking on them a second time.  However, if you find yourself wanting to "clear the board", so to speak, you may use the "Reset" button and all checkmarks will be cleared.</t>
  </si>
  <si>
    <t>It is possible that the auditor may have no Findings for a particular topic.  This is perfectly acceptable.  Findings are not required in order for the assessment to be categorized.  If you do have findings and add them to the checklist, make sure you complete all fields.  Remove any unused findings.</t>
  </si>
  <si>
    <t xml:space="preserve">Topics with findings resulting in a Corrective Action will display “Needs Improvement” next to the Topic title on the Summary sheet.
</t>
  </si>
  <si>
    <r>
      <t>POINTS OF AUDIT</t>
    </r>
    <r>
      <rPr>
        <sz val="10"/>
        <rFont val="Arial"/>
        <family val="2"/>
      </rPr>
      <t xml:space="preserve"> -- The Points of Audit (POA) section of the checklist is where you will find the pointed questions, carefully designed to determine whether the work is being performed in accordance with requirements.  Not every audit will require that every question be evaluated.  During the planning phase, or during the audit itself, the auditor should unselect those questions not included in the evaluation by right-clicking on the checkmark next to the question number.  When unselected, the question will be grayed-out and any previously entered response or comments will be deleted.  To reinstate the question, merely select it by right-clicking in the cell next to the question number.
</t>
    </r>
  </si>
  <si>
    <t>POAs may be grouped by listing them under a heading, or by indentation under a lead-in question.  In these situations, unselecting the heading or lead-in question will unselect the entire group of POAs under it.  To reinstate the POAs, the heading or lead-in question must first be reinstated, which will the automatically reinstate the grouped POAs.</t>
  </si>
  <si>
    <t>After conducting interviews and reviewing objective evidence, the auditor must record his response and/or comments.  Two options are provided for this purpose.  If the question can be evaluated with a simple Yes / No response, the auditor may right-click in the cells provided.  However, if a simple Yes / No response is not appropriate, the auditor must record his response in the comments section. When filling in the comments section, the section will automatically expand to accept the input.</t>
  </si>
  <si>
    <t>It is important to note that if no Findings were generated, in order for the Topic assessment to be categorized as “Satisfactory”, at least one POA Yes / No cell or one POA Comments field must be completed.  The only way for a completed assessment to be categorized as “Needs Improvement” is if a corrective action (CA) category is selected in the Findings section.</t>
  </si>
  <si>
    <t>Each Points of Audit section may be expanded to capture any additional questions that the Auditor may require.  To add questions, click on the "Add" button, or right-click within the POA area.  You will be given the option of adding the question to the end of the list, or inserting the question above the selected row.</t>
  </si>
  <si>
    <t xml:space="preserve">The added question fields are open for editing, and will automatically expand to accept the input.  Formatting is not an option, but you may indent the text by using the shortcut key [Ctrl+i] and remove indents with [Ctrl+Shift+I].  Any questions indented, or any non-numbered questions inserted, will automatically be treated as a "child" with the "parent" being the first non-indented question or numbered question above it.  This parent / child relationship works the same when selecting POAs as discussed previously when selecting headings or lead-in questions.
</t>
  </si>
  <si>
    <t xml:space="preserve">For user-added POAs, if the auditor chooses not to use the Yes / No cells (or feels that they are not appropriate based on the wording of the question), the auditor may change the Response field by selecting a cell in the same row as the associated question and pressing the shortcut key [Ctrl + o].  This shortcut key can be used to toggle the response field from a Yes / No response to a blank response to a field populated with the phrase "Comment Required &gt;".  Similar to the Findings, the Yes / No cells, when used, may be unselected by right-clicking on them a second time, and if you find yourself wanting to "clear the board", you may use the "Reset" button clear all the checkmarks.  Important to note, if the blank response option is chosen, the POA will be treated as a heading for selection purposes.
</t>
  </si>
  <si>
    <t xml:space="preserve">If you add POAs while in one of the Milestone Views, the POA will be automatically appended with the approprate Milestone tag.
</t>
  </si>
  <si>
    <t>If you end up adding more questions than you need, you may remove the extra questions by clicking on the "Remove" button, or by double-clicking within the POA area.  Similar to the "Add" button, you will be given an option to either remove the last user-defined question from the end of the list, or delete the inserted user-defined question from the selected row.  You will also note that you may not remove Points of Audit that are part of the original form.</t>
  </si>
  <si>
    <r>
      <t>POA REFERENCES</t>
    </r>
    <r>
      <rPr>
        <sz val="10"/>
        <rFont val="Arial"/>
        <family val="2"/>
      </rPr>
      <t xml:space="preserve"> -- Each POA has associated with it, references to the various standards and procedures from which it is based.  These include references to the Practices, PPM, and OSR (PM checklists also include PMM), as appropriate.  To see the references, the user has several options.  To see all references, right-click in a POA cell and select the option "Display References for All POAs on this Topic".  This will expand the checklist sheet displaying the references in associated columns.  To see the references associated with a particular POA, without displaying the references to all POAs, right-click in the POA cell and select the option to "Show References for Selected POA".  This will bring up a dialog box containing the associated references for viewing without expanding the checklist sheet.  Alternatively, if you want to display all references on all topics, you can use the button on the Master Control sheet.  Hiding references works in a similar fashion.
</t>
    </r>
  </si>
  <si>
    <t>POA references are no longer used as part of the QRS requirements-based Discipline Audit Checklists as each topic and point of audit makes specific reference to the applicable Practice and Requirement.</t>
  </si>
  <si>
    <r>
      <t>NOTES</t>
    </r>
    <r>
      <rPr>
        <sz val="10"/>
        <rFont val="Arial"/>
        <family val="2"/>
      </rPr>
      <t xml:space="preserve"> -- As you are conducting the audit, you may want to keep track of various pieces of information.  The Notes area of the checklist is a handy place to do this.  This area of the checklist is essentially a notepad area open for you to type anything you like.  However, as this is not a powerful word processor, you are limited as to formatting capabilities.  A comment box has been provided next to the Notes area (as denoted by the comment indicator - a small red triangle) to guide you in formatting your notes.  Simply hold the mouse cursor over the comment indicator and the comment box will open for you to read.  This is a full-width section, and as such, all features to increase or decrease the size of the field are provided similar to the Audit Summary / Additional Comments section found on the Cover sheet.  Delete Row button and double-click feature to decrease size and also provided.
</t>
    </r>
  </si>
  <si>
    <r>
      <t>PRINTING THE CHECKLIST</t>
    </r>
    <r>
      <rPr>
        <sz val="10"/>
        <rFont val="Arial"/>
        <family val="2"/>
      </rPr>
      <t xml:space="preserve"> -- The workbook has been designed to make it easy to print your finished checklist and report.  Instead of using the standard Excel print menu, go to the Master Control sheet and select the Print Checklist button.  This will provide a menu of print options.  You can print the Cover sheet, the Summary sheet, the Objective Evidence sheet (if visible), and the various topics.  A convenient print Complete Report option is provided to print the Cover, Summary, Objective Evidence (if visible), and Selected Topics all in one action.
</t>
    </r>
  </si>
  <si>
    <t>Because the checklists can vary in length based on the amount of input, the sheets are not pre-formatted with fixed page breaks.  The Audit Checklist Print Macros accessed by the button on the Master Control sheet, have built in pagination routines.  This active pagination stays in effect until the print operation is complete, and then pagination reverts back to the default provided by Excel.  If this is not satisfactory, you may adjust the page breaks by using standard Excel commands.</t>
  </si>
  <si>
    <t xml:space="preserve">The checklist can be printed on either US/Imperial or Metric size paper.  The checklist topics may be printed on larger size paper (legal for US/Imperial or A3 for Metric) to accommodate the additional width of the topic sheets when displaying POA references.
</t>
  </si>
  <si>
    <r>
      <t>CREATING A QMS UPLOAD FILE</t>
    </r>
    <r>
      <rPr>
        <sz val="10"/>
        <rFont val="Arial"/>
        <family val="2"/>
      </rPr>
      <t xml:space="preserve"> -- Once the checklist has been completed, a separate QMS Upload File can be created which will facilitate the filling out of the audit report and findings in QMS.  Click the "Create QMS Upload File" button on the Master Control sheet, review / complete the data for each findings, review / complete the audit data, and when all required fields have been satisfied, you may create the separate upload file.  You can then open the audit in QMS, and following the associated instructions, have QMS pull in the data.
</t>
    </r>
  </si>
  <si>
    <r>
      <t>VIEWING THE CHECKLIST</t>
    </r>
    <r>
      <rPr>
        <sz val="10"/>
        <rFont val="Arial"/>
        <family val="2"/>
      </rPr>
      <t xml:space="preserve"> -- For convenience, the checklists have been designed to allow the various sections of the checklist to be expanded or collapsed for viewing, depending on how much detail you want to see.  You may expand and collapse all topics by invoking the Expand / Collapse macro from the Master Control sheet.  Also, you may act on individual sheets by using keyboard shortcuts.  To Collapse All (or show Level 1), use the shortcut key [Ctrl+j]; to partially Expand/Collapse (or show Level 2), use [Ctrl+k]; and to Expand All (or show Level 3), use [Ctrl+l].  Level indicators are provided in the left-hand margin to help keep you aware of what Level of detail you are displaying.
</t>
    </r>
  </si>
  <si>
    <r>
      <t>ADDING TOPICS</t>
    </r>
    <r>
      <rPr>
        <sz val="10"/>
        <rFont val="Arial"/>
        <family val="2"/>
      </rPr>
      <t xml:space="preserve"> -- If during the course of the audit, you find you need to add an additional topic to the checklist, you may do so by clicking on the "Add Topic" button found on the Summary sheet.  Follow the on-screen instructions to add a new blank Topic, or to Duplicate an existing Topic.  Extra topics can be removed from the bottom up, by clicking the "Remove Topic" button.
</t>
    </r>
  </si>
  <si>
    <t xml:space="preserve">The Add Topic feature is particularly useful for those audits where multiple functions or projects are being audited against a focused topic.  Just duplicate the topic for as many functions being audited and include the function name in the Topic title.
</t>
  </si>
  <si>
    <t xml:space="preserve">For situations where an auditor would like to copy an existing topic from another checklist, a "Copy Topic from other Checklist File" button is provided on the Master Control sheet.  Click the button and follow the prompts to copy the existing topic to the end of your file.
</t>
  </si>
  <si>
    <t xml:space="preserve">For user-added Topics, a feature is provided that allows linking of cells in the Introductory area with cells in the Points of Audit area.  This is particularly useful if the Points of Audit area contains many POAs broken up into sections.  In this situation, the Introductory area could be built like a pseudo-index with each POA section title placed on a separate row of the Introductory area.  Each row can then be linked to the associated POA section title cell.  To create a link, right-click in the empty cell to the left of the cell containing the text that you want to add the link to.  Follow the prompts, which will direct you to select the POA cell that you want as the destination of the link (you may either type the cell address if known, or preferably, just click the cell using your mouse).  To remove a link, double-click in the empty cell to the left of the cell containing the link.
</t>
  </si>
  <si>
    <r>
      <t>DATA CONSOLIDATION</t>
    </r>
    <r>
      <rPr>
        <sz val="10"/>
        <rFont val="Arial"/>
        <family val="2"/>
      </rPr>
      <t xml:space="preserve"> -- For audits involving more than one auditor, a feature is provided that allows the consolidation, or combining, of auditor results into one common file.  To use this feature you must first create a master file containing all the Topics and all the Points of Audit required.  Each auditor is then given a copy of the master file and assigned topics to audit.  Once the auditors have completed their interviews and have recorded their results in their copy of the file, the consolidated file may be created.
</t>
    </r>
  </si>
  <si>
    <t xml:space="preserve">The Lead Auditor, or his designee, opens the empty master file and clicks on the Data Consolidation button found on the Master Control sheet.  Following the prompts, data from the individual auditor files can be copied directly into the master file, avoiding unnecessary retyping and potential errors.  Auditors may NOT customize their individual files.  All files must be identical to the master.  Each topic may be audited by only one auditor (i.e., no duplication).  Cover sheet and Objective Evidence sheet information must be consolidated manually.
</t>
  </si>
  <si>
    <r>
      <t>TIME SAVING MACROS</t>
    </r>
    <r>
      <rPr>
        <sz val="10"/>
        <rFont val="Arial"/>
        <family val="2"/>
      </rPr>
      <t xml:space="preserve"> -- You will note that several time saving macros (in addition to those already discussed) have been provided, which are conveniently accessed by clicking on the appropriate button.  These include buttons for resetting all the Findings and Points of Audit checkboxes, a button for spell checking user defined areas, buttons to select and unselect topics, and various buttons to increase or decrease the size of text areas.  Based on the sheet protection in effect, some of these buttons may be disabled.  It is important to note that in order to use macros, Excel must be configured to allow you to enable macro use.  If you are having trouble, see discussion on macro use under the System Parameters section below.
</t>
    </r>
  </si>
  <si>
    <r>
      <t>SYSTEM PARAMETERS</t>
    </r>
    <r>
      <rPr>
        <sz val="10"/>
        <rFont val="Arial"/>
        <family val="2"/>
      </rPr>
      <t xml:space="preserve"> -- The screen displays have been designed to work best with a screen setting of 1024 x 768 pixels.  Color coding is also used to indicate the areas in which the user may operate.  The areas with a light yellow background are the areas where the user is to provide input, either by clicking on the option buttons or checkboxes, or by typing in additional questions or comments.  The worksheets and workbook are protected to maintain necessary control and avoid inadvertent changes.
</t>
    </r>
  </si>
  <si>
    <r>
      <t>Cautionary Note:</t>
    </r>
    <r>
      <rPr>
        <sz val="10"/>
        <color indexed="10"/>
        <rFont val="Arial"/>
        <family val="2"/>
      </rPr>
      <t xml:space="preserve">  The length of cell contents (text) is limited by Excel.  Although a cell can accept up to 32,767 characters, only 1,024 actually display in the cell (all 32,767 display in the formula bar).  Therefore, for proper viewing and printing of the checklists, it is suggested that the user limit cell input to approximately 1,024 characters.  A macro, invoked by selecting the cell in question and pressing the shortcut key [Ctrl + h], is provided to assist the user in identifying the length of cell contents so that modifications can be made as required.
</t>
    </r>
  </si>
  <si>
    <t xml:space="preserve">As indicated, most cells will automatically expand in height when a line word-wraps.  However, you may notice situations where the text seems to be cut off at the bottom of the cell.  To remedy this situation, add some extra space after the last line of text by inserting an extra line using the keyboard shortcut Alt + Enter.
</t>
  </si>
  <si>
    <r>
      <t>ENABLING MACROS</t>
    </r>
    <r>
      <rPr>
        <sz val="10"/>
        <rFont val="Arial"/>
        <family val="2"/>
      </rPr>
      <t xml:space="preserve"> -- This Workbook makes extensive use of macros.  In order for these macros to function, the Excel application must be setup to allow the use of macros.   When the file is opened, a Security Warning will appear at the top of the spreadsheet indicating that Macros have been disabled.  Click on the Options button and then select the "Enable this content" option.  Click OK to commence work.
</t>
    </r>
  </si>
  <si>
    <r>
      <t>Cautionary Note</t>
    </r>
    <r>
      <rPr>
        <sz val="10"/>
        <color indexed="10"/>
        <rFont val="Arial"/>
        <family val="2"/>
      </rPr>
      <t xml:space="preserve">:  Excel's standard copy / paste functions have been modified to prevent inadvertent damage to the checklist template.  Whenever you copy a cell, you will only be permitted to paste values.  Menu options have been disabled or modified to effect this change.  You may still use the keyboard shortcut keys Ctrl+c and Ctrl+v to copy and paste.  The Cut feature has been disabled altogether.
</t>
    </r>
  </si>
  <si>
    <r>
      <t>ADDITIONAL INSTRUCTIONS / TRAINING</t>
    </r>
    <r>
      <rPr>
        <sz val="10"/>
        <rFont val="Arial"/>
        <family val="2"/>
      </rPr>
      <t xml:space="preserve"> -- For additional step-by-step instructions and training, see "QA025 - How to Use the Discipline Audit Checklist" training module in Fluor University.  The following link will take you to Talent Central.  Click on the Fluor University link.  From there, search for the subject training module which can be found in the College of Quality &amp; CPI.
</t>
    </r>
  </si>
  <si>
    <t>Click Here for DAC Training Module</t>
  </si>
  <si>
    <r>
      <t xml:space="preserve">SUGGESTED WORK PROCESS -- </t>
    </r>
    <r>
      <rPr>
        <sz val="10"/>
        <rFont val="Arial"/>
        <family val="2"/>
      </rPr>
      <t xml:space="preserve">Now that you are familiar with the workbook, the following is a suggested work process for setting up the workbook and conducting an actual audit.  For illustrative purposes, the example is based on performing a Discipline Audit.  In this case, the Project Quality Representative (PQR) works with the Department Manager and the Lead Engineer to develop the initial audit plan.  Prior to any actual audit, the Lead Auditor confirms the schedule with the Department Manager, Discipline Auditor and the Lead Engineer.
</t>
    </r>
  </si>
  <si>
    <t>STEP 1 -- Department Manager assigns Discipline Auditor</t>
  </si>
  <si>
    <t>STEP 2 -- Discipline Auditor obtains the audit number from the Lead Auditor</t>
  </si>
  <si>
    <t>STEP 3 -- Lead Auditor notifies Project Manager and Lead Engineer of pending audit and verifies audit timing, schedule, budget and specific details</t>
  </si>
  <si>
    <t>STEP 4 -- Discipline Auditor fills in audit-specific header information using built-in macro button</t>
  </si>
  <si>
    <t>STEP 5 -- Discipline Auditor begins filling in the Cover sheet information with known data</t>
  </si>
  <si>
    <t>STEP 6 -- From the Summary sheet, Discipline Auditor unselects topics that have been determined to not be part of the audit scope as directed by Department Manager</t>
  </si>
  <si>
    <t>STEP 7 -- From the Objective Evidence sheet, Discipline Auditor adds / changes objective evidence documents / types to be reviewed</t>
  </si>
  <si>
    <t>STEP 8 – Discipline Auditor reviews each Topic’s Points of Audit and unselects any not to be included in scope of audit</t>
  </si>
  <si>
    <t>STEP 9 -- Lead Auditor and Discipline Auditor conduct Audit Entrance Meeting</t>
  </si>
  <si>
    <t>STEP 10 -- Using Points of Audit, Discipline Auditor conducts interviews and reviews objective evidence, noting names of people interviewed and identification of objective evidence reviewed, and records answers to Points of Audit by selecting appropriate Yes / No checkboxes and/or adding comments as necessary</t>
  </si>
  <si>
    <t>STEP 11 -- Based on answers to the Points of Audit, Discipline Auditor records findings in the Findings section as necessary</t>
  </si>
  <si>
    <t>STEP 12 -- Based on findings, Discipline Auditor checks appropriate boxes in Findings area and adds Remarks if needed</t>
  </si>
  <si>
    <t>STEP 13 -- From Summary sheet, Discipline Auditor verifies that all selected topics have been audited and results have been recorded</t>
  </si>
  <si>
    <t>STEP 14 -- From Master Control sheet, Discipline Auditor prints Cover, Summary, Objective Evidence (if visible), and Selected Topics</t>
  </si>
  <si>
    <t>STEP 15 -- Discipline Auditor reviews checklist with Lead Auditor and Department Manager</t>
  </si>
  <si>
    <t>STEP 16 -- Lead Auditor and Discipline Auditor conduct Audit Exit Meeting</t>
  </si>
  <si>
    <t>STEP 17 -- Discipline Auditor completes Cover sheet</t>
  </si>
  <si>
    <t>STEP 18 -- Discipline Auditor forwards audit file to Lead Auditor</t>
  </si>
  <si>
    <t>STEP 19 -- Lead Auditor completes Audit Report and any associated CAs and/or PAs reports</t>
  </si>
  <si>
    <t>Discipline Audit Checklist</t>
  </si>
  <si>
    <t>DISCIPLINE INSTRUCTIONS</t>
  </si>
  <si>
    <t>GENERAL</t>
  </si>
  <si>
    <t>1.</t>
  </si>
  <si>
    <t>The Checklist is divided into multiple worksheets, each containing one topic / practice.</t>
  </si>
  <si>
    <t>2.</t>
  </si>
  <si>
    <t>The first discipline audit should focus on project start up activities as defined in the audit checklist.  This audit should be conducted at approximately 60 days after the discipline has started its activity on the project.</t>
  </si>
  <si>
    <t>3.</t>
  </si>
  <si>
    <t>The Discipline Auditor should meet with his/her Department Manager and decide on the length of the audit, and the material to be audited.  Any combination of sections may be audited at any one time.</t>
  </si>
  <si>
    <t>4.</t>
  </si>
  <si>
    <t>The Discipline Auditor should discuss which Topics will be audited with the Department Manager and reflect these as selected Topics on the Summary page.</t>
  </si>
  <si>
    <t>PREPARING FOR THE AUDIT</t>
  </si>
  <si>
    <t>The Discipline Auditor should attend a training class to become familiar with the auditing process.  The Quality Assurance group can provide this training, if required.</t>
  </si>
  <si>
    <t>Read and become familiar with local office QA/Technical Audit Program practice, as available.</t>
  </si>
  <si>
    <t>Understand the difference between a Corrective Action (CA) and a Preventive Action (PA) (see Definitions at end of instructions).</t>
  </si>
  <si>
    <t>Review and understand the requested information covered in the audit program checklist (this document).</t>
  </si>
  <si>
    <t>5.</t>
  </si>
  <si>
    <t>Get a copy of and become familiar with documents used to define standards by which the audited project leads will be measured.  This includes but may not be limited to:</t>
  </si>
  <si>
    <t>●   Project Execution Plan / Project Procedures Manual</t>
  </si>
  <si>
    <t>●   Material Responsibility Matrix</t>
  </si>
  <si>
    <t>●   Contract or Contract Summary</t>
  </si>
  <si>
    <t>●   Activity Plan</t>
  </si>
  <si>
    <t xml:space="preserve">●   Practice 000.037.11XX Project File Index and Records Retention Schedule </t>
  </si>
  <si>
    <t>●   Discipline Job Data Book preparation information</t>
  </si>
  <si>
    <t>●   Scope of Services/Scope of Facilities (SOS/SOF) format</t>
  </si>
  <si>
    <t>●   Results of Gate Reviews</t>
  </si>
  <si>
    <t>●   BRMF Exhibit EE - Risk Action Plan</t>
  </si>
  <si>
    <t>●   Discipline Control Level Schedule</t>
  </si>
  <si>
    <t>●   Results of Model Reviews</t>
  </si>
  <si>
    <t>●   Discipline Checking Matrix</t>
  </si>
  <si>
    <t>●   Technical Control Plan</t>
  </si>
  <si>
    <t>6.</t>
  </si>
  <si>
    <t>If more than one auditor will be involved (engineer and designer), establish a division of responsibility.</t>
  </si>
  <si>
    <t>7.</t>
  </si>
  <si>
    <t>Working with the Lead Auditor, call and set up time for entrance meeting with lead.  Ensure lead has set aside a minimum of one hour for the entrance meeting.  Make sure Department Manager is also notified.</t>
  </si>
  <si>
    <t>8.</t>
  </si>
  <si>
    <t>Remind lead to inform Project Manager and Engineering Manager that the audit will be performed and on what days.</t>
  </si>
  <si>
    <t>9.</t>
  </si>
  <si>
    <t xml:space="preserve">Find out who the key players of the project are and make a tentative list of people to interview.   Based on information required in the checklist, determine what information is needed from each person to be interviewed. </t>
  </si>
  <si>
    <t>10.</t>
  </si>
  <si>
    <t xml:space="preserve">Make a rough schedule of audit activities (interviews, calculation reviews, drawing reviews, work plan review, etc.).  Schedule should be flexible to account for the availability of personnel.    </t>
  </si>
  <si>
    <t>11.</t>
  </si>
  <si>
    <t>Make the lead aware of the documents you will want to have at your disposal on the day you arrive (these items are in addition to those highlighted in item 5. above).   As a minimum request the following: current plot plans, written scope (if available), specification summary, trend log, budget, schedule, project organization chart, contract responsibility matrix.  Auditor may request any additional documentation pertinent to the completion of a thorough audit.</t>
  </si>
  <si>
    <t>12.</t>
  </si>
  <si>
    <t>Allocate 2 to 4 hours for preparation time.</t>
  </si>
  <si>
    <t>CONDUCTING THE AUDIT</t>
  </si>
  <si>
    <t xml:space="preserve">Along with the Lead Auditor, conduct the entrance meeting with the lead engineer, the design supervisor and project team members who may be involved in the audit process.  Explain the purpose of the audit and review your audit activity schedule.  </t>
  </si>
  <si>
    <t>Following the entrance meeting, interview the lead, design supervisor, and other key personnel one-on-one as required to acquire information needed to conduct the audit.</t>
  </si>
  <si>
    <r>
      <t xml:space="preserve">When soliciting responses to the questions on the checklist relating to a particular document, request a copy of the document and review it for completeness.  </t>
    </r>
    <r>
      <rPr>
        <b/>
        <sz val="10"/>
        <rFont val="Arial"/>
        <family val="2"/>
      </rPr>
      <t>DO NOT MERELY ASK IF IT EXISTS AND MOVE ON</t>
    </r>
    <r>
      <rPr>
        <sz val="10"/>
        <rFont val="Arial"/>
        <family val="2"/>
      </rPr>
      <t>.  The intent is to confirm required documentation is in place and being used for the required function.  Be sure to record this documentation as Objective Evidence, either on the Objective Evidence sheet, or as part of the comments to a particular question.</t>
    </r>
  </si>
  <si>
    <t>Be flexible in your audit schedule realizing that some individuals may not be available at the time you need to see them.  Also, some audit findings may result in more investigation than originally thought.</t>
  </si>
  <si>
    <t>Review technical data in detail.  Perform detailed check of selected calculations / drawings for accuracy.  Record as Objective Evidence.</t>
  </si>
  <si>
    <t>Interview other disciplines and management regarding the discipline’s performance.  As a minimum, the following people should be interviewed:</t>
  </si>
  <si>
    <t>-     Project Manager</t>
  </si>
  <si>
    <t>-     Engineering Manager (N/A for audit of Project Engineering Management)</t>
  </si>
  <si>
    <t>-     Selected Discipline Leads</t>
  </si>
  <si>
    <t>-     Project Control Team Leader</t>
  </si>
  <si>
    <t>-     Procurement Manager</t>
  </si>
  <si>
    <t>-     Discipline Engineer and Designer</t>
  </si>
  <si>
    <t>-     PDDM Lead</t>
  </si>
  <si>
    <t>Along with the Lead Auditor, conduct the exit meeting with the lead engineer and design supervisor.  Review findings and indicate what you plan to write in the report.</t>
  </si>
  <si>
    <t>Allocate 1 to 2 days on the task force depending on the size of the project.</t>
  </si>
  <si>
    <t>REPORT PREPARATION AND REVIEW</t>
  </si>
  <si>
    <t>Based on the audit results and findings, fill out the checklist.</t>
  </si>
  <si>
    <t>Prepare responses using positive approach.</t>
  </si>
  <si>
    <t>Any issues that are worthy of note but are not addressed in the checklist or questions may be documented in the Audit Summary / Additional Comments section in the cover sheet.</t>
  </si>
  <si>
    <t xml:space="preserve">Provide clear details of individual items audited so a third party can understand the basis of the comments. </t>
  </si>
  <si>
    <t>Be sure to identify any Corrective Actions (CA) or Preventive Actions (PA) by checking the appropriate checkboxes in the Findings section of the checklists.  Classification of findings should be made in conjunction with the Lead Auditor.</t>
  </si>
  <si>
    <t xml:space="preserve">Send a draft of the completed checklist to the lead engineer for his/her review and comment.  Reconcile any comments or concerns and finalize the checklist.  </t>
  </si>
  <si>
    <t>Email a copy of the completed checklist to the Department Manager. After review by the Department Manager, forward the checklist file to the Quality Assurance group for final report preparation and issue.</t>
  </si>
  <si>
    <t>In offices without a QA Group, the Department Manager will issue the audit report.</t>
  </si>
  <si>
    <t>Be available to assist Quality Assurance group with clarification of any issues.</t>
  </si>
  <si>
    <t>DEFINITIONS</t>
  </si>
  <si>
    <t>PA - Preventive Action, meets requirements, but if things continue there is a potential for it to become a nonconformance.  Response from auditee required.</t>
  </si>
  <si>
    <t>CA - Corrective Action, does not meet requirements.  A corrective action plan must be developed and implemented.  Response from auditee required and official follow-up required.</t>
  </si>
  <si>
    <t>Quality Audit Checklist for Electrical Work Contractors</t>
  </si>
  <si>
    <t>Master Control Panel</t>
  </si>
  <si>
    <t>WARNING NOTIFICATIONS</t>
  </si>
  <si>
    <t>v8.6</t>
  </si>
  <si>
    <t>QRS Filters</t>
  </si>
  <si>
    <t>Start</t>
  </si>
  <si>
    <t>end</t>
  </si>
  <si>
    <t>Practice Level</t>
  </si>
  <si>
    <t>Requirement Level</t>
  </si>
  <si>
    <t>Business Line - Main Filter</t>
  </si>
  <si>
    <t>Business Line - Sub Filter</t>
  </si>
  <si>
    <t>Phase</t>
  </si>
  <si>
    <t>Execution</t>
  </si>
  <si>
    <t>Project Size</t>
  </si>
  <si>
    <t>Contract</t>
  </si>
  <si>
    <t>Corporate Risk</t>
  </si>
  <si>
    <t>Distributed Execution</t>
  </si>
  <si>
    <t>Joint Venture</t>
  </si>
  <si>
    <t>Modularization</t>
  </si>
  <si>
    <t>Utilizing Fluor Entities</t>
  </si>
  <si>
    <t>Corporate Risk Projects Only</t>
  </si>
  <si>
    <t>Project Size Filter</t>
  </si>
  <si>
    <t>Business Lines</t>
  </si>
  <si>
    <t>Business Line - Sub Lines</t>
  </si>
  <si>
    <t>Project
Size</t>
  </si>
  <si>
    <t>Contract
Type</t>
  </si>
  <si>
    <t>Corporate
Risk</t>
  </si>
  <si>
    <t>Distributed
Execution</t>
  </si>
  <si>
    <t>Joint
Venture</t>
  </si>
  <si>
    <t>Modular</t>
  </si>
  <si>
    <t>Fluor
Entities</t>
  </si>
  <si>
    <t>Energy &amp; Chemicals</t>
  </si>
  <si>
    <t>Upstream</t>
  </si>
  <si>
    <t>Fossil</t>
  </si>
  <si>
    <t>Mining</t>
  </si>
  <si>
    <t>Roads</t>
  </si>
  <si>
    <t>Life Sciences</t>
  </si>
  <si>
    <t>Contingency Ops</t>
  </si>
  <si>
    <t>Proposal</t>
  </si>
  <si>
    <t>E -- Engineering</t>
  </si>
  <si>
    <t>Small (less than $5MM / 50K hrs)</t>
  </si>
  <si>
    <t>Lump Sum</t>
  </si>
  <si>
    <t>Yes</t>
  </si>
  <si>
    <t>(select)</t>
  </si>
  <si>
    <t>Power</t>
  </si>
  <si>
    <t>Downstream</t>
  </si>
  <si>
    <t>Nuclear</t>
  </si>
  <si>
    <t>Metals</t>
  </si>
  <si>
    <t>Rail</t>
  </si>
  <si>
    <t>Manufacturing</t>
  </si>
  <si>
    <t>Environmental/Nuclear Ops</t>
  </si>
  <si>
    <t>Study</t>
  </si>
  <si>
    <t>P -- Procurement</t>
  </si>
  <si>
    <t>Large (greater than $5MM / 50K hrs)</t>
  </si>
  <si>
    <t>Cost Reimbursable</t>
  </si>
  <si>
    <t>No</t>
  </si>
  <si>
    <t>Distributed Execution Projects Only</t>
  </si>
  <si>
    <t>Contract Type Filter</t>
  </si>
  <si>
    <t>Mining &amp; Metals</t>
  </si>
  <si>
    <t>Offshore</t>
  </si>
  <si>
    <t>Renewables</t>
  </si>
  <si>
    <t>Govt Services</t>
  </si>
  <si>
    <t>Pre-FEED</t>
  </si>
  <si>
    <t>F -- Fabrication</t>
  </si>
  <si>
    <t>(none)</t>
  </si>
  <si>
    <t>Infrastructure</t>
  </si>
  <si>
    <t>Pipeline</t>
  </si>
  <si>
    <t>Power Services</t>
  </si>
  <si>
    <t>FEED</t>
  </si>
  <si>
    <t>CM -- Construction Management</t>
  </si>
  <si>
    <t>Joint Venture Projects Only</t>
  </si>
  <si>
    <t>Life Sciences &amp; Advanced Mfg</t>
  </si>
  <si>
    <t>Chemicals</t>
  </si>
  <si>
    <t>SP -- Construction Self Perform</t>
  </si>
  <si>
    <t>Phase Filter</t>
  </si>
  <si>
    <t>Government</t>
  </si>
  <si>
    <t>LNG</t>
  </si>
  <si>
    <t>PMC -- Project Mgmt Contractor</t>
  </si>
  <si>
    <t>Modular/Topside Projects Only</t>
  </si>
  <si>
    <t>Commissioning &amp; Startup</t>
  </si>
  <si>
    <t>Execution Filters</t>
  </si>
  <si>
    <t>V -- Validation</t>
  </si>
  <si>
    <t>Project w/Other Fluor Entities Only</t>
  </si>
  <si>
    <t>O&amp;M -- Operations &amp; Maintenance</t>
  </si>
  <si>
    <t>Filters Changed</t>
  </si>
  <si>
    <t>All Filters Selected</t>
  </si>
  <si>
    <t>Header / Footer Information</t>
  </si>
  <si>
    <t>List of QRS Practices:</t>
  </si>
  <si>
    <t>Client:</t>
  </si>
  <si>
    <t xml:space="preserve">Teck Resources </t>
  </si>
  <si>
    <t>Form:</t>
  </si>
  <si>
    <t>000.509.F9161</t>
  </si>
  <si>
    <t>Project:</t>
  </si>
  <si>
    <t>HVC MLE</t>
  </si>
  <si>
    <t>Form Date:</t>
  </si>
  <si>
    <t>Contract:</t>
  </si>
  <si>
    <t>CM00119</t>
  </si>
  <si>
    <t>Audit No:</t>
  </si>
  <si>
    <t>XX-YY-AU-ZZZ</t>
  </si>
  <si>
    <t xml:space="preserve">Date Prepared:  </t>
  </si>
  <si>
    <t>OSR Ver:</t>
  </si>
  <si>
    <t>(based on OSR dtd ddmmmyyyy)</t>
  </si>
  <si>
    <t>Discipline:</t>
  </si>
  <si>
    <t>C&amp;F Quality</t>
  </si>
  <si>
    <t>Checklist Master Header / Footer Information</t>
  </si>
  <si>
    <t>Client Name</t>
  </si>
  <si>
    <t>000.XXX.F0950</t>
  </si>
  <si>
    <t>Project Title</t>
  </si>
  <si>
    <t>ddmmmyyyy</t>
  </si>
  <si>
    <t>Project/Contract Number, as appropriate</t>
  </si>
  <si>
    <t>OSR ver:</t>
  </si>
  <si>
    <t>Discipline Name</t>
  </si>
  <si>
    <t>Checklist Style</t>
  </si>
  <si>
    <t>QRS</t>
  </si>
  <si>
    <t>Sheet Visibility</t>
  </si>
  <si>
    <t>Topic</t>
  </si>
  <si>
    <t>General Instructions</t>
  </si>
  <si>
    <t>Discipline Instructions</t>
  </si>
  <si>
    <t>Ribbon Pointer</t>
  </si>
  <si>
    <t>Objective Evidence</t>
  </si>
  <si>
    <t>Sheet Consolidation</t>
  </si>
  <si>
    <t>POA Selection Dialog Box Settings</t>
  </si>
  <si>
    <t>cmdYes</t>
  </si>
  <si>
    <t>cmdNo</t>
  </si>
  <si>
    <t>ShowBox</t>
  </si>
  <si>
    <t>From QMS Pick-List</t>
  </si>
  <si>
    <t>Finding Type</t>
  </si>
  <si>
    <t>Cause Code</t>
  </si>
  <si>
    <t>Strength Code</t>
  </si>
  <si>
    <t>Architectural</t>
  </si>
  <si>
    <t>CA</t>
  </si>
  <si>
    <t>C01</t>
  </si>
  <si>
    <t>Client Driven</t>
  </si>
  <si>
    <t>S01</t>
  </si>
  <si>
    <t>Plans and Procedures</t>
  </si>
  <si>
    <t>Asset Performance</t>
  </si>
  <si>
    <t>PA</t>
  </si>
  <si>
    <t>C02</t>
  </si>
  <si>
    <t>Communication</t>
  </si>
  <si>
    <t>S02</t>
  </si>
  <si>
    <t>Communications</t>
  </si>
  <si>
    <t>Building Systems (HVAC / Plumbing / Fire Protection)</t>
  </si>
  <si>
    <t>C03a</t>
  </si>
  <si>
    <t>Incorrect specification or code attached or referenced in PO</t>
  </si>
  <si>
    <t>S03</t>
  </si>
  <si>
    <t>Execution/Performance</t>
  </si>
  <si>
    <t>Civil Structural</t>
  </si>
  <si>
    <t>C03b</t>
  </si>
  <si>
    <t>Does not meet requirements specified in PO</t>
  </si>
  <si>
    <t>S04</t>
  </si>
  <si>
    <t>Civil Engineering</t>
  </si>
  <si>
    <t>C03c</t>
  </si>
  <si>
    <t>Damaged during shipment or off-loading</t>
  </si>
  <si>
    <t>S05</t>
  </si>
  <si>
    <t>Improvement Methods</t>
  </si>
  <si>
    <t>Construction</t>
  </si>
  <si>
    <t>C03d</t>
  </si>
  <si>
    <t>Storage or preservation requirements not followed</t>
  </si>
  <si>
    <t>S99</t>
  </si>
  <si>
    <t>Other</t>
  </si>
  <si>
    <t>Contract Management</t>
  </si>
  <si>
    <t>C03e</t>
  </si>
  <si>
    <t>Missing requirement(s) in PO</t>
  </si>
  <si>
    <t>Contractor - Construction</t>
  </si>
  <si>
    <t>C04</t>
  </si>
  <si>
    <t>External Phenomenon</t>
  </si>
  <si>
    <t>Contractor - Engineering</t>
  </si>
  <si>
    <t>C05</t>
  </si>
  <si>
    <t>Location Driven</t>
  </si>
  <si>
    <t>Contractor - EP</t>
  </si>
  <si>
    <t>C06a</t>
  </si>
  <si>
    <t>Lack of adequate Project Baseline definition</t>
  </si>
  <si>
    <t>Contractor - EPC</t>
  </si>
  <si>
    <t>C06b</t>
  </si>
  <si>
    <t>Change Management issues</t>
  </si>
  <si>
    <t>Contractor- EPCM</t>
  </si>
  <si>
    <t>C06c</t>
  </si>
  <si>
    <t>Inadequate or late project Operating System docs (PEP, PPM, JBs, etc.)</t>
  </si>
  <si>
    <t>Contractor EPC and Commissioning</t>
  </si>
  <si>
    <t>C06d</t>
  </si>
  <si>
    <t>Project organizational structure and/or administrative issues</t>
  </si>
  <si>
    <t>Contractor - Design-Build</t>
  </si>
  <si>
    <t>C06e</t>
  </si>
  <si>
    <t>Inadequate resources, schedule, or budget controls</t>
  </si>
  <si>
    <t>Contractor - Offsite Fabrication</t>
  </si>
  <si>
    <t>C07</t>
  </si>
  <si>
    <t>No Procedure</t>
  </si>
  <si>
    <t>Contractor - Other Services</t>
  </si>
  <si>
    <t>C08a</t>
  </si>
  <si>
    <t>Not Aware of Procedure</t>
  </si>
  <si>
    <t>Contractor - BEPCC - (Basic Engineering Procurement Construction and Commissioning)</t>
  </si>
  <si>
    <t>C08b</t>
  </si>
  <si>
    <t>DO NOT USE</t>
  </si>
  <si>
    <t>Contractor - Re-FEED and EPCC (EPC and Commissioning)</t>
  </si>
  <si>
    <t>C08c</t>
  </si>
  <si>
    <t>Procedure Misapplied</t>
  </si>
  <si>
    <t>Control Systems</t>
  </si>
  <si>
    <t>C08d</t>
  </si>
  <si>
    <t>Procedure Not Effective</t>
  </si>
  <si>
    <t>Commissioning</t>
  </si>
  <si>
    <t>C08e</t>
  </si>
  <si>
    <t>Bad Reference to Procedure</t>
  </si>
  <si>
    <t>Electrical</t>
  </si>
  <si>
    <t>C08f</t>
  </si>
  <si>
    <t>Procedure in Wrong Language</t>
  </si>
  <si>
    <t>EICS</t>
  </si>
  <si>
    <t>C09</t>
  </si>
  <si>
    <t>People Driven</t>
  </si>
  <si>
    <t>Engineering Management</t>
  </si>
  <si>
    <t>C10</t>
  </si>
  <si>
    <t>Systems Driven</t>
  </si>
  <si>
    <t>EMS</t>
  </si>
  <si>
    <t>C11</t>
  </si>
  <si>
    <t>Work Environment</t>
  </si>
  <si>
    <t>Estimating</t>
  </si>
  <si>
    <t>C99</t>
  </si>
  <si>
    <t>Fabrication</t>
  </si>
  <si>
    <t>Human Resources</t>
  </si>
  <si>
    <t>HSE</t>
  </si>
  <si>
    <t>Marketing</t>
  </si>
  <si>
    <t>Materials Engineering</t>
  </si>
  <si>
    <t>Materials Handling</t>
  </si>
  <si>
    <t>Materials Management</t>
  </si>
  <si>
    <t>Mechanical</t>
  </si>
  <si>
    <t>Mechanical Handling</t>
  </si>
  <si>
    <t>Office HSE</t>
  </si>
  <si>
    <t>Office Management</t>
  </si>
  <si>
    <t>Offshore Marine</t>
  </si>
  <si>
    <t>Offshore Structural</t>
  </si>
  <si>
    <t>Operations and Maintenance</t>
  </si>
  <si>
    <t>PDDM</t>
  </si>
  <si>
    <t>Permitting and Liaison</t>
  </si>
  <si>
    <t>Piping</t>
  </si>
  <si>
    <t>Preservation</t>
  </si>
  <si>
    <t>Process</t>
  </si>
  <si>
    <t>Project Administration</t>
  </si>
  <si>
    <t>Project Automation - PIM / CIE</t>
  </si>
  <si>
    <t>Project Business Services</t>
  </si>
  <si>
    <t>Project Controls</t>
  </si>
  <si>
    <t>Project Mgt.</t>
  </si>
  <si>
    <t>IT Service Delivery</t>
  </si>
  <si>
    <t>042</t>
  </si>
  <si>
    <t>Quality Assurance</t>
  </si>
  <si>
    <t>037</t>
  </si>
  <si>
    <t>Records</t>
  </si>
  <si>
    <t>Regulatory Compliance</t>
  </si>
  <si>
    <t>Risk Management</t>
  </si>
  <si>
    <t>Sales</t>
  </si>
  <si>
    <t>Security</t>
  </si>
  <si>
    <t>Shop Detailing</t>
  </si>
  <si>
    <t>Site Quality</t>
  </si>
  <si>
    <t>Site Engineering</t>
  </si>
  <si>
    <t>Site Management</t>
  </si>
  <si>
    <t>Stress Engineering</t>
  </si>
  <si>
    <t>Structural Engineering</t>
  </si>
  <si>
    <t>Stds and Proc</t>
  </si>
  <si>
    <t>Subsea</t>
  </si>
  <si>
    <t>Supplier</t>
  </si>
  <si>
    <t>SQS</t>
  </si>
  <si>
    <t>Training</t>
  </si>
  <si>
    <t>Translation</t>
  </si>
  <si>
    <t>Validation</t>
  </si>
  <si>
    <t>From QRS</t>
  </si>
  <si>
    <t>000</t>
  </si>
  <si>
    <t>General</t>
  </si>
  <si>
    <t>007</t>
  </si>
  <si>
    <t>Compliance and Ethics</t>
  </si>
  <si>
    <t>Records Management</t>
  </si>
  <si>
    <t>Quality Management</t>
  </si>
  <si>
    <t>051</t>
  </si>
  <si>
    <t>Sales and Marketing</t>
  </si>
  <si>
    <t>100</t>
  </si>
  <si>
    <t>Project Management</t>
  </si>
  <si>
    <t>103</t>
  </si>
  <si>
    <t>107</t>
  </si>
  <si>
    <t>Project Systems and Data</t>
  </si>
  <si>
    <t>200</t>
  </si>
  <si>
    <t>206</t>
  </si>
  <si>
    <t>Project Document and Data Management</t>
  </si>
  <si>
    <t>210</t>
  </si>
  <si>
    <t>215</t>
  </si>
  <si>
    <t>220</t>
  </si>
  <si>
    <t>225</t>
  </si>
  <si>
    <t>Process Engineering</t>
  </si>
  <si>
    <t>235</t>
  </si>
  <si>
    <t>Heating, Ventilating, and Air Conditioning</t>
  </si>
  <si>
    <t>250</t>
  </si>
  <si>
    <t>Piping Engineering</t>
  </si>
  <si>
    <t>255</t>
  </si>
  <si>
    <t>Mechanical Engineering</t>
  </si>
  <si>
    <t>265</t>
  </si>
  <si>
    <t>Electrical Engineering</t>
  </si>
  <si>
    <t>270</t>
  </si>
  <si>
    <t>Control Systems Engineering</t>
  </si>
  <si>
    <t>275</t>
  </si>
  <si>
    <t>Communications &amp; Security</t>
  </si>
  <si>
    <t>285</t>
  </si>
  <si>
    <t>Welding Engineering</t>
  </si>
  <si>
    <t>295</t>
  </si>
  <si>
    <t>Pipeline Engineering</t>
  </si>
  <si>
    <t>300</t>
  </si>
  <si>
    <t>310</t>
  </si>
  <si>
    <t>320</t>
  </si>
  <si>
    <t>Scheduling</t>
  </si>
  <si>
    <t>330</t>
  </si>
  <si>
    <t>Cost Management</t>
  </si>
  <si>
    <t>340</t>
  </si>
  <si>
    <t>400</t>
  </si>
  <si>
    <t>Global Supply Chain</t>
  </si>
  <si>
    <t>405</t>
  </si>
  <si>
    <t>Indirect Procurement</t>
  </si>
  <si>
    <t>408</t>
  </si>
  <si>
    <t>Commercial Cards</t>
  </si>
  <si>
    <t>410</t>
  </si>
  <si>
    <t>Material Management</t>
  </si>
  <si>
    <t>412</t>
  </si>
  <si>
    <t>Commercial Strategies</t>
  </si>
  <si>
    <t>420</t>
  </si>
  <si>
    <t>Purchasing</t>
  </si>
  <si>
    <t>430</t>
  </si>
  <si>
    <t>431</t>
  </si>
  <si>
    <t>Prime Contract Management</t>
  </si>
  <si>
    <t>440</t>
  </si>
  <si>
    <t>Expediting</t>
  </si>
  <si>
    <t>450</t>
  </si>
  <si>
    <t>Supplier Quality Surveillance</t>
  </si>
  <si>
    <t>460</t>
  </si>
  <si>
    <t>Logistics</t>
  </si>
  <si>
    <t>470</t>
  </si>
  <si>
    <t>Field Material Management</t>
  </si>
  <si>
    <t>480</t>
  </si>
  <si>
    <t>Supply Chain Systems</t>
  </si>
  <si>
    <t>490</t>
  </si>
  <si>
    <t>Material Planning</t>
  </si>
  <si>
    <t>500</t>
  </si>
  <si>
    <t>Construction &amp; Fabrication</t>
  </si>
  <si>
    <t>501</t>
  </si>
  <si>
    <t>Construction (General)</t>
  </si>
  <si>
    <t>502</t>
  </si>
  <si>
    <t>Field Rigging</t>
  </si>
  <si>
    <t>506</t>
  </si>
  <si>
    <t>Constructability</t>
  </si>
  <si>
    <t>509</t>
  </si>
  <si>
    <t>Construction and Fabrication Quality</t>
  </si>
  <si>
    <t>511</t>
  </si>
  <si>
    <t>Non-Destructive Examination</t>
  </si>
  <si>
    <t>512</t>
  </si>
  <si>
    <t>Welding</t>
  </si>
  <si>
    <t>516</t>
  </si>
  <si>
    <t>Fabrication and Modularization</t>
  </si>
  <si>
    <t>653</t>
  </si>
  <si>
    <t>Health, Safety, and Environmental</t>
  </si>
  <si>
    <t>675</t>
  </si>
  <si>
    <t>Knowledge Management</t>
  </si>
  <si>
    <t>705</t>
  </si>
  <si>
    <t>Corporate Accounting</t>
  </si>
  <si>
    <t>711</t>
  </si>
  <si>
    <t>General Accounting</t>
  </si>
  <si>
    <t>901</t>
  </si>
  <si>
    <t>902</t>
  </si>
  <si>
    <t>Turnover</t>
  </si>
  <si>
    <t>Discipline Audited:</t>
  </si>
  <si>
    <t>Audit No.:</t>
  </si>
  <si>
    <t>Scope of Services:</t>
  </si>
  <si>
    <t>Audit Team:</t>
  </si>
  <si>
    <t>L</t>
  </si>
  <si>
    <t>(E, E/P, E/P/C, E/P/CM, E/P/C/Com, etc.)</t>
  </si>
  <si>
    <t>Project Title:</t>
  </si>
  <si>
    <t>Project Location:</t>
  </si>
  <si>
    <t>Project Phase:</t>
  </si>
  <si>
    <t>Supporting Office:</t>
  </si>
  <si>
    <t>Percent Complete:</t>
  </si>
  <si>
    <t>Audit Location:</t>
  </si>
  <si>
    <t>(at Audit Kickoff)</t>
  </si>
  <si>
    <t>Audit Scope</t>
  </si>
  <si>
    <t>Project Principals:</t>
  </si>
  <si>
    <t>Discipline Principals:</t>
  </si>
  <si>
    <t>Name</t>
  </si>
  <si>
    <t>Function</t>
  </si>
  <si>
    <t>Entrance Meeting Date:</t>
  </si>
  <si>
    <t>Exit Meeting Date:</t>
  </si>
  <si>
    <t>Entrance Meeting Attendees:</t>
  </si>
  <si>
    <t>Exit Meeting Attendees:</t>
  </si>
  <si>
    <t>Interview List:</t>
  </si>
  <si>
    <t>Audit Summary / Additional Comments</t>
  </si>
  <si>
    <t>s</t>
  </si>
  <si>
    <t>Missing</t>
  </si>
  <si>
    <t>Finding(s)</t>
  </si>
  <si>
    <t>Cause or</t>
  </si>
  <si>
    <t>C08</t>
  </si>
  <si>
    <t>C99 or S99</t>
  </si>
  <si>
    <t>Audit Findings Map</t>
  </si>
  <si>
    <t>Strength</t>
  </si>
  <si>
    <t>Category</t>
  </si>
  <si>
    <t>Code</t>
  </si>
  <si>
    <t>Topics</t>
  </si>
  <si>
    <t>Procedure</t>
  </si>
  <si>
    <t>P</t>
  </si>
  <si>
    <t>Note Consolidated Findings</t>
  </si>
  <si>
    <t>Audit Summary</t>
  </si>
  <si>
    <t>Audit Findings Map Legend</t>
  </si>
  <si>
    <t>x</t>
  </si>
  <si>
    <t>Preventive Action(s)</t>
  </si>
  <si>
    <t>Corrective Action(s)</t>
  </si>
  <si>
    <t>No Findings Identified</t>
  </si>
  <si>
    <t>Topic Not Audited</t>
  </si>
  <si>
    <t>Number of Preventive Actions</t>
  </si>
  <si>
    <t>Number of Corrective Actions</t>
  </si>
  <si>
    <t>Total Number of Findings</t>
  </si>
  <si>
    <t>View</t>
  </si>
  <si>
    <t>Flag</t>
  </si>
  <si>
    <t>Shown</t>
  </si>
  <si>
    <t>Setup</t>
  </si>
  <si>
    <t>MR2</t>
  </si>
  <si>
    <t>DP</t>
  </si>
  <si>
    <t>SS</t>
  </si>
  <si>
    <t>SP</t>
  </si>
  <si>
    <t>FM</t>
  </si>
  <si>
    <t>Document Title / Type</t>
  </si>
  <si>
    <t>Document Number / Date / Revision Reviewed</t>
  </si>
  <si>
    <t>UD</t>
  </si>
  <si>
    <t>Reviewed</t>
  </si>
  <si>
    <t>Used</t>
  </si>
  <si>
    <t>Hdg</t>
  </si>
  <si>
    <t># of Subs</t>
  </si>
  <si>
    <t>Show</t>
  </si>
  <si>
    <t>Found</t>
  </si>
  <si>
    <t>Hide</t>
  </si>
  <si>
    <t>Sub Height</t>
  </si>
  <si>
    <t>Baseline staffing plan / baseline workhour budget</t>
  </si>
  <si>
    <t>Business Risk Management Framework (BRMF) Output</t>
  </si>
  <si>
    <t>Conference Notes</t>
  </si>
  <si>
    <t>Contract Summary</t>
  </si>
  <si>
    <t>Documentation of correspondence (emails, Sametime chat archives, etc.)</t>
  </si>
  <si>
    <t xml:space="preserve">     - with Client</t>
  </si>
  <si>
    <t xml:space="preserve">     - with other home office disciplines</t>
  </si>
  <si>
    <t xml:space="preserve">     - with distributed execution office(s)</t>
  </si>
  <si>
    <t xml:space="preserve">     - with suppliers</t>
  </si>
  <si>
    <t xml:space="preserve">     - with jobsite</t>
  </si>
  <si>
    <t>Documentation of lessons learned review</t>
  </si>
  <si>
    <t>Electronic document filing system</t>
  </si>
  <si>
    <t>Hardcopy document filing system</t>
  </si>
  <si>
    <t>Home office progress and performance data</t>
  </si>
  <si>
    <t>Home office progress and performance system</t>
  </si>
  <si>
    <t>Input to Monthly Project Progress Report</t>
  </si>
  <si>
    <t>Job Bulletins</t>
  </si>
  <si>
    <t>List of software and versions used for project work</t>
  </si>
  <si>
    <t>PAM (Project Activity Model)</t>
  </si>
  <si>
    <t>Potential Deviation Notices (PDNs) - disapproved PDNs, deviations (trends), budget shifts, change orders</t>
  </si>
  <si>
    <t>Project Execution Plan</t>
  </si>
  <si>
    <t>Project File Index and Records Retention Schedule</t>
  </si>
  <si>
    <t>Project Procedures Manual</t>
  </si>
  <si>
    <t>Record of Conversations</t>
  </si>
  <si>
    <t>Reports / studies</t>
  </si>
  <si>
    <t>Scope of Facilities</t>
  </si>
  <si>
    <t>Scope of Services</t>
  </si>
  <si>
    <t>Work Instructions / Checklists</t>
  </si>
  <si>
    <t>User-Defined Objective Evidence</t>
  </si>
  <si>
    <t>None Identified</t>
  </si>
  <si>
    <t>END</t>
  </si>
  <si>
    <t xml:space="preserve">PO Type (i.e., Equipment / Bulk):
Supplier Name:
PO Number:
PO Date:
Original Value:  $
Current Value:  $
Current Budget:  $
No. of Change Orders:
Growth Percentage:
Over (-) / Under (+):
Current % Complete:
</t>
  </si>
  <si>
    <t>Duplicate this entry for each order reviewed.</t>
  </si>
  <si>
    <t>TOPIC 1 -- QUALITY MANAGEMENT SYSTEM</t>
  </si>
  <si>
    <t>Satisfactory</t>
  </si>
  <si>
    <t>Results</t>
  </si>
  <si>
    <t>Findings ==&gt;</t>
  </si>
  <si>
    <t>POAs==&gt;</t>
  </si>
  <si>
    <t>Needs Improvement</t>
  </si>
  <si>
    <t>Satisfactory ==&gt;</t>
  </si>
  <si>
    <t>&lt;== Assessed</t>
  </si>
  <si>
    <t>Sat. or</t>
  </si>
  <si>
    <t>Backup</t>
  </si>
  <si>
    <t>The Contractor’s Quality Control Manual should be assessed according to the requirements of the Contract.  Normally, these requirements are defined in Attachment E, Contractor Quality Requirements.  Audit points should be added or deleted accordingly.</t>
  </si>
  <si>
    <t>N.I.</t>
  </si>
  <si>
    <t>Equation</t>
  </si>
  <si>
    <t>ST</t>
  </si>
  <si>
    <t>OBS</t>
  </si>
  <si>
    <t>N/A</t>
  </si>
  <si>
    <t>Total</t>
  </si>
  <si>
    <t>[3]</t>
  </si>
  <si>
    <t>Findings</t>
  </si>
  <si>
    <t>Remarks / Recommendations</t>
  </si>
  <si>
    <t>FDate</t>
  </si>
  <si>
    <t>AOrg</t>
  </si>
  <si>
    <t>Reqs</t>
  </si>
  <si>
    <t>DDate</t>
  </si>
  <si>
    <t>Hide POA</t>
  </si>
  <si>
    <t>Critical to Views Columns</t>
  </si>
  <si>
    <t>Points of Audit (check all evaluated)</t>
  </si>
  <si>
    <t>Response</t>
  </si>
  <si>
    <t>Comments</t>
  </si>
  <si>
    <t>Practices</t>
  </si>
  <si>
    <t>PPM</t>
  </si>
  <si>
    <t>OSR</t>
  </si>
  <si>
    <t>PMM</t>
  </si>
  <si>
    <t>YES</t>
  </si>
  <si>
    <t>NO</t>
  </si>
  <si>
    <t>Eval'd</t>
  </si>
  <si>
    <t>Cov</t>
  </si>
  <si>
    <t>Parent</t>
  </si>
  <si>
    <t>Child</t>
  </si>
  <si>
    <t>MR#2</t>
  </si>
  <si>
    <t>F1</t>
  </si>
  <si>
    <t>F2</t>
  </si>
  <si>
    <t>F3</t>
  </si>
  <si>
    <t>F4</t>
  </si>
  <si>
    <t>F5</t>
  </si>
  <si>
    <t>F6</t>
  </si>
  <si>
    <t>F7</t>
  </si>
  <si>
    <t>F8</t>
  </si>
  <si>
    <t>F9</t>
  </si>
  <si>
    <t>F10</t>
  </si>
  <si>
    <t>F11</t>
  </si>
  <si>
    <t>Does the contractor have a written quality manual?</t>
  </si>
  <si>
    <t>Y</t>
  </si>
  <si>
    <t>N</t>
  </si>
  <si>
    <t>Does the quality manual adequately address the following elements:</t>
  </si>
  <si>
    <t>Management Commitment?</t>
  </si>
  <si>
    <t>Customer Focus?</t>
  </si>
  <si>
    <t>Quality Policy?</t>
  </si>
  <si>
    <t>Planning?</t>
  </si>
  <si>
    <t>Responsibility, Authority and Communication?</t>
  </si>
  <si>
    <t>Management Review?</t>
  </si>
  <si>
    <t>Provision of Resources?</t>
  </si>
  <si>
    <t>Human Resources?</t>
  </si>
  <si>
    <t>Infrastructure?</t>
  </si>
  <si>
    <t>Work Environment?</t>
  </si>
  <si>
    <t>Planning of Product Realization?</t>
  </si>
  <si>
    <t>Customer Related Processes?</t>
  </si>
  <si>
    <t>Design and Development?</t>
  </si>
  <si>
    <t>Purchasing?</t>
  </si>
  <si>
    <t>Production and Service Provision?</t>
  </si>
  <si>
    <t>Control of Monitoring and Measuring Devices?</t>
  </si>
  <si>
    <t>Customer Satisfaction?</t>
  </si>
  <si>
    <t>Internal Audit?</t>
  </si>
  <si>
    <t>Monitoring and Measurement of Process?</t>
  </si>
  <si>
    <t>Monitoring and Measurement of Product?</t>
  </si>
  <si>
    <t>Control of Nonconforming Product?</t>
  </si>
  <si>
    <t>Improvement?</t>
  </si>
  <si>
    <t>Does the quality manual address the requirements of applicable standards?</t>
  </si>
  <si>
    <t>Is there evidence of approved quality manual and related procedures/work instructions being available at the point of work as appropriate?</t>
  </si>
  <si>
    <t>Does the contractor effectively implement each element of its Quality Management System?  &lt;Add more Points of Audit below based on the requirements stated in the quality manual.&gt;</t>
  </si>
  <si>
    <t>Notes</t>
  </si>
  <si>
    <t>Suggested changes to this checklist should be brought to the attention of the Department Manager, who will forward them to the Key Process Owner (KPO) / Functional Process Leader (FPL), as appropriate.</t>
  </si>
  <si>
    <t>count of number of cause and strength codes assigned</t>
  </si>
  <si>
    <t>count of number of STs, PAs and CAs checked</t>
  </si>
  <si>
    <t>count if cause code is C08 and no procedure is listed</t>
  </si>
  <si>
    <t>count if code is C99 or S99 and no "other" is listed</t>
  </si>
  <si>
    <t>(place additional question here)</t>
  </si>
  <si>
    <t>X</t>
  </si>
  <si>
    <t>.</t>
  </si>
  <si>
    <t>(place heading here)</t>
  </si>
  <si>
    <t>Cover = 0</t>
  </si>
  <si>
    <t>Cover = 1</t>
  </si>
  <si>
    <t>Comment Required &gt;</t>
  </si>
  <si>
    <t>Cover = 2 (example only, uses Cover 1 + added text)</t>
  </si>
  <si>
    <t>TOPIC 2 -- ABOVEGROUND CONDUIT AND CABLE SYSTEMS</t>
  </si>
  <si>
    <t>The Auditor should review the project specifications, and then add or delete Points of Audit on the following list as appropriate.</t>
  </si>
  <si>
    <t>Critical to Views</t>
  </si>
  <si>
    <t>Are all conduits grouped in neat parallel lines?</t>
  </si>
  <si>
    <t>Does the contractor verify that equipment to be connected is in its permanently installed position, and the proposed conduit routing is checked for all possible interference?</t>
  </si>
  <si>
    <t>Is conduit run to, connected to, and terminated at the apparatus where electrical connections are to be made?</t>
  </si>
  <si>
    <t>Prior to cable installation, are cables identified with the cable number shown on the cable schedule using a temporary tag?</t>
  </si>
  <si>
    <t>Where specific detailed supports are not shown on the drawings, are conduits rigidly supported at intervals in accordance with the design drawings and the NEC (or other applicable standards)?</t>
  </si>
  <si>
    <t xml:space="preserve">Are all conduits terminated in threaded hubs or bushings designed to prevent damage to wire during pulling operations? </t>
  </si>
  <si>
    <t>Are grounding type connections provided on conduits to maintain the continuity of the grounding system?</t>
  </si>
  <si>
    <t>Where supports are anchored to concrete, brick, or tile, are they held in place with expansion anchors installed per the manufacturer's instructions?</t>
  </si>
  <si>
    <t>Are all conduit ends reamed to remove burrs and rough edges?</t>
  </si>
  <si>
    <t>Are open-ended conduits capped during construction until installation is complete, to prevent ingress of foreign materials and protect exposed threads on conduit ends?</t>
  </si>
  <si>
    <t>Where conduits are connected to dissimilar metal fittings, are threads cleaned and coated with grease, metallic type conductive compounds such as T&amp;B AP-8, Aluma-Shield, or equivalent approved compounds?</t>
  </si>
  <si>
    <t>Are additional pull boxes or fittings installed where damage to wiring may occur by pulling wires or cables around bends in conduit?</t>
  </si>
  <si>
    <t>Are appropriate cable-pulling lubricants used to prevent cable damage?</t>
  </si>
  <si>
    <t>Are field bends in conduit uniform and symmetrical and made so as not to damage the conduit or effectively reduce the internal diameter?</t>
  </si>
  <si>
    <t>Are conduits terminated at boxes or cabinets with double-gasketed locknuts and insulated grounding bushings, unless otherwise indicated on design drawings?</t>
  </si>
  <si>
    <t>Where wires or cables in an open cable trough or tray will enter or leave via conduits, are such conduits rigidly affixed and supported at their ends by grounding brackets or conduit straps?</t>
  </si>
  <si>
    <t>Are these brackets or straps installed from the sides of the troughs or trays, as detailed on the assembly detail drawings?</t>
  </si>
  <si>
    <t>Is each box fitted with a cover of the proper type?</t>
  </si>
  <si>
    <t>To isolate vibration and allow for adjustment or alignment of motors, limit switches, solenoid valves, and other equipment, is a section of sealtight flexible conduit installed based on standard assembly details provided in the design drawings?</t>
  </si>
  <si>
    <t>Are all exposed rigid galvanized steel conduits hot-dipped after fabrication (RGS) [Aluminum] with threaded connections, unless otherwise indicated on drawings?</t>
  </si>
  <si>
    <t>Are all connections made with a suitable conductive thread compound?</t>
  </si>
  <si>
    <t xml:space="preserve">Does the conductive thread compound NOT impair or prevent the grounding continuity of the conduit system? </t>
  </si>
  <si>
    <t>Are conduits installed in accordance with the NEC or other applicable standards?</t>
  </si>
  <si>
    <t>Are damaged conduits replaced? (Conduit is considered damaged when it is deformed or bent out of shape in ways that affect cable pulling.)</t>
  </si>
  <si>
    <t>For outdoor installations, does conduit enter enclosures from the side or the bottom in a manner that prevents moisture accumulation on equipment?</t>
  </si>
  <si>
    <t>HAZARDOUS AREAS</t>
  </si>
  <si>
    <t xml:space="preserve">Are drain seal fittings installed per the NEC (or other applicable standards) and as indicated on the design drawings? </t>
  </si>
  <si>
    <t>Are all seals made up in accordance with the manufacturer’s instructions?</t>
  </si>
  <si>
    <t>Is sealing fitting installed after wire meggering and testing are done?</t>
  </si>
  <si>
    <t>&lt;Add more Points of Audit below, if needed to address other requirements stated in the specification.&gt;</t>
  </si>
  <si>
    <t>TOPIC 3 -- UNDERGROUND ELECTRICAL INSTALLATION</t>
  </si>
  <si>
    <t>PREPARATION</t>
  </si>
  <si>
    <t>Before laying out work, does the contractor carefully verify each measurement?</t>
  </si>
  <si>
    <t>Does the contractor use extreme caution, before excavating in existing plant areas, to locate existing underground services?</t>
  </si>
  <si>
    <t>INSPECTION</t>
  </si>
  <si>
    <t>Does the contractor perform a visual check of electrical items before permanently installing them?</t>
  </si>
  <si>
    <t>INSTALLATION</t>
  </si>
  <si>
    <t>Are trenching, backfilling, and compacting done in compliance with the applicable specification?</t>
  </si>
  <si>
    <t>Is concrete work done in compliance with the applicable specification?</t>
  </si>
  <si>
    <t xml:space="preserve">Are trenches dug to the required depth without pockets or dips? </t>
  </si>
  <si>
    <t>Is underground conduit installed with the desired slope toward a suitable sump area in accordance with the drawings?</t>
  </si>
  <si>
    <t>Is soft dirt or sand used as backfill and tamped into place?</t>
  </si>
  <si>
    <t xml:space="preserve">Are trenches filled to the top and surfaces restored to their original condition? </t>
  </si>
  <si>
    <t>Do conduit ductbanks have the minimum earth cover indicated in the specification?</t>
  </si>
  <si>
    <t xml:space="preserve">Is conduit arranged in tiers, as indicated on the ductbank cross-sectional drawing?  </t>
  </si>
  <si>
    <t>In laying the conduit, are all couplings staggered both vertically and horizontally in accordance with the specification?</t>
  </si>
  <si>
    <t xml:space="preserve">Is rigid galvanized steel conduit installed where underground conduit turns up to exit the ductbank?  </t>
  </si>
  <si>
    <t>Are the tops, bottoms, and sides of conduits encased in accordance with the specification?</t>
  </si>
  <si>
    <t>Wherever ductbanks cross under roadways or railbeds, are rigid galvanized steel conduits used in accordance with the specification?</t>
  </si>
  <si>
    <t xml:space="preserve">Are underground ductbanks marked with tape in accordance with the specification? </t>
  </si>
  <si>
    <t>For sealing conduits, are compounds used that have these characteristics:</t>
  </si>
  <si>
    <t>Have NO effect on rubber or rubber-like insulations, lead, aluminum, or ferrous alloys?</t>
  </si>
  <si>
    <t>Are insoluble in water?</t>
  </si>
  <si>
    <t>Are able to withstand the maximum temperature ranges of the locality?</t>
  </si>
  <si>
    <t>For cable pulls, are pulling compounds used that have been approved for the application?</t>
  </si>
  <si>
    <t xml:space="preserve">Are manholes pre-cast with all accessories, as indicated on the drawings? </t>
  </si>
  <si>
    <t>Are manholes ventilated with forced air during the installation of cable?</t>
  </si>
  <si>
    <t>Is rigid galvanized steel conduit used wherever conduit is installed in concrete floors or the foundations of plant, administration, and ancillary buildings?</t>
  </si>
  <si>
    <t xml:space="preserve">Does the contractor tag above-grade extensions with permanent metal tags?  </t>
  </si>
  <si>
    <t>Does each tag list every circuit number, as shown on the drawings?</t>
  </si>
  <si>
    <t>TOPIC 4 -- GROUNDING SYSTEM</t>
  </si>
  <si>
    <t>Is the grounding system installed as indicated on the design drawings and the applicable specification?</t>
  </si>
  <si>
    <t>Are cable shields grounded in accordance with the specification?</t>
  </si>
  <si>
    <t>Is an isolated grounding system installed for the DCS, as shown on the design drawings?</t>
  </si>
  <si>
    <t>Are the following items connected to the grounding system, either directly to the grounding grid or through bonding, as shown on the design drawings:</t>
  </si>
  <si>
    <t>4 kV motors, generators, and transformer frames?</t>
  </si>
  <si>
    <t>Non-current carrying metallic parts of electrical equipment and installations, such as switchgear cubicles, panelboards, motor control centers, and substation fences?</t>
  </si>
  <si>
    <t>Lightning arrestors and lightning shield conductors?</t>
  </si>
  <si>
    <t>Tanks, vessels, stacks, exchangers, and similar equipment not directly bolted to a grounded supporting structure?</t>
  </si>
  <si>
    <t>Floating roofs on tanks when they are non-inherently bonded?</t>
  </si>
  <si>
    <t>Exposed conductive materials enclosing electrical conductors, such as metallic conduit, electrical metallic tubing, metallic sheaths and shields, cable trays and racks, wireways, busways, and raceways?</t>
  </si>
  <si>
    <t>Structural steel support columns?</t>
  </si>
  <si>
    <t>Are connected copper-clad steel ground rods (located as shown on Engineering drawings), driven to full depth, used as below-grade grounding conductors?</t>
  </si>
  <si>
    <t xml:space="preserve">Are electrical grounding material and components compatible, and composed of copper, or a copper-compatible material?  </t>
  </si>
  <si>
    <t>Are bolted grounding connections in ground test boxes and instrument ground boxes coated, after connections are completed, with No-Ox-Id or an equivalent approved compound?</t>
  </si>
  <si>
    <t>Are grounding conductors and ground rod installed per the specification?</t>
  </si>
  <si>
    <t>Are all underground and embedded grounding conductors connected with approved crimped connections, using the manufacturer’s installation manuals?</t>
  </si>
  <si>
    <t>Is all metallic underground piping of the fire extinguishing system connected to the grounding mat, as shown on the Engineering drawings?</t>
  </si>
  <si>
    <t>Are fences, including barbed wire extensions, grounded in accordance with the applicable safety code and the design drawings?</t>
  </si>
  <si>
    <t>TOPIC 5 -- CABLE TRAY INSTALLATIONS</t>
  </si>
  <si>
    <t>Are all cable trays of the aluminum ladder type, unless otherwise indicated by the project drawings?</t>
  </si>
  <si>
    <t>Is the cable tray system installed and supported in accordance with the contract drawings?</t>
  </si>
  <si>
    <t>Is the cable tray system cut, drilled, fitted, and assembled per the manufacturer's requirements, in a workmanlike manner?</t>
  </si>
  <si>
    <t>Is the cable tray system kept clean and protected during construction?</t>
  </si>
  <si>
    <t>Are cable tray covers installed on trays where indicated on the drawings?</t>
  </si>
  <si>
    <t>Is each cable tray system connected to the plant grounding system at a minimum of two points?</t>
  </si>
  <si>
    <t>Are tray expansion joint and flexible connectors bonded together with a grounding bonding jumper?</t>
  </si>
  <si>
    <t>Are all cable trays identified, prior to cable installation, using the designations shown on the design drawings and the cable/raceway schedules?</t>
  </si>
  <si>
    <t>TOPIC 6 --  FIELD WIRING</t>
  </si>
  <si>
    <t xml:space="preserve">Are cables pulled into conduits, in trenches, direct-buried and protected in cable trays per the engineering design drawings? </t>
  </si>
  <si>
    <t xml:space="preserve">Are conduits free of dirt, moisture, and any other foreign matter before wires are pulled? </t>
  </si>
  <si>
    <t>Is the outside of each cable reel carefully inspected?</t>
  </si>
  <si>
    <t>If cable is damaged in any way during installation, is it replaced or repaired as approved by Engineering?</t>
  </si>
  <si>
    <t>Is cable installation performed in accordance with the manufacturers’ recommendations, using industry-accepted methods and pulling equipment designed for that use such as tuggers, rollers, and sheaves?</t>
  </si>
  <si>
    <t>Are the ends of the installed and reeled cable adequately sealed immediately after pulling is completed, to prevent the intrusion of moisture?</t>
  </si>
  <si>
    <t xml:space="preserve">Does the contractor exercise extreme care during the placement of all cables to prevent tension and bending conditions in excess of the manufacturer's recommendations? </t>
  </si>
  <si>
    <t>Is the permanent, trained bend radius after cable installation in compliance with the cable manufacturer's recommendations?</t>
  </si>
  <si>
    <t xml:space="preserve">Are approved pulling lubricants used, where pulling compounds are required? </t>
  </si>
  <si>
    <t>Is nylon rope used for pulling cables to prevent scoring of the conduit or tray?</t>
  </si>
  <si>
    <t>Are cables identified at each end with the cable numbers indicated on the drawings and the cable schedule?</t>
  </si>
  <si>
    <t>Are cable trays secured and supported in accordance with the specification?</t>
  </si>
  <si>
    <t xml:space="preserve">Are wires and cables in long, vertical risers in conduits and trays supported in accordance with NEC requirements (or other applicable standards)?  </t>
  </si>
  <si>
    <t>Are cable ties made of nylon and wide enough to avoid cutting the cable?</t>
  </si>
  <si>
    <t>Are cable in trays or in trenches arranged in accordance with the specification?</t>
  </si>
  <si>
    <t>TOPIC 7 -- CABLE TERMINATION</t>
  </si>
  <si>
    <t xml:space="preserve">Are cable lugs furnished by the manufacturer with the equipment used to terminate cables? </t>
  </si>
  <si>
    <t>Are compression lugs installed using full-cycle ratcheting or positive-cycle-release crimp tools which are designed to make under-crimping and over-crimping impossible?</t>
  </si>
  <si>
    <t>Are standard termination methods used, based on the manufacturer's recommendations?</t>
  </si>
  <si>
    <t>Is control and instrumentation wiring neatly done, tied, and secured in wireways?</t>
  </si>
  <si>
    <t>Is wiring, required to be terminated on barrier-type screw terminal blocks, connected using fork-type insulated terminal lugs?</t>
  </si>
  <si>
    <t xml:space="preserve">Is all circuit wiring of current transformers terminated on barrier-type screw terminal blocks using ring-tongue terminal lugs? </t>
  </si>
  <si>
    <t>Is the number of terminations per terminal point limited to no more than two terminations?</t>
  </si>
  <si>
    <t>Are all cable conductors permanently marked at both ends in agreement with the wire identification shown on the wiring drawings?</t>
  </si>
  <si>
    <t xml:space="preserve">Are jackets of multiconductor control cables entering cabinets, panels, and equipment maintained as close as possible to the point of termination, for ease of identification and future troubleshooting? </t>
  </si>
  <si>
    <t xml:space="preserve">Is sufficient jacket material left on the cables to allow the installation and visibility of permanent cable markers?     </t>
  </si>
  <si>
    <t xml:space="preserve">Are spare conductors coiled and taped? </t>
  </si>
  <si>
    <t>Do bolted connections use stainless steel bolts, nuts, and washers?</t>
  </si>
  <si>
    <t>TOPIC 8 -- LIGHTING</t>
  </si>
  <si>
    <t>Are branch circuit conductors for the general lighting system installed from the panelboards to lighting fixtures and receptacles, as indicated on plan drawings?</t>
  </si>
  <si>
    <t xml:space="preserve">Does each circuit of a multi-wire branch circuit, installed in a conduit, have a different color as indicated in the specification? </t>
  </si>
  <si>
    <t>Are all lighting and distribution transformers installed above the panels, as close as possible to the ceiling?</t>
  </si>
  <si>
    <t>Does the contactor install panelboards, fixtures, and receptacles in a manner that does not impair or obstruct the normal clearance of passageways for personnel and equipment?</t>
  </si>
  <si>
    <t>Are the identification cards on panelboard doors filled out clearly and neatly to identify all branch circuits?</t>
  </si>
  <si>
    <t>Are all fixtures installed as shown on standard electrical details?</t>
  </si>
  <si>
    <t>In horizontal conduit runs that support pendant-mounted lighting fixtures, are conduit supports installed as close as practical to vertical drops?</t>
  </si>
  <si>
    <t>Are lighting panels located where there is clearance of at least 3 feet above and in front of the panels?</t>
  </si>
  <si>
    <t>TOPIC 9 -- INSPECTION AND TESTING</t>
  </si>
  <si>
    <t>Upon completion of various phases of the project, or at convenient times during the progress of the work, is wiring and equipment checked and tested in accordance with the requirements?</t>
  </si>
  <si>
    <r>
      <t xml:space="preserve">TOPIC X -- </t>
    </r>
    <r>
      <rPr>
        <b/>
        <sz val="11"/>
        <color indexed="12"/>
        <rFont val="Arial"/>
        <family val="2"/>
      </rPr>
      <t>(INSERT TOPIC TITLE BY CLICKING ON THE EDIT BUTTON)</t>
    </r>
  </si>
  <si>
    <t>(Type introductory or instructional comments here. Include references to applicable Practices and Procedures)</t>
  </si>
  <si>
    <t>TOPIC X -- "SOFT" QUESTIONS</t>
  </si>
  <si>
    <t>"Soft" questions are questions that are deemed important, but that are not defined as a "Requirement" in QRS Practices.
POA numbering in this Topic is for convenience only and should not be confused with a specific QRS requirement.</t>
  </si>
  <si>
    <t>DESIGN BASIS</t>
  </si>
  <si>
    <t>Has the Lead clearly identified the specific design requirements at the start of detailed design for philosophies such as grounding, PC&amp;M architecture, electrical distribution, cathodic protection, etc. not fully developed in the form of actual FEED drawing deliverables?</t>
  </si>
  <si>
    <t>If the detailed design of the FEED philosophies required the development and approval of items such as CEC formal variance requests, special input to other discipline RFQ development (e.g., cathodic protection in Mechanical RFQs or specific I/O or protocol requirements in Control System Automation system RFQs) have these been submitted and approved before the engineering effort began to produce deliverables?</t>
  </si>
  <si>
    <t>Has the Lead identified any areas within the information provided from the FEED phase which are incomplete or of doubtful accuracy?</t>
  </si>
  <si>
    <t>If so, have these been brought to the attention of Project Management?</t>
  </si>
  <si>
    <t>Do any of these items have the potential to impact scope to be designed by vendors?</t>
  </si>
  <si>
    <t>Have such items been documented for inclusion in RFQ's and bid evaluations where appropriate?</t>
  </si>
  <si>
    <t>DELIVERABLES</t>
  </si>
  <si>
    <t>Is the list of deliverables clear to the team, agreed to with Project Management, and aligned with the contract, budget, and schedule?</t>
  </si>
  <si>
    <t>Has the discipline MDR (reference practice 000.200.1408) been created and are the document deliverable types aligned with the baseline effort-hour estimate/quantity and do the document types align with Unison Engineering Document Types (000.200.6665)?</t>
  </si>
  <si>
    <t>Are there any Unison deviations required for newly identified document types?</t>
  </si>
  <si>
    <t>How have changes to the data standard been requested, documented, and communicated to the team?</t>
  </si>
  <si>
    <t>EFFORT-HOUR ESTIMATE</t>
  </si>
  <si>
    <t>Did the Lead Engineer prepare the effort-hour estimate?</t>
  </si>
  <si>
    <t>Does he/she concur that the budget hours are adequate?</t>
  </si>
  <si>
    <t>Have the estimate and the budget hours been approved by Department Management?</t>
  </si>
  <si>
    <t>Does the staffing plan align with the effort-hour estimate?</t>
  </si>
  <si>
    <t>SCHEDULE</t>
  </si>
  <si>
    <t>Is the project schedule clear, integrated with other disciplines, aligned with the staffing plan and quality requirements, and attainable?</t>
  </si>
  <si>
    <t>Has the discipline Lead prepared a Discipline Control Level Schedule (DCLS) (reference practice 000.200.0770)?</t>
  </si>
  <si>
    <t>How has the DCLS been aligned with the current Project Level 3 Schedule and how does the lead ensure the DCLS remains aligned with the Project Level 3 Schedule?</t>
  </si>
  <si>
    <t>How has interdiscipline schedule logic been reviewed and captured and do?</t>
  </si>
  <si>
    <t>Does the DCLS support meeting critical progress milestones?</t>
  </si>
  <si>
    <t>How has the project critical path been incorporated in the DCLS?</t>
  </si>
  <si>
    <t>Has client review time, as required by the contract, been incorporated in the DCLS?</t>
  </si>
  <si>
    <t>Does the DCLS contain sufficient details to allow the lead to effectively/accurately report deliverable progress on all deliverables and activities?</t>
  </si>
  <si>
    <t>DISTRIBUTED EXECUTION</t>
  </si>
  <si>
    <t>If this project utilizes multi-office execution, describe the work split. Has the work split been set up so the people doing the work of each task are responsible for the technical quality of that work, and are those expectations clear?</t>
  </si>
  <si>
    <t>Do the people accountable for each task have reasonable ability and opportunity to understand and influence the task?</t>
  </si>
  <si>
    <t>What is the work process for transferring work to the distributed execution center and how will the work be transferred?</t>
  </si>
  <si>
    <t>Are outstanding action items understood by the receiving office and how have these action items been documented with plan completion dates?</t>
  </si>
  <si>
    <t>Has the checking work process been defined and how has it been communicated to the task force?</t>
  </si>
  <si>
    <t>Which office is responsible for sealing of deliverables and what is to be provided and documented to support sealing of these deliverables?</t>
  </si>
  <si>
    <t>CONFIDENTIAL INFORMATION</t>
  </si>
  <si>
    <t>Are there any secrecy/confidentiality agreements in place?</t>
  </si>
  <si>
    <t>If so, are procedures in place for handling this confidential information?</t>
  </si>
  <si>
    <t>PROFESSIONAL STAMPING</t>
  </si>
  <si>
    <t>Does the project require Professional Engineer Stamping?</t>
  </si>
  <si>
    <t>If so, are all Responsible Discipline Leads registered Professional Engineers in the required country/province/territory?</t>
  </si>
  <si>
    <t>COST AND SCHEDULE REPORTING</t>
  </si>
  <si>
    <t>Is the effort-hour forecast within budget?</t>
  </si>
  <si>
    <t>Is reporting reasonably accurate?</t>
  </si>
  <si>
    <t>Are trending documents being written for all changes in cost and schedule?</t>
  </si>
  <si>
    <t>Are approved changes and trends being included in the baseline?</t>
  </si>
  <si>
    <t>Are project procedures for change management understood by the Lead and all team members in both the workshare and home office?</t>
  </si>
  <si>
    <t>Has the Lead created a discipline specific trend log to identify all changes that have an impact to engineering budgeted effort-hours, TIC and schedule?</t>
  </si>
  <si>
    <t>Has the lead put a process in place to monitor items on the log and develop and issue Project Deviation Notices (PDNs) or trends for issue as per project procedures?</t>
  </si>
  <si>
    <t>Are potential changes/trends and planned actions resulted from these changes discussed at discipline task force meetings?</t>
  </si>
  <si>
    <t>KNOW YOUR TEAM</t>
  </si>
  <si>
    <t>Has the Lead completed the "Know Your Team" process and communicated the results to the Engineering Manager and the Department Manager?</t>
  </si>
  <si>
    <t>RECOGNITION</t>
  </si>
  <si>
    <t>Does the Lead Engineer recognize and reward team members for their accomplishments?</t>
  </si>
  <si>
    <t>Is there a project based incentive plan with established milestones, and does the Lead regularly communicate these to the team and how the team is performing/supporting the achievement of these milestones?</t>
  </si>
  <si>
    <t>Is the Lead aware of any Special Performance Recognition programs for employees demonstrating excellent personal performance and nominating these individuals for recognition to the Engineering Manager or their Department Manager?</t>
  </si>
  <si>
    <t>Are team-building events being held on the project?</t>
  </si>
  <si>
    <t>COMMUNICATIONS</t>
  </si>
  <si>
    <t>Is the Lead Engineer communicating effectively with the Client, other Discipline Leads, and with Project Management?</t>
  </si>
  <si>
    <t>CONTRACT SUMMARY</t>
  </si>
  <si>
    <t>Has Project Management made a contract summary available to the team, including Fluor's scope of services, guarantees, and legal liabilities?</t>
  </si>
  <si>
    <t>Do all team members understand guarantees, incentives, and risk items?</t>
  </si>
  <si>
    <t>PROJECT ORGANIZATION</t>
  </si>
  <si>
    <t>Is the project organization chart available and understood?</t>
  </si>
  <si>
    <t>Has the Lead outlined expectations for intra/inter-discipline, workshare and Client communications by team members when their manager/lead is not readily available or not necessarily required to be directly involved in the required communication?</t>
  </si>
  <si>
    <t>Are team members encouraged to VERBALLY communicate/collaborate with other disciplines as necessary in order to progress deliverables? Are key verbal agreements summarized in email and copied to Lead or project mail-in data base?</t>
  </si>
  <si>
    <t>STAFFING</t>
  </si>
  <si>
    <t>How effective is the teamwork between the disciplines, the client, the licensor, and workshare offices?</t>
  </si>
  <si>
    <t>Do the workshare and home office Leads regularly communicate staffing needs to their Department Manager clearly identifying any special skilled resources that may take longer find?</t>
  </si>
  <si>
    <t>Has the department made adequate and qualified staff available in all offices involved?</t>
  </si>
  <si>
    <t>Are there staffing/qualified personnel issues that have impacted the project in any way and how have the Lead and Department Manager planned to mitigate these issues?</t>
  </si>
  <si>
    <t>PROJECT DEVELOPMENTS</t>
  </si>
  <si>
    <t>Does the Lead Engineer keep the project staff members up-to-date with the developments on the project?</t>
  </si>
  <si>
    <t>How are these communicated across the project?</t>
  </si>
  <si>
    <t>CONFERENCE CALLS</t>
  </si>
  <si>
    <t>Does the Lead have regular VIDEO conferences with the workshare Lead?</t>
  </si>
  <si>
    <t>Has a discipline-specific Needs/Actions List been developed with columns indicating "Action By" and "Due Date" which is discussed at each video conference call?</t>
  </si>
  <si>
    <t>Does the project maintain a common inter-office Needs List?</t>
  </si>
  <si>
    <t>Do the items on this list meet "S.M.A.R.T" criteria?</t>
  </si>
  <si>
    <t>Are all task force members welcome to join regular, or if need be specific, video conferences to build a sense of team among the offices?</t>
  </si>
  <si>
    <t>Are new team members introduced at these video conference calls?</t>
  </si>
  <si>
    <t>Are action items typically closed before mutually agreed upon deadlines?</t>
  </si>
  <si>
    <t>VALUE AWARENESS</t>
  </si>
  <si>
    <t>Do the Leads in each office discuss and document possibilities with the team to reduce cost and/or schedule for the project?</t>
  </si>
  <si>
    <t>Have the office Leads established a discipline specific value engineering suggestion register?</t>
  </si>
  <si>
    <t>Do the office Leads understand project schedule and cost well enough to be able to quickly evaluate if the team should implement (as per project procedures) a cost and/or schedule suggestion?</t>
  </si>
  <si>
    <t>Does the Lead take the time to thank individuals for their suggestions even if they will not be implemented?</t>
  </si>
  <si>
    <t>CONSTRUCTION ALIGNMENT</t>
  </si>
  <si>
    <t>Has the Lead planned or held an alignment session with the discipline counterpart in the Construction Team?</t>
  </si>
  <si>
    <t>Is there documented agreement on which types of reviews (i.e., drawing reviews, constructability reviews, formal model reviews, etc.) that the discipline counterpart in the Construction Team will be engaged in?</t>
  </si>
  <si>
    <t>If so, has the Construction Team been formally added to the "reviewer" list for this activity when deliverables are formally issued from PDDM or informally from the discipline Technical Admin?</t>
  </si>
  <si>
    <t>Has the Construction Team been invited to the regular video conferences with the workshare office?</t>
  </si>
  <si>
    <t>Refers to</t>
  </si>
  <si>
    <t>Level</t>
  </si>
  <si>
    <t>Sheet</t>
  </si>
  <si>
    <t>Cells</t>
  </si>
  <si>
    <t>[CTS]</t>
  </si>
  <si>
    <t>[CTMR2]</t>
  </si>
  <si>
    <t>[CTDP]</t>
  </si>
  <si>
    <t>[CTSS]</t>
  </si>
  <si>
    <t>[CTSP]</t>
  </si>
  <si>
    <t>[CTFM]</t>
  </si>
  <si>
    <t>_P1</t>
  </si>
  <si>
    <t>='Master List of Requirements'!$D$1</t>
  </si>
  <si>
    <t>Book</t>
  </si>
  <si>
    <t>Master List of Requirements</t>
  </si>
  <si>
    <t>$D$1</t>
  </si>
  <si>
    <t>4.1</t>
  </si>
  <si>
    <t>===&gt;</t>
  </si>
  <si>
    <t>000.000.0009 - NUMBERING AND PUBLICATION OF FLUOR NUMBERED DOCUMENTS</t>
  </si>
  <si>
    <t>000.000.0009</t>
  </si>
  <si>
    <t>6.0</t>
  </si>
  <si>
    <t>_P2</t>
  </si>
  <si>
    <t>='Master List of Requirements'!$E$1</t>
  </si>
  <si>
    <t>$E$1</t>
  </si>
  <si>
    <t>4.1.a</t>
  </si>
  <si>
    <t>_P3</t>
  </si>
  <si>
    <t>='Master List of Requirements'!$F$1</t>
  </si>
  <si>
    <t>$F$1</t>
  </si>
  <si>
    <t>4.1.b</t>
  </si>
  <si>
    <t>_p4</t>
  </si>
  <si>
    <t>='Master List of Requirements'!$G$1</t>
  </si>
  <si>
    <t>$G$1</t>
  </si>
  <si>
    <t>4.1.c</t>
  </si>
  <si>
    <t>3a:5:2a</t>
  </si>
  <si>
    <t>3a</t>
  </si>
  <si>
    <t>2a</t>
  </si>
  <si>
    <t>Affected_Org</t>
  </si>
  <si>
    <t>='Master Control'!$B$207:$B$277</t>
  </si>
  <si>
    <t>Master Control</t>
  </si>
  <si>
    <t>$B$207:$B$277</t>
  </si>
  <si>
    <t>4.1.d</t>
  </si>
  <si>
    <t>2c:3:5</t>
  </si>
  <si>
    <t>2c</t>
  </si>
  <si>
    <t>All_Filters</t>
  </si>
  <si>
    <t>='Master Control'!$AA$53</t>
  </si>
  <si>
    <t>$AA$53</t>
  </si>
  <si>
    <t>4.1.e</t>
  </si>
  <si>
    <t>8b:2c:3</t>
  </si>
  <si>
    <t>8b</t>
  </si>
  <si>
    <t>1. TOPIC TITLE'!AOrg</t>
  </si>
  <si>
    <t>='1. TOPIC TITLE'!$AP$12</t>
  </si>
  <si>
    <t>1. TOPIC TITLE</t>
  </si>
  <si>
    <t>$AP$12</t>
  </si>
  <si>
    <t>4.1.f</t>
  </si>
  <si>
    <t>7:8b:2c</t>
  </si>
  <si>
    <t>Master Soft Questions'!AOrg</t>
  </si>
  <si>
    <t>='Master Soft Questions'!$AP$12</t>
  </si>
  <si>
    <t>Master Soft Questions</t>
  </si>
  <si>
    <t>4.1.g</t>
  </si>
  <si>
    <t>6:7:8a</t>
  </si>
  <si>
    <t>8a</t>
  </si>
  <si>
    <t>Template!AOrg</t>
  </si>
  <si>
    <t>=Template!$AP$12</t>
  </si>
  <si>
    <t>Template</t>
  </si>
  <si>
    <t>4.1.h</t>
  </si>
  <si>
    <t>6:8b</t>
  </si>
  <si>
    <t>1. TOPIC TITLE'!AOrgs</t>
  </si>
  <si>
    <t>='1. TOPIC TITLE'!$AP$13:$AP$16</t>
  </si>
  <si>
    <t>AOrgs</t>
  </si>
  <si>
    <t>$AP$13:$AP$16</t>
  </si>
  <si>
    <t>4.1.i</t>
  </si>
  <si>
    <t>Master Soft Questions'!AOrgs</t>
  </si>
  <si>
    <t>='Master Soft Questions'!$AP$13:$AP$16</t>
  </si>
  <si>
    <t>4.1.j</t>
  </si>
  <si>
    <t>Template!AOrgs</t>
  </si>
  <si>
    <t>=Template!$AP$13:$AP$16</t>
  </si>
  <si>
    <t>4.2</t>
  </si>
  <si>
    <t>5d</t>
  </si>
  <si>
    <t>1. TOPIC TITLE'!Assessed</t>
  </si>
  <si>
    <t>='1. TOPIC TITLE'!$Y$4</t>
  </si>
  <si>
    <t>Assessed</t>
  </si>
  <si>
    <t>$Y$4</t>
  </si>
  <si>
    <t>4.2.a</t>
  </si>
  <si>
    <t>16:5d</t>
  </si>
  <si>
    <t>Master Soft Questions'!Assessed</t>
  </si>
  <si>
    <t>='Master Soft Questions'!$Y$4</t>
  </si>
  <si>
    <t>4.2.b</t>
  </si>
  <si>
    <t>Template!Assessed</t>
  </si>
  <si>
    <t>=Template!$Y$4</t>
  </si>
  <si>
    <t>4.2.c</t>
  </si>
  <si>
    <t>10d</t>
  </si>
  <si>
    <t>AtKickoff</t>
  </si>
  <si>
    <t>=Cover!$C$19</t>
  </si>
  <si>
    <t>Cover</t>
  </si>
  <si>
    <t>$C$19</t>
  </si>
  <si>
    <t>4.3</t>
  </si>
  <si>
    <t>Attendees</t>
  </si>
  <si>
    <t>=Cover!$J$43</t>
  </si>
  <si>
    <t>$J$43</t>
  </si>
  <si>
    <t>4.3.a</t>
  </si>
  <si>
    <t>1. TOPIC TITLE'!Audit_Sum_Rows</t>
  </si>
  <si>
    <t>='1. TOPIC TITLE'!$B$10</t>
  </si>
  <si>
    <t>Audit_Sum_Rows</t>
  </si>
  <si>
    <t>$B$10</t>
  </si>
  <si>
    <t>4.3.b</t>
  </si>
  <si>
    <t>Master Soft Questions'!Audit_Sum_Rows</t>
  </si>
  <si>
    <t>='Master Soft Questions'!$B$10</t>
  </si>
  <si>
    <t>4.3.c</t>
  </si>
  <si>
    <t>Template!Audit_Sum_Rows</t>
  </si>
  <si>
    <t>=Template!$B$10</t>
  </si>
  <si>
    <t>4.4</t>
  </si>
  <si>
    <t>1. TOPIC TITLE'!Audit_Summary</t>
  </si>
  <si>
    <t>='1. TOPIC TITLE'!$D$10</t>
  </si>
  <si>
    <t>Audit_Summary</t>
  </si>
  <si>
    <t>$D$10</t>
  </si>
  <si>
    <t>4.4.a</t>
  </si>
  <si>
    <t>Master Soft Questions'!Audit_Summary</t>
  </si>
  <si>
    <t>='Master Soft Questions'!$D$10</t>
  </si>
  <si>
    <t>4.4.b</t>
  </si>
  <si>
    <t>9a</t>
  </si>
  <si>
    <t>Template!Audit_Summary</t>
  </si>
  <si>
    <t>=Template!$D$10</t>
  </si>
  <si>
    <t>4.4.c</t>
  </si>
  <si>
    <t>16f</t>
  </si>
  <si>
    <t>Business_Group_Category</t>
  </si>
  <si>
    <t>='Master Control'!$AB$35:$AG$35</t>
  </si>
  <si>
    <t>$AB$35:$AG$35</t>
  </si>
  <si>
    <t>4.5</t>
  </si>
  <si>
    <t>Business_Line</t>
  </si>
  <si>
    <t>='Master Control'!$DJ$32</t>
  </si>
  <si>
    <t>$DJ$32</t>
  </si>
  <si>
    <t>4.5.a</t>
  </si>
  <si>
    <t>10b:12</t>
  </si>
  <si>
    <t>10b</t>
  </si>
  <si>
    <t>Business_Line_Category</t>
  </si>
  <si>
    <t>='Master Control'!$AK$35:$BC$35</t>
  </si>
  <si>
    <t>$AK$35:$BC$35</t>
  </si>
  <si>
    <t>4.5.b</t>
  </si>
  <si>
    <t>Business_Line_Sub_1</t>
  </si>
  <si>
    <t>='Master Control'!$DL$32</t>
  </si>
  <si>
    <t>$DL$32</t>
  </si>
  <si>
    <t>4.6</t>
  </si>
  <si>
    <t>Business_Line_Sub_2</t>
  </si>
  <si>
    <t>='Master Control'!$DN$32</t>
  </si>
  <si>
    <t>$DN$32</t>
  </si>
  <si>
    <t>4.6.a</t>
  </si>
  <si>
    <t>10c:10b</t>
  </si>
  <si>
    <t>10c</t>
  </si>
  <si>
    <t>Business_Line_Sub_3</t>
  </si>
  <si>
    <t>='Master Control'!$DP$32</t>
  </si>
  <si>
    <t>$DP$32</t>
  </si>
  <si>
    <t>4.6.b</t>
  </si>
  <si>
    <t>19d:16d</t>
  </si>
  <si>
    <t>19d</t>
  </si>
  <si>
    <t>16d</t>
  </si>
  <si>
    <t>Business_Line_Sub_4</t>
  </si>
  <si>
    <t>='Master Control'!$DR$32</t>
  </si>
  <si>
    <t>$DR$32</t>
  </si>
  <si>
    <t>4.6.c</t>
  </si>
  <si>
    <t>11c</t>
  </si>
  <si>
    <t>Business_Line_Sub_5</t>
  </si>
  <si>
    <t>='Master Control'!$DT$32</t>
  </si>
  <si>
    <t>$DT$32</t>
  </si>
  <si>
    <t>4.6.d</t>
  </si>
  <si>
    <t>11d</t>
  </si>
  <si>
    <t>Business_Line_Sub_6</t>
  </si>
  <si>
    <t>='Master Control'!$DV$32</t>
  </si>
  <si>
    <t>$DV$32</t>
  </si>
  <si>
    <t>4.6.e</t>
  </si>
  <si>
    <t>1. TOPIC TITLE'!CA</t>
  </si>
  <si>
    <t>='1. TOPIC TITLE'!$AA$12</t>
  </si>
  <si>
    <t>$AA$12</t>
  </si>
  <si>
    <t>4.7</t>
  </si>
  <si>
    <t>Master Soft Questions'!CA</t>
  </si>
  <si>
    <t>='Master Soft Questions'!$AA$12</t>
  </si>
  <si>
    <t>4.7.a</t>
  </si>
  <si>
    <t>12:10c</t>
  </si>
  <si>
    <t>Template!CA</t>
  </si>
  <si>
    <t>=Template!$AA$12</t>
  </si>
  <si>
    <t>4.7.b</t>
  </si>
  <si>
    <t>12:9c</t>
  </si>
  <si>
    <t>9c</t>
  </si>
  <si>
    <t>Cause_Code</t>
  </si>
  <si>
    <t>='Master Control'!$L$207:$L$231</t>
  </si>
  <si>
    <t>$L$207:$L$231</t>
  </si>
  <si>
    <t>4.7.c</t>
  </si>
  <si>
    <t>8d:11c:19f</t>
  </si>
  <si>
    <t>8d</t>
  </si>
  <si>
    <t>19f</t>
  </si>
  <si>
    <t>Cause_Code_Status</t>
  </si>
  <si>
    <t>=Summary!$R$51</t>
  </si>
  <si>
    <t>Summary</t>
  </si>
  <si>
    <t>$R$51</t>
  </si>
  <si>
    <t>4.7.d</t>
  </si>
  <si>
    <t>12:15:11c</t>
  </si>
  <si>
    <t>1. TOPIC TITLE'!Cause_Codes</t>
  </si>
  <si>
    <t>='1. TOPIC TITLE'!$AM$13:$AM$16</t>
  </si>
  <si>
    <t>Cause_Codes</t>
  </si>
  <si>
    <t>$AM$13:$AM$16</t>
  </si>
  <si>
    <t>4.7.e</t>
  </si>
  <si>
    <t>Master Soft Questions'!Cause_Codes</t>
  </si>
  <si>
    <t>='Master Soft Questions'!$AM$13:$AM$16</t>
  </si>
  <si>
    <t>4.8</t>
  </si>
  <si>
    <t>Template!Cause_Codes</t>
  </si>
  <si>
    <t>=Template!$AM$13:$AM$16</t>
  </si>
  <si>
    <t>4.8.a</t>
  </si>
  <si>
    <t>11b</t>
  </si>
  <si>
    <t>Cause_Description</t>
  </si>
  <si>
    <t>='Master Control'!$M$207:$M$231</t>
  </si>
  <si>
    <t>$M$207:$M$231</t>
  </si>
  <si>
    <t>4.8.b</t>
  </si>
  <si>
    <t>11b:11d</t>
  </si>
  <si>
    <t>1. TOPIC TITLE'!CC08_NoProcedure</t>
  </si>
  <si>
    <t>='1. TOPIC TITLE'!$AM$29</t>
  </si>
  <si>
    <t>CC08_NoProcedure</t>
  </si>
  <si>
    <t>$AM$29</t>
  </si>
  <si>
    <t>4.8.c</t>
  </si>
  <si>
    <t>19e</t>
  </si>
  <si>
    <t>Master Soft Questions'!CC08_NoProcedure</t>
  </si>
  <si>
    <t>='Master Soft Questions'!$AM$296</t>
  </si>
  <si>
    <t>$AM$296</t>
  </si>
  <si>
    <t>4.8.d</t>
  </si>
  <si>
    <t>19g</t>
  </si>
  <si>
    <t>Template!CC08_NoProcedure</t>
  </si>
  <si>
    <t>=Template!$AM$29</t>
  </si>
  <si>
    <t>4.9</t>
  </si>
  <si>
    <t>CC08_Practice_Status</t>
  </si>
  <si>
    <t>=Summary!$T$51</t>
  </si>
  <si>
    <t>$T$51</t>
  </si>
  <si>
    <t>4.9.a</t>
  </si>
  <si>
    <t>1. TOPIC TITLE'!CC08_Practices</t>
  </si>
  <si>
    <t>='1. TOPIC TITLE'!$AN$13:$AN$16</t>
  </si>
  <si>
    <t>CC08_Practices</t>
  </si>
  <si>
    <t>$AN$13:$AN$16</t>
  </si>
  <si>
    <t>4.9.b</t>
  </si>
  <si>
    <t>16a</t>
  </si>
  <si>
    <t>Master Soft Questions'!CC08_Practices</t>
  </si>
  <si>
    <t>='Master Soft Questions'!$AN$13:$AN$16</t>
  </si>
  <si>
    <t>4.9.c</t>
  </si>
  <si>
    <t>16b</t>
  </si>
  <si>
    <t>Template!CC08_Practices</t>
  </si>
  <si>
    <t>=Template!$AN$13:$AN$16</t>
  </si>
  <si>
    <t>4.9.d</t>
  </si>
  <si>
    <t>16c</t>
  </si>
  <si>
    <t>1. TOPIC TITLE'!Child</t>
  </si>
  <si>
    <t>='1. TOPIC TITLE'!$AL$16</t>
  </si>
  <si>
    <t>$AL$16</t>
  </si>
  <si>
    <t>4.9.e</t>
  </si>
  <si>
    <t>24f</t>
  </si>
  <si>
    <t>Master Soft Questions'!Child</t>
  </si>
  <si>
    <t>='Master Soft Questions'!$AL$16</t>
  </si>
  <si>
    <t>4.10</t>
  </si>
  <si>
    <t>Template!Child</t>
  </si>
  <si>
    <t>=Template!$AL$16</t>
  </si>
  <si>
    <t>4.10.a</t>
  </si>
  <si>
    <t>Cklst_Style</t>
  </si>
  <si>
    <t>='Master Control'!$B$143</t>
  </si>
  <si>
    <t>$B$143</t>
  </si>
  <si>
    <t>4.10.b</t>
  </si>
  <si>
    <t>Cklst_Title</t>
  </si>
  <si>
    <t>='Master Control'!$B$2</t>
  </si>
  <si>
    <t>$B$2</t>
  </si>
  <si>
    <t>4.10.c</t>
  </si>
  <si>
    <t>10f</t>
  </si>
  <si>
    <t>Cklst_Title_Ck</t>
  </si>
  <si>
    <t>='Master Control'!$B$9</t>
  </si>
  <si>
    <t>$B$9</t>
  </si>
  <si>
    <t>4.11</t>
  </si>
  <si>
    <t>1. TOPIC TITLE'!Col_CA</t>
  </si>
  <si>
    <t>='1. TOPIC TITLE'!$U$12</t>
  </si>
  <si>
    <t>Col_CA</t>
  </si>
  <si>
    <t>$U$12</t>
  </si>
  <si>
    <t>4.11.a</t>
  </si>
  <si>
    <t>Master Soft Questions'!Col_CA</t>
  </si>
  <si>
    <t>='Master Soft Questions'!$U$12</t>
  </si>
  <si>
    <t>4.11.b</t>
  </si>
  <si>
    <t>17a</t>
  </si>
  <si>
    <t>Template!Col_CA</t>
  </si>
  <si>
    <t>=Template!$U$12</t>
  </si>
  <si>
    <t>4.12</t>
  </si>
  <si>
    <t>1. TOPIC TITLE'!Col_CC08</t>
  </si>
  <si>
    <t>='1. TOPIC TITLE'!$AM$16</t>
  </si>
  <si>
    <t>Col_CC08</t>
  </si>
  <si>
    <t>$AM$16</t>
  </si>
  <si>
    <t>4.12.a</t>
  </si>
  <si>
    <t>Master Soft Questions'!Col_CC08</t>
  </si>
  <si>
    <t>='Master Soft Questions'!$AM$16</t>
  </si>
  <si>
    <t>4.12.b</t>
  </si>
  <si>
    <t>Template!Col_CC08</t>
  </si>
  <si>
    <t>=Template!$AM$16</t>
  </si>
  <si>
    <t>4.12.c</t>
  </si>
  <si>
    <t>1. TOPIC TITLE'!Col_Cov</t>
  </si>
  <si>
    <t>='1. TOPIC TITLE'!$AH$16</t>
  </si>
  <si>
    <t>Col_Cov</t>
  </si>
  <si>
    <t>$AH$16</t>
  </si>
  <si>
    <t>4.12.d</t>
  </si>
  <si>
    <t>Master Soft Questions'!Col_Cov</t>
  </si>
  <si>
    <t>='Master Soft Questions'!$AH$16</t>
  </si>
  <si>
    <t>4.12.e</t>
  </si>
  <si>
    <t>Template!Col_Cov</t>
  </si>
  <si>
    <t>=Template!$AH$16</t>
  </si>
  <si>
    <t>4.12.f</t>
  </si>
  <si>
    <t>1. TOPIC TITLE'!Col_Eval</t>
  </si>
  <si>
    <t>='1. TOPIC TITLE'!$AG$16</t>
  </si>
  <si>
    <t>Col_Eval</t>
  </si>
  <si>
    <t>$AG$16</t>
  </si>
  <si>
    <t>4.12.g</t>
  </si>
  <si>
    <t>Master Soft Questions'!Col_Eval</t>
  </si>
  <si>
    <t>='Master Soft Questions'!$AG$16</t>
  </si>
  <si>
    <t>4.13</t>
  </si>
  <si>
    <t>19a</t>
  </si>
  <si>
    <t>Template!Col_Eval</t>
  </si>
  <si>
    <t>=Template!$AG$16</t>
  </si>
  <si>
    <t>4.13.a</t>
  </si>
  <si>
    <t>1. TOPIC TITLE'!Col_NO</t>
  </si>
  <si>
    <t>='1. TOPIC TITLE'!$AF$16</t>
  </si>
  <si>
    <t>Col_NO</t>
  </si>
  <si>
    <t>$AF$16</t>
  </si>
  <si>
    <t>4.13.b</t>
  </si>
  <si>
    <t>16d:21</t>
  </si>
  <si>
    <t>Master Soft Questions'!Col_NO</t>
  </si>
  <si>
    <t>='Master Soft Questions'!$AF$16</t>
  </si>
  <si>
    <t>4.13.c</t>
  </si>
  <si>
    <t>Template!Col_NO</t>
  </si>
  <si>
    <t>=Template!$AF$16</t>
  </si>
  <si>
    <t>4.13.d</t>
  </si>
  <si>
    <t>1. TOPIC TITLE'!Col_OBS</t>
  </si>
  <si>
    <t>='1. TOPIC TITLE'!$S$12</t>
  </si>
  <si>
    <t>Col_OBS</t>
  </si>
  <si>
    <t>$S$12</t>
  </si>
  <si>
    <t>4.13.e</t>
  </si>
  <si>
    <t>Master Soft Questions'!Col_OBS</t>
  </si>
  <si>
    <t>='Master Soft Questions'!$S$12</t>
  </si>
  <si>
    <t>4.13.f</t>
  </si>
  <si>
    <t>19d:19a</t>
  </si>
  <si>
    <t>Template!Col_OBS</t>
  </si>
  <si>
    <t>=Template!$S$12</t>
  </si>
  <si>
    <t>4.14</t>
  </si>
  <si>
    <t>19b</t>
  </si>
  <si>
    <t>1. TOPIC TITLE'!Col_PA</t>
  </si>
  <si>
    <t>='1. TOPIC TITLE'!$T$12</t>
  </si>
  <si>
    <t>Col_PA</t>
  </si>
  <si>
    <t>$T$12</t>
  </si>
  <si>
    <t>4.14.a</t>
  </si>
  <si>
    <t>19b:20c</t>
  </si>
  <si>
    <t>20c</t>
  </si>
  <si>
    <t>Master Soft Questions'!Col_PA</t>
  </si>
  <si>
    <t>='Master Soft Questions'!$T$12</t>
  </si>
  <si>
    <t>4.14.b</t>
  </si>
  <si>
    <t>Template!Col_PA</t>
  </si>
  <si>
    <t>=Template!$T$12</t>
  </si>
  <si>
    <t>4.14.c</t>
  </si>
  <si>
    <t>19b:24c</t>
  </si>
  <si>
    <t>24c</t>
  </si>
  <si>
    <t>1. TOPIC TITLE'!Col_Practice</t>
  </si>
  <si>
    <t>='1. TOPIC TITLE'!$AN$16</t>
  </si>
  <si>
    <t>Col_Practice</t>
  </si>
  <si>
    <t>$AN$16</t>
  </si>
  <si>
    <t>4.14.d</t>
  </si>
  <si>
    <t>Master Soft Questions'!Col_Practice</t>
  </si>
  <si>
    <t>='Master Soft Questions'!$AN$16</t>
  </si>
  <si>
    <t>4.14.e</t>
  </si>
  <si>
    <t>Template!Col_Practice</t>
  </si>
  <si>
    <t>=Template!$AN$16</t>
  </si>
  <si>
    <t>4.14.f</t>
  </si>
  <si>
    <t>1. TOPIC TITLE'!COL_RC1</t>
  </si>
  <si>
    <t>='1. TOPIC TITLE'!$F$12</t>
  </si>
  <si>
    <t>COL_RC1</t>
  </si>
  <si>
    <t>$F$12</t>
  </si>
  <si>
    <t>4.15</t>
  </si>
  <si>
    <t>Master Soft Questions'!COL_RC1</t>
  </si>
  <si>
    <t>='Master Soft Questions'!$F$12</t>
  </si>
  <si>
    <t>4.15.a</t>
  </si>
  <si>
    <t>Template!COL_RC1</t>
  </si>
  <si>
    <t>=Template!$F$12</t>
  </si>
  <si>
    <t>4.15.b</t>
  </si>
  <si>
    <t>1. TOPIC TITLE'!Col_RC2</t>
  </si>
  <si>
    <t>='1. TOPIC TITLE'!$G$12</t>
  </si>
  <si>
    <t>Col_RC2</t>
  </si>
  <si>
    <t>$G$12</t>
  </si>
  <si>
    <t>4.15.c</t>
  </si>
  <si>
    <t>Master Soft Questions'!Col_RC2</t>
  </si>
  <si>
    <t>='Master Soft Questions'!$G$12</t>
  </si>
  <si>
    <t>4.15.d</t>
  </si>
  <si>
    <t>Template!Col_RC2</t>
  </si>
  <si>
    <t>=Template!$G$12</t>
  </si>
  <si>
    <t>4.16</t>
  </si>
  <si>
    <t>19c</t>
  </si>
  <si>
    <t>1. TOPIC TITLE'!Col_RC3</t>
  </si>
  <si>
    <t>='1. TOPIC TITLE'!$H$12</t>
  </si>
  <si>
    <t>Col_RC3</t>
  </si>
  <si>
    <t>$H$12</t>
  </si>
  <si>
    <t>4.16.a</t>
  </si>
  <si>
    <t>Master Soft Questions'!Col_RC3</t>
  </si>
  <si>
    <t>='Master Soft Questions'!$H$12</t>
  </si>
  <si>
    <t>4.16.b</t>
  </si>
  <si>
    <t>Template!Col_RC3</t>
  </si>
  <si>
    <t>=Template!$H$12</t>
  </si>
  <si>
    <t>4.16.c</t>
  </si>
  <si>
    <t>1. TOPIC TITLE'!Col_RC4</t>
  </si>
  <si>
    <t>='1. TOPIC TITLE'!$I$12</t>
  </si>
  <si>
    <t>Col_RC4</t>
  </si>
  <si>
    <t>$I$12</t>
  </si>
  <si>
    <t>4.16.d</t>
  </si>
  <si>
    <t>19e:19c</t>
  </si>
  <si>
    <t>Master Soft Questions'!Col_RC4</t>
  </si>
  <si>
    <t>='Master Soft Questions'!$I$12</t>
  </si>
  <si>
    <t>4.16.e</t>
  </si>
  <si>
    <t>19c:19e</t>
  </si>
  <si>
    <t>Template!Col_RC4</t>
  </si>
  <si>
    <t>=Template!$I$12</t>
  </si>
  <si>
    <t>4.16.f</t>
  </si>
  <si>
    <t>1. TOPIC TITLE'!Col_ST</t>
  </si>
  <si>
    <t>='1. TOPIC TITLE'!$R$12</t>
  </si>
  <si>
    <t>Col_ST</t>
  </si>
  <si>
    <t>$R$12</t>
  </si>
  <si>
    <t>4.16.g</t>
  </si>
  <si>
    <t>22:19c</t>
  </si>
  <si>
    <t>Master Soft Questions'!Col_ST</t>
  </si>
  <si>
    <t>='Master Soft Questions'!$R$12</t>
  </si>
  <si>
    <t>4.17</t>
  </si>
  <si>
    <t>19c:19d</t>
  </si>
  <si>
    <t>Template!Col_ST</t>
  </si>
  <si>
    <t>=Template!$R$12</t>
  </si>
  <si>
    <t>4.17.a</t>
  </si>
  <si>
    <t>1. TOPIC TITLE'!Col_YES</t>
  </si>
  <si>
    <t>='1. TOPIC TITLE'!$AE$16</t>
  </si>
  <si>
    <t>Col_YES</t>
  </si>
  <si>
    <t>$AE$16</t>
  </si>
  <si>
    <t>4.17.b</t>
  </si>
  <si>
    <t>Master Soft Questions'!Col_YES</t>
  </si>
  <si>
    <t>='Master Soft Questions'!$AE$16</t>
  </si>
  <si>
    <t>4.18</t>
  </si>
  <si>
    <t>19d:19e</t>
  </si>
  <si>
    <t>Template!Col_YES</t>
  </si>
  <si>
    <t>=Template!$AE$16</t>
  </si>
  <si>
    <t>4.18.a</t>
  </si>
  <si>
    <t>19d:11a</t>
  </si>
  <si>
    <t>11a</t>
  </si>
  <si>
    <t>1. TOPIC TITLE'!Comments</t>
  </si>
  <si>
    <t>='1. TOPIC TITLE'!$D$22</t>
  </si>
  <si>
    <t>$D$22</t>
  </si>
  <si>
    <t>4.18.b</t>
  </si>
  <si>
    <t>Master Soft Questions'!Comments</t>
  </si>
  <si>
    <t>='Master Soft Questions'!$D$289</t>
  </si>
  <si>
    <t>$D$289</t>
  </si>
  <si>
    <t>4.18.c</t>
  </si>
  <si>
    <t>Template!Comments</t>
  </si>
  <si>
    <t>=Template!$D$22</t>
  </si>
  <si>
    <t>4.18.d</t>
  </si>
  <si>
    <t>1. TOPIC TITLE'!Comments_Rows</t>
  </si>
  <si>
    <t>='1. TOPIC TITLE'!$B$22</t>
  </si>
  <si>
    <t>Comments_Rows</t>
  </si>
  <si>
    <t>$B$22</t>
  </si>
  <si>
    <t>4.19</t>
  </si>
  <si>
    <t>Master Soft Questions'!Comments_Rows</t>
  </si>
  <si>
    <t>='Master Soft Questions'!$B$289</t>
  </si>
  <si>
    <t>$B$289</t>
  </si>
  <si>
    <t>4.19.a</t>
  </si>
  <si>
    <t>Template!Comments_Rows</t>
  </si>
  <si>
    <t>=Template!$B$22</t>
  </si>
  <si>
    <t>4.19.b</t>
  </si>
  <si>
    <t>='Master Control'!$ED$32</t>
  </si>
  <si>
    <t>$ED$32</t>
  </si>
  <si>
    <t>4.19.c</t>
  </si>
  <si>
    <t>19e:13</t>
  </si>
  <si>
    <t>Contract_Category</t>
  </si>
  <si>
    <t>='Master Control'!$CF$35:$CG$35</t>
  </si>
  <si>
    <t>$CF$35:$CG$35</t>
  </si>
  <si>
    <t>4.20</t>
  </si>
  <si>
    <t>19e:19g</t>
  </si>
  <si>
    <t>Corp_Risk_Category</t>
  </si>
  <si>
    <t>='Master Control'!$CK$35:$CL$35</t>
  </si>
  <si>
    <t>$CK$35:$CL$35</t>
  </si>
  <si>
    <t>4.20.a</t>
  </si>
  <si>
    <t>Corporate_Risk</t>
  </si>
  <si>
    <t>='Master Control'!$EF$32</t>
  </si>
  <si>
    <t>$EF$32</t>
  </si>
  <si>
    <t>4.20.b</t>
  </si>
  <si>
    <t>1. TOPIC TITLE'!Count_CA</t>
  </si>
  <si>
    <t>='1. TOPIC TITLE'!$AA$3</t>
  </si>
  <si>
    <t>Count_CA</t>
  </si>
  <si>
    <t>$AA$3</t>
  </si>
  <si>
    <t>4.21</t>
  </si>
  <si>
    <t>19e:19f</t>
  </si>
  <si>
    <t>Master Soft Questions'!Count_CA</t>
  </si>
  <si>
    <t>='Master Soft Questions'!$AA$3</t>
  </si>
  <si>
    <t>4.21.a</t>
  </si>
  <si>
    <t>19e:9:19f</t>
  </si>
  <si>
    <t>Template!Count_CA</t>
  </si>
  <si>
    <t>=Template!$AA$3</t>
  </si>
  <si>
    <t>4.21.b</t>
  </si>
  <si>
    <t>13:19f:9</t>
  </si>
  <si>
    <t>1. TOPIC TITLE'!Count_OBS</t>
  </si>
  <si>
    <t>='1. TOPIC TITLE'!$Y$3</t>
  </si>
  <si>
    <t>Count_OBS</t>
  </si>
  <si>
    <t>$Y$3</t>
  </si>
  <si>
    <t>4.21.c</t>
  </si>
  <si>
    <t>19h:19f</t>
  </si>
  <si>
    <t>19h</t>
  </si>
  <si>
    <t>Master Soft Questions'!Count_OBS</t>
  </si>
  <si>
    <t>='Master Soft Questions'!$Y$3</t>
  </si>
  <si>
    <t>4.21.d</t>
  </si>
  <si>
    <t>Template!Count_OBS</t>
  </si>
  <si>
    <t>=Template!$Y$3</t>
  </si>
  <si>
    <t>4.22</t>
  </si>
  <si>
    <t>19g:13</t>
  </si>
  <si>
    <t>1. TOPIC TITLE'!Count_PA</t>
  </si>
  <si>
    <t>='1. TOPIC TITLE'!$Z$3</t>
  </si>
  <si>
    <t>Count_PA</t>
  </si>
  <si>
    <t>$Z$3</t>
  </si>
  <si>
    <t>4.22.a</t>
  </si>
  <si>
    <t>Master Soft Questions'!Count_PA</t>
  </si>
  <si>
    <t>='Master Soft Questions'!$Z$3</t>
  </si>
  <si>
    <t>4.22.b</t>
  </si>
  <si>
    <t>Template!Count_PA</t>
  </si>
  <si>
    <t>=Template!$Z$3</t>
  </si>
  <si>
    <t>4.22.c</t>
  </si>
  <si>
    <t>1. TOPIC TITLE'!Count_ST</t>
  </si>
  <si>
    <t>='1. TOPIC TITLE'!$X$3</t>
  </si>
  <si>
    <t>Count_ST</t>
  </si>
  <si>
    <t>$X$3</t>
  </si>
  <si>
    <t>4.23</t>
  </si>
  <si>
    <t>19f:14</t>
  </si>
  <si>
    <t>Master Soft Questions'!Count_ST</t>
  </si>
  <si>
    <t>='Master Soft Questions'!$X$3</t>
  </si>
  <si>
    <t>4.23.a</t>
  </si>
  <si>
    <t>9b:14</t>
  </si>
  <si>
    <t>9b</t>
  </si>
  <si>
    <t>Template!Count_ST</t>
  </si>
  <si>
    <t>=Template!$X$3</t>
  </si>
  <si>
    <t>4.23.b</t>
  </si>
  <si>
    <t>1. TOPIC TITLE'!Cover_0</t>
  </si>
  <si>
    <t>='1. TOPIC TITLE'!$F$118:$I$120</t>
  </si>
  <si>
    <t>Cover_0</t>
  </si>
  <si>
    <t>$F$118:$I$120</t>
  </si>
  <si>
    <t>4.23.c</t>
  </si>
  <si>
    <t>19f:23</t>
  </si>
  <si>
    <t>Master Soft Questions'!Cover_0</t>
  </si>
  <si>
    <t>='Master Soft Questions'!$F$385:$I$387</t>
  </si>
  <si>
    <t>$F$385:$I$387</t>
  </si>
  <si>
    <t>4.23.d</t>
  </si>
  <si>
    <t>Template!Cover_0</t>
  </si>
  <si>
    <t>=Template!$F$118:$I$120</t>
  </si>
  <si>
    <t>4.23.e</t>
  </si>
  <si>
    <t>1. TOPIC TITLE'!Cover_1</t>
  </si>
  <si>
    <t>='1. TOPIC TITLE'!$F$122:$I$124</t>
  </si>
  <si>
    <t>Cover_1</t>
  </si>
  <si>
    <t>$F$122:$I$124</t>
  </si>
  <si>
    <t>4.24</t>
  </si>
  <si>
    <t>Master Soft Questions'!Cover_1</t>
  </si>
  <si>
    <t>='Master Soft Questions'!$F$389:$I$391</t>
  </si>
  <si>
    <t>$F$389:$I$391</t>
  </si>
  <si>
    <t>4.24.a</t>
  </si>
  <si>
    <t>19e:22</t>
  </si>
  <si>
    <t>Template!Cover_1</t>
  </si>
  <si>
    <t>=Template!$F$122:$I$124</t>
  </si>
  <si>
    <t>4.24.b</t>
  </si>
  <si>
    <t>19e:24</t>
  </si>
  <si>
    <t>1. TOPIC TITLE'!Cover_2</t>
  </si>
  <si>
    <t>='1. TOPIC TITLE'!$F$126:$I$128</t>
  </si>
  <si>
    <t>Cover_2</t>
  </si>
  <si>
    <t>$F$126:$I$128</t>
  </si>
  <si>
    <t>4.24.c</t>
  </si>
  <si>
    <t>Master Soft Questions'!Cover_2</t>
  </si>
  <si>
    <t>='Master Soft Questions'!$F$393:$I$395</t>
  </si>
  <si>
    <t>$F$393:$I$395</t>
  </si>
  <si>
    <t>4.24.d</t>
  </si>
  <si>
    <t>24e</t>
  </si>
  <si>
    <t>Template!Cover_2</t>
  </si>
  <si>
    <t>=Template!$F$126:$I$128</t>
  </si>
  <si>
    <t>4.25</t>
  </si>
  <si>
    <t>Critical_View</t>
  </si>
  <si>
    <t>=Summary!$B$4</t>
  </si>
  <si>
    <t>$B$4</t>
  </si>
  <si>
    <t>4.25.a</t>
  </si>
  <si>
    <t>1. TOPIC TITLE'!DDate</t>
  </si>
  <si>
    <t>='1. TOPIC TITLE'!$AR$12</t>
  </si>
  <si>
    <t>$AR$12</t>
  </si>
  <si>
    <t>4.25.b</t>
  </si>
  <si>
    <t>Master Soft Questions'!DDate</t>
  </si>
  <si>
    <t>='Master Soft Questions'!$AR$12</t>
  </si>
  <si>
    <t>4.25.c</t>
  </si>
  <si>
    <t>Template!DDate</t>
  </si>
  <si>
    <t>=Template!$AR$12</t>
  </si>
  <si>
    <t>4.25.d</t>
  </si>
  <si>
    <t>1. TOPIC TITLE'!DDates</t>
  </si>
  <si>
    <t>='1. TOPIC TITLE'!$AR$13:$AR$16</t>
  </si>
  <si>
    <t>DDates</t>
  </si>
  <si>
    <t>$AR$13:$AR$16</t>
  </si>
  <si>
    <t>4.26</t>
  </si>
  <si>
    <t>Master Soft Questions'!DDates</t>
  </si>
  <si>
    <t>='Master Soft Questions'!$AR$13:$AR$16</t>
  </si>
  <si>
    <t>4.26.a</t>
  </si>
  <si>
    <t>Template!DDates</t>
  </si>
  <si>
    <t>=Template!$AR$13:$AR$16</t>
  </si>
  <si>
    <t>4.26.b</t>
  </si>
  <si>
    <t>Default_HdrFtr</t>
  </si>
  <si>
    <t>='Master Control'!$B$114:$Q$123</t>
  </si>
  <si>
    <t>$B$114:$Q$123</t>
  </si>
  <si>
    <t>4.26.c</t>
  </si>
  <si>
    <t>24a</t>
  </si>
  <si>
    <t>DI_Visible</t>
  </si>
  <si>
    <t>='Master Control'!$O$144</t>
  </si>
  <si>
    <t>$O$144</t>
  </si>
  <si>
    <t>Disc_Audited</t>
  </si>
  <si>
    <t>=Cover!$C$8:$I$9</t>
  </si>
  <si>
    <t>$C$8:$I$9</t>
  </si>
  <si>
    <t>Disc_Percent</t>
  </si>
  <si>
    <t>=Cover!$C$18:$I$18</t>
  </si>
  <si>
    <t>$C$18:$I$18</t>
  </si>
  <si>
    <t>Discipline</t>
  </si>
  <si>
    <t>='Master List of Requirements'!$O$1</t>
  </si>
  <si>
    <t>$O$1</t>
  </si>
  <si>
    <t>Discipline_List</t>
  </si>
  <si>
    <t>='Master List of Requirements'!$Q$2:$Q$35</t>
  </si>
  <si>
    <t>$Q$2:$Q$35</t>
  </si>
  <si>
    <t>Discipline_Lookup</t>
  </si>
  <si>
    <t>='Master Control'!$A$281:$A$332</t>
  </si>
  <si>
    <t>$A$281:$A$332</t>
  </si>
  <si>
    <t>Discipline_Range</t>
  </si>
  <si>
    <t>='Master List of Requirements'!$O$1:$O$10000</t>
  </si>
  <si>
    <t>$O$1:$O$10000</t>
  </si>
  <si>
    <t>Dist_Exec_Category</t>
  </si>
  <si>
    <t>='Master Control'!$CP$35:$CQ$35</t>
  </si>
  <si>
    <t>$CP$35:$CQ$35</t>
  </si>
  <si>
    <t>Distributed_Execution</t>
  </si>
  <si>
    <t>='Master Control'!$EH$32</t>
  </si>
  <si>
    <t>$EH$32</t>
  </si>
  <si>
    <t>dmyChecklist</t>
  </si>
  <si>
    <t>='Master Control'!$E$143</t>
  </si>
  <si>
    <t>$E$143</t>
  </si>
  <si>
    <t>dmyFocus</t>
  </si>
  <si>
    <t>='Master Control'!$K$143</t>
  </si>
  <si>
    <t>$K$143</t>
  </si>
  <si>
    <t>dmyPhase</t>
  </si>
  <si>
    <t>='Master Control'!$N$143</t>
  </si>
  <si>
    <t>$N$143</t>
  </si>
  <si>
    <t>dmyQRS</t>
  </si>
  <si>
    <t>='Master Control'!$J$143</t>
  </si>
  <si>
    <t>$J$143</t>
  </si>
  <si>
    <t>dmyTopic</t>
  </si>
  <si>
    <t>='Master Control'!$I$143</t>
  </si>
  <si>
    <t>$I$143</t>
  </si>
  <si>
    <t>1. TOPIC TITLE'!DP_Count</t>
  </si>
  <si>
    <t>='1. TOPIC TITLE'!$AZ$27</t>
  </si>
  <si>
    <t>DP_Count</t>
  </si>
  <si>
    <t>$AZ$27</t>
  </si>
  <si>
    <t>Master Soft Questions'!DP_Count</t>
  </si>
  <si>
    <t>='Master Soft Questions'!$AZ$294</t>
  </si>
  <si>
    <t>$AZ$294</t>
  </si>
  <si>
    <t>Template!DP_Count</t>
  </si>
  <si>
    <t>=Template!$AZ$27</t>
  </si>
  <si>
    <t>DP_Flag</t>
  </si>
  <si>
    <t>=Summary!$N$58</t>
  </si>
  <si>
    <t>$N$58</t>
  </si>
  <si>
    <t>DP_Shown</t>
  </si>
  <si>
    <t>=Summary!$O$58</t>
  </si>
  <si>
    <t>$O$58</t>
  </si>
  <si>
    <t>End_of_Topics</t>
  </si>
  <si>
    <t>=Summary!$B$9</t>
  </si>
  <si>
    <t>Entry_Date</t>
  </si>
  <si>
    <t>=Cover!$E$40</t>
  </si>
  <si>
    <t>$E$40</t>
  </si>
  <si>
    <t>1. TOPIC TITLE'!Eval_1</t>
  </si>
  <si>
    <t>='1. TOPIC TITLE'!$AG$16:$AG$20</t>
  </si>
  <si>
    <t>Eval_1</t>
  </si>
  <si>
    <t>$AG$16:$AG$20</t>
  </si>
  <si>
    <t>Master Soft Questions'!Eval_1</t>
  </si>
  <si>
    <t>='Master Soft Questions'!$AG$16:$AG$287</t>
  </si>
  <si>
    <t>$AG$16:$AG$287</t>
  </si>
  <si>
    <t>Template!Eval_1</t>
  </si>
  <si>
    <t>=Template!$AG$16:$AG$20</t>
  </si>
  <si>
    <t>1. TOPIC TITLE'!Eval_2</t>
  </si>
  <si>
    <t>='1. TOPIC TITLE'!$AG$27</t>
  </si>
  <si>
    <t>Eval_2</t>
  </si>
  <si>
    <t>$AG$27</t>
  </si>
  <si>
    <t>Master Soft Questions'!Eval_2</t>
  </si>
  <si>
    <t>='Master Soft Questions'!$AG$294</t>
  </si>
  <si>
    <t>$AG$294</t>
  </si>
  <si>
    <t>Template!Eval_2</t>
  </si>
  <si>
    <t>=Template!$AG$27</t>
  </si>
  <si>
    <t>='Master Control'!$DZ$32</t>
  </si>
  <si>
    <t>$DZ$32</t>
  </si>
  <si>
    <t>Exit_Date</t>
  </si>
  <si>
    <t>=Cover!$I$40</t>
  </si>
  <si>
    <t>$I$40</t>
  </si>
  <si>
    <t>Master List of Requirements'!Extract</t>
  </si>
  <si>
    <t>='Master List of Requirements'!$Q$1</t>
  </si>
  <si>
    <t>Extract</t>
  </si>
  <si>
    <t>$Q$1</t>
  </si>
  <si>
    <t>1. TOPIC TITLE'!FDate</t>
  </si>
  <si>
    <t>='1. TOPIC TITLE'!$AO$12</t>
  </si>
  <si>
    <t>$AO$12</t>
  </si>
  <si>
    <t>Master Soft Questions'!FDate</t>
  </si>
  <si>
    <t>='Master Soft Questions'!$AO$12</t>
  </si>
  <si>
    <t>Template!FDate</t>
  </si>
  <si>
    <t>=Template!$AO$12</t>
  </si>
  <si>
    <t>1. TOPIC TITLE'!FDates</t>
  </si>
  <si>
    <t>='1. TOPIC TITLE'!$AO$13:$AO$16</t>
  </si>
  <si>
    <t>FDates</t>
  </si>
  <si>
    <t>$AO$13:$AO$16</t>
  </si>
  <si>
    <t>Master Soft Questions'!FDates</t>
  </si>
  <si>
    <t>='Master Soft Questions'!$AO$13:$AO$16</t>
  </si>
  <si>
    <t>Template!FDates</t>
  </si>
  <si>
    <t>=Template!$AO$13:$AO$16</t>
  </si>
  <si>
    <t>Filter_Business_Line_Main</t>
  </si>
  <si>
    <t>='Master Control'!$H$34</t>
  </si>
  <si>
    <t>$H$34</t>
  </si>
  <si>
    <t>Filter_Business_Line_Sub</t>
  </si>
  <si>
    <t>='Master Control'!$H$36</t>
  </si>
  <si>
    <t>$H$36</t>
  </si>
  <si>
    <t>Filter_Contract</t>
  </si>
  <si>
    <t>='Master Control'!$M$36</t>
  </si>
  <si>
    <t>$M$36</t>
  </si>
  <si>
    <t>Filter_Corporate_Risk</t>
  </si>
  <si>
    <t>='Master Control'!$C$34</t>
  </si>
  <si>
    <t>$C$34</t>
  </si>
  <si>
    <t>Filter_Distributed_Execution</t>
  </si>
  <si>
    <t>='Master Control'!$C$36</t>
  </si>
  <si>
    <t>$C$36</t>
  </si>
  <si>
    <t>Filter_Execution</t>
  </si>
  <si>
    <t>='Master Control'!$H$41</t>
  </si>
  <si>
    <t>$H$41</t>
  </si>
  <si>
    <t>Filter_Fluor_Entities</t>
  </si>
  <si>
    <t>='Master Control'!$C$42</t>
  </si>
  <si>
    <t>$C$42</t>
  </si>
  <si>
    <t>Filter_Joint_Venture</t>
  </si>
  <si>
    <t>='Master Control'!$C$38</t>
  </si>
  <si>
    <t>$C$38</t>
  </si>
  <si>
    <t>Filter_Modularization</t>
  </si>
  <si>
    <t>='Master Control'!$C$40</t>
  </si>
  <si>
    <t>$C$40</t>
  </si>
  <si>
    <t>Filter_Phase</t>
  </si>
  <si>
    <t>='Master Control'!$H$39</t>
  </si>
  <si>
    <t>$H$39</t>
  </si>
  <si>
    <t>Filter_Size</t>
  </si>
  <si>
    <t>='Master Control'!$M$34</t>
  </si>
  <si>
    <t>$M$34</t>
  </si>
  <si>
    <t>Filters_Changed</t>
  </si>
  <si>
    <t>='Master Control'!$AA$50</t>
  </si>
  <si>
    <t>$AA$50</t>
  </si>
  <si>
    <t>1. TOPIC TITLE'!Find_1</t>
  </si>
  <si>
    <t>='1. TOPIC TITLE'!$B$14</t>
  </si>
  <si>
    <t>Find_1</t>
  </si>
  <si>
    <t>$B$14</t>
  </si>
  <si>
    <t>Master Soft Questions'!Find_1</t>
  </si>
  <si>
    <t>='Master Soft Questions'!$B$14</t>
  </si>
  <si>
    <t>Template!Find_1</t>
  </si>
  <si>
    <t>=Template!$B$14</t>
  </si>
  <si>
    <t>Find_Consol</t>
  </si>
  <si>
    <t>=Summary!$B$13</t>
  </si>
  <si>
    <t>$B$13</t>
  </si>
  <si>
    <t>1. TOPIC TITLE'!Finding_CkBoxes</t>
  </si>
  <si>
    <t>='1. TOPIC TITLE'!$F$12:$I$16</t>
  </si>
  <si>
    <t>Finding_CkBoxes</t>
  </si>
  <si>
    <t>$F$12:$I$16</t>
  </si>
  <si>
    <t>Master Soft Questions'!Finding_CkBoxes</t>
  </si>
  <si>
    <t>='Master Soft Questions'!$F$12:$I$16</t>
  </si>
  <si>
    <t>Template!Finding_CkBoxes</t>
  </si>
  <si>
    <t>=Template!$F$12:$I$16</t>
  </si>
  <si>
    <t>Finding_Type</t>
  </si>
  <si>
    <t>='Master Control'!$J$207:$J$208</t>
  </si>
  <si>
    <t>$J$207:$J$208</t>
  </si>
  <si>
    <t>1. TOPIC TITLE'!Findings</t>
  </si>
  <si>
    <t>='1. TOPIC TITLE'!$R$13:$V$15</t>
  </si>
  <si>
    <t>$R$13:$V$15</t>
  </si>
  <si>
    <t>Master Soft Questions'!Findings</t>
  </si>
  <si>
    <t>='Master Soft Questions'!$R$13:$V$15</t>
  </si>
  <si>
    <t>Template!Findings</t>
  </si>
  <si>
    <t>=Template!$R$13:$V$15</t>
  </si>
  <si>
    <t>1. TOPIC TITLE'!Findings_Categories</t>
  </si>
  <si>
    <t>Findings_Categories</t>
  </si>
  <si>
    <t>Master Soft Questions'!Findings_Categories</t>
  </si>
  <si>
    <t>Template!Findings_Categories</t>
  </si>
  <si>
    <t>Findings_Status</t>
  </si>
  <si>
    <t>=Summary!$Q$51</t>
  </si>
  <si>
    <t>$Q$51</t>
  </si>
  <si>
    <t>Fluor_Entities</t>
  </si>
  <si>
    <t>='Master Control'!$EN$32</t>
  </si>
  <si>
    <t>$EN$32</t>
  </si>
  <si>
    <t>Fluor_Entities_Category</t>
  </si>
  <si>
    <t>='Master Control'!$DE$35:$DF$35</t>
  </si>
  <si>
    <t>$DE$35:$DF$35</t>
  </si>
  <si>
    <t>1. TOPIC TITLE'!FM_Count</t>
  </si>
  <si>
    <t>='1. TOPIC TITLE'!$BF$27</t>
  </si>
  <si>
    <t>FM_Count</t>
  </si>
  <si>
    <t>$BF$27</t>
  </si>
  <si>
    <t>Master Soft Questions'!FM_Count</t>
  </si>
  <si>
    <t>='Master Soft Questions'!$BF$294</t>
  </si>
  <si>
    <t>$BF$294</t>
  </si>
  <si>
    <t>Template!FM_Count</t>
  </si>
  <si>
    <t>=Template!$BF$27</t>
  </si>
  <si>
    <t>FM_Flag</t>
  </si>
  <si>
    <t>=Summary!$N$61</t>
  </si>
  <si>
    <t>$N$61</t>
  </si>
  <si>
    <t>FM_Shown</t>
  </si>
  <si>
    <t>=Summary!$O$61</t>
  </si>
  <si>
    <t>$O$61</t>
  </si>
  <si>
    <t>1. TOPIC TITLE'!Format_Finding</t>
  </si>
  <si>
    <t>='1. TOPIC TITLE'!$A$99:$FL$100</t>
  </si>
  <si>
    <t>Format_Finding</t>
  </si>
  <si>
    <t>$A$99:$FL$100</t>
  </si>
  <si>
    <t>Master Soft Questions'!Format_Finding</t>
  </si>
  <si>
    <t>='Master Soft Questions'!$A$366:$FL$367</t>
  </si>
  <si>
    <t>$A$366:$FL$367</t>
  </si>
  <si>
    <t>Template!Format_Finding</t>
  </si>
  <si>
    <t>=Template!$A$99:$FL$100</t>
  </si>
  <si>
    <t>1. TOPIC TITLE'!Format_Heading_Insert</t>
  </si>
  <si>
    <t>='1. TOPIC TITLE'!$A$113:$FL$115</t>
  </si>
  <si>
    <t>Format_Heading_Insert</t>
  </si>
  <si>
    <t>$A$113:$FL$115</t>
  </si>
  <si>
    <t>Master Soft Questions'!Format_Heading_Insert</t>
  </si>
  <si>
    <t>='Master Soft Questions'!$A$380:$FL$382</t>
  </si>
  <si>
    <t>$A$380:$FL$382</t>
  </si>
  <si>
    <t>=Template!$A$113:$FL$115</t>
  </si>
  <si>
    <t>1. TOPIC TITLE'!Format_NoFinding</t>
  </si>
  <si>
    <t>='1. TOPIC TITLE'!$A$95:$FL$96</t>
  </si>
  <si>
    <t>Format_NoFinding</t>
  </si>
  <si>
    <t>$A$95:$FL$96</t>
  </si>
  <si>
    <t>Master Soft Questions'!Format_NoFinding</t>
  </si>
  <si>
    <t>='Master Soft Questions'!$A$362:$FL$363</t>
  </si>
  <si>
    <t>$A$362:$FL$363</t>
  </si>
  <si>
    <t>Template!Format_NoFinding</t>
  </si>
  <si>
    <t>=Template!$A$95:$FL$96</t>
  </si>
  <si>
    <t>1. TOPIC TITLE'!Format_POA</t>
  </si>
  <si>
    <t>='1. TOPIC TITLE'!$A$103:$FL$105</t>
  </si>
  <si>
    <t>Format_POA</t>
  </si>
  <si>
    <t>$A$103:$FL$105</t>
  </si>
  <si>
    <t>Master Soft Questions'!Format_POA</t>
  </si>
  <si>
    <t>='Master Soft Questions'!$A$370:$FL$372</t>
  </si>
  <si>
    <t>$A$370:$FL$372</t>
  </si>
  <si>
    <t>Template!Format_POA</t>
  </si>
  <si>
    <t>=Template!$A$103:$FL$105</t>
  </si>
  <si>
    <t>1. TOPIC TITLE'!Format_POA_Insert</t>
  </si>
  <si>
    <t>='1. TOPIC TITLE'!$A$108:$FL$110</t>
  </si>
  <si>
    <t>Format_POA_Insert</t>
  </si>
  <si>
    <t>$A$108:$FL$110</t>
  </si>
  <si>
    <t>Master Soft Questions'!Format_POA_Insert</t>
  </si>
  <si>
    <t>='Master Soft Questions'!$A$375:$FL$377</t>
  </si>
  <si>
    <t>$A$375:$FL$377</t>
  </si>
  <si>
    <t>Template!Format_POA_Insert</t>
  </si>
  <si>
    <t>=Template!$A$108:$FL$110</t>
  </si>
  <si>
    <t>Format_Topic</t>
  </si>
  <si>
    <t>=Summary!$A$53:$V$53</t>
  </si>
  <si>
    <t>$A$53:$V$53</t>
  </si>
  <si>
    <t>FtrDiscipline</t>
  </si>
  <si>
    <t>='Master Control'!$N$122</t>
  </si>
  <si>
    <t>$N$122</t>
  </si>
  <si>
    <t>FtrOSR_Ver</t>
  </si>
  <si>
    <t>='Master Control'!$D$122</t>
  </si>
  <si>
    <t>$D$122</t>
  </si>
  <si>
    <t>GI_Visible</t>
  </si>
  <si>
    <t>='Master Control'!$O$143</t>
  </si>
  <si>
    <t>$O$143</t>
  </si>
  <si>
    <t>1. TOPIC TITLE'!Hdg</t>
  </si>
  <si>
    <t>='1. TOPIC TITLE'!$AJ$16</t>
  </si>
  <si>
    <t>$AJ$16</t>
  </si>
  <si>
    <t>Master Soft Questions'!Hdg</t>
  </si>
  <si>
    <t>='Master Soft Questions'!$AJ$16</t>
  </si>
  <si>
    <t>Template!Hdg</t>
  </si>
  <si>
    <t>=Template!$AJ$16</t>
  </si>
  <si>
    <t>HdrAudit_Number</t>
  </si>
  <si>
    <t>='Master Control'!$D$119</t>
  </si>
  <si>
    <t>$D$119</t>
  </si>
  <si>
    <t>HdrClient</t>
  </si>
  <si>
    <t>='Master Control'!$D$115</t>
  </si>
  <si>
    <t>$D$115</t>
  </si>
  <si>
    <t>HdrContract</t>
  </si>
  <si>
    <t>='Master Control'!$D$117</t>
  </si>
  <si>
    <t>$D$117</t>
  </si>
  <si>
    <t>HdrDate_Prepared</t>
  </si>
  <si>
    <t>='Master Control'!$N$119</t>
  </si>
  <si>
    <t>$N$119</t>
  </si>
  <si>
    <t>HdrForm</t>
  </si>
  <si>
    <t>='Master Control'!$N$115</t>
  </si>
  <si>
    <t>$N$115</t>
  </si>
  <si>
    <t>HdrForm_Date</t>
  </si>
  <si>
    <t>='Master Control'!$N$116</t>
  </si>
  <si>
    <t>$N$116</t>
  </si>
  <si>
    <t>HdrProject</t>
  </si>
  <si>
    <t>='Master Control'!$D$116</t>
  </si>
  <si>
    <t>$D$116</t>
  </si>
  <si>
    <t>Header_Check</t>
  </si>
  <si>
    <t>='Master Control'!$D$126</t>
  </si>
  <si>
    <t>$D$126</t>
  </si>
  <si>
    <t>1. TOPIC TITLE'!Hidden_Columns</t>
  </si>
  <si>
    <t>='1. TOPIC TITLE'!$R$1:$FF$1</t>
  </si>
  <si>
    <t>Hidden_Columns</t>
  </si>
  <si>
    <t>$R$1:$FF$1</t>
  </si>
  <si>
    <t>Master Soft Questions'!Hidden_Columns</t>
  </si>
  <si>
    <t>='Master Soft Questions'!$R$1:$FF$1</t>
  </si>
  <si>
    <t>Summary!Hidden_Columns</t>
  </si>
  <si>
    <t>=Summary!$T$1:$Z$1</t>
  </si>
  <si>
    <t>$T$1:$Z$1</t>
  </si>
  <si>
    <t>Template!Hidden_Columns</t>
  </si>
  <si>
    <t>=Template!$R$1:$FF$1</t>
  </si>
  <si>
    <t>Master Control'!Hidden_QRS_Columns</t>
  </si>
  <si>
    <t>='Master Control'!$AA$31:$EN$31</t>
  </si>
  <si>
    <t>Hidden_QRS_Columns</t>
  </si>
  <si>
    <t>$AA$31:$EN$31</t>
  </si>
  <si>
    <t>Master Control'!Hidden_QRS_Rows</t>
  </si>
  <si>
    <t>='Master Control'!$A$30:$A$43</t>
  </si>
  <si>
    <t>Hidden_QRS_Rows</t>
  </si>
  <si>
    <t>$A$30:$A$43</t>
  </si>
  <si>
    <t>1. TOPIC TITLE'!Hidden_Rows</t>
  </si>
  <si>
    <t>='1. TOPIC TITLE'!$A$94:$A$128</t>
  </si>
  <si>
    <t>Hidden_Rows</t>
  </si>
  <si>
    <t>$A$94:$A$128</t>
  </si>
  <si>
    <t>Master Control'!Hidden_Rows</t>
  </si>
  <si>
    <t>='Master Control'!$A$113:$A$333</t>
  </si>
  <si>
    <t>$A$113:$A$333</t>
  </si>
  <si>
    <t>Master Soft Questions'!Hidden_Rows</t>
  </si>
  <si>
    <t>='Master Soft Questions'!$A$361:$A$395</t>
  </si>
  <si>
    <t>$A$361:$A$395</t>
  </si>
  <si>
    <t>Summary!Hidden_Rows</t>
  </si>
  <si>
    <t>=Summary!$A$51:$A$65</t>
  </si>
  <si>
    <t>$A$51:$A$65</t>
  </si>
  <si>
    <t>Template!Hidden_Rows</t>
  </si>
  <si>
    <t>=Template!$A$94:$A$128</t>
  </si>
  <si>
    <t>Master Soft Questions'!Hide_Count</t>
  </si>
  <si>
    <t>='Master Soft Questions'!$FE$294</t>
  </si>
  <si>
    <t>Hide_Count</t>
  </si>
  <si>
    <t>$FE$294</t>
  </si>
  <si>
    <t>1. TOPIC TITLE'!Hide_Flag</t>
  </si>
  <si>
    <t>='1. TOPIC TITLE'!$AT$20</t>
  </si>
  <si>
    <t>Hide_Flag</t>
  </si>
  <si>
    <t>$AT$20</t>
  </si>
  <si>
    <t>Master Soft Questions'!Hide_Flag</t>
  </si>
  <si>
    <t>='Master Soft Questions'!$AT$287</t>
  </si>
  <si>
    <t>$AT$287</t>
  </si>
  <si>
    <t>Template!Hide_Flag</t>
  </si>
  <si>
    <t>=Template!$AT$20</t>
  </si>
  <si>
    <t>1. TOPIC TITLE'!Hide_POA</t>
  </si>
  <si>
    <t>='1. TOPIC TITLE'!$AT$16:$AT$20</t>
  </si>
  <si>
    <t>Hide_POA</t>
  </si>
  <si>
    <t>$AT$16:$AT$20</t>
  </si>
  <si>
    <t>Master Soft Questions'!Hide_POA</t>
  </si>
  <si>
    <t>='Master Soft Questions'!$AT$16:$AT$287</t>
  </si>
  <si>
    <t>$AT$16:$AT$287</t>
  </si>
  <si>
    <t>Template!Hide_POA</t>
  </si>
  <si>
    <t>=Template!$AT$16:$AT$20</t>
  </si>
  <si>
    <t>1. TOPIC TITLE'!Hide_QRS</t>
  </si>
  <si>
    <t>='1. TOPIC TITLE'!$FE$16:$FE$20</t>
  </si>
  <si>
    <t>Hide_QRS</t>
  </si>
  <si>
    <t>$FE$16:$FE$20</t>
  </si>
  <si>
    <t>Master Soft Questions'!Hide_QRS</t>
  </si>
  <si>
    <t>='Master Soft Questions'!$FE$16:$FE$287</t>
  </si>
  <si>
    <t>$FE$16:$FE$287</t>
  </si>
  <si>
    <t>Template!Hide_QRS</t>
  </si>
  <si>
    <t>=Template!$FE$16:$FE$20</t>
  </si>
  <si>
    <t>Interviewees</t>
  </si>
  <si>
    <t>=Cover!$J$52</t>
  </si>
  <si>
    <t>$J$52</t>
  </si>
  <si>
    <t>1. TOPIC TITLE'!Intro</t>
  </si>
  <si>
    <t>='1. TOPIC TITLE'!$D$6</t>
  </si>
  <si>
    <t>Intro</t>
  </si>
  <si>
    <t>$D$6</t>
  </si>
  <si>
    <t>Master Soft Questions'!Intro</t>
  </si>
  <si>
    <t>='Master Soft Questions'!$D$6</t>
  </si>
  <si>
    <t>Template!Intro</t>
  </si>
  <si>
    <t>=Template!$D$6</t>
  </si>
  <si>
    <t>1. TOPIC TITLE'!Intro_Rows</t>
  </si>
  <si>
    <t>='1. TOPIC TITLE'!$B$6</t>
  </si>
  <si>
    <t>Intro_Rows</t>
  </si>
  <si>
    <t>$B$6</t>
  </si>
  <si>
    <t>Master Soft Questions'!Intro_Rows</t>
  </si>
  <si>
    <t>='Master Soft Questions'!$B$6</t>
  </si>
  <si>
    <t>Template!Intro_Rows</t>
  </si>
  <si>
    <t>=Template!$B$6</t>
  </si>
  <si>
    <t>Joint_Venture</t>
  </si>
  <si>
    <t>='Master Control'!$EJ$32</t>
  </si>
  <si>
    <t>$EJ$32</t>
  </si>
  <si>
    <t>Joint_Venture_Category</t>
  </si>
  <si>
    <t>='Master Control'!$CU$35:$CV$35</t>
  </si>
  <si>
    <t>$CU$35:$CV$35</t>
  </si>
  <si>
    <t>1. TOPIC TITLE'!Last_Cell</t>
  </si>
  <si>
    <t>='1. TOPIC TITLE'!$BW$130</t>
  </si>
  <si>
    <t>Last_Cell</t>
  </si>
  <si>
    <t>$BW$130</t>
  </si>
  <si>
    <t>Cover!Last_Cell</t>
  </si>
  <si>
    <t>=Cover!$X$100</t>
  </si>
  <si>
    <t>$X$100</t>
  </si>
  <si>
    <t>Discipline Instructions'!Last_Cell</t>
  </si>
  <si>
    <t>='Discipline Instructions'!$C$108</t>
  </si>
  <si>
    <t>$C$108</t>
  </si>
  <si>
    <t>General Instructions'!Last_Cell</t>
  </si>
  <si>
    <t>='General Instructions'!$B$337</t>
  </si>
  <si>
    <t>$B$337</t>
  </si>
  <si>
    <t>Master Control'!Last_Cell</t>
  </si>
  <si>
    <t>='Master Control'!$S$257</t>
  </si>
  <si>
    <t>$S$257</t>
  </si>
  <si>
    <t>Master Soft Questions'!Last_Cell</t>
  </si>
  <si>
    <t>='Master Soft Questions'!$BY$397</t>
  </si>
  <si>
    <t>$BY$397</t>
  </si>
  <si>
    <t>Objective Evidence'!Last_Cell</t>
  </si>
  <si>
    <t>='Objective Evidence'!$T$73</t>
  </si>
  <si>
    <t>$T$73</t>
  </si>
  <si>
    <t>Summary!Last_Cell</t>
  </si>
  <si>
    <t>=Summary!$V$53</t>
  </si>
  <si>
    <t>$V$53</t>
  </si>
  <si>
    <t>Template!Last_Cell</t>
  </si>
  <si>
    <t>=Template!$BY$130</t>
  </si>
  <si>
    <t>$BY$130</t>
  </si>
  <si>
    <t>Len</t>
  </si>
  <si>
    <t>='Master List of Requirements'!$H$1</t>
  </si>
  <si>
    <t>$H$1</t>
  </si>
  <si>
    <t>1. TOPIC TITLE'!Link_Ref</t>
  </si>
  <si>
    <t>='1. TOPIC TITLE'!$AM$5</t>
  </si>
  <si>
    <t>Link_Ref</t>
  </si>
  <si>
    <t>$AM$5</t>
  </si>
  <si>
    <t>Master Soft Questions'!Link_Ref</t>
  </si>
  <si>
    <t>='Master Soft Questions'!$AM$5</t>
  </si>
  <si>
    <t>Template!Link_Ref</t>
  </si>
  <si>
    <t>=Template!$AM$5</t>
  </si>
  <si>
    <t>Lvl_0</t>
  </si>
  <si>
    <t>='Master List of Requirements'!$I$1</t>
  </si>
  <si>
    <t>$I$1</t>
  </si>
  <si>
    <t>Lvl_1</t>
  </si>
  <si>
    <t>='Master List of Requirements'!$J$1</t>
  </si>
  <si>
    <t>$J$1</t>
  </si>
  <si>
    <t>Lvl_2</t>
  </si>
  <si>
    <t>='Master List of Requirements'!$K$1</t>
  </si>
  <si>
    <t>$K$1</t>
  </si>
  <si>
    <t>Lvl_3</t>
  </si>
  <si>
    <t>='Master List of Requirements'!$L$1</t>
  </si>
  <si>
    <t>$L$1</t>
  </si>
  <si>
    <t>Lvl_4</t>
  </si>
  <si>
    <t>='Master List of Requirements'!$M$1</t>
  </si>
  <si>
    <t>$M$1</t>
  </si>
  <si>
    <t>Lvl_Column</t>
  </si>
  <si>
    <t>='Master List of Requirements'!$C$1</t>
  </si>
  <si>
    <t>$C$1</t>
  </si>
  <si>
    <t>Master_HdrFtr</t>
  </si>
  <si>
    <t>='Master Control'!$B$129:$Q$138</t>
  </si>
  <si>
    <t>$B$129:$Q$138</t>
  </si>
  <si>
    <t>Modular_Category</t>
  </si>
  <si>
    <t>='Master Control'!$CZ$35:$DA$35</t>
  </si>
  <si>
    <t>$CZ$35:$DA$35</t>
  </si>
  <si>
    <t>='Master Control'!$EL$32</t>
  </si>
  <si>
    <t>$EL$32</t>
  </si>
  <si>
    <t>1. TOPIC TITLE'!MR2_Count</t>
  </si>
  <si>
    <t>='1. TOPIC TITLE'!$AX$27</t>
  </si>
  <si>
    <t>MR2_Count</t>
  </si>
  <si>
    <t>$AX$27</t>
  </si>
  <si>
    <t>Master Soft Questions'!MR2_Count</t>
  </si>
  <si>
    <t>='Master Soft Questions'!$AX$294</t>
  </si>
  <si>
    <t>$AX$294</t>
  </si>
  <si>
    <t>Template!MR2_Count</t>
  </si>
  <si>
    <t>=Template!$AX$27</t>
  </si>
  <si>
    <t>MR2_Flag</t>
  </si>
  <si>
    <t>=Summary!$N$57</t>
  </si>
  <si>
    <t>$N$57</t>
  </si>
  <si>
    <t>MR2_Shown</t>
  </si>
  <si>
    <t>=Summary!$O$57</t>
  </si>
  <si>
    <t>$O$57</t>
  </si>
  <si>
    <t>MSA_1</t>
  </si>
  <si>
    <t>='Master List of Requirements'!$AA$1</t>
  </si>
  <si>
    <t>$AA$1</t>
  </si>
  <si>
    <t>MSA_2</t>
  </si>
  <si>
    <t>='Master List of Requirements'!$AB$1</t>
  </si>
  <si>
    <t>$AB$1</t>
  </si>
  <si>
    <t>MSA_3</t>
  </si>
  <si>
    <t>='Master List of Requirements'!$AC$1</t>
  </si>
  <si>
    <t>$AC$1</t>
  </si>
  <si>
    <t>MSA_4</t>
  </si>
  <si>
    <t>='Master List of Requirements'!$AD$1</t>
  </si>
  <si>
    <t>$AD$1</t>
  </si>
  <si>
    <t>MSA_5</t>
  </si>
  <si>
    <t>='Master List of Requirements'!$AE$1</t>
  </si>
  <si>
    <t>$AE$1</t>
  </si>
  <si>
    <t>MSA_6</t>
  </si>
  <si>
    <t>='Master List of Requirements'!$AF$1</t>
  </si>
  <si>
    <t>$AF$1</t>
  </si>
  <si>
    <t>myRibbonPtr</t>
  </si>
  <si>
    <t>='Master Control'!$E$145</t>
  </si>
  <si>
    <t>$E$145</t>
  </si>
  <si>
    <t>1. TOPIC TITLE'!NA</t>
  </si>
  <si>
    <t>='1. TOPIC TITLE'!$AB$12</t>
  </si>
  <si>
    <t>NA</t>
  </si>
  <si>
    <t>$AB$12</t>
  </si>
  <si>
    <t>Master Soft Questions'!NA</t>
  </si>
  <si>
    <t>='Master Soft Questions'!$AB$12</t>
  </si>
  <si>
    <t>Template!NA</t>
  </si>
  <si>
    <t>=Template!$AB$12</t>
  </si>
  <si>
    <t>1. TOPIC TITLE'!NI_1</t>
  </si>
  <si>
    <t>='1. TOPIC TITLE'!$U$13:$U$16</t>
  </si>
  <si>
    <t>NI_1</t>
  </si>
  <si>
    <t>$U$13:$U$16</t>
  </si>
  <si>
    <t>Master Soft Questions'!NI_1</t>
  </si>
  <si>
    <t>='Master Soft Questions'!$U$13:$U$16</t>
  </si>
  <si>
    <t>Template!NI_1</t>
  </si>
  <si>
    <t>=Template!$U$13:$U$16</t>
  </si>
  <si>
    <t>1. TOPIC TITLE'!Note_Pad</t>
  </si>
  <si>
    <t>='1. TOPIC TITLE'!$C$20</t>
  </si>
  <si>
    <t>Note_Pad</t>
  </si>
  <si>
    <t>$C$20</t>
  </si>
  <si>
    <t>Master Soft Questions'!Note_Pad</t>
  </si>
  <si>
    <t>='Master Soft Questions'!$C$287</t>
  </si>
  <si>
    <t>$C$287</t>
  </si>
  <si>
    <t>Template!Note_Pad</t>
  </si>
  <si>
    <t>=Template!$C$20</t>
  </si>
  <si>
    <t>=Cover!$C$61</t>
  </si>
  <si>
    <t>$C$61</t>
  </si>
  <si>
    <t>Notes_Rows</t>
  </si>
  <si>
    <t>=Cover!$B$61</t>
  </si>
  <si>
    <t>$B$61</t>
  </si>
  <si>
    <t>Num_Selected</t>
  </si>
  <si>
    <t>=Summary!$S$51</t>
  </si>
  <si>
    <t>$S$51</t>
  </si>
  <si>
    <t>1. TOPIC TITLE'!NumOfCategories</t>
  </si>
  <si>
    <t>='1. TOPIC TITLE'!$W$27</t>
  </si>
  <si>
    <t>NumOfCategories</t>
  </si>
  <si>
    <t>$W$27</t>
  </si>
  <si>
    <t>Master Soft Questions'!NumOfCategories</t>
  </si>
  <si>
    <t>='Master Soft Questions'!$W$294</t>
  </si>
  <si>
    <t>$W$294</t>
  </si>
  <si>
    <t>Template!NumOfCategories</t>
  </si>
  <si>
    <t>=Template!$W$27</t>
  </si>
  <si>
    <t>1. TOPIC TITLE'!NumOfCC_Assigned</t>
  </si>
  <si>
    <t>='1. TOPIC TITLE'!$AM$27</t>
  </si>
  <si>
    <t>NumOfCC_Assigned</t>
  </si>
  <si>
    <t>$AM$27</t>
  </si>
  <si>
    <t>Master Soft Questions'!NumOfCC_Assigned</t>
  </si>
  <si>
    <t>='Master Soft Questions'!$AM$294</t>
  </si>
  <si>
    <t>$AM$294</t>
  </si>
  <si>
    <t>Template!NumOfCC_Assigned</t>
  </si>
  <si>
    <t>=Template!$AM$27</t>
  </si>
  <si>
    <t>1. TOPIC TITLE'!NumOfFindings</t>
  </si>
  <si>
    <t>='1. TOPIC TITLE'!$W$29</t>
  </si>
  <si>
    <t>NumOfFindings</t>
  </si>
  <si>
    <t>$W$29</t>
  </si>
  <si>
    <t>Master Soft Questions'!NumOfFindings</t>
  </si>
  <si>
    <t>='Master Soft Questions'!$W$296</t>
  </si>
  <si>
    <t>$W$296</t>
  </si>
  <si>
    <t>Template!NumOfFindings</t>
  </si>
  <si>
    <t>=Template!$W$29</t>
  </si>
  <si>
    <t>1. TOPIC TITLE'!NumOfPA_CA_Assigned</t>
  </si>
  <si>
    <t>='1. TOPIC TITLE'!$AM$28</t>
  </si>
  <si>
    <t>NumOfPA_CA_Assigned</t>
  </si>
  <si>
    <t>$AM$28</t>
  </si>
  <si>
    <t>Master Soft Questions'!NumOfPA_CA_Assigned</t>
  </si>
  <si>
    <t>='Master Soft Questions'!$AM$295</t>
  </si>
  <si>
    <t>$AM$295</t>
  </si>
  <si>
    <t>Template!NumOfPA_CA_Assigned</t>
  </si>
  <si>
    <t>=Template!$AM$28</t>
  </si>
  <si>
    <t>1. TOPIC TITLE'!OBS</t>
  </si>
  <si>
    <t>='1. TOPIC TITLE'!$Y$12</t>
  </si>
  <si>
    <t>$Y$12</t>
  </si>
  <si>
    <t>Master Soft Questions'!OBS</t>
  </si>
  <si>
    <t>='Master Soft Questions'!$Y$12</t>
  </si>
  <si>
    <t>Template!OBS</t>
  </si>
  <si>
    <t>=Template!$Y$12</t>
  </si>
  <si>
    <t>OE_Bottom</t>
  </si>
  <si>
    <t>='Objective Evidence'!$A$65</t>
  </si>
  <si>
    <t>$A$65</t>
  </si>
  <si>
    <t>OE_End</t>
  </si>
  <si>
    <t>='Objective Evidence'!$A$70</t>
  </si>
  <si>
    <t>$A$70</t>
  </si>
  <si>
    <t>OE_Found</t>
  </si>
  <si>
    <t>='Objective Evidence'!$M$71</t>
  </si>
  <si>
    <t>$M$71</t>
  </si>
  <si>
    <t>OE_Hide</t>
  </si>
  <si>
    <t>='Objective Evidence'!$N$9:$N$70</t>
  </si>
  <si>
    <t>$N$9:$N$70</t>
  </si>
  <si>
    <t>OE_Start</t>
  </si>
  <si>
    <t>='Objective Evidence'!$A$68</t>
  </si>
  <si>
    <t>$A$68</t>
  </si>
  <si>
    <t>OE_Sub_Height</t>
  </si>
  <si>
    <t>='Objective Evidence'!$O$9:$O$70</t>
  </si>
  <si>
    <t>$O$9:$O$70</t>
  </si>
  <si>
    <t>OE_Top</t>
  </si>
  <si>
    <t>='Objective Evidence'!$A$9</t>
  </si>
  <si>
    <t>$A$9</t>
  </si>
  <si>
    <t>OE_Visible</t>
  </si>
  <si>
    <t>='Master Control'!$O$145</t>
  </si>
  <si>
    <t>$O$145</t>
  </si>
  <si>
    <t>OSR_LookUp</t>
  </si>
  <si>
    <t>='Range Names'!$J$3:$P$137</t>
  </si>
  <si>
    <t>Range Names</t>
  </si>
  <si>
    <t>$J$3:$P$137</t>
  </si>
  <si>
    <t>1. TOPIC TITLE'!Other</t>
  </si>
  <si>
    <t>='1. TOPIC TITLE'!$AS$12</t>
  </si>
  <si>
    <t>$AS$12</t>
  </si>
  <si>
    <t>Master Soft Questions'!Other</t>
  </si>
  <si>
    <t>='Master Soft Questions'!$AS$12</t>
  </si>
  <si>
    <t>Template!Other</t>
  </si>
  <si>
    <t>=Template!$AS$12</t>
  </si>
  <si>
    <t>1. TOPIC TITLE'!Others</t>
  </si>
  <si>
    <t>='1. TOPIC TITLE'!$AS$13:$AS$16</t>
  </si>
  <si>
    <t>Others</t>
  </si>
  <si>
    <t>$AS$13:$AS$16</t>
  </si>
  <si>
    <t>Master Soft Questions'!Others</t>
  </si>
  <si>
    <t>='Master Soft Questions'!$AS$13:$AS$16</t>
  </si>
  <si>
    <t>Template!Others</t>
  </si>
  <si>
    <t>=Template!$AS$13:$AS$16</t>
  </si>
  <si>
    <t>1. TOPIC TITLE'!PA</t>
  </si>
  <si>
    <t>='1. TOPIC TITLE'!$Z$12</t>
  </si>
  <si>
    <t>$Z$12</t>
  </si>
  <si>
    <t>Master Soft Questions'!PA</t>
  </si>
  <si>
    <t>='Master Soft Questions'!$Z$12</t>
  </si>
  <si>
    <t>Template!PA</t>
  </si>
  <si>
    <t>=Template!$Z$12</t>
  </si>
  <si>
    <t>1. TOPIC TITLE'!Parent</t>
  </si>
  <si>
    <t>='1. TOPIC TITLE'!$AK$16</t>
  </si>
  <si>
    <t>$AK$16</t>
  </si>
  <si>
    <t>Master Soft Questions'!Parent</t>
  </si>
  <si>
    <t>='Master Soft Questions'!$AK$16</t>
  </si>
  <si>
    <t>Template!Parent</t>
  </si>
  <si>
    <t>=Template!$AK$16</t>
  </si>
  <si>
    <t>='Master Control'!$DX$32</t>
  </si>
  <si>
    <t>$DX$32</t>
  </si>
  <si>
    <t>Phase_Category</t>
  </si>
  <si>
    <t>='Master Control'!$BG$35:$BK$35</t>
  </si>
  <si>
    <t>$BG$35:$BK$35</t>
  </si>
  <si>
    <t>1. TOPIC TITLE'!POA</t>
  </si>
  <si>
    <t>='1. TOPIC TITLE'!$C$16</t>
  </si>
  <si>
    <t>POA</t>
  </si>
  <si>
    <t>$C$16</t>
  </si>
  <si>
    <t>Master Soft Questions'!POA</t>
  </si>
  <si>
    <t>='Master Soft Questions'!$C$16</t>
  </si>
  <si>
    <t>Template!POA</t>
  </si>
  <si>
    <t>=Template!$C$16</t>
  </si>
  <si>
    <t>1. TOPIC TITLE'!POA_1</t>
  </si>
  <si>
    <t>='1. TOPIC TITLE'!$B$16</t>
  </si>
  <si>
    <t>POA_1</t>
  </si>
  <si>
    <t>$B$16</t>
  </si>
  <si>
    <t>Master Soft Questions'!POA_1</t>
  </si>
  <si>
    <t>='Master Soft Questions'!$B$16</t>
  </si>
  <si>
    <t>Template!POA_1</t>
  </si>
  <si>
    <t>=Template!$B$16</t>
  </si>
  <si>
    <t>1. TOPIC TITLE'!POA_CkBoxes</t>
  </si>
  <si>
    <t>='1. TOPIC TITLE'!$F$16:$I$20</t>
  </si>
  <si>
    <t>POA_CkBoxes</t>
  </si>
  <si>
    <t>$F$16:$I$20</t>
  </si>
  <si>
    <t>Master Soft Questions'!POA_CkBoxes</t>
  </si>
  <si>
    <t>='Master Soft Questions'!$F$16:$I$287</t>
  </si>
  <si>
    <t>$F$16:$I$287</t>
  </si>
  <si>
    <t>Template!POA_CkBoxes</t>
  </si>
  <si>
    <t>=Template!$F$16:$I$20</t>
  </si>
  <si>
    <t>1. TOPIC TITLE'!POA_Format</t>
  </si>
  <si>
    <t>='1. TOPIC TITLE'!$C$103:$U$105</t>
  </si>
  <si>
    <t>POA_Format</t>
  </si>
  <si>
    <t>$C$103:$U$105</t>
  </si>
  <si>
    <t>Master Soft Questions'!POA_Format</t>
  </si>
  <si>
    <t>='Master Soft Questions'!$C$370:$U$372</t>
  </si>
  <si>
    <t>$C$370:$U$372</t>
  </si>
  <si>
    <t>Template!POA_Format</t>
  </si>
  <si>
    <t>=Template!$C$103:$U$105</t>
  </si>
  <si>
    <t>1. TOPIC TITLE'!POA_N</t>
  </si>
  <si>
    <t>='1. TOPIC TITLE'!$AF$16:$AF$20</t>
  </si>
  <si>
    <t>POA_N</t>
  </si>
  <si>
    <t>$AF$16:$AF$20</t>
  </si>
  <si>
    <t>Master Soft Questions'!POA_N</t>
  </si>
  <si>
    <t>='Master Soft Questions'!$AF$16:$AF$287</t>
  </si>
  <si>
    <t>$AF$16:$AF$287</t>
  </si>
  <si>
    <t>Template!POA_N</t>
  </si>
  <si>
    <t>=Template!$AF$16:$AF$20</t>
  </si>
  <si>
    <t>POA_No</t>
  </si>
  <si>
    <t>='Master Control'!$D$202</t>
  </si>
  <si>
    <t>$D$202</t>
  </si>
  <si>
    <t>1. TOPIC TITLE'!POA_Num</t>
  </si>
  <si>
    <t>='1. TOPIC TITLE'!$AI$16</t>
  </si>
  <si>
    <t>POA_Num</t>
  </si>
  <si>
    <t>$AI$16</t>
  </si>
  <si>
    <t>Master Soft Questions'!POA_Num</t>
  </si>
  <si>
    <t>='Master Soft Questions'!$AI$16</t>
  </si>
  <si>
    <t>Template!POA_Num</t>
  </si>
  <si>
    <t>=Template!$AI$16</t>
  </si>
  <si>
    <t>1. TOPIC TITLE'!POA_Y</t>
  </si>
  <si>
    <t>='1. TOPIC TITLE'!$AE$16:$AE$20</t>
  </si>
  <si>
    <t>POA_Y</t>
  </si>
  <si>
    <t>$AE$16:$AE$20</t>
  </si>
  <si>
    <t>Master Soft Questions'!POA_Y</t>
  </si>
  <si>
    <t>='Master Soft Questions'!$AE$16:$AE$287</t>
  </si>
  <si>
    <t>$AE$16:$AE$287</t>
  </si>
  <si>
    <t>Template!POA_Y</t>
  </si>
  <si>
    <t>=Template!$AE$16:$AE$20</t>
  </si>
  <si>
    <t>POA_Yes</t>
  </si>
  <si>
    <t>='Master Control'!$D$201</t>
  </si>
  <si>
    <t>$D$201</t>
  </si>
  <si>
    <t>Principals</t>
  </si>
  <si>
    <t>=Cover!$J$32</t>
  </si>
  <si>
    <t>$J$32</t>
  </si>
  <si>
    <t>1. TOPIC TITLE'!Print_Area</t>
  </si>
  <si>
    <t>='1. TOPIC TITLE'!$C$5:$O$23</t>
  </si>
  <si>
    <t>Print_Area</t>
  </si>
  <si>
    <t>$C$5:$O$23</t>
  </si>
  <si>
    <t>Cover!Print_Area</t>
  </si>
  <si>
    <t>=Cover!$C$8:$I$62</t>
  </si>
  <si>
    <t>$C$8:$I$62</t>
  </si>
  <si>
    <t>Discipline Instructions'!Print_Area</t>
  </si>
  <si>
    <t>='Discipline Instructions'!$B$5:$C$107</t>
  </si>
  <si>
    <t>$B$5:$C$107</t>
  </si>
  <si>
    <t>General Instructions'!Print_Area</t>
  </si>
  <si>
    <t>='General Instructions'!$B$5:$B$351</t>
  </si>
  <si>
    <t>$B$5:$B$351</t>
  </si>
  <si>
    <t>Master Control'!Print_Area</t>
  </si>
  <si>
    <t>='Master Control'!$A$2:$R$44</t>
  </si>
  <si>
    <t>$A$2:$R$44</t>
  </si>
  <si>
    <t>Master Soft Questions'!Print_Area</t>
  </si>
  <si>
    <t>='Master Soft Questions'!$C$5:$O$290</t>
  </si>
  <si>
    <t>$C$5:$O$290</t>
  </si>
  <si>
    <t>Objective Evidence'!Print_Area</t>
  </si>
  <si>
    <t>='Objective Evidence'!$B$9:$F$70</t>
  </si>
  <si>
    <t>$B$9:$F$70</t>
  </si>
  <si>
    <t>Summary!Print_Area</t>
  </si>
  <si>
    <t>=Summary!$B$1:$P$31</t>
  </si>
  <si>
    <t>$B$1:$P$31</t>
  </si>
  <si>
    <t>Template!Print_Area</t>
  </si>
  <si>
    <t>=Template!$C$5:$O$23</t>
  </si>
  <si>
    <t>1. TOPIC TITLE'!Print_Titles</t>
  </si>
  <si>
    <t>='1. TOPIC TITLE'!$3:$4</t>
  </si>
  <si>
    <t>Print_Titles</t>
  </si>
  <si>
    <t>$3:$4</t>
  </si>
  <si>
    <t>Cover!Print_Titles</t>
  </si>
  <si>
    <t>=Cover!$4:$7</t>
  </si>
  <si>
    <t>$4:$7</t>
  </si>
  <si>
    <t>Discipline Instructions'!Print_Titles</t>
  </si>
  <si>
    <t>='Discipline Instructions'!$2:$4</t>
  </si>
  <si>
    <t>$2:$4</t>
  </si>
  <si>
    <t>General Instructions'!Print_Titles</t>
  </si>
  <si>
    <t>='General Instructions'!$2:$4</t>
  </si>
  <si>
    <t>Master Soft Questions'!Print_Titles</t>
  </si>
  <si>
    <t>='Master Soft Questions'!$3:$4</t>
  </si>
  <si>
    <t>Objective Evidence'!Print_Titles</t>
  </si>
  <si>
    <t>='Objective Evidence'!$2:$8</t>
  </si>
  <si>
    <t>$2:$8</t>
  </si>
  <si>
    <t>Range Names'!Print_Titles</t>
  </si>
  <si>
    <t>='Range Names'!$2:$2</t>
  </si>
  <si>
    <t>$2:$2</t>
  </si>
  <si>
    <t>Template!Print_Titles</t>
  </si>
  <si>
    <t>=Template!$3:$4</t>
  </si>
  <si>
    <t>ProjDisc_Principles</t>
  </si>
  <si>
    <t>=Cover!$C$31:$I$38</t>
  </si>
  <si>
    <t>$C$31:$I$38</t>
  </si>
  <si>
    <t>Project_Box</t>
  </si>
  <si>
    <t>=Cover!$C$21:$I$28</t>
  </si>
  <si>
    <t>$C$21:$I$28</t>
  </si>
  <si>
    <t>Project_Details</t>
  </si>
  <si>
    <t>=Cover!$C$10:$I$17</t>
  </si>
  <si>
    <t>$C$10:$I$17</t>
  </si>
  <si>
    <t>Project_Info</t>
  </si>
  <si>
    <t>=Cover!$C$21</t>
  </si>
  <si>
    <t>$C$21</t>
  </si>
  <si>
    <t>QRS_Filter</t>
  </si>
  <si>
    <t>=OFFSET('QRS Filter Export'!$C$2,0,0,COUNTA('QRS Filter Export'!$C:$C)-1)</t>
  </si>
  <si>
    <t>OFFSET('QRS Filter Export</t>
  </si>
  <si>
    <t>$C$2,0,0,COUNTA('QRS Filter Export'!$C:$C)-1)</t>
  </si>
  <si>
    <t>QRS_Practice</t>
  </si>
  <si>
    <t>=OFFSET('QRS Filter Export'!$A$2,0,0,COUNTA('QRS Filter Export'!$A:$A)-1)</t>
  </si>
  <si>
    <t>$A$2,0,0,COUNTA('QRS Filter Export'!$A:$A)-1)</t>
  </si>
  <si>
    <t>QRS_Practice_List</t>
  </si>
  <si>
    <t>='Master Control'!$AA$113</t>
  </si>
  <si>
    <t>$AA$113</t>
  </si>
  <si>
    <t>QRS_Reqmt</t>
  </si>
  <si>
    <t>=OFFSET('QRS Filter Export'!$B$2,0,0,COUNTA('QRS Filter Export'!$B:$B)-1)</t>
  </si>
  <si>
    <t>$B$2,0,0,COUNTA('QRS Filter Export'!$B:$B)-1)</t>
  </si>
  <si>
    <t>QRS_Status</t>
  </si>
  <si>
    <t>=OFFSET('QRS Filter Export'!$D$2,0,0,COUNTA('QRS Filter Export'!$D:$D)-1)</t>
  </si>
  <si>
    <t>$D$2,0,0,COUNTA('QRS Filter Export'!$D:$D)-1)</t>
  </si>
  <si>
    <t>Range_Names</t>
  </si>
  <si>
    <t>='Range Names'!$A$2</t>
  </si>
  <si>
    <t>$A$2</t>
  </si>
  <si>
    <t>1. TOPIC TITLE'!Ref_Count1</t>
  </si>
  <si>
    <t>='1. TOPIC TITLE'!$L$22</t>
  </si>
  <si>
    <t>Ref_Count1</t>
  </si>
  <si>
    <t>$L$22</t>
  </si>
  <si>
    <t>Master Soft Questions'!Ref_Count1</t>
  </si>
  <si>
    <t>='Master Soft Questions'!$L$289</t>
  </si>
  <si>
    <t>$L$289</t>
  </si>
  <si>
    <t>Template!Ref_Count1</t>
  </si>
  <si>
    <t>=Template!$L$22</t>
  </si>
  <si>
    <t>1. TOPIC TITLE'!Ref_Count2</t>
  </si>
  <si>
    <t>='1. TOPIC TITLE'!$M$22</t>
  </si>
  <si>
    <t>Ref_Count2</t>
  </si>
  <si>
    <t>$M$22</t>
  </si>
  <si>
    <t>Master Soft Questions'!Ref_Count2</t>
  </si>
  <si>
    <t>='Master Soft Questions'!$M$289</t>
  </si>
  <si>
    <t>$M$289</t>
  </si>
  <si>
    <t>Template!Ref_Count2</t>
  </si>
  <si>
    <t>=Template!$M$22</t>
  </si>
  <si>
    <t>1. TOPIC TITLE'!Ref_Count3</t>
  </si>
  <si>
    <t>='1. TOPIC TITLE'!$N$22</t>
  </si>
  <si>
    <t>Ref_Count3</t>
  </si>
  <si>
    <t>$N$22</t>
  </si>
  <si>
    <t>Master Soft Questions'!Ref_Count3</t>
  </si>
  <si>
    <t>='Master Soft Questions'!$N$289</t>
  </si>
  <si>
    <t>$N$289</t>
  </si>
  <si>
    <t>Template!Ref_Count3</t>
  </si>
  <si>
    <t>=Template!$N$22</t>
  </si>
  <si>
    <t>1. TOPIC TITLE'!Ref_Count4</t>
  </si>
  <si>
    <t>='1. TOPIC TITLE'!$O$22</t>
  </si>
  <si>
    <t>Ref_Count4</t>
  </si>
  <si>
    <t>$O$22</t>
  </si>
  <si>
    <t>Master Soft Questions'!Ref_Count4</t>
  </si>
  <si>
    <t>='Master Soft Questions'!$O$289</t>
  </si>
  <si>
    <t>$O$289</t>
  </si>
  <si>
    <t>Template!Ref_Count4</t>
  </si>
  <si>
    <t>=Template!$O$22</t>
  </si>
  <si>
    <t>Ref_No_Column</t>
  </si>
  <si>
    <t>='Master List of Requirements'!$A$1</t>
  </si>
  <si>
    <t>$A$1</t>
  </si>
  <si>
    <t>1. TOPIC TITLE'!Ref_Title1</t>
  </si>
  <si>
    <t>='1. TOPIC TITLE'!$L$16</t>
  </si>
  <si>
    <t>Ref_Title1</t>
  </si>
  <si>
    <t>$L$16</t>
  </si>
  <si>
    <t>Master Soft Questions'!Ref_Title1</t>
  </si>
  <si>
    <t>='Master Soft Questions'!$L$16</t>
  </si>
  <si>
    <t>Template!Ref_Title1</t>
  </si>
  <si>
    <t>=Template!$L$16</t>
  </si>
  <si>
    <t>1. TOPIC TITLE'!Ref_Title2</t>
  </si>
  <si>
    <t>='1. TOPIC TITLE'!$M$16</t>
  </si>
  <si>
    <t>Ref_Title2</t>
  </si>
  <si>
    <t>$M$16</t>
  </si>
  <si>
    <t>Master Soft Questions'!Ref_Title2</t>
  </si>
  <si>
    <t>='Master Soft Questions'!$M$16</t>
  </si>
  <si>
    <t>Template!Ref_Title2</t>
  </si>
  <si>
    <t>=Template!$M$16</t>
  </si>
  <si>
    <t>1. TOPIC TITLE'!Ref_Title3</t>
  </si>
  <si>
    <t>='1. TOPIC TITLE'!$N$16</t>
  </si>
  <si>
    <t>Ref_Title3</t>
  </si>
  <si>
    <t>$N$16</t>
  </si>
  <si>
    <t>Master Soft Questions'!Ref_Title3</t>
  </si>
  <si>
    <t>='Master Soft Questions'!$N$16</t>
  </si>
  <si>
    <t>Template!Ref_Title3</t>
  </si>
  <si>
    <t>=Template!$N$16</t>
  </si>
  <si>
    <t>1. TOPIC TITLE'!Ref_Title4</t>
  </si>
  <si>
    <t>='1. TOPIC TITLE'!$O$16</t>
  </si>
  <si>
    <t>Ref_Title4</t>
  </si>
  <si>
    <t>$O$16</t>
  </si>
  <si>
    <t>Master Soft Questions'!Ref_Title4</t>
  </si>
  <si>
    <t>='Master Soft Questions'!$O$16</t>
  </si>
  <si>
    <t>Template!Ref_Title4</t>
  </si>
  <si>
    <t>=Template!$O$16</t>
  </si>
  <si>
    <t>1. TOPIC TITLE'!Remarks</t>
  </si>
  <si>
    <t>='1. TOPIC TITLE'!$J$12</t>
  </si>
  <si>
    <t>Remarks</t>
  </si>
  <si>
    <t>$J$12</t>
  </si>
  <si>
    <t>Master Soft Questions'!Remarks</t>
  </si>
  <si>
    <t>='Master Soft Questions'!$J$12</t>
  </si>
  <si>
    <t>Template!Remarks</t>
  </si>
  <si>
    <t>=Template!$J$12</t>
  </si>
  <si>
    <t>1. TOPIC TITLE'!Req</t>
  </si>
  <si>
    <t>='1. TOPIC TITLE'!$AQ$12</t>
  </si>
  <si>
    <t>Req</t>
  </si>
  <si>
    <t>$AQ$12</t>
  </si>
  <si>
    <t>Master Soft Questions'!Req</t>
  </si>
  <si>
    <t>='Master Soft Questions'!$AQ$12</t>
  </si>
  <si>
    <t>Template!Req</t>
  </si>
  <si>
    <t>=Template!$AQ$12</t>
  </si>
  <si>
    <t>1. TOPIC TITLE'!Reqs</t>
  </si>
  <si>
    <t>='1. TOPIC TITLE'!$AQ$13:$AQ$16</t>
  </si>
  <si>
    <t>$AQ$13:$AQ$16</t>
  </si>
  <si>
    <t>Master Soft Questions'!Reqs</t>
  </si>
  <si>
    <t>='Master Soft Questions'!$AQ$13:$AQ$16</t>
  </si>
  <si>
    <t>Template!Reqs</t>
  </si>
  <si>
    <t>=Template!$AQ$13:$AQ$16</t>
  </si>
  <si>
    <t>Requirements_Column</t>
  </si>
  <si>
    <t>='Master List of Requirements'!$B$1</t>
  </si>
  <si>
    <t>$B$1</t>
  </si>
  <si>
    <t>1. TOPIC TITLE'!Response_1</t>
  </si>
  <si>
    <t>='1. TOPIC TITLE'!$AE$17:$AF$20</t>
  </si>
  <si>
    <t>Response_1</t>
  </si>
  <si>
    <t>$AE$17:$AF$20</t>
  </si>
  <si>
    <t>Master Soft Questions'!Response_1</t>
  </si>
  <si>
    <t>='Master Soft Questions'!$AE$20:$AF$287</t>
  </si>
  <si>
    <t>$AE$20:$AF$287</t>
  </si>
  <si>
    <t>Template!Response_1</t>
  </si>
  <si>
    <t>=Template!$AE$17:$AF$20</t>
  </si>
  <si>
    <t>1. TOPIC TITLE'!Response_2</t>
  </si>
  <si>
    <t>='1. TOPIC TITLE'!$J$17:$J$20</t>
  </si>
  <si>
    <t>Response_2</t>
  </si>
  <si>
    <t>$J$17:$J$20</t>
  </si>
  <si>
    <t>Master Soft Questions'!Response_2</t>
  </si>
  <si>
    <t>='Master Soft Questions'!$J$20:$J$287</t>
  </si>
  <si>
    <t>$J$20:$J$287</t>
  </si>
  <si>
    <t>Template!Response_2</t>
  </si>
  <si>
    <t>=Template!$J$17:$J$20</t>
  </si>
  <si>
    <t>1. TOPIC TITLE'!Results</t>
  </si>
  <si>
    <t>='1. TOPIC TITLE'!$R$4</t>
  </si>
  <si>
    <t>$R$4</t>
  </si>
  <si>
    <t>Master Soft Questions'!Results</t>
  </si>
  <si>
    <t>='Master Soft Questions'!$R$4</t>
  </si>
  <si>
    <t>Template!Results</t>
  </si>
  <si>
    <t>=Template!$R$4</t>
  </si>
  <si>
    <t>Reviewed_End</t>
  </si>
  <si>
    <t>='Objective Evidence'!$L$70</t>
  </si>
  <si>
    <t>$L$70</t>
  </si>
  <si>
    <t>Reviewed_Start</t>
  </si>
  <si>
    <t>='Objective Evidence'!$L$9</t>
  </si>
  <si>
    <t>$L$9</t>
  </si>
  <si>
    <t>1. TOPIC TITLE'!RF</t>
  </si>
  <si>
    <t>='1. TOPIC TITLE'!$C$12</t>
  </si>
  <si>
    <t>RF</t>
  </si>
  <si>
    <t>$C$12</t>
  </si>
  <si>
    <t>Master Soft Questions'!RF</t>
  </si>
  <si>
    <t>='Master Soft Questions'!$C$12</t>
  </si>
  <si>
    <t>Template!RF</t>
  </si>
  <si>
    <t>=Template!$C$12</t>
  </si>
  <si>
    <t>1. TOPIC TITLE'!SAT_1</t>
  </si>
  <si>
    <t>='1. TOPIC TITLE'!$R$13:$T$16</t>
  </si>
  <si>
    <t>SAT_1</t>
  </si>
  <si>
    <t>$R$13:$T$16</t>
  </si>
  <si>
    <t>Master Soft Questions'!SAT_1</t>
  </si>
  <si>
    <t>='Master Soft Questions'!$R$13:$T$16</t>
  </si>
  <si>
    <t>Template!SAT_1</t>
  </si>
  <si>
    <t>=Template!$R$13:$T$16</t>
  </si>
  <si>
    <t>Selected_Topics</t>
  </si>
  <si>
    <t>=Summary!$T$7</t>
  </si>
  <si>
    <t>$T$7</t>
  </si>
  <si>
    <t>1. TOPIC TITLE'!Setup_Count</t>
  </si>
  <si>
    <t>='1. TOPIC TITLE'!$AV$27</t>
  </si>
  <si>
    <t>Setup_Count</t>
  </si>
  <si>
    <t>$AV$27</t>
  </si>
  <si>
    <t>Master Soft Questions'!Setup_Count</t>
  </si>
  <si>
    <t>='Master Soft Questions'!$AV$294</t>
  </si>
  <si>
    <t>$AV$294</t>
  </si>
  <si>
    <t>Template!Setup_Count</t>
  </si>
  <si>
    <t>=Template!$AV$27</t>
  </si>
  <si>
    <t>Setup_Flag</t>
  </si>
  <si>
    <t>=Summary!$N$56</t>
  </si>
  <si>
    <t>$N$56</t>
  </si>
  <si>
    <t>Setup_Shown</t>
  </si>
  <si>
    <t>=Summary!$O$56</t>
  </si>
  <si>
    <t>$O$56</t>
  </si>
  <si>
    <t>Sheet_Consolidation</t>
  </si>
  <si>
    <t>='Master Control'!$B$147</t>
  </si>
  <si>
    <t>$B$147</t>
  </si>
  <si>
    <t>1. TOPIC TITLE'!Show_DP</t>
  </si>
  <si>
    <t>='1. TOPIC TITLE'!$BA$16:$BA$20</t>
  </si>
  <si>
    <t>Show_DP</t>
  </si>
  <si>
    <t>$BA$16:$BA$20</t>
  </si>
  <si>
    <t>Master Soft Questions'!Show_DP</t>
  </si>
  <si>
    <t>='Master Soft Questions'!$BA$16:$BA$287</t>
  </si>
  <si>
    <t>$BA$16:$BA$287</t>
  </si>
  <si>
    <t>Template!Show_DP</t>
  </si>
  <si>
    <t>=Template!$BA$16:$BA$20</t>
  </si>
  <si>
    <t>1. TOPIC TITLE'!Show_FM</t>
  </si>
  <si>
    <t>='1. TOPIC TITLE'!$BG$16:$BG$20</t>
  </si>
  <si>
    <t>Show_FM</t>
  </si>
  <si>
    <t>$BG$16:$BG$20</t>
  </si>
  <si>
    <t>Master Soft Questions'!Show_FM</t>
  </si>
  <si>
    <t>='Master Soft Questions'!$BG$16:$BG$287</t>
  </si>
  <si>
    <t>$BG$16:$BG$287</t>
  </si>
  <si>
    <t>Template!Show_FM</t>
  </si>
  <si>
    <t>=Template!$BG$16:$BG$20</t>
  </si>
  <si>
    <t>1. TOPIC TITLE'!Show_MR2</t>
  </si>
  <si>
    <t>='1. TOPIC TITLE'!$AY$16:$AY$20</t>
  </si>
  <si>
    <t>Show_MR2</t>
  </si>
  <si>
    <t>$AY$16:$AY$20</t>
  </si>
  <si>
    <t>Master Soft Questions'!Show_MR2</t>
  </si>
  <si>
    <t>='Master Soft Questions'!$AY$16:$AY$287</t>
  </si>
  <si>
    <t>$AY$16:$AY$287</t>
  </si>
  <si>
    <t>Template!Show_MR2</t>
  </si>
  <si>
    <t>=Template!$AY$16:$AY$20</t>
  </si>
  <si>
    <t>1. TOPIC TITLE'!Show_Setup</t>
  </si>
  <si>
    <t>='1. TOPIC TITLE'!$AW$16:$AW$20</t>
  </si>
  <si>
    <t>Show_Setup</t>
  </si>
  <si>
    <t>$AW$16:$AW$20</t>
  </si>
  <si>
    <t>Master Soft Questions'!Show_Setup</t>
  </si>
  <si>
    <t>='Master Soft Questions'!$AW$16:$AW$287</t>
  </si>
  <si>
    <t>$AW$16:$AW$287</t>
  </si>
  <si>
    <t>Template!Show_Setup</t>
  </si>
  <si>
    <t>=Template!$AW$16:$AW$20</t>
  </si>
  <si>
    <t>1. TOPIC TITLE'!Show_SP</t>
  </si>
  <si>
    <t>='1. TOPIC TITLE'!$BE$16:$BE$20</t>
  </si>
  <si>
    <t>Show_SP</t>
  </si>
  <si>
    <t>$BE$16:$BE$20</t>
  </si>
  <si>
    <t>Master Soft Questions'!Show_SP</t>
  </si>
  <si>
    <t>='Master Soft Questions'!$BE$16:$BE$287</t>
  </si>
  <si>
    <t>$BE$16:$BE$287</t>
  </si>
  <si>
    <t>Template!Show_SP</t>
  </si>
  <si>
    <t>=Template!$BE$16:$BE$20</t>
  </si>
  <si>
    <t>1. TOPIC TITLE'!Show_SS</t>
  </si>
  <si>
    <t>='1. TOPIC TITLE'!$BC$16:$BC$20</t>
  </si>
  <si>
    <t>Show_SS</t>
  </si>
  <si>
    <t>$BC$16:$BC$20</t>
  </si>
  <si>
    <t>Master Soft Questions'!Show_SS</t>
  </si>
  <si>
    <t>='Master Soft Questions'!$BC$16:$BC$287</t>
  </si>
  <si>
    <t>$BC$16:$BC$287</t>
  </si>
  <si>
    <t>Template!Show_SS</t>
  </si>
  <si>
    <t>=Template!$BC$16:$BC$20</t>
  </si>
  <si>
    <t>='Master Control'!$D$203</t>
  </si>
  <si>
    <t>$D$203</t>
  </si>
  <si>
    <t>Size</t>
  </si>
  <si>
    <t>='Master Control'!$EB$32</t>
  </si>
  <si>
    <t>$EB$32</t>
  </si>
  <si>
    <t>Size_Category</t>
  </si>
  <si>
    <t>='Master Control'!$CA$35:$CB$35</t>
  </si>
  <si>
    <t>$CA$35:$CB$35</t>
  </si>
  <si>
    <t>1. TOPIC TITLE'!SP_Count</t>
  </si>
  <si>
    <t>='1. TOPIC TITLE'!$BD$27</t>
  </si>
  <si>
    <t>SP_Count</t>
  </si>
  <si>
    <t>$BD$27</t>
  </si>
  <si>
    <t>Master Soft Questions'!SP_Count</t>
  </si>
  <si>
    <t>='Master Soft Questions'!$BD$294</t>
  </si>
  <si>
    <t>$BD$294</t>
  </si>
  <si>
    <t>Template!SP_Count</t>
  </si>
  <si>
    <t>=Template!$BD$27</t>
  </si>
  <si>
    <t>SP_Flag</t>
  </si>
  <si>
    <t>=Summary!$N$60</t>
  </si>
  <si>
    <t>$N$60</t>
  </si>
  <si>
    <t>SP_Shown</t>
  </si>
  <si>
    <t>=Summary!$O$60</t>
  </si>
  <si>
    <t>$O$60</t>
  </si>
  <si>
    <t>1. TOPIC TITLE'!SS_Count</t>
  </si>
  <si>
    <t>='1. TOPIC TITLE'!$BB$27</t>
  </si>
  <si>
    <t>SS_Count</t>
  </si>
  <si>
    <t>$BB$27</t>
  </si>
  <si>
    <t>Master Soft Questions'!SS_Count</t>
  </si>
  <si>
    <t>='Master Soft Questions'!$BB$294</t>
  </si>
  <si>
    <t>$BB$294</t>
  </si>
  <si>
    <t>Template!SS_Count</t>
  </si>
  <si>
    <t>=Template!$BB$27</t>
  </si>
  <si>
    <t>SS_Flag</t>
  </si>
  <si>
    <t>=Summary!$N$59</t>
  </si>
  <si>
    <t>$N$59</t>
  </si>
  <si>
    <t>SS_Shown</t>
  </si>
  <si>
    <t>=Summary!$O$59</t>
  </si>
  <si>
    <t>$O$59</t>
  </si>
  <si>
    <t>1. TOPIC TITLE'!ST</t>
  </si>
  <si>
    <t>='1. TOPIC TITLE'!$X$12</t>
  </si>
  <si>
    <t>$X$12</t>
  </si>
  <si>
    <t>Master Soft Questions'!ST</t>
  </si>
  <si>
    <t>='Master Soft Questions'!$X$12</t>
  </si>
  <si>
    <t>Template!ST</t>
  </si>
  <si>
    <t>=Template!$X$12</t>
  </si>
  <si>
    <t>Start_Execution</t>
  </si>
  <si>
    <t>='Master Control'!$BN$35</t>
  </si>
  <si>
    <t>$BN$35</t>
  </si>
  <si>
    <t>Start_of_Topics</t>
  </si>
  <si>
    <t>=Summary!$B$7</t>
  </si>
  <si>
    <t>$B$7</t>
  </si>
  <si>
    <t>Strength_Code</t>
  </si>
  <si>
    <t>='Master Control'!$R$207:$R$212</t>
  </si>
  <si>
    <t>$R$207:$R$212</t>
  </si>
  <si>
    <t>1. TOPIC TITLE'!TOPIC_Title</t>
  </si>
  <si>
    <t>='1. TOPIC TITLE'!$C$3</t>
  </si>
  <si>
    <t>TOPIC_Title</t>
  </si>
  <si>
    <t>$C$3</t>
  </si>
  <si>
    <t>Master Soft Questions'!TOPIC_Title</t>
  </si>
  <si>
    <t>='Master Soft Questions'!$C$3</t>
  </si>
  <si>
    <t>Template!TOPIC_Title</t>
  </si>
  <si>
    <t>=Template!$C$3</t>
  </si>
  <si>
    <t>=Summary!$T$8:$T$9</t>
  </si>
  <si>
    <t>$T$8:$T$9</t>
  </si>
  <si>
    <t>Topics_Assessed_Ck</t>
  </si>
  <si>
    <t>=Summary!$H$15</t>
  </si>
  <si>
    <t>$H$15</t>
  </si>
  <si>
    <t>Total_NumOfFindings</t>
  </si>
  <si>
    <t>=Summary!$H$26</t>
  </si>
  <si>
    <t>$H$26</t>
  </si>
  <si>
    <t>UD_OE</t>
  </si>
  <si>
    <t>='Objective Evidence'!$D$67</t>
  </si>
  <si>
    <t>$D$67</t>
  </si>
  <si>
    <t>Version</t>
  </si>
  <si>
    <t>='Master Control'!$Q$15</t>
  </si>
  <si>
    <t>$Q$15</t>
  </si>
  <si>
    <t>1. TOPIC TITLE'!X99_NoOther</t>
  </si>
  <si>
    <t>='1. TOPIC TITLE'!$AM$30</t>
  </si>
  <si>
    <t>X99_NoOther</t>
  </si>
  <si>
    <t>$AM$30</t>
  </si>
  <si>
    <t>Master Soft Questions'!X99_NoOther</t>
  </si>
  <si>
    <t>='Master Soft Questions'!$AM$297</t>
  </si>
  <si>
    <t>$AM$297</t>
  </si>
  <si>
    <t>Template!X99_NoOther</t>
  </si>
  <si>
    <t>=Template!$AM$30</t>
  </si>
  <si>
    <t>X99_NoOther_Status</t>
  </si>
  <si>
    <t>=Summary!$U$51</t>
  </si>
  <si>
    <t>$U$51</t>
  </si>
  <si>
    <r>
      <t xml:space="preserve">
Welcome to the Audit Checklist Workbook
</t>
    </r>
    <r>
      <rPr>
        <sz val="12"/>
        <color theme="1"/>
        <rFont val="Arial"/>
        <family val="2"/>
      </rPr>
      <t xml:space="preserve">
In order to provide full Workbook functionality, please Enable macros by following these simple steps:
          1.  Note the Security Warning at the top of the sheet
          2.  Click on the  </t>
    </r>
    <r>
      <rPr>
        <b/>
        <sz val="12"/>
        <color theme="3" tint="-0.249977111117893"/>
        <rFont val="Arial"/>
        <family val="2"/>
      </rPr>
      <t xml:space="preserve">Enable Content  </t>
    </r>
    <r>
      <rPr>
        <sz val="12"/>
        <color theme="1"/>
        <rFont val="Arial"/>
        <family val="2"/>
      </rPr>
      <t xml:space="preserve">button
</t>
    </r>
  </si>
  <si>
    <t>Export Date:</t>
  </si>
  <si>
    <t>Start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</si>
</sst>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 _z_ł_-;\-* #,##0.00\ _z_ł_-;_-* &quot;-&quot;??\ _z_ł_-;_-@_-"/>
    <numFmt numFmtId="165" formatCode="0.0%"/>
    <numFmt numFmtId="166" formatCode="[$-409]d\-mmm\-yyyy;@"/>
    <numFmt numFmtId="167" formatCode="m/d/yyyy;@"/>
    <numFmt numFmtId="168" formatCode="0%&quot;  Discipline&quot;"/>
    <numFmt numFmtId="169" formatCode="0%&quot;  Overall Project&quot;"/>
    <numFmt numFmtId="170" formatCode="ddmmmyyyy"/>
    <numFmt numFmtId="171" formatCode="[$-409]ddmmmyyyy;@"/>
    <numFmt numFmtId="172" formatCode="[$-409]ddmmmyyyy"/>
  </numFmts>
  <fonts count="65" x14ac:knownFonts="1">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name val="Arial"/>
      <family val="2"/>
    </font>
    <font>
      <sz val="8"/>
      <name val="Arial"/>
      <family val="2"/>
    </font>
    <font>
      <b/>
      <sz val="10"/>
      <name val="Arial"/>
      <family val="2"/>
    </font>
    <font>
      <b/>
      <sz val="11"/>
      <name val="Arial"/>
      <family val="2"/>
    </font>
    <font>
      <b/>
      <sz val="10"/>
      <color indexed="17"/>
      <name val="Arial"/>
      <family val="2"/>
    </font>
    <font>
      <u/>
      <sz val="10"/>
      <color indexed="12"/>
      <name val="Arial"/>
      <family val="2"/>
    </font>
    <font>
      <b/>
      <sz val="8"/>
      <name val="Arial"/>
      <family val="2"/>
    </font>
    <font>
      <b/>
      <sz val="10"/>
      <color indexed="12"/>
      <name val="Arial"/>
      <family val="2"/>
    </font>
    <font>
      <b/>
      <u/>
      <sz val="10"/>
      <name val="Arial"/>
      <family val="2"/>
    </font>
    <font>
      <b/>
      <sz val="10"/>
      <color indexed="10"/>
      <name val="Arial"/>
      <family val="2"/>
    </font>
    <font>
      <b/>
      <sz val="8"/>
      <color indexed="10"/>
      <name val="Arial"/>
      <family val="2"/>
    </font>
    <font>
      <sz val="10"/>
      <color indexed="22"/>
      <name val="Arial"/>
      <family val="2"/>
    </font>
    <font>
      <b/>
      <sz val="18"/>
      <name val="Arial"/>
      <family val="2"/>
    </font>
    <font>
      <b/>
      <sz val="12"/>
      <name val="Arial"/>
      <family val="2"/>
    </font>
    <font>
      <sz val="14"/>
      <name val="Arial"/>
      <family val="2"/>
    </font>
    <font>
      <sz val="11"/>
      <name val="Arial"/>
      <family val="2"/>
    </font>
    <font>
      <u/>
      <sz val="11"/>
      <name val="Arial"/>
      <family val="2"/>
    </font>
    <font>
      <b/>
      <sz val="9"/>
      <color indexed="10"/>
      <name val="Arial"/>
      <family val="2"/>
    </font>
    <font>
      <sz val="10"/>
      <color indexed="81"/>
      <name val="Arial"/>
      <family val="2"/>
    </font>
    <font>
      <sz val="10"/>
      <color indexed="9"/>
      <name val="Arial"/>
      <family val="2"/>
    </font>
    <font>
      <sz val="10"/>
      <color indexed="12"/>
      <name val="Arial"/>
      <family val="2"/>
    </font>
    <font>
      <u/>
      <sz val="10"/>
      <name val="Arial"/>
      <family val="2"/>
    </font>
    <font>
      <sz val="10"/>
      <color indexed="10"/>
      <name val="Arial"/>
      <family val="2"/>
    </font>
    <font>
      <b/>
      <u/>
      <sz val="10"/>
      <color indexed="81"/>
      <name val="Arial"/>
      <family val="2"/>
    </font>
    <font>
      <b/>
      <sz val="11"/>
      <color indexed="12"/>
      <name val="Arial"/>
      <family val="2"/>
    </font>
    <font>
      <sz val="8"/>
      <color indexed="9"/>
      <name val="Arial"/>
      <family val="2"/>
    </font>
    <font>
      <b/>
      <u/>
      <sz val="11"/>
      <name val="Arial"/>
      <family val="2"/>
    </font>
    <font>
      <b/>
      <u/>
      <sz val="10"/>
      <color indexed="10"/>
      <name val="Arial"/>
      <family val="2"/>
    </font>
    <font>
      <sz val="10"/>
      <color indexed="39"/>
      <name val="Arial"/>
      <family val="2"/>
    </font>
    <font>
      <b/>
      <sz val="12"/>
      <name val="Wingdings 2"/>
      <family val="1"/>
      <charset val="2"/>
    </font>
    <font>
      <sz val="18"/>
      <color theme="1"/>
      <name val="Arial"/>
      <family val="2"/>
    </font>
    <font>
      <sz val="12"/>
      <color theme="1"/>
      <name val="Arial"/>
      <family val="2"/>
    </font>
    <font>
      <b/>
      <sz val="12"/>
      <color theme="3" tint="-0.249977111117893"/>
      <name val="Arial"/>
      <family val="2"/>
    </font>
    <font>
      <sz val="10"/>
      <color rgb="FF0000FF"/>
      <name val="Arial"/>
      <family val="2"/>
    </font>
    <font>
      <sz val="9"/>
      <name val="Arial"/>
      <family val="2"/>
    </font>
    <font>
      <b/>
      <sz val="14"/>
      <color rgb="FFFF0000"/>
      <name val="Arial"/>
      <family val="2"/>
    </font>
    <font>
      <sz val="12"/>
      <color rgb="FFFF0000"/>
      <name val="Arial"/>
      <family val="2"/>
    </font>
    <font>
      <b/>
      <sz val="10"/>
      <color theme="1"/>
      <name val="Arial"/>
      <family val="2"/>
    </font>
    <font>
      <sz val="8"/>
      <color theme="1"/>
      <name val="Arial"/>
      <family val="2"/>
    </font>
    <font>
      <sz val="9"/>
      <color theme="1"/>
      <name val="Arial"/>
      <family val="2"/>
    </font>
    <font>
      <b/>
      <sz val="11"/>
      <color theme="1"/>
      <name val="Arial"/>
      <family val="2"/>
    </font>
    <font>
      <sz val="12"/>
      <name val="Arial"/>
      <family val="2"/>
    </font>
    <font>
      <b/>
      <sz val="20"/>
      <color indexed="10"/>
      <name val="Arial"/>
      <family val="2"/>
    </font>
    <font>
      <u/>
      <sz val="8"/>
      <color indexed="12"/>
      <name val="Arial"/>
      <family val="2"/>
    </font>
    <font>
      <u/>
      <sz val="11"/>
      <color theme="10"/>
      <name val="Arial"/>
      <family val="2"/>
    </font>
    <font>
      <sz val="8"/>
      <color rgb="FF000000"/>
      <name val="Arial"/>
      <family val="2"/>
    </font>
    <font>
      <b/>
      <sz val="8"/>
      <color rgb="FF000000"/>
      <name val="Arial"/>
      <family val="2"/>
    </font>
    <font>
      <b/>
      <sz val="8"/>
      <color rgb="FFFF0000"/>
      <name val="Arial"/>
      <family val="2"/>
    </font>
    <font>
      <b/>
      <sz val="8"/>
      <color rgb="FF008000"/>
      <name val="Arial"/>
      <family val="2"/>
    </font>
    <font>
      <b/>
      <sz val="8"/>
      <color rgb="FF800000"/>
      <name val="Arial"/>
      <family val="2"/>
    </font>
    <font>
      <b/>
      <sz val="8"/>
      <color rgb="FF0000FF"/>
      <name val="Arial"/>
      <family val="2"/>
    </font>
    <font>
      <sz val="10"/>
      <color rgb="FF000000"/>
      <name val="Arial"/>
      <family val="2"/>
    </font>
    <font>
      <b/>
      <sz val="10"/>
      <color rgb="FF000000"/>
      <name val="Arial"/>
      <family val="2"/>
    </font>
    <font>
      <b/>
      <sz val="9"/>
      <color rgb="FF000000"/>
      <name val="Arial"/>
      <family val="2"/>
    </font>
    <font>
      <b/>
      <sz val="9"/>
      <color rgb="FF0000FF"/>
      <name val="Arial"/>
      <family val="2"/>
    </font>
    <font>
      <b/>
      <sz val="9"/>
      <color rgb="FFFF0000"/>
      <name val="Arial"/>
      <family val="2"/>
    </font>
    <font>
      <b/>
      <sz val="9"/>
      <color rgb="FF008000"/>
      <name val="Arial"/>
      <family val="2"/>
    </font>
  </fonts>
  <fills count="24">
    <fill>
      <patternFill patternType="none"/>
    </fill>
    <fill>
      <patternFill patternType="gray125"/>
    </fill>
    <fill>
      <patternFill patternType="solid">
        <fgColor indexed="26"/>
        <bgColor indexed="64"/>
      </patternFill>
    </fill>
    <fill>
      <patternFill patternType="solid">
        <fgColor indexed="22"/>
        <bgColor indexed="64"/>
      </patternFill>
    </fill>
    <fill>
      <patternFill patternType="solid">
        <fgColor indexed="41"/>
        <bgColor indexed="64"/>
      </patternFill>
    </fill>
    <fill>
      <patternFill patternType="solid">
        <fgColor indexed="9"/>
        <bgColor indexed="64"/>
      </patternFill>
    </fill>
    <fill>
      <patternFill patternType="solid">
        <fgColor indexed="11"/>
        <bgColor indexed="64"/>
      </patternFill>
    </fill>
    <fill>
      <patternFill patternType="solid">
        <fgColor indexed="14"/>
        <bgColor indexed="64"/>
      </patternFill>
    </fill>
    <fill>
      <patternFill patternType="solid">
        <fgColor indexed="43"/>
        <bgColor indexed="64"/>
      </patternFill>
    </fill>
    <fill>
      <patternFill patternType="solid">
        <fgColor indexed="65"/>
        <bgColor indexed="64"/>
      </patternFill>
    </fill>
    <fill>
      <patternFill patternType="solid">
        <fgColor rgb="FFFF0000"/>
        <bgColor indexed="64"/>
      </patternFill>
    </fill>
    <fill>
      <patternFill patternType="solid">
        <fgColor rgb="FFC0C0C0"/>
        <bgColor indexed="64"/>
      </patternFill>
    </fill>
    <fill>
      <patternFill patternType="solid">
        <fgColor rgb="FFFFFFCC"/>
        <bgColor indexed="64"/>
      </patternFill>
    </fill>
    <fill>
      <patternFill patternType="solid">
        <fgColor theme="0" tint="-0.24994659260841701"/>
        <bgColor indexed="64"/>
      </patternFill>
    </fill>
    <fill>
      <patternFill patternType="solid">
        <fgColor theme="4"/>
        <bgColor indexed="64"/>
      </patternFill>
    </fill>
    <fill>
      <patternFill patternType="solid">
        <fgColor theme="6" tint="0.39997558519241921"/>
        <bgColor indexed="64"/>
      </patternFill>
    </fill>
    <fill>
      <patternFill patternType="solid">
        <fgColor rgb="FF4F81BD"/>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7" tint="0.39997558519241921"/>
        <bgColor indexed="64"/>
      </patternFill>
    </fill>
    <fill>
      <patternFill patternType="solid">
        <fgColor theme="3" tint="0.59999389629810485"/>
        <bgColor indexed="64"/>
      </patternFill>
    </fill>
  </fills>
  <borders count="78">
    <border>
      <left/>
      <right/>
      <top/>
      <bottom/>
      <diagonal/>
    </border>
    <border>
      <left style="medium">
        <color indexed="17"/>
      </left>
      <right style="medium">
        <color indexed="17"/>
      </right>
      <top style="medium">
        <color indexed="17"/>
      </top>
      <bottom style="medium">
        <color indexed="17"/>
      </bottom>
      <diagonal/>
    </border>
    <border>
      <left style="medium">
        <color indexed="17"/>
      </left>
      <right style="medium">
        <color indexed="17"/>
      </right>
      <top/>
      <bottom style="medium">
        <color indexed="17"/>
      </bottom>
      <diagonal/>
    </border>
    <border>
      <left style="thin">
        <color indexed="64"/>
      </left>
      <right/>
      <top/>
      <bottom/>
      <diagonal/>
    </border>
    <border>
      <left/>
      <right/>
      <top style="medium">
        <color indexed="17"/>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17"/>
      </left>
      <right/>
      <top/>
      <bottom/>
      <diagonal/>
    </border>
    <border>
      <left style="medium">
        <color indexed="17"/>
      </left>
      <right style="medium">
        <color indexed="17"/>
      </right>
      <top/>
      <bottom/>
      <diagonal/>
    </border>
    <border>
      <left style="medium">
        <color indexed="17"/>
      </left>
      <right/>
      <top/>
      <bottom style="medium">
        <color indexed="17"/>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17"/>
      </left>
      <right style="medium">
        <color indexed="17"/>
      </right>
      <top style="medium">
        <color indexed="17"/>
      </top>
      <bottom/>
      <diagonal/>
    </border>
    <border>
      <left style="medium">
        <color indexed="64"/>
      </left>
      <right/>
      <top/>
      <bottom style="medium">
        <color indexed="64"/>
      </bottom>
      <diagonal/>
    </border>
    <border>
      <left/>
      <right/>
      <top/>
      <bottom style="medium">
        <color indexed="64"/>
      </bottom>
      <diagonal/>
    </border>
    <border>
      <left style="medium">
        <color indexed="17"/>
      </left>
      <right/>
      <top style="medium">
        <color indexed="17"/>
      </top>
      <bottom/>
      <diagonal/>
    </border>
    <border>
      <left/>
      <right style="medium">
        <color indexed="17"/>
      </right>
      <top style="medium">
        <color indexed="17"/>
      </top>
      <bottom/>
      <diagonal/>
    </border>
    <border>
      <left/>
      <right style="medium">
        <color indexed="17"/>
      </right>
      <top/>
      <bottom/>
      <diagonal/>
    </border>
    <border>
      <left/>
      <right/>
      <top/>
      <bottom style="medium">
        <color indexed="17"/>
      </bottom>
      <diagonal/>
    </border>
    <border>
      <left/>
      <right style="medium">
        <color indexed="17"/>
      </right>
      <top/>
      <bottom style="medium">
        <color indexed="17"/>
      </bottom>
      <diagonal/>
    </border>
    <border>
      <left/>
      <right/>
      <top/>
      <bottom style="thin">
        <color indexed="64"/>
      </bottom>
      <diagonal/>
    </border>
    <border>
      <left/>
      <right/>
      <top style="thin">
        <color indexed="64"/>
      </top>
      <bottom/>
      <diagonal/>
    </border>
    <border>
      <left style="thin">
        <color indexed="48"/>
      </left>
      <right/>
      <top/>
      <bottom/>
      <diagonal/>
    </border>
    <border>
      <left/>
      <right/>
      <top style="thin">
        <color indexed="64"/>
      </top>
      <bottom style="thin">
        <color indexed="64"/>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style="thin">
        <color indexed="64"/>
      </top>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17"/>
      </left>
      <right style="thin">
        <color indexed="17"/>
      </right>
      <top style="thin">
        <color indexed="17"/>
      </top>
      <bottom style="thin">
        <color indexed="17"/>
      </bottom>
      <diagonal/>
    </border>
    <border>
      <left/>
      <right style="hair">
        <color indexed="64"/>
      </right>
      <top/>
      <bottom/>
      <diagonal/>
    </border>
    <border>
      <left/>
      <right style="hair">
        <color indexed="64"/>
      </right>
      <top/>
      <bottom style="thin">
        <color indexed="64"/>
      </bottom>
      <diagonal/>
    </border>
    <border>
      <left style="medium">
        <color indexed="17"/>
      </left>
      <right/>
      <top style="medium">
        <color indexed="17"/>
      </top>
      <bottom style="medium">
        <color indexed="17"/>
      </bottom>
      <diagonal/>
    </border>
    <border>
      <left/>
      <right style="medium">
        <color indexed="17"/>
      </right>
      <top style="medium">
        <color indexed="17"/>
      </top>
      <bottom style="medium">
        <color indexed="17"/>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48"/>
      </left>
      <right/>
      <top style="thin">
        <color indexed="48"/>
      </top>
      <bottom style="thin">
        <color indexed="48"/>
      </bottom>
      <diagonal/>
    </border>
    <border>
      <left/>
      <right/>
      <top style="thin">
        <color indexed="48"/>
      </top>
      <bottom style="thin">
        <color indexed="48"/>
      </bottom>
      <diagonal/>
    </border>
    <border>
      <left/>
      <right style="thin">
        <color indexed="48"/>
      </right>
      <top style="thin">
        <color indexed="48"/>
      </top>
      <bottom style="thin">
        <color indexed="48"/>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hair">
        <color indexed="64"/>
      </left>
      <right/>
      <top/>
      <bottom/>
      <diagonal/>
    </border>
    <border>
      <left style="hair">
        <color indexed="64"/>
      </left>
      <right/>
      <top/>
      <bottom style="thin">
        <color indexed="64"/>
      </bottom>
      <diagonal/>
    </border>
    <border>
      <left style="double">
        <color rgb="FFFF0000"/>
      </left>
      <right/>
      <top style="double">
        <color rgb="FFFF0000"/>
      </top>
      <bottom/>
      <diagonal/>
    </border>
    <border>
      <left/>
      <right/>
      <top style="double">
        <color rgb="FFFF0000"/>
      </top>
      <bottom/>
      <diagonal/>
    </border>
    <border>
      <left/>
      <right style="double">
        <color rgb="FFFF0000"/>
      </right>
      <top style="double">
        <color rgb="FFFF0000"/>
      </top>
      <bottom/>
      <diagonal/>
    </border>
    <border>
      <left style="double">
        <color rgb="FFFF0000"/>
      </left>
      <right/>
      <top/>
      <bottom/>
      <diagonal/>
    </border>
    <border>
      <left/>
      <right style="double">
        <color rgb="FFFF0000"/>
      </right>
      <top/>
      <bottom/>
      <diagonal/>
    </border>
    <border>
      <left style="double">
        <color rgb="FFFF0000"/>
      </left>
      <right/>
      <top/>
      <bottom style="double">
        <color rgb="FFFF0000"/>
      </bottom>
      <diagonal/>
    </border>
    <border>
      <left/>
      <right/>
      <top/>
      <bottom style="double">
        <color rgb="FFFF0000"/>
      </bottom>
      <diagonal/>
    </border>
    <border>
      <left/>
      <right style="double">
        <color rgb="FFFF0000"/>
      </right>
      <top/>
      <bottom style="double">
        <color rgb="FFFF0000"/>
      </bottom>
      <diagonal/>
    </border>
    <border>
      <left/>
      <right style="hair">
        <color indexed="64"/>
      </right>
      <top style="thin">
        <color indexed="64"/>
      </top>
      <bottom style="thin">
        <color indexed="64"/>
      </bottom>
      <diagonal/>
    </border>
    <border>
      <left/>
      <right style="hair">
        <color indexed="64"/>
      </right>
      <top style="thin">
        <color indexed="64"/>
      </top>
      <bottom/>
      <diagonal/>
    </border>
    <border>
      <left style="medium">
        <color rgb="FF008000"/>
      </left>
      <right/>
      <top style="medium">
        <color rgb="FF008000"/>
      </top>
      <bottom/>
      <diagonal/>
    </border>
    <border>
      <left/>
      <right/>
      <top style="medium">
        <color rgb="FF008000"/>
      </top>
      <bottom/>
      <diagonal/>
    </border>
    <border>
      <left/>
      <right style="medium">
        <color rgb="FF008000"/>
      </right>
      <top style="medium">
        <color rgb="FF008000"/>
      </top>
      <bottom/>
      <diagonal/>
    </border>
    <border>
      <left style="medium">
        <color rgb="FF008000"/>
      </left>
      <right/>
      <top/>
      <bottom/>
      <diagonal/>
    </border>
    <border>
      <left/>
      <right style="medium">
        <color rgb="FF008000"/>
      </right>
      <top/>
      <bottom/>
      <diagonal/>
    </border>
    <border>
      <left style="medium">
        <color rgb="FF008000"/>
      </left>
      <right/>
      <top/>
      <bottom style="medium">
        <color rgb="FF008000"/>
      </bottom>
      <diagonal/>
    </border>
    <border>
      <left/>
      <right/>
      <top/>
      <bottom style="medium">
        <color rgb="FF008000"/>
      </bottom>
      <diagonal/>
    </border>
    <border>
      <left/>
      <right style="medium">
        <color rgb="FF008000"/>
      </right>
      <top/>
      <bottom style="medium">
        <color rgb="FF008000"/>
      </bottom>
      <diagonal/>
    </border>
    <border>
      <left style="thin">
        <color auto="1"/>
      </left>
      <right style="thin">
        <color indexed="64"/>
      </right>
      <top style="thin">
        <color auto="1"/>
      </top>
      <bottom/>
      <diagonal/>
    </border>
  </borders>
  <cellStyleXfs count="17">
    <xf numFmtId="0" fontId="0" fillId="0" borderId="0"/>
    <xf numFmtId="3" fontId="36" fillId="2" borderId="0">
      <protection locked="0"/>
    </xf>
    <xf numFmtId="164" fontId="8" fillId="2" borderId="0">
      <protection locked="0"/>
    </xf>
    <xf numFmtId="0" fontId="13" fillId="0" borderId="0" applyNumberFormat="0" applyFill="0" applyBorder="0" applyAlignment="0" applyProtection="0">
      <alignment vertical="top"/>
      <protection locked="0"/>
    </xf>
    <xf numFmtId="9" fontId="8" fillId="0" borderId="0" applyFont="0" applyFill="0" applyBorder="0" applyAlignment="0" applyProtection="0"/>
    <xf numFmtId="0" fontId="7" fillId="0" borderId="0"/>
    <xf numFmtId="0" fontId="8" fillId="0" borderId="0"/>
    <xf numFmtId="9" fontId="8" fillId="0" borderId="0" applyFont="0" applyFill="0" applyBorder="0" applyAlignment="0" applyProtection="0"/>
    <xf numFmtId="0" fontId="6" fillId="0" borderId="0"/>
    <xf numFmtId="0" fontId="8" fillId="0" borderId="0"/>
    <xf numFmtId="0" fontId="5" fillId="0" borderId="0"/>
    <xf numFmtId="0" fontId="4" fillId="0" borderId="0"/>
    <xf numFmtId="0" fontId="52" fillId="0" borderId="0" applyNumberFormat="0" applyFill="0" applyBorder="0" applyAlignment="0" applyProtection="0">
      <alignment vertical="top"/>
      <protection locked="0"/>
    </xf>
    <xf numFmtId="0" fontId="7" fillId="0" borderId="0"/>
    <xf numFmtId="0" fontId="7" fillId="0" borderId="0"/>
    <xf numFmtId="0" fontId="3" fillId="0" borderId="0"/>
    <xf numFmtId="0" fontId="2" fillId="0" borderId="0"/>
  </cellStyleXfs>
  <cellXfs count="656">
    <xf numFmtId="0" fontId="0" fillId="0" borderId="0" xfId="0"/>
    <xf numFmtId="0" fontId="0" fillId="3" borderId="0" xfId="0" applyFill="1"/>
    <xf numFmtId="0" fontId="10" fillId="3" borderId="0" xfId="0" applyFont="1" applyFill="1" applyAlignment="1">
      <alignment horizontal="left" vertical="top"/>
    </xf>
    <xf numFmtId="0" fontId="10" fillId="0" borderId="0" xfId="0" applyFont="1" applyAlignment="1">
      <alignment horizontal="left" vertical="top"/>
    </xf>
    <xf numFmtId="1" fontId="12" fillId="0" borderId="1" xfId="0" applyNumberFormat="1" applyFont="1" applyBorder="1" applyAlignment="1">
      <alignment horizontal="center" vertical="center"/>
    </xf>
    <xf numFmtId="0" fontId="0" fillId="0" borderId="0" xfId="0" applyAlignment="1">
      <alignment horizontal="center"/>
    </xf>
    <xf numFmtId="0" fontId="10" fillId="0" borderId="3" xfId="0" applyFont="1" applyBorder="1" applyAlignment="1">
      <alignment horizontal="left" vertical="center" indent="1"/>
    </xf>
    <xf numFmtId="0" fontId="12" fillId="0" borderId="4" xfId="0" applyFont="1" applyBorder="1" applyAlignment="1">
      <alignment horizontal="center" vertical="center"/>
    </xf>
    <xf numFmtId="0" fontId="12" fillId="0" borderId="0" xfId="0" applyFont="1" applyAlignment="1">
      <alignment horizontal="center" vertical="center"/>
    </xf>
    <xf numFmtId="0" fontId="10" fillId="0" borderId="5" xfId="0" applyFont="1" applyBorder="1" applyAlignment="1">
      <alignment horizontal="left" vertical="center" indent="1"/>
    </xf>
    <xf numFmtId="0" fontId="10" fillId="4" borderId="6" xfId="0" applyFont="1" applyFill="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9" xfId="0" applyFont="1" applyBorder="1" applyAlignment="1">
      <alignment horizontal="center" vertical="center"/>
    </xf>
    <xf numFmtId="0" fontId="10" fillId="0" borderId="0" xfId="0" applyFont="1" applyAlignment="1">
      <alignment horizontal="right"/>
    </xf>
    <xf numFmtId="0" fontId="0" fillId="0" borderId="0" xfId="0" applyAlignment="1">
      <alignment horizontal="left" indent="1"/>
    </xf>
    <xf numFmtId="0" fontId="16" fillId="0" borderId="0" xfId="0" applyFont="1"/>
    <xf numFmtId="0" fontId="0" fillId="0" borderId="11" xfId="0" applyBorder="1" applyAlignment="1">
      <alignment horizontal="center"/>
    </xf>
    <xf numFmtId="0" fontId="0" fillId="0" borderId="12" xfId="0" applyBorder="1"/>
    <xf numFmtId="0" fontId="17" fillId="0" borderId="0" xfId="0" applyFont="1" applyAlignment="1">
      <alignment horizontal="left" indent="2"/>
    </xf>
    <xf numFmtId="0" fontId="10" fillId="0" borderId="13" xfId="0" applyFont="1" applyBorder="1" applyAlignment="1">
      <alignment horizontal="center"/>
    </xf>
    <xf numFmtId="0" fontId="0" fillId="0" borderId="14" xfId="0" applyBorder="1" applyProtection="1">
      <protection locked="0"/>
    </xf>
    <xf numFmtId="0" fontId="0" fillId="0" borderId="13" xfId="0" applyBorder="1" applyAlignment="1">
      <alignment horizontal="center"/>
    </xf>
    <xf numFmtId="165" fontId="10" fillId="0" borderId="13" xfId="4" applyNumberFormat="1" applyFont="1" applyBorder="1" applyAlignment="1">
      <alignment horizontal="center"/>
    </xf>
    <xf numFmtId="0" fontId="0" fillId="0" borderId="15" xfId="0" applyBorder="1"/>
    <xf numFmtId="0" fontId="0" fillId="0" borderId="16" xfId="0" applyBorder="1"/>
    <xf numFmtId="0" fontId="0" fillId="0" borderId="0" xfId="0" quotePrefix="1" applyAlignment="1">
      <alignment horizontal="left" indent="1"/>
    </xf>
    <xf numFmtId="1" fontId="10" fillId="0" borderId="13" xfId="0" applyNumberFormat="1" applyFont="1" applyBorder="1" applyAlignment="1">
      <alignment horizontal="center"/>
    </xf>
    <xf numFmtId="0" fontId="19" fillId="3" borderId="0" xfId="0" applyFont="1" applyFill="1" applyAlignment="1">
      <alignment horizontal="center" vertical="center"/>
    </xf>
    <xf numFmtId="1" fontId="10" fillId="0" borderId="0" xfId="0" applyNumberFormat="1" applyFont="1" applyAlignment="1">
      <alignment horizontal="center"/>
    </xf>
    <xf numFmtId="0" fontId="10" fillId="0" borderId="0" xfId="0" applyFont="1" applyAlignment="1">
      <alignment horizontal="center"/>
    </xf>
    <xf numFmtId="165" fontId="10" fillId="0" borderId="0" xfId="4" applyNumberFormat="1" applyFont="1" applyBorder="1" applyAlignment="1">
      <alignment horizontal="center"/>
    </xf>
    <xf numFmtId="0" fontId="10" fillId="0" borderId="0" xfId="0" applyFont="1"/>
    <xf numFmtId="0" fontId="0" fillId="0" borderId="17" xfId="0" applyBorder="1"/>
    <xf numFmtId="0" fontId="0" fillId="0" borderId="4" xfId="0" applyBorder="1"/>
    <xf numFmtId="0" fontId="0" fillId="0" borderId="18" xfId="0" applyBorder="1"/>
    <xf numFmtId="0" fontId="10" fillId="0" borderId="7" xfId="0" applyFont="1" applyBorder="1" applyAlignment="1">
      <alignment horizontal="right"/>
    </xf>
    <xf numFmtId="0" fontId="0" fillId="0" borderId="19" xfId="0" applyBorder="1"/>
    <xf numFmtId="0" fontId="0" fillId="0" borderId="7" xfId="0" applyBorder="1"/>
    <xf numFmtId="0" fontId="0" fillId="0" borderId="9" xfId="0" applyBorder="1"/>
    <xf numFmtId="0" fontId="0" fillId="0" borderId="20" xfId="0" applyBorder="1"/>
    <xf numFmtId="0" fontId="0" fillId="0" borderId="21" xfId="0" applyBorder="1"/>
    <xf numFmtId="0" fontId="10" fillId="0" borderId="17" xfId="0" applyFont="1" applyBorder="1" applyAlignment="1">
      <alignment horizontal="right"/>
    </xf>
    <xf numFmtId="0" fontId="10" fillId="0" borderId="4" xfId="0" applyFont="1" applyBorder="1" applyAlignment="1">
      <alignment horizontal="right"/>
    </xf>
    <xf numFmtId="0" fontId="0" fillId="0" borderId="4" xfId="0" applyBorder="1" applyAlignment="1">
      <alignment horizontal="left" indent="1"/>
    </xf>
    <xf numFmtId="0" fontId="0" fillId="0" borderId="20" xfId="0" applyBorder="1" applyAlignment="1">
      <alignment horizontal="left" indent="1"/>
    </xf>
    <xf numFmtId="0" fontId="10" fillId="0" borderId="20" xfId="0" applyFont="1" applyBorder="1" applyAlignment="1">
      <alignment horizontal="center"/>
    </xf>
    <xf numFmtId="0" fontId="10" fillId="3" borderId="0" xfId="0" applyFont="1" applyFill="1" applyAlignment="1">
      <alignment horizontal="right"/>
    </xf>
    <xf numFmtId="0" fontId="11" fillId="0" borderId="0" xfId="0" applyFont="1" applyAlignment="1">
      <alignment horizontal="right"/>
    </xf>
    <xf numFmtId="0" fontId="23" fillId="0" borderId="0" xfId="0" applyFont="1"/>
    <xf numFmtId="0" fontId="23" fillId="0" borderId="22" xfId="0" applyFont="1" applyBorder="1"/>
    <xf numFmtId="0" fontId="24" fillId="0" borderId="0" xfId="0" applyFont="1" applyAlignment="1">
      <alignment horizontal="center"/>
    </xf>
    <xf numFmtId="0" fontId="20" fillId="0" borderId="0" xfId="0" applyFont="1" applyAlignment="1">
      <alignment horizontal="center"/>
    </xf>
    <xf numFmtId="0" fontId="21" fillId="0" borderId="0" xfId="0" applyFont="1" applyAlignment="1">
      <alignment horizontal="center"/>
    </xf>
    <xf numFmtId="0" fontId="0" fillId="0" borderId="0" xfId="0" applyAlignment="1">
      <alignment wrapText="1"/>
    </xf>
    <xf numFmtId="0" fontId="11" fillId="0" borderId="0" xfId="0" applyFont="1" applyAlignment="1">
      <alignment horizontal="left"/>
    </xf>
    <xf numFmtId="0" fontId="22" fillId="0" borderId="0" xfId="0" applyFont="1" applyAlignment="1">
      <alignment horizontal="center"/>
    </xf>
    <xf numFmtId="0" fontId="20" fillId="0" borderId="0" xfId="0" applyFont="1" applyAlignment="1">
      <alignment horizontal="centerContinuous"/>
    </xf>
    <xf numFmtId="0" fontId="22" fillId="0" borderId="0" xfId="0" applyFont="1" applyAlignment="1">
      <alignment horizontal="centerContinuous"/>
    </xf>
    <xf numFmtId="0" fontId="27" fillId="0" borderId="0" xfId="0" applyFont="1"/>
    <xf numFmtId="0" fontId="11" fillId="0" borderId="23" xfId="0" applyFont="1" applyBorder="1" applyAlignment="1">
      <alignment horizontal="right"/>
    </xf>
    <xf numFmtId="0" fontId="23" fillId="0" borderId="23" xfId="0" applyFont="1" applyBorder="1"/>
    <xf numFmtId="0" fontId="0" fillId="0" borderId="23" xfId="0" applyBorder="1"/>
    <xf numFmtId="0" fontId="9" fillId="0" borderId="21" xfId="0" applyFont="1" applyBorder="1" applyAlignment="1">
      <alignment horizontal="right"/>
    </xf>
    <xf numFmtId="0" fontId="12" fillId="0" borderId="1" xfId="0" applyFont="1" applyBorder="1" applyAlignment="1">
      <alignment horizontal="center" vertical="center"/>
    </xf>
    <xf numFmtId="0" fontId="0" fillId="0" borderId="0" xfId="0" applyAlignment="1">
      <alignment vertical="center"/>
    </xf>
    <xf numFmtId="0" fontId="0" fillId="0" borderId="20" xfId="0" applyBorder="1" applyAlignment="1">
      <alignment horizontal="center" vertical="center"/>
    </xf>
    <xf numFmtId="0" fontId="20" fillId="0" borderId="0" xfId="0" applyFont="1" applyAlignment="1">
      <alignment vertical="center"/>
    </xf>
    <xf numFmtId="0" fontId="22" fillId="0" borderId="0" xfId="0" applyFont="1" applyAlignment="1">
      <alignment vertical="center"/>
    </xf>
    <xf numFmtId="0" fontId="20" fillId="0" borderId="0" xfId="0" applyFont="1"/>
    <xf numFmtId="0" fontId="22" fillId="0" borderId="0" xfId="0" applyFont="1"/>
    <xf numFmtId="0" fontId="29" fillId="0" borderId="0" xfId="0" applyFont="1"/>
    <xf numFmtId="167" fontId="15" fillId="0" borderId="24" xfId="0" applyNumberFormat="1" applyFont="1" applyBorder="1" applyAlignment="1">
      <alignment horizontal="left"/>
    </xf>
    <xf numFmtId="0" fontId="28" fillId="0" borderId="0" xfId="0" applyFont="1"/>
    <xf numFmtId="0" fontId="23" fillId="2" borderId="22" xfId="0" applyFont="1" applyFill="1" applyBorder="1" applyProtection="1">
      <protection locked="0"/>
    </xf>
    <xf numFmtId="0" fontId="23" fillId="2" borderId="25" xfId="0" applyFont="1" applyFill="1" applyBorder="1" applyProtection="1">
      <protection locked="0"/>
    </xf>
    <xf numFmtId="0" fontId="23" fillId="2" borderId="23" xfId="0" applyFont="1" applyFill="1" applyBorder="1" applyProtection="1">
      <protection locked="0"/>
    </xf>
    <xf numFmtId="169" fontId="23" fillId="2" borderId="22" xfId="0" applyNumberFormat="1" applyFont="1" applyFill="1" applyBorder="1" applyAlignment="1" applyProtection="1">
      <alignment horizontal="left"/>
      <protection locked="0"/>
    </xf>
    <xf numFmtId="168" fontId="23" fillId="2" borderId="25" xfId="0" applyNumberFormat="1" applyFont="1" applyFill="1" applyBorder="1" applyAlignment="1" applyProtection="1">
      <alignment horizontal="left"/>
      <protection locked="0"/>
    </xf>
    <xf numFmtId="0" fontId="0" fillId="0" borderId="13" xfId="0" applyBorder="1"/>
    <xf numFmtId="0" fontId="0" fillId="0" borderId="0" xfId="0" applyAlignment="1">
      <alignment horizontal="centerContinuous"/>
    </xf>
    <xf numFmtId="0" fontId="22" fillId="0" borderId="0" xfId="0" applyFont="1" applyAlignment="1">
      <alignment horizontal="centerContinuous" vertical="center"/>
    </xf>
    <xf numFmtId="0" fontId="10" fillId="0" borderId="0" xfId="0" applyFont="1" applyAlignment="1">
      <alignment horizontal="left" vertical="top" wrapText="1"/>
    </xf>
    <xf numFmtId="0" fontId="13" fillId="0" borderId="0" xfId="3" applyAlignment="1" applyProtection="1">
      <alignment horizontal="center" vertical="top" wrapText="1"/>
    </xf>
    <xf numFmtId="0" fontId="27" fillId="0" borderId="0" xfId="0" applyFont="1" applyAlignment="1">
      <alignment horizontal="center"/>
    </xf>
    <xf numFmtId="0" fontId="0" fillId="2" borderId="0" xfId="0" applyFill="1" applyAlignment="1" applyProtection="1">
      <alignment horizontal="left" vertical="top" wrapText="1"/>
      <protection locked="0"/>
    </xf>
    <xf numFmtId="0" fontId="0" fillId="0" borderId="22" xfId="0" applyBorder="1" applyAlignment="1">
      <alignment horizontal="left" vertical="top" wrapText="1"/>
    </xf>
    <xf numFmtId="0" fontId="0" fillId="0" borderId="22" xfId="0" applyBorder="1"/>
    <xf numFmtId="0" fontId="10" fillId="0" borderId="26" xfId="0" applyFont="1" applyBorder="1" applyAlignment="1">
      <alignment horizontal="center"/>
    </xf>
    <xf numFmtId="0" fontId="25" fillId="0" borderId="0" xfId="0" applyFont="1" applyAlignment="1">
      <alignment horizontal="left" vertical="center"/>
    </xf>
    <xf numFmtId="0" fontId="0" fillId="0" borderId="0" xfId="0" applyAlignment="1">
      <alignment horizontal="center" vertical="center"/>
    </xf>
    <xf numFmtId="0" fontId="17" fillId="0" borderId="0" xfId="0" applyFont="1" applyAlignment="1">
      <alignment horizontal="left" vertical="top" wrapText="1"/>
    </xf>
    <xf numFmtId="0" fontId="27" fillId="0" borderId="3" xfId="0" applyFont="1" applyBorder="1" applyAlignment="1">
      <alignment vertical="top"/>
    </xf>
    <xf numFmtId="0" fontId="27" fillId="0" borderId="5" xfId="0" applyFont="1" applyBorder="1" applyAlignment="1">
      <alignment vertical="top"/>
    </xf>
    <xf numFmtId="0" fontId="10" fillId="0" borderId="0" xfId="0" applyFont="1" applyAlignment="1">
      <alignment horizontal="left" vertical="top" wrapText="1" indent="1"/>
    </xf>
    <xf numFmtId="0" fontId="10" fillId="0" borderId="23" xfId="0" applyFont="1" applyBorder="1" applyAlignment="1">
      <alignment horizontal="left" vertical="center" wrapText="1" indent="4"/>
    </xf>
    <xf numFmtId="0" fontId="0" fillId="0" borderId="22" xfId="0" applyBorder="1" applyAlignment="1">
      <alignment horizontal="left" vertical="top" wrapText="1" indent="1"/>
    </xf>
    <xf numFmtId="0" fontId="0" fillId="0" borderId="27" xfId="0" applyBorder="1"/>
    <xf numFmtId="1" fontId="33" fillId="0" borderId="0" xfId="0" applyNumberFormat="1" applyFont="1" applyAlignment="1">
      <alignment horizontal="center" vertical="center"/>
    </xf>
    <xf numFmtId="0" fontId="14" fillId="0" borderId="0" xfId="0" applyFont="1" applyAlignment="1">
      <alignment horizontal="center"/>
    </xf>
    <xf numFmtId="0" fontId="0" fillId="3" borderId="6" xfId="0" applyFill="1" applyBorder="1"/>
    <xf numFmtId="49" fontId="0" fillId="0" borderId="0" xfId="0" applyNumberFormat="1" applyAlignment="1">
      <alignment horizontal="center" vertical="center"/>
    </xf>
    <xf numFmtId="0" fontId="0" fillId="0" borderId="30" xfId="0" applyBorder="1"/>
    <xf numFmtId="0" fontId="0" fillId="0" borderId="31" xfId="0" applyBorder="1"/>
    <xf numFmtId="0" fontId="0" fillId="0" borderId="32" xfId="0" applyBorder="1"/>
    <xf numFmtId="0" fontId="0" fillId="0" borderId="33" xfId="0" applyBorder="1"/>
    <xf numFmtId="0" fontId="0" fillId="0" borderId="0" xfId="0" applyAlignment="1">
      <alignment horizontal="left" vertical="center" indent="2"/>
    </xf>
    <xf numFmtId="0" fontId="0" fillId="0" borderId="0" xfId="0" applyAlignment="1">
      <alignment horizontal="left" indent="2"/>
    </xf>
    <xf numFmtId="0" fontId="0" fillId="0" borderId="0" xfId="0" applyAlignment="1">
      <alignment horizontal="left" vertical="top" wrapText="1"/>
    </xf>
    <xf numFmtId="0" fontId="0" fillId="5" borderId="6" xfId="0" applyFill="1" applyBorder="1"/>
    <xf numFmtId="0" fontId="20" fillId="0" borderId="0" xfId="0" applyFont="1" applyAlignment="1">
      <alignment horizontal="centerContinuous" vertical="center"/>
    </xf>
    <xf numFmtId="0" fontId="34" fillId="0" borderId="0" xfId="0" applyFont="1"/>
    <xf numFmtId="1" fontId="16" fillId="0" borderId="0" xfId="0" applyNumberFormat="1" applyFont="1" applyAlignment="1">
      <alignment horizontal="left" vertical="top" wrapText="1"/>
    </xf>
    <xf numFmtId="49" fontId="0" fillId="0" borderId="0" xfId="0" applyNumberFormat="1" applyAlignment="1">
      <alignment horizontal="left" vertical="top"/>
    </xf>
    <xf numFmtId="1" fontId="0" fillId="0" borderId="0" xfId="0" applyNumberFormat="1" applyAlignment="1">
      <alignment horizontal="left" vertical="top" wrapText="1"/>
    </xf>
    <xf numFmtId="0" fontId="0" fillId="0" borderId="0" xfId="0" applyAlignment="1" applyProtection="1">
      <alignment vertical="top"/>
      <protection locked="0"/>
    </xf>
    <xf numFmtId="0" fontId="0" fillId="0" borderId="0" xfId="0" applyAlignment="1">
      <alignment horizontal="center" vertical="top"/>
    </xf>
    <xf numFmtId="0" fontId="0" fillId="0" borderId="0" xfId="0" applyAlignment="1">
      <alignment vertical="top"/>
    </xf>
    <xf numFmtId="0" fontId="30" fillId="0" borderId="0" xfId="0" applyFont="1" applyAlignment="1">
      <alignment horizontal="left" vertical="top" wrapText="1"/>
    </xf>
    <xf numFmtId="0" fontId="10" fillId="0" borderId="22" xfId="0" applyFont="1" applyBorder="1" applyAlignment="1">
      <alignment horizontal="left" vertical="center" indent="4"/>
    </xf>
    <xf numFmtId="0" fontId="10" fillId="4" borderId="22" xfId="0" applyFont="1" applyFill="1" applyBorder="1" applyAlignment="1">
      <alignment horizontal="center" vertical="center"/>
    </xf>
    <xf numFmtId="0" fontId="10" fillId="4" borderId="29" xfId="0" applyFont="1" applyFill="1" applyBorder="1" applyAlignment="1">
      <alignment horizontal="center" vertical="center"/>
    </xf>
    <xf numFmtId="0" fontId="12" fillId="0" borderId="19" xfId="0" applyFont="1" applyBorder="1" applyAlignment="1">
      <alignment horizontal="center" vertical="center"/>
    </xf>
    <xf numFmtId="0" fontId="12" fillId="0" borderId="1" xfId="0" applyFont="1" applyBorder="1" applyAlignment="1">
      <alignment horizontal="center"/>
    </xf>
    <xf numFmtId="0" fontId="12" fillId="0" borderId="8" xfId="0" applyFont="1" applyBorder="1" applyAlignment="1">
      <alignment horizontal="center"/>
    </xf>
    <xf numFmtId="49" fontId="0" fillId="6" borderId="6" xfId="0" applyNumberFormat="1" applyFill="1" applyBorder="1" applyAlignment="1">
      <alignment horizontal="center" vertical="center"/>
    </xf>
    <xf numFmtId="49" fontId="0" fillId="7" borderId="6" xfId="0" applyNumberFormat="1" applyFill="1" applyBorder="1" applyAlignment="1">
      <alignment horizontal="center" vertical="center"/>
    </xf>
    <xf numFmtId="0" fontId="0" fillId="0" borderId="34" xfId="0" applyBorder="1"/>
    <xf numFmtId="0" fontId="0" fillId="0" borderId="22" xfId="0" applyBorder="1" applyAlignment="1">
      <alignment horizontal="center" vertical="top"/>
    </xf>
    <xf numFmtId="170" fontId="33" fillId="0" borderId="0" xfId="0" applyNumberFormat="1" applyFont="1" applyAlignment="1">
      <alignment horizontal="right"/>
    </xf>
    <xf numFmtId="49" fontId="0" fillId="2" borderId="35" xfId="0" applyNumberFormat="1" applyFill="1" applyBorder="1" applyAlignment="1" applyProtection="1">
      <alignment horizontal="center" vertical="top" wrapText="1"/>
      <protection locked="0"/>
    </xf>
    <xf numFmtId="0" fontId="18" fillId="0" borderId="0" xfId="0" applyFont="1" applyAlignment="1">
      <alignment horizontal="center"/>
    </xf>
    <xf numFmtId="0" fontId="17" fillId="0" borderId="7" xfId="0" applyFont="1" applyBorder="1" applyAlignment="1">
      <alignment horizontal="centerContinuous"/>
    </xf>
    <xf numFmtId="0" fontId="35" fillId="0" borderId="7" xfId="0" applyFont="1" applyBorder="1" applyAlignment="1">
      <alignment horizontal="centerContinuous"/>
    </xf>
    <xf numFmtId="0" fontId="17" fillId="0" borderId="0" xfId="0" applyFont="1" applyAlignment="1">
      <alignment horizontal="centerContinuous"/>
    </xf>
    <xf numFmtId="0" fontId="17" fillId="0" borderId="19" xfId="0" applyFont="1" applyBorder="1" applyAlignment="1">
      <alignment horizontal="centerContinuous"/>
    </xf>
    <xf numFmtId="0" fontId="17" fillId="0" borderId="0" xfId="0" applyFont="1"/>
    <xf numFmtId="0" fontId="0" fillId="0" borderId="19" xfId="0" applyBorder="1" applyAlignment="1">
      <alignment horizontal="centerContinuous"/>
    </xf>
    <xf numFmtId="0" fontId="10" fillId="0" borderId="3" xfId="0" applyFont="1" applyBorder="1" applyAlignment="1">
      <alignment horizontal="center" vertical="center"/>
    </xf>
    <xf numFmtId="0" fontId="10" fillId="0" borderId="28" xfId="0" applyFont="1" applyBorder="1" applyAlignment="1">
      <alignment horizontal="center" vertical="center"/>
    </xf>
    <xf numFmtId="0" fontId="0" fillId="0" borderId="5" xfId="0" applyBorder="1" applyAlignment="1">
      <alignment vertical="center"/>
    </xf>
    <xf numFmtId="0" fontId="0" fillId="0" borderId="29" xfId="0" applyBorder="1" applyAlignment="1">
      <alignment vertical="center"/>
    </xf>
    <xf numFmtId="0" fontId="0" fillId="0" borderId="2" xfId="0" applyBorder="1"/>
    <xf numFmtId="0" fontId="0" fillId="2" borderId="3" xfId="0" applyFill="1" applyBorder="1" applyAlignment="1" applyProtection="1">
      <alignment horizontal="left" vertical="top" wrapText="1" indent="1"/>
      <protection locked="0"/>
    </xf>
    <xf numFmtId="1" fontId="12" fillId="0" borderId="0" xfId="0" applyNumberFormat="1" applyFont="1" applyAlignment="1">
      <alignment horizontal="center" vertical="center"/>
    </xf>
    <xf numFmtId="0" fontId="10" fillId="0" borderId="22" xfId="0" applyFont="1" applyBorder="1"/>
    <xf numFmtId="0" fontId="0" fillId="0" borderId="0" xfId="0" quotePrefix="1"/>
    <xf numFmtId="0" fontId="0" fillId="3" borderId="0" xfId="0" applyFill="1" applyAlignment="1">
      <alignment horizontal="center"/>
    </xf>
    <xf numFmtId="0" fontId="0" fillId="0" borderId="8" xfId="0" applyBorder="1" applyProtection="1">
      <protection locked="0"/>
    </xf>
    <xf numFmtId="0" fontId="0" fillId="0" borderId="36" xfId="0" applyBorder="1" applyAlignment="1">
      <alignment horizontal="center"/>
    </xf>
    <xf numFmtId="0" fontId="0" fillId="0" borderId="36" xfId="0" applyBorder="1" applyAlignment="1" applyProtection="1">
      <alignment horizontal="center" vertical="center"/>
      <protection locked="0"/>
    </xf>
    <xf numFmtId="0" fontId="8" fillId="0" borderId="28" xfId="0" applyFont="1" applyBorder="1" applyAlignment="1">
      <alignment horizontal="center" vertical="top"/>
    </xf>
    <xf numFmtId="0" fontId="0" fillId="0" borderId="3" xfId="0" applyBorder="1" applyAlignment="1">
      <alignment horizontal="left" vertical="center"/>
    </xf>
    <xf numFmtId="0" fontId="0" fillId="0" borderId="38" xfId="0" applyBorder="1" applyAlignment="1">
      <alignment vertical="center"/>
    </xf>
    <xf numFmtId="0" fontId="10" fillId="0" borderId="37" xfId="0" applyFont="1" applyBorder="1" applyAlignment="1">
      <alignment horizontal="center" vertical="center"/>
    </xf>
    <xf numFmtId="0" fontId="12" fillId="0" borderId="14" xfId="0" applyFont="1" applyBorder="1" applyAlignment="1">
      <alignment horizontal="center" vertical="center"/>
    </xf>
    <xf numFmtId="0" fontId="0" fillId="0" borderId="0" xfId="0" applyAlignment="1">
      <alignment horizontal="right" vertical="center"/>
    </xf>
    <xf numFmtId="0" fontId="0" fillId="0" borderId="6" xfId="0" applyBorder="1" applyAlignment="1">
      <alignment horizontal="left" vertical="top" wrapText="1"/>
    </xf>
    <xf numFmtId="0" fontId="12" fillId="0" borderId="20" xfId="0" applyFont="1" applyBorder="1" applyAlignment="1">
      <alignment horizontal="center" vertical="center"/>
    </xf>
    <xf numFmtId="0" fontId="0" fillId="3" borderId="0" xfId="0" applyFill="1" applyAlignment="1">
      <alignment horizontal="left"/>
    </xf>
    <xf numFmtId="0" fontId="0" fillId="0" borderId="7" xfId="0" applyBorder="1" applyAlignment="1">
      <alignment horizontal="center" vertical="center"/>
    </xf>
    <xf numFmtId="0" fontId="0" fillId="0" borderId="19" xfId="0" applyBorder="1" applyAlignment="1">
      <alignment horizontal="center" vertical="center"/>
    </xf>
    <xf numFmtId="0" fontId="0" fillId="0" borderId="9" xfId="0" applyBorder="1" applyAlignment="1">
      <alignment horizontal="center" vertical="center"/>
    </xf>
    <xf numFmtId="0" fontId="0" fillId="0" borderId="21" xfId="0" applyBorder="1" applyAlignment="1">
      <alignment horizontal="center" vertical="center"/>
    </xf>
    <xf numFmtId="0" fontId="12" fillId="0" borderId="39" xfId="0" applyFont="1" applyBorder="1" applyAlignment="1">
      <alignment horizontal="center" vertical="center"/>
    </xf>
    <xf numFmtId="0" fontId="12" fillId="0" borderId="40" xfId="0" applyFont="1" applyBorder="1" applyAlignment="1">
      <alignment horizontal="center" vertical="center"/>
    </xf>
    <xf numFmtId="0" fontId="0" fillId="0" borderId="7" xfId="0" applyBorder="1" applyAlignment="1">
      <alignment horizontal="center"/>
    </xf>
    <xf numFmtId="0" fontId="0" fillId="0" borderId="19" xfId="0" applyBorder="1" applyAlignment="1">
      <alignment horizontal="center"/>
    </xf>
    <xf numFmtId="0" fontId="0" fillId="0" borderId="8" xfId="0" applyBorder="1" applyAlignment="1">
      <alignment horizontal="center"/>
    </xf>
    <xf numFmtId="0" fontId="0" fillId="0" borderId="8" xfId="0" applyBorder="1" applyAlignment="1">
      <alignment horizontal="center" vertical="center"/>
    </xf>
    <xf numFmtId="16" fontId="23" fillId="2" borderId="22" xfId="0" applyNumberFormat="1" applyFont="1" applyFill="1" applyBorder="1" applyProtection="1">
      <protection locked="0"/>
    </xf>
    <xf numFmtId="49" fontId="0" fillId="0" borderId="0" xfId="0" applyNumberFormat="1" applyAlignment="1">
      <alignment horizontal="center" vertical="top"/>
    </xf>
    <xf numFmtId="166" fontId="0" fillId="3" borderId="0" xfId="0" applyNumberFormat="1" applyFill="1"/>
    <xf numFmtId="171" fontId="23" fillId="2" borderId="22" xfId="0" applyNumberFormat="1" applyFont="1" applyFill="1" applyBorder="1" applyAlignment="1" applyProtection="1">
      <alignment horizontal="center"/>
      <protection locked="0"/>
    </xf>
    <xf numFmtId="0" fontId="37" fillId="2" borderId="6" xfId="0" applyFont="1" applyFill="1" applyBorder="1" applyAlignment="1">
      <alignment horizontal="center" vertical="center"/>
    </xf>
    <xf numFmtId="0" fontId="37" fillId="2" borderId="6" xfId="0" applyFont="1" applyFill="1" applyBorder="1" applyAlignment="1">
      <alignment horizontal="center" vertical="top"/>
    </xf>
    <xf numFmtId="0" fontId="37" fillId="0" borderId="3" xfId="0" applyFont="1" applyBorder="1" applyAlignment="1">
      <alignment horizontal="center" vertical="top"/>
    </xf>
    <xf numFmtId="0" fontId="37" fillId="2" borderId="3" xfId="0" applyFont="1" applyFill="1" applyBorder="1" applyAlignment="1">
      <alignment horizontal="center" vertical="top"/>
    </xf>
    <xf numFmtId="0" fontId="10" fillId="4" borderId="54" xfId="0" applyFont="1" applyFill="1" applyBorder="1" applyAlignment="1">
      <alignment horizontal="center" vertical="center"/>
    </xf>
    <xf numFmtId="0" fontId="0" fillId="0" borderId="55" xfId="0" applyBorder="1"/>
    <xf numFmtId="0" fontId="0" fillId="0" borderId="56" xfId="0" applyBorder="1"/>
    <xf numFmtId="0" fontId="37" fillId="2" borderId="57" xfId="0" applyFont="1" applyFill="1" applyBorder="1" applyAlignment="1">
      <alignment horizontal="center" vertical="top"/>
    </xf>
    <xf numFmtId="0" fontId="0" fillId="0" borderId="58" xfId="0" applyBorder="1"/>
    <xf numFmtId="0" fontId="37" fillId="2" borderId="56" xfId="0" applyFont="1" applyFill="1" applyBorder="1" applyAlignment="1">
      <alignment horizontal="center" vertical="top"/>
    </xf>
    <xf numFmtId="0" fontId="0" fillId="0" borderId="56" xfId="0" applyBorder="1" applyAlignment="1">
      <alignment horizontal="center" vertical="top"/>
    </xf>
    <xf numFmtId="0" fontId="10" fillId="0" borderId="57" xfId="0" applyFont="1" applyBorder="1" applyAlignment="1">
      <alignment horizontal="center" vertical="center"/>
    </xf>
    <xf numFmtId="0" fontId="0" fillId="0" borderId="58" xfId="0" applyBorder="1" applyAlignment="1">
      <alignment vertical="center"/>
    </xf>
    <xf numFmtId="0" fontId="0" fillId="0" borderId="57" xfId="0" applyBorder="1"/>
    <xf numFmtId="0" fontId="8" fillId="0" borderId="0" xfId="0" applyFont="1"/>
    <xf numFmtId="0" fontId="0" fillId="0" borderId="0" xfId="0" applyAlignment="1" applyProtection="1">
      <alignment horizontal="left"/>
      <protection locked="0"/>
    </xf>
    <xf numFmtId="0" fontId="10" fillId="4" borderId="10" xfId="0" applyFont="1" applyFill="1" applyBorder="1" applyAlignment="1">
      <alignment horizontal="left" vertical="center"/>
    </xf>
    <xf numFmtId="0" fontId="0" fillId="0" borderId="3" xfId="0" applyBorder="1"/>
    <xf numFmtId="0" fontId="0" fillId="0" borderId="28" xfId="0" applyBorder="1"/>
    <xf numFmtId="0" fontId="10" fillId="4" borderId="25" xfId="0" applyFont="1" applyFill="1" applyBorder="1" applyAlignment="1">
      <alignment horizontal="center" vertical="center"/>
    </xf>
    <xf numFmtId="0" fontId="10" fillId="4" borderId="10" xfId="0" applyFont="1" applyFill="1" applyBorder="1" applyAlignment="1">
      <alignment horizontal="center" vertical="center"/>
    </xf>
    <xf numFmtId="0" fontId="0" fillId="0" borderId="5" xfId="0" applyBorder="1"/>
    <xf numFmtId="0" fontId="0" fillId="0" borderId="29" xfId="0" applyBorder="1"/>
    <xf numFmtId="0" fontId="10" fillId="4" borderId="22" xfId="0" applyFont="1" applyFill="1" applyBorder="1" applyAlignment="1">
      <alignment horizontal="left" vertical="center"/>
    </xf>
    <xf numFmtId="0" fontId="10" fillId="4" borderId="29" xfId="0" applyFont="1" applyFill="1" applyBorder="1" applyAlignment="1">
      <alignment horizontal="left" vertical="center"/>
    </xf>
    <xf numFmtId="0" fontId="8" fillId="0" borderId="0" xfId="0" applyFont="1" applyAlignment="1">
      <alignment horizontal="left" vertical="top" wrapText="1"/>
    </xf>
    <xf numFmtId="1" fontId="0" fillId="0" borderId="0" xfId="0" quotePrefix="1" applyNumberFormat="1" applyAlignment="1">
      <alignment horizontal="left" vertical="top" wrapText="1"/>
    </xf>
    <xf numFmtId="0" fontId="8" fillId="0" borderId="0" xfId="6"/>
    <xf numFmtId="0" fontId="0" fillId="0" borderId="6" xfId="0" applyBorder="1" applyAlignment="1">
      <alignment horizontal="center"/>
    </xf>
    <xf numFmtId="0" fontId="0" fillId="10" borderId="0" xfId="0" applyFill="1"/>
    <xf numFmtId="172" fontId="23" fillId="2" borderId="22" xfId="0" applyNumberFormat="1" applyFont="1" applyFill="1" applyBorder="1" applyAlignment="1" applyProtection="1">
      <alignment horizontal="center"/>
      <protection locked="0"/>
    </xf>
    <xf numFmtId="0" fontId="0" fillId="0" borderId="41" xfId="0" applyBorder="1" applyAlignment="1">
      <alignment horizontal="center"/>
    </xf>
    <xf numFmtId="20" fontId="0" fillId="0" borderId="41" xfId="0" applyNumberFormat="1" applyBorder="1" applyAlignment="1">
      <alignment horizontal="center"/>
    </xf>
    <xf numFmtId="170" fontId="0" fillId="0" borderId="6" xfId="0" applyNumberFormat="1" applyBorder="1" applyAlignment="1">
      <alignment horizontal="center"/>
    </xf>
    <xf numFmtId="0" fontId="6" fillId="0" borderId="0" xfId="8"/>
    <xf numFmtId="0" fontId="0" fillId="0" borderId="0" xfId="0" applyAlignment="1">
      <alignment vertical="top" wrapText="1"/>
    </xf>
    <xf numFmtId="0" fontId="34" fillId="0" borderId="0" xfId="0" applyFont="1" applyAlignment="1">
      <alignment vertical="top" wrapText="1"/>
    </xf>
    <xf numFmtId="0" fontId="0" fillId="2" borderId="0" xfId="0" applyFill="1" applyAlignment="1" applyProtection="1">
      <alignment vertical="top" wrapText="1"/>
      <protection locked="0"/>
    </xf>
    <xf numFmtId="0" fontId="27" fillId="0" borderId="0" xfId="0" applyFont="1" applyAlignment="1">
      <alignment vertical="top" wrapText="1"/>
    </xf>
    <xf numFmtId="0" fontId="41" fillId="0" borderId="0" xfId="0" applyFont="1" applyProtection="1">
      <protection locked="0"/>
    </xf>
    <xf numFmtId="1" fontId="0" fillId="0" borderId="0" xfId="0" applyNumberFormat="1"/>
    <xf numFmtId="1" fontId="27" fillId="0" borderId="0" xfId="0" applyNumberFormat="1" applyFont="1"/>
    <xf numFmtId="1" fontId="12" fillId="0" borderId="2" xfId="0" applyNumberFormat="1" applyFont="1" applyBorder="1" applyAlignment="1">
      <alignment horizontal="center" vertical="center"/>
    </xf>
    <xf numFmtId="1" fontId="0" fillId="3" borderId="0" xfId="0" applyNumberFormat="1" applyFill="1" applyAlignment="1">
      <alignment horizontal="center"/>
    </xf>
    <xf numFmtId="1" fontId="12" fillId="0" borderId="8" xfId="0" applyNumberFormat="1" applyFont="1" applyBorder="1" applyAlignment="1">
      <alignment horizontal="center" vertical="center"/>
    </xf>
    <xf numFmtId="1" fontId="12" fillId="0" borderId="7" xfId="0" applyNumberFormat="1" applyFont="1" applyBorder="1" applyAlignment="1">
      <alignment horizontal="center" vertical="center"/>
    </xf>
    <xf numFmtId="1" fontId="27" fillId="0" borderId="0" xfId="0" applyNumberFormat="1" applyFont="1" applyAlignment="1">
      <alignment vertical="center"/>
    </xf>
    <xf numFmtId="0" fontId="8" fillId="0" borderId="0" xfId="0" quotePrefix="1" applyFont="1"/>
    <xf numFmtId="0" fontId="42" fillId="3" borderId="0" xfId="0" applyFont="1" applyFill="1"/>
    <xf numFmtId="0" fontId="13" fillId="0" borderId="0" xfId="3" applyAlignment="1" applyProtection="1">
      <alignment horizontal="center"/>
    </xf>
    <xf numFmtId="0" fontId="0" fillId="0" borderId="0" xfId="0" applyProtection="1">
      <protection locked="0"/>
    </xf>
    <xf numFmtId="0" fontId="10" fillId="0" borderId="0" xfId="0" applyFont="1" applyAlignment="1">
      <alignment horizontal="right" indent="1"/>
    </xf>
    <xf numFmtId="0" fontId="28" fillId="0" borderId="0" xfId="0" applyFont="1" applyAlignment="1" applyProtection="1">
      <alignment horizontal="center"/>
      <protection locked="0"/>
    </xf>
    <xf numFmtId="0" fontId="0" fillId="0" borderId="35" xfId="0" applyBorder="1"/>
    <xf numFmtId="0" fontId="0" fillId="11" borderId="0" xfId="0" applyFill="1"/>
    <xf numFmtId="0" fontId="0" fillId="12" borderId="0" xfId="0" applyFill="1" applyAlignment="1" applyProtection="1">
      <alignment horizontal="left" vertical="top" wrapText="1"/>
      <protection locked="0"/>
    </xf>
    <xf numFmtId="0" fontId="0" fillId="0" borderId="35" xfId="0" applyBorder="1" applyAlignment="1">
      <alignment horizontal="center" vertical="center"/>
    </xf>
    <xf numFmtId="0" fontId="0" fillId="3" borderId="0" xfId="0" applyFill="1" applyAlignment="1">
      <alignment horizontal="center" vertical="center"/>
    </xf>
    <xf numFmtId="1" fontId="8" fillId="0" borderId="0" xfId="0" applyNumberFormat="1" applyFont="1" applyAlignment="1">
      <alignment horizontal="left" vertical="top" wrapText="1"/>
    </xf>
    <xf numFmtId="49" fontId="8" fillId="0" borderId="0" xfId="0" applyNumberFormat="1" applyFont="1" applyAlignment="1">
      <alignment horizontal="left" vertical="top"/>
    </xf>
    <xf numFmtId="0" fontId="44" fillId="0" borderId="0" xfId="0" applyFont="1" applyAlignment="1">
      <alignment horizontal="center"/>
    </xf>
    <xf numFmtId="0" fontId="0" fillId="0" borderId="0" xfId="0" applyProtection="1">
      <protection hidden="1"/>
    </xf>
    <xf numFmtId="0" fontId="43" fillId="0" borderId="0" xfId="0" applyFont="1" applyAlignment="1">
      <alignment horizontal="centerContinuous"/>
    </xf>
    <xf numFmtId="0" fontId="10" fillId="0" borderId="0" xfId="0" applyFont="1" applyAlignment="1">
      <alignment horizontal="centerContinuous"/>
    </xf>
    <xf numFmtId="0" fontId="15" fillId="0" borderId="0" xfId="0" applyFont="1" applyAlignment="1" applyProtection="1">
      <alignment horizontal="centerContinuous"/>
      <protection locked="0"/>
    </xf>
    <xf numFmtId="0" fontId="10" fillId="0" borderId="0" xfId="0" applyFont="1" applyAlignment="1">
      <alignment wrapText="1"/>
    </xf>
    <xf numFmtId="0" fontId="10" fillId="0" borderId="0" xfId="0" applyFont="1" applyAlignment="1">
      <alignment horizontal="center" wrapText="1"/>
    </xf>
    <xf numFmtId="0" fontId="13" fillId="9" borderId="0" xfId="3" applyFill="1" applyAlignment="1" applyProtection="1">
      <alignment horizontal="left" vertical="center" indent="1"/>
    </xf>
    <xf numFmtId="0" fontId="10" fillId="4" borderId="67" xfId="0" applyFont="1" applyFill="1" applyBorder="1" applyAlignment="1">
      <alignment horizontal="center" vertical="center"/>
    </xf>
    <xf numFmtId="0" fontId="0" fillId="0" borderId="68" xfId="0" applyBorder="1"/>
    <xf numFmtId="0" fontId="0" fillId="0" borderId="37" xfId="0" applyBorder="1"/>
    <xf numFmtId="0" fontId="10" fillId="4" borderId="25" xfId="0" quotePrefix="1" applyFont="1" applyFill="1" applyBorder="1" applyAlignment="1">
      <alignment horizontal="center" vertical="center"/>
    </xf>
    <xf numFmtId="0" fontId="10" fillId="4" borderId="10" xfId="0" quotePrefix="1" applyFont="1" applyFill="1" applyBorder="1" applyAlignment="1">
      <alignment horizontal="center" vertical="center"/>
    </xf>
    <xf numFmtId="0" fontId="37" fillId="2" borderId="37" xfId="0" applyFont="1" applyFill="1" applyBorder="1" applyAlignment="1">
      <alignment horizontal="center" vertical="top"/>
    </xf>
    <xf numFmtId="0" fontId="0" fillId="0" borderId="37" xfId="0" applyBorder="1" applyAlignment="1">
      <alignment horizontal="center" vertical="top"/>
    </xf>
    <xf numFmtId="0" fontId="37" fillId="2" borderId="0" xfId="0" applyFont="1" applyFill="1" applyAlignment="1">
      <alignment horizontal="center" vertical="top"/>
    </xf>
    <xf numFmtId="0" fontId="37" fillId="2" borderId="28" xfId="0" applyFont="1" applyFill="1" applyBorder="1" applyAlignment="1">
      <alignment horizontal="center" vertical="top"/>
    </xf>
    <xf numFmtId="0" fontId="0" fillId="0" borderId="28" xfId="0" applyBorder="1" applyAlignment="1">
      <alignment horizontal="center" vertical="top"/>
    </xf>
    <xf numFmtId="0" fontId="0" fillId="11" borderId="0" xfId="0" applyFill="1" applyAlignment="1">
      <alignment horizontal="center"/>
    </xf>
    <xf numFmtId="0" fontId="0" fillId="0" borderId="34" xfId="0" applyBorder="1" applyAlignment="1">
      <alignment horizontal="center"/>
    </xf>
    <xf numFmtId="0" fontId="0" fillId="2" borderId="0" xfId="0" applyFill="1" applyAlignment="1" applyProtection="1">
      <alignment horizontal="left" vertical="top" wrapText="1" indent="1"/>
      <protection locked="0"/>
    </xf>
    <xf numFmtId="0" fontId="10" fillId="0" borderId="0" xfId="0" applyFont="1" applyAlignment="1">
      <alignment horizontal="center" vertical="center"/>
    </xf>
    <xf numFmtId="0" fontId="0" fillId="0" borderId="22" xfId="0" applyBorder="1" applyAlignment="1">
      <alignment vertical="center"/>
    </xf>
    <xf numFmtId="49" fontId="10" fillId="2" borderId="0" xfId="0" applyNumberFormat="1" applyFont="1" applyFill="1" applyAlignment="1" applyProtection="1">
      <alignment vertical="top"/>
      <protection locked="0"/>
    </xf>
    <xf numFmtId="0" fontId="10" fillId="2" borderId="0" xfId="0" applyFont="1" applyFill="1" applyAlignment="1" applyProtection="1">
      <alignment horizontal="center" vertical="top"/>
      <protection locked="0"/>
    </xf>
    <xf numFmtId="0" fontId="0" fillId="13" borderId="0" xfId="0" applyFill="1"/>
    <xf numFmtId="0" fontId="8" fillId="0" borderId="0" xfId="0" applyFont="1" applyAlignment="1" applyProtection="1">
      <alignment horizontal="center" vertical="center"/>
      <protection locked="0"/>
    </xf>
    <xf numFmtId="0" fontId="7" fillId="0" borderId="0" xfId="6" applyFont="1"/>
    <xf numFmtId="0" fontId="46" fillId="0" borderId="0" xfId="6" applyFont="1" applyAlignment="1">
      <alignment horizontal="center" vertical="center"/>
    </xf>
    <xf numFmtId="0" fontId="46" fillId="14" borderId="35" xfId="6" applyFont="1" applyFill="1" applyBorder="1" applyAlignment="1">
      <alignment horizontal="center" vertical="center"/>
    </xf>
    <xf numFmtId="0" fontId="46" fillId="15" borderId="6" xfId="6" applyFont="1" applyFill="1" applyBorder="1" applyAlignment="1">
      <alignment horizontal="center" vertical="center"/>
    </xf>
    <xf numFmtId="0" fontId="46" fillId="0" borderId="0" xfId="0" applyFont="1" applyAlignment="1">
      <alignment horizontal="center" vertical="center"/>
    </xf>
    <xf numFmtId="0" fontId="46" fillId="0" borderId="23" xfId="0" applyFont="1" applyBorder="1" applyAlignment="1">
      <alignment vertical="center"/>
    </xf>
    <xf numFmtId="0" fontId="46" fillId="0" borderId="23" xfId="0" applyFont="1" applyBorder="1"/>
    <xf numFmtId="0" fontId="8" fillId="16" borderId="6" xfId="9" applyFill="1" applyBorder="1"/>
    <xf numFmtId="0" fontId="8" fillId="17" borderId="6" xfId="0" applyFont="1" applyFill="1" applyBorder="1" applyAlignment="1">
      <alignment horizontal="center" vertical="center"/>
    </xf>
    <xf numFmtId="0" fontId="8" fillId="16" borderId="6" xfId="0" applyFont="1" applyFill="1" applyBorder="1" applyAlignment="1">
      <alignment horizontal="center" vertical="center"/>
    </xf>
    <xf numFmtId="0" fontId="8" fillId="0" borderId="0" xfId="9"/>
    <xf numFmtId="0" fontId="27" fillId="0" borderId="0" xfId="9" applyFont="1" applyProtection="1">
      <protection locked="0"/>
    </xf>
    <xf numFmtId="0" fontId="46" fillId="0" borderId="0" xfId="6" applyFont="1"/>
    <xf numFmtId="0" fontId="46" fillId="0" borderId="0" xfId="0" applyFont="1"/>
    <xf numFmtId="0" fontId="46" fillId="0" borderId="0" xfId="0" applyFont="1" applyAlignment="1">
      <alignment vertical="center"/>
    </xf>
    <xf numFmtId="0" fontId="46" fillId="0" borderId="6" xfId="0" applyFont="1" applyBorder="1" applyAlignment="1" applyProtection="1">
      <alignment horizontal="center" vertical="center"/>
      <protection locked="0"/>
    </xf>
    <xf numFmtId="0" fontId="46" fillId="0" borderId="0" xfId="6" applyFont="1" applyAlignment="1">
      <alignment horizontal="center"/>
    </xf>
    <xf numFmtId="0" fontId="8" fillId="0" borderId="0" xfId="0" applyFont="1" applyAlignment="1">
      <alignment vertical="center"/>
    </xf>
    <xf numFmtId="0" fontId="8" fillId="19" borderId="6" xfId="0" applyFont="1" applyFill="1" applyBorder="1" applyAlignment="1">
      <alignment horizontal="center" vertical="center"/>
    </xf>
    <xf numFmtId="0" fontId="8" fillId="17" borderId="6" xfId="9" applyFill="1" applyBorder="1" applyAlignment="1">
      <alignment horizontal="center" vertical="center"/>
    </xf>
    <xf numFmtId="0" fontId="0" fillId="19" borderId="0" xfId="0" applyFill="1"/>
    <xf numFmtId="0" fontId="8" fillId="20" borderId="0" xfId="9" applyFill="1"/>
    <xf numFmtId="0" fontId="48" fillId="18" borderId="6" xfId="8" applyFont="1" applyFill="1" applyBorder="1"/>
    <xf numFmtId="0" fontId="46" fillId="0" borderId="35" xfId="6" applyFont="1" applyBorder="1" applyAlignment="1">
      <alignment horizontal="center"/>
    </xf>
    <xf numFmtId="0" fontId="0" fillId="19" borderId="0" xfId="0" applyFill="1" applyAlignment="1">
      <alignment horizontal="right"/>
    </xf>
    <xf numFmtId="0" fontId="0" fillId="0" borderId="34" xfId="0" applyBorder="1" applyAlignment="1">
      <alignment horizontal="center" vertical="center"/>
    </xf>
    <xf numFmtId="0" fontId="0" fillId="0" borderId="69" xfId="0" applyBorder="1"/>
    <xf numFmtId="0" fontId="0" fillId="0" borderId="70" xfId="0" applyBorder="1"/>
    <xf numFmtId="0" fontId="0" fillId="0" borderId="70" xfId="0" applyBorder="1" applyAlignment="1">
      <alignment horizontal="left" indent="1"/>
    </xf>
    <xf numFmtId="0" fontId="10" fillId="0" borderId="70" xfId="0" applyFont="1" applyBorder="1" applyAlignment="1">
      <alignment horizontal="center"/>
    </xf>
    <xf numFmtId="0" fontId="0" fillId="0" borderId="71" xfId="0" applyBorder="1"/>
    <xf numFmtId="0" fontId="0" fillId="0" borderId="72" xfId="0" applyBorder="1"/>
    <xf numFmtId="0" fontId="0" fillId="0" borderId="73" xfId="0" applyBorder="1"/>
    <xf numFmtId="0" fontId="0" fillId="0" borderId="74" xfId="0" applyBorder="1"/>
    <xf numFmtId="0" fontId="0" fillId="0" borderId="75" xfId="0" applyBorder="1"/>
    <xf numFmtId="0" fontId="0" fillId="0" borderId="75" xfId="0" applyBorder="1" applyAlignment="1">
      <alignment horizontal="left" indent="1"/>
    </xf>
    <xf numFmtId="0" fontId="0" fillId="0" borderId="76" xfId="0" applyBorder="1"/>
    <xf numFmtId="1" fontId="10" fillId="0" borderId="0" xfId="0" applyNumberFormat="1" applyFont="1" applyAlignment="1">
      <alignment horizontal="centerContinuous"/>
    </xf>
    <xf numFmtId="0" fontId="50" fillId="0" borderId="0" xfId="0" applyFont="1" applyAlignment="1">
      <alignment horizontal="left" indent="2"/>
    </xf>
    <xf numFmtId="0" fontId="0" fillId="0" borderId="42" xfId="0" applyBorder="1"/>
    <xf numFmtId="0" fontId="22" fillId="0" borderId="72" xfId="0" applyFont="1" applyBorder="1"/>
    <xf numFmtId="0" fontId="49" fillId="0" borderId="0" xfId="0" applyFont="1" applyAlignment="1">
      <alignment vertical="top"/>
    </xf>
    <xf numFmtId="49" fontId="0" fillId="0" borderId="0" xfId="0" applyNumberFormat="1"/>
    <xf numFmtId="49" fontId="0" fillId="0" borderId="0" xfId="0" quotePrefix="1" applyNumberFormat="1"/>
    <xf numFmtId="0" fontId="46" fillId="16" borderId="35" xfId="6" applyFont="1" applyFill="1" applyBorder="1"/>
    <xf numFmtId="0" fontId="46" fillId="16" borderId="35" xfId="6" applyFont="1" applyFill="1" applyBorder="1" applyAlignment="1">
      <alignment vertical="center" textRotation="90"/>
    </xf>
    <xf numFmtId="0" fontId="47" fillId="0" borderId="77" xfId="6" applyFont="1" applyBorder="1" applyAlignment="1">
      <alignment vertical="center" textRotation="90"/>
    </xf>
    <xf numFmtId="0" fontId="47" fillId="0" borderId="35" xfId="6" applyFont="1" applyBorder="1" applyAlignment="1">
      <alignment vertical="center" textRotation="90"/>
    </xf>
    <xf numFmtId="0" fontId="46" fillId="16" borderId="34" xfId="6" applyFont="1" applyFill="1" applyBorder="1" applyAlignment="1">
      <alignment vertical="center" textRotation="90"/>
    </xf>
    <xf numFmtId="0" fontId="47" fillId="0" borderId="34" xfId="6" applyFont="1" applyBorder="1" applyAlignment="1">
      <alignment vertical="center" textRotation="90"/>
    </xf>
    <xf numFmtId="0" fontId="46" fillId="16" borderId="34" xfId="6" applyFont="1" applyFill="1" applyBorder="1"/>
    <xf numFmtId="0" fontId="46" fillId="0" borderId="35" xfId="6" applyFont="1" applyBorder="1"/>
    <xf numFmtId="1" fontId="51" fillId="9" borderId="0" xfId="0" applyNumberFormat="1" applyFont="1" applyFill="1" applyAlignment="1">
      <alignment horizontal="center" vertical="center"/>
    </xf>
    <xf numFmtId="0" fontId="45" fillId="0" borderId="0" xfId="11" applyFont="1" applyAlignment="1">
      <alignment horizontal="left" vertical="center"/>
    </xf>
    <xf numFmtId="0" fontId="4" fillId="0" borderId="0" xfId="11" applyAlignment="1">
      <alignment horizontal="center"/>
    </xf>
    <xf numFmtId="0" fontId="0" fillId="0" borderId="0" xfId="0" applyAlignment="1">
      <alignment horizontal="left" vertical="top"/>
    </xf>
    <xf numFmtId="49" fontId="0" fillId="2" borderId="0" xfId="0" applyNumberFormat="1" applyFill="1" applyAlignment="1" applyProtection="1">
      <alignment horizontal="left" vertical="top"/>
      <protection locked="0"/>
    </xf>
    <xf numFmtId="0" fontId="8" fillId="12" borderId="35" xfId="0" applyFont="1" applyFill="1" applyBorder="1" applyAlignment="1" applyProtection="1">
      <alignment horizontal="center" vertical="center"/>
      <protection locked="0"/>
    </xf>
    <xf numFmtId="0" fontId="8" fillId="3" borderId="0" xfId="6" applyFill="1" applyAlignment="1">
      <alignment horizontal="center" vertical="center"/>
    </xf>
    <xf numFmtId="0" fontId="8" fillId="3" borderId="0" xfId="6" applyFill="1"/>
    <xf numFmtId="0" fontId="10" fillId="3" borderId="0" xfId="6" applyFont="1" applyFill="1" applyAlignment="1">
      <alignment horizontal="left" vertical="top"/>
    </xf>
    <xf numFmtId="0" fontId="8" fillId="11" borderId="0" xfId="6" applyFill="1"/>
    <xf numFmtId="0" fontId="8" fillId="19" borderId="0" xfId="6" applyFill="1"/>
    <xf numFmtId="0" fontId="8" fillId="11" borderId="0" xfId="6" applyFill="1" applyAlignment="1">
      <alignment horizontal="center"/>
    </xf>
    <xf numFmtId="0" fontId="10" fillId="0" borderId="0" xfId="6" applyFont="1" applyAlignment="1">
      <alignment horizontal="left" vertical="top"/>
    </xf>
    <xf numFmtId="0" fontId="19" fillId="3" borderId="0" xfId="6" applyFont="1" applyFill="1" applyAlignment="1">
      <alignment horizontal="center" vertical="center"/>
    </xf>
    <xf numFmtId="0" fontId="10" fillId="0" borderId="23" xfId="6" applyFont="1" applyBorder="1" applyAlignment="1">
      <alignment horizontal="left" vertical="center" wrapText="1" indent="4"/>
    </xf>
    <xf numFmtId="0" fontId="8" fillId="0" borderId="27" xfId="6" applyBorder="1"/>
    <xf numFmtId="0" fontId="12" fillId="0" borderId="14" xfId="6" applyFont="1" applyBorder="1" applyAlignment="1">
      <alignment horizontal="center" vertical="center"/>
    </xf>
    <xf numFmtId="0" fontId="8" fillId="0" borderId="0" xfId="6" applyAlignment="1">
      <alignment horizontal="right" vertical="center"/>
    </xf>
    <xf numFmtId="0" fontId="12" fillId="0" borderId="1" xfId="6" applyFont="1" applyBorder="1" applyAlignment="1">
      <alignment horizontal="center" vertical="center"/>
    </xf>
    <xf numFmtId="1" fontId="12" fillId="0" borderId="1" xfId="6" applyNumberFormat="1" applyFont="1" applyBorder="1" applyAlignment="1">
      <alignment horizontal="center" vertical="center"/>
    </xf>
    <xf numFmtId="1" fontId="12" fillId="0" borderId="0" xfId="6" applyNumberFormat="1" applyFont="1" applyAlignment="1">
      <alignment horizontal="center" vertical="center"/>
    </xf>
    <xf numFmtId="0" fontId="10" fillId="0" borderId="22" xfId="6" applyFont="1" applyBorder="1" applyAlignment="1">
      <alignment horizontal="left" vertical="center" indent="4"/>
    </xf>
    <xf numFmtId="0" fontId="8" fillId="0" borderId="29" xfId="6" applyBorder="1"/>
    <xf numFmtId="1" fontId="12" fillId="0" borderId="2" xfId="6" applyNumberFormat="1" applyFont="1" applyBorder="1" applyAlignment="1">
      <alignment horizontal="center" vertical="center"/>
    </xf>
    <xf numFmtId="0" fontId="8" fillId="0" borderId="0" xfId="6" applyAlignment="1">
      <alignment vertical="center"/>
    </xf>
    <xf numFmtId="0" fontId="8" fillId="0" borderId="0" xfId="6" applyAlignment="1">
      <alignment horizontal="center"/>
    </xf>
    <xf numFmtId="0" fontId="10" fillId="0" borderId="3" xfId="6" applyFont="1" applyBorder="1" applyAlignment="1">
      <alignment horizontal="left" vertical="center" indent="1"/>
    </xf>
    <xf numFmtId="0" fontId="8" fillId="0" borderId="28" xfId="6" applyBorder="1"/>
    <xf numFmtId="0" fontId="8" fillId="0" borderId="0" xfId="6" applyAlignment="1">
      <alignment horizontal="center" vertical="center"/>
    </xf>
    <xf numFmtId="0" fontId="12" fillId="0" borderId="4" xfId="6" applyFont="1" applyBorder="1" applyAlignment="1">
      <alignment horizontal="center" vertical="center"/>
    </xf>
    <xf numFmtId="1" fontId="8" fillId="3" borderId="0" xfId="6" applyNumberFormat="1" applyFill="1" applyAlignment="1">
      <alignment horizontal="center"/>
    </xf>
    <xf numFmtId="1" fontId="8" fillId="0" borderId="0" xfId="6" applyNumberFormat="1"/>
    <xf numFmtId="0" fontId="12" fillId="0" borderId="0" xfId="6" applyFont="1" applyAlignment="1">
      <alignment horizontal="center" vertical="center"/>
    </xf>
    <xf numFmtId="0" fontId="8" fillId="0" borderId="6" xfId="6" applyBorder="1" applyAlignment="1">
      <alignment horizontal="left" vertical="top" wrapText="1"/>
    </xf>
    <xf numFmtId="0" fontId="10" fillId="0" borderId="5" xfId="6" applyFont="1" applyBorder="1" applyAlignment="1">
      <alignment horizontal="left" vertical="center" indent="1"/>
    </xf>
    <xf numFmtId="0" fontId="10" fillId="4" borderId="10" xfId="6" applyFont="1" applyFill="1" applyBorder="1" applyAlignment="1">
      <alignment horizontal="left" vertical="center"/>
    </xf>
    <xf numFmtId="0" fontId="8" fillId="0" borderId="3" xfId="6" applyBorder="1" applyAlignment="1">
      <alignment horizontal="left" vertical="center"/>
    </xf>
    <xf numFmtId="0" fontId="8" fillId="0" borderId="3" xfId="6" applyBorder="1" applyAlignment="1">
      <alignment horizontal="left" vertical="center" indent="1"/>
    </xf>
    <xf numFmtId="0" fontId="8" fillId="0" borderId="5" xfId="6" applyBorder="1" applyAlignment="1">
      <alignment horizontal="left" vertical="center" indent="1"/>
    </xf>
    <xf numFmtId="0" fontId="12" fillId="0" borderId="20" xfId="6" applyFont="1" applyBorder="1" applyAlignment="1">
      <alignment horizontal="center" vertical="center"/>
    </xf>
    <xf numFmtId="0" fontId="8" fillId="0" borderId="20" xfId="6" applyBorder="1" applyAlignment="1">
      <alignment horizontal="center" vertical="center"/>
    </xf>
    <xf numFmtId="0" fontId="8" fillId="3" borderId="0" xfId="6" applyFill="1" applyAlignment="1">
      <alignment horizontal="center" vertical="top"/>
    </xf>
    <xf numFmtId="0" fontId="10" fillId="4" borderId="25" xfId="6" quotePrefix="1" applyFont="1" applyFill="1" applyBorder="1" applyAlignment="1">
      <alignment horizontal="center" vertical="center"/>
    </xf>
    <xf numFmtId="0" fontId="10" fillId="4" borderId="10" xfId="6" quotePrefix="1" applyFont="1" applyFill="1" applyBorder="1" applyAlignment="1">
      <alignment horizontal="center" vertical="center"/>
    </xf>
    <xf numFmtId="0" fontId="10" fillId="4" borderId="67" xfId="6" applyFont="1" applyFill="1" applyBorder="1" applyAlignment="1">
      <alignment horizontal="center" vertical="center"/>
    </xf>
    <xf numFmtId="0" fontId="10" fillId="4" borderId="54" xfId="6" applyFont="1" applyFill="1" applyBorder="1" applyAlignment="1">
      <alignment horizontal="center" vertical="center"/>
    </xf>
    <xf numFmtId="0" fontId="10" fillId="4" borderId="22" xfId="6" applyFont="1" applyFill="1" applyBorder="1" applyAlignment="1">
      <alignment horizontal="center" vertical="center"/>
    </xf>
    <xf numFmtId="0" fontId="10" fillId="4" borderId="29" xfId="6" applyFont="1" applyFill="1" applyBorder="1" applyAlignment="1">
      <alignment horizontal="center" vertical="center"/>
    </xf>
    <xf numFmtId="0" fontId="8" fillId="3" borderId="0" xfId="6" applyFill="1" applyAlignment="1">
      <alignment horizontal="center"/>
    </xf>
    <xf numFmtId="0" fontId="8" fillId="0" borderId="3" xfId="6" applyBorder="1"/>
    <xf numFmtId="0" fontId="8" fillId="0" borderId="0" xfId="6" applyAlignment="1">
      <alignment horizontal="left" vertical="top"/>
    </xf>
    <xf numFmtId="0" fontId="8" fillId="0" borderId="0" xfId="6" applyAlignment="1">
      <alignment horizontal="left" vertical="top" wrapText="1" readingOrder="1"/>
    </xf>
    <xf numFmtId="0" fontId="8" fillId="0" borderId="23" xfId="6" applyBorder="1"/>
    <xf numFmtId="0" fontId="8" fillId="0" borderId="68" xfId="6" applyBorder="1"/>
    <xf numFmtId="0" fontId="8" fillId="0" borderId="55" xfId="6" applyBorder="1"/>
    <xf numFmtId="0" fontId="12" fillId="0" borderId="7" xfId="6" applyFont="1" applyBorder="1" applyAlignment="1">
      <alignment horizontal="center" vertical="center"/>
    </xf>
    <xf numFmtId="0" fontId="12" fillId="0" borderId="19" xfId="6" applyFont="1" applyBorder="1" applyAlignment="1">
      <alignment horizontal="center" vertical="center"/>
    </xf>
    <xf numFmtId="0" fontId="12" fillId="0" borderId="8" xfId="6" applyFont="1" applyBorder="1" applyAlignment="1">
      <alignment horizontal="center" vertical="center"/>
    </xf>
    <xf numFmtId="0" fontId="8" fillId="0" borderId="37" xfId="6" applyBorder="1"/>
    <xf numFmtId="0" fontId="8" fillId="0" borderId="56" xfId="6" applyBorder="1"/>
    <xf numFmtId="0" fontId="8" fillId="0" borderId="22" xfId="6" applyBorder="1"/>
    <xf numFmtId="1" fontId="27" fillId="0" borderId="0" xfId="6" applyNumberFormat="1" applyFont="1"/>
    <xf numFmtId="0" fontId="10" fillId="4" borderId="25" xfId="6" applyFont="1" applyFill="1" applyBorder="1" applyAlignment="1">
      <alignment horizontal="center" vertical="center"/>
    </xf>
    <xf numFmtId="0" fontId="10" fillId="4" borderId="10" xfId="6" applyFont="1" applyFill="1" applyBorder="1" applyAlignment="1">
      <alignment horizontal="center" vertical="center"/>
    </xf>
    <xf numFmtId="0" fontId="10" fillId="4" borderId="6" xfId="6" applyFont="1" applyFill="1" applyBorder="1" applyAlignment="1">
      <alignment horizontal="center" vertical="center"/>
    </xf>
    <xf numFmtId="0" fontId="8" fillId="0" borderId="9" xfId="6" applyBorder="1"/>
    <xf numFmtId="0" fontId="8" fillId="0" borderId="20" xfId="6" applyBorder="1"/>
    <xf numFmtId="0" fontId="8" fillId="0" borderId="21" xfId="6" applyBorder="1"/>
    <xf numFmtId="0" fontId="12" fillId="0" borderId="1" xfId="6" applyFont="1" applyBorder="1" applyAlignment="1">
      <alignment horizontal="center"/>
    </xf>
    <xf numFmtId="0" fontId="12" fillId="0" borderId="39" xfId="6" applyFont="1" applyBorder="1" applyAlignment="1">
      <alignment horizontal="center" vertical="center"/>
    </xf>
    <xf numFmtId="0" fontId="12" fillId="0" borderId="40" xfId="6" applyFont="1" applyBorder="1" applyAlignment="1">
      <alignment horizontal="center" vertical="center"/>
    </xf>
    <xf numFmtId="0" fontId="8" fillId="0" borderId="77" xfId="6" applyBorder="1" applyAlignment="1">
      <alignment horizontal="center" vertical="center"/>
    </xf>
    <xf numFmtId="0" fontId="8" fillId="0" borderId="77" xfId="6" applyBorder="1" applyAlignment="1">
      <alignment horizontal="center"/>
    </xf>
    <xf numFmtId="0" fontId="8" fillId="0" borderId="77" xfId="6" applyBorder="1"/>
    <xf numFmtId="0" fontId="46" fillId="0" borderId="0" xfId="6" applyFont="1" applyAlignment="1">
      <alignment vertical="center"/>
    </xf>
    <xf numFmtId="0" fontId="46" fillId="0" borderId="6" xfId="6" applyFont="1" applyBorder="1" applyAlignment="1" applyProtection="1">
      <alignment horizontal="center" vertical="center"/>
      <protection locked="0"/>
    </xf>
    <xf numFmtId="0" fontId="27" fillId="0" borderId="3" xfId="6" applyFont="1" applyBorder="1" applyAlignment="1">
      <alignment vertical="top"/>
    </xf>
    <xf numFmtId="0" fontId="10" fillId="0" borderId="0" xfId="6" applyFont="1" applyAlignment="1">
      <alignment horizontal="left" vertical="top" wrapText="1"/>
    </xf>
    <xf numFmtId="0" fontId="10" fillId="0" borderId="0" xfId="6" applyFont="1" applyAlignment="1">
      <alignment horizontal="center" vertical="center"/>
    </xf>
    <xf numFmtId="0" fontId="10" fillId="0" borderId="0" xfId="6" applyFont="1" applyAlignment="1">
      <alignment horizontal="left" vertical="top" wrapText="1" indent="1"/>
    </xf>
    <xf numFmtId="0" fontId="10" fillId="0" borderId="77" xfId="6" applyFont="1" applyBorder="1" applyAlignment="1">
      <alignment horizontal="left" vertical="top" wrapText="1"/>
    </xf>
    <xf numFmtId="0" fontId="12" fillId="0" borderId="8" xfId="6" applyFont="1" applyBorder="1" applyAlignment="1">
      <alignment horizontal="center"/>
    </xf>
    <xf numFmtId="0" fontId="8" fillId="0" borderId="8" xfId="6" applyBorder="1" applyAlignment="1">
      <alignment horizontal="center"/>
    </xf>
    <xf numFmtId="0" fontId="8" fillId="0" borderId="7" xfId="6" applyBorder="1" applyAlignment="1">
      <alignment horizontal="center"/>
    </xf>
    <xf numFmtId="0" fontId="8" fillId="0" borderId="19" xfId="6" applyBorder="1" applyAlignment="1">
      <alignment horizontal="center"/>
    </xf>
    <xf numFmtId="0" fontId="8" fillId="0" borderId="35" xfId="6" applyBorder="1" applyAlignment="1">
      <alignment horizontal="center" vertical="center"/>
    </xf>
    <xf numFmtId="0" fontId="8" fillId="0" borderId="35" xfId="6" applyBorder="1"/>
    <xf numFmtId="0" fontId="37" fillId="0" borderId="3" xfId="6" applyFont="1" applyBorder="1" applyAlignment="1">
      <alignment horizontal="center" vertical="top"/>
    </xf>
    <xf numFmtId="49" fontId="10" fillId="2" borderId="0" xfId="6" applyNumberFormat="1" applyFont="1" applyFill="1" applyAlignment="1" applyProtection="1">
      <alignment vertical="top"/>
      <protection locked="0"/>
    </xf>
    <xf numFmtId="0" fontId="8" fillId="2" borderId="0" xfId="6" applyFill="1" applyAlignment="1" applyProtection="1">
      <alignment horizontal="left" vertical="top" wrapText="1"/>
      <protection locked="0"/>
    </xf>
    <xf numFmtId="0" fontId="10" fillId="2" borderId="0" xfId="6" applyFont="1" applyFill="1" applyAlignment="1" applyProtection="1">
      <alignment horizontal="center" vertical="top"/>
      <protection locked="0"/>
    </xf>
    <xf numFmtId="0" fontId="8" fillId="2" borderId="0" xfId="6" applyFill="1" applyAlignment="1" applyProtection="1">
      <alignment horizontal="left" vertical="top" wrapText="1" indent="1"/>
      <protection locked="0"/>
    </xf>
    <xf numFmtId="49" fontId="8" fillId="2" borderId="35" xfId="6" applyNumberFormat="1" applyFill="1" applyBorder="1" applyAlignment="1" applyProtection="1">
      <alignment horizontal="center" vertical="top" wrapText="1"/>
      <protection locked="0"/>
    </xf>
    <xf numFmtId="49" fontId="8" fillId="0" borderId="0" xfId="6" applyNumberFormat="1" applyAlignment="1">
      <alignment horizontal="center" vertical="top"/>
    </xf>
    <xf numFmtId="1" fontId="12" fillId="0" borderId="8" xfId="6" applyNumberFormat="1" applyFont="1" applyBorder="1" applyAlignment="1">
      <alignment horizontal="center" vertical="center"/>
    </xf>
    <xf numFmtId="0" fontId="8" fillId="0" borderId="8" xfId="6" applyBorder="1" applyAlignment="1">
      <alignment horizontal="center" vertical="center"/>
    </xf>
    <xf numFmtId="0" fontId="8" fillId="0" borderId="7" xfId="6" applyBorder="1" applyAlignment="1">
      <alignment horizontal="center" vertical="center"/>
    </xf>
    <xf numFmtId="0" fontId="8" fillId="0" borderId="19" xfId="6" applyBorder="1" applyAlignment="1">
      <alignment horizontal="center" vertical="center"/>
    </xf>
    <xf numFmtId="0" fontId="8" fillId="12" borderId="35" xfId="6" applyFill="1" applyBorder="1" applyAlignment="1">
      <alignment horizontal="center" vertical="center"/>
    </xf>
    <xf numFmtId="0" fontId="27" fillId="0" borderId="5" xfId="6" applyFont="1" applyBorder="1" applyAlignment="1">
      <alignment vertical="top"/>
    </xf>
    <xf numFmtId="0" fontId="8" fillId="0" borderId="22" xfId="6" applyBorder="1" applyAlignment="1">
      <alignment horizontal="center" vertical="top"/>
    </xf>
    <xf numFmtId="0" fontId="8" fillId="0" borderId="22" xfId="6" applyBorder="1" applyAlignment="1">
      <alignment horizontal="left" vertical="top" wrapText="1"/>
    </xf>
    <xf numFmtId="0" fontId="8" fillId="0" borderId="22" xfId="6" applyBorder="1" applyAlignment="1">
      <alignment vertical="center"/>
    </xf>
    <xf numFmtId="0" fontId="8" fillId="0" borderId="22" xfId="6" applyBorder="1" applyAlignment="1">
      <alignment horizontal="left" vertical="top" wrapText="1" indent="1"/>
    </xf>
    <xf numFmtId="0" fontId="8" fillId="0" borderId="34" xfId="6" applyBorder="1"/>
    <xf numFmtId="0" fontId="10" fillId="0" borderId="37" xfId="6" applyFont="1" applyBorder="1" applyAlignment="1">
      <alignment horizontal="center" vertical="center"/>
    </xf>
    <xf numFmtId="0" fontId="8" fillId="0" borderId="57" xfId="6" applyBorder="1"/>
    <xf numFmtId="0" fontId="8" fillId="0" borderId="0" xfId="6" applyAlignment="1">
      <alignment vertical="top"/>
    </xf>
    <xf numFmtId="0" fontId="8" fillId="12" borderId="0" xfId="6" applyFill="1" applyAlignment="1" applyProtection="1">
      <alignment horizontal="left" vertical="top" wrapText="1"/>
      <protection locked="0"/>
    </xf>
    <xf numFmtId="0" fontId="37" fillId="2" borderId="3" xfId="6" applyFont="1" applyFill="1" applyBorder="1" applyAlignment="1">
      <alignment horizontal="center" vertical="top"/>
    </xf>
    <xf numFmtId="0" fontId="8" fillId="0" borderId="37" xfId="6" applyBorder="1" applyAlignment="1">
      <alignment horizontal="center" vertical="top"/>
    </xf>
    <xf numFmtId="0" fontId="37" fillId="2" borderId="57" xfId="6" applyFont="1" applyFill="1" applyBorder="1" applyAlignment="1">
      <alignment horizontal="center" vertical="top"/>
    </xf>
    <xf numFmtId="0" fontId="8" fillId="0" borderId="28" xfId="6" applyBorder="1" applyAlignment="1">
      <alignment horizontal="center" vertical="top"/>
    </xf>
    <xf numFmtId="0" fontId="8" fillId="2" borderId="3" xfId="6" applyFill="1" applyBorder="1" applyAlignment="1" applyProtection="1">
      <alignment horizontal="left" vertical="top" wrapText="1" indent="1"/>
      <protection locked="0"/>
    </xf>
    <xf numFmtId="0" fontId="8" fillId="21" borderId="6" xfId="6" applyFill="1" applyBorder="1" applyAlignment="1">
      <alignment horizontal="center" vertical="center"/>
    </xf>
    <xf numFmtId="0" fontId="8" fillId="16" borderId="6" xfId="6" applyFill="1" applyBorder="1" applyAlignment="1">
      <alignment horizontal="center" vertical="center"/>
    </xf>
    <xf numFmtId="0" fontId="8" fillId="17" borderId="6" xfId="6" applyFill="1" applyBorder="1" applyAlignment="1">
      <alignment horizontal="center" vertical="center"/>
    </xf>
    <xf numFmtId="0" fontId="8" fillId="22" borderId="6" xfId="6" applyFill="1" applyBorder="1" applyAlignment="1">
      <alignment horizontal="center" vertical="center"/>
    </xf>
    <xf numFmtId="0" fontId="8" fillId="19" borderId="6" xfId="6" applyFill="1" applyBorder="1" applyAlignment="1">
      <alignment horizontal="center" vertical="center"/>
    </xf>
    <xf numFmtId="0" fontId="8" fillId="0" borderId="5" xfId="6" applyBorder="1"/>
    <xf numFmtId="0" fontId="8" fillId="0" borderId="38" xfId="6" applyBorder="1" applyAlignment="1">
      <alignment vertical="center"/>
    </xf>
    <xf numFmtId="0" fontId="8" fillId="0" borderId="58" xfId="6" applyBorder="1"/>
    <xf numFmtId="49" fontId="8" fillId="2" borderId="0" xfId="6" applyNumberFormat="1" applyFill="1" applyAlignment="1" applyProtection="1">
      <alignment vertical="top"/>
      <protection locked="0"/>
    </xf>
    <xf numFmtId="0" fontId="8" fillId="2" borderId="0" xfId="6" applyFill="1" applyAlignment="1" applyProtection="1">
      <alignment horizontal="left" vertical="top" wrapText="1" indent="3"/>
      <protection locked="0"/>
    </xf>
    <xf numFmtId="0" fontId="10" fillId="4" borderId="22" xfId="6" applyFont="1" applyFill="1" applyBorder="1" applyAlignment="1">
      <alignment horizontal="left" vertical="center"/>
    </xf>
    <xf numFmtId="0" fontId="10" fillId="4" borderId="29" xfId="6" applyFont="1" applyFill="1" applyBorder="1" applyAlignment="1">
      <alignment horizontal="left" vertical="center"/>
    </xf>
    <xf numFmtId="0" fontId="12" fillId="0" borderId="9" xfId="6" applyFont="1" applyBorder="1" applyAlignment="1">
      <alignment horizontal="center" vertical="center"/>
    </xf>
    <xf numFmtId="0" fontId="8" fillId="0" borderId="2" xfId="6" applyBorder="1"/>
    <xf numFmtId="0" fontId="8" fillId="0" borderId="9" xfId="6" applyBorder="1" applyAlignment="1">
      <alignment horizontal="center" vertical="center"/>
    </xf>
    <xf numFmtId="0" fontId="8" fillId="0" borderId="21" xfId="6" applyBorder="1" applyAlignment="1">
      <alignment horizontal="center" vertical="center"/>
    </xf>
    <xf numFmtId="0" fontId="8" fillId="0" borderId="34" xfId="6" applyBorder="1" applyAlignment="1" applyProtection="1">
      <alignment horizontal="center" vertical="center"/>
      <protection locked="0"/>
    </xf>
    <xf numFmtId="0" fontId="8" fillId="0" borderId="34" xfId="6" applyBorder="1" applyAlignment="1">
      <alignment horizontal="center"/>
    </xf>
    <xf numFmtId="0" fontId="8" fillId="0" borderId="3" xfId="6" applyBorder="1" applyAlignment="1">
      <alignment horizontal="left" vertical="top" wrapText="1"/>
    </xf>
    <xf numFmtId="0" fontId="27" fillId="0" borderId="0" xfId="6" applyFont="1" applyAlignment="1">
      <alignment horizontal="center"/>
    </xf>
    <xf numFmtId="0" fontId="8" fillId="0" borderId="5" xfId="6" applyBorder="1" applyAlignment="1">
      <alignment horizontal="left" vertical="top" wrapText="1"/>
    </xf>
    <xf numFmtId="0" fontId="42" fillId="3" borderId="0" xfId="6" applyFont="1" applyFill="1"/>
    <xf numFmtId="0" fontId="8" fillId="19" borderId="0" xfId="6" applyFill="1" applyAlignment="1">
      <alignment horizontal="center" vertical="center"/>
    </xf>
    <xf numFmtId="0" fontId="8" fillId="0" borderId="3" xfId="6" applyBorder="1" applyAlignment="1">
      <alignment vertical="top"/>
    </xf>
    <xf numFmtId="1" fontId="8" fillId="0" borderId="0" xfId="6" quotePrefix="1" applyNumberFormat="1" applyAlignment="1">
      <alignment horizontal="center" vertical="top"/>
    </xf>
    <xf numFmtId="0" fontId="8" fillId="2" borderId="0" xfId="6" applyFill="1" applyAlignment="1" applyProtection="1">
      <alignment horizontal="left" vertical="top" wrapText="1" readingOrder="1"/>
      <protection locked="0"/>
    </xf>
    <xf numFmtId="0" fontId="37" fillId="2" borderId="0" xfId="6" applyFont="1" applyFill="1" applyAlignment="1">
      <alignment horizontal="center" vertical="top"/>
    </xf>
    <xf numFmtId="0" fontId="37" fillId="2" borderId="28" xfId="6" applyFont="1" applyFill="1" applyBorder="1" applyAlignment="1">
      <alignment horizontal="center" vertical="top"/>
    </xf>
    <xf numFmtId="0" fontId="37" fillId="2" borderId="37" xfId="6" applyFont="1" applyFill="1" applyBorder="1" applyAlignment="1">
      <alignment horizontal="center" vertical="top"/>
    </xf>
    <xf numFmtId="0" fontId="37" fillId="2" borderId="56" xfId="6" applyFont="1" applyFill="1" applyBorder="1" applyAlignment="1">
      <alignment horizontal="center" vertical="top"/>
    </xf>
    <xf numFmtId="0" fontId="8" fillId="2" borderId="3" xfId="6" applyFill="1" applyBorder="1" applyAlignment="1" applyProtection="1">
      <alignment horizontal="left" vertical="top" wrapText="1" indent="1" readingOrder="1"/>
      <protection locked="0"/>
    </xf>
    <xf numFmtId="1" fontId="8" fillId="0" borderId="0" xfId="6" applyNumberFormat="1" applyAlignment="1">
      <alignment horizontal="center" vertical="center"/>
    </xf>
    <xf numFmtId="1" fontId="12" fillId="0" borderId="7" xfId="6" applyNumberFormat="1" applyFont="1" applyBorder="1" applyAlignment="1">
      <alignment horizontal="center" vertical="center"/>
    </xf>
    <xf numFmtId="0" fontId="8" fillId="3" borderId="0" xfId="6" applyFill="1" applyAlignment="1">
      <alignment horizontal="left"/>
    </xf>
    <xf numFmtId="166" fontId="8" fillId="3" borderId="0" xfId="6" applyNumberFormat="1" applyFill="1"/>
    <xf numFmtId="0" fontId="8" fillId="0" borderId="0" xfId="6" applyAlignment="1">
      <alignment horizontal="center" vertical="top"/>
    </xf>
    <xf numFmtId="0" fontId="8" fillId="0" borderId="56" xfId="6" applyBorder="1" applyAlignment="1">
      <alignment horizontal="center" vertical="top"/>
    </xf>
    <xf numFmtId="0" fontId="10" fillId="0" borderId="3" xfId="6" applyFont="1" applyBorder="1" applyAlignment="1">
      <alignment horizontal="center" vertical="center"/>
    </xf>
    <xf numFmtId="0" fontId="10" fillId="0" borderId="57" xfId="6" applyFont="1" applyBorder="1" applyAlignment="1">
      <alignment horizontal="center" vertical="center"/>
    </xf>
    <xf numFmtId="0" fontId="10" fillId="0" borderId="28" xfId="6" applyFont="1" applyBorder="1" applyAlignment="1">
      <alignment horizontal="center" vertical="center"/>
    </xf>
    <xf numFmtId="0" fontId="8" fillId="0" borderId="5" xfId="6" applyBorder="1" applyAlignment="1">
      <alignment vertical="center"/>
    </xf>
    <xf numFmtId="0" fontId="8" fillId="0" borderId="58" xfId="6" applyBorder="1" applyAlignment="1">
      <alignment vertical="center"/>
    </xf>
    <xf numFmtId="0" fontId="8" fillId="0" borderId="29" xfId="6" applyBorder="1" applyAlignment="1">
      <alignment vertical="center"/>
    </xf>
    <xf numFmtId="0" fontId="2" fillId="23" borderId="0" xfId="16" applyFill="1" applyAlignment="1">
      <alignment horizontal="center"/>
    </xf>
    <xf numFmtId="0" fontId="2" fillId="23" borderId="0" xfId="16" applyFill="1"/>
    <xf numFmtId="0" fontId="2" fillId="0" borderId="0" xfId="16"/>
    <xf numFmtId="170" fontId="2" fillId="0" borderId="0" xfId="16" applyNumberFormat="1" applyAlignment="1">
      <alignment horizontal="center"/>
    </xf>
    <xf numFmtId="0" fontId="2" fillId="0" borderId="0" xfId="16" applyAlignment="1">
      <alignment horizontal="center"/>
    </xf>
    <xf numFmtId="49" fontId="2" fillId="0" borderId="0" xfId="16" applyNumberFormat="1"/>
    <xf numFmtId="0" fontId="45" fillId="18" borderId="6" xfId="0" applyFont="1" applyFill="1" applyBorder="1" applyAlignment="1">
      <alignment horizontal="center" vertical="center"/>
    </xf>
    <xf numFmtId="49" fontId="8" fillId="0" borderId="0" xfId="0" applyNumberFormat="1" applyFont="1"/>
    <xf numFmtId="49" fontId="1" fillId="0" borderId="0" xfId="11" applyNumberFormat="1" applyFont="1" applyAlignment="1">
      <alignment horizontal="left" vertical="center"/>
    </xf>
    <xf numFmtId="0" fontId="8" fillId="2" borderId="0" xfId="0" applyFont="1" applyFill="1" applyAlignment="1" applyProtection="1">
      <alignment horizontal="left" vertical="top" wrapText="1" readingOrder="1"/>
      <protection locked="0"/>
    </xf>
    <xf numFmtId="0" fontId="8" fillId="0" borderId="0" xfId="0" applyFont="1" applyAlignment="1">
      <alignment horizontal="center" vertical="top"/>
    </xf>
    <xf numFmtId="0" fontId="8" fillId="2" borderId="0" xfId="0" applyFont="1" applyFill="1" applyAlignment="1">
      <alignment horizontal="left" vertical="top" wrapText="1"/>
    </xf>
    <xf numFmtId="49" fontId="0" fillId="2" borderId="35" xfId="0" applyNumberFormat="1" applyFill="1" applyBorder="1" applyAlignment="1">
      <alignment horizontal="center" vertical="top" wrapText="1"/>
    </xf>
    <xf numFmtId="0" fontId="8" fillId="2" borderId="0" xfId="0" applyFont="1" applyFill="1" applyAlignment="1">
      <alignment horizontal="left" vertical="top" wrapText="1" indent="2"/>
    </xf>
    <xf numFmtId="0" fontId="8" fillId="12" borderId="0" xfId="0" applyFont="1" applyFill="1" applyAlignment="1">
      <alignment horizontal="left" vertical="top" wrapText="1"/>
    </xf>
    <xf numFmtId="0" fontId="8" fillId="2" borderId="0" xfId="0" applyFont="1" applyFill="1" applyAlignment="1">
      <alignment horizontal="left" vertical="top" wrapText="1" indent="4"/>
    </xf>
    <xf numFmtId="0" fontId="29" fillId="0" borderId="0" xfId="0" applyFont="1" applyAlignment="1">
      <alignment horizontal="centerContinuous"/>
    </xf>
    <xf numFmtId="0" fontId="29" fillId="0" borderId="19" xfId="0" applyFont="1" applyBorder="1" applyAlignment="1">
      <alignment horizontal="centerContinuous"/>
    </xf>
    <xf numFmtId="0" fontId="30" fillId="0" borderId="0" xfId="0" applyFont="1"/>
    <xf numFmtId="0" fontId="9" fillId="0" borderId="0" xfId="0" applyFont="1" applyAlignment="1">
      <alignment horizontal="right" vertical="top"/>
    </xf>
    <xf numFmtId="0" fontId="8" fillId="0" borderId="0" xfId="0" applyFont="1" applyAlignment="1">
      <alignment horizontal="center"/>
    </xf>
    <xf numFmtId="0" fontId="19" fillId="3" borderId="0" xfId="0" applyFont="1" applyFill="1" applyAlignment="1">
      <alignment vertical="center"/>
    </xf>
    <xf numFmtId="0" fontId="23" fillId="0" borderId="6" xfId="0" applyFont="1" applyBorder="1" applyAlignment="1">
      <alignment horizontal="left" vertical="top" wrapText="1"/>
    </xf>
    <xf numFmtId="0" fontId="15" fillId="8" borderId="0" xfId="0" applyFont="1" applyFill="1" applyAlignment="1" applyProtection="1">
      <alignment horizontal="center" vertical="top"/>
      <protection locked="0"/>
    </xf>
    <xf numFmtId="0" fontId="8" fillId="3" borderId="0" xfId="0" applyFont="1" applyFill="1" applyAlignment="1">
      <alignment horizontal="center" vertical="center"/>
    </xf>
    <xf numFmtId="0" fontId="8" fillId="0" borderId="3" xfId="0" applyFont="1" applyBorder="1" applyAlignment="1">
      <alignment horizontal="left" vertical="center" indent="1"/>
    </xf>
    <xf numFmtId="0" fontId="8" fillId="0" borderId="5" xfId="0" applyFont="1" applyBorder="1" applyAlignment="1">
      <alignment horizontal="left" vertical="center" indent="1"/>
    </xf>
    <xf numFmtId="0" fontId="8" fillId="3" borderId="0" xfId="0" applyFont="1" applyFill="1" applyAlignment="1">
      <alignment horizontal="center" vertical="top"/>
    </xf>
    <xf numFmtId="0" fontId="8" fillId="0" borderId="42" xfId="0" applyFont="1" applyBorder="1"/>
    <xf numFmtId="0" fontId="8" fillId="0" borderId="23" xfId="0" applyFont="1" applyBorder="1" applyAlignment="1">
      <alignment horizontal="left" vertical="top"/>
    </xf>
    <xf numFmtId="0" fontId="8" fillId="0" borderId="23" xfId="0" applyFont="1" applyBorder="1" applyAlignment="1">
      <alignment horizontal="left" vertical="top" wrapText="1" readingOrder="1"/>
    </xf>
    <xf numFmtId="0" fontId="8" fillId="0" borderId="3" xfId="0" applyFont="1" applyBorder="1"/>
    <xf numFmtId="0" fontId="8" fillId="0" borderId="0" xfId="0" applyFont="1" applyAlignment="1">
      <alignment horizontal="left" vertical="top"/>
    </xf>
    <xf numFmtId="0" fontId="8" fillId="0" borderId="0" xfId="0" applyFont="1" applyAlignment="1">
      <alignment horizontal="left" vertical="top" wrapText="1" readingOrder="1"/>
    </xf>
    <xf numFmtId="0" fontId="0" fillId="0" borderId="77" xfId="0" applyBorder="1" applyAlignment="1">
      <alignment horizontal="center" vertical="center"/>
    </xf>
    <xf numFmtId="0" fontId="0" fillId="0" borderId="77" xfId="0" applyBorder="1" applyAlignment="1">
      <alignment horizontal="center"/>
    </xf>
    <xf numFmtId="0" fontId="0" fillId="0" borderId="77" xfId="0" applyBorder="1"/>
    <xf numFmtId="0" fontId="10" fillId="0" borderId="77" xfId="0" applyFont="1" applyBorder="1" applyAlignment="1">
      <alignment horizontal="left" vertical="top" wrapText="1"/>
    </xf>
    <xf numFmtId="0" fontId="8" fillId="0" borderId="37" xfId="0" applyFont="1" applyBorder="1" applyAlignment="1">
      <alignment horizontal="center" vertical="top"/>
    </xf>
    <xf numFmtId="0" fontId="1" fillId="17" borderId="6" xfId="0" applyFont="1" applyFill="1" applyBorder="1" applyAlignment="1">
      <alignment horizontal="center" vertical="center"/>
    </xf>
    <xf numFmtId="0" fontId="8" fillId="0" borderId="3" xfId="0" applyFont="1" applyBorder="1" applyAlignment="1">
      <alignment horizontal="left" vertical="top" wrapText="1"/>
    </xf>
    <xf numFmtId="0" fontId="8" fillId="0" borderId="5" xfId="0" applyFont="1" applyBorder="1" applyAlignment="1">
      <alignment horizontal="left" vertical="top" wrapText="1"/>
    </xf>
    <xf numFmtId="0" fontId="8" fillId="0" borderId="3" xfId="0" applyFont="1" applyBorder="1" applyAlignment="1">
      <alignment vertical="top"/>
    </xf>
    <xf numFmtId="1" fontId="8" fillId="0" borderId="0" xfId="0" quotePrefix="1" applyNumberFormat="1" applyFont="1" applyAlignment="1">
      <alignment horizontal="center" vertical="top"/>
    </xf>
    <xf numFmtId="0" fontId="8" fillId="2" borderId="3" xfId="0" applyFont="1" applyFill="1" applyBorder="1" applyAlignment="1" applyProtection="1">
      <alignment horizontal="left" vertical="top" wrapText="1" indent="1" readingOrder="1"/>
      <protection locked="0"/>
    </xf>
    <xf numFmtId="1" fontId="8" fillId="0" borderId="0" xfId="0" applyNumberFormat="1" applyFont="1" applyAlignment="1">
      <alignment horizontal="center" vertical="center"/>
    </xf>
    <xf numFmtId="0" fontId="1" fillId="17" borderId="6" xfId="6" applyFont="1" applyFill="1" applyBorder="1" applyAlignment="1">
      <alignment horizontal="center" vertical="center"/>
    </xf>
    <xf numFmtId="0" fontId="1" fillId="0" borderId="0" xfId="0" quotePrefix="1" applyFont="1" applyAlignment="1">
      <alignment horizontal="center"/>
    </xf>
    <xf numFmtId="0" fontId="38" fillId="0" borderId="59" xfId="8" applyFont="1" applyBorder="1" applyAlignment="1">
      <alignment horizontal="left" vertical="top" wrapText="1" indent="2"/>
    </xf>
    <xf numFmtId="0" fontId="38" fillId="0" borderId="60" xfId="8" applyFont="1" applyBorder="1" applyAlignment="1">
      <alignment horizontal="left" vertical="top" wrapText="1" indent="2"/>
    </xf>
    <xf numFmtId="0" fontId="38" fillId="0" borderId="61" xfId="8" applyFont="1" applyBorder="1" applyAlignment="1">
      <alignment horizontal="left" vertical="top" wrapText="1" indent="2"/>
    </xf>
    <xf numFmtId="0" fontId="38" fillId="0" borderId="62" xfId="8" applyFont="1" applyBorder="1" applyAlignment="1">
      <alignment horizontal="left" vertical="top" wrapText="1" indent="2"/>
    </xf>
    <xf numFmtId="0" fontId="38" fillId="0" borderId="0" xfId="8" applyFont="1" applyAlignment="1">
      <alignment horizontal="left" vertical="top" wrapText="1" indent="2"/>
    </xf>
    <xf numFmtId="0" fontId="38" fillId="0" borderId="63" xfId="8" applyFont="1" applyBorder="1" applyAlignment="1">
      <alignment horizontal="left" vertical="top" wrapText="1" indent="2"/>
    </xf>
    <xf numFmtId="0" fontId="38" fillId="0" borderId="64" xfId="8" applyFont="1" applyBorder="1" applyAlignment="1">
      <alignment horizontal="left" vertical="top" wrapText="1" indent="2"/>
    </xf>
    <xf numFmtId="0" fontId="38" fillId="0" borderId="65" xfId="8" applyFont="1" applyBorder="1" applyAlignment="1">
      <alignment horizontal="left" vertical="top" wrapText="1" indent="2"/>
    </xf>
    <xf numFmtId="0" fontId="38" fillId="0" borderId="66" xfId="8" applyFont="1" applyBorder="1" applyAlignment="1">
      <alignment horizontal="left" vertical="top" wrapText="1" indent="2"/>
    </xf>
    <xf numFmtId="0" fontId="20" fillId="0" borderId="0" xfId="0" applyFont="1" applyAlignment="1">
      <alignment horizontal="center"/>
    </xf>
    <xf numFmtId="0" fontId="21" fillId="0" borderId="0" xfId="0" applyFont="1" applyAlignment="1">
      <alignment horizontal="center"/>
    </xf>
    <xf numFmtId="0" fontId="15" fillId="8" borderId="43" xfId="0" applyFont="1" applyFill="1" applyBorder="1" applyAlignment="1">
      <alignment horizontal="left"/>
    </xf>
    <xf numFmtId="0" fontId="15" fillId="8" borderId="44" xfId="0" applyFont="1" applyFill="1" applyBorder="1" applyAlignment="1">
      <alignment horizontal="left"/>
    </xf>
    <xf numFmtId="0" fontId="15" fillId="8" borderId="45" xfId="0" applyFont="1" applyFill="1" applyBorder="1" applyAlignment="1">
      <alignment horizontal="left"/>
    </xf>
    <xf numFmtId="170" fontId="15" fillId="8" borderId="43" xfId="0" applyNumberFormat="1" applyFont="1" applyFill="1" applyBorder="1" applyAlignment="1">
      <alignment horizontal="left"/>
    </xf>
    <xf numFmtId="170" fontId="15" fillId="8" borderId="45" xfId="0" applyNumberFormat="1" applyFont="1" applyFill="1" applyBorder="1" applyAlignment="1">
      <alignment horizontal="left"/>
    </xf>
    <xf numFmtId="0" fontId="45" fillId="18" borderId="6" xfId="8" applyFont="1" applyFill="1" applyBorder="1"/>
    <xf numFmtId="0" fontId="1" fillId="0" borderId="6" xfId="8" applyFont="1" applyBorder="1" applyProtection="1">
      <protection locked="0"/>
    </xf>
    <xf numFmtId="0" fontId="0" fillId="0" borderId="0" xfId="0" applyAlignment="1">
      <alignment horizontal="center"/>
    </xf>
    <xf numFmtId="0" fontId="1" fillId="0" borderId="6" xfId="8" applyFont="1" applyBorder="1" applyAlignment="1" applyProtection="1">
      <alignment vertical="top"/>
      <protection locked="0"/>
    </xf>
    <xf numFmtId="0" fontId="47" fillId="0" borderId="77" xfId="6" applyFont="1" applyBorder="1" applyAlignment="1">
      <alignment horizontal="center" vertical="center" textRotation="90"/>
    </xf>
    <xf numFmtId="0" fontId="47" fillId="0" borderId="35" xfId="6" applyFont="1" applyBorder="1" applyAlignment="1">
      <alignment horizontal="center" vertical="center" textRotation="90"/>
    </xf>
    <xf numFmtId="0" fontId="47" fillId="0" borderId="34" xfId="6" applyFont="1" applyBorder="1" applyAlignment="1">
      <alignment horizontal="center" vertical="center" textRotation="90"/>
    </xf>
    <xf numFmtId="0" fontId="46" fillId="0" borderId="35" xfId="6" applyFont="1" applyBorder="1" applyAlignment="1">
      <alignment horizontal="center"/>
    </xf>
    <xf numFmtId="0" fontId="46" fillId="16" borderId="35" xfId="6" applyFont="1" applyFill="1" applyBorder="1" applyAlignment="1">
      <alignment horizontal="center" vertical="center" textRotation="90"/>
    </xf>
    <xf numFmtId="0" fontId="46" fillId="16" borderId="34" xfId="6" applyFont="1" applyFill="1" applyBorder="1" applyAlignment="1">
      <alignment horizontal="center" vertical="center" textRotation="90"/>
    </xf>
    <xf numFmtId="0" fontId="46" fillId="16" borderId="35" xfId="6" applyFont="1" applyFill="1" applyBorder="1"/>
    <xf numFmtId="0" fontId="46" fillId="16" borderId="34" xfId="6" applyFont="1" applyFill="1" applyBorder="1"/>
    <xf numFmtId="0" fontId="46" fillId="16" borderId="6" xfId="6" applyFont="1" applyFill="1" applyBorder="1"/>
    <xf numFmtId="0" fontId="47" fillId="14" borderId="42" xfId="6" applyFont="1" applyFill="1" applyBorder="1" applyAlignment="1">
      <alignment horizontal="center" vertical="center" wrapText="1"/>
    </xf>
    <xf numFmtId="0" fontId="47" fillId="14" borderId="23" xfId="6" applyFont="1" applyFill="1" applyBorder="1" applyAlignment="1">
      <alignment horizontal="center" vertical="center" wrapText="1"/>
    </xf>
    <xf numFmtId="0" fontId="47" fillId="14" borderId="27" xfId="6" applyFont="1" applyFill="1" applyBorder="1" applyAlignment="1">
      <alignment horizontal="center" vertical="center" wrapText="1"/>
    </xf>
    <xf numFmtId="0" fontId="47" fillId="14" borderId="3" xfId="6" applyFont="1" applyFill="1" applyBorder="1" applyAlignment="1">
      <alignment horizontal="center" vertical="center" wrapText="1"/>
    </xf>
    <xf numFmtId="0" fontId="47" fillId="14" borderId="0" xfId="6" applyFont="1" applyFill="1" applyAlignment="1">
      <alignment horizontal="center" vertical="center" wrapText="1"/>
    </xf>
    <xf numFmtId="0" fontId="47" fillId="14" borderId="28" xfId="6" applyFont="1" applyFill="1" applyBorder="1" applyAlignment="1">
      <alignment horizontal="center" vertical="center" wrapText="1"/>
    </xf>
    <xf numFmtId="0" fontId="46" fillId="16" borderId="6" xfId="6" applyFont="1" applyFill="1" applyBorder="1" applyAlignment="1">
      <alignment horizontal="center" vertical="center" textRotation="90"/>
    </xf>
    <xf numFmtId="0" fontId="46" fillId="15" borderId="41" xfId="6" applyFont="1" applyFill="1" applyBorder="1" applyAlignment="1">
      <alignment horizontal="center" vertical="center"/>
    </xf>
    <xf numFmtId="0" fontId="46" fillId="15" borderId="25" xfId="6" applyFont="1" applyFill="1" applyBorder="1" applyAlignment="1">
      <alignment horizontal="center" vertical="center"/>
    </xf>
    <xf numFmtId="0" fontId="46" fillId="15" borderId="10" xfId="6" applyFont="1" applyFill="1" applyBorder="1" applyAlignment="1">
      <alignment horizontal="center" vertical="center"/>
    </xf>
    <xf numFmtId="0" fontId="47" fillId="14" borderId="42" xfId="6" applyFont="1" applyFill="1" applyBorder="1" applyAlignment="1">
      <alignment horizontal="center" vertical="center"/>
    </xf>
    <xf numFmtId="0" fontId="47" fillId="14" borderId="23" xfId="6" applyFont="1" applyFill="1" applyBorder="1" applyAlignment="1">
      <alignment horizontal="center" vertical="center"/>
    </xf>
    <xf numFmtId="0" fontId="47" fillId="14" borderId="27" xfId="6" applyFont="1" applyFill="1" applyBorder="1" applyAlignment="1">
      <alignment horizontal="center" vertical="center"/>
    </xf>
    <xf numFmtId="0" fontId="0" fillId="0" borderId="5" xfId="0" applyBorder="1" applyAlignment="1" applyProtection="1">
      <alignment horizontal="center"/>
      <protection locked="0"/>
    </xf>
    <xf numFmtId="0" fontId="0" fillId="0" borderId="22" xfId="0" applyBorder="1" applyAlignment="1" applyProtection="1">
      <alignment horizontal="center"/>
      <protection locked="0"/>
    </xf>
    <xf numFmtId="0" fontId="0" fillId="0" borderId="5" xfId="0" applyBorder="1" applyAlignment="1">
      <alignment horizontal="center"/>
    </xf>
    <xf numFmtId="0" fontId="0" fillId="0" borderId="22" xfId="0" applyBorder="1" applyAlignment="1">
      <alignment horizontal="center"/>
    </xf>
    <xf numFmtId="0" fontId="47" fillId="14" borderId="3" xfId="6" applyFont="1" applyFill="1" applyBorder="1" applyAlignment="1">
      <alignment horizontal="center" vertical="center"/>
    </xf>
    <xf numFmtId="0" fontId="47" fillId="14" borderId="0" xfId="6" applyFont="1" applyFill="1" applyAlignment="1">
      <alignment horizontal="center" vertical="center"/>
    </xf>
    <xf numFmtId="0" fontId="47" fillId="14" borderId="28" xfId="6" applyFont="1" applyFill="1" applyBorder="1" applyAlignment="1">
      <alignment horizontal="center" vertical="center"/>
    </xf>
    <xf numFmtId="0" fontId="47" fillId="16" borderId="6" xfId="6" applyFont="1" applyFill="1" applyBorder="1" applyAlignment="1">
      <alignment horizontal="center" vertical="center" wrapText="1"/>
    </xf>
    <xf numFmtId="0" fontId="47" fillId="16" borderId="77" xfId="6" applyFont="1" applyFill="1" applyBorder="1" applyAlignment="1">
      <alignment horizontal="center" vertical="center" wrapText="1"/>
    </xf>
    <xf numFmtId="0" fontId="0" fillId="2" borderId="46" xfId="0" applyFill="1" applyBorder="1" applyAlignment="1" applyProtection="1">
      <alignment horizontal="left" vertical="top" wrapText="1" indent="1"/>
      <protection locked="0"/>
    </xf>
    <xf numFmtId="0" fontId="0" fillId="2" borderId="0" xfId="0" applyFill="1" applyAlignment="1" applyProtection="1">
      <alignment horizontal="left" vertical="top" wrapText="1" indent="1"/>
      <protection locked="0"/>
    </xf>
    <xf numFmtId="0" fontId="0" fillId="2" borderId="47" xfId="0" applyFill="1" applyBorder="1" applyAlignment="1" applyProtection="1">
      <alignment horizontal="left" vertical="top" wrapText="1" indent="1"/>
      <protection locked="0"/>
    </xf>
    <xf numFmtId="0" fontId="0" fillId="2" borderId="48" xfId="0" applyFill="1" applyBorder="1" applyAlignment="1" applyProtection="1">
      <alignment horizontal="left" vertical="top" wrapText="1" indent="1"/>
      <protection locked="0"/>
    </xf>
    <xf numFmtId="0" fontId="0" fillId="2" borderId="49" xfId="0" applyFill="1" applyBorder="1" applyAlignment="1" applyProtection="1">
      <alignment horizontal="left" vertical="top" wrapText="1" indent="1"/>
      <protection locked="0"/>
    </xf>
    <xf numFmtId="0" fontId="0" fillId="2" borderId="50" xfId="0" applyFill="1" applyBorder="1" applyAlignment="1" applyProtection="1">
      <alignment horizontal="left" vertical="top" wrapText="1" indent="1"/>
      <protection locked="0"/>
    </xf>
    <xf numFmtId="0" fontId="10" fillId="0" borderId="51" xfId="0" applyFont="1" applyBorder="1" applyAlignment="1">
      <alignment horizontal="center" vertical="top" wrapText="1"/>
    </xf>
    <xf numFmtId="0" fontId="10" fillId="0" borderId="52" xfId="0" applyFont="1" applyBorder="1" applyAlignment="1">
      <alignment horizontal="center" vertical="top" wrapText="1"/>
    </xf>
    <xf numFmtId="0" fontId="10" fillId="0" borderId="53" xfId="0" applyFont="1" applyBorder="1" applyAlignment="1">
      <alignment horizontal="center" vertical="top" wrapText="1"/>
    </xf>
    <xf numFmtId="0" fontId="23" fillId="2" borderId="0" xfId="0" applyFont="1" applyFill="1" applyAlignment="1" applyProtection="1">
      <alignment horizontal="left" vertical="top" wrapText="1"/>
      <protection locked="0"/>
    </xf>
    <xf numFmtId="0" fontId="0" fillId="0" borderId="0" xfId="0"/>
    <xf numFmtId="0" fontId="11" fillId="0" borderId="0" xfId="0" applyFont="1" applyAlignment="1">
      <alignment horizontal="center"/>
    </xf>
    <xf numFmtId="0" fontId="13" fillId="9" borderId="3" xfId="3" applyFill="1" applyBorder="1" applyAlignment="1" applyProtection="1">
      <alignment horizontal="left" vertical="center" indent="1"/>
    </xf>
    <xf numFmtId="0" fontId="13" fillId="9" borderId="0" xfId="3" applyFill="1" applyAlignment="1" applyProtection="1">
      <alignment horizontal="left" vertical="center" indent="1"/>
    </xf>
    <xf numFmtId="0" fontId="10" fillId="0" borderId="0" xfId="0" applyFont="1" applyAlignment="1">
      <alignment horizontal="center"/>
    </xf>
    <xf numFmtId="1" fontId="33" fillId="0" borderId="13" xfId="0" applyNumberFormat="1" applyFont="1" applyBorder="1" applyAlignment="1">
      <alignment horizontal="center"/>
    </xf>
    <xf numFmtId="1" fontId="33" fillId="0" borderId="0" xfId="0" applyNumberFormat="1" applyFont="1" applyAlignment="1">
      <alignment horizontal="center"/>
    </xf>
    <xf numFmtId="1" fontId="33" fillId="0" borderId="31" xfId="0" applyNumberFormat="1" applyFont="1" applyBorder="1" applyAlignment="1">
      <alignment horizontal="center"/>
    </xf>
    <xf numFmtId="0" fontId="28" fillId="2" borderId="0" xfId="0" applyFont="1" applyFill="1" applyAlignment="1" applyProtection="1">
      <alignment horizontal="left" vertical="top" wrapText="1" indent="1"/>
      <protection locked="0"/>
    </xf>
    <xf numFmtId="0" fontId="10" fillId="0" borderId="0" xfId="0" applyFont="1" applyAlignment="1">
      <alignment horizontal="center" vertical="center"/>
    </xf>
    <xf numFmtId="0" fontId="0" fillId="0" borderId="5" xfId="0" applyBorder="1"/>
    <xf numFmtId="0" fontId="0" fillId="0" borderId="22" xfId="0" applyBorder="1"/>
    <xf numFmtId="0" fontId="0" fillId="0" borderId="29" xfId="0" applyBorder="1"/>
    <xf numFmtId="0" fontId="0" fillId="0" borderId="3" xfId="0" applyBorder="1"/>
    <xf numFmtId="0" fontId="0" fillId="0" borderId="28" xfId="0" applyBorder="1"/>
    <xf numFmtId="0" fontId="8" fillId="0" borderId="3" xfId="0" applyFont="1" applyBorder="1" applyAlignment="1">
      <alignment horizontal="center" vertical="top"/>
    </xf>
    <xf numFmtId="0" fontId="8" fillId="0" borderId="0" xfId="0" applyFont="1" applyAlignment="1">
      <alignment horizontal="center" vertical="top"/>
    </xf>
    <xf numFmtId="0" fontId="8" fillId="0" borderId="28" xfId="0" applyFont="1" applyBorder="1" applyAlignment="1">
      <alignment horizontal="center" vertical="top"/>
    </xf>
    <xf numFmtId="0" fontId="8" fillId="0" borderId="0" xfId="0" applyFont="1" applyAlignment="1">
      <alignment horizontal="left" vertical="top" wrapText="1"/>
    </xf>
    <xf numFmtId="0" fontId="8" fillId="2" borderId="0" xfId="0" applyFont="1" applyFill="1" applyAlignment="1" applyProtection="1">
      <alignment horizontal="left" vertical="top" wrapText="1"/>
      <protection locked="0"/>
    </xf>
    <xf numFmtId="0" fontId="8" fillId="0" borderId="22" xfId="0" applyFont="1" applyBorder="1" applyAlignment="1">
      <alignment horizontal="left" vertical="top" wrapText="1"/>
    </xf>
    <xf numFmtId="0" fontId="0" fillId="0" borderId="0" xfId="0" applyAlignment="1">
      <alignment horizontal="center" vertical="top"/>
    </xf>
    <xf numFmtId="0" fontId="0" fillId="0" borderId="28" xfId="0" applyBorder="1" applyAlignment="1">
      <alignment horizontal="center" vertical="top"/>
    </xf>
    <xf numFmtId="0" fontId="10" fillId="4" borderId="5" xfId="0" applyFont="1" applyFill="1" applyBorder="1" applyAlignment="1">
      <alignment horizontal="left" vertical="center"/>
    </xf>
    <xf numFmtId="0" fontId="10" fillId="4" borderId="22" xfId="0" applyFont="1" applyFill="1" applyBorder="1" applyAlignment="1">
      <alignment horizontal="left" vertical="center"/>
    </xf>
    <xf numFmtId="0" fontId="11" fillId="2" borderId="42" xfId="0" applyFont="1" applyFill="1" applyBorder="1" applyAlignment="1">
      <alignment horizontal="left" vertical="center" wrapText="1" indent="1"/>
    </xf>
    <xf numFmtId="0" fontId="11" fillId="2" borderId="23" xfId="0" applyFont="1" applyFill="1" applyBorder="1" applyAlignment="1">
      <alignment horizontal="left" vertical="center" wrapText="1" indent="1"/>
    </xf>
    <xf numFmtId="0" fontId="11" fillId="2" borderId="27" xfId="0" applyFont="1" applyFill="1" applyBorder="1" applyAlignment="1">
      <alignment horizontal="left" vertical="center" wrapText="1" indent="1"/>
    </xf>
    <xf numFmtId="0" fontId="11" fillId="2" borderId="5" xfId="0" applyFont="1" applyFill="1" applyBorder="1" applyAlignment="1">
      <alignment horizontal="left" vertical="center" wrapText="1" indent="1"/>
    </xf>
    <xf numFmtId="0" fontId="11" fillId="2" borderId="22" xfId="0" applyFont="1" applyFill="1" applyBorder="1" applyAlignment="1">
      <alignment horizontal="left" vertical="center" wrapText="1" indent="1"/>
    </xf>
    <xf numFmtId="0" fontId="11" fillId="2" borderId="29" xfId="0" applyFont="1" applyFill="1" applyBorder="1" applyAlignment="1">
      <alignment horizontal="left" vertical="center" wrapText="1" indent="1"/>
    </xf>
    <xf numFmtId="0" fontId="10" fillId="0" borderId="0" xfId="0" applyFont="1" applyAlignment="1">
      <alignment horizontal="left" vertical="center" indent="1"/>
    </xf>
    <xf numFmtId="0" fontId="8" fillId="2" borderId="0" xfId="0" applyFont="1" applyFill="1" applyAlignment="1">
      <alignment horizontal="left" vertical="top" wrapText="1"/>
    </xf>
    <xf numFmtId="0" fontId="0" fillId="2" borderId="0" xfId="0" applyFill="1" applyAlignment="1">
      <alignment horizontal="left" vertical="top" wrapText="1"/>
    </xf>
    <xf numFmtId="0" fontId="10" fillId="0" borderId="22" xfId="0" applyFont="1" applyBorder="1" applyAlignment="1">
      <alignment horizontal="left" vertical="center" indent="1"/>
    </xf>
    <xf numFmtId="0" fontId="10" fillId="4" borderId="41" xfId="0" applyFont="1" applyFill="1" applyBorder="1" applyAlignment="1">
      <alignment horizontal="left" vertical="center"/>
    </xf>
    <xf numFmtId="0" fontId="10" fillId="4" borderId="25" xfId="0" applyFont="1" applyFill="1" applyBorder="1" applyAlignment="1">
      <alignment horizontal="left" vertical="center"/>
    </xf>
    <xf numFmtId="0" fontId="30" fillId="0" borderId="0" xfId="0" applyFont="1" applyAlignment="1">
      <alignment horizontal="left" vertical="top"/>
    </xf>
    <xf numFmtId="0" fontId="8" fillId="2" borderId="0" xfId="0" applyFont="1" applyFill="1" applyAlignment="1" applyProtection="1">
      <alignment horizontal="left" vertical="top" wrapText="1" readingOrder="1"/>
      <protection locked="0"/>
    </xf>
    <xf numFmtId="0" fontId="0" fillId="2" borderId="0" xfId="0" applyFill="1" applyAlignment="1" applyProtection="1">
      <alignment horizontal="left" vertical="top" wrapText="1" readingOrder="1"/>
      <protection locked="0"/>
    </xf>
    <xf numFmtId="0" fontId="8" fillId="0" borderId="22" xfId="0" applyFont="1" applyBorder="1" applyAlignment="1">
      <alignment horizontal="left" vertical="top" indent="1"/>
    </xf>
    <xf numFmtId="0" fontId="10" fillId="4" borderId="10" xfId="0" applyFont="1" applyFill="1" applyBorder="1" applyAlignment="1">
      <alignment horizontal="left" vertical="center"/>
    </xf>
    <xf numFmtId="0" fontId="10" fillId="4" borderId="41" xfId="0" applyFont="1" applyFill="1" applyBorder="1" applyAlignment="1">
      <alignment horizontal="center" vertical="center"/>
    </xf>
    <xf numFmtId="0" fontId="10" fillId="4" borderId="25" xfId="0" applyFont="1" applyFill="1" applyBorder="1" applyAlignment="1">
      <alignment horizontal="center" vertical="center"/>
    </xf>
    <xf numFmtId="0" fontId="10" fillId="4" borderId="10" xfId="0" applyFont="1" applyFill="1" applyBorder="1" applyAlignment="1">
      <alignment horizontal="center" vertical="center"/>
    </xf>
    <xf numFmtId="0" fontId="0" fillId="2" borderId="0" xfId="0" applyFill="1" applyAlignment="1" applyProtection="1">
      <alignment horizontal="left" vertical="top" wrapText="1"/>
      <protection locked="0"/>
    </xf>
    <xf numFmtId="0" fontId="8" fillId="0" borderId="3" xfId="6" applyBorder="1"/>
    <xf numFmtId="0" fontId="8" fillId="0" borderId="0" xfId="6"/>
    <xf numFmtId="0" fontId="8" fillId="0" borderId="28" xfId="6" applyBorder="1"/>
    <xf numFmtId="0" fontId="8" fillId="0" borderId="3" xfId="6" applyBorder="1" applyAlignment="1">
      <alignment horizontal="center" vertical="top"/>
    </xf>
    <xf numFmtId="0" fontId="8" fillId="0" borderId="0" xfId="6" applyAlignment="1">
      <alignment horizontal="center" vertical="top"/>
    </xf>
    <xf numFmtId="0" fontId="8" fillId="0" borderId="28" xfId="6" applyBorder="1" applyAlignment="1">
      <alignment horizontal="center" vertical="top"/>
    </xf>
    <xf numFmtId="0" fontId="8" fillId="0" borderId="5" xfId="6" applyBorder="1"/>
    <xf numFmtId="0" fontId="8" fillId="0" borderId="22" xfId="6" applyBorder="1"/>
    <xf numFmtId="0" fontId="8" fillId="0" borderId="29" xfId="6" applyBorder="1"/>
    <xf numFmtId="0" fontId="8" fillId="0" borderId="0" xfId="6" applyAlignment="1">
      <alignment horizontal="left" vertical="top" wrapText="1"/>
    </xf>
    <xf numFmtId="0" fontId="8" fillId="2" borderId="0" xfId="6" applyFill="1" applyAlignment="1" applyProtection="1">
      <alignment horizontal="left" vertical="top" wrapText="1"/>
      <protection locked="0"/>
    </xf>
    <xf numFmtId="0" fontId="8" fillId="0" borderId="22" xfId="6" applyBorder="1" applyAlignment="1">
      <alignment horizontal="left" vertical="top" wrapText="1"/>
    </xf>
    <xf numFmtId="0" fontId="10" fillId="4" borderId="5" xfId="6" applyFont="1" applyFill="1" applyBorder="1" applyAlignment="1">
      <alignment horizontal="left" vertical="center"/>
    </xf>
    <xf numFmtId="0" fontId="10" fillId="4" borderId="22" xfId="6" applyFont="1" applyFill="1" applyBorder="1" applyAlignment="1">
      <alignment horizontal="left" vertical="center"/>
    </xf>
    <xf numFmtId="0" fontId="11" fillId="2" borderId="42" xfId="6" applyFont="1" applyFill="1" applyBorder="1" applyAlignment="1">
      <alignment horizontal="left" vertical="center" wrapText="1" indent="1"/>
    </xf>
    <xf numFmtId="0" fontId="11" fillId="2" borderId="23" xfId="6" applyFont="1" applyFill="1" applyBorder="1" applyAlignment="1">
      <alignment horizontal="left" vertical="center" wrapText="1" indent="1"/>
    </xf>
    <xf numFmtId="0" fontId="11" fillId="2" borderId="27" xfId="6" applyFont="1" applyFill="1" applyBorder="1" applyAlignment="1">
      <alignment horizontal="left" vertical="center" wrapText="1" indent="1"/>
    </xf>
    <xf numFmtId="0" fontId="11" fillId="2" borderId="5" xfId="6" applyFont="1" applyFill="1" applyBorder="1" applyAlignment="1">
      <alignment horizontal="left" vertical="center" wrapText="1" indent="1"/>
    </xf>
    <xf numFmtId="0" fontId="11" fillId="2" borderId="22" xfId="6" applyFont="1" applyFill="1" applyBorder="1" applyAlignment="1">
      <alignment horizontal="left" vertical="center" wrapText="1" indent="1"/>
    </xf>
    <xf numFmtId="0" fontId="11" fillId="2" borderId="29" xfId="6" applyFont="1" applyFill="1" applyBorder="1" applyAlignment="1">
      <alignment horizontal="left" vertical="center" wrapText="1" indent="1"/>
    </xf>
    <xf numFmtId="0" fontId="10" fillId="0" borderId="0" xfId="6" applyFont="1" applyAlignment="1">
      <alignment horizontal="left" vertical="center" indent="1"/>
    </xf>
    <xf numFmtId="0" fontId="10" fillId="0" borderId="22" xfId="6" applyFont="1" applyBorder="1" applyAlignment="1">
      <alignment horizontal="left" vertical="center" indent="1"/>
    </xf>
    <xf numFmtId="0" fontId="10" fillId="4" borderId="41" xfId="6" applyFont="1" applyFill="1" applyBorder="1" applyAlignment="1">
      <alignment horizontal="left" vertical="center"/>
    </xf>
    <xf numFmtId="0" fontId="10" fillId="4" borderId="25" xfId="6" applyFont="1" applyFill="1" applyBorder="1" applyAlignment="1">
      <alignment horizontal="left" vertical="center"/>
    </xf>
    <xf numFmtId="0" fontId="30" fillId="0" borderId="0" xfId="6" applyFont="1" applyAlignment="1">
      <alignment horizontal="left" vertical="top"/>
    </xf>
    <xf numFmtId="0" fontId="8" fillId="2" borderId="0" xfId="6" applyFill="1" applyAlignment="1" applyProtection="1">
      <alignment horizontal="left" vertical="top" wrapText="1" readingOrder="1"/>
      <protection locked="0"/>
    </xf>
    <xf numFmtId="0" fontId="8" fillId="0" borderId="22" xfId="6" applyBorder="1" applyAlignment="1">
      <alignment horizontal="left" vertical="top" indent="1"/>
    </xf>
    <xf numFmtId="0" fontId="10" fillId="4" borderId="10" xfId="6" applyFont="1" applyFill="1" applyBorder="1" applyAlignment="1">
      <alignment horizontal="left" vertical="center"/>
    </xf>
    <xf numFmtId="0" fontId="10" fillId="4" borderId="41" xfId="6" applyFont="1" applyFill="1" applyBorder="1" applyAlignment="1">
      <alignment horizontal="center" vertical="center"/>
    </xf>
    <xf numFmtId="0" fontId="10" fillId="4" borderId="25" xfId="6" applyFont="1" applyFill="1" applyBorder="1" applyAlignment="1">
      <alignment horizontal="center" vertical="center"/>
    </xf>
    <xf numFmtId="0" fontId="10" fillId="4" borderId="10" xfId="6" applyFont="1" applyFill="1" applyBorder="1" applyAlignment="1">
      <alignment horizontal="center" vertical="center"/>
    </xf>
  </cellXfs>
  <cellStyles count="17">
    <cellStyle name="Comma [0] unprot" xfId="1" xr:uid="{00000000-0005-0000-0000-000000000000}"/>
    <cellStyle name="Comma unprot" xfId="2" xr:uid="{00000000-0005-0000-0000-000001000000}"/>
    <cellStyle name="Hyperlink" xfId="3" builtinId="8"/>
    <cellStyle name="Hyperlink 2" xfId="12" xr:uid="{00000000-0005-0000-0000-000003000000}"/>
    <cellStyle name="Normal" xfId="0" builtinId="0"/>
    <cellStyle name="Normal 2" xfId="6" xr:uid="{00000000-0005-0000-0000-000005000000}"/>
    <cellStyle name="Normal 2 2" xfId="13" xr:uid="{00000000-0005-0000-0000-000006000000}"/>
    <cellStyle name="Normal 3" xfId="5" xr:uid="{00000000-0005-0000-0000-000007000000}"/>
    <cellStyle name="Normal 4" xfId="8" xr:uid="{00000000-0005-0000-0000-000008000000}"/>
    <cellStyle name="Normal 4 2" xfId="14" xr:uid="{00000000-0005-0000-0000-000009000000}"/>
    <cellStyle name="Normal 5" xfId="9" xr:uid="{00000000-0005-0000-0000-00000A000000}"/>
    <cellStyle name="Normal 6" xfId="10" xr:uid="{00000000-0005-0000-0000-00000B000000}"/>
    <cellStyle name="Normal 7" xfId="11" xr:uid="{00000000-0005-0000-0000-00000C000000}"/>
    <cellStyle name="Normal 8" xfId="15" xr:uid="{00000000-0005-0000-0000-00000D000000}"/>
    <cellStyle name="Normal 8 2" xfId="16" xr:uid="{00000000-0005-0000-0000-00000E000000}"/>
    <cellStyle name="Percent" xfId="4" builtinId="5"/>
    <cellStyle name="Percent 2" xfId="7" xr:uid="{00000000-0005-0000-0000-000010000000}"/>
  </cellStyles>
  <dxfs count="3243">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lor theme="0"/>
      </font>
    </dxf>
    <dxf>
      <font>
        <color rgb="FFC0C0C0"/>
      </font>
      <fill>
        <patternFill>
          <bgColor rgb="FFC0C0C0"/>
        </patternFill>
      </fill>
    </dxf>
    <dxf>
      <fill>
        <patternFill patternType="none">
          <bgColor indexed="65"/>
        </patternFill>
      </fill>
    </dxf>
    <dxf>
      <font>
        <color rgb="FF80808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theme="0"/>
      </font>
    </dxf>
    <dxf>
      <font>
        <color rgb="FFC0C0C0"/>
      </font>
      <fill>
        <patternFill>
          <bgColor rgb="FFC0C0C0"/>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theme="0"/>
      </font>
    </dxf>
    <dxf>
      <font>
        <color rgb="FFC0C0C0"/>
      </font>
      <fill>
        <patternFill>
          <bgColor rgb="FFC0C0C0"/>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border>
        <left/>
        <right/>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ill>
        <patternFill>
          <bgColor indexed="29"/>
        </patternFill>
      </fill>
    </dxf>
    <dxf>
      <font>
        <b val="0"/>
        <i val="0"/>
        <condense val="0"/>
        <extend val="0"/>
      </font>
      <fill>
        <patternFill>
          <bgColor indexed="29"/>
        </patternFill>
      </fill>
    </dxf>
    <dxf>
      <font>
        <condense val="0"/>
        <extend val="0"/>
        <color indexed="22"/>
      </font>
      <fill>
        <patternFill>
          <bgColor indexed="22"/>
        </patternFill>
      </fill>
    </dxf>
    <dxf>
      <fill>
        <patternFill>
          <bgColor indexed="29"/>
        </patternFill>
      </fill>
    </dxf>
    <dxf>
      <fill>
        <patternFill>
          <bgColor indexed="29"/>
        </patternFill>
      </fill>
    </dxf>
    <dxf>
      <fill>
        <patternFill>
          <bgColor indexed="29"/>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ill>
        <patternFill>
          <bgColor indexed="29"/>
        </patternFill>
      </fill>
    </dxf>
    <dxf>
      <fill>
        <patternFill>
          <bgColor indexed="29"/>
        </patternFill>
      </fill>
    </dxf>
    <dxf>
      <fill>
        <patternFill patternType="none">
          <bgColor indexed="65"/>
        </patternFill>
      </fill>
    </dxf>
    <dxf>
      <border>
        <left/>
        <right/>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ill>
        <patternFill>
          <bgColor indexed="29"/>
        </patternFill>
      </fill>
    </dxf>
    <dxf>
      <font>
        <b val="0"/>
        <i val="0"/>
        <condense val="0"/>
        <extend val="0"/>
      </font>
      <fill>
        <patternFill>
          <bgColor indexed="29"/>
        </patternFill>
      </fill>
    </dxf>
    <dxf>
      <font>
        <condense val="0"/>
        <extend val="0"/>
        <color indexed="22"/>
      </font>
      <fill>
        <patternFill>
          <bgColor indexed="22"/>
        </patternFill>
      </fill>
    </dxf>
    <dxf>
      <fill>
        <patternFill>
          <bgColor indexed="29"/>
        </patternFill>
      </fill>
    </dxf>
    <dxf>
      <fill>
        <patternFill>
          <bgColor indexed="29"/>
        </patternFill>
      </fill>
    </dxf>
    <dxf>
      <fill>
        <patternFill>
          <bgColor indexed="29"/>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ill>
        <patternFill>
          <bgColor indexed="29"/>
        </patternFill>
      </fill>
    </dxf>
    <dxf>
      <fill>
        <patternFill patternType="none">
          <bgColor indexed="65"/>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border>
        <left/>
        <right/>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ill>
        <patternFill>
          <bgColor indexed="29"/>
        </patternFill>
      </fill>
    </dxf>
    <dxf>
      <font>
        <b val="0"/>
        <i val="0"/>
        <condense val="0"/>
        <extend val="0"/>
      </font>
      <fill>
        <patternFill>
          <bgColor indexed="29"/>
        </patternFill>
      </fill>
    </dxf>
    <dxf>
      <font>
        <condense val="0"/>
        <extend val="0"/>
        <color indexed="22"/>
      </font>
      <fill>
        <patternFill>
          <bgColor indexed="22"/>
        </patternFill>
      </fill>
    </dxf>
    <dxf>
      <fill>
        <patternFill>
          <bgColor indexed="29"/>
        </patternFill>
      </fill>
    </dxf>
    <dxf>
      <fill>
        <patternFill>
          <bgColor indexed="29"/>
        </patternFill>
      </fill>
    </dxf>
    <dxf>
      <fill>
        <patternFill>
          <bgColor indexed="29"/>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ill>
        <patternFill>
          <bgColor indexed="29"/>
        </patternFill>
      </fill>
    </dxf>
    <dxf>
      <fill>
        <patternFill patternType="none">
          <bgColor indexed="65"/>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border>
        <left/>
        <right/>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ill>
        <patternFill>
          <bgColor indexed="29"/>
        </patternFill>
      </fill>
    </dxf>
    <dxf>
      <font>
        <b val="0"/>
        <i val="0"/>
        <condense val="0"/>
        <extend val="0"/>
      </font>
      <fill>
        <patternFill>
          <bgColor indexed="29"/>
        </patternFill>
      </fill>
    </dxf>
    <dxf>
      <font>
        <condense val="0"/>
        <extend val="0"/>
        <color indexed="22"/>
      </font>
      <fill>
        <patternFill>
          <bgColor indexed="22"/>
        </patternFill>
      </fill>
    </dxf>
    <dxf>
      <fill>
        <patternFill>
          <bgColor indexed="29"/>
        </patternFill>
      </fill>
    </dxf>
    <dxf>
      <fill>
        <patternFill>
          <bgColor indexed="29"/>
        </patternFill>
      </fill>
    </dxf>
    <dxf>
      <fill>
        <patternFill>
          <bgColor indexed="29"/>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ill>
        <patternFill>
          <bgColor indexed="29"/>
        </patternFill>
      </fill>
    </dxf>
    <dxf>
      <fill>
        <patternFill patternType="none">
          <bgColor indexed="65"/>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border>
        <left/>
        <right/>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ill>
        <patternFill>
          <bgColor indexed="29"/>
        </patternFill>
      </fill>
    </dxf>
    <dxf>
      <font>
        <b val="0"/>
        <i val="0"/>
        <condense val="0"/>
        <extend val="0"/>
      </font>
      <fill>
        <patternFill>
          <bgColor indexed="29"/>
        </patternFill>
      </fill>
    </dxf>
    <dxf>
      <font>
        <condense val="0"/>
        <extend val="0"/>
        <color indexed="22"/>
      </font>
      <fill>
        <patternFill>
          <bgColor indexed="22"/>
        </patternFill>
      </fill>
    </dxf>
    <dxf>
      <fill>
        <patternFill>
          <bgColor indexed="29"/>
        </patternFill>
      </fill>
    </dxf>
    <dxf>
      <fill>
        <patternFill>
          <bgColor indexed="29"/>
        </patternFill>
      </fill>
    </dxf>
    <dxf>
      <fill>
        <patternFill>
          <bgColor indexed="29"/>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ill>
        <patternFill>
          <bgColor indexed="29"/>
        </patternFill>
      </fill>
    </dxf>
    <dxf>
      <fill>
        <patternFill patternType="none">
          <bgColor indexed="65"/>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border>
        <left/>
        <right/>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ill>
        <patternFill>
          <bgColor indexed="29"/>
        </patternFill>
      </fill>
    </dxf>
    <dxf>
      <font>
        <b val="0"/>
        <i val="0"/>
        <condense val="0"/>
        <extend val="0"/>
      </font>
      <fill>
        <patternFill>
          <bgColor indexed="29"/>
        </patternFill>
      </fill>
    </dxf>
    <dxf>
      <font>
        <condense val="0"/>
        <extend val="0"/>
        <color indexed="22"/>
      </font>
      <fill>
        <patternFill>
          <bgColor indexed="22"/>
        </patternFill>
      </fill>
    </dxf>
    <dxf>
      <fill>
        <patternFill>
          <bgColor indexed="29"/>
        </patternFill>
      </fill>
    </dxf>
    <dxf>
      <fill>
        <patternFill>
          <bgColor indexed="29"/>
        </patternFill>
      </fill>
    </dxf>
    <dxf>
      <fill>
        <patternFill>
          <bgColor indexed="29"/>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ill>
        <patternFill>
          <bgColor indexed="29"/>
        </patternFill>
      </fill>
    </dxf>
    <dxf>
      <fill>
        <patternFill patternType="none">
          <bgColor indexed="65"/>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border>
        <left/>
        <right/>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ill>
        <patternFill>
          <bgColor indexed="29"/>
        </patternFill>
      </fill>
    </dxf>
    <dxf>
      <font>
        <b val="0"/>
        <i val="0"/>
        <condense val="0"/>
        <extend val="0"/>
      </font>
      <fill>
        <patternFill>
          <bgColor indexed="29"/>
        </patternFill>
      </fill>
    </dxf>
    <dxf>
      <font>
        <condense val="0"/>
        <extend val="0"/>
        <color indexed="22"/>
      </font>
      <fill>
        <patternFill>
          <bgColor indexed="22"/>
        </patternFill>
      </fill>
    </dxf>
    <dxf>
      <fill>
        <patternFill>
          <bgColor indexed="29"/>
        </patternFill>
      </fill>
    </dxf>
    <dxf>
      <fill>
        <patternFill>
          <bgColor indexed="29"/>
        </patternFill>
      </fill>
    </dxf>
    <dxf>
      <fill>
        <patternFill>
          <bgColor indexed="29"/>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ill>
        <patternFill>
          <bgColor indexed="29"/>
        </patternFill>
      </fill>
    </dxf>
    <dxf>
      <fill>
        <patternFill patternType="none">
          <bgColor indexed="65"/>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border>
        <left/>
        <right/>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ill>
        <patternFill>
          <bgColor indexed="29"/>
        </patternFill>
      </fill>
    </dxf>
    <dxf>
      <font>
        <b val="0"/>
        <i val="0"/>
        <condense val="0"/>
        <extend val="0"/>
      </font>
      <fill>
        <patternFill>
          <bgColor indexed="29"/>
        </patternFill>
      </fill>
    </dxf>
    <dxf>
      <font>
        <condense val="0"/>
        <extend val="0"/>
        <color indexed="22"/>
      </font>
      <fill>
        <patternFill>
          <bgColor indexed="22"/>
        </patternFill>
      </fill>
    </dxf>
    <dxf>
      <fill>
        <patternFill>
          <bgColor indexed="29"/>
        </patternFill>
      </fill>
    </dxf>
    <dxf>
      <fill>
        <patternFill>
          <bgColor indexed="29"/>
        </patternFill>
      </fill>
    </dxf>
    <dxf>
      <fill>
        <patternFill>
          <bgColor indexed="29"/>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ill>
        <patternFill>
          <bgColor indexed="29"/>
        </patternFill>
      </fill>
    </dxf>
    <dxf>
      <fill>
        <patternFill patternType="none">
          <bgColor indexed="65"/>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theme="0"/>
      </font>
    </dxf>
    <dxf>
      <font>
        <color rgb="FFC0C0C0"/>
      </font>
      <fill>
        <patternFill>
          <bgColor rgb="FFC0C0C0"/>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border>
        <left/>
        <right/>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ill>
        <patternFill>
          <bgColor indexed="29"/>
        </patternFill>
      </fill>
    </dxf>
    <dxf>
      <font>
        <b val="0"/>
        <i val="0"/>
        <condense val="0"/>
        <extend val="0"/>
      </font>
      <fill>
        <patternFill>
          <bgColor indexed="29"/>
        </patternFill>
      </fill>
    </dxf>
    <dxf>
      <font>
        <condense val="0"/>
        <extend val="0"/>
        <color indexed="22"/>
      </font>
      <fill>
        <patternFill>
          <bgColor indexed="22"/>
        </patternFill>
      </fill>
    </dxf>
    <dxf>
      <fill>
        <patternFill>
          <bgColor indexed="29"/>
        </patternFill>
      </fill>
    </dxf>
    <dxf>
      <fill>
        <patternFill>
          <bgColor indexed="29"/>
        </patternFill>
      </fill>
    </dxf>
    <dxf>
      <fill>
        <patternFill>
          <bgColor indexed="29"/>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ill>
        <patternFill>
          <bgColor indexed="29"/>
        </patternFill>
      </fill>
    </dxf>
    <dxf>
      <fill>
        <patternFill patternType="none">
          <bgColor indexed="65"/>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border>
        <left/>
        <right/>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ill>
        <patternFill>
          <bgColor indexed="29"/>
        </patternFill>
      </fill>
    </dxf>
    <dxf>
      <font>
        <b val="0"/>
        <i val="0"/>
        <condense val="0"/>
        <extend val="0"/>
      </font>
      <fill>
        <patternFill>
          <bgColor indexed="29"/>
        </patternFill>
      </fill>
    </dxf>
    <dxf>
      <font>
        <condense val="0"/>
        <extend val="0"/>
        <color indexed="22"/>
      </font>
      <fill>
        <patternFill>
          <bgColor indexed="22"/>
        </patternFill>
      </fill>
    </dxf>
    <dxf>
      <fill>
        <patternFill>
          <bgColor indexed="29"/>
        </patternFill>
      </fill>
    </dxf>
    <dxf>
      <fill>
        <patternFill>
          <bgColor indexed="29"/>
        </patternFill>
      </fill>
    </dxf>
    <dxf>
      <fill>
        <patternFill>
          <bgColor indexed="29"/>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ill>
        <patternFill>
          <bgColor indexed="29"/>
        </patternFill>
      </fill>
    </dxf>
    <dxf>
      <fill>
        <patternFill patternType="none">
          <bgColor indexed="65"/>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ont>
        <condense val="0"/>
        <extend val="0"/>
        <color indexed="22"/>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bottom/>
        <vertical/>
        <horizontal/>
      </border>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patternType="none">
          <bgColor indexed="65"/>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lor rgb="FF808080"/>
      </font>
      <fill>
        <patternFill>
          <bgColor rgb="FFC0C0C0"/>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ont>
        <color rgb="FF808080"/>
      </font>
      <fill>
        <patternFill>
          <bgColor rgb="FFC0C0C0"/>
        </patternFill>
      </fill>
    </dxf>
    <dxf>
      <fill>
        <patternFill patternType="none">
          <bgColor indexed="65"/>
        </patternFill>
      </fill>
    </dxf>
    <dxf>
      <font>
        <color rgb="FF808080"/>
      </font>
      <fill>
        <patternFill>
          <bgColor rgb="FFC0C0C0"/>
        </patternFill>
      </fill>
    </dxf>
    <dxf>
      <font>
        <color theme="0"/>
      </font>
    </dxf>
    <dxf>
      <font>
        <color rgb="FFC0C0C0"/>
      </font>
      <fill>
        <patternFill>
          <bgColor rgb="FFC0C0C0"/>
        </patternFill>
      </fill>
    </dxf>
    <dxf>
      <font>
        <condense val="0"/>
        <extend val="0"/>
        <color indexed="22"/>
      </font>
      <fill>
        <patternFill>
          <bgColor indexed="22"/>
        </patternFill>
      </fill>
      <border>
        <left/>
        <right/>
        <top/>
        <bottom/>
      </border>
    </dxf>
    <dxf>
      <fill>
        <patternFill>
          <bgColor indexed="29"/>
        </patternFill>
      </fill>
    </dxf>
    <dxf>
      <font>
        <b val="0"/>
        <i val="0"/>
        <condense val="0"/>
        <extend val="0"/>
      </font>
      <fill>
        <patternFill>
          <bgColor indexed="29"/>
        </patternFill>
      </fill>
    </dxf>
    <dxf>
      <font>
        <condense val="0"/>
        <extend val="0"/>
        <color indexed="22"/>
      </font>
      <fill>
        <patternFill>
          <bgColor indexed="22"/>
        </patternFill>
      </fill>
    </dxf>
    <dxf>
      <fill>
        <patternFill>
          <bgColor indexed="29"/>
        </patternFill>
      </fill>
    </dxf>
    <dxf>
      <fill>
        <patternFill>
          <bgColor indexed="29"/>
        </patternFill>
      </fill>
    </dxf>
    <dxf>
      <fill>
        <patternFill>
          <bgColor indexed="29"/>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ont>
        <condense val="0"/>
        <extend val="0"/>
        <color auto="1"/>
      </font>
      <fill>
        <patternFill>
          <bgColor indexed="9"/>
        </patternFill>
      </fill>
    </dxf>
    <dxf>
      <font>
        <condense val="0"/>
        <extend val="0"/>
        <color indexed="23"/>
      </font>
      <fill>
        <patternFill>
          <bgColor indexed="22"/>
        </patternFill>
      </fill>
    </dxf>
    <dxf>
      <fill>
        <patternFill patternType="none">
          <bgColor indexed="65"/>
        </patternFill>
      </fill>
    </dxf>
    <dxf>
      <fill>
        <patternFill>
          <bgColor indexed="29"/>
        </patternFill>
      </fill>
    </dxf>
    <dxf>
      <fill>
        <patternFill patternType="none">
          <bgColor indexed="65"/>
        </patternFill>
      </fill>
    </dxf>
    <dxf>
      <fill>
        <patternFill patternType="none">
          <bgColor indexed="65"/>
        </patternFill>
      </fill>
      <border>
        <left/>
        <right/>
        <top/>
        <bottom/>
      </border>
    </dxf>
    <dxf>
      <font>
        <condense val="0"/>
        <extend val="0"/>
        <color indexed="9"/>
      </font>
    </dxf>
    <dxf>
      <font>
        <b/>
        <i val="0"/>
        <condense val="0"/>
        <extend val="0"/>
        <color indexed="8"/>
      </font>
      <fill>
        <patternFill>
          <bgColor indexed="11"/>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8"/>
      </font>
      <fill>
        <patternFill>
          <bgColor indexed="14"/>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dxf>
    <dxf>
      <font>
        <condense val="0"/>
        <extend val="0"/>
        <color indexed="9"/>
      </font>
    </dxf>
    <dxf>
      <fill>
        <patternFill>
          <bgColor indexed="13"/>
        </patternFill>
      </fill>
    </dxf>
    <dxf>
      <font>
        <condense val="0"/>
        <extend val="0"/>
        <color indexed="9"/>
      </font>
    </dxf>
    <dxf>
      <font>
        <b/>
        <i val="0"/>
        <condense val="0"/>
        <extend val="0"/>
        <color indexed="8"/>
      </font>
      <fill>
        <patternFill>
          <bgColor indexed="11"/>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8"/>
      </font>
      <fill>
        <patternFill>
          <bgColor indexed="14"/>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dxf>
    <dxf>
      <font>
        <condense val="0"/>
        <extend val="0"/>
        <color indexed="9"/>
      </font>
    </dxf>
    <dxf>
      <fill>
        <patternFill>
          <bgColor indexed="13"/>
        </patternFill>
      </fill>
    </dxf>
    <dxf>
      <font>
        <condense val="0"/>
        <extend val="0"/>
        <color indexed="9"/>
      </font>
    </dxf>
    <dxf>
      <font>
        <b/>
        <i val="0"/>
        <condense val="0"/>
        <extend val="0"/>
        <color indexed="8"/>
      </font>
      <fill>
        <patternFill>
          <bgColor indexed="11"/>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8"/>
      </font>
      <fill>
        <patternFill>
          <bgColor indexed="14"/>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dxf>
    <dxf>
      <font>
        <condense val="0"/>
        <extend val="0"/>
        <color indexed="9"/>
      </font>
    </dxf>
    <dxf>
      <fill>
        <patternFill>
          <bgColor indexed="13"/>
        </patternFill>
      </fill>
    </dxf>
    <dxf>
      <font>
        <condense val="0"/>
        <extend val="0"/>
        <color indexed="9"/>
      </font>
    </dxf>
    <dxf>
      <font>
        <b/>
        <i val="0"/>
        <condense val="0"/>
        <extend val="0"/>
        <color indexed="8"/>
      </font>
      <fill>
        <patternFill>
          <bgColor indexed="11"/>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8"/>
      </font>
      <fill>
        <patternFill>
          <bgColor indexed="14"/>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dxf>
    <dxf>
      <font>
        <condense val="0"/>
        <extend val="0"/>
        <color indexed="9"/>
      </font>
    </dxf>
    <dxf>
      <fill>
        <patternFill>
          <bgColor indexed="13"/>
        </patternFill>
      </fill>
    </dxf>
    <dxf>
      <font>
        <condense val="0"/>
        <extend val="0"/>
        <color indexed="9"/>
      </font>
    </dxf>
    <dxf>
      <font>
        <b/>
        <i val="0"/>
        <condense val="0"/>
        <extend val="0"/>
        <color indexed="8"/>
      </font>
      <fill>
        <patternFill>
          <bgColor indexed="11"/>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8"/>
      </font>
      <fill>
        <patternFill>
          <bgColor indexed="14"/>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dxf>
    <dxf>
      <font>
        <condense val="0"/>
        <extend val="0"/>
        <color indexed="9"/>
      </font>
    </dxf>
    <dxf>
      <fill>
        <patternFill>
          <bgColor indexed="13"/>
        </patternFill>
      </fill>
    </dxf>
    <dxf>
      <font>
        <condense val="0"/>
        <extend val="0"/>
        <color indexed="9"/>
      </font>
    </dxf>
    <dxf>
      <font>
        <b/>
        <i val="0"/>
        <condense val="0"/>
        <extend val="0"/>
        <color indexed="8"/>
      </font>
      <fill>
        <patternFill>
          <bgColor indexed="11"/>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8"/>
      </font>
      <fill>
        <patternFill>
          <bgColor indexed="14"/>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dxf>
    <dxf>
      <font>
        <condense val="0"/>
        <extend val="0"/>
        <color indexed="9"/>
      </font>
    </dxf>
    <dxf>
      <fill>
        <patternFill>
          <bgColor indexed="13"/>
        </patternFill>
      </fill>
    </dxf>
    <dxf>
      <font>
        <condense val="0"/>
        <extend val="0"/>
        <color indexed="9"/>
      </font>
    </dxf>
    <dxf>
      <font>
        <b/>
        <i val="0"/>
        <condense val="0"/>
        <extend val="0"/>
        <color indexed="8"/>
      </font>
      <fill>
        <patternFill>
          <bgColor indexed="11"/>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8"/>
      </font>
      <fill>
        <patternFill>
          <bgColor indexed="14"/>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dxf>
    <dxf>
      <font>
        <condense val="0"/>
        <extend val="0"/>
        <color indexed="9"/>
      </font>
    </dxf>
    <dxf>
      <fill>
        <patternFill>
          <bgColor indexed="13"/>
        </patternFill>
      </fill>
    </dxf>
    <dxf>
      <font>
        <condense val="0"/>
        <extend val="0"/>
        <color indexed="9"/>
      </font>
    </dxf>
    <dxf>
      <font>
        <b/>
        <i val="0"/>
        <condense val="0"/>
        <extend val="0"/>
        <color indexed="8"/>
      </font>
      <fill>
        <patternFill>
          <bgColor indexed="11"/>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8"/>
      </font>
      <fill>
        <patternFill>
          <bgColor indexed="14"/>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dxf>
    <dxf>
      <font>
        <condense val="0"/>
        <extend val="0"/>
        <color indexed="9"/>
      </font>
    </dxf>
    <dxf>
      <fill>
        <patternFill>
          <bgColor indexed="13"/>
        </patternFill>
      </fill>
    </dxf>
    <dxf>
      <font>
        <condense val="0"/>
        <extend val="0"/>
        <color indexed="9"/>
      </font>
    </dxf>
    <dxf>
      <font>
        <condense val="0"/>
        <extend val="0"/>
        <color indexed="9"/>
      </font>
    </dxf>
    <dxf>
      <font>
        <b/>
        <i val="0"/>
        <condense val="0"/>
        <extend val="0"/>
        <color indexed="8"/>
      </font>
      <fill>
        <patternFill>
          <bgColor indexed="11"/>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i val="0"/>
        <condense val="0"/>
        <extend val="0"/>
        <color indexed="8"/>
      </font>
      <fill>
        <patternFill>
          <bgColor indexed="14"/>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style="thin">
          <color indexed="64"/>
        </left>
        <right style="thin">
          <color indexed="64"/>
        </right>
        <top style="thin">
          <color indexed="64"/>
        </top>
        <bottom style="thin">
          <color indexed="64"/>
        </bottom>
      </border>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condense val="0"/>
        <extend val="0"/>
        <color indexed="9"/>
      </font>
    </dxf>
    <dxf>
      <font>
        <condense val="0"/>
        <extend val="0"/>
        <color auto="1"/>
      </font>
      <fill>
        <patternFill patternType="none">
          <bgColor indexed="65"/>
        </patternFill>
      </fill>
      <border>
        <left style="thin">
          <color indexed="64"/>
        </left>
        <right style="thin">
          <color indexed="64"/>
        </right>
        <top style="thin">
          <color indexed="64"/>
        </top>
        <bottom style="thin">
          <color indexed="64"/>
        </bottom>
      </border>
    </dxf>
    <dxf>
      <font>
        <strike val="0"/>
        <condense val="0"/>
        <extend val="0"/>
        <color auto="1"/>
      </font>
      <fill>
        <patternFill patternType="none">
          <bgColor indexed="65"/>
        </patternFill>
      </fill>
      <border>
        <left/>
        <right/>
        <top/>
        <bottom/>
      </border>
    </dxf>
    <dxf>
      <font>
        <b val="0"/>
        <i val="0"/>
        <condense val="0"/>
        <extend val="0"/>
        <color indexed="10"/>
      </font>
      <fill>
        <patternFill patternType="none">
          <bgColor indexed="65"/>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dxf>
    <dxf>
      <font>
        <condense val="0"/>
        <extend val="0"/>
        <color indexed="9"/>
      </font>
    </dxf>
    <dxf>
      <font>
        <condense val="0"/>
        <extend val="0"/>
        <color indexed="9"/>
      </font>
    </dxf>
    <dxf>
      <font>
        <condense val="0"/>
        <extend val="0"/>
        <color indexed="9"/>
      </font>
    </dxf>
    <dxf>
      <fill>
        <patternFill>
          <bgColor indexed="13"/>
        </patternFill>
      </fill>
    </dxf>
    <dxf>
      <fill>
        <patternFill>
          <bgColor rgb="FFFFFFCC"/>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bottom/>
        <vertical/>
        <horizontal/>
      </border>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ndense val="0"/>
        <extend val="0"/>
        <color indexed="9"/>
      </font>
    </dxf>
  </dxfs>
  <tableStyles count="0" defaultTableStyle="TableStyleMedium9" defaultPivotStyle="PivotStyleLight16"/>
  <colors>
    <mruColors>
      <color rgb="FF008000"/>
      <color rgb="FFC0C0C0"/>
      <color rgb="FFFFFFCC"/>
      <color rgb="FF0000FF"/>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Radio" firstButton="1" fmlaLink="$R$4"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Radio" firstButton="1" fmlaLink="$R$4" lockText="1" noThreeD="1"/>
</file>

<file path=xl/ctrlProps/ctrlProp59.xml><?xml version="1.0" encoding="utf-8"?>
<formControlPr xmlns="http://schemas.microsoft.com/office/spreadsheetml/2009/9/main" objectType="Radio" lockText="1" noThreeD="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Radio" firstButton="1" fmlaLink="$R$4" lockText="1" noThreeD="1"/>
</file>

<file path=xl/ctrlProps/ctrlProp76.xml><?xml version="1.0" encoding="utf-8"?>
<formControlPr xmlns="http://schemas.microsoft.com/office/spreadsheetml/2009/9/main" objectType="Radio" lockText="1" noThreeD="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Radio" firstButton="1" fmlaLink="$R$4"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Radio" firstButton="1" fmlaLink="$R$4"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Radio" firstButton="1" fmlaLink="$R$4" lockText="1" noThreeD="1"/>
</file>

<file path=xl/ctrlProps/ctrlProp127.xml><?xml version="1.0" encoding="utf-8"?>
<formControlPr xmlns="http://schemas.microsoft.com/office/spreadsheetml/2009/9/main" objectType="Radio" lockText="1" noThreeD="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Radio" firstButton="1" fmlaLink="$R$4" lockText="1" noThreeD="1"/>
</file>

<file path=xl/ctrlProps/ctrlProp144.xml><?xml version="1.0" encoding="utf-8"?>
<formControlPr xmlns="http://schemas.microsoft.com/office/spreadsheetml/2009/9/main" objectType="Radio" lockText="1" noThreeD="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Radio" firstButton="1" fmlaLink="$R$4" lockText="1" noThreeD="1"/>
</file>

<file path=xl/ctrlProps/ctrlProp161.xml><?xml version="1.0" encoding="utf-8"?>
<formControlPr xmlns="http://schemas.microsoft.com/office/spreadsheetml/2009/9/main" objectType="Radio" lockText="1" noThreeD="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Radio" firstButton="1" fmlaLink="$R$4" lockText="1" noThreeD="1"/>
</file>

<file path=xl/ctrlProps/ctrlProp178.xml><?xml version="1.0" encoding="utf-8"?>
<formControlPr xmlns="http://schemas.microsoft.com/office/spreadsheetml/2009/9/main" objectType="Radio" lockText="1" noThreeD="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Radio" firstButton="1" fmlaLink="$R$4" lockText="1" noThreeD="1"/>
</file>

<file path=xl/ctrlProps/ctrlProp195.xml><?xml version="1.0" encoding="utf-8"?>
<formControlPr xmlns="http://schemas.microsoft.com/office/spreadsheetml/2009/9/main" objectType="Radio" lockText="1" noThreeD="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Radio" firstButton="1" fmlaLink="$R$4" lockText="1" noThreeD="1"/>
</file>

<file path=xl/ctrlProps/ctrlProp212.xml><?xml version="1.0" encoding="utf-8"?>
<formControlPr xmlns="http://schemas.microsoft.com/office/spreadsheetml/2009/9/main" objectType="Radio" lockText="1" noThreeD="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7.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22.png"/><Relationship Id="rId1"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twoCellAnchor editAs="oneCell">
    <xdr:from>
      <xdr:col>1</xdr:col>
      <xdr:colOff>188152</xdr:colOff>
      <xdr:row>259</xdr:row>
      <xdr:rowOff>116352</xdr:rowOff>
    </xdr:from>
    <xdr:to>
      <xdr:col>1</xdr:col>
      <xdr:colOff>7046152</xdr:colOff>
      <xdr:row>267</xdr:row>
      <xdr:rowOff>38062</xdr:rowOff>
    </xdr:to>
    <xdr:grpSp>
      <xdr:nvGrpSpPr>
        <xdr:cNvPr id="90" name="Group 105">
          <a:extLst>
            <a:ext uri="{FF2B5EF4-FFF2-40B4-BE49-F238E27FC236}">
              <a16:creationId xmlns:a16="http://schemas.microsoft.com/office/drawing/2014/main" id="{00000000-0008-0000-0000-00005A000000}"/>
            </a:ext>
          </a:extLst>
        </xdr:cNvPr>
        <xdr:cNvGrpSpPr>
          <a:grpSpLocks noChangeAspect="1"/>
        </xdr:cNvGrpSpPr>
      </xdr:nvGrpSpPr>
      <xdr:grpSpPr bwMode="auto">
        <a:xfrm>
          <a:off x="919672" y="68559192"/>
          <a:ext cx="6858000" cy="1262830"/>
          <a:chOff x="111" y="4795"/>
          <a:chExt cx="772" cy="137"/>
        </a:xfrm>
      </xdr:grpSpPr>
      <xdr:sp macro="" textlink="">
        <xdr:nvSpPr>
          <xdr:cNvPr id="91" name="Text Box 96">
            <a:extLst>
              <a:ext uri="{FF2B5EF4-FFF2-40B4-BE49-F238E27FC236}">
                <a16:creationId xmlns:a16="http://schemas.microsoft.com/office/drawing/2014/main" id="{00000000-0008-0000-0000-00005B000000}"/>
              </a:ext>
            </a:extLst>
          </xdr:cNvPr>
          <xdr:cNvSpPr txBox="1">
            <a:spLocks noChangeArrowheads="1"/>
          </xdr:cNvSpPr>
        </xdr:nvSpPr>
        <xdr:spPr bwMode="auto">
          <a:xfrm>
            <a:off x="699" y="4795"/>
            <a:ext cx="145" cy="39"/>
          </a:xfrm>
          <a:prstGeom prst="rect">
            <a:avLst/>
          </a:prstGeom>
          <a:solidFill>
            <a:srgbClr val="FFFF99"/>
          </a:solidFill>
          <a:ln w="22225">
            <a:solidFill>
              <a:srgbClr val="000080"/>
            </a:solidFill>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FF0000"/>
                </a:solidFill>
                <a:latin typeface="Arial"/>
                <a:cs typeface="Arial"/>
              </a:rPr>
              <a:t>Show References for Selected POA</a:t>
            </a:r>
          </a:p>
        </xdr:txBody>
      </xdr:sp>
      <xdr:sp macro="" textlink="">
        <xdr:nvSpPr>
          <xdr:cNvPr id="92" name="AutoShape 97">
            <a:extLst>
              <a:ext uri="{FF2B5EF4-FFF2-40B4-BE49-F238E27FC236}">
                <a16:creationId xmlns:a16="http://schemas.microsoft.com/office/drawing/2014/main" id="{00000000-0008-0000-0000-00005C000000}"/>
              </a:ext>
            </a:extLst>
          </xdr:cNvPr>
          <xdr:cNvSpPr>
            <a:spLocks noChangeArrowheads="1"/>
          </xdr:cNvSpPr>
        </xdr:nvSpPr>
        <xdr:spPr bwMode="auto">
          <a:xfrm flipH="1">
            <a:off x="851" y="4806"/>
            <a:ext cx="32" cy="96"/>
          </a:xfrm>
          <a:prstGeom prst="curvedRightArrow">
            <a:avLst>
              <a:gd name="adj1" fmla="val 60000"/>
              <a:gd name="adj2" fmla="val 120000"/>
              <a:gd name="adj3" fmla="val 33333"/>
            </a:avLst>
          </a:prstGeom>
          <a:solidFill>
            <a:srgbClr val="FFFFFF"/>
          </a:solidFill>
          <a:ln w="9525">
            <a:solidFill>
              <a:srgbClr val="000000"/>
            </a:solidFill>
            <a:miter lim="800000"/>
            <a:headEnd/>
            <a:tailEnd/>
          </a:ln>
        </xdr:spPr>
      </xdr:sp>
      <xdr:sp macro="" textlink="">
        <xdr:nvSpPr>
          <xdr:cNvPr id="93" name="Text Box 98">
            <a:extLst>
              <a:ext uri="{FF2B5EF4-FFF2-40B4-BE49-F238E27FC236}">
                <a16:creationId xmlns:a16="http://schemas.microsoft.com/office/drawing/2014/main" id="{00000000-0008-0000-0000-00005D000000}"/>
              </a:ext>
            </a:extLst>
          </xdr:cNvPr>
          <xdr:cNvSpPr txBox="1">
            <a:spLocks noChangeArrowheads="1"/>
          </xdr:cNvSpPr>
        </xdr:nvSpPr>
        <xdr:spPr bwMode="auto">
          <a:xfrm>
            <a:off x="450" y="4795"/>
            <a:ext cx="145" cy="39"/>
          </a:xfrm>
          <a:prstGeom prst="rect">
            <a:avLst/>
          </a:prstGeom>
          <a:solidFill>
            <a:srgbClr val="FFFF99"/>
          </a:solidFill>
          <a:ln w="22225">
            <a:solidFill>
              <a:srgbClr val="000080"/>
            </a:solidFill>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FF0000"/>
                </a:solidFill>
                <a:latin typeface="Arial"/>
                <a:cs typeface="Arial"/>
              </a:rPr>
              <a:t>Display References for All POAs on this Topic</a:t>
            </a:r>
          </a:p>
        </xdr:txBody>
      </xdr:sp>
      <xdr:sp macro="" textlink="">
        <xdr:nvSpPr>
          <xdr:cNvPr id="94" name="AutoShape 99">
            <a:extLst>
              <a:ext uri="{FF2B5EF4-FFF2-40B4-BE49-F238E27FC236}">
                <a16:creationId xmlns:a16="http://schemas.microsoft.com/office/drawing/2014/main" id="{00000000-0008-0000-0000-00005E000000}"/>
              </a:ext>
            </a:extLst>
          </xdr:cNvPr>
          <xdr:cNvSpPr>
            <a:spLocks noChangeArrowheads="1"/>
          </xdr:cNvSpPr>
        </xdr:nvSpPr>
        <xdr:spPr bwMode="auto">
          <a:xfrm flipH="1">
            <a:off x="399" y="4798"/>
            <a:ext cx="43" cy="32"/>
          </a:xfrm>
          <a:prstGeom prst="rightArrow">
            <a:avLst>
              <a:gd name="adj1" fmla="val 50000"/>
              <a:gd name="adj2" fmla="val 33594"/>
            </a:avLst>
          </a:prstGeom>
          <a:solidFill>
            <a:srgbClr val="FFFFFF"/>
          </a:solidFill>
          <a:ln w="9525">
            <a:solidFill>
              <a:srgbClr val="000000"/>
            </a:solidFill>
            <a:miter lim="800000"/>
            <a:headEnd/>
            <a:tailEnd/>
          </a:ln>
        </xdr:spPr>
      </xdr:sp>
      <xdr:pic>
        <xdr:nvPicPr>
          <xdr:cNvPr id="95" name="Picture 103">
            <a:extLst>
              <a:ext uri="{FF2B5EF4-FFF2-40B4-BE49-F238E27FC236}">
                <a16:creationId xmlns:a16="http://schemas.microsoft.com/office/drawing/2014/main" id="{00000000-0008-0000-0000-00005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11" y="4796"/>
            <a:ext cx="284" cy="136"/>
          </a:xfrm>
          <a:prstGeom prst="rect">
            <a:avLst/>
          </a:prstGeom>
          <a:noFill/>
          <a:ln w="1">
            <a:noFill/>
            <a:miter lim="800000"/>
            <a:headEnd/>
            <a:tailEnd/>
          </a:ln>
          <a:effectLst/>
        </xdr:spPr>
      </xdr:pic>
      <xdr:pic>
        <xdr:nvPicPr>
          <xdr:cNvPr id="96" name="Picture 104">
            <a:extLst>
              <a:ext uri="{FF2B5EF4-FFF2-40B4-BE49-F238E27FC236}">
                <a16:creationId xmlns:a16="http://schemas.microsoft.com/office/drawing/2014/main" id="{00000000-0008-0000-0000-000060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85" y="4842"/>
            <a:ext cx="360" cy="90"/>
          </a:xfrm>
          <a:prstGeom prst="rect">
            <a:avLst/>
          </a:prstGeom>
          <a:noFill/>
          <a:ln w="1">
            <a:noFill/>
            <a:miter lim="800000"/>
            <a:headEnd/>
            <a:tailEnd/>
          </a:ln>
          <a:effectLst/>
        </xdr:spPr>
      </xdr:pic>
    </xdr:grpSp>
    <xdr:clientData/>
  </xdr:twoCellAnchor>
  <xdr:twoCellAnchor>
    <xdr:from>
      <xdr:col>1</xdr:col>
      <xdr:colOff>219075</xdr:colOff>
      <xdr:row>56</xdr:row>
      <xdr:rowOff>1</xdr:rowOff>
    </xdr:from>
    <xdr:to>
      <xdr:col>1</xdr:col>
      <xdr:colOff>7077075</xdr:colOff>
      <xdr:row>65</xdr:row>
      <xdr:rowOff>89222</xdr:rowOff>
    </xdr:to>
    <xdr:grpSp>
      <xdr:nvGrpSpPr>
        <xdr:cNvPr id="2" name="Group 1">
          <a:extLst>
            <a:ext uri="{FF2B5EF4-FFF2-40B4-BE49-F238E27FC236}">
              <a16:creationId xmlns:a16="http://schemas.microsoft.com/office/drawing/2014/main" id="{00000000-0008-0000-0000-000002000000}"/>
            </a:ext>
          </a:extLst>
        </xdr:cNvPr>
        <xdr:cNvGrpSpPr>
          <a:grpSpLocks noChangeAspect="1"/>
        </xdr:cNvGrpSpPr>
      </xdr:nvGrpSpPr>
      <xdr:grpSpPr>
        <a:xfrm>
          <a:off x="950595" y="15803881"/>
          <a:ext cx="6858000" cy="1597981"/>
          <a:chOff x="971697" y="7603588"/>
          <a:chExt cx="7096125" cy="1598881"/>
        </a:xfrm>
      </xdr:grpSpPr>
      <xdr:pic>
        <xdr:nvPicPr>
          <xdr:cNvPr id="117" name="Picture 136">
            <a:extLst>
              <a:ext uri="{FF2B5EF4-FFF2-40B4-BE49-F238E27FC236}">
                <a16:creationId xmlns:a16="http://schemas.microsoft.com/office/drawing/2014/main" id="{00000000-0008-0000-0000-000075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553097" y="7603588"/>
            <a:ext cx="3514725" cy="1598881"/>
          </a:xfrm>
          <a:prstGeom prst="rect">
            <a:avLst/>
          </a:prstGeom>
          <a:noFill/>
          <a:ln w="1">
            <a:noFill/>
            <a:miter lim="800000"/>
            <a:headEnd/>
            <a:tailEnd/>
          </a:ln>
          <a:effectLst/>
        </xdr:spPr>
      </xdr:pic>
      <xdr:pic>
        <xdr:nvPicPr>
          <xdr:cNvPr id="118" name="Picture 137">
            <a:extLst>
              <a:ext uri="{FF2B5EF4-FFF2-40B4-BE49-F238E27FC236}">
                <a16:creationId xmlns:a16="http://schemas.microsoft.com/office/drawing/2014/main" id="{00000000-0008-0000-0000-000076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71697" y="7613113"/>
            <a:ext cx="3314700" cy="1589356"/>
          </a:xfrm>
          <a:prstGeom prst="rect">
            <a:avLst/>
          </a:prstGeom>
          <a:noFill/>
          <a:ln w="1">
            <a:noFill/>
            <a:miter lim="800000"/>
            <a:headEnd/>
            <a:tailEnd/>
          </a:ln>
          <a:effectLst/>
        </xdr:spPr>
      </xdr:pic>
    </xdr:grpSp>
    <xdr:clientData/>
  </xdr:twoCellAnchor>
  <xdr:twoCellAnchor>
    <xdr:from>
      <xdr:col>1</xdr:col>
      <xdr:colOff>1929645</xdr:colOff>
      <xdr:row>210</xdr:row>
      <xdr:rowOff>44518</xdr:rowOff>
    </xdr:from>
    <xdr:to>
      <xdr:col>1</xdr:col>
      <xdr:colOff>2867150</xdr:colOff>
      <xdr:row>211</xdr:row>
      <xdr:rowOff>119186</xdr:rowOff>
    </xdr:to>
    <xdr:sp macro="" textlink="">
      <xdr:nvSpPr>
        <xdr:cNvPr id="43" name="AutoShape 114">
          <a:extLst>
            <a:ext uri="{FF2B5EF4-FFF2-40B4-BE49-F238E27FC236}">
              <a16:creationId xmlns:a16="http://schemas.microsoft.com/office/drawing/2014/main" id="{00000000-0008-0000-0000-00002B000000}"/>
            </a:ext>
          </a:extLst>
        </xdr:cNvPr>
        <xdr:cNvSpPr>
          <a:spLocks noChangeArrowheads="1"/>
        </xdr:cNvSpPr>
      </xdr:nvSpPr>
      <xdr:spPr bwMode="auto">
        <a:xfrm>
          <a:off x="2682267" y="48971952"/>
          <a:ext cx="937505" cy="236446"/>
        </a:xfrm>
        <a:custGeom>
          <a:avLst/>
          <a:gdLst>
            <a:gd name="G0" fmla="+- 16200 0 0"/>
            <a:gd name="G1" fmla="+- 5400 0 0"/>
            <a:gd name="G2" fmla="+- 21600 0 5400"/>
            <a:gd name="G3" fmla="+- 10800 0 5400"/>
            <a:gd name="G4" fmla="+- 21600 0 16200"/>
            <a:gd name="G5" fmla="*/ G4 G3 10800"/>
            <a:gd name="G6" fmla="+- 21600 0 G5"/>
            <a:gd name="T0" fmla="*/ 16200 w 21600"/>
            <a:gd name="T1" fmla="*/ 0 h 21600"/>
            <a:gd name="T2" fmla="*/ 0 w 21600"/>
            <a:gd name="T3" fmla="*/ 10800 h 21600"/>
            <a:gd name="T4" fmla="*/ 16200 w 21600"/>
            <a:gd name="T5" fmla="*/ 21600 h 21600"/>
            <a:gd name="T6" fmla="*/ 21600 w 21600"/>
            <a:gd name="T7" fmla="*/ 10800 h 21600"/>
            <a:gd name="T8" fmla="*/ 17694720 60000 65536"/>
            <a:gd name="T9" fmla="*/ 11796480 60000 65536"/>
            <a:gd name="T10" fmla="*/ 5898240 60000 65536"/>
            <a:gd name="T11" fmla="*/ 0 60000 65536"/>
            <a:gd name="T12" fmla="*/ 3375 w 21600"/>
            <a:gd name="T13" fmla="*/ G1 h 21600"/>
            <a:gd name="T14" fmla="*/ G6 w 21600"/>
            <a:gd name="T15" fmla="*/ G2 h 21600"/>
          </a:gdLst>
          <a:ahLst/>
          <a:cxnLst>
            <a:cxn ang="T8">
              <a:pos x="T0" y="T1"/>
            </a:cxn>
            <a:cxn ang="T9">
              <a:pos x="T2" y="T3"/>
            </a:cxn>
            <a:cxn ang="T10">
              <a:pos x="T4" y="T5"/>
            </a:cxn>
            <a:cxn ang="T11">
              <a:pos x="T6" y="T7"/>
            </a:cxn>
          </a:cxnLst>
          <a:rect l="T12" t="T13" r="T14" b="T15"/>
          <a:pathLst>
            <a:path w="21600" h="21600">
              <a:moveTo>
                <a:pt x="16200" y="0"/>
              </a:moveTo>
              <a:lnTo>
                <a:pt x="16200" y="5400"/>
              </a:lnTo>
              <a:lnTo>
                <a:pt x="3375" y="5400"/>
              </a:lnTo>
              <a:lnTo>
                <a:pt x="3375" y="16200"/>
              </a:lnTo>
              <a:lnTo>
                <a:pt x="16200" y="16200"/>
              </a:lnTo>
              <a:lnTo>
                <a:pt x="16200" y="21600"/>
              </a:lnTo>
              <a:lnTo>
                <a:pt x="21600" y="10800"/>
              </a:lnTo>
              <a:close/>
            </a:path>
            <a:path w="21600" h="21600">
              <a:moveTo>
                <a:pt x="1350" y="5400"/>
              </a:moveTo>
              <a:lnTo>
                <a:pt x="1350" y="16200"/>
              </a:lnTo>
              <a:lnTo>
                <a:pt x="2700" y="16200"/>
              </a:lnTo>
              <a:lnTo>
                <a:pt x="2700" y="5400"/>
              </a:lnTo>
              <a:close/>
            </a:path>
            <a:path w="21600" h="21600">
              <a:moveTo>
                <a:pt x="0" y="5400"/>
              </a:moveTo>
              <a:lnTo>
                <a:pt x="0" y="16200"/>
              </a:lnTo>
              <a:lnTo>
                <a:pt x="675" y="16200"/>
              </a:lnTo>
              <a:lnTo>
                <a:pt x="675" y="5400"/>
              </a:lnTo>
              <a:close/>
            </a:path>
          </a:pathLst>
        </a:custGeom>
        <a:solidFill>
          <a:srgbClr val="FF0000"/>
        </a:solidFill>
        <a:ln w="9525">
          <a:solidFill>
            <a:srgbClr val="000000"/>
          </a:solidFill>
          <a:miter lim="800000"/>
          <a:headEnd/>
          <a:tailEnd/>
        </a:ln>
      </xdr:spPr>
    </xdr:sp>
    <xdr:clientData/>
  </xdr:twoCellAnchor>
  <xdr:twoCellAnchor>
    <xdr:from>
      <xdr:col>1</xdr:col>
      <xdr:colOff>464224</xdr:colOff>
      <xdr:row>203</xdr:row>
      <xdr:rowOff>122055</xdr:rowOff>
    </xdr:from>
    <xdr:to>
      <xdr:col>1</xdr:col>
      <xdr:colOff>2175398</xdr:colOff>
      <xdr:row>207</xdr:row>
      <xdr:rowOff>38775</xdr:rowOff>
    </xdr:to>
    <xdr:sp macro="" textlink="">
      <xdr:nvSpPr>
        <xdr:cNvPr id="44" name="Text Box 115">
          <a:extLst>
            <a:ext uri="{FF2B5EF4-FFF2-40B4-BE49-F238E27FC236}">
              <a16:creationId xmlns:a16="http://schemas.microsoft.com/office/drawing/2014/main" id="{00000000-0008-0000-0000-00002C000000}"/>
            </a:ext>
          </a:extLst>
        </xdr:cNvPr>
        <xdr:cNvSpPr txBox="1">
          <a:spLocks noChangeArrowheads="1"/>
        </xdr:cNvSpPr>
      </xdr:nvSpPr>
      <xdr:spPr bwMode="auto">
        <a:xfrm>
          <a:off x="1216846" y="47917040"/>
          <a:ext cx="1711174" cy="563833"/>
        </a:xfrm>
        <a:prstGeom prst="rect">
          <a:avLst/>
        </a:prstGeom>
        <a:solidFill>
          <a:srgbClr val="FFFF99"/>
        </a:solidFill>
        <a:ln w="15875">
          <a:solidFill>
            <a:srgbClr val="000080"/>
          </a:solidFill>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FF0000"/>
              </a:solidFill>
              <a:latin typeface="Arial"/>
              <a:cs typeface="Arial"/>
            </a:rPr>
            <a:t>Checking a CA or PA category will open the Cause Code dialog box</a:t>
          </a:r>
        </a:p>
      </xdr:txBody>
    </xdr:sp>
    <xdr:clientData/>
  </xdr:twoCellAnchor>
  <xdr:twoCellAnchor editAs="oneCell">
    <xdr:from>
      <xdr:col>1</xdr:col>
      <xdr:colOff>451922</xdr:colOff>
      <xdr:row>97</xdr:row>
      <xdr:rowOff>85728</xdr:rowOff>
    </xdr:from>
    <xdr:to>
      <xdr:col>1</xdr:col>
      <xdr:colOff>6852722</xdr:colOff>
      <xdr:row>107</xdr:row>
      <xdr:rowOff>2414</xdr:rowOff>
    </xdr:to>
    <xdr:pic>
      <xdr:nvPicPr>
        <xdr:cNvPr id="47" name="Picture 142">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204544" y="21187266"/>
          <a:ext cx="6400800" cy="1534471"/>
        </a:xfrm>
        <a:prstGeom prst="rect">
          <a:avLst/>
        </a:prstGeom>
        <a:noFill/>
        <a:ln w="22225">
          <a:solidFill>
            <a:srgbClr val="000080"/>
          </a:solidFill>
          <a:miter lim="800000"/>
          <a:headEnd/>
          <a:tailEnd/>
        </a:ln>
        <a:effectLst/>
      </xdr:spPr>
    </xdr:pic>
    <xdr:clientData/>
  </xdr:twoCellAnchor>
  <mc:AlternateContent xmlns:mc="http://schemas.openxmlformats.org/markup-compatibility/2006">
    <mc:Choice xmlns:a14="http://schemas.microsoft.com/office/drawing/2010/main" Requires="a14">
      <xdr:twoCellAnchor editAs="oneCell">
        <xdr:from>
          <xdr:col>1</xdr:col>
          <xdr:colOff>7581900</xdr:colOff>
          <xdr:row>1</xdr:row>
          <xdr:rowOff>30480</xdr:rowOff>
        </xdr:from>
        <xdr:to>
          <xdr:col>2</xdr:col>
          <xdr:colOff>0</xdr:colOff>
          <xdr:row>1</xdr:row>
          <xdr:rowOff>259080</xdr:rowOff>
        </xdr:to>
        <xdr:sp macro="" textlink="">
          <xdr:nvSpPr>
            <xdr:cNvPr id="236549" name="Button 5" hidden="1">
              <a:extLst>
                <a:ext uri="{63B3BB69-23CF-44E3-9099-C40C66FF867C}">
                  <a14:compatExt spid="_x0000_s236549"/>
                </a:ext>
                <a:ext uri="{FF2B5EF4-FFF2-40B4-BE49-F238E27FC236}">
                  <a16:creationId xmlns:a16="http://schemas.microsoft.com/office/drawing/2014/main" id="{00000000-0008-0000-0000-0000059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Print </a:t>
              </a:r>
            </a:p>
          </xdr:txBody>
        </xdr:sp>
        <xdr:clientData fPrintsWithSheet="0"/>
      </xdr:twoCellAnchor>
    </mc:Choice>
    <mc:Fallback/>
  </mc:AlternateContent>
  <xdr:twoCellAnchor>
    <xdr:from>
      <xdr:col>1</xdr:col>
      <xdr:colOff>336601</xdr:colOff>
      <xdr:row>36</xdr:row>
      <xdr:rowOff>29022</xdr:rowOff>
    </xdr:from>
    <xdr:to>
      <xdr:col>1</xdr:col>
      <xdr:colOff>7194601</xdr:colOff>
      <xdr:row>48</xdr:row>
      <xdr:rowOff>44174</xdr:rowOff>
    </xdr:to>
    <xdr:grpSp>
      <xdr:nvGrpSpPr>
        <xdr:cNvPr id="9" name="Group 8">
          <a:extLst>
            <a:ext uri="{FF2B5EF4-FFF2-40B4-BE49-F238E27FC236}">
              <a16:creationId xmlns:a16="http://schemas.microsoft.com/office/drawing/2014/main" id="{00000000-0008-0000-0000-000009000000}"/>
            </a:ext>
          </a:extLst>
        </xdr:cNvPr>
        <xdr:cNvGrpSpPr>
          <a:grpSpLocks noChangeAspect="1"/>
        </xdr:cNvGrpSpPr>
      </xdr:nvGrpSpPr>
      <xdr:grpSpPr>
        <a:xfrm>
          <a:off x="1068121" y="10803702"/>
          <a:ext cx="6858000" cy="2026832"/>
          <a:chOff x="990747" y="9025304"/>
          <a:chExt cx="7639050" cy="2179320"/>
        </a:xfrm>
      </xdr:grpSpPr>
      <xdr:pic>
        <xdr:nvPicPr>
          <xdr:cNvPr id="107" name="Picture 62">
            <a:extLst>
              <a:ext uri="{FF2B5EF4-FFF2-40B4-BE49-F238E27FC236}">
                <a16:creationId xmlns:a16="http://schemas.microsoft.com/office/drawing/2014/main" id="{00000000-0008-0000-0000-00006B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3676797" y="9025304"/>
            <a:ext cx="1343025" cy="152266"/>
          </a:xfrm>
          <a:prstGeom prst="rect">
            <a:avLst/>
          </a:prstGeom>
          <a:noFill/>
          <a:ln w="1">
            <a:noFill/>
            <a:miter lim="800000"/>
            <a:headEnd/>
            <a:tailEnd/>
          </a:ln>
          <a:effectLst/>
        </xdr:spPr>
      </xdr:pic>
      <xdr:sp macro="" textlink="">
        <xdr:nvSpPr>
          <xdr:cNvPr id="108" name="Text Box 63">
            <a:extLst>
              <a:ext uri="{FF2B5EF4-FFF2-40B4-BE49-F238E27FC236}">
                <a16:creationId xmlns:a16="http://schemas.microsoft.com/office/drawing/2014/main" id="{00000000-0008-0000-0000-00006C000000}"/>
              </a:ext>
            </a:extLst>
          </xdr:cNvPr>
          <xdr:cNvSpPr txBox="1">
            <a:spLocks noChangeArrowheads="1"/>
          </xdr:cNvSpPr>
        </xdr:nvSpPr>
        <xdr:spPr bwMode="auto">
          <a:xfrm>
            <a:off x="7943997" y="9672438"/>
            <a:ext cx="685800" cy="751818"/>
          </a:xfrm>
          <a:prstGeom prst="rect">
            <a:avLst/>
          </a:prstGeom>
          <a:solidFill>
            <a:srgbClr val="FFFF99"/>
          </a:solidFill>
          <a:ln w="15875">
            <a:solidFill>
              <a:srgbClr val="000080"/>
            </a:solidFill>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FF0000"/>
                </a:solidFill>
                <a:latin typeface="Arial"/>
                <a:cs typeface="Arial"/>
              </a:rPr>
              <a:t>Note</a:t>
            </a:r>
          </a:p>
          <a:p>
            <a:pPr algn="ctr" rtl="0">
              <a:defRPr sz="1000"/>
            </a:pPr>
            <a:r>
              <a:rPr lang="en-US" sz="800" b="0" i="0" u="none" strike="noStrike" baseline="0">
                <a:solidFill>
                  <a:srgbClr val="FF0000"/>
                </a:solidFill>
                <a:latin typeface="Arial"/>
                <a:cs typeface="Arial"/>
              </a:rPr>
              <a:t>Worksheet</a:t>
            </a:r>
          </a:p>
          <a:p>
            <a:pPr algn="ctr" rtl="0">
              <a:defRPr sz="1000"/>
            </a:pPr>
            <a:r>
              <a:rPr lang="en-US" sz="800" b="0" i="0" u="none" strike="noStrike" baseline="0">
                <a:solidFill>
                  <a:srgbClr val="FF0000"/>
                </a:solidFill>
                <a:latin typeface="Arial"/>
                <a:cs typeface="Arial"/>
              </a:rPr>
              <a:t>Tabs for each</a:t>
            </a:r>
          </a:p>
          <a:p>
            <a:pPr algn="ctr" rtl="0">
              <a:defRPr sz="1000"/>
            </a:pPr>
            <a:r>
              <a:rPr lang="en-US" sz="800" b="0" i="0" u="none" strike="noStrike" baseline="0">
                <a:solidFill>
                  <a:srgbClr val="FF0000"/>
                </a:solidFill>
                <a:latin typeface="Arial"/>
                <a:cs typeface="Arial"/>
              </a:rPr>
              <a:t>Topic</a:t>
            </a:r>
          </a:p>
        </xdr:txBody>
      </xdr:sp>
      <xdr:sp macro="" textlink="">
        <xdr:nvSpPr>
          <xdr:cNvPr id="109" name="AutoShape 64">
            <a:extLst>
              <a:ext uri="{FF2B5EF4-FFF2-40B4-BE49-F238E27FC236}">
                <a16:creationId xmlns:a16="http://schemas.microsoft.com/office/drawing/2014/main" id="{00000000-0008-0000-0000-00006D000000}"/>
              </a:ext>
            </a:extLst>
          </xdr:cNvPr>
          <xdr:cNvSpPr>
            <a:spLocks noChangeArrowheads="1"/>
          </xdr:cNvSpPr>
        </xdr:nvSpPr>
        <xdr:spPr bwMode="auto">
          <a:xfrm flipH="1" flipV="1">
            <a:off x="7934472" y="10576523"/>
            <a:ext cx="428625" cy="628101"/>
          </a:xfrm>
          <a:custGeom>
            <a:avLst/>
            <a:gdLst>
              <a:gd name="G0" fmla="+- 15126 0 0"/>
              <a:gd name="G1" fmla="+- 2912 0 0"/>
              <a:gd name="G2" fmla="+- 12158 0 2912"/>
              <a:gd name="G3" fmla="+- G2 0 2912"/>
              <a:gd name="G4" fmla="*/ G3 32768 32059"/>
              <a:gd name="G5" fmla="*/ G4 1 2"/>
              <a:gd name="G6" fmla="+- 21600 0 15126"/>
              <a:gd name="G7" fmla="*/ G6 2912 6079"/>
              <a:gd name="G8" fmla="+- G7 15126 0"/>
              <a:gd name="T0" fmla="*/ 15126 w 21600"/>
              <a:gd name="T1" fmla="*/ 0 h 21600"/>
              <a:gd name="T2" fmla="*/ 15126 w 21600"/>
              <a:gd name="T3" fmla="*/ 12158 h 21600"/>
              <a:gd name="T4" fmla="*/ 3237 w 21600"/>
              <a:gd name="T5" fmla="*/ 21600 h 21600"/>
              <a:gd name="T6" fmla="*/ 21600 w 21600"/>
              <a:gd name="T7" fmla="*/ 6079 h 21600"/>
              <a:gd name="T8" fmla="*/ 17694720 60000 65536"/>
              <a:gd name="T9" fmla="*/ 5898240 60000 65536"/>
              <a:gd name="T10" fmla="*/ 5898240 60000 65536"/>
              <a:gd name="T11" fmla="*/ 0 60000 65536"/>
              <a:gd name="T12" fmla="*/ 12427 w 21600"/>
              <a:gd name="T13" fmla="*/ G1 h 21600"/>
              <a:gd name="T14" fmla="*/ G8 w 21600"/>
              <a:gd name="T15" fmla="*/ G2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99"/>
          </a:solidFill>
          <a:ln w="15875">
            <a:solidFill>
              <a:srgbClr val="000080"/>
            </a:solidFill>
            <a:miter lim="800000"/>
            <a:headEnd/>
            <a:tailEnd/>
          </a:ln>
        </xdr:spPr>
      </xdr:sp>
      <xdr:pic>
        <xdr:nvPicPr>
          <xdr:cNvPr id="110" name="Picture 90">
            <a:extLst>
              <a:ext uri="{FF2B5EF4-FFF2-40B4-BE49-F238E27FC236}">
                <a16:creationId xmlns:a16="http://schemas.microsoft.com/office/drawing/2014/main" id="{00000000-0008-0000-0000-00006E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990747" y="9206120"/>
            <a:ext cx="6858000" cy="1893821"/>
          </a:xfrm>
          <a:prstGeom prst="rect">
            <a:avLst/>
          </a:prstGeom>
          <a:noFill/>
          <a:ln w="1">
            <a:noFill/>
            <a:miter lim="800000"/>
            <a:headEnd/>
            <a:tailEnd/>
          </a:ln>
          <a:effectLst/>
        </xdr:spPr>
      </xdr:pic>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8"/>
          <a:stretch>
            <a:fillRect/>
          </a:stretch>
        </xdr:blipFill>
        <xdr:spPr>
          <a:xfrm>
            <a:off x="1005825" y="9228405"/>
            <a:ext cx="6839716" cy="1624819"/>
          </a:xfrm>
          <a:prstGeom prst="rect">
            <a:avLst/>
          </a:prstGeom>
        </xdr:spPr>
      </xdr:pic>
    </xdr:grpSp>
    <xdr:clientData/>
  </xdr:twoCellAnchor>
  <xdr:twoCellAnchor>
    <xdr:from>
      <xdr:col>1</xdr:col>
      <xdr:colOff>113424</xdr:colOff>
      <xdr:row>116</xdr:row>
      <xdr:rowOff>63296</xdr:rowOff>
    </xdr:from>
    <xdr:to>
      <xdr:col>1</xdr:col>
      <xdr:colOff>7364457</xdr:colOff>
      <xdr:row>138</xdr:row>
      <xdr:rowOff>68049</xdr:rowOff>
    </xdr:to>
    <xdr:grpSp>
      <xdr:nvGrpSpPr>
        <xdr:cNvPr id="17" name="Group 16">
          <a:extLst>
            <a:ext uri="{FF2B5EF4-FFF2-40B4-BE49-F238E27FC236}">
              <a16:creationId xmlns:a16="http://schemas.microsoft.com/office/drawing/2014/main" id="{00000000-0008-0000-0000-000011000000}"/>
            </a:ext>
          </a:extLst>
        </xdr:cNvPr>
        <xdr:cNvGrpSpPr/>
      </xdr:nvGrpSpPr>
      <xdr:grpSpPr>
        <a:xfrm>
          <a:off x="844944" y="29781296"/>
          <a:ext cx="7251033" cy="3692833"/>
          <a:chOff x="866046" y="26503524"/>
          <a:chExt cx="7251033" cy="3563879"/>
        </a:xfrm>
      </xdr:grpSpPr>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9"/>
          <a:stretch>
            <a:fillRect/>
          </a:stretch>
        </xdr:blipFill>
        <xdr:spPr>
          <a:xfrm>
            <a:off x="1716279" y="26503524"/>
            <a:ext cx="6400800" cy="3563879"/>
          </a:xfrm>
          <a:prstGeom prst="rect">
            <a:avLst/>
          </a:prstGeom>
          <a:ln w="19050">
            <a:solidFill>
              <a:srgbClr val="000080"/>
            </a:solidFill>
          </a:ln>
        </xdr:spPr>
      </xdr:pic>
      <xdr:sp macro="" textlink="">
        <xdr:nvSpPr>
          <xdr:cNvPr id="82" name="Text Box 68">
            <a:extLst>
              <a:ext uri="{FF2B5EF4-FFF2-40B4-BE49-F238E27FC236}">
                <a16:creationId xmlns:a16="http://schemas.microsoft.com/office/drawing/2014/main" id="{00000000-0008-0000-0000-000052000000}"/>
              </a:ext>
            </a:extLst>
          </xdr:cNvPr>
          <xdr:cNvSpPr txBox="1">
            <a:spLocks noChangeArrowheads="1"/>
          </xdr:cNvSpPr>
        </xdr:nvSpPr>
        <xdr:spPr bwMode="auto">
          <a:xfrm>
            <a:off x="4688034" y="27558966"/>
            <a:ext cx="1029530" cy="406473"/>
          </a:xfrm>
          <a:prstGeom prst="rect">
            <a:avLst/>
          </a:prstGeom>
          <a:solidFill>
            <a:srgbClr val="FFFF99"/>
          </a:solidFill>
          <a:ln w="15875">
            <a:solidFill>
              <a:srgbClr val="000080"/>
            </a:solidFill>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FF0000"/>
                </a:solidFill>
                <a:latin typeface="Arial"/>
                <a:cs typeface="Arial"/>
              </a:rPr>
              <a:t>Click Hyperlink</a:t>
            </a:r>
          </a:p>
          <a:p>
            <a:pPr algn="ctr" rtl="0">
              <a:defRPr sz="1000"/>
            </a:pPr>
            <a:r>
              <a:rPr lang="en-US" sz="800" b="0" i="0" u="none" strike="noStrike" baseline="0">
                <a:solidFill>
                  <a:srgbClr val="FF0000"/>
                </a:solidFill>
                <a:latin typeface="Arial"/>
                <a:cs typeface="Arial"/>
              </a:rPr>
              <a:t>to go to Topic</a:t>
            </a:r>
          </a:p>
        </xdr:txBody>
      </xdr:sp>
      <xdr:sp macro="" textlink="">
        <xdr:nvSpPr>
          <xdr:cNvPr id="83" name="Text Box 69">
            <a:extLst>
              <a:ext uri="{FF2B5EF4-FFF2-40B4-BE49-F238E27FC236}">
                <a16:creationId xmlns:a16="http://schemas.microsoft.com/office/drawing/2014/main" id="{00000000-0008-0000-0000-000053000000}"/>
              </a:ext>
            </a:extLst>
          </xdr:cNvPr>
          <xdr:cNvSpPr txBox="1">
            <a:spLocks noChangeArrowheads="1"/>
          </xdr:cNvSpPr>
        </xdr:nvSpPr>
        <xdr:spPr bwMode="auto">
          <a:xfrm>
            <a:off x="866046" y="27014722"/>
            <a:ext cx="738937" cy="555789"/>
          </a:xfrm>
          <a:prstGeom prst="rect">
            <a:avLst/>
          </a:prstGeom>
          <a:solidFill>
            <a:srgbClr val="FFFF99"/>
          </a:solidFill>
          <a:ln w="15875">
            <a:solidFill>
              <a:srgbClr val="000080"/>
            </a:solidFill>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FF0000"/>
                </a:solidFill>
                <a:latin typeface="Arial"/>
                <a:cs typeface="Arial"/>
              </a:rPr>
              <a:t>Right-Click to select / unselect</a:t>
            </a:r>
          </a:p>
          <a:p>
            <a:pPr algn="ctr" rtl="0">
              <a:defRPr sz="1000"/>
            </a:pPr>
            <a:r>
              <a:rPr lang="en-US" sz="800" b="0" i="0" u="none" strike="noStrike" baseline="0">
                <a:solidFill>
                  <a:srgbClr val="FF0000"/>
                </a:solidFill>
                <a:latin typeface="Arial"/>
                <a:cs typeface="Arial"/>
              </a:rPr>
              <a:t>Topic</a:t>
            </a:r>
          </a:p>
        </xdr:txBody>
      </xdr:sp>
      <xdr:sp macro="" textlink="">
        <xdr:nvSpPr>
          <xdr:cNvPr id="84" name="Line 70">
            <a:extLst>
              <a:ext uri="{FF2B5EF4-FFF2-40B4-BE49-F238E27FC236}">
                <a16:creationId xmlns:a16="http://schemas.microsoft.com/office/drawing/2014/main" id="{00000000-0008-0000-0000-000054000000}"/>
              </a:ext>
            </a:extLst>
          </xdr:cNvPr>
          <xdr:cNvSpPr>
            <a:spLocks noChangeShapeType="1"/>
          </xdr:cNvSpPr>
        </xdr:nvSpPr>
        <xdr:spPr bwMode="auto">
          <a:xfrm>
            <a:off x="1613286" y="27246992"/>
            <a:ext cx="971412" cy="223975"/>
          </a:xfrm>
          <a:prstGeom prst="line">
            <a:avLst/>
          </a:prstGeom>
          <a:noFill/>
          <a:ln w="9525">
            <a:solidFill>
              <a:srgbClr val="000080"/>
            </a:solidFill>
            <a:round/>
            <a:headEnd/>
            <a:tailEnd type="stealth" w="lg" len="lg"/>
          </a:ln>
        </xdr:spPr>
      </xdr:sp>
      <xdr:sp macro="" textlink="">
        <xdr:nvSpPr>
          <xdr:cNvPr id="85" name="Line 71">
            <a:extLst>
              <a:ext uri="{FF2B5EF4-FFF2-40B4-BE49-F238E27FC236}">
                <a16:creationId xmlns:a16="http://schemas.microsoft.com/office/drawing/2014/main" id="{00000000-0008-0000-0000-000055000000}"/>
              </a:ext>
            </a:extLst>
          </xdr:cNvPr>
          <xdr:cNvSpPr>
            <a:spLocks noChangeShapeType="1"/>
          </xdr:cNvSpPr>
        </xdr:nvSpPr>
        <xdr:spPr bwMode="auto">
          <a:xfrm flipH="1" flipV="1">
            <a:off x="4192172" y="27727421"/>
            <a:ext cx="495861" cy="55519"/>
          </a:xfrm>
          <a:prstGeom prst="line">
            <a:avLst/>
          </a:prstGeom>
          <a:noFill/>
          <a:ln w="9525">
            <a:solidFill>
              <a:srgbClr val="000080"/>
            </a:solidFill>
            <a:round/>
            <a:headEnd/>
            <a:tailEnd type="stealth" w="lg" len="lg"/>
          </a:ln>
        </xdr:spPr>
      </xdr:sp>
      <xdr:sp macro="" textlink="">
        <xdr:nvSpPr>
          <xdr:cNvPr id="86" name="Text Box 72">
            <a:extLst>
              <a:ext uri="{FF2B5EF4-FFF2-40B4-BE49-F238E27FC236}">
                <a16:creationId xmlns:a16="http://schemas.microsoft.com/office/drawing/2014/main" id="{00000000-0008-0000-0000-000056000000}"/>
              </a:ext>
            </a:extLst>
          </xdr:cNvPr>
          <xdr:cNvSpPr txBox="1">
            <a:spLocks noChangeArrowheads="1"/>
          </xdr:cNvSpPr>
        </xdr:nvSpPr>
        <xdr:spPr bwMode="auto">
          <a:xfrm>
            <a:off x="995773" y="28175732"/>
            <a:ext cx="539673" cy="555789"/>
          </a:xfrm>
          <a:prstGeom prst="rect">
            <a:avLst/>
          </a:prstGeom>
          <a:solidFill>
            <a:srgbClr val="FFFF99"/>
          </a:solidFill>
          <a:ln w="15875">
            <a:solidFill>
              <a:srgbClr val="000080"/>
            </a:solidFill>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FF0000"/>
                </a:solidFill>
                <a:latin typeface="Arial"/>
                <a:cs typeface="Arial"/>
              </a:rPr>
              <a:t>Note</a:t>
            </a:r>
          </a:p>
          <a:p>
            <a:pPr algn="ctr" rtl="0">
              <a:defRPr sz="1000"/>
            </a:pPr>
            <a:r>
              <a:rPr lang="en-US" sz="800" b="0" i="0" u="none" strike="noStrike" baseline="0">
                <a:solidFill>
                  <a:srgbClr val="FF0000"/>
                </a:solidFill>
                <a:latin typeface="Arial"/>
                <a:cs typeface="Arial"/>
              </a:rPr>
              <a:t>Warning</a:t>
            </a:r>
          </a:p>
          <a:p>
            <a:pPr algn="ctr" rtl="0">
              <a:defRPr sz="1000"/>
            </a:pPr>
            <a:r>
              <a:rPr lang="en-US" sz="800" b="0" i="0" u="none" strike="noStrike" baseline="0">
                <a:solidFill>
                  <a:srgbClr val="FF0000"/>
                </a:solidFill>
                <a:latin typeface="Arial"/>
                <a:cs typeface="Arial"/>
              </a:rPr>
              <a:t>Mes									sages</a:t>
            </a:r>
          </a:p>
        </xdr:txBody>
      </xdr:sp>
      <xdr:sp macro="" textlink="">
        <xdr:nvSpPr>
          <xdr:cNvPr id="87" name="Line 73">
            <a:extLst>
              <a:ext uri="{FF2B5EF4-FFF2-40B4-BE49-F238E27FC236}">
                <a16:creationId xmlns:a16="http://schemas.microsoft.com/office/drawing/2014/main" id="{00000000-0008-0000-0000-000057000000}"/>
              </a:ext>
            </a:extLst>
          </xdr:cNvPr>
          <xdr:cNvSpPr>
            <a:spLocks noChangeShapeType="1"/>
          </xdr:cNvSpPr>
        </xdr:nvSpPr>
        <xdr:spPr bwMode="auto">
          <a:xfrm flipV="1">
            <a:off x="1535446" y="27910280"/>
            <a:ext cx="606094" cy="414768"/>
          </a:xfrm>
          <a:prstGeom prst="line">
            <a:avLst/>
          </a:prstGeom>
          <a:noFill/>
          <a:ln w="9525">
            <a:solidFill>
              <a:srgbClr val="000080"/>
            </a:solidFill>
            <a:round/>
            <a:headEnd/>
            <a:tailEnd type="stealth" w="lg" len="lg"/>
          </a:ln>
        </xdr:spPr>
      </xdr:sp>
      <xdr:sp macro="" textlink="">
        <xdr:nvSpPr>
          <xdr:cNvPr id="88" name="Text Box 80">
            <a:extLst>
              <a:ext uri="{FF2B5EF4-FFF2-40B4-BE49-F238E27FC236}">
                <a16:creationId xmlns:a16="http://schemas.microsoft.com/office/drawing/2014/main" id="{00000000-0008-0000-0000-000058000000}"/>
              </a:ext>
            </a:extLst>
          </xdr:cNvPr>
          <xdr:cNvSpPr txBox="1">
            <a:spLocks noChangeArrowheads="1"/>
          </xdr:cNvSpPr>
        </xdr:nvSpPr>
        <xdr:spPr bwMode="auto">
          <a:xfrm>
            <a:off x="2249475" y="28868031"/>
            <a:ext cx="738937" cy="506017"/>
          </a:xfrm>
          <a:prstGeom prst="rect">
            <a:avLst/>
          </a:prstGeom>
          <a:solidFill>
            <a:srgbClr val="FFFF99"/>
          </a:solidFill>
          <a:ln w="15875">
            <a:solidFill>
              <a:srgbClr val="000080"/>
            </a:solidFill>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FF0000"/>
                </a:solidFill>
                <a:latin typeface="Arial"/>
                <a:cs typeface="Arial"/>
              </a:rPr>
              <a:t>Click</a:t>
            </a:r>
          </a:p>
          <a:p>
            <a:pPr algn="ctr" rtl="0">
              <a:defRPr sz="1000"/>
            </a:pPr>
            <a:r>
              <a:rPr lang="en-US" sz="800" b="0" i="0" u="none" strike="noStrike" baseline="0">
                <a:solidFill>
                  <a:srgbClr val="FF0000"/>
                </a:solidFill>
                <a:latin typeface="Arial"/>
                <a:cs typeface="Arial"/>
              </a:rPr>
              <a:t>Button to open area for notes</a:t>
            </a:r>
          </a:p>
        </xdr:txBody>
      </xdr:sp>
      <xdr:sp macro="" textlink="">
        <xdr:nvSpPr>
          <xdr:cNvPr id="89" name="Line 81">
            <a:extLst>
              <a:ext uri="{FF2B5EF4-FFF2-40B4-BE49-F238E27FC236}">
                <a16:creationId xmlns:a16="http://schemas.microsoft.com/office/drawing/2014/main" id="{00000000-0008-0000-0000-000059000000}"/>
              </a:ext>
            </a:extLst>
          </xdr:cNvPr>
          <xdr:cNvSpPr>
            <a:spLocks noChangeShapeType="1"/>
          </xdr:cNvSpPr>
        </xdr:nvSpPr>
        <xdr:spPr bwMode="auto">
          <a:xfrm flipH="1" flipV="1">
            <a:off x="2606490" y="28320537"/>
            <a:ext cx="0" cy="547494"/>
          </a:xfrm>
          <a:prstGeom prst="line">
            <a:avLst/>
          </a:prstGeom>
          <a:noFill/>
          <a:ln w="9525">
            <a:solidFill>
              <a:srgbClr val="000080"/>
            </a:solidFill>
            <a:round/>
            <a:headEnd/>
            <a:tailEnd type="stealth" w="lg" len="lg"/>
          </a:ln>
        </xdr:spPr>
      </xdr:sp>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0"/>
          <a:stretch>
            <a:fillRect/>
          </a:stretch>
        </xdr:blipFill>
        <xdr:spPr>
          <a:xfrm>
            <a:off x="4776534" y="27183310"/>
            <a:ext cx="1480806" cy="199264"/>
          </a:xfrm>
          <a:prstGeom prst="rect">
            <a:avLst/>
          </a:prstGeom>
        </xdr:spPr>
      </xdr:pic>
    </xdr:grpSp>
    <xdr:clientData/>
  </xdr:twoCellAnchor>
  <xdr:twoCellAnchor>
    <xdr:from>
      <xdr:col>1</xdr:col>
      <xdr:colOff>1610786</xdr:colOff>
      <xdr:row>13</xdr:row>
      <xdr:rowOff>105511</xdr:rowOff>
    </xdr:from>
    <xdr:to>
      <xdr:col>1</xdr:col>
      <xdr:colOff>3024620</xdr:colOff>
      <xdr:row>15</xdr:row>
      <xdr:rowOff>84416</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363408" y="4346920"/>
          <a:ext cx="1413834" cy="302462"/>
        </a:xfrm>
        <a:prstGeom prst="rect">
          <a:avLst/>
        </a:prstGeom>
      </xdr:spPr>
    </xdr:pic>
    <xdr:clientData/>
  </xdr:twoCellAnchor>
  <xdr:twoCellAnchor>
    <xdr:from>
      <xdr:col>1</xdr:col>
      <xdr:colOff>3123096</xdr:colOff>
      <xdr:row>13</xdr:row>
      <xdr:rowOff>119579</xdr:rowOff>
    </xdr:from>
    <xdr:to>
      <xdr:col>1</xdr:col>
      <xdr:colOff>4104171</xdr:colOff>
      <xdr:row>15</xdr:row>
      <xdr:rowOff>43457</xdr:rowOff>
    </xdr:to>
    <xdr:sp macro="" textlink="">
      <xdr:nvSpPr>
        <xdr:cNvPr id="51" name="AutoShape 114">
          <a:extLst>
            <a:ext uri="{FF2B5EF4-FFF2-40B4-BE49-F238E27FC236}">
              <a16:creationId xmlns:a16="http://schemas.microsoft.com/office/drawing/2014/main" id="{00000000-0008-0000-0000-000033000000}"/>
            </a:ext>
          </a:extLst>
        </xdr:cNvPr>
        <xdr:cNvSpPr>
          <a:spLocks noChangeArrowheads="1"/>
        </xdr:cNvSpPr>
      </xdr:nvSpPr>
      <xdr:spPr bwMode="auto">
        <a:xfrm>
          <a:off x="3875718" y="4360988"/>
          <a:ext cx="981075" cy="247435"/>
        </a:xfrm>
        <a:custGeom>
          <a:avLst/>
          <a:gdLst>
            <a:gd name="G0" fmla="+- 16200 0 0"/>
            <a:gd name="G1" fmla="+- 5400 0 0"/>
            <a:gd name="G2" fmla="+- 21600 0 5400"/>
            <a:gd name="G3" fmla="+- 10800 0 5400"/>
            <a:gd name="G4" fmla="+- 21600 0 16200"/>
            <a:gd name="G5" fmla="*/ G4 G3 10800"/>
            <a:gd name="G6" fmla="+- 21600 0 G5"/>
            <a:gd name="T0" fmla="*/ 16200 w 21600"/>
            <a:gd name="T1" fmla="*/ 0 h 21600"/>
            <a:gd name="T2" fmla="*/ 0 w 21600"/>
            <a:gd name="T3" fmla="*/ 10800 h 21600"/>
            <a:gd name="T4" fmla="*/ 16200 w 21600"/>
            <a:gd name="T5" fmla="*/ 21600 h 21600"/>
            <a:gd name="T6" fmla="*/ 21600 w 21600"/>
            <a:gd name="T7" fmla="*/ 10800 h 21600"/>
            <a:gd name="T8" fmla="*/ 17694720 60000 65536"/>
            <a:gd name="T9" fmla="*/ 11796480 60000 65536"/>
            <a:gd name="T10" fmla="*/ 5898240 60000 65536"/>
            <a:gd name="T11" fmla="*/ 0 60000 65536"/>
            <a:gd name="T12" fmla="*/ 3375 w 21600"/>
            <a:gd name="T13" fmla="*/ G1 h 21600"/>
            <a:gd name="T14" fmla="*/ G6 w 21600"/>
            <a:gd name="T15" fmla="*/ G2 h 21600"/>
          </a:gdLst>
          <a:ahLst/>
          <a:cxnLst>
            <a:cxn ang="T8">
              <a:pos x="T0" y="T1"/>
            </a:cxn>
            <a:cxn ang="T9">
              <a:pos x="T2" y="T3"/>
            </a:cxn>
            <a:cxn ang="T10">
              <a:pos x="T4" y="T5"/>
            </a:cxn>
            <a:cxn ang="T11">
              <a:pos x="T6" y="T7"/>
            </a:cxn>
          </a:cxnLst>
          <a:rect l="T12" t="T13" r="T14" b="T15"/>
          <a:pathLst>
            <a:path w="21600" h="21600">
              <a:moveTo>
                <a:pt x="16200" y="0"/>
              </a:moveTo>
              <a:lnTo>
                <a:pt x="16200" y="5400"/>
              </a:lnTo>
              <a:lnTo>
                <a:pt x="3375" y="5400"/>
              </a:lnTo>
              <a:lnTo>
                <a:pt x="3375" y="16200"/>
              </a:lnTo>
              <a:lnTo>
                <a:pt x="16200" y="16200"/>
              </a:lnTo>
              <a:lnTo>
                <a:pt x="16200" y="21600"/>
              </a:lnTo>
              <a:lnTo>
                <a:pt x="21600" y="10800"/>
              </a:lnTo>
              <a:close/>
            </a:path>
            <a:path w="21600" h="21600">
              <a:moveTo>
                <a:pt x="1350" y="5400"/>
              </a:moveTo>
              <a:lnTo>
                <a:pt x="1350" y="16200"/>
              </a:lnTo>
              <a:lnTo>
                <a:pt x="2700" y="16200"/>
              </a:lnTo>
              <a:lnTo>
                <a:pt x="2700" y="5400"/>
              </a:lnTo>
              <a:close/>
            </a:path>
            <a:path w="21600" h="21600">
              <a:moveTo>
                <a:pt x="0" y="5400"/>
              </a:moveTo>
              <a:lnTo>
                <a:pt x="0" y="16200"/>
              </a:lnTo>
              <a:lnTo>
                <a:pt x="675" y="16200"/>
              </a:lnTo>
              <a:lnTo>
                <a:pt x="675" y="5400"/>
              </a:lnTo>
              <a:close/>
            </a:path>
          </a:pathLst>
        </a:custGeom>
        <a:solidFill>
          <a:srgbClr val="FF0000"/>
        </a:solidFill>
        <a:ln w="9525">
          <a:solidFill>
            <a:srgbClr val="000000"/>
          </a:solidFill>
          <a:miter lim="800000"/>
          <a:headEnd/>
          <a:tailEnd/>
        </a:ln>
      </xdr:spPr>
    </xdr:sp>
    <xdr:clientData/>
  </xdr:twoCellAnchor>
  <xdr:twoCellAnchor>
    <xdr:from>
      <xdr:col>1</xdr:col>
      <xdr:colOff>141701</xdr:colOff>
      <xdr:row>185</xdr:row>
      <xdr:rowOff>114301</xdr:rowOff>
    </xdr:from>
    <xdr:to>
      <xdr:col>1</xdr:col>
      <xdr:colOff>7026826</xdr:colOff>
      <xdr:row>195</xdr:row>
      <xdr:rowOff>12733</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873221" y="47602141"/>
          <a:ext cx="6885125" cy="1574832"/>
          <a:chOff x="1049071" y="43703046"/>
          <a:chExt cx="6885125" cy="1516216"/>
        </a:xfrm>
      </xdr:grpSpPr>
      <xdr:sp macro="" textlink="">
        <xdr:nvSpPr>
          <xdr:cNvPr id="98" name="Text Box 109">
            <a:extLst>
              <a:ext uri="{FF2B5EF4-FFF2-40B4-BE49-F238E27FC236}">
                <a16:creationId xmlns:a16="http://schemas.microsoft.com/office/drawing/2014/main" id="{00000000-0008-0000-0000-000062000000}"/>
              </a:ext>
            </a:extLst>
          </xdr:cNvPr>
          <xdr:cNvSpPr txBox="1">
            <a:spLocks noChangeArrowheads="1"/>
          </xdr:cNvSpPr>
        </xdr:nvSpPr>
        <xdr:spPr bwMode="auto">
          <a:xfrm>
            <a:off x="4388909" y="43703046"/>
            <a:ext cx="1410636" cy="354562"/>
          </a:xfrm>
          <a:prstGeom prst="rect">
            <a:avLst/>
          </a:prstGeom>
          <a:solidFill>
            <a:srgbClr val="FFFF99"/>
          </a:solidFill>
          <a:ln w="15875">
            <a:solidFill>
              <a:srgbClr val="000080"/>
            </a:solidFill>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FF0000"/>
                </a:solidFill>
                <a:latin typeface="Arial"/>
                <a:cs typeface="Arial"/>
              </a:rPr>
              <a:t>Click the Add button to add rows for Findings</a:t>
            </a:r>
          </a:p>
        </xdr:txBody>
      </xdr:sp>
      <xdr:sp macro="" textlink="">
        <xdr:nvSpPr>
          <xdr:cNvPr id="99" name="AutoShape 110">
            <a:extLst>
              <a:ext uri="{FF2B5EF4-FFF2-40B4-BE49-F238E27FC236}">
                <a16:creationId xmlns:a16="http://schemas.microsoft.com/office/drawing/2014/main" id="{00000000-0008-0000-0000-000063000000}"/>
              </a:ext>
            </a:extLst>
          </xdr:cNvPr>
          <xdr:cNvSpPr>
            <a:spLocks noChangeArrowheads="1"/>
          </xdr:cNvSpPr>
        </xdr:nvSpPr>
        <xdr:spPr bwMode="auto">
          <a:xfrm>
            <a:off x="1049071" y="44385578"/>
            <a:ext cx="434724" cy="806628"/>
          </a:xfrm>
          <a:prstGeom prst="curvedRightArrow">
            <a:avLst>
              <a:gd name="adj1" fmla="val 37143"/>
              <a:gd name="adj2" fmla="val 74286"/>
              <a:gd name="adj3" fmla="val 33333"/>
            </a:avLst>
          </a:prstGeom>
          <a:solidFill>
            <a:srgbClr val="FF0000"/>
          </a:solidFill>
          <a:ln w="9525">
            <a:solidFill>
              <a:srgbClr val="000000"/>
            </a:solidFill>
            <a:miter lim="800000"/>
            <a:headEnd/>
            <a:tailEnd/>
          </a:ln>
        </xdr:spPr>
      </xdr:sp>
      <xdr:sp macro="" textlink="">
        <xdr:nvSpPr>
          <xdr:cNvPr id="100" name="AutoShape 111">
            <a:extLst>
              <a:ext uri="{FF2B5EF4-FFF2-40B4-BE49-F238E27FC236}">
                <a16:creationId xmlns:a16="http://schemas.microsoft.com/office/drawing/2014/main" id="{00000000-0008-0000-0000-000064000000}"/>
              </a:ext>
            </a:extLst>
          </xdr:cNvPr>
          <xdr:cNvSpPr>
            <a:spLocks noChangeArrowheads="1"/>
          </xdr:cNvSpPr>
        </xdr:nvSpPr>
        <xdr:spPr bwMode="auto">
          <a:xfrm rot="16200000" flipH="1">
            <a:off x="3901131" y="43818086"/>
            <a:ext cx="398882" cy="434724"/>
          </a:xfrm>
          <a:custGeom>
            <a:avLst/>
            <a:gdLst>
              <a:gd name="G0" fmla="+- 15126 0 0"/>
              <a:gd name="G1" fmla="+- 2912 0 0"/>
              <a:gd name="G2" fmla="+- 12158 0 2912"/>
              <a:gd name="G3" fmla="+- G2 0 2912"/>
              <a:gd name="G4" fmla="*/ G3 32768 32059"/>
              <a:gd name="G5" fmla="*/ G4 1 2"/>
              <a:gd name="G6" fmla="+- 21600 0 15126"/>
              <a:gd name="G7" fmla="*/ G6 2912 6079"/>
              <a:gd name="G8" fmla="+- G7 15126 0"/>
              <a:gd name="T0" fmla="*/ 15126 w 21600"/>
              <a:gd name="T1" fmla="*/ 0 h 21600"/>
              <a:gd name="T2" fmla="*/ 15126 w 21600"/>
              <a:gd name="T3" fmla="*/ 12158 h 21600"/>
              <a:gd name="T4" fmla="*/ 3237 w 21600"/>
              <a:gd name="T5" fmla="*/ 21600 h 21600"/>
              <a:gd name="T6" fmla="*/ 21600 w 21600"/>
              <a:gd name="T7" fmla="*/ 6079 h 21600"/>
              <a:gd name="T8" fmla="*/ 17694720 60000 65536"/>
              <a:gd name="T9" fmla="*/ 5898240 60000 65536"/>
              <a:gd name="T10" fmla="*/ 5898240 60000 65536"/>
              <a:gd name="T11" fmla="*/ 0 60000 65536"/>
              <a:gd name="T12" fmla="*/ 12427 w 21600"/>
              <a:gd name="T13" fmla="*/ G1 h 21600"/>
              <a:gd name="T14" fmla="*/ G8 w 21600"/>
              <a:gd name="T15" fmla="*/ G2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0000"/>
          </a:solidFill>
          <a:ln w="9525">
            <a:solidFill>
              <a:srgbClr val="000000"/>
            </a:solidFill>
            <a:miter lim="800000"/>
            <a:headEnd/>
            <a:tailEnd/>
          </a:ln>
        </xdr:spPr>
      </xdr:sp>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2"/>
          <a:stretch>
            <a:fillRect/>
          </a:stretch>
        </xdr:blipFill>
        <xdr:spPr>
          <a:xfrm>
            <a:off x="1533373" y="44278063"/>
            <a:ext cx="6400800" cy="376026"/>
          </a:xfrm>
          <a:prstGeom prst="rect">
            <a:avLst/>
          </a:prstGeom>
        </xdr:spPr>
      </xdr:pic>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3"/>
          <a:stretch>
            <a:fillRect/>
          </a:stretch>
        </xdr:blipFill>
        <xdr:spPr>
          <a:xfrm>
            <a:off x="1533396" y="44826701"/>
            <a:ext cx="6400800" cy="392561"/>
          </a:xfrm>
          <a:prstGeom prst="rect">
            <a:avLst/>
          </a:prstGeom>
        </xdr:spPr>
      </xdr:pic>
    </xdr:grpSp>
    <xdr:clientData/>
  </xdr:twoCellAnchor>
  <xdr:twoCellAnchor editAs="oneCell">
    <xdr:from>
      <xdr:col>1</xdr:col>
      <xdr:colOff>1259086</xdr:colOff>
      <xdr:row>208</xdr:row>
      <xdr:rowOff>154741</xdr:rowOff>
    </xdr:from>
    <xdr:to>
      <xdr:col>1</xdr:col>
      <xdr:colOff>1856976</xdr:colOff>
      <xdr:row>213</xdr:row>
      <xdr:rowOff>14079</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4"/>
        <a:stretch>
          <a:fillRect/>
        </a:stretch>
      </xdr:blipFill>
      <xdr:spPr>
        <a:xfrm>
          <a:off x="2011708" y="48758618"/>
          <a:ext cx="597890" cy="668230"/>
        </a:xfrm>
        <a:prstGeom prst="rect">
          <a:avLst/>
        </a:prstGeom>
      </xdr:spPr>
    </xdr:pic>
    <xdr:clientData/>
  </xdr:twoCellAnchor>
  <xdr:twoCellAnchor editAs="oneCell">
    <xdr:from>
      <xdr:col>1</xdr:col>
      <xdr:colOff>407971</xdr:colOff>
      <xdr:row>76</xdr:row>
      <xdr:rowOff>42207</xdr:rowOff>
    </xdr:from>
    <xdr:to>
      <xdr:col>1</xdr:col>
      <xdr:colOff>6808771</xdr:colOff>
      <xdr:row>90</xdr:row>
      <xdr:rowOff>139404</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5"/>
        <a:stretch>
          <a:fillRect/>
        </a:stretch>
      </xdr:blipFill>
      <xdr:spPr>
        <a:xfrm>
          <a:off x="1160593" y="17746398"/>
          <a:ext cx="6400800" cy="2362095"/>
        </a:xfrm>
        <a:prstGeom prst="rect">
          <a:avLst/>
        </a:prstGeom>
        <a:ln w="22225">
          <a:solidFill>
            <a:srgbClr val="000080"/>
          </a:solidFill>
        </a:ln>
      </xdr:spPr>
    </xdr:pic>
    <xdr:clientData/>
  </xdr:twoCellAnchor>
  <xdr:twoCellAnchor editAs="oneCell">
    <xdr:from>
      <xdr:col>1</xdr:col>
      <xdr:colOff>211020</xdr:colOff>
      <xdr:row>152</xdr:row>
      <xdr:rowOff>70351</xdr:rowOff>
    </xdr:from>
    <xdr:to>
      <xdr:col>1</xdr:col>
      <xdr:colOff>7526220</xdr:colOff>
      <xdr:row>172</xdr:row>
      <xdr:rowOff>45889</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6"/>
        <a:stretch>
          <a:fillRect/>
        </a:stretch>
      </xdr:blipFill>
      <xdr:spPr>
        <a:xfrm>
          <a:off x="963642" y="34923059"/>
          <a:ext cx="7315200" cy="3211107"/>
        </a:xfrm>
        <a:prstGeom prst="rect">
          <a:avLst/>
        </a:prstGeom>
      </xdr:spPr>
    </xdr:pic>
    <xdr:clientData/>
  </xdr:twoCellAnchor>
  <xdr:twoCellAnchor editAs="oneCell">
    <xdr:from>
      <xdr:col>1</xdr:col>
      <xdr:colOff>189918</xdr:colOff>
      <xdr:row>232</xdr:row>
      <xdr:rowOff>147730</xdr:rowOff>
    </xdr:from>
    <xdr:to>
      <xdr:col>1</xdr:col>
      <xdr:colOff>7505118</xdr:colOff>
      <xdr:row>238</xdr:row>
      <xdr:rowOff>60169</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7"/>
        <a:stretch>
          <a:fillRect/>
        </a:stretch>
      </xdr:blipFill>
      <xdr:spPr>
        <a:xfrm>
          <a:off x="942540" y="54737410"/>
          <a:ext cx="7315200" cy="883110"/>
        </a:xfrm>
        <a:prstGeom prst="rect">
          <a:avLst/>
        </a:prstGeom>
      </xdr:spPr>
    </xdr:pic>
    <xdr:clientData/>
  </xdr:twoCellAnchor>
  <xdr:twoCellAnchor editAs="oneCell">
    <xdr:from>
      <xdr:col>1</xdr:col>
      <xdr:colOff>2979421</xdr:colOff>
      <xdr:row>200</xdr:row>
      <xdr:rowOff>121920</xdr:rowOff>
    </xdr:from>
    <xdr:to>
      <xdr:col>1</xdr:col>
      <xdr:colOff>5942166</xdr:colOff>
      <xdr:row>219</xdr:row>
      <xdr:rowOff>137160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8"/>
        <a:stretch>
          <a:fillRect/>
        </a:stretch>
      </xdr:blipFill>
      <xdr:spPr>
        <a:xfrm>
          <a:off x="3710941" y="51465480"/>
          <a:ext cx="2962745" cy="3200400"/>
        </a:xfrm>
        <a:prstGeom prst="rect">
          <a:avLst/>
        </a:prstGeom>
      </xdr:spPr>
    </xdr:pic>
    <xdr:clientData/>
  </xdr:twoCellAnchor>
  <xdr:twoCellAnchor editAs="oneCell">
    <xdr:from>
      <xdr:col>1</xdr:col>
      <xdr:colOff>4191000</xdr:colOff>
      <xdr:row>9</xdr:row>
      <xdr:rowOff>106680</xdr:rowOff>
    </xdr:from>
    <xdr:to>
      <xdr:col>1</xdr:col>
      <xdr:colOff>7154460</xdr:colOff>
      <xdr:row>22</xdr:row>
      <xdr:rowOff>121920</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922520" y="4145280"/>
          <a:ext cx="2963460" cy="2194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7094220</xdr:colOff>
          <xdr:row>1</xdr:row>
          <xdr:rowOff>38100</xdr:rowOff>
        </xdr:from>
        <xdr:to>
          <xdr:col>2</xdr:col>
          <xdr:colOff>7376160</xdr:colOff>
          <xdr:row>1</xdr:row>
          <xdr:rowOff>266700</xdr:rowOff>
        </xdr:to>
        <xdr:sp macro="" textlink="">
          <xdr:nvSpPr>
            <xdr:cNvPr id="244737" name="Button 1" hidden="1">
              <a:extLst>
                <a:ext uri="{63B3BB69-23CF-44E3-9099-C40C66FF867C}">
                  <a14:compatExt spid="_x0000_s244737"/>
                </a:ext>
                <a:ext uri="{FF2B5EF4-FFF2-40B4-BE49-F238E27FC236}">
                  <a16:creationId xmlns:a16="http://schemas.microsoft.com/office/drawing/2014/main" id="{00000000-0008-0000-0100-000001B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Print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371475</xdr:colOff>
      <xdr:row>0</xdr:row>
      <xdr:rowOff>0</xdr:rowOff>
    </xdr:from>
    <xdr:to>
      <xdr:col>10</xdr:col>
      <xdr:colOff>257175</xdr:colOff>
      <xdr:row>1</xdr:row>
      <xdr:rowOff>47625</xdr:rowOff>
    </xdr:to>
    <xdr:sp macro="" textlink="">
      <xdr:nvSpPr>
        <xdr:cNvPr id="4135" name="Rectangle 39">
          <a:extLst>
            <a:ext uri="{FF2B5EF4-FFF2-40B4-BE49-F238E27FC236}">
              <a16:creationId xmlns:a16="http://schemas.microsoft.com/office/drawing/2014/main" id="{00000000-0008-0000-0200-000027100000}"/>
            </a:ext>
          </a:extLst>
        </xdr:cNvPr>
        <xdr:cNvSpPr>
          <a:spLocks noChangeArrowheads="1"/>
        </xdr:cNvSpPr>
      </xdr:nvSpPr>
      <xdr:spPr bwMode="auto">
        <a:xfrm>
          <a:off x="4448175" y="0"/>
          <a:ext cx="1104900" cy="209550"/>
        </a:xfrm>
        <a:prstGeom prst="rect">
          <a:avLst/>
        </a:prstGeom>
        <a:solidFill>
          <a:srgbClr val="FFFFFF"/>
        </a:solidFill>
        <a:ln w="9525">
          <a:no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13</xdr:col>
          <xdr:colOff>350520</xdr:colOff>
          <xdr:row>17</xdr:row>
          <xdr:rowOff>0</xdr:rowOff>
        </xdr:from>
        <xdr:to>
          <xdr:col>16</xdr:col>
          <xdr:colOff>0</xdr:colOff>
          <xdr:row>19</xdr:row>
          <xdr:rowOff>0</xdr:rowOff>
        </xdr:to>
        <xdr:sp macro="" textlink="">
          <xdr:nvSpPr>
            <xdr:cNvPr id="4138" name="Button 42" hidden="1">
              <a:extLst>
                <a:ext uri="{63B3BB69-23CF-44E3-9099-C40C66FF867C}">
                  <a14:compatExt spid="_x0000_s4138"/>
                </a:ext>
                <a:ext uri="{FF2B5EF4-FFF2-40B4-BE49-F238E27FC236}">
                  <a16:creationId xmlns:a16="http://schemas.microsoft.com/office/drawing/2014/main" id="{00000000-0008-0000-0200-00002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FF0000"/>
                  </a:solidFill>
                  <a:latin typeface="Arial"/>
                  <a:cs typeface="Arial"/>
                </a:rPr>
                <a:t>PRINT CHECKLIST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17</xdr:row>
          <xdr:rowOff>0</xdr:rowOff>
        </xdr:from>
        <xdr:to>
          <xdr:col>5</xdr:col>
          <xdr:colOff>259080</xdr:colOff>
          <xdr:row>19</xdr:row>
          <xdr:rowOff>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200-00002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FF0000"/>
                  </a:solidFill>
                  <a:latin typeface="Arial"/>
                  <a:cs typeface="Arial"/>
                </a:rPr>
                <a:t>Reset All Findings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20</xdr:row>
          <xdr:rowOff>0</xdr:rowOff>
        </xdr:from>
        <xdr:to>
          <xdr:col>5</xdr:col>
          <xdr:colOff>259080</xdr:colOff>
          <xdr:row>22</xdr:row>
          <xdr:rowOff>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FF0000"/>
                  </a:solidFill>
                  <a:latin typeface="Arial"/>
                  <a:cs typeface="Arial"/>
                </a:rPr>
                <a:t>Reset All Points of Audit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693420</xdr:colOff>
          <xdr:row>20</xdr:row>
          <xdr:rowOff>0</xdr:rowOff>
        </xdr:from>
        <xdr:to>
          <xdr:col>8</xdr:col>
          <xdr:colOff>518160</xdr:colOff>
          <xdr:row>22</xdr:row>
          <xdr:rowOff>0</xdr:rowOff>
        </xdr:to>
        <xdr:sp macro="" textlink="">
          <xdr:nvSpPr>
            <xdr:cNvPr id="4142" name="Button 46"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8000"/>
                  </a:solidFill>
                  <a:latin typeface="Arial"/>
                  <a:cs typeface="Arial"/>
                </a:rPr>
                <a:t>Show / Hide</a:t>
              </a:r>
            </a:p>
            <a:p>
              <a:pPr algn="ctr" rtl="0">
                <a:defRPr sz="1000"/>
              </a:pPr>
              <a:r>
                <a:rPr lang="en-US" sz="800" b="1" i="0" u="none" strike="noStrike" baseline="0">
                  <a:solidFill>
                    <a:srgbClr val="008000"/>
                  </a:solidFill>
                  <a:latin typeface="Arial"/>
                  <a:cs typeface="Arial"/>
                </a:rPr>
                <a:t>Instruction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693420</xdr:colOff>
          <xdr:row>17</xdr:row>
          <xdr:rowOff>0</xdr:rowOff>
        </xdr:from>
        <xdr:to>
          <xdr:col>8</xdr:col>
          <xdr:colOff>518160</xdr:colOff>
          <xdr:row>19</xdr:row>
          <xdr:rowOff>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8000"/>
                  </a:solidFill>
                  <a:latin typeface="Arial"/>
                  <a:cs typeface="Arial"/>
                </a:rPr>
                <a:t>Expand / Collapse</a:t>
              </a:r>
            </a:p>
            <a:p>
              <a:pPr algn="ctr" rtl="0">
                <a:defRPr sz="1000"/>
              </a:pPr>
              <a:r>
                <a:rPr lang="en-US" sz="800" b="1" i="0" u="none" strike="noStrike" baseline="0">
                  <a:solidFill>
                    <a:srgbClr val="008000"/>
                  </a:solidFill>
                  <a:latin typeface="Arial"/>
                  <a:cs typeface="Arial"/>
                </a:rPr>
                <a:t>All Topic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23</xdr:row>
          <xdr:rowOff>0</xdr:rowOff>
        </xdr:from>
        <xdr:to>
          <xdr:col>5</xdr:col>
          <xdr:colOff>259080</xdr:colOff>
          <xdr:row>25</xdr:row>
          <xdr:rowOff>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800000"/>
                  </a:solidFill>
                  <a:latin typeface="Arial"/>
                  <a:cs typeface="Arial"/>
                </a:rPr>
                <a:t>Reset Worksheet Tab Names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213360</xdr:colOff>
          <xdr:row>23</xdr:row>
          <xdr:rowOff>0</xdr:rowOff>
        </xdr:from>
        <xdr:to>
          <xdr:col>12</xdr:col>
          <xdr:colOff>38100</xdr:colOff>
          <xdr:row>25</xdr:row>
          <xdr:rowOff>0</xdr:rowOff>
        </xdr:to>
        <xdr:sp macro="" textlink="">
          <xdr:nvSpPr>
            <xdr:cNvPr id="4150" name="Button 54" hidden="1">
              <a:extLst>
                <a:ext uri="{63B3BB69-23CF-44E3-9099-C40C66FF867C}">
                  <a14:compatExt spid="_x0000_s4150"/>
                </a:ext>
                <a:ext uri="{FF2B5EF4-FFF2-40B4-BE49-F238E27FC236}">
                  <a16:creationId xmlns:a16="http://schemas.microsoft.com/office/drawing/2014/main" id="{00000000-0008-0000-0200-00003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FF"/>
                  </a:solidFill>
                  <a:latin typeface="Arial"/>
                  <a:cs typeface="Arial"/>
                </a:rPr>
                <a:t>Save Checklist File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213360</xdr:colOff>
          <xdr:row>20</xdr:row>
          <xdr:rowOff>0</xdr:rowOff>
        </xdr:from>
        <xdr:to>
          <xdr:col>12</xdr:col>
          <xdr:colOff>38100</xdr:colOff>
          <xdr:row>22</xdr:row>
          <xdr:rowOff>0</xdr:rowOff>
        </xdr:to>
        <xdr:sp macro="" textlink="">
          <xdr:nvSpPr>
            <xdr:cNvPr id="4153" name="Button 57" hidden="1">
              <a:extLst>
                <a:ext uri="{63B3BB69-23CF-44E3-9099-C40C66FF867C}">
                  <a14:compatExt spid="_x0000_s4153"/>
                </a:ext>
                <a:ext uri="{FF2B5EF4-FFF2-40B4-BE49-F238E27FC236}">
                  <a16:creationId xmlns:a16="http://schemas.microsoft.com/office/drawing/2014/main" id="{00000000-0008-0000-0200-00003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FF"/>
                  </a:solidFill>
                  <a:latin typeface="Arial"/>
                  <a:cs typeface="Arial"/>
                </a:rPr>
                <a:t>Spell Check</a:t>
              </a:r>
            </a:p>
            <a:p>
              <a:pPr algn="ctr" rtl="0">
                <a:defRPr sz="1000"/>
              </a:pPr>
              <a:r>
                <a:rPr lang="en-US" sz="800" b="1" i="0" u="none" strike="noStrike" baseline="0">
                  <a:solidFill>
                    <a:srgbClr val="0000FF"/>
                  </a:solidFill>
                  <a:latin typeface="Arial"/>
                  <a:cs typeface="Arial"/>
                </a:rPr>
                <a:t>All User Defined Areas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213360</xdr:colOff>
          <xdr:row>26</xdr:row>
          <xdr:rowOff>7620</xdr:rowOff>
        </xdr:from>
        <xdr:to>
          <xdr:col>12</xdr:col>
          <xdr:colOff>38100</xdr:colOff>
          <xdr:row>28</xdr:row>
          <xdr:rowOff>7620</xdr:rowOff>
        </xdr:to>
        <xdr:sp macro="" textlink="">
          <xdr:nvSpPr>
            <xdr:cNvPr id="4154" name="Button 58" hidden="1">
              <a:extLst>
                <a:ext uri="{63B3BB69-23CF-44E3-9099-C40C66FF867C}">
                  <a14:compatExt spid="_x0000_s4154"/>
                </a:ext>
                <a:ext uri="{FF2B5EF4-FFF2-40B4-BE49-F238E27FC236}">
                  <a16:creationId xmlns:a16="http://schemas.microsoft.com/office/drawing/2014/main" id="{00000000-0008-0000-0200-00003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FF"/>
                  </a:solidFill>
                  <a:latin typeface="Arial"/>
                  <a:cs typeface="Arial"/>
                </a:rPr>
                <a:t>Consolidate Results</a:t>
              </a:r>
            </a:p>
            <a:p>
              <a:pPr algn="ctr" rtl="0">
                <a:defRPr sz="1000"/>
              </a:pPr>
              <a:r>
                <a:rPr lang="en-US" sz="800" b="1" i="0" u="none" strike="noStrike" baseline="0">
                  <a:solidFill>
                    <a:srgbClr val="0000FF"/>
                  </a:solidFill>
                  <a:latin typeface="Arial"/>
                  <a:cs typeface="Arial"/>
                </a:rPr>
                <a:t>from Multiple Auditors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213360</xdr:colOff>
          <xdr:row>17</xdr:row>
          <xdr:rowOff>0</xdr:rowOff>
        </xdr:from>
        <xdr:to>
          <xdr:col>12</xdr:col>
          <xdr:colOff>38100</xdr:colOff>
          <xdr:row>19</xdr:row>
          <xdr:rowOff>0</xdr:rowOff>
        </xdr:to>
        <xdr:sp macro="" textlink="">
          <xdr:nvSpPr>
            <xdr:cNvPr id="4155" name="Button 59"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FF"/>
                  </a:solidFill>
                  <a:latin typeface="Arial"/>
                  <a:cs typeface="Arial"/>
                </a:rPr>
                <a:t>Update Audit-Specific</a:t>
              </a:r>
            </a:p>
            <a:p>
              <a:pPr algn="ctr" rtl="0">
                <a:defRPr sz="1000"/>
              </a:pPr>
              <a:r>
                <a:rPr lang="en-US" sz="800" b="1" i="0" u="none" strike="noStrike" baseline="0">
                  <a:solidFill>
                    <a:srgbClr val="0000FF"/>
                  </a:solidFill>
                  <a:latin typeface="Arial"/>
                  <a:cs typeface="Arial"/>
                </a:rPr>
                <a:t> Header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693420</xdr:colOff>
          <xdr:row>23</xdr:row>
          <xdr:rowOff>0</xdr:rowOff>
        </xdr:from>
        <xdr:to>
          <xdr:col>8</xdr:col>
          <xdr:colOff>518160</xdr:colOff>
          <xdr:row>25</xdr:row>
          <xdr:rowOff>0</xdr:rowOff>
        </xdr:to>
        <xdr:sp macro="" textlink="">
          <xdr:nvSpPr>
            <xdr:cNvPr id="4156" name="Button 60" hidden="1">
              <a:extLst>
                <a:ext uri="{63B3BB69-23CF-44E3-9099-C40C66FF867C}">
                  <a14:compatExt spid="_x0000_s4156"/>
                </a:ext>
                <a:ext uri="{FF2B5EF4-FFF2-40B4-BE49-F238E27FC236}">
                  <a16:creationId xmlns:a16="http://schemas.microsoft.com/office/drawing/2014/main" id="{00000000-0008-0000-0200-00003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8000"/>
                  </a:solidFill>
                  <a:latin typeface="Arial"/>
                  <a:cs typeface="Arial"/>
                </a:rPr>
                <a:t>Hide / Unhide</a:t>
              </a:r>
            </a:p>
            <a:p>
              <a:pPr algn="ctr" rtl="0">
                <a:defRPr sz="1000"/>
              </a:pPr>
              <a:r>
                <a:rPr lang="en-US" sz="800" b="1" i="0" u="none" strike="noStrike" baseline="0">
                  <a:solidFill>
                    <a:srgbClr val="008000"/>
                  </a:solidFill>
                  <a:latin typeface="Arial"/>
                  <a:cs typeface="Arial"/>
                </a:rPr>
                <a:t>Objective Evidence Sheet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693420</xdr:colOff>
          <xdr:row>26</xdr:row>
          <xdr:rowOff>7620</xdr:rowOff>
        </xdr:from>
        <xdr:to>
          <xdr:col>8</xdr:col>
          <xdr:colOff>518160</xdr:colOff>
          <xdr:row>28</xdr:row>
          <xdr:rowOff>7620</xdr:rowOff>
        </xdr:to>
        <xdr:sp macro="" textlink="">
          <xdr:nvSpPr>
            <xdr:cNvPr id="4158" name="Button 6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8000"/>
                  </a:solidFill>
                  <a:latin typeface="Arial"/>
                  <a:cs typeface="Arial"/>
                </a:rPr>
                <a:t>Copy Topic</a:t>
              </a:r>
            </a:p>
            <a:p>
              <a:pPr algn="ctr" rtl="0">
                <a:defRPr sz="1000"/>
              </a:pPr>
              <a:r>
                <a:rPr lang="en-US" sz="800" b="1" i="0" u="none" strike="noStrike" baseline="0">
                  <a:solidFill>
                    <a:srgbClr val="008000"/>
                  </a:solidFill>
                  <a:latin typeface="Arial"/>
                  <a:cs typeface="Arial"/>
                </a:rPr>
                <a:t>from other Checklist File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30480</xdr:colOff>
          <xdr:row>1</xdr:row>
          <xdr:rowOff>7620</xdr:rowOff>
        </xdr:from>
        <xdr:to>
          <xdr:col>19</xdr:col>
          <xdr:colOff>114300</xdr:colOff>
          <xdr:row>2</xdr:row>
          <xdr:rowOff>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FF0000"/>
                  </a:solidFill>
                  <a:latin typeface="Arial"/>
                  <a:cs typeface="Arial"/>
                </a:rPr>
                <a:t>Edit Checklist Title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350520</xdr:colOff>
          <xdr:row>20</xdr:row>
          <xdr:rowOff>0</xdr:rowOff>
        </xdr:from>
        <xdr:to>
          <xdr:col>16</xdr:col>
          <xdr:colOff>0</xdr:colOff>
          <xdr:row>22</xdr:row>
          <xdr:rowOff>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Create QMS Upload File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26</xdr:row>
          <xdr:rowOff>7620</xdr:rowOff>
        </xdr:from>
        <xdr:to>
          <xdr:col>5</xdr:col>
          <xdr:colOff>259080</xdr:colOff>
          <xdr:row>28</xdr:row>
          <xdr:rowOff>7620</xdr:rowOff>
        </xdr:to>
        <xdr:sp macro="" textlink="">
          <xdr:nvSpPr>
            <xdr:cNvPr id="4162" name="Button 64" hidden="1">
              <a:extLst>
                <a:ext uri="{63B3BB69-23CF-44E3-9099-C40C66FF867C}">
                  <a14:compatExt spid="_x0000_s4162"/>
                </a:ext>
                <a:ext uri="{FF2B5EF4-FFF2-40B4-BE49-F238E27FC236}">
                  <a16:creationId xmlns:a16="http://schemas.microsoft.com/office/drawing/2014/main" id="{00000000-0008-0000-0200-00004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8000"/>
                  </a:solidFill>
                  <a:latin typeface="Arial"/>
                  <a:cs typeface="Arial"/>
                </a:rPr>
                <a:t>Display All POA References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365760</xdr:colOff>
          <xdr:row>23</xdr:row>
          <xdr:rowOff>7620</xdr:rowOff>
        </xdr:from>
        <xdr:to>
          <xdr:col>16</xdr:col>
          <xdr:colOff>0</xdr:colOff>
          <xdr:row>25</xdr:row>
          <xdr:rowOff>7620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800000"/>
                  </a:solidFill>
                  <a:latin typeface="Arial"/>
                  <a:cs typeface="Arial"/>
                </a:rPr>
                <a:t>Hide / Show Unchecked POAs</a:t>
              </a:r>
            </a:p>
          </xdr:txBody>
        </xdr:sp>
        <xdr:clientData/>
      </xdr:twoCellAnchor>
    </mc:Choice>
    <mc:Fallback/>
  </mc:AlternateContent>
  <xdr:oneCellAnchor>
    <xdr:from>
      <xdr:col>12</xdr:col>
      <xdr:colOff>22441</xdr:colOff>
      <xdr:row>39</xdr:row>
      <xdr:rowOff>151976</xdr:rowOff>
    </xdr:from>
    <xdr:ext cx="2286000" cy="320040"/>
    <xdr:sp macro="[0]!Clear_Filter_Selections" textlink="">
      <xdr:nvSpPr>
        <xdr:cNvPr id="19" name="Clear Filters TextBox" hidden="1">
          <a:extLst>
            <a:ext uri="{FF2B5EF4-FFF2-40B4-BE49-F238E27FC236}">
              <a16:creationId xmlns:a16="http://schemas.microsoft.com/office/drawing/2014/main" id="{00000000-0008-0000-0200-000013000000}"/>
            </a:ext>
          </a:extLst>
        </xdr:cNvPr>
        <xdr:cNvSpPr txBox="1"/>
      </xdr:nvSpPr>
      <xdr:spPr>
        <a:xfrm>
          <a:off x="7299541" y="7048076"/>
          <a:ext cx="2286000" cy="320040"/>
        </a:xfrm>
        <a:prstGeom prst="rect">
          <a:avLst/>
        </a:prstGeom>
        <a:solidFill>
          <a:schemeClr val="bg1">
            <a:lumMod val="75000"/>
          </a:schemeClr>
        </a:solidFill>
        <a:ln w="9525" cmpd="sng">
          <a:noFill/>
        </a:ln>
        <a:effectLst/>
        <a:scene3d>
          <a:camera prst="orthographicFront"/>
          <a:lightRig rig="threePt" dir="t"/>
        </a:scene3d>
        <a:sp3d>
          <a:bevelT w="50800" h="508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r>
            <a:rPr lang="en-US" sz="1100"/>
            <a:t>Clear Filters</a:t>
          </a:r>
        </a:p>
      </xdr:txBody>
    </xdr:sp>
    <xdr:clientData fPrintsWithSheet="0"/>
  </xdr:oneCellAnchor>
  <xdr:oneCellAnchor>
    <xdr:from>
      <xdr:col>12</xdr:col>
      <xdr:colOff>21148</xdr:colOff>
      <xdr:row>37</xdr:row>
      <xdr:rowOff>42335</xdr:rowOff>
    </xdr:from>
    <xdr:ext cx="2286000" cy="320040"/>
    <xdr:sp macro="[0]!Show_Filtered_Requirements_Button" textlink="">
      <xdr:nvSpPr>
        <xdr:cNvPr id="20" name="Show Filtered TextBox" hidden="1">
          <a:extLst>
            <a:ext uri="{FF2B5EF4-FFF2-40B4-BE49-F238E27FC236}">
              <a16:creationId xmlns:a16="http://schemas.microsoft.com/office/drawing/2014/main" id="{00000000-0008-0000-0200-000014000000}"/>
            </a:ext>
          </a:extLst>
        </xdr:cNvPr>
        <xdr:cNvSpPr txBox="1"/>
      </xdr:nvSpPr>
      <xdr:spPr>
        <a:xfrm>
          <a:off x="7298248" y="6603155"/>
          <a:ext cx="2286000" cy="320040"/>
        </a:xfrm>
        <a:prstGeom prst="rect">
          <a:avLst/>
        </a:prstGeom>
        <a:solidFill>
          <a:schemeClr val="bg1">
            <a:lumMod val="75000"/>
          </a:schemeClr>
        </a:solidFill>
        <a:ln w="9525" cmpd="sng">
          <a:noFill/>
        </a:ln>
        <a:scene3d>
          <a:camera prst="orthographicFront"/>
          <a:lightRig rig="threePt" dir="t"/>
        </a:scene3d>
        <a:sp3d>
          <a:bevelT w="50800" h="508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r>
            <a:rPr lang="en-US" sz="1100"/>
            <a:t>Show Filtered Requirements</a:t>
          </a:r>
        </a:p>
      </xdr:txBody>
    </xdr:sp>
    <xdr:clientData fPrintsWithSheet="0"/>
  </xdr:oneCellAnchor>
  <mc:AlternateContent xmlns:mc="http://schemas.openxmlformats.org/markup-compatibility/2006">
    <mc:Choice xmlns:a14="http://schemas.microsoft.com/office/drawing/2010/main" Requires="a14">
      <xdr:twoCellAnchor editAs="oneCell">
        <xdr:from>
          <xdr:col>13</xdr:col>
          <xdr:colOff>365760</xdr:colOff>
          <xdr:row>26</xdr:row>
          <xdr:rowOff>0</xdr:rowOff>
        </xdr:from>
        <xdr:to>
          <xdr:col>16</xdr:col>
          <xdr:colOff>7620</xdr:colOff>
          <xdr:row>28</xdr:row>
          <xdr:rowOff>22860</xdr:rowOff>
        </xdr:to>
        <xdr:sp macro="" textlink="">
          <xdr:nvSpPr>
            <xdr:cNvPr id="4164" name="QRS Build Button"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Build Checklist from Master List of</a:t>
              </a:r>
            </a:p>
            <a:p>
              <a:pPr algn="ctr" rtl="0">
                <a:defRPr sz="1000"/>
              </a:pPr>
              <a:r>
                <a:rPr lang="en-US" sz="800" b="1" i="0" u="none" strike="noStrike" baseline="0">
                  <a:solidFill>
                    <a:srgbClr val="000000"/>
                  </a:solidFill>
                  <a:latin typeface="Arial"/>
                  <a:cs typeface="Arial"/>
                </a:rPr>
                <a:t>QRS Requirements</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861060</xdr:colOff>
          <xdr:row>59</xdr:row>
          <xdr:rowOff>0</xdr:rowOff>
        </xdr:from>
        <xdr:to>
          <xdr:col>9</xdr:col>
          <xdr:colOff>0</xdr:colOff>
          <xdr:row>59</xdr:row>
          <xdr:rowOff>160020</xdr:rowOff>
        </xdr:to>
        <xdr:sp macro="" textlink="">
          <xdr:nvSpPr>
            <xdr:cNvPr id="233480" name="Button 8" hidden="1">
              <a:extLst>
                <a:ext uri="{63B3BB69-23CF-44E3-9099-C40C66FF867C}">
                  <a14:compatExt spid="_x0000_s233480"/>
                </a:ext>
                <a:ext uri="{FF2B5EF4-FFF2-40B4-BE49-F238E27FC236}">
                  <a16:creationId xmlns:a16="http://schemas.microsoft.com/office/drawing/2014/main" id="{00000000-0008-0000-0300-0000089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Spell Check Summary</a:t>
              </a:r>
            </a:p>
            <a:p>
              <a:pPr algn="ctr" rtl="0">
                <a:defRPr sz="1000"/>
              </a:pPr>
              <a:r>
                <a:rPr lang="en-US" sz="800" b="1" i="0" u="none" strike="noStrike" baseline="0">
                  <a:solidFill>
                    <a:srgbClr val="000000"/>
                  </a:solidFill>
                  <a:latin typeface="Arial"/>
                  <a:cs typeface="Arial"/>
                </a:rPr>
                <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1668780</xdr:colOff>
          <xdr:row>31</xdr:row>
          <xdr:rowOff>7620</xdr:rowOff>
        </xdr:from>
        <xdr:to>
          <xdr:col>5</xdr:col>
          <xdr:colOff>76200</xdr:colOff>
          <xdr:row>31</xdr:row>
          <xdr:rowOff>160020</xdr:rowOff>
        </xdr:to>
        <xdr:sp macro="" textlink="">
          <xdr:nvSpPr>
            <xdr:cNvPr id="233485" name="Button 13" hidden="1">
              <a:extLst>
                <a:ext uri="{63B3BB69-23CF-44E3-9099-C40C66FF867C}">
                  <a14:compatExt spid="_x0000_s233485"/>
                </a:ext>
                <a:ext uri="{FF2B5EF4-FFF2-40B4-BE49-F238E27FC236}">
                  <a16:creationId xmlns:a16="http://schemas.microsoft.com/office/drawing/2014/main" id="{00000000-0008-0000-0300-00000D9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106680</xdr:colOff>
          <xdr:row>31</xdr:row>
          <xdr:rowOff>7620</xdr:rowOff>
        </xdr:from>
        <xdr:to>
          <xdr:col>6</xdr:col>
          <xdr:colOff>381000</xdr:colOff>
          <xdr:row>31</xdr:row>
          <xdr:rowOff>160020</xdr:rowOff>
        </xdr:to>
        <xdr:sp macro="" textlink="">
          <xdr:nvSpPr>
            <xdr:cNvPr id="233488" name="Button 16" hidden="1">
              <a:extLst>
                <a:ext uri="{63B3BB69-23CF-44E3-9099-C40C66FF867C}">
                  <a14:compatExt spid="_x0000_s233488"/>
                </a:ext>
                <a:ext uri="{FF2B5EF4-FFF2-40B4-BE49-F238E27FC236}">
                  <a16:creationId xmlns:a16="http://schemas.microsoft.com/office/drawing/2014/main" id="{00000000-0008-0000-0300-0000109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1668780</xdr:colOff>
          <xdr:row>42</xdr:row>
          <xdr:rowOff>7620</xdr:rowOff>
        </xdr:from>
        <xdr:to>
          <xdr:col>5</xdr:col>
          <xdr:colOff>76200</xdr:colOff>
          <xdr:row>42</xdr:row>
          <xdr:rowOff>160020</xdr:rowOff>
        </xdr:to>
        <xdr:sp macro="" textlink="">
          <xdr:nvSpPr>
            <xdr:cNvPr id="233489" name="Button 17" hidden="1">
              <a:extLst>
                <a:ext uri="{63B3BB69-23CF-44E3-9099-C40C66FF867C}">
                  <a14:compatExt spid="_x0000_s233489"/>
                </a:ext>
                <a:ext uri="{FF2B5EF4-FFF2-40B4-BE49-F238E27FC236}">
                  <a16:creationId xmlns:a16="http://schemas.microsoft.com/office/drawing/2014/main" id="{00000000-0008-0000-0300-0000119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106680</xdr:colOff>
          <xdr:row>42</xdr:row>
          <xdr:rowOff>7620</xdr:rowOff>
        </xdr:from>
        <xdr:to>
          <xdr:col>6</xdr:col>
          <xdr:colOff>381000</xdr:colOff>
          <xdr:row>42</xdr:row>
          <xdr:rowOff>160020</xdr:rowOff>
        </xdr:to>
        <xdr:sp macro="" textlink="">
          <xdr:nvSpPr>
            <xdr:cNvPr id="233490" name="Button 18" hidden="1">
              <a:extLst>
                <a:ext uri="{63B3BB69-23CF-44E3-9099-C40C66FF867C}">
                  <a14:compatExt spid="_x0000_s233490"/>
                </a:ext>
                <a:ext uri="{FF2B5EF4-FFF2-40B4-BE49-F238E27FC236}">
                  <a16:creationId xmlns:a16="http://schemas.microsoft.com/office/drawing/2014/main" id="{00000000-0008-0000-0300-0000129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1676400</xdr:colOff>
          <xdr:row>51</xdr:row>
          <xdr:rowOff>7620</xdr:rowOff>
        </xdr:from>
        <xdr:to>
          <xdr:col>5</xdr:col>
          <xdr:colOff>83820</xdr:colOff>
          <xdr:row>51</xdr:row>
          <xdr:rowOff>160020</xdr:rowOff>
        </xdr:to>
        <xdr:sp macro="" textlink="">
          <xdr:nvSpPr>
            <xdr:cNvPr id="233491" name="Button 19" hidden="1">
              <a:extLst>
                <a:ext uri="{63B3BB69-23CF-44E3-9099-C40C66FF867C}">
                  <a14:compatExt spid="_x0000_s233491"/>
                </a:ext>
                <a:ext uri="{FF2B5EF4-FFF2-40B4-BE49-F238E27FC236}">
                  <a16:creationId xmlns:a16="http://schemas.microsoft.com/office/drawing/2014/main" id="{00000000-0008-0000-0300-0000139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51</xdr:row>
          <xdr:rowOff>7620</xdr:rowOff>
        </xdr:from>
        <xdr:to>
          <xdr:col>6</xdr:col>
          <xdr:colOff>403860</xdr:colOff>
          <xdr:row>51</xdr:row>
          <xdr:rowOff>160020</xdr:rowOff>
        </xdr:to>
        <xdr:sp macro="" textlink="">
          <xdr:nvSpPr>
            <xdr:cNvPr id="233492" name="Button 20" hidden="1">
              <a:extLst>
                <a:ext uri="{63B3BB69-23CF-44E3-9099-C40C66FF867C}">
                  <a14:compatExt spid="_x0000_s233492"/>
                </a:ext>
                <a:ext uri="{FF2B5EF4-FFF2-40B4-BE49-F238E27FC236}">
                  <a16:creationId xmlns:a16="http://schemas.microsoft.com/office/drawing/2014/main" id="{00000000-0008-0000-0300-0000149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1699260</xdr:colOff>
          <xdr:row>59</xdr:row>
          <xdr:rowOff>7620</xdr:rowOff>
        </xdr:from>
        <xdr:to>
          <xdr:col>5</xdr:col>
          <xdr:colOff>99060</xdr:colOff>
          <xdr:row>59</xdr:row>
          <xdr:rowOff>160020</xdr:rowOff>
        </xdr:to>
        <xdr:sp macro="" textlink="">
          <xdr:nvSpPr>
            <xdr:cNvPr id="233493" name="Button 21" hidden="1">
              <a:extLst>
                <a:ext uri="{63B3BB69-23CF-44E3-9099-C40C66FF867C}">
                  <a14:compatExt spid="_x0000_s233493"/>
                </a:ext>
                <a:ext uri="{FF2B5EF4-FFF2-40B4-BE49-F238E27FC236}">
                  <a16:creationId xmlns:a16="http://schemas.microsoft.com/office/drawing/2014/main" id="{00000000-0008-0000-0300-0000159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59</xdr:row>
          <xdr:rowOff>7620</xdr:rowOff>
        </xdr:from>
        <xdr:to>
          <xdr:col>6</xdr:col>
          <xdr:colOff>403860</xdr:colOff>
          <xdr:row>59</xdr:row>
          <xdr:rowOff>160020</xdr:rowOff>
        </xdr:to>
        <xdr:sp macro="" textlink="">
          <xdr:nvSpPr>
            <xdr:cNvPr id="233494" name="Button 22" hidden="1">
              <a:extLst>
                <a:ext uri="{63B3BB69-23CF-44E3-9099-C40C66FF867C}">
                  <a14:compatExt spid="_x0000_s233494"/>
                </a:ext>
                <a:ext uri="{FF2B5EF4-FFF2-40B4-BE49-F238E27FC236}">
                  <a16:creationId xmlns:a16="http://schemas.microsoft.com/office/drawing/2014/main" id="{00000000-0008-0000-0300-0000169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59</xdr:row>
          <xdr:rowOff>0</xdr:rowOff>
        </xdr:from>
        <xdr:to>
          <xdr:col>8</xdr:col>
          <xdr:colOff>99060</xdr:colOff>
          <xdr:row>59</xdr:row>
          <xdr:rowOff>160020</xdr:rowOff>
        </xdr:to>
        <xdr:sp macro="" textlink="">
          <xdr:nvSpPr>
            <xdr:cNvPr id="233495" name="Button 23" hidden="1">
              <a:extLst>
                <a:ext uri="{63B3BB69-23CF-44E3-9099-C40C66FF867C}">
                  <a14:compatExt spid="_x0000_s233495"/>
                </a:ext>
                <a:ext uri="{FF2B5EF4-FFF2-40B4-BE49-F238E27FC236}">
                  <a16:creationId xmlns:a16="http://schemas.microsoft.com/office/drawing/2014/main" id="{00000000-0008-0000-0300-0000179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Copy Auditor's Summaries</a:t>
              </a:r>
            </a:p>
            <a:p>
              <a:pPr algn="ctr" rtl="0">
                <a:defRPr sz="1000"/>
              </a:pPr>
              <a:r>
                <a:rPr lang="en-US" sz="800" b="1" i="0" u="none" strike="noStrike" baseline="0">
                  <a:solidFill>
                    <a:srgbClr val="000000"/>
                  </a:solidFill>
                  <a:latin typeface="Arial"/>
                  <a:cs typeface="Arial"/>
                </a:rPr>
                <a: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563880</xdr:colOff>
          <xdr:row>4</xdr:row>
          <xdr:rowOff>152400</xdr:rowOff>
        </xdr:from>
        <xdr:to>
          <xdr:col>10</xdr:col>
          <xdr:colOff>137160</xdr:colOff>
          <xdr:row>6</xdr:row>
          <xdr:rowOff>76200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Select 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xdr:row>
          <xdr:rowOff>213360</xdr:rowOff>
        </xdr:from>
        <xdr:to>
          <xdr:col>2</xdr:col>
          <xdr:colOff>83820</xdr:colOff>
          <xdr:row>2</xdr:row>
          <xdr:rowOff>137160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400-00002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0</xdr:row>
          <xdr:rowOff>83820</xdr:rowOff>
        </xdr:from>
        <xdr:to>
          <xdr:col>2</xdr:col>
          <xdr:colOff>83820</xdr:colOff>
          <xdr:row>1</xdr:row>
          <xdr:rowOff>152400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400-00002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FF0000"/>
                  </a:solidFill>
                  <a:latin typeface="Arial"/>
                  <a:cs typeface="Arial"/>
                </a:rPr>
                <a:t>Add 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518160</xdr:colOff>
          <xdr:row>4</xdr:row>
          <xdr:rowOff>152400</xdr:rowOff>
        </xdr:from>
        <xdr:to>
          <xdr:col>3</xdr:col>
          <xdr:colOff>38100</xdr:colOff>
          <xdr:row>6</xdr:row>
          <xdr:rowOff>76200</xdr:rowOff>
        </xdr:to>
        <xdr:sp macro="" textlink="">
          <xdr:nvSpPr>
            <xdr:cNvPr id="2190" name="Button 142" hidden="1">
              <a:extLst>
                <a:ext uri="{63B3BB69-23CF-44E3-9099-C40C66FF867C}">
                  <a14:compatExt spid="_x0000_s2190"/>
                </a:ext>
                <a:ext uri="{FF2B5EF4-FFF2-40B4-BE49-F238E27FC236}">
                  <a16:creationId xmlns:a16="http://schemas.microsoft.com/office/drawing/2014/main" id="{00000000-0008-0000-0400-00008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FF0000"/>
                  </a:solidFill>
                  <a:latin typeface="Arial"/>
                  <a:cs typeface="Arial"/>
                </a:rPr>
                <a:t>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152400</xdr:rowOff>
        </xdr:from>
        <xdr:to>
          <xdr:col>6</xdr:col>
          <xdr:colOff>0</xdr:colOff>
          <xdr:row>19</xdr:row>
          <xdr:rowOff>7620</xdr:rowOff>
        </xdr:to>
        <xdr:sp macro="" textlink="">
          <xdr:nvSpPr>
            <xdr:cNvPr id="2193" name="Button 145" hidden="1">
              <a:extLst>
                <a:ext uri="{63B3BB69-23CF-44E3-9099-C40C66FF867C}">
                  <a14:compatExt spid="_x0000_s2193"/>
                </a:ext>
                <a:ext uri="{FF2B5EF4-FFF2-40B4-BE49-F238E27FC236}">
                  <a16:creationId xmlns:a16="http://schemas.microsoft.com/office/drawing/2014/main" id="{00000000-0008-0000-0400-00009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Add Note for Consolidated Findings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4</xdr:row>
          <xdr:rowOff>152400</xdr:rowOff>
        </xdr:from>
        <xdr:to>
          <xdr:col>12</xdr:col>
          <xdr:colOff>137160</xdr:colOff>
          <xdr:row>6</xdr:row>
          <xdr:rowOff>76200</xdr:rowOff>
        </xdr:to>
        <xdr:sp macro="" textlink="">
          <xdr:nvSpPr>
            <xdr:cNvPr id="2195" name="View Button" hidden="1">
              <a:extLst>
                <a:ext uri="{63B3BB69-23CF-44E3-9099-C40C66FF867C}">
                  <a14:compatExt spid="_x0000_s2195"/>
                </a:ext>
                <a:ext uri="{FF2B5EF4-FFF2-40B4-BE49-F238E27FC236}">
                  <a16:creationId xmlns:a16="http://schemas.microsoft.com/office/drawing/2014/main" id="{00000000-0008-0000-0400-00009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800000"/>
                  </a:solidFill>
                  <a:latin typeface="Arial"/>
                  <a:cs typeface="Arial"/>
                </a:rPr>
                <a:t>Milestone Audit Views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5265420</xdr:colOff>
          <xdr:row>4</xdr:row>
          <xdr:rowOff>0</xdr:rowOff>
        </xdr:from>
        <xdr:to>
          <xdr:col>3</xdr:col>
          <xdr:colOff>6179820</xdr:colOff>
          <xdr:row>5</xdr:row>
          <xdr:rowOff>38100</xdr:rowOff>
        </xdr:to>
        <xdr:sp macro="" textlink="">
          <xdr:nvSpPr>
            <xdr:cNvPr id="461827" name="Button 3" hidden="1">
              <a:extLst>
                <a:ext uri="{63B3BB69-23CF-44E3-9099-C40C66FF867C}">
                  <a14:compatExt spid="_x0000_s461827"/>
                </a:ext>
                <a:ext uri="{FF2B5EF4-FFF2-40B4-BE49-F238E27FC236}">
                  <a16:creationId xmlns:a16="http://schemas.microsoft.com/office/drawing/2014/main" id="{00000000-0008-0000-0500-000003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Add OE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6217920</xdr:colOff>
          <xdr:row>4</xdr:row>
          <xdr:rowOff>0</xdr:rowOff>
        </xdr:from>
        <xdr:to>
          <xdr:col>5</xdr:col>
          <xdr:colOff>304800</xdr:colOff>
          <xdr:row>5</xdr:row>
          <xdr:rowOff>38100</xdr:rowOff>
        </xdr:to>
        <xdr:sp macro="" textlink="">
          <xdr:nvSpPr>
            <xdr:cNvPr id="461828" name="Button 4" hidden="1">
              <a:extLst>
                <a:ext uri="{63B3BB69-23CF-44E3-9099-C40C66FF867C}">
                  <a14:compatExt spid="_x0000_s461828"/>
                </a:ext>
                <a:ext uri="{FF2B5EF4-FFF2-40B4-BE49-F238E27FC236}">
                  <a16:creationId xmlns:a16="http://schemas.microsoft.com/office/drawing/2014/main" id="{00000000-0008-0000-0500-000004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Delete OE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4305300</xdr:colOff>
          <xdr:row>4</xdr:row>
          <xdr:rowOff>0</xdr:rowOff>
        </xdr:from>
        <xdr:to>
          <xdr:col>3</xdr:col>
          <xdr:colOff>5219700</xdr:colOff>
          <xdr:row>5</xdr:row>
          <xdr:rowOff>38100</xdr:rowOff>
        </xdr:to>
        <xdr:sp macro="" textlink="">
          <xdr:nvSpPr>
            <xdr:cNvPr id="461847" name="Button 23" hidden="1">
              <a:extLst>
                <a:ext uri="{63B3BB69-23CF-44E3-9099-C40C66FF867C}">
                  <a14:compatExt spid="_x0000_s461847"/>
                </a:ext>
                <a:ext uri="{FF2B5EF4-FFF2-40B4-BE49-F238E27FC236}">
                  <a16:creationId xmlns:a16="http://schemas.microsoft.com/office/drawing/2014/main" id="{00000000-0008-0000-0500-000017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FF"/>
                  </a:solidFill>
                  <a:latin typeface="Arial"/>
                  <a:cs typeface="Arial"/>
                </a:rPr>
                <a:t>Show All OE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2613660</xdr:colOff>
          <xdr:row>4</xdr:row>
          <xdr:rowOff>0</xdr:rowOff>
        </xdr:from>
        <xdr:to>
          <xdr:col>3</xdr:col>
          <xdr:colOff>4267200</xdr:colOff>
          <xdr:row>5</xdr:row>
          <xdr:rowOff>38100</xdr:rowOff>
        </xdr:to>
        <xdr:sp macro="" textlink="">
          <xdr:nvSpPr>
            <xdr:cNvPr id="461848" name="Button 24" hidden="1">
              <a:extLst>
                <a:ext uri="{63B3BB69-23CF-44E3-9099-C40C66FF867C}">
                  <a14:compatExt spid="_x0000_s461848"/>
                </a:ext>
                <a:ext uri="{FF2B5EF4-FFF2-40B4-BE49-F238E27FC236}">
                  <a16:creationId xmlns:a16="http://schemas.microsoft.com/office/drawing/2014/main" id="{00000000-0008-0000-0500-000018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FF0000"/>
                  </a:solidFill>
                  <a:latin typeface="Arial"/>
                  <a:cs typeface="Arial"/>
                </a:rPr>
                <a:t>Hide OE Not Reviewed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4</xdr:row>
          <xdr:rowOff>0</xdr:rowOff>
        </xdr:from>
        <xdr:to>
          <xdr:col>5</xdr:col>
          <xdr:colOff>1264920</xdr:colOff>
          <xdr:row>5</xdr:row>
          <xdr:rowOff>38100</xdr:rowOff>
        </xdr:to>
        <xdr:sp macro="" textlink="">
          <xdr:nvSpPr>
            <xdr:cNvPr id="461860" name="Button 36" hidden="1">
              <a:extLst>
                <a:ext uri="{63B3BB69-23CF-44E3-9099-C40C66FF867C}">
                  <a14:compatExt spid="_x0000_s461860"/>
                </a:ext>
                <a:ext uri="{FF2B5EF4-FFF2-40B4-BE49-F238E27FC236}">
                  <a16:creationId xmlns:a16="http://schemas.microsoft.com/office/drawing/2014/main" id="{00000000-0008-0000-0500-000024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8000"/>
                  </a:solidFill>
                  <a:latin typeface="Arial"/>
                  <a:cs typeface="Arial"/>
                </a:rPr>
                <a:t>Help</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9</xdr:col>
      <xdr:colOff>25400</xdr:colOff>
      <xdr:row>4</xdr:row>
      <xdr:rowOff>15632</xdr:rowOff>
    </xdr:from>
    <xdr:to>
      <xdr:col>10</xdr:col>
      <xdr:colOff>70286</xdr:colOff>
      <xdr:row>7</xdr:row>
      <xdr:rowOff>1565</xdr:rowOff>
    </xdr:to>
    <xdr:sp macro="" textlink="Critical_View">
      <xdr:nvSpPr>
        <xdr:cNvPr id="2" name="TextBox 1">
          <a:extLst>
            <a:ext uri="{FF2B5EF4-FFF2-40B4-BE49-F238E27FC236}">
              <a16:creationId xmlns:a16="http://schemas.microsoft.com/office/drawing/2014/main" id="{00000000-0008-0000-0600-000002000000}"/>
            </a:ext>
          </a:extLst>
        </xdr:cNvPr>
        <xdr:cNvSpPr txBox="1"/>
      </xdr:nvSpPr>
      <xdr:spPr>
        <a:xfrm>
          <a:off x="7298267" y="735299"/>
          <a:ext cx="4752352" cy="553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lstStyle/>
        <a:p>
          <a:pPr algn="ctr"/>
          <a:fld id="{73DA68A5-FC93-4F6A-87A3-209E09A32042}" type="TxLink">
            <a:rPr lang="en-US" sz="1400" b="1" i="0" u="none" strike="noStrike">
              <a:solidFill>
                <a:srgbClr val="FF0000"/>
              </a:solidFill>
              <a:latin typeface="Arial"/>
              <a:cs typeface="Arial"/>
            </a:rPr>
            <a:pPr algn="ctr"/>
            <a:t> </a:t>
          </a:fld>
          <a:endParaRPr lang="en-US" sz="1100"/>
        </a:p>
      </xdr:txBody>
    </xdr:sp>
    <xdr:clientData/>
  </xdr:twoCellAnchor>
  <xdr:twoCellAnchor editAs="oneCell">
    <xdr:from>
      <xdr:col>9</xdr:col>
      <xdr:colOff>2500316</xdr:colOff>
      <xdr:row>2</xdr:row>
      <xdr:rowOff>35718</xdr:rowOff>
    </xdr:from>
    <xdr:to>
      <xdr:col>9</xdr:col>
      <xdr:colOff>4329116</xdr:colOff>
      <xdr:row>3</xdr:row>
      <xdr:rowOff>228219</xdr:rowOff>
    </xdr:to>
    <xdr:pic>
      <xdr:nvPicPr>
        <xdr:cNvPr id="3" name="Picture 1">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stretch>
          <a:fillRect/>
        </a:stretch>
      </xdr:blipFill>
      <xdr:spPr>
        <a:xfrm>
          <a:off x="9444041" y="207168"/>
          <a:ext cx="1828800" cy="4687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220980</xdr:colOff>
          <xdr:row>2</xdr:row>
          <xdr:rowOff>22860</xdr:rowOff>
        </xdr:from>
        <xdr:to>
          <xdr:col>9</xdr:col>
          <xdr:colOff>556260</xdr:colOff>
          <xdr:row>2</xdr:row>
          <xdr:rowOff>251460</xdr:rowOff>
        </xdr:to>
        <xdr:sp macro="" textlink="">
          <xdr:nvSpPr>
            <xdr:cNvPr id="837633" name="Option Button 1" hidden="1">
              <a:extLst>
                <a:ext uri="{63B3BB69-23CF-44E3-9099-C40C66FF867C}">
                  <a14:compatExt spid="_x0000_s837633"/>
                </a:ext>
                <a:ext uri="{FF2B5EF4-FFF2-40B4-BE49-F238E27FC236}">
                  <a16:creationId xmlns:a16="http://schemas.microsoft.com/office/drawing/2014/main" id="{00000000-0008-0000-0600-000001C8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3</xdr:row>
          <xdr:rowOff>22860</xdr:rowOff>
        </xdr:from>
        <xdr:to>
          <xdr:col>9</xdr:col>
          <xdr:colOff>556260</xdr:colOff>
          <xdr:row>3</xdr:row>
          <xdr:rowOff>251460</xdr:rowOff>
        </xdr:to>
        <xdr:sp macro="" textlink="">
          <xdr:nvSpPr>
            <xdr:cNvPr id="837634" name="Option Button 2" hidden="1">
              <a:extLst>
                <a:ext uri="{63B3BB69-23CF-44E3-9099-C40C66FF867C}">
                  <a14:compatExt spid="_x0000_s837634"/>
                </a:ext>
                <a:ext uri="{FF2B5EF4-FFF2-40B4-BE49-F238E27FC236}">
                  <a16:creationId xmlns:a16="http://schemas.microsoft.com/office/drawing/2014/main" id="{00000000-0008-0000-0600-000002C8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11</xdr:row>
          <xdr:rowOff>22860</xdr:rowOff>
        </xdr:from>
        <xdr:to>
          <xdr:col>9</xdr:col>
          <xdr:colOff>594360</xdr:colOff>
          <xdr:row>11</xdr:row>
          <xdr:rowOff>182880</xdr:rowOff>
        </xdr:to>
        <xdr:sp macro="" textlink="">
          <xdr:nvSpPr>
            <xdr:cNvPr id="837635" name="Button 3" hidden="1">
              <a:extLst>
                <a:ext uri="{63B3BB69-23CF-44E3-9099-C40C66FF867C}">
                  <a14:compatExt spid="_x0000_s837635"/>
                </a:ext>
                <a:ext uri="{FF2B5EF4-FFF2-40B4-BE49-F238E27FC236}">
                  <a16:creationId xmlns:a16="http://schemas.microsoft.com/office/drawing/2014/main" id="{00000000-0008-0000-0600-000003C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15</xdr:row>
          <xdr:rowOff>22860</xdr:rowOff>
        </xdr:from>
        <xdr:to>
          <xdr:col>9</xdr:col>
          <xdr:colOff>594360</xdr:colOff>
          <xdr:row>15</xdr:row>
          <xdr:rowOff>182880</xdr:rowOff>
        </xdr:to>
        <xdr:sp macro="" textlink="">
          <xdr:nvSpPr>
            <xdr:cNvPr id="837636" name="Button 4" hidden="1">
              <a:extLst>
                <a:ext uri="{63B3BB69-23CF-44E3-9099-C40C66FF867C}">
                  <a14:compatExt spid="_x0000_s837636"/>
                </a:ext>
                <a:ext uri="{FF2B5EF4-FFF2-40B4-BE49-F238E27FC236}">
                  <a16:creationId xmlns:a16="http://schemas.microsoft.com/office/drawing/2014/main" id="{00000000-0008-0000-0600-000004C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11</xdr:row>
          <xdr:rowOff>22860</xdr:rowOff>
        </xdr:from>
        <xdr:to>
          <xdr:col>4</xdr:col>
          <xdr:colOff>4076700</xdr:colOff>
          <xdr:row>11</xdr:row>
          <xdr:rowOff>182880</xdr:rowOff>
        </xdr:to>
        <xdr:sp macro="" textlink="">
          <xdr:nvSpPr>
            <xdr:cNvPr id="837637" name="Button 5" hidden="1">
              <a:extLst>
                <a:ext uri="{63B3BB69-23CF-44E3-9099-C40C66FF867C}">
                  <a14:compatExt spid="_x0000_s837637"/>
                </a:ext>
                <a:ext uri="{FF2B5EF4-FFF2-40B4-BE49-F238E27FC236}">
                  <a16:creationId xmlns:a16="http://schemas.microsoft.com/office/drawing/2014/main" id="{00000000-0008-0000-0600-000005C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11</xdr:row>
          <xdr:rowOff>22860</xdr:rowOff>
        </xdr:from>
        <xdr:to>
          <xdr:col>4</xdr:col>
          <xdr:colOff>4671060</xdr:colOff>
          <xdr:row>11</xdr:row>
          <xdr:rowOff>182880</xdr:rowOff>
        </xdr:to>
        <xdr:sp macro="" textlink="">
          <xdr:nvSpPr>
            <xdr:cNvPr id="837638" name="Button 6" hidden="1">
              <a:extLst>
                <a:ext uri="{63B3BB69-23CF-44E3-9099-C40C66FF867C}">
                  <a14:compatExt spid="_x0000_s837638"/>
                </a:ext>
                <a:ext uri="{FF2B5EF4-FFF2-40B4-BE49-F238E27FC236}">
                  <a16:creationId xmlns:a16="http://schemas.microsoft.com/office/drawing/2014/main" id="{00000000-0008-0000-0600-000006C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97</xdr:row>
          <xdr:rowOff>7620</xdr:rowOff>
        </xdr:from>
        <xdr:to>
          <xdr:col>9</xdr:col>
          <xdr:colOff>3390900</xdr:colOff>
          <xdr:row>98</xdr:row>
          <xdr:rowOff>0</xdr:rowOff>
        </xdr:to>
        <xdr:sp macro="" textlink="">
          <xdr:nvSpPr>
            <xdr:cNvPr id="837639" name="Button 7" hidden="1">
              <a:extLst>
                <a:ext uri="{63B3BB69-23CF-44E3-9099-C40C66FF867C}">
                  <a14:compatExt spid="_x0000_s837639"/>
                </a:ext>
                <a:ext uri="{FF2B5EF4-FFF2-40B4-BE49-F238E27FC236}">
                  <a16:creationId xmlns:a16="http://schemas.microsoft.com/office/drawing/2014/main" id="{00000000-0008-0000-0600-000007C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97</xdr:row>
          <xdr:rowOff>7620</xdr:rowOff>
        </xdr:from>
        <xdr:to>
          <xdr:col>9</xdr:col>
          <xdr:colOff>4251960</xdr:colOff>
          <xdr:row>98</xdr:row>
          <xdr:rowOff>0</xdr:rowOff>
        </xdr:to>
        <xdr:sp macro="" textlink="">
          <xdr:nvSpPr>
            <xdr:cNvPr id="837640" name="Button 8" hidden="1">
              <a:extLst>
                <a:ext uri="{63B3BB69-23CF-44E3-9099-C40C66FF867C}">
                  <a14:compatExt spid="_x0000_s837640"/>
                </a:ext>
                <a:ext uri="{FF2B5EF4-FFF2-40B4-BE49-F238E27FC236}">
                  <a16:creationId xmlns:a16="http://schemas.microsoft.com/office/drawing/2014/main" id="{00000000-0008-0000-0600-000008C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15</xdr:row>
          <xdr:rowOff>22860</xdr:rowOff>
        </xdr:from>
        <xdr:to>
          <xdr:col>4</xdr:col>
          <xdr:colOff>4076700</xdr:colOff>
          <xdr:row>15</xdr:row>
          <xdr:rowOff>182880</xdr:rowOff>
        </xdr:to>
        <xdr:sp macro="" textlink="">
          <xdr:nvSpPr>
            <xdr:cNvPr id="837641" name="Button 9" hidden="1">
              <a:extLst>
                <a:ext uri="{63B3BB69-23CF-44E3-9099-C40C66FF867C}">
                  <a14:compatExt spid="_x0000_s837641"/>
                </a:ext>
                <a:ext uri="{FF2B5EF4-FFF2-40B4-BE49-F238E27FC236}">
                  <a16:creationId xmlns:a16="http://schemas.microsoft.com/office/drawing/2014/main" id="{00000000-0008-0000-0600-000009C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15</xdr:row>
          <xdr:rowOff>22860</xdr:rowOff>
        </xdr:from>
        <xdr:to>
          <xdr:col>4</xdr:col>
          <xdr:colOff>4671060</xdr:colOff>
          <xdr:row>15</xdr:row>
          <xdr:rowOff>182880</xdr:rowOff>
        </xdr:to>
        <xdr:sp macro="" textlink="">
          <xdr:nvSpPr>
            <xdr:cNvPr id="837642" name="Button 10" hidden="1">
              <a:extLst>
                <a:ext uri="{63B3BB69-23CF-44E3-9099-C40C66FF867C}">
                  <a14:compatExt spid="_x0000_s837642"/>
                </a:ext>
                <a:ext uri="{FF2B5EF4-FFF2-40B4-BE49-F238E27FC236}">
                  <a16:creationId xmlns:a16="http://schemas.microsoft.com/office/drawing/2014/main" id="{00000000-0008-0000-0600-00000AC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4</xdr:row>
          <xdr:rowOff>30480</xdr:rowOff>
        </xdr:from>
        <xdr:to>
          <xdr:col>9</xdr:col>
          <xdr:colOff>0</xdr:colOff>
          <xdr:row>4</xdr:row>
          <xdr:rowOff>190500</xdr:rowOff>
        </xdr:to>
        <xdr:sp macro="" textlink="">
          <xdr:nvSpPr>
            <xdr:cNvPr id="837643" name="Spell Check Button" hidden="1">
              <a:extLst>
                <a:ext uri="{63B3BB69-23CF-44E3-9099-C40C66FF867C}">
                  <a14:compatExt spid="_x0000_s837643"/>
                </a:ext>
                <a:ext uri="{FF2B5EF4-FFF2-40B4-BE49-F238E27FC236}">
                  <a16:creationId xmlns:a16="http://schemas.microsoft.com/office/drawing/2014/main" id="{00000000-0008-0000-0600-00000BC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Spell Check 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7</xdr:row>
          <xdr:rowOff>22860</xdr:rowOff>
        </xdr:from>
        <xdr:to>
          <xdr:col>9</xdr:col>
          <xdr:colOff>3390900</xdr:colOff>
          <xdr:row>7</xdr:row>
          <xdr:rowOff>182880</xdr:rowOff>
        </xdr:to>
        <xdr:sp macro="" textlink="">
          <xdr:nvSpPr>
            <xdr:cNvPr id="837734" name="Button 102" hidden="1">
              <a:extLst>
                <a:ext uri="{63B3BB69-23CF-44E3-9099-C40C66FF867C}">
                  <a14:compatExt spid="_x0000_s837734"/>
                </a:ext>
                <a:ext uri="{FF2B5EF4-FFF2-40B4-BE49-F238E27FC236}">
                  <a16:creationId xmlns:a16="http://schemas.microsoft.com/office/drawing/2014/main" id="{00000000-0008-0000-0600-000066C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7</xdr:row>
          <xdr:rowOff>22860</xdr:rowOff>
        </xdr:from>
        <xdr:to>
          <xdr:col>9</xdr:col>
          <xdr:colOff>4251960</xdr:colOff>
          <xdr:row>7</xdr:row>
          <xdr:rowOff>182880</xdr:rowOff>
        </xdr:to>
        <xdr:sp macro="" textlink="">
          <xdr:nvSpPr>
            <xdr:cNvPr id="837735" name="Button 103" hidden="1">
              <a:extLst>
                <a:ext uri="{63B3BB69-23CF-44E3-9099-C40C66FF867C}">
                  <a14:compatExt spid="_x0000_s837735"/>
                </a:ext>
                <a:ext uri="{FF2B5EF4-FFF2-40B4-BE49-F238E27FC236}">
                  <a16:creationId xmlns:a16="http://schemas.microsoft.com/office/drawing/2014/main" id="{00000000-0008-0000-0600-000067C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4</xdr:row>
          <xdr:rowOff>22860</xdr:rowOff>
        </xdr:from>
        <xdr:to>
          <xdr:col>9</xdr:col>
          <xdr:colOff>3390900</xdr:colOff>
          <xdr:row>4</xdr:row>
          <xdr:rowOff>182880</xdr:rowOff>
        </xdr:to>
        <xdr:sp macro="" textlink="">
          <xdr:nvSpPr>
            <xdr:cNvPr id="837736" name="AddRow_Button" hidden="1">
              <a:extLst>
                <a:ext uri="{63B3BB69-23CF-44E3-9099-C40C66FF867C}">
                  <a14:compatExt spid="_x0000_s837736"/>
                </a:ext>
                <a:ext uri="{FF2B5EF4-FFF2-40B4-BE49-F238E27FC236}">
                  <a16:creationId xmlns:a16="http://schemas.microsoft.com/office/drawing/2014/main" id="{00000000-0008-0000-0600-000068C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4</xdr:row>
          <xdr:rowOff>22860</xdr:rowOff>
        </xdr:from>
        <xdr:to>
          <xdr:col>9</xdr:col>
          <xdr:colOff>4251960</xdr:colOff>
          <xdr:row>4</xdr:row>
          <xdr:rowOff>182880</xdr:rowOff>
        </xdr:to>
        <xdr:sp macro="" textlink="">
          <xdr:nvSpPr>
            <xdr:cNvPr id="837737" name="DeleteRow_Button" hidden="1">
              <a:extLst>
                <a:ext uri="{63B3BB69-23CF-44E3-9099-C40C66FF867C}">
                  <a14:compatExt spid="_x0000_s837737"/>
                </a:ext>
                <a:ext uri="{FF2B5EF4-FFF2-40B4-BE49-F238E27FC236}">
                  <a16:creationId xmlns:a16="http://schemas.microsoft.com/office/drawing/2014/main" id="{00000000-0008-0000-0600-000069C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137160</xdr:colOff>
          <xdr:row>2</xdr:row>
          <xdr:rowOff>182880</xdr:rowOff>
        </xdr:from>
        <xdr:to>
          <xdr:col>8</xdr:col>
          <xdr:colOff>266700</xdr:colOff>
          <xdr:row>3</xdr:row>
          <xdr:rowOff>76200</xdr:rowOff>
        </xdr:to>
        <xdr:sp macro="" textlink="">
          <xdr:nvSpPr>
            <xdr:cNvPr id="837783" name="Edit_Button" hidden="1">
              <a:extLst>
                <a:ext uri="{63B3BB69-23CF-44E3-9099-C40C66FF867C}">
                  <a14:compatExt spid="_x0000_s837783"/>
                </a:ext>
                <a:ext uri="{FF2B5EF4-FFF2-40B4-BE49-F238E27FC236}">
                  <a16:creationId xmlns:a16="http://schemas.microsoft.com/office/drawing/2014/main" id="{00000000-0008-0000-0600-000097C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2118360</xdr:colOff>
          <xdr:row>15</xdr:row>
          <xdr:rowOff>22860</xdr:rowOff>
        </xdr:from>
        <xdr:to>
          <xdr:col>4</xdr:col>
          <xdr:colOff>3489960</xdr:colOff>
          <xdr:row>15</xdr:row>
          <xdr:rowOff>182880</xdr:rowOff>
        </xdr:to>
        <xdr:sp macro="" textlink="">
          <xdr:nvSpPr>
            <xdr:cNvPr id="837789" name="Hide Button" hidden="1">
              <a:extLst>
                <a:ext uri="{63B3BB69-23CF-44E3-9099-C40C66FF867C}">
                  <a14:compatExt spid="_x0000_s837789"/>
                </a:ext>
                <a:ext uri="{FF2B5EF4-FFF2-40B4-BE49-F238E27FC236}">
                  <a16:creationId xmlns:a16="http://schemas.microsoft.com/office/drawing/2014/main" id="{00000000-0008-0000-0600-00009DC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Hide Unchecked POAs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9</xdr:col>
      <xdr:colOff>25400</xdr:colOff>
      <xdr:row>4</xdr:row>
      <xdr:rowOff>15631</xdr:rowOff>
    </xdr:from>
    <xdr:to>
      <xdr:col>10</xdr:col>
      <xdr:colOff>70286</xdr:colOff>
      <xdr:row>7</xdr:row>
      <xdr:rowOff>1564</xdr:rowOff>
    </xdr:to>
    <xdr:sp macro="" textlink="Critical_View">
      <xdr:nvSpPr>
        <xdr:cNvPr id="2" name="TextBox 1">
          <a:extLst>
            <a:ext uri="{FF2B5EF4-FFF2-40B4-BE49-F238E27FC236}">
              <a16:creationId xmlns:a16="http://schemas.microsoft.com/office/drawing/2014/main" id="{8E1D2B74-5504-4861-847D-071B60EBD2E5}"/>
            </a:ext>
          </a:extLst>
        </xdr:cNvPr>
        <xdr:cNvSpPr txBox="1"/>
      </xdr:nvSpPr>
      <xdr:spPr>
        <a:xfrm>
          <a:off x="7287260" y="739531"/>
          <a:ext cx="4754046" cy="549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lstStyle/>
        <a:p>
          <a:pPr algn="ctr"/>
          <a:fld id="{73DA68A5-FC93-4F6A-87A3-209E09A32042}" type="TxLink">
            <a:rPr lang="en-US" sz="1400" b="1" i="0" u="none" strike="noStrike">
              <a:solidFill>
                <a:srgbClr val="FF0000"/>
              </a:solidFill>
              <a:latin typeface="Arial"/>
              <a:cs typeface="Arial"/>
            </a:rPr>
            <a:pPr algn="ctr"/>
            <a:t> </a:t>
          </a:fld>
          <a:endParaRPr lang="en-US" sz="1100"/>
        </a:p>
      </xdr:txBody>
    </xdr:sp>
    <xdr:clientData/>
  </xdr:twoCellAnchor>
  <xdr:twoCellAnchor editAs="oneCell">
    <xdr:from>
      <xdr:col>9</xdr:col>
      <xdr:colOff>2500316</xdr:colOff>
      <xdr:row>2</xdr:row>
      <xdr:rowOff>35718</xdr:rowOff>
    </xdr:from>
    <xdr:to>
      <xdr:col>9</xdr:col>
      <xdr:colOff>4329116</xdr:colOff>
      <xdr:row>3</xdr:row>
      <xdr:rowOff>228219</xdr:rowOff>
    </xdr:to>
    <xdr:pic>
      <xdr:nvPicPr>
        <xdr:cNvPr id="3" name="Picture 1">
          <a:extLst>
            <a:ext uri="{FF2B5EF4-FFF2-40B4-BE49-F238E27FC236}">
              <a16:creationId xmlns:a16="http://schemas.microsoft.com/office/drawing/2014/main" id="{C73F7221-58AA-4080-B50E-3EF6D15E244E}"/>
            </a:ext>
          </a:extLst>
        </xdr:cNvPr>
        <xdr:cNvPicPr>
          <a:picLocks noChangeAspect="1"/>
        </xdr:cNvPicPr>
      </xdr:nvPicPr>
      <xdr:blipFill>
        <a:blip xmlns:r="http://schemas.openxmlformats.org/officeDocument/2006/relationships" r:embed="rId1" cstate="print"/>
        <a:stretch>
          <a:fillRect/>
        </a:stretch>
      </xdr:blipFill>
      <xdr:spPr>
        <a:xfrm>
          <a:off x="9762176" y="210978"/>
          <a:ext cx="1828800" cy="4668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220980</xdr:colOff>
          <xdr:row>2</xdr:row>
          <xdr:rowOff>22860</xdr:rowOff>
        </xdr:from>
        <xdr:to>
          <xdr:col>9</xdr:col>
          <xdr:colOff>541020</xdr:colOff>
          <xdr:row>2</xdr:row>
          <xdr:rowOff>251460</xdr:rowOff>
        </xdr:to>
        <xdr:sp macro="" textlink="">
          <xdr:nvSpPr>
            <xdr:cNvPr id="845825" name="Option Button 1" hidden="1">
              <a:extLst>
                <a:ext uri="{63B3BB69-23CF-44E3-9099-C40C66FF867C}">
                  <a14:compatExt spid="_x0000_s845825"/>
                </a:ext>
                <a:ext uri="{FF2B5EF4-FFF2-40B4-BE49-F238E27FC236}">
                  <a16:creationId xmlns:a16="http://schemas.microsoft.com/office/drawing/2014/main" id="{00000000-0008-0000-0700-000001E8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3</xdr:row>
          <xdr:rowOff>22860</xdr:rowOff>
        </xdr:from>
        <xdr:to>
          <xdr:col>9</xdr:col>
          <xdr:colOff>541020</xdr:colOff>
          <xdr:row>3</xdr:row>
          <xdr:rowOff>251460</xdr:rowOff>
        </xdr:to>
        <xdr:sp macro="" textlink="">
          <xdr:nvSpPr>
            <xdr:cNvPr id="845826" name="Option Button 2" hidden="1">
              <a:extLst>
                <a:ext uri="{63B3BB69-23CF-44E3-9099-C40C66FF867C}">
                  <a14:compatExt spid="_x0000_s845826"/>
                </a:ext>
                <a:ext uri="{FF2B5EF4-FFF2-40B4-BE49-F238E27FC236}">
                  <a16:creationId xmlns:a16="http://schemas.microsoft.com/office/drawing/2014/main" id="{00000000-0008-0000-0700-000002E8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11</xdr:row>
          <xdr:rowOff>22860</xdr:rowOff>
        </xdr:from>
        <xdr:to>
          <xdr:col>9</xdr:col>
          <xdr:colOff>594360</xdr:colOff>
          <xdr:row>11</xdr:row>
          <xdr:rowOff>182880</xdr:rowOff>
        </xdr:to>
        <xdr:sp macro="" textlink="">
          <xdr:nvSpPr>
            <xdr:cNvPr id="845827" name="Button 3" hidden="1">
              <a:extLst>
                <a:ext uri="{63B3BB69-23CF-44E3-9099-C40C66FF867C}">
                  <a14:compatExt spid="_x0000_s845827"/>
                </a:ext>
                <a:ext uri="{FF2B5EF4-FFF2-40B4-BE49-F238E27FC236}">
                  <a16:creationId xmlns:a16="http://schemas.microsoft.com/office/drawing/2014/main" id="{00000000-0008-0000-0700-000003E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15</xdr:row>
          <xdr:rowOff>22860</xdr:rowOff>
        </xdr:from>
        <xdr:to>
          <xdr:col>9</xdr:col>
          <xdr:colOff>594360</xdr:colOff>
          <xdr:row>15</xdr:row>
          <xdr:rowOff>182880</xdr:rowOff>
        </xdr:to>
        <xdr:sp macro="" textlink="">
          <xdr:nvSpPr>
            <xdr:cNvPr id="845828" name="Button 4" hidden="1">
              <a:extLst>
                <a:ext uri="{63B3BB69-23CF-44E3-9099-C40C66FF867C}">
                  <a14:compatExt spid="_x0000_s845828"/>
                </a:ext>
                <a:ext uri="{FF2B5EF4-FFF2-40B4-BE49-F238E27FC236}">
                  <a16:creationId xmlns:a16="http://schemas.microsoft.com/office/drawing/2014/main" id="{00000000-0008-0000-0700-000004E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11</xdr:row>
          <xdr:rowOff>22860</xdr:rowOff>
        </xdr:from>
        <xdr:to>
          <xdr:col>4</xdr:col>
          <xdr:colOff>4084320</xdr:colOff>
          <xdr:row>11</xdr:row>
          <xdr:rowOff>182880</xdr:rowOff>
        </xdr:to>
        <xdr:sp macro="" textlink="">
          <xdr:nvSpPr>
            <xdr:cNvPr id="845829" name="Button 5" hidden="1">
              <a:extLst>
                <a:ext uri="{63B3BB69-23CF-44E3-9099-C40C66FF867C}">
                  <a14:compatExt spid="_x0000_s845829"/>
                </a:ext>
                <a:ext uri="{FF2B5EF4-FFF2-40B4-BE49-F238E27FC236}">
                  <a16:creationId xmlns:a16="http://schemas.microsoft.com/office/drawing/2014/main" id="{00000000-0008-0000-0700-000005E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11</xdr:row>
          <xdr:rowOff>22860</xdr:rowOff>
        </xdr:from>
        <xdr:to>
          <xdr:col>4</xdr:col>
          <xdr:colOff>4671060</xdr:colOff>
          <xdr:row>11</xdr:row>
          <xdr:rowOff>182880</xdr:rowOff>
        </xdr:to>
        <xdr:sp macro="" textlink="">
          <xdr:nvSpPr>
            <xdr:cNvPr id="845830" name="Button 6" hidden="1">
              <a:extLst>
                <a:ext uri="{63B3BB69-23CF-44E3-9099-C40C66FF867C}">
                  <a14:compatExt spid="_x0000_s845830"/>
                </a:ext>
                <a:ext uri="{FF2B5EF4-FFF2-40B4-BE49-F238E27FC236}">
                  <a16:creationId xmlns:a16="http://schemas.microsoft.com/office/drawing/2014/main" id="{00000000-0008-0000-0700-000006E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106</xdr:row>
          <xdr:rowOff>7620</xdr:rowOff>
        </xdr:from>
        <xdr:to>
          <xdr:col>9</xdr:col>
          <xdr:colOff>3398520</xdr:colOff>
          <xdr:row>107</xdr:row>
          <xdr:rowOff>0</xdr:rowOff>
        </xdr:to>
        <xdr:sp macro="" textlink="">
          <xdr:nvSpPr>
            <xdr:cNvPr id="845831" name="Button 7" hidden="1">
              <a:extLst>
                <a:ext uri="{63B3BB69-23CF-44E3-9099-C40C66FF867C}">
                  <a14:compatExt spid="_x0000_s845831"/>
                </a:ext>
                <a:ext uri="{FF2B5EF4-FFF2-40B4-BE49-F238E27FC236}">
                  <a16:creationId xmlns:a16="http://schemas.microsoft.com/office/drawing/2014/main" id="{00000000-0008-0000-0700-000007E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106</xdr:row>
          <xdr:rowOff>7620</xdr:rowOff>
        </xdr:from>
        <xdr:to>
          <xdr:col>9</xdr:col>
          <xdr:colOff>4251960</xdr:colOff>
          <xdr:row>107</xdr:row>
          <xdr:rowOff>0</xdr:rowOff>
        </xdr:to>
        <xdr:sp macro="" textlink="">
          <xdr:nvSpPr>
            <xdr:cNvPr id="845832" name="Button 8" hidden="1">
              <a:extLst>
                <a:ext uri="{63B3BB69-23CF-44E3-9099-C40C66FF867C}">
                  <a14:compatExt spid="_x0000_s845832"/>
                </a:ext>
                <a:ext uri="{FF2B5EF4-FFF2-40B4-BE49-F238E27FC236}">
                  <a16:creationId xmlns:a16="http://schemas.microsoft.com/office/drawing/2014/main" id="{00000000-0008-0000-0700-000008E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15</xdr:row>
          <xdr:rowOff>22860</xdr:rowOff>
        </xdr:from>
        <xdr:to>
          <xdr:col>4</xdr:col>
          <xdr:colOff>4084320</xdr:colOff>
          <xdr:row>15</xdr:row>
          <xdr:rowOff>182880</xdr:rowOff>
        </xdr:to>
        <xdr:sp macro="" textlink="">
          <xdr:nvSpPr>
            <xdr:cNvPr id="845833" name="Button 9" hidden="1">
              <a:extLst>
                <a:ext uri="{63B3BB69-23CF-44E3-9099-C40C66FF867C}">
                  <a14:compatExt spid="_x0000_s845833"/>
                </a:ext>
                <a:ext uri="{FF2B5EF4-FFF2-40B4-BE49-F238E27FC236}">
                  <a16:creationId xmlns:a16="http://schemas.microsoft.com/office/drawing/2014/main" id="{00000000-0008-0000-0700-000009E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15</xdr:row>
          <xdr:rowOff>22860</xdr:rowOff>
        </xdr:from>
        <xdr:to>
          <xdr:col>4</xdr:col>
          <xdr:colOff>4671060</xdr:colOff>
          <xdr:row>15</xdr:row>
          <xdr:rowOff>182880</xdr:rowOff>
        </xdr:to>
        <xdr:sp macro="" textlink="">
          <xdr:nvSpPr>
            <xdr:cNvPr id="845834" name="Button 10" hidden="1">
              <a:extLst>
                <a:ext uri="{63B3BB69-23CF-44E3-9099-C40C66FF867C}">
                  <a14:compatExt spid="_x0000_s845834"/>
                </a:ext>
                <a:ext uri="{FF2B5EF4-FFF2-40B4-BE49-F238E27FC236}">
                  <a16:creationId xmlns:a16="http://schemas.microsoft.com/office/drawing/2014/main" id="{00000000-0008-0000-0700-00000AE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4</xdr:row>
          <xdr:rowOff>22860</xdr:rowOff>
        </xdr:from>
        <xdr:to>
          <xdr:col>9</xdr:col>
          <xdr:colOff>0</xdr:colOff>
          <xdr:row>4</xdr:row>
          <xdr:rowOff>182880</xdr:rowOff>
        </xdr:to>
        <xdr:sp macro="" textlink="">
          <xdr:nvSpPr>
            <xdr:cNvPr id="845835" name="Spell Check Button" hidden="1">
              <a:extLst>
                <a:ext uri="{63B3BB69-23CF-44E3-9099-C40C66FF867C}">
                  <a14:compatExt spid="_x0000_s845835"/>
                </a:ext>
                <a:ext uri="{FF2B5EF4-FFF2-40B4-BE49-F238E27FC236}">
                  <a16:creationId xmlns:a16="http://schemas.microsoft.com/office/drawing/2014/main" id="{00000000-0008-0000-0700-00000BE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Spell Check 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7</xdr:row>
          <xdr:rowOff>22860</xdr:rowOff>
        </xdr:from>
        <xdr:to>
          <xdr:col>9</xdr:col>
          <xdr:colOff>3398520</xdr:colOff>
          <xdr:row>7</xdr:row>
          <xdr:rowOff>182880</xdr:rowOff>
        </xdr:to>
        <xdr:sp macro="" textlink="">
          <xdr:nvSpPr>
            <xdr:cNvPr id="845836" name="Button 12" hidden="1">
              <a:extLst>
                <a:ext uri="{63B3BB69-23CF-44E3-9099-C40C66FF867C}">
                  <a14:compatExt spid="_x0000_s845836"/>
                </a:ext>
                <a:ext uri="{FF2B5EF4-FFF2-40B4-BE49-F238E27FC236}">
                  <a16:creationId xmlns:a16="http://schemas.microsoft.com/office/drawing/2014/main" id="{00000000-0008-0000-0700-00000CE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7</xdr:row>
          <xdr:rowOff>22860</xdr:rowOff>
        </xdr:from>
        <xdr:to>
          <xdr:col>9</xdr:col>
          <xdr:colOff>4251960</xdr:colOff>
          <xdr:row>7</xdr:row>
          <xdr:rowOff>182880</xdr:rowOff>
        </xdr:to>
        <xdr:sp macro="" textlink="">
          <xdr:nvSpPr>
            <xdr:cNvPr id="845837" name="Button 13" hidden="1">
              <a:extLst>
                <a:ext uri="{63B3BB69-23CF-44E3-9099-C40C66FF867C}">
                  <a14:compatExt spid="_x0000_s845837"/>
                </a:ext>
                <a:ext uri="{FF2B5EF4-FFF2-40B4-BE49-F238E27FC236}">
                  <a16:creationId xmlns:a16="http://schemas.microsoft.com/office/drawing/2014/main" id="{00000000-0008-0000-0700-00000DE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4</xdr:row>
          <xdr:rowOff>22860</xdr:rowOff>
        </xdr:from>
        <xdr:to>
          <xdr:col>9</xdr:col>
          <xdr:colOff>3398520</xdr:colOff>
          <xdr:row>4</xdr:row>
          <xdr:rowOff>182880</xdr:rowOff>
        </xdr:to>
        <xdr:sp macro="" textlink="">
          <xdr:nvSpPr>
            <xdr:cNvPr id="845838" name="AddRow_Button" hidden="1">
              <a:extLst>
                <a:ext uri="{63B3BB69-23CF-44E3-9099-C40C66FF867C}">
                  <a14:compatExt spid="_x0000_s845838"/>
                </a:ext>
                <a:ext uri="{FF2B5EF4-FFF2-40B4-BE49-F238E27FC236}">
                  <a16:creationId xmlns:a16="http://schemas.microsoft.com/office/drawing/2014/main" id="{00000000-0008-0000-0700-00000EE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4</xdr:row>
          <xdr:rowOff>22860</xdr:rowOff>
        </xdr:from>
        <xdr:to>
          <xdr:col>9</xdr:col>
          <xdr:colOff>4251960</xdr:colOff>
          <xdr:row>4</xdr:row>
          <xdr:rowOff>182880</xdr:rowOff>
        </xdr:to>
        <xdr:sp macro="" textlink="">
          <xdr:nvSpPr>
            <xdr:cNvPr id="845839" name="DeleteRow_Button" hidden="1">
              <a:extLst>
                <a:ext uri="{63B3BB69-23CF-44E3-9099-C40C66FF867C}">
                  <a14:compatExt spid="_x0000_s845839"/>
                </a:ext>
                <a:ext uri="{FF2B5EF4-FFF2-40B4-BE49-F238E27FC236}">
                  <a16:creationId xmlns:a16="http://schemas.microsoft.com/office/drawing/2014/main" id="{00000000-0008-0000-0700-00000FE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137160</xdr:colOff>
          <xdr:row>2</xdr:row>
          <xdr:rowOff>182880</xdr:rowOff>
        </xdr:from>
        <xdr:to>
          <xdr:col>8</xdr:col>
          <xdr:colOff>259080</xdr:colOff>
          <xdr:row>3</xdr:row>
          <xdr:rowOff>76200</xdr:rowOff>
        </xdr:to>
        <xdr:sp macro="" textlink="">
          <xdr:nvSpPr>
            <xdr:cNvPr id="845840" name="Edit_Button" hidden="1">
              <a:extLst>
                <a:ext uri="{63B3BB69-23CF-44E3-9099-C40C66FF867C}">
                  <a14:compatExt spid="_x0000_s845840"/>
                </a:ext>
                <a:ext uri="{FF2B5EF4-FFF2-40B4-BE49-F238E27FC236}">
                  <a16:creationId xmlns:a16="http://schemas.microsoft.com/office/drawing/2014/main" id="{00000000-0008-0000-0700-000010E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2118360</xdr:colOff>
          <xdr:row>15</xdr:row>
          <xdr:rowOff>22860</xdr:rowOff>
        </xdr:from>
        <xdr:to>
          <xdr:col>4</xdr:col>
          <xdr:colOff>3489960</xdr:colOff>
          <xdr:row>15</xdr:row>
          <xdr:rowOff>182880</xdr:rowOff>
        </xdr:to>
        <xdr:sp macro="" textlink="">
          <xdr:nvSpPr>
            <xdr:cNvPr id="845841" name="Hide Button" hidden="1">
              <a:extLst>
                <a:ext uri="{63B3BB69-23CF-44E3-9099-C40C66FF867C}">
                  <a14:compatExt spid="_x0000_s845841"/>
                </a:ext>
                <a:ext uri="{FF2B5EF4-FFF2-40B4-BE49-F238E27FC236}">
                  <a16:creationId xmlns:a16="http://schemas.microsoft.com/office/drawing/2014/main" id="{00000000-0008-0000-0700-000011E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Hide Unchecked POAs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9</xdr:col>
      <xdr:colOff>25400</xdr:colOff>
      <xdr:row>4</xdr:row>
      <xdr:rowOff>15631</xdr:rowOff>
    </xdr:from>
    <xdr:to>
      <xdr:col>10</xdr:col>
      <xdr:colOff>70286</xdr:colOff>
      <xdr:row>7</xdr:row>
      <xdr:rowOff>1564</xdr:rowOff>
    </xdr:to>
    <xdr:sp macro="" textlink="Critical_View">
      <xdr:nvSpPr>
        <xdr:cNvPr id="2" name="TextBox 1">
          <a:extLst>
            <a:ext uri="{FF2B5EF4-FFF2-40B4-BE49-F238E27FC236}">
              <a16:creationId xmlns:a16="http://schemas.microsoft.com/office/drawing/2014/main" id="{E037619F-F32C-45DC-944E-DA3CA774655D}"/>
            </a:ext>
          </a:extLst>
        </xdr:cNvPr>
        <xdr:cNvSpPr txBox="1"/>
      </xdr:nvSpPr>
      <xdr:spPr>
        <a:xfrm>
          <a:off x="7287260" y="739531"/>
          <a:ext cx="4754046" cy="549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lstStyle/>
        <a:p>
          <a:pPr algn="ctr"/>
          <a:fld id="{73DA68A5-FC93-4F6A-87A3-209E09A32042}" type="TxLink">
            <a:rPr lang="en-US" sz="1400" b="1" i="0" u="none" strike="noStrike">
              <a:solidFill>
                <a:srgbClr val="FF0000"/>
              </a:solidFill>
              <a:latin typeface="Arial"/>
              <a:cs typeface="Arial"/>
            </a:rPr>
            <a:pPr algn="ctr"/>
            <a:t> </a:t>
          </a:fld>
          <a:endParaRPr lang="en-US" sz="1100"/>
        </a:p>
      </xdr:txBody>
    </xdr:sp>
    <xdr:clientData/>
  </xdr:twoCellAnchor>
  <xdr:twoCellAnchor editAs="oneCell">
    <xdr:from>
      <xdr:col>9</xdr:col>
      <xdr:colOff>2500316</xdr:colOff>
      <xdr:row>2</xdr:row>
      <xdr:rowOff>35718</xdr:rowOff>
    </xdr:from>
    <xdr:to>
      <xdr:col>9</xdr:col>
      <xdr:colOff>4329116</xdr:colOff>
      <xdr:row>3</xdr:row>
      <xdr:rowOff>228219</xdr:rowOff>
    </xdr:to>
    <xdr:pic>
      <xdr:nvPicPr>
        <xdr:cNvPr id="3" name="Picture 1">
          <a:extLst>
            <a:ext uri="{FF2B5EF4-FFF2-40B4-BE49-F238E27FC236}">
              <a16:creationId xmlns:a16="http://schemas.microsoft.com/office/drawing/2014/main" id="{6DE93A50-B71D-49D4-B133-887E7746CABC}"/>
            </a:ext>
          </a:extLst>
        </xdr:cNvPr>
        <xdr:cNvPicPr>
          <a:picLocks noChangeAspect="1"/>
        </xdr:cNvPicPr>
      </xdr:nvPicPr>
      <xdr:blipFill>
        <a:blip xmlns:r="http://schemas.openxmlformats.org/officeDocument/2006/relationships" r:embed="rId1" cstate="print"/>
        <a:stretch>
          <a:fillRect/>
        </a:stretch>
      </xdr:blipFill>
      <xdr:spPr>
        <a:xfrm>
          <a:off x="9762176" y="210978"/>
          <a:ext cx="1828800" cy="4668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220980</xdr:colOff>
          <xdr:row>2</xdr:row>
          <xdr:rowOff>22860</xdr:rowOff>
        </xdr:from>
        <xdr:to>
          <xdr:col>9</xdr:col>
          <xdr:colOff>541020</xdr:colOff>
          <xdr:row>2</xdr:row>
          <xdr:rowOff>251460</xdr:rowOff>
        </xdr:to>
        <xdr:sp macro="" textlink="">
          <xdr:nvSpPr>
            <xdr:cNvPr id="846849" name="Option Button 1" hidden="1">
              <a:extLst>
                <a:ext uri="{63B3BB69-23CF-44E3-9099-C40C66FF867C}">
                  <a14:compatExt spid="_x0000_s846849"/>
                </a:ext>
                <a:ext uri="{FF2B5EF4-FFF2-40B4-BE49-F238E27FC236}">
                  <a16:creationId xmlns:a16="http://schemas.microsoft.com/office/drawing/2014/main" id="{00000000-0008-0000-0800-000001EC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3</xdr:row>
          <xdr:rowOff>22860</xdr:rowOff>
        </xdr:from>
        <xdr:to>
          <xdr:col>9</xdr:col>
          <xdr:colOff>541020</xdr:colOff>
          <xdr:row>3</xdr:row>
          <xdr:rowOff>251460</xdr:rowOff>
        </xdr:to>
        <xdr:sp macro="" textlink="">
          <xdr:nvSpPr>
            <xdr:cNvPr id="846850" name="Option Button 2" hidden="1">
              <a:extLst>
                <a:ext uri="{63B3BB69-23CF-44E3-9099-C40C66FF867C}">
                  <a14:compatExt spid="_x0000_s846850"/>
                </a:ext>
                <a:ext uri="{FF2B5EF4-FFF2-40B4-BE49-F238E27FC236}">
                  <a16:creationId xmlns:a16="http://schemas.microsoft.com/office/drawing/2014/main" id="{00000000-0008-0000-0800-000002EC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11</xdr:row>
          <xdr:rowOff>22860</xdr:rowOff>
        </xdr:from>
        <xdr:to>
          <xdr:col>9</xdr:col>
          <xdr:colOff>594360</xdr:colOff>
          <xdr:row>11</xdr:row>
          <xdr:rowOff>182880</xdr:rowOff>
        </xdr:to>
        <xdr:sp macro="" textlink="">
          <xdr:nvSpPr>
            <xdr:cNvPr id="846851" name="Button 3" hidden="1">
              <a:extLst>
                <a:ext uri="{63B3BB69-23CF-44E3-9099-C40C66FF867C}">
                  <a14:compatExt spid="_x0000_s846851"/>
                </a:ext>
                <a:ext uri="{FF2B5EF4-FFF2-40B4-BE49-F238E27FC236}">
                  <a16:creationId xmlns:a16="http://schemas.microsoft.com/office/drawing/2014/main" id="{00000000-0008-0000-0800-000003E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15</xdr:row>
          <xdr:rowOff>22860</xdr:rowOff>
        </xdr:from>
        <xdr:to>
          <xdr:col>9</xdr:col>
          <xdr:colOff>594360</xdr:colOff>
          <xdr:row>15</xdr:row>
          <xdr:rowOff>182880</xdr:rowOff>
        </xdr:to>
        <xdr:sp macro="" textlink="">
          <xdr:nvSpPr>
            <xdr:cNvPr id="846852" name="Button 4" hidden="1">
              <a:extLst>
                <a:ext uri="{63B3BB69-23CF-44E3-9099-C40C66FF867C}">
                  <a14:compatExt spid="_x0000_s846852"/>
                </a:ext>
                <a:ext uri="{FF2B5EF4-FFF2-40B4-BE49-F238E27FC236}">
                  <a16:creationId xmlns:a16="http://schemas.microsoft.com/office/drawing/2014/main" id="{00000000-0008-0000-0800-000004E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11</xdr:row>
          <xdr:rowOff>22860</xdr:rowOff>
        </xdr:from>
        <xdr:to>
          <xdr:col>4</xdr:col>
          <xdr:colOff>4084320</xdr:colOff>
          <xdr:row>11</xdr:row>
          <xdr:rowOff>182880</xdr:rowOff>
        </xdr:to>
        <xdr:sp macro="" textlink="">
          <xdr:nvSpPr>
            <xdr:cNvPr id="846853" name="Button 5" hidden="1">
              <a:extLst>
                <a:ext uri="{63B3BB69-23CF-44E3-9099-C40C66FF867C}">
                  <a14:compatExt spid="_x0000_s846853"/>
                </a:ext>
                <a:ext uri="{FF2B5EF4-FFF2-40B4-BE49-F238E27FC236}">
                  <a16:creationId xmlns:a16="http://schemas.microsoft.com/office/drawing/2014/main" id="{00000000-0008-0000-0800-000005E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11</xdr:row>
          <xdr:rowOff>22860</xdr:rowOff>
        </xdr:from>
        <xdr:to>
          <xdr:col>4</xdr:col>
          <xdr:colOff>4671060</xdr:colOff>
          <xdr:row>11</xdr:row>
          <xdr:rowOff>182880</xdr:rowOff>
        </xdr:to>
        <xdr:sp macro="" textlink="">
          <xdr:nvSpPr>
            <xdr:cNvPr id="846854" name="Button 6" hidden="1">
              <a:extLst>
                <a:ext uri="{63B3BB69-23CF-44E3-9099-C40C66FF867C}">
                  <a14:compatExt spid="_x0000_s846854"/>
                </a:ext>
                <a:ext uri="{FF2B5EF4-FFF2-40B4-BE49-F238E27FC236}">
                  <a16:creationId xmlns:a16="http://schemas.microsoft.com/office/drawing/2014/main" id="{00000000-0008-0000-0800-000006E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106</xdr:row>
          <xdr:rowOff>7620</xdr:rowOff>
        </xdr:from>
        <xdr:to>
          <xdr:col>9</xdr:col>
          <xdr:colOff>3398520</xdr:colOff>
          <xdr:row>107</xdr:row>
          <xdr:rowOff>0</xdr:rowOff>
        </xdr:to>
        <xdr:sp macro="" textlink="">
          <xdr:nvSpPr>
            <xdr:cNvPr id="846855" name="Button 7" hidden="1">
              <a:extLst>
                <a:ext uri="{63B3BB69-23CF-44E3-9099-C40C66FF867C}">
                  <a14:compatExt spid="_x0000_s846855"/>
                </a:ext>
                <a:ext uri="{FF2B5EF4-FFF2-40B4-BE49-F238E27FC236}">
                  <a16:creationId xmlns:a16="http://schemas.microsoft.com/office/drawing/2014/main" id="{00000000-0008-0000-0800-000007E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106</xdr:row>
          <xdr:rowOff>7620</xdr:rowOff>
        </xdr:from>
        <xdr:to>
          <xdr:col>9</xdr:col>
          <xdr:colOff>4251960</xdr:colOff>
          <xdr:row>107</xdr:row>
          <xdr:rowOff>0</xdr:rowOff>
        </xdr:to>
        <xdr:sp macro="" textlink="">
          <xdr:nvSpPr>
            <xdr:cNvPr id="846856" name="Button 8" hidden="1">
              <a:extLst>
                <a:ext uri="{63B3BB69-23CF-44E3-9099-C40C66FF867C}">
                  <a14:compatExt spid="_x0000_s846856"/>
                </a:ext>
                <a:ext uri="{FF2B5EF4-FFF2-40B4-BE49-F238E27FC236}">
                  <a16:creationId xmlns:a16="http://schemas.microsoft.com/office/drawing/2014/main" id="{00000000-0008-0000-0800-000008E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15</xdr:row>
          <xdr:rowOff>22860</xdr:rowOff>
        </xdr:from>
        <xdr:to>
          <xdr:col>4</xdr:col>
          <xdr:colOff>4084320</xdr:colOff>
          <xdr:row>15</xdr:row>
          <xdr:rowOff>182880</xdr:rowOff>
        </xdr:to>
        <xdr:sp macro="" textlink="">
          <xdr:nvSpPr>
            <xdr:cNvPr id="846857" name="Button 9" hidden="1">
              <a:extLst>
                <a:ext uri="{63B3BB69-23CF-44E3-9099-C40C66FF867C}">
                  <a14:compatExt spid="_x0000_s846857"/>
                </a:ext>
                <a:ext uri="{FF2B5EF4-FFF2-40B4-BE49-F238E27FC236}">
                  <a16:creationId xmlns:a16="http://schemas.microsoft.com/office/drawing/2014/main" id="{00000000-0008-0000-0800-000009E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15</xdr:row>
          <xdr:rowOff>22860</xdr:rowOff>
        </xdr:from>
        <xdr:to>
          <xdr:col>4</xdr:col>
          <xdr:colOff>4671060</xdr:colOff>
          <xdr:row>15</xdr:row>
          <xdr:rowOff>182880</xdr:rowOff>
        </xdr:to>
        <xdr:sp macro="" textlink="">
          <xdr:nvSpPr>
            <xdr:cNvPr id="846858" name="Button 10" hidden="1">
              <a:extLst>
                <a:ext uri="{63B3BB69-23CF-44E3-9099-C40C66FF867C}">
                  <a14:compatExt spid="_x0000_s846858"/>
                </a:ext>
                <a:ext uri="{FF2B5EF4-FFF2-40B4-BE49-F238E27FC236}">
                  <a16:creationId xmlns:a16="http://schemas.microsoft.com/office/drawing/2014/main" id="{00000000-0008-0000-0800-00000AE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4</xdr:row>
          <xdr:rowOff>22860</xdr:rowOff>
        </xdr:from>
        <xdr:to>
          <xdr:col>9</xdr:col>
          <xdr:colOff>0</xdr:colOff>
          <xdr:row>4</xdr:row>
          <xdr:rowOff>182880</xdr:rowOff>
        </xdr:to>
        <xdr:sp macro="" textlink="">
          <xdr:nvSpPr>
            <xdr:cNvPr id="846859" name="Spell Check Button" hidden="1">
              <a:extLst>
                <a:ext uri="{63B3BB69-23CF-44E3-9099-C40C66FF867C}">
                  <a14:compatExt spid="_x0000_s846859"/>
                </a:ext>
                <a:ext uri="{FF2B5EF4-FFF2-40B4-BE49-F238E27FC236}">
                  <a16:creationId xmlns:a16="http://schemas.microsoft.com/office/drawing/2014/main" id="{00000000-0008-0000-0800-00000BE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Spell Check 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7</xdr:row>
          <xdr:rowOff>22860</xdr:rowOff>
        </xdr:from>
        <xdr:to>
          <xdr:col>9</xdr:col>
          <xdr:colOff>3398520</xdr:colOff>
          <xdr:row>7</xdr:row>
          <xdr:rowOff>182880</xdr:rowOff>
        </xdr:to>
        <xdr:sp macro="" textlink="">
          <xdr:nvSpPr>
            <xdr:cNvPr id="846860" name="Button 12" hidden="1">
              <a:extLst>
                <a:ext uri="{63B3BB69-23CF-44E3-9099-C40C66FF867C}">
                  <a14:compatExt spid="_x0000_s846860"/>
                </a:ext>
                <a:ext uri="{FF2B5EF4-FFF2-40B4-BE49-F238E27FC236}">
                  <a16:creationId xmlns:a16="http://schemas.microsoft.com/office/drawing/2014/main" id="{00000000-0008-0000-0800-00000CE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7</xdr:row>
          <xdr:rowOff>22860</xdr:rowOff>
        </xdr:from>
        <xdr:to>
          <xdr:col>9</xdr:col>
          <xdr:colOff>4251960</xdr:colOff>
          <xdr:row>7</xdr:row>
          <xdr:rowOff>182880</xdr:rowOff>
        </xdr:to>
        <xdr:sp macro="" textlink="">
          <xdr:nvSpPr>
            <xdr:cNvPr id="846861" name="Button 13" hidden="1">
              <a:extLst>
                <a:ext uri="{63B3BB69-23CF-44E3-9099-C40C66FF867C}">
                  <a14:compatExt spid="_x0000_s846861"/>
                </a:ext>
                <a:ext uri="{FF2B5EF4-FFF2-40B4-BE49-F238E27FC236}">
                  <a16:creationId xmlns:a16="http://schemas.microsoft.com/office/drawing/2014/main" id="{00000000-0008-0000-0800-00000DE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4</xdr:row>
          <xdr:rowOff>22860</xdr:rowOff>
        </xdr:from>
        <xdr:to>
          <xdr:col>9</xdr:col>
          <xdr:colOff>3398520</xdr:colOff>
          <xdr:row>4</xdr:row>
          <xdr:rowOff>182880</xdr:rowOff>
        </xdr:to>
        <xdr:sp macro="" textlink="">
          <xdr:nvSpPr>
            <xdr:cNvPr id="846862" name="AddRow_Button" hidden="1">
              <a:extLst>
                <a:ext uri="{63B3BB69-23CF-44E3-9099-C40C66FF867C}">
                  <a14:compatExt spid="_x0000_s846862"/>
                </a:ext>
                <a:ext uri="{FF2B5EF4-FFF2-40B4-BE49-F238E27FC236}">
                  <a16:creationId xmlns:a16="http://schemas.microsoft.com/office/drawing/2014/main" id="{00000000-0008-0000-0800-00000EE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4</xdr:row>
          <xdr:rowOff>22860</xdr:rowOff>
        </xdr:from>
        <xdr:to>
          <xdr:col>9</xdr:col>
          <xdr:colOff>4251960</xdr:colOff>
          <xdr:row>4</xdr:row>
          <xdr:rowOff>182880</xdr:rowOff>
        </xdr:to>
        <xdr:sp macro="" textlink="">
          <xdr:nvSpPr>
            <xdr:cNvPr id="846863" name="DeleteRow_Button" hidden="1">
              <a:extLst>
                <a:ext uri="{63B3BB69-23CF-44E3-9099-C40C66FF867C}">
                  <a14:compatExt spid="_x0000_s846863"/>
                </a:ext>
                <a:ext uri="{FF2B5EF4-FFF2-40B4-BE49-F238E27FC236}">
                  <a16:creationId xmlns:a16="http://schemas.microsoft.com/office/drawing/2014/main" id="{00000000-0008-0000-0800-00000FE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137160</xdr:colOff>
          <xdr:row>2</xdr:row>
          <xdr:rowOff>182880</xdr:rowOff>
        </xdr:from>
        <xdr:to>
          <xdr:col>8</xdr:col>
          <xdr:colOff>259080</xdr:colOff>
          <xdr:row>3</xdr:row>
          <xdr:rowOff>76200</xdr:rowOff>
        </xdr:to>
        <xdr:sp macro="" textlink="">
          <xdr:nvSpPr>
            <xdr:cNvPr id="846864" name="Edit_Button" hidden="1">
              <a:extLst>
                <a:ext uri="{63B3BB69-23CF-44E3-9099-C40C66FF867C}">
                  <a14:compatExt spid="_x0000_s846864"/>
                </a:ext>
                <a:ext uri="{FF2B5EF4-FFF2-40B4-BE49-F238E27FC236}">
                  <a16:creationId xmlns:a16="http://schemas.microsoft.com/office/drawing/2014/main" id="{00000000-0008-0000-0800-000010E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2118360</xdr:colOff>
          <xdr:row>15</xdr:row>
          <xdr:rowOff>22860</xdr:rowOff>
        </xdr:from>
        <xdr:to>
          <xdr:col>4</xdr:col>
          <xdr:colOff>3489960</xdr:colOff>
          <xdr:row>15</xdr:row>
          <xdr:rowOff>182880</xdr:rowOff>
        </xdr:to>
        <xdr:sp macro="" textlink="">
          <xdr:nvSpPr>
            <xdr:cNvPr id="846865" name="Hide Button" hidden="1">
              <a:extLst>
                <a:ext uri="{63B3BB69-23CF-44E3-9099-C40C66FF867C}">
                  <a14:compatExt spid="_x0000_s846865"/>
                </a:ext>
                <a:ext uri="{FF2B5EF4-FFF2-40B4-BE49-F238E27FC236}">
                  <a16:creationId xmlns:a16="http://schemas.microsoft.com/office/drawing/2014/main" id="{00000000-0008-0000-0800-000011E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Hide Unchecked POAs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9</xdr:col>
      <xdr:colOff>25400</xdr:colOff>
      <xdr:row>4</xdr:row>
      <xdr:rowOff>15631</xdr:rowOff>
    </xdr:from>
    <xdr:to>
      <xdr:col>10</xdr:col>
      <xdr:colOff>70286</xdr:colOff>
      <xdr:row>7</xdr:row>
      <xdr:rowOff>1564</xdr:rowOff>
    </xdr:to>
    <xdr:sp macro="" textlink="Critical_View">
      <xdr:nvSpPr>
        <xdr:cNvPr id="2" name="TextBox 1">
          <a:extLst>
            <a:ext uri="{FF2B5EF4-FFF2-40B4-BE49-F238E27FC236}">
              <a16:creationId xmlns:a16="http://schemas.microsoft.com/office/drawing/2014/main" id="{8A1DF580-CFE4-4633-BEC3-8FA27463C745}"/>
            </a:ext>
          </a:extLst>
        </xdr:cNvPr>
        <xdr:cNvSpPr txBox="1"/>
      </xdr:nvSpPr>
      <xdr:spPr>
        <a:xfrm>
          <a:off x="7287260" y="739531"/>
          <a:ext cx="4754046" cy="549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lstStyle/>
        <a:p>
          <a:pPr algn="ctr"/>
          <a:fld id="{73DA68A5-FC93-4F6A-87A3-209E09A32042}" type="TxLink">
            <a:rPr lang="en-US" sz="1400" b="1" i="0" u="none" strike="noStrike">
              <a:solidFill>
                <a:srgbClr val="FF0000"/>
              </a:solidFill>
              <a:latin typeface="Arial"/>
              <a:cs typeface="Arial"/>
            </a:rPr>
            <a:pPr algn="ctr"/>
            <a:t> </a:t>
          </a:fld>
          <a:endParaRPr lang="en-US" sz="1100"/>
        </a:p>
      </xdr:txBody>
    </xdr:sp>
    <xdr:clientData/>
  </xdr:twoCellAnchor>
  <xdr:twoCellAnchor editAs="oneCell">
    <xdr:from>
      <xdr:col>9</xdr:col>
      <xdr:colOff>2500316</xdr:colOff>
      <xdr:row>2</xdr:row>
      <xdr:rowOff>35718</xdr:rowOff>
    </xdr:from>
    <xdr:to>
      <xdr:col>9</xdr:col>
      <xdr:colOff>4329116</xdr:colOff>
      <xdr:row>3</xdr:row>
      <xdr:rowOff>228219</xdr:rowOff>
    </xdr:to>
    <xdr:pic>
      <xdr:nvPicPr>
        <xdr:cNvPr id="3" name="Picture 1">
          <a:extLst>
            <a:ext uri="{FF2B5EF4-FFF2-40B4-BE49-F238E27FC236}">
              <a16:creationId xmlns:a16="http://schemas.microsoft.com/office/drawing/2014/main" id="{E068018A-BD05-42C5-9E70-D72D4F2CE2CA}"/>
            </a:ext>
          </a:extLst>
        </xdr:cNvPr>
        <xdr:cNvPicPr>
          <a:picLocks noChangeAspect="1"/>
        </xdr:cNvPicPr>
      </xdr:nvPicPr>
      <xdr:blipFill>
        <a:blip xmlns:r="http://schemas.openxmlformats.org/officeDocument/2006/relationships" r:embed="rId1" cstate="print"/>
        <a:stretch>
          <a:fillRect/>
        </a:stretch>
      </xdr:blipFill>
      <xdr:spPr>
        <a:xfrm>
          <a:off x="9762176" y="210978"/>
          <a:ext cx="1828800" cy="4668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220980</xdr:colOff>
          <xdr:row>2</xdr:row>
          <xdr:rowOff>22860</xdr:rowOff>
        </xdr:from>
        <xdr:to>
          <xdr:col>9</xdr:col>
          <xdr:colOff>541020</xdr:colOff>
          <xdr:row>2</xdr:row>
          <xdr:rowOff>251460</xdr:rowOff>
        </xdr:to>
        <xdr:sp macro="" textlink="">
          <xdr:nvSpPr>
            <xdr:cNvPr id="847873" name="Option Button 1" hidden="1">
              <a:extLst>
                <a:ext uri="{63B3BB69-23CF-44E3-9099-C40C66FF867C}">
                  <a14:compatExt spid="_x0000_s847873"/>
                </a:ext>
                <a:ext uri="{FF2B5EF4-FFF2-40B4-BE49-F238E27FC236}">
                  <a16:creationId xmlns:a16="http://schemas.microsoft.com/office/drawing/2014/main" id="{00000000-0008-0000-0900-000001F0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3</xdr:row>
          <xdr:rowOff>22860</xdr:rowOff>
        </xdr:from>
        <xdr:to>
          <xdr:col>9</xdr:col>
          <xdr:colOff>541020</xdr:colOff>
          <xdr:row>3</xdr:row>
          <xdr:rowOff>251460</xdr:rowOff>
        </xdr:to>
        <xdr:sp macro="" textlink="">
          <xdr:nvSpPr>
            <xdr:cNvPr id="847874" name="Option Button 2" hidden="1">
              <a:extLst>
                <a:ext uri="{63B3BB69-23CF-44E3-9099-C40C66FF867C}">
                  <a14:compatExt spid="_x0000_s847874"/>
                </a:ext>
                <a:ext uri="{FF2B5EF4-FFF2-40B4-BE49-F238E27FC236}">
                  <a16:creationId xmlns:a16="http://schemas.microsoft.com/office/drawing/2014/main" id="{00000000-0008-0000-0900-000002F0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11</xdr:row>
          <xdr:rowOff>22860</xdr:rowOff>
        </xdr:from>
        <xdr:to>
          <xdr:col>9</xdr:col>
          <xdr:colOff>594360</xdr:colOff>
          <xdr:row>11</xdr:row>
          <xdr:rowOff>182880</xdr:rowOff>
        </xdr:to>
        <xdr:sp macro="" textlink="">
          <xdr:nvSpPr>
            <xdr:cNvPr id="847875" name="Button 3" hidden="1">
              <a:extLst>
                <a:ext uri="{63B3BB69-23CF-44E3-9099-C40C66FF867C}">
                  <a14:compatExt spid="_x0000_s847875"/>
                </a:ext>
                <a:ext uri="{FF2B5EF4-FFF2-40B4-BE49-F238E27FC236}">
                  <a16:creationId xmlns:a16="http://schemas.microsoft.com/office/drawing/2014/main" id="{00000000-0008-0000-0900-000003F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15</xdr:row>
          <xdr:rowOff>22860</xdr:rowOff>
        </xdr:from>
        <xdr:to>
          <xdr:col>9</xdr:col>
          <xdr:colOff>594360</xdr:colOff>
          <xdr:row>15</xdr:row>
          <xdr:rowOff>182880</xdr:rowOff>
        </xdr:to>
        <xdr:sp macro="" textlink="">
          <xdr:nvSpPr>
            <xdr:cNvPr id="847876" name="Button 4" hidden="1">
              <a:extLst>
                <a:ext uri="{63B3BB69-23CF-44E3-9099-C40C66FF867C}">
                  <a14:compatExt spid="_x0000_s847876"/>
                </a:ext>
                <a:ext uri="{FF2B5EF4-FFF2-40B4-BE49-F238E27FC236}">
                  <a16:creationId xmlns:a16="http://schemas.microsoft.com/office/drawing/2014/main" id="{00000000-0008-0000-0900-000004F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11</xdr:row>
          <xdr:rowOff>22860</xdr:rowOff>
        </xdr:from>
        <xdr:to>
          <xdr:col>4</xdr:col>
          <xdr:colOff>4084320</xdr:colOff>
          <xdr:row>11</xdr:row>
          <xdr:rowOff>182880</xdr:rowOff>
        </xdr:to>
        <xdr:sp macro="" textlink="">
          <xdr:nvSpPr>
            <xdr:cNvPr id="847877" name="Button 5" hidden="1">
              <a:extLst>
                <a:ext uri="{63B3BB69-23CF-44E3-9099-C40C66FF867C}">
                  <a14:compatExt spid="_x0000_s847877"/>
                </a:ext>
                <a:ext uri="{FF2B5EF4-FFF2-40B4-BE49-F238E27FC236}">
                  <a16:creationId xmlns:a16="http://schemas.microsoft.com/office/drawing/2014/main" id="{00000000-0008-0000-0900-000005F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11</xdr:row>
          <xdr:rowOff>22860</xdr:rowOff>
        </xdr:from>
        <xdr:to>
          <xdr:col>4</xdr:col>
          <xdr:colOff>4671060</xdr:colOff>
          <xdr:row>11</xdr:row>
          <xdr:rowOff>182880</xdr:rowOff>
        </xdr:to>
        <xdr:sp macro="" textlink="">
          <xdr:nvSpPr>
            <xdr:cNvPr id="847878" name="Button 6" hidden="1">
              <a:extLst>
                <a:ext uri="{63B3BB69-23CF-44E3-9099-C40C66FF867C}">
                  <a14:compatExt spid="_x0000_s847878"/>
                </a:ext>
                <a:ext uri="{FF2B5EF4-FFF2-40B4-BE49-F238E27FC236}">
                  <a16:creationId xmlns:a16="http://schemas.microsoft.com/office/drawing/2014/main" id="{00000000-0008-0000-0900-000006F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73</xdr:row>
          <xdr:rowOff>7620</xdr:rowOff>
        </xdr:from>
        <xdr:to>
          <xdr:col>9</xdr:col>
          <xdr:colOff>3398520</xdr:colOff>
          <xdr:row>74</xdr:row>
          <xdr:rowOff>0</xdr:rowOff>
        </xdr:to>
        <xdr:sp macro="" textlink="">
          <xdr:nvSpPr>
            <xdr:cNvPr id="847879" name="Button 7" hidden="1">
              <a:extLst>
                <a:ext uri="{63B3BB69-23CF-44E3-9099-C40C66FF867C}">
                  <a14:compatExt spid="_x0000_s847879"/>
                </a:ext>
                <a:ext uri="{FF2B5EF4-FFF2-40B4-BE49-F238E27FC236}">
                  <a16:creationId xmlns:a16="http://schemas.microsoft.com/office/drawing/2014/main" id="{00000000-0008-0000-0900-000007F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73</xdr:row>
          <xdr:rowOff>7620</xdr:rowOff>
        </xdr:from>
        <xdr:to>
          <xdr:col>9</xdr:col>
          <xdr:colOff>4251960</xdr:colOff>
          <xdr:row>74</xdr:row>
          <xdr:rowOff>0</xdr:rowOff>
        </xdr:to>
        <xdr:sp macro="" textlink="">
          <xdr:nvSpPr>
            <xdr:cNvPr id="847880" name="Button 8" hidden="1">
              <a:extLst>
                <a:ext uri="{63B3BB69-23CF-44E3-9099-C40C66FF867C}">
                  <a14:compatExt spid="_x0000_s847880"/>
                </a:ext>
                <a:ext uri="{FF2B5EF4-FFF2-40B4-BE49-F238E27FC236}">
                  <a16:creationId xmlns:a16="http://schemas.microsoft.com/office/drawing/2014/main" id="{00000000-0008-0000-0900-000008F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15</xdr:row>
          <xdr:rowOff>22860</xdr:rowOff>
        </xdr:from>
        <xdr:to>
          <xdr:col>4</xdr:col>
          <xdr:colOff>4084320</xdr:colOff>
          <xdr:row>15</xdr:row>
          <xdr:rowOff>182880</xdr:rowOff>
        </xdr:to>
        <xdr:sp macro="" textlink="">
          <xdr:nvSpPr>
            <xdr:cNvPr id="847881" name="Button 9" hidden="1">
              <a:extLst>
                <a:ext uri="{63B3BB69-23CF-44E3-9099-C40C66FF867C}">
                  <a14:compatExt spid="_x0000_s847881"/>
                </a:ext>
                <a:ext uri="{FF2B5EF4-FFF2-40B4-BE49-F238E27FC236}">
                  <a16:creationId xmlns:a16="http://schemas.microsoft.com/office/drawing/2014/main" id="{00000000-0008-0000-0900-000009F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15</xdr:row>
          <xdr:rowOff>22860</xdr:rowOff>
        </xdr:from>
        <xdr:to>
          <xdr:col>4</xdr:col>
          <xdr:colOff>4671060</xdr:colOff>
          <xdr:row>15</xdr:row>
          <xdr:rowOff>182880</xdr:rowOff>
        </xdr:to>
        <xdr:sp macro="" textlink="">
          <xdr:nvSpPr>
            <xdr:cNvPr id="847882" name="Button 10" hidden="1">
              <a:extLst>
                <a:ext uri="{63B3BB69-23CF-44E3-9099-C40C66FF867C}">
                  <a14:compatExt spid="_x0000_s847882"/>
                </a:ext>
                <a:ext uri="{FF2B5EF4-FFF2-40B4-BE49-F238E27FC236}">
                  <a16:creationId xmlns:a16="http://schemas.microsoft.com/office/drawing/2014/main" id="{00000000-0008-0000-0900-00000AF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4</xdr:row>
          <xdr:rowOff>22860</xdr:rowOff>
        </xdr:from>
        <xdr:to>
          <xdr:col>9</xdr:col>
          <xdr:colOff>0</xdr:colOff>
          <xdr:row>4</xdr:row>
          <xdr:rowOff>182880</xdr:rowOff>
        </xdr:to>
        <xdr:sp macro="" textlink="">
          <xdr:nvSpPr>
            <xdr:cNvPr id="847883" name="Spell Check Button" hidden="1">
              <a:extLst>
                <a:ext uri="{63B3BB69-23CF-44E3-9099-C40C66FF867C}">
                  <a14:compatExt spid="_x0000_s847883"/>
                </a:ext>
                <a:ext uri="{FF2B5EF4-FFF2-40B4-BE49-F238E27FC236}">
                  <a16:creationId xmlns:a16="http://schemas.microsoft.com/office/drawing/2014/main" id="{00000000-0008-0000-0900-00000BF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Spell Check 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7</xdr:row>
          <xdr:rowOff>22860</xdr:rowOff>
        </xdr:from>
        <xdr:to>
          <xdr:col>9</xdr:col>
          <xdr:colOff>3398520</xdr:colOff>
          <xdr:row>7</xdr:row>
          <xdr:rowOff>182880</xdr:rowOff>
        </xdr:to>
        <xdr:sp macro="" textlink="">
          <xdr:nvSpPr>
            <xdr:cNvPr id="847884" name="Button 12" hidden="1">
              <a:extLst>
                <a:ext uri="{63B3BB69-23CF-44E3-9099-C40C66FF867C}">
                  <a14:compatExt spid="_x0000_s847884"/>
                </a:ext>
                <a:ext uri="{FF2B5EF4-FFF2-40B4-BE49-F238E27FC236}">
                  <a16:creationId xmlns:a16="http://schemas.microsoft.com/office/drawing/2014/main" id="{00000000-0008-0000-0900-00000CF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7</xdr:row>
          <xdr:rowOff>22860</xdr:rowOff>
        </xdr:from>
        <xdr:to>
          <xdr:col>9</xdr:col>
          <xdr:colOff>4251960</xdr:colOff>
          <xdr:row>7</xdr:row>
          <xdr:rowOff>182880</xdr:rowOff>
        </xdr:to>
        <xdr:sp macro="" textlink="">
          <xdr:nvSpPr>
            <xdr:cNvPr id="847885" name="Button 13" hidden="1">
              <a:extLst>
                <a:ext uri="{63B3BB69-23CF-44E3-9099-C40C66FF867C}">
                  <a14:compatExt spid="_x0000_s847885"/>
                </a:ext>
                <a:ext uri="{FF2B5EF4-FFF2-40B4-BE49-F238E27FC236}">
                  <a16:creationId xmlns:a16="http://schemas.microsoft.com/office/drawing/2014/main" id="{00000000-0008-0000-0900-00000DF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4</xdr:row>
          <xdr:rowOff>22860</xdr:rowOff>
        </xdr:from>
        <xdr:to>
          <xdr:col>9</xdr:col>
          <xdr:colOff>3398520</xdr:colOff>
          <xdr:row>4</xdr:row>
          <xdr:rowOff>182880</xdr:rowOff>
        </xdr:to>
        <xdr:sp macro="" textlink="">
          <xdr:nvSpPr>
            <xdr:cNvPr id="847886" name="AddRow_Button" hidden="1">
              <a:extLst>
                <a:ext uri="{63B3BB69-23CF-44E3-9099-C40C66FF867C}">
                  <a14:compatExt spid="_x0000_s847886"/>
                </a:ext>
                <a:ext uri="{FF2B5EF4-FFF2-40B4-BE49-F238E27FC236}">
                  <a16:creationId xmlns:a16="http://schemas.microsoft.com/office/drawing/2014/main" id="{00000000-0008-0000-0900-00000EF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4</xdr:row>
          <xdr:rowOff>22860</xdr:rowOff>
        </xdr:from>
        <xdr:to>
          <xdr:col>9</xdr:col>
          <xdr:colOff>4251960</xdr:colOff>
          <xdr:row>4</xdr:row>
          <xdr:rowOff>182880</xdr:rowOff>
        </xdr:to>
        <xdr:sp macro="" textlink="">
          <xdr:nvSpPr>
            <xdr:cNvPr id="847887" name="DeleteRow_Button" hidden="1">
              <a:extLst>
                <a:ext uri="{63B3BB69-23CF-44E3-9099-C40C66FF867C}">
                  <a14:compatExt spid="_x0000_s847887"/>
                </a:ext>
                <a:ext uri="{FF2B5EF4-FFF2-40B4-BE49-F238E27FC236}">
                  <a16:creationId xmlns:a16="http://schemas.microsoft.com/office/drawing/2014/main" id="{00000000-0008-0000-0900-00000FF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137160</xdr:colOff>
          <xdr:row>2</xdr:row>
          <xdr:rowOff>182880</xdr:rowOff>
        </xdr:from>
        <xdr:to>
          <xdr:col>8</xdr:col>
          <xdr:colOff>259080</xdr:colOff>
          <xdr:row>3</xdr:row>
          <xdr:rowOff>76200</xdr:rowOff>
        </xdr:to>
        <xdr:sp macro="" textlink="">
          <xdr:nvSpPr>
            <xdr:cNvPr id="847888" name="Edit_Button" hidden="1">
              <a:extLst>
                <a:ext uri="{63B3BB69-23CF-44E3-9099-C40C66FF867C}">
                  <a14:compatExt spid="_x0000_s847888"/>
                </a:ext>
                <a:ext uri="{FF2B5EF4-FFF2-40B4-BE49-F238E27FC236}">
                  <a16:creationId xmlns:a16="http://schemas.microsoft.com/office/drawing/2014/main" id="{00000000-0008-0000-0900-000010F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2118360</xdr:colOff>
          <xdr:row>15</xdr:row>
          <xdr:rowOff>22860</xdr:rowOff>
        </xdr:from>
        <xdr:to>
          <xdr:col>4</xdr:col>
          <xdr:colOff>3489960</xdr:colOff>
          <xdr:row>15</xdr:row>
          <xdr:rowOff>182880</xdr:rowOff>
        </xdr:to>
        <xdr:sp macro="" textlink="">
          <xdr:nvSpPr>
            <xdr:cNvPr id="847889" name="Hide Button" hidden="1">
              <a:extLst>
                <a:ext uri="{63B3BB69-23CF-44E3-9099-C40C66FF867C}">
                  <a14:compatExt spid="_x0000_s847889"/>
                </a:ext>
                <a:ext uri="{FF2B5EF4-FFF2-40B4-BE49-F238E27FC236}">
                  <a16:creationId xmlns:a16="http://schemas.microsoft.com/office/drawing/2014/main" id="{00000000-0008-0000-0900-000011F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Hide Unchecked POAs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9</xdr:col>
      <xdr:colOff>25400</xdr:colOff>
      <xdr:row>4</xdr:row>
      <xdr:rowOff>15631</xdr:rowOff>
    </xdr:from>
    <xdr:to>
      <xdr:col>10</xdr:col>
      <xdr:colOff>70286</xdr:colOff>
      <xdr:row>7</xdr:row>
      <xdr:rowOff>1564</xdr:rowOff>
    </xdr:to>
    <xdr:sp macro="" textlink="Critical_View">
      <xdr:nvSpPr>
        <xdr:cNvPr id="2" name="TextBox 1">
          <a:extLst>
            <a:ext uri="{FF2B5EF4-FFF2-40B4-BE49-F238E27FC236}">
              <a16:creationId xmlns:a16="http://schemas.microsoft.com/office/drawing/2014/main" id="{3EB756CB-931E-474B-8D88-94861D9B5404}"/>
            </a:ext>
          </a:extLst>
        </xdr:cNvPr>
        <xdr:cNvSpPr txBox="1"/>
      </xdr:nvSpPr>
      <xdr:spPr>
        <a:xfrm>
          <a:off x="7287260" y="739531"/>
          <a:ext cx="4754046" cy="549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lstStyle/>
        <a:p>
          <a:pPr algn="ctr"/>
          <a:fld id="{73DA68A5-FC93-4F6A-87A3-209E09A32042}" type="TxLink">
            <a:rPr lang="en-US" sz="1400" b="1" i="0" u="none" strike="noStrike">
              <a:solidFill>
                <a:srgbClr val="FF0000"/>
              </a:solidFill>
              <a:latin typeface="Arial"/>
              <a:cs typeface="Arial"/>
            </a:rPr>
            <a:pPr algn="ctr"/>
            <a:t> </a:t>
          </a:fld>
          <a:endParaRPr lang="en-US" sz="1100"/>
        </a:p>
      </xdr:txBody>
    </xdr:sp>
    <xdr:clientData/>
  </xdr:twoCellAnchor>
  <xdr:twoCellAnchor editAs="oneCell">
    <xdr:from>
      <xdr:col>9</xdr:col>
      <xdr:colOff>2500316</xdr:colOff>
      <xdr:row>2</xdr:row>
      <xdr:rowOff>35718</xdr:rowOff>
    </xdr:from>
    <xdr:to>
      <xdr:col>9</xdr:col>
      <xdr:colOff>4329116</xdr:colOff>
      <xdr:row>3</xdr:row>
      <xdr:rowOff>228219</xdr:rowOff>
    </xdr:to>
    <xdr:pic>
      <xdr:nvPicPr>
        <xdr:cNvPr id="3" name="Picture 1">
          <a:extLst>
            <a:ext uri="{FF2B5EF4-FFF2-40B4-BE49-F238E27FC236}">
              <a16:creationId xmlns:a16="http://schemas.microsoft.com/office/drawing/2014/main" id="{7070F375-BB07-46EF-B8CC-F5332FC24050}"/>
            </a:ext>
          </a:extLst>
        </xdr:cNvPr>
        <xdr:cNvPicPr>
          <a:picLocks noChangeAspect="1"/>
        </xdr:cNvPicPr>
      </xdr:nvPicPr>
      <xdr:blipFill>
        <a:blip xmlns:r="http://schemas.openxmlformats.org/officeDocument/2006/relationships" r:embed="rId1" cstate="print"/>
        <a:stretch>
          <a:fillRect/>
        </a:stretch>
      </xdr:blipFill>
      <xdr:spPr>
        <a:xfrm>
          <a:off x="9762176" y="210978"/>
          <a:ext cx="1828800" cy="4668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220980</xdr:colOff>
          <xdr:row>2</xdr:row>
          <xdr:rowOff>22860</xdr:rowOff>
        </xdr:from>
        <xdr:to>
          <xdr:col>9</xdr:col>
          <xdr:colOff>541020</xdr:colOff>
          <xdr:row>2</xdr:row>
          <xdr:rowOff>251460</xdr:rowOff>
        </xdr:to>
        <xdr:sp macro="" textlink="">
          <xdr:nvSpPr>
            <xdr:cNvPr id="848897" name="Option Button 1" hidden="1">
              <a:extLst>
                <a:ext uri="{63B3BB69-23CF-44E3-9099-C40C66FF867C}">
                  <a14:compatExt spid="_x0000_s848897"/>
                </a:ext>
                <a:ext uri="{FF2B5EF4-FFF2-40B4-BE49-F238E27FC236}">
                  <a16:creationId xmlns:a16="http://schemas.microsoft.com/office/drawing/2014/main" id="{00000000-0008-0000-0A00-000001F4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3</xdr:row>
          <xdr:rowOff>22860</xdr:rowOff>
        </xdr:from>
        <xdr:to>
          <xdr:col>9</xdr:col>
          <xdr:colOff>541020</xdr:colOff>
          <xdr:row>3</xdr:row>
          <xdr:rowOff>251460</xdr:rowOff>
        </xdr:to>
        <xdr:sp macro="" textlink="">
          <xdr:nvSpPr>
            <xdr:cNvPr id="848898" name="Option Button 2" hidden="1">
              <a:extLst>
                <a:ext uri="{63B3BB69-23CF-44E3-9099-C40C66FF867C}">
                  <a14:compatExt spid="_x0000_s848898"/>
                </a:ext>
                <a:ext uri="{FF2B5EF4-FFF2-40B4-BE49-F238E27FC236}">
                  <a16:creationId xmlns:a16="http://schemas.microsoft.com/office/drawing/2014/main" id="{00000000-0008-0000-0A00-000002F4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11</xdr:row>
          <xdr:rowOff>22860</xdr:rowOff>
        </xdr:from>
        <xdr:to>
          <xdr:col>9</xdr:col>
          <xdr:colOff>594360</xdr:colOff>
          <xdr:row>11</xdr:row>
          <xdr:rowOff>182880</xdr:rowOff>
        </xdr:to>
        <xdr:sp macro="" textlink="">
          <xdr:nvSpPr>
            <xdr:cNvPr id="848899" name="Button 3" hidden="1">
              <a:extLst>
                <a:ext uri="{63B3BB69-23CF-44E3-9099-C40C66FF867C}">
                  <a14:compatExt spid="_x0000_s848899"/>
                </a:ext>
                <a:ext uri="{FF2B5EF4-FFF2-40B4-BE49-F238E27FC236}">
                  <a16:creationId xmlns:a16="http://schemas.microsoft.com/office/drawing/2014/main" id="{00000000-0008-0000-0A00-000003F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15</xdr:row>
          <xdr:rowOff>22860</xdr:rowOff>
        </xdr:from>
        <xdr:to>
          <xdr:col>9</xdr:col>
          <xdr:colOff>594360</xdr:colOff>
          <xdr:row>15</xdr:row>
          <xdr:rowOff>182880</xdr:rowOff>
        </xdr:to>
        <xdr:sp macro="" textlink="">
          <xdr:nvSpPr>
            <xdr:cNvPr id="848900" name="Button 4" hidden="1">
              <a:extLst>
                <a:ext uri="{63B3BB69-23CF-44E3-9099-C40C66FF867C}">
                  <a14:compatExt spid="_x0000_s848900"/>
                </a:ext>
                <a:ext uri="{FF2B5EF4-FFF2-40B4-BE49-F238E27FC236}">
                  <a16:creationId xmlns:a16="http://schemas.microsoft.com/office/drawing/2014/main" id="{00000000-0008-0000-0A00-000004F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11</xdr:row>
          <xdr:rowOff>22860</xdr:rowOff>
        </xdr:from>
        <xdr:to>
          <xdr:col>4</xdr:col>
          <xdr:colOff>4084320</xdr:colOff>
          <xdr:row>11</xdr:row>
          <xdr:rowOff>182880</xdr:rowOff>
        </xdr:to>
        <xdr:sp macro="" textlink="">
          <xdr:nvSpPr>
            <xdr:cNvPr id="848901" name="Button 5" hidden="1">
              <a:extLst>
                <a:ext uri="{63B3BB69-23CF-44E3-9099-C40C66FF867C}">
                  <a14:compatExt spid="_x0000_s848901"/>
                </a:ext>
                <a:ext uri="{FF2B5EF4-FFF2-40B4-BE49-F238E27FC236}">
                  <a16:creationId xmlns:a16="http://schemas.microsoft.com/office/drawing/2014/main" id="{00000000-0008-0000-0A00-000005F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11</xdr:row>
          <xdr:rowOff>22860</xdr:rowOff>
        </xdr:from>
        <xdr:to>
          <xdr:col>4</xdr:col>
          <xdr:colOff>4671060</xdr:colOff>
          <xdr:row>11</xdr:row>
          <xdr:rowOff>182880</xdr:rowOff>
        </xdr:to>
        <xdr:sp macro="" textlink="">
          <xdr:nvSpPr>
            <xdr:cNvPr id="848902" name="Button 6" hidden="1">
              <a:extLst>
                <a:ext uri="{63B3BB69-23CF-44E3-9099-C40C66FF867C}">
                  <a14:compatExt spid="_x0000_s848902"/>
                </a:ext>
                <a:ext uri="{FF2B5EF4-FFF2-40B4-BE49-F238E27FC236}">
                  <a16:creationId xmlns:a16="http://schemas.microsoft.com/office/drawing/2014/main" id="{00000000-0008-0000-0A00-000006F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43</xdr:row>
          <xdr:rowOff>7620</xdr:rowOff>
        </xdr:from>
        <xdr:to>
          <xdr:col>9</xdr:col>
          <xdr:colOff>3398520</xdr:colOff>
          <xdr:row>44</xdr:row>
          <xdr:rowOff>0</xdr:rowOff>
        </xdr:to>
        <xdr:sp macro="" textlink="">
          <xdr:nvSpPr>
            <xdr:cNvPr id="848903" name="Button 7" hidden="1">
              <a:extLst>
                <a:ext uri="{63B3BB69-23CF-44E3-9099-C40C66FF867C}">
                  <a14:compatExt spid="_x0000_s848903"/>
                </a:ext>
                <a:ext uri="{FF2B5EF4-FFF2-40B4-BE49-F238E27FC236}">
                  <a16:creationId xmlns:a16="http://schemas.microsoft.com/office/drawing/2014/main" id="{00000000-0008-0000-0A00-000007F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43</xdr:row>
          <xdr:rowOff>7620</xdr:rowOff>
        </xdr:from>
        <xdr:to>
          <xdr:col>9</xdr:col>
          <xdr:colOff>4251960</xdr:colOff>
          <xdr:row>44</xdr:row>
          <xdr:rowOff>0</xdr:rowOff>
        </xdr:to>
        <xdr:sp macro="" textlink="">
          <xdr:nvSpPr>
            <xdr:cNvPr id="848904" name="Button 8" hidden="1">
              <a:extLst>
                <a:ext uri="{63B3BB69-23CF-44E3-9099-C40C66FF867C}">
                  <a14:compatExt spid="_x0000_s848904"/>
                </a:ext>
                <a:ext uri="{FF2B5EF4-FFF2-40B4-BE49-F238E27FC236}">
                  <a16:creationId xmlns:a16="http://schemas.microsoft.com/office/drawing/2014/main" id="{00000000-0008-0000-0A00-000008F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15</xdr:row>
          <xdr:rowOff>22860</xdr:rowOff>
        </xdr:from>
        <xdr:to>
          <xdr:col>4</xdr:col>
          <xdr:colOff>4084320</xdr:colOff>
          <xdr:row>15</xdr:row>
          <xdr:rowOff>182880</xdr:rowOff>
        </xdr:to>
        <xdr:sp macro="" textlink="">
          <xdr:nvSpPr>
            <xdr:cNvPr id="848905" name="Button 9" hidden="1">
              <a:extLst>
                <a:ext uri="{63B3BB69-23CF-44E3-9099-C40C66FF867C}">
                  <a14:compatExt spid="_x0000_s848905"/>
                </a:ext>
                <a:ext uri="{FF2B5EF4-FFF2-40B4-BE49-F238E27FC236}">
                  <a16:creationId xmlns:a16="http://schemas.microsoft.com/office/drawing/2014/main" id="{00000000-0008-0000-0A00-000009F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15</xdr:row>
          <xdr:rowOff>22860</xdr:rowOff>
        </xdr:from>
        <xdr:to>
          <xdr:col>4</xdr:col>
          <xdr:colOff>4671060</xdr:colOff>
          <xdr:row>15</xdr:row>
          <xdr:rowOff>182880</xdr:rowOff>
        </xdr:to>
        <xdr:sp macro="" textlink="">
          <xdr:nvSpPr>
            <xdr:cNvPr id="848906" name="Button 10" hidden="1">
              <a:extLst>
                <a:ext uri="{63B3BB69-23CF-44E3-9099-C40C66FF867C}">
                  <a14:compatExt spid="_x0000_s848906"/>
                </a:ext>
                <a:ext uri="{FF2B5EF4-FFF2-40B4-BE49-F238E27FC236}">
                  <a16:creationId xmlns:a16="http://schemas.microsoft.com/office/drawing/2014/main" id="{00000000-0008-0000-0A00-00000AF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4</xdr:row>
          <xdr:rowOff>22860</xdr:rowOff>
        </xdr:from>
        <xdr:to>
          <xdr:col>9</xdr:col>
          <xdr:colOff>0</xdr:colOff>
          <xdr:row>4</xdr:row>
          <xdr:rowOff>182880</xdr:rowOff>
        </xdr:to>
        <xdr:sp macro="" textlink="">
          <xdr:nvSpPr>
            <xdr:cNvPr id="848907" name="Spell Check Button" hidden="1">
              <a:extLst>
                <a:ext uri="{63B3BB69-23CF-44E3-9099-C40C66FF867C}">
                  <a14:compatExt spid="_x0000_s848907"/>
                </a:ext>
                <a:ext uri="{FF2B5EF4-FFF2-40B4-BE49-F238E27FC236}">
                  <a16:creationId xmlns:a16="http://schemas.microsoft.com/office/drawing/2014/main" id="{00000000-0008-0000-0A00-00000BF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Spell Check 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7</xdr:row>
          <xdr:rowOff>22860</xdr:rowOff>
        </xdr:from>
        <xdr:to>
          <xdr:col>9</xdr:col>
          <xdr:colOff>3398520</xdr:colOff>
          <xdr:row>7</xdr:row>
          <xdr:rowOff>182880</xdr:rowOff>
        </xdr:to>
        <xdr:sp macro="" textlink="">
          <xdr:nvSpPr>
            <xdr:cNvPr id="848908" name="Button 12" hidden="1">
              <a:extLst>
                <a:ext uri="{63B3BB69-23CF-44E3-9099-C40C66FF867C}">
                  <a14:compatExt spid="_x0000_s848908"/>
                </a:ext>
                <a:ext uri="{FF2B5EF4-FFF2-40B4-BE49-F238E27FC236}">
                  <a16:creationId xmlns:a16="http://schemas.microsoft.com/office/drawing/2014/main" id="{00000000-0008-0000-0A00-00000CF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7</xdr:row>
          <xdr:rowOff>22860</xdr:rowOff>
        </xdr:from>
        <xdr:to>
          <xdr:col>9</xdr:col>
          <xdr:colOff>4251960</xdr:colOff>
          <xdr:row>7</xdr:row>
          <xdr:rowOff>182880</xdr:rowOff>
        </xdr:to>
        <xdr:sp macro="" textlink="">
          <xdr:nvSpPr>
            <xdr:cNvPr id="848909" name="Button 13" hidden="1">
              <a:extLst>
                <a:ext uri="{63B3BB69-23CF-44E3-9099-C40C66FF867C}">
                  <a14:compatExt spid="_x0000_s848909"/>
                </a:ext>
                <a:ext uri="{FF2B5EF4-FFF2-40B4-BE49-F238E27FC236}">
                  <a16:creationId xmlns:a16="http://schemas.microsoft.com/office/drawing/2014/main" id="{00000000-0008-0000-0A00-00000DF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4</xdr:row>
          <xdr:rowOff>22860</xdr:rowOff>
        </xdr:from>
        <xdr:to>
          <xdr:col>9</xdr:col>
          <xdr:colOff>3398520</xdr:colOff>
          <xdr:row>4</xdr:row>
          <xdr:rowOff>182880</xdr:rowOff>
        </xdr:to>
        <xdr:sp macro="" textlink="">
          <xdr:nvSpPr>
            <xdr:cNvPr id="848910" name="AddRow_Button" hidden="1">
              <a:extLst>
                <a:ext uri="{63B3BB69-23CF-44E3-9099-C40C66FF867C}">
                  <a14:compatExt spid="_x0000_s848910"/>
                </a:ext>
                <a:ext uri="{FF2B5EF4-FFF2-40B4-BE49-F238E27FC236}">
                  <a16:creationId xmlns:a16="http://schemas.microsoft.com/office/drawing/2014/main" id="{00000000-0008-0000-0A00-00000EF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4</xdr:row>
          <xdr:rowOff>22860</xdr:rowOff>
        </xdr:from>
        <xdr:to>
          <xdr:col>9</xdr:col>
          <xdr:colOff>4251960</xdr:colOff>
          <xdr:row>4</xdr:row>
          <xdr:rowOff>182880</xdr:rowOff>
        </xdr:to>
        <xdr:sp macro="" textlink="">
          <xdr:nvSpPr>
            <xdr:cNvPr id="848911" name="DeleteRow_Button" hidden="1">
              <a:extLst>
                <a:ext uri="{63B3BB69-23CF-44E3-9099-C40C66FF867C}">
                  <a14:compatExt spid="_x0000_s848911"/>
                </a:ext>
                <a:ext uri="{FF2B5EF4-FFF2-40B4-BE49-F238E27FC236}">
                  <a16:creationId xmlns:a16="http://schemas.microsoft.com/office/drawing/2014/main" id="{00000000-0008-0000-0A00-00000FF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137160</xdr:colOff>
          <xdr:row>2</xdr:row>
          <xdr:rowOff>182880</xdr:rowOff>
        </xdr:from>
        <xdr:to>
          <xdr:col>8</xdr:col>
          <xdr:colOff>259080</xdr:colOff>
          <xdr:row>3</xdr:row>
          <xdr:rowOff>76200</xdr:rowOff>
        </xdr:to>
        <xdr:sp macro="" textlink="">
          <xdr:nvSpPr>
            <xdr:cNvPr id="848912" name="Edit_Button" hidden="1">
              <a:extLst>
                <a:ext uri="{63B3BB69-23CF-44E3-9099-C40C66FF867C}">
                  <a14:compatExt spid="_x0000_s848912"/>
                </a:ext>
                <a:ext uri="{FF2B5EF4-FFF2-40B4-BE49-F238E27FC236}">
                  <a16:creationId xmlns:a16="http://schemas.microsoft.com/office/drawing/2014/main" id="{00000000-0008-0000-0A00-000010F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2118360</xdr:colOff>
          <xdr:row>15</xdr:row>
          <xdr:rowOff>22860</xdr:rowOff>
        </xdr:from>
        <xdr:to>
          <xdr:col>4</xdr:col>
          <xdr:colOff>3489960</xdr:colOff>
          <xdr:row>15</xdr:row>
          <xdr:rowOff>182880</xdr:rowOff>
        </xdr:to>
        <xdr:sp macro="" textlink="">
          <xdr:nvSpPr>
            <xdr:cNvPr id="848913" name="Hide Button" hidden="1">
              <a:extLst>
                <a:ext uri="{63B3BB69-23CF-44E3-9099-C40C66FF867C}">
                  <a14:compatExt spid="_x0000_s848913"/>
                </a:ext>
                <a:ext uri="{FF2B5EF4-FFF2-40B4-BE49-F238E27FC236}">
                  <a16:creationId xmlns:a16="http://schemas.microsoft.com/office/drawing/2014/main" id="{00000000-0008-0000-0A00-000011F4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Hide Unchecked POAs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9</xdr:col>
      <xdr:colOff>25400</xdr:colOff>
      <xdr:row>4</xdr:row>
      <xdr:rowOff>15631</xdr:rowOff>
    </xdr:from>
    <xdr:to>
      <xdr:col>10</xdr:col>
      <xdr:colOff>70286</xdr:colOff>
      <xdr:row>7</xdr:row>
      <xdr:rowOff>1564</xdr:rowOff>
    </xdr:to>
    <xdr:sp macro="" textlink="Critical_View">
      <xdr:nvSpPr>
        <xdr:cNvPr id="2" name="TextBox 1">
          <a:extLst>
            <a:ext uri="{FF2B5EF4-FFF2-40B4-BE49-F238E27FC236}">
              <a16:creationId xmlns:a16="http://schemas.microsoft.com/office/drawing/2014/main" id="{5720311C-1EC3-42B3-9A70-F4C16BC457FA}"/>
            </a:ext>
          </a:extLst>
        </xdr:cNvPr>
        <xdr:cNvSpPr txBox="1"/>
      </xdr:nvSpPr>
      <xdr:spPr>
        <a:xfrm>
          <a:off x="7287260" y="739531"/>
          <a:ext cx="4754046" cy="549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lstStyle/>
        <a:p>
          <a:pPr algn="ctr"/>
          <a:fld id="{73DA68A5-FC93-4F6A-87A3-209E09A32042}" type="TxLink">
            <a:rPr lang="en-US" sz="1400" b="1" i="0" u="none" strike="noStrike">
              <a:solidFill>
                <a:srgbClr val="FF0000"/>
              </a:solidFill>
              <a:latin typeface="Arial"/>
              <a:cs typeface="Arial"/>
            </a:rPr>
            <a:pPr algn="ctr"/>
            <a:t> </a:t>
          </a:fld>
          <a:endParaRPr lang="en-US" sz="1100"/>
        </a:p>
      </xdr:txBody>
    </xdr:sp>
    <xdr:clientData/>
  </xdr:twoCellAnchor>
  <xdr:twoCellAnchor editAs="oneCell">
    <xdr:from>
      <xdr:col>9</xdr:col>
      <xdr:colOff>2500316</xdr:colOff>
      <xdr:row>2</xdr:row>
      <xdr:rowOff>35718</xdr:rowOff>
    </xdr:from>
    <xdr:to>
      <xdr:col>9</xdr:col>
      <xdr:colOff>4329116</xdr:colOff>
      <xdr:row>3</xdr:row>
      <xdr:rowOff>228219</xdr:rowOff>
    </xdr:to>
    <xdr:pic>
      <xdr:nvPicPr>
        <xdr:cNvPr id="3" name="Picture 1">
          <a:extLst>
            <a:ext uri="{FF2B5EF4-FFF2-40B4-BE49-F238E27FC236}">
              <a16:creationId xmlns:a16="http://schemas.microsoft.com/office/drawing/2014/main" id="{7FB7D327-0205-40C7-A9B4-E8ECD26EF976}"/>
            </a:ext>
          </a:extLst>
        </xdr:cNvPr>
        <xdr:cNvPicPr>
          <a:picLocks noChangeAspect="1"/>
        </xdr:cNvPicPr>
      </xdr:nvPicPr>
      <xdr:blipFill>
        <a:blip xmlns:r="http://schemas.openxmlformats.org/officeDocument/2006/relationships" r:embed="rId1" cstate="print"/>
        <a:stretch>
          <a:fillRect/>
        </a:stretch>
      </xdr:blipFill>
      <xdr:spPr>
        <a:xfrm>
          <a:off x="9762176" y="210978"/>
          <a:ext cx="1828800" cy="4668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220980</xdr:colOff>
          <xdr:row>2</xdr:row>
          <xdr:rowOff>22860</xdr:rowOff>
        </xdr:from>
        <xdr:to>
          <xdr:col>9</xdr:col>
          <xdr:colOff>541020</xdr:colOff>
          <xdr:row>2</xdr:row>
          <xdr:rowOff>251460</xdr:rowOff>
        </xdr:to>
        <xdr:sp macro="" textlink="">
          <xdr:nvSpPr>
            <xdr:cNvPr id="849921" name="Option Button 1" hidden="1">
              <a:extLst>
                <a:ext uri="{63B3BB69-23CF-44E3-9099-C40C66FF867C}">
                  <a14:compatExt spid="_x0000_s849921"/>
                </a:ext>
                <a:ext uri="{FF2B5EF4-FFF2-40B4-BE49-F238E27FC236}">
                  <a16:creationId xmlns:a16="http://schemas.microsoft.com/office/drawing/2014/main" id="{00000000-0008-0000-0B00-000001F8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3</xdr:row>
          <xdr:rowOff>22860</xdr:rowOff>
        </xdr:from>
        <xdr:to>
          <xdr:col>9</xdr:col>
          <xdr:colOff>541020</xdr:colOff>
          <xdr:row>3</xdr:row>
          <xdr:rowOff>251460</xdr:rowOff>
        </xdr:to>
        <xdr:sp macro="" textlink="">
          <xdr:nvSpPr>
            <xdr:cNvPr id="849922" name="Option Button 2" hidden="1">
              <a:extLst>
                <a:ext uri="{63B3BB69-23CF-44E3-9099-C40C66FF867C}">
                  <a14:compatExt spid="_x0000_s849922"/>
                </a:ext>
                <a:ext uri="{FF2B5EF4-FFF2-40B4-BE49-F238E27FC236}">
                  <a16:creationId xmlns:a16="http://schemas.microsoft.com/office/drawing/2014/main" id="{00000000-0008-0000-0B00-000002F8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11</xdr:row>
          <xdr:rowOff>22860</xdr:rowOff>
        </xdr:from>
        <xdr:to>
          <xdr:col>9</xdr:col>
          <xdr:colOff>594360</xdr:colOff>
          <xdr:row>11</xdr:row>
          <xdr:rowOff>182880</xdr:rowOff>
        </xdr:to>
        <xdr:sp macro="" textlink="">
          <xdr:nvSpPr>
            <xdr:cNvPr id="849923" name="Button 3" hidden="1">
              <a:extLst>
                <a:ext uri="{63B3BB69-23CF-44E3-9099-C40C66FF867C}">
                  <a14:compatExt spid="_x0000_s849923"/>
                </a:ext>
                <a:ext uri="{FF2B5EF4-FFF2-40B4-BE49-F238E27FC236}">
                  <a16:creationId xmlns:a16="http://schemas.microsoft.com/office/drawing/2014/main" id="{00000000-0008-0000-0B00-000003F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15</xdr:row>
          <xdr:rowOff>22860</xdr:rowOff>
        </xdr:from>
        <xdr:to>
          <xdr:col>9</xdr:col>
          <xdr:colOff>594360</xdr:colOff>
          <xdr:row>15</xdr:row>
          <xdr:rowOff>182880</xdr:rowOff>
        </xdr:to>
        <xdr:sp macro="" textlink="">
          <xdr:nvSpPr>
            <xdr:cNvPr id="849924" name="Button 4" hidden="1">
              <a:extLst>
                <a:ext uri="{63B3BB69-23CF-44E3-9099-C40C66FF867C}">
                  <a14:compatExt spid="_x0000_s849924"/>
                </a:ext>
                <a:ext uri="{FF2B5EF4-FFF2-40B4-BE49-F238E27FC236}">
                  <a16:creationId xmlns:a16="http://schemas.microsoft.com/office/drawing/2014/main" id="{00000000-0008-0000-0B00-000004F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11</xdr:row>
          <xdr:rowOff>22860</xdr:rowOff>
        </xdr:from>
        <xdr:to>
          <xdr:col>4</xdr:col>
          <xdr:colOff>4084320</xdr:colOff>
          <xdr:row>11</xdr:row>
          <xdr:rowOff>182880</xdr:rowOff>
        </xdr:to>
        <xdr:sp macro="" textlink="">
          <xdr:nvSpPr>
            <xdr:cNvPr id="849925" name="Button 5" hidden="1">
              <a:extLst>
                <a:ext uri="{63B3BB69-23CF-44E3-9099-C40C66FF867C}">
                  <a14:compatExt spid="_x0000_s849925"/>
                </a:ext>
                <a:ext uri="{FF2B5EF4-FFF2-40B4-BE49-F238E27FC236}">
                  <a16:creationId xmlns:a16="http://schemas.microsoft.com/office/drawing/2014/main" id="{00000000-0008-0000-0B00-000005F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11</xdr:row>
          <xdr:rowOff>22860</xdr:rowOff>
        </xdr:from>
        <xdr:to>
          <xdr:col>4</xdr:col>
          <xdr:colOff>4671060</xdr:colOff>
          <xdr:row>11</xdr:row>
          <xdr:rowOff>182880</xdr:rowOff>
        </xdr:to>
        <xdr:sp macro="" textlink="">
          <xdr:nvSpPr>
            <xdr:cNvPr id="849926" name="Button 6" hidden="1">
              <a:extLst>
                <a:ext uri="{63B3BB69-23CF-44E3-9099-C40C66FF867C}">
                  <a14:compatExt spid="_x0000_s849926"/>
                </a:ext>
                <a:ext uri="{FF2B5EF4-FFF2-40B4-BE49-F238E27FC236}">
                  <a16:creationId xmlns:a16="http://schemas.microsoft.com/office/drawing/2014/main" id="{00000000-0008-0000-0B00-000006F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64</xdr:row>
          <xdr:rowOff>7620</xdr:rowOff>
        </xdr:from>
        <xdr:to>
          <xdr:col>9</xdr:col>
          <xdr:colOff>3398520</xdr:colOff>
          <xdr:row>65</xdr:row>
          <xdr:rowOff>0</xdr:rowOff>
        </xdr:to>
        <xdr:sp macro="" textlink="">
          <xdr:nvSpPr>
            <xdr:cNvPr id="849927" name="Button 7" hidden="1">
              <a:extLst>
                <a:ext uri="{63B3BB69-23CF-44E3-9099-C40C66FF867C}">
                  <a14:compatExt spid="_x0000_s849927"/>
                </a:ext>
                <a:ext uri="{FF2B5EF4-FFF2-40B4-BE49-F238E27FC236}">
                  <a16:creationId xmlns:a16="http://schemas.microsoft.com/office/drawing/2014/main" id="{00000000-0008-0000-0B00-000007F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64</xdr:row>
          <xdr:rowOff>7620</xdr:rowOff>
        </xdr:from>
        <xdr:to>
          <xdr:col>9</xdr:col>
          <xdr:colOff>4251960</xdr:colOff>
          <xdr:row>65</xdr:row>
          <xdr:rowOff>0</xdr:rowOff>
        </xdr:to>
        <xdr:sp macro="" textlink="">
          <xdr:nvSpPr>
            <xdr:cNvPr id="849928" name="Button 8" hidden="1">
              <a:extLst>
                <a:ext uri="{63B3BB69-23CF-44E3-9099-C40C66FF867C}">
                  <a14:compatExt spid="_x0000_s849928"/>
                </a:ext>
                <a:ext uri="{FF2B5EF4-FFF2-40B4-BE49-F238E27FC236}">
                  <a16:creationId xmlns:a16="http://schemas.microsoft.com/office/drawing/2014/main" id="{00000000-0008-0000-0B00-000008F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15</xdr:row>
          <xdr:rowOff>22860</xdr:rowOff>
        </xdr:from>
        <xdr:to>
          <xdr:col>4</xdr:col>
          <xdr:colOff>4084320</xdr:colOff>
          <xdr:row>15</xdr:row>
          <xdr:rowOff>182880</xdr:rowOff>
        </xdr:to>
        <xdr:sp macro="" textlink="">
          <xdr:nvSpPr>
            <xdr:cNvPr id="849929" name="Button 9" hidden="1">
              <a:extLst>
                <a:ext uri="{63B3BB69-23CF-44E3-9099-C40C66FF867C}">
                  <a14:compatExt spid="_x0000_s849929"/>
                </a:ext>
                <a:ext uri="{FF2B5EF4-FFF2-40B4-BE49-F238E27FC236}">
                  <a16:creationId xmlns:a16="http://schemas.microsoft.com/office/drawing/2014/main" id="{00000000-0008-0000-0B00-000009F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15</xdr:row>
          <xdr:rowOff>22860</xdr:rowOff>
        </xdr:from>
        <xdr:to>
          <xdr:col>4</xdr:col>
          <xdr:colOff>4671060</xdr:colOff>
          <xdr:row>15</xdr:row>
          <xdr:rowOff>182880</xdr:rowOff>
        </xdr:to>
        <xdr:sp macro="" textlink="">
          <xdr:nvSpPr>
            <xdr:cNvPr id="849930" name="Button 10" hidden="1">
              <a:extLst>
                <a:ext uri="{63B3BB69-23CF-44E3-9099-C40C66FF867C}">
                  <a14:compatExt spid="_x0000_s849930"/>
                </a:ext>
                <a:ext uri="{FF2B5EF4-FFF2-40B4-BE49-F238E27FC236}">
                  <a16:creationId xmlns:a16="http://schemas.microsoft.com/office/drawing/2014/main" id="{00000000-0008-0000-0B00-00000AF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4</xdr:row>
          <xdr:rowOff>22860</xdr:rowOff>
        </xdr:from>
        <xdr:to>
          <xdr:col>9</xdr:col>
          <xdr:colOff>0</xdr:colOff>
          <xdr:row>4</xdr:row>
          <xdr:rowOff>182880</xdr:rowOff>
        </xdr:to>
        <xdr:sp macro="" textlink="">
          <xdr:nvSpPr>
            <xdr:cNvPr id="849931" name="Spell Check Button" hidden="1">
              <a:extLst>
                <a:ext uri="{63B3BB69-23CF-44E3-9099-C40C66FF867C}">
                  <a14:compatExt spid="_x0000_s849931"/>
                </a:ext>
                <a:ext uri="{FF2B5EF4-FFF2-40B4-BE49-F238E27FC236}">
                  <a16:creationId xmlns:a16="http://schemas.microsoft.com/office/drawing/2014/main" id="{00000000-0008-0000-0B00-00000BF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Spell Check 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7</xdr:row>
          <xdr:rowOff>22860</xdr:rowOff>
        </xdr:from>
        <xdr:to>
          <xdr:col>9</xdr:col>
          <xdr:colOff>3398520</xdr:colOff>
          <xdr:row>7</xdr:row>
          <xdr:rowOff>182880</xdr:rowOff>
        </xdr:to>
        <xdr:sp macro="" textlink="">
          <xdr:nvSpPr>
            <xdr:cNvPr id="849932" name="Button 12" hidden="1">
              <a:extLst>
                <a:ext uri="{63B3BB69-23CF-44E3-9099-C40C66FF867C}">
                  <a14:compatExt spid="_x0000_s849932"/>
                </a:ext>
                <a:ext uri="{FF2B5EF4-FFF2-40B4-BE49-F238E27FC236}">
                  <a16:creationId xmlns:a16="http://schemas.microsoft.com/office/drawing/2014/main" id="{00000000-0008-0000-0B00-00000CF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7</xdr:row>
          <xdr:rowOff>22860</xdr:rowOff>
        </xdr:from>
        <xdr:to>
          <xdr:col>9</xdr:col>
          <xdr:colOff>4251960</xdr:colOff>
          <xdr:row>7</xdr:row>
          <xdr:rowOff>182880</xdr:rowOff>
        </xdr:to>
        <xdr:sp macro="" textlink="">
          <xdr:nvSpPr>
            <xdr:cNvPr id="849933" name="Button 13" hidden="1">
              <a:extLst>
                <a:ext uri="{63B3BB69-23CF-44E3-9099-C40C66FF867C}">
                  <a14:compatExt spid="_x0000_s849933"/>
                </a:ext>
                <a:ext uri="{FF2B5EF4-FFF2-40B4-BE49-F238E27FC236}">
                  <a16:creationId xmlns:a16="http://schemas.microsoft.com/office/drawing/2014/main" id="{00000000-0008-0000-0B00-00000DF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4</xdr:row>
          <xdr:rowOff>22860</xdr:rowOff>
        </xdr:from>
        <xdr:to>
          <xdr:col>9</xdr:col>
          <xdr:colOff>3398520</xdr:colOff>
          <xdr:row>4</xdr:row>
          <xdr:rowOff>182880</xdr:rowOff>
        </xdr:to>
        <xdr:sp macro="" textlink="">
          <xdr:nvSpPr>
            <xdr:cNvPr id="849934" name="AddRow_Button" hidden="1">
              <a:extLst>
                <a:ext uri="{63B3BB69-23CF-44E3-9099-C40C66FF867C}">
                  <a14:compatExt spid="_x0000_s849934"/>
                </a:ext>
                <a:ext uri="{FF2B5EF4-FFF2-40B4-BE49-F238E27FC236}">
                  <a16:creationId xmlns:a16="http://schemas.microsoft.com/office/drawing/2014/main" id="{00000000-0008-0000-0B00-00000EF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4</xdr:row>
          <xdr:rowOff>22860</xdr:rowOff>
        </xdr:from>
        <xdr:to>
          <xdr:col>9</xdr:col>
          <xdr:colOff>4251960</xdr:colOff>
          <xdr:row>4</xdr:row>
          <xdr:rowOff>182880</xdr:rowOff>
        </xdr:to>
        <xdr:sp macro="" textlink="">
          <xdr:nvSpPr>
            <xdr:cNvPr id="849935" name="DeleteRow_Button" hidden="1">
              <a:extLst>
                <a:ext uri="{63B3BB69-23CF-44E3-9099-C40C66FF867C}">
                  <a14:compatExt spid="_x0000_s849935"/>
                </a:ext>
                <a:ext uri="{FF2B5EF4-FFF2-40B4-BE49-F238E27FC236}">
                  <a16:creationId xmlns:a16="http://schemas.microsoft.com/office/drawing/2014/main" id="{00000000-0008-0000-0B00-00000FF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137160</xdr:colOff>
          <xdr:row>2</xdr:row>
          <xdr:rowOff>182880</xdr:rowOff>
        </xdr:from>
        <xdr:to>
          <xdr:col>8</xdr:col>
          <xdr:colOff>259080</xdr:colOff>
          <xdr:row>3</xdr:row>
          <xdr:rowOff>76200</xdr:rowOff>
        </xdr:to>
        <xdr:sp macro="" textlink="">
          <xdr:nvSpPr>
            <xdr:cNvPr id="849936" name="Edit_Button" hidden="1">
              <a:extLst>
                <a:ext uri="{63B3BB69-23CF-44E3-9099-C40C66FF867C}">
                  <a14:compatExt spid="_x0000_s849936"/>
                </a:ext>
                <a:ext uri="{FF2B5EF4-FFF2-40B4-BE49-F238E27FC236}">
                  <a16:creationId xmlns:a16="http://schemas.microsoft.com/office/drawing/2014/main" id="{00000000-0008-0000-0B00-000010F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2118360</xdr:colOff>
          <xdr:row>15</xdr:row>
          <xdr:rowOff>22860</xdr:rowOff>
        </xdr:from>
        <xdr:to>
          <xdr:col>4</xdr:col>
          <xdr:colOff>3489960</xdr:colOff>
          <xdr:row>15</xdr:row>
          <xdr:rowOff>182880</xdr:rowOff>
        </xdr:to>
        <xdr:sp macro="" textlink="">
          <xdr:nvSpPr>
            <xdr:cNvPr id="849937" name="Hide Button" hidden="1">
              <a:extLst>
                <a:ext uri="{63B3BB69-23CF-44E3-9099-C40C66FF867C}">
                  <a14:compatExt spid="_x0000_s849937"/>
                </a:ext>
                <a:ext uri="{FF2B5EF4-FFF2-40B4-BE49-F238E27FC236}">
                  <a16:creationId xmlns:a16="http://schemas.microsoft.com/office/drawing/2014/main" id="{00000000-0008-0000-0B00-000011F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Hide Unchecked POAs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9</xdr:col>
      <xdr:colOff>25400</xdr:colOff>
      <xdr:row>4</xdr:row>
      <xdr:rowOff>15631</xdr:rowOff>
    </xdr:from>
    <xdr:to>
      <xdr:col>10</xdr:col>
      <xdr:colOff>70286</xdr:colOff>
      <xdr:row>7</xdr:row>
      <xdr:rowOff>1564</xdr:rowOff>
    </xdr:to>
    <xdr:sp macro="" textlink="Critical_View">
      <xdr:nvSpPr>
        <xdr:cNvPr id="2" name="TextBox 1">
          <a:extLst>
            <a:ext uri="{FF2B5EF4-FFF2-40B4-BE49-F238E27FC236}">
              <a16:creationId xmlns:a16="http://schemas.microsoft.com/office/drawing/2014/main" id="{203978BA-9127-4CF7-B2BA-EC0C731BF8A6}"/>
            </a:ext>
          </a:extLst>
        </xdr:cNvPr>
        <xdr:cNvSpPr txBox="1"/>
      </xdr:nvSpPr>
      <xdr:spPr>
        <a:xfrm>
          <a:off x="7287260" y="739531"/>
          <a:ext cx="4754046" cy="549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lstStyle/>
        <a:p>
          <a:pPr algn="ctr"/>
          <a:fld id="{73DA68A5-FC93-4F6A-87A3-209E09A32042}" type="TxLink">
            <a:rPr lang="en-US" sz="1400" b="1" i="0" u="none" strike="noStrike">
              <a:solidFill>
                <a:srgbClr val="FF0000"/>
              </a:solidFill>
              <a:latin typeface="Arial"/>
              <a:cs typeface="Arial"/>
            </a:rPr>
            <a:pPr algn="ctr"/>
            <a:t> </a:t>
          </a:fld>
          <a:endParaRPr lang="en-US" sz="1100"/>
        </a:p>
      </xdr:txBody>
    </xdr:sp>
    <xdr:clientData/>
  </xdr:twoCellAnchor>
  <xdr:twoCellAnchor editAs="oneCell">
    <xdr:from>
      <xdr:col>9</xdr:col>
      <xdr:colOff>2500316</xdr:colOff>
      <xdr:row>2</xdr:row>
      <xdr:rowOff>35718</xdr:rowOff>
    </xdr:from>
    <xdr:to>
      <xdr:col>9</xdr:col>
      <xdr:colOff>4329116</xdr:colOff>
      <xdr:row>3</xdr:row>
      <xdr:rowOff>228219</xdr:rowOff>
    </xdr:to>
    <xdr:pic>
      <xdr:nvPicPr>
        <xdr:cNvPr id="3" name="Picture 1">
          <a:extLst>
            <a:ext uri="{FF2B5EF4-FFF2-40B4-BE49-F238E27FC236}">
              <a16:creationId xmlns:a16="http://schemas.microsoft.com/office/drawing/2014/main" id="{487D6AE1-1DE7-4530-A8D7-3C2AB43F4CF3}"/>
            </a:ext>
          </a:extLst>
        </xdr:cNvPr>
        <xdr:cNvPicPr>
          <a:picLocks noChangeAspect="1"/>
        </xdr:cNvPicPr>
      </xdr:nvPicPr>
      <xdr:blipFill>
        <a:blip xmlns:r="http://schemas.openxmlformats.org/officeDocument/2006/relationships" r:embed="rId1" cstate="print"/>
        <a:stretch>
          <a:fillRect/>
        </a:stretch>
      </xdr:blipFill>
      <xdr:spPr>
        <a:xfrm>
          <a:off x="9762176" y="210978"/>
          <a:ext cx="1828800" cy="4668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220980</xdr:colOff>
          <xdr:row>2</xdr:row>
          <xdr:rowOff>22860</xdr:rowOff>
        </xdr:from>
        <xdr:to>
          <xdr:col>9</xdr:col>
          <xdr:colOff>541020</xdr:colOff>
          <xdr:row>2</xdr:row>
          <xdr:rowOff>251460</xdr:rowOff>
        </xdr:to>
        <xdr:sp macro="" textlink="">
          <xdr:nvSpPr>
            <xdr:cNvPr id="850945" name="Option Button 1" hidden="1">
              <a:extLst>
                <a:ext uri="{63B3BB69-23CF-44E3-9099-C40C66FF867C}">
                  <a14:compatExt spid="_x0000_s850945"/>
                </a:ext>
                <a:ext uri="{FF2B5EF4-FFF2-40B4-BE49-F238E27FC236}">
                  <a16:creationId xmlns:a16="http://schemas.microsoft.com/office/drawing/2014/main" id="{00000000-0008-0000-0C00-000001FC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3</xdr:row>
          <xdr:rowOff>22860</xdr:rowOff>
        </xdr:from>
        <xdr:to>
          <xdr:col>9</xdr:col>
          <xdr:colOff>541020</xdr:colOff>
          <xdr:row>3</xdr:row>
          <xdr:rowOff>251460</xdr:rowOff>
        </xdr:to>
        <xdr:sp macro="" textlink="">
          <xdr:nvSpPr>
            <xdr:cNvPr id="850946" name="Option Button 2" hidden="1">
              <a:extLst>
                <a:ext uri="{63B3BB69-23CF-44E3-9099-C40C66FF867C}">
                  <a14:compatExt spid="_x0000_s850946"/>
                </a:ext>
                <a:ext uri="{FF2B5EF4-FFF2-40B4-BE49-F238E27FC236}">
                  <a16:creationId xmlns:a16="http://schemas.microsoft.com/office/drawing/2014/main" id="{00000000-0008-0000-0C00-000002FC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11</xdr:row>
          <xdr:rowOff>22860</xdr:rowOff>
        </xdr:from>
        <xdr:to>
          <xdr:col>9</xdr:col>
          <xdr:colOff>594360</xdr:colOff>
          <xdr:row>11</xdr:row>
          <xdr:rowOff>182880</xdr:rowOff>
        </xdr:to>
        <xdr:sp macro="" textlink="">
          <xdr:nvSpPr>
            <xdr:cNvPr id="850947" name="Button 3" hidden="1">
              <a:extLst>
                <a:ext uri="{63B3BB69-23CF-44E3-9099-C40C66FF867C}">
                  <a14:compatExt spid="_x0000_s850947"/>
                </a:ext>
                <a:ext uri="{FF2B5EF4-FFF2-40B4-BE49-F238E27FC236}">
                  <a16:creationId xmlns:a16="http://schemas.microsoft.com/office/drawing/2014/main" id="{00000000-0008-0000-0C00-000003F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15</xdr:row>
          <xdr:rowOff>22860</xdr:rowOff>
        </xdr:from>
        <xdr:to>
          <xdr:col>9</xdr:col>
          <xdr:colOff>594360</xdr:colOff>
          <xdr:row>15</xdr:row>
          <xdr:rowOff>182880</xdr:rowOff>
        </xdr:to>
        <xdr:sp macro="" textlink="">
          <xdr:nvSpPr>
            <xdr:cNvPr id="850948" name="Button 4" hidden="1">
              <a:extLst>
                <a:ext uri="{63B3BB69-23CF-44E3-9099-C40C66FF867C}">
                  <a14:compatExt spid="_x0000_s850948"/>
                </a:ext>
                <a:ext uri="{FF2B5EF4-FFF2-40B4-BE49-F238E27FC236}">
                  <a16:creationId xmlns:a16="http://schemas.microsoft.com/office/drawing/2014/main" id="{00000000-0008-0000-0C00-000004F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11</xdr:row>
          <xdr:rowOff>22860</xdr:rowOff>
        </xdr:from>
        <xdr:to>
          <xdr:col>4</xdr:col>
          <xdr:colOff>4084320</xdr:colOff>
          <xdr:row>11</xdr:row>
          <xdr:rowOff>182880</xdr:rowOff>
        </xdr:to>
        <xdr:sp macro="" textlink="">
          <xdr:nvSpPr>
            <xdr:cNvPr id="850949" name="Button 5" hidden="1">
              <a:extLst>
                <a:ext uri="{63B3BB69-23CF-44E3-9099-C40C66FF867C}">
                  <a14:compatExt spid="_x0000_s850949"/>
                </a:ext>
                <a:ext uri="{FF2B5EF4-FFF2-40B4-BE49-F238E27FC236}">
                  <a16:creationId xmlns:a16="http://schemas.microsoft.com/office/drawing/2014/main" id="{00000000-0008-0000-0C00-000005F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11</xdr:row>
          <xdr:rowOff>22860</xdr:rowOff>
        </xdr:from>
        <xdr:to>
          <xdr:col>4</xdr:col>
          <xdr:colOff>4671060</xdr:colOff>
          <xdr:row>11</xdr:row>
          <xdr:rowOff>182880</xdr:rowOff>
        </xdr:to>
        <xdr:sp macro="" textlink="">
          <xdr:nvSpPr>
            <xdr:cNvPr id="850950" name="Button 6" hidden="1">
              <a:extLst>
                <a:ext uri="{63B3BB69-23CF-44E3-9099-C40C66FF867C}">
                  <a14:compatExt spid="_x0000_s850950"/>
                </a:ext>
                <a:ext uri="{FF2B5EF4-FFF2-40B4-BE49-F238E27FC236}">
                  <a16:creationId xmlns:a16="http://schemas.microsoft.com/office/drawing/2014/main" id="{00000000-0008-0000-0C00-000006F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55</xdr:row>
          <xdr:rowOff>7620</xdr:rowOff>
        </xdr:from>
        <xdr:to>
          <xdr:col>9</xdr:col>
          <xdr:colOff>3398520</xdr:colOff>
          <xdr:row>56</xdr:row>
          <xdr:rowOff>0</xdr:rowOff>
        </xdr:to>
        <xdr:sp macro="" textlink="">
          <xdr:nvSpPr>
            <xdr:cNvPr id="850951" name="Button 7" hidden="1">
              <a:extLst>
                <a:ext uri="{63B3BB69-23CF-44E3-9099-C40C66FF867C}">
                  <a14:compatExt spid="_x0000_s850951"/>
                </a:ext>
                <a:ext uri="{FF2B5EF4-FFF2-40B4-BE49-F238E27FC236}">
                  <a16:creationId xmlns:a16="http://schemas.microsoft.com/office/drawing/2014/main" id="{00000000-0008-0000-0C00-000007F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55</xdr:row>
          <xdr:rowOff>7620</xdr:rowOff>
        </xdr:from>
        <xdr:to>
          <xdr:col>9</xdr:col>
          <xdr:colOff>4251960</xdr:colOff>
          <xdr:row>56</xdr:row>
          <xdr:rowOff>0</xdr:rowOff>
        </xdr:to>
        <xdr:sp macro="" textlink="">
          <xdr:nvSpPr>
            <xdr:cNvPr id="850952" name="Button 8" hidden="1">
              <a:extLst>
                <a:ext uri="{63B3BB69-23CF-44E3-9099-C40C66FF867C}">
                  <a14:compatExt spid="_x0000_s850952"/>
                </a:ext>
                <a:ext uri="{FF2B5EF4-FFF2-40B4-BE49-F238E27FC236}">
                  <a16:creationId xmlns:a16="http://schemas.microsoft.com/office/drawing/2014/main" id="{00000000-0008-0000-0C00-000008F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15</xdr:row>
          <xdr:rowOff>22860</xdr:rowOff>
        </xdr:from>
        <xdr:to>
          <xdr:col>4</xdr:col>
          <xdr:colOff>4084320</xdr:colOff>
          <xdr:row>15</xdr:row>
          <xdr:rowOff>182880</xdr:rowOff>
        </xdr:to>
        <xdr:sp macro="" textlink="">
          <xdr:nvSpPr>
            <xdr:cNvPr id="850953" name="Button 9" hidden="1">
              <a:extLst>
                <a:ext uri="{63B3BB69-23CF-44E3-9099-C40C66FF867C}">
                  <a14:compatExt spid="_x0000_s850953"/>
                </a:ext>
                <a:ext uri="{FF2B5EF4-FFF2-40B4-BE49-F238E27FC236}">
                  <a16:creationId xmlns:a16="http://schemas.microsoft.com/office/drawing/2014/main" id="{00000000-0008-0000-0C00-000009F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15</xdr:row>
          <xdr:rowOff>22860</xdr:rowOff>
        </xdr:from>
        <xdr:to>
          <xdr:col>4</xdr:col>
          <xdr:colOff>4671060</xdr:colOff>
          <xdr:row>15</xdr:row>
          <xdr:rowOff>182880</xdr:rowOff>
        </xdr:to>
        <xdr:sp macro="" textlink="">
          <xdr:nvSpPr>
            <xdr:cNvPr id="850954" name="Button 10" hidden="1">
              <a:extLst>
                <a:ext uri="{63B3BB69-23CF-44E3-9099-C40C66FF867C}">
                  <a14:compatExt spid="_x0000_s850954"/>
                </a:ext>
                <a:ext uri="{FF2B5EF4-FFF2-40B4-BE49-F238E27FC236}">
                  <a16:creationId xmlns:a16="http://schemas.microsoft.com/office/drawing/2014/main" id="{00000000-0008-0000-0C00-00000AF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4</xdr:row>
          <xdr:rowOff>22860</xdr:rowOff>
        </xdr:from>
        <xdr:to>
          <xdr:col>9</xdr:col>
          <xdr:colOff>0</xdr:colOff>
          <xdr:row>4</xdr:row>
          <xdr:rowOff>182880</xdr:rowOff>
        </xdr:to>
        <xdr:sp macro="" textlink="">
          <xdr:nvSpPr>
            <xdr:cNvPr id="850955" name="Spell Check Button" hidden="1">
              <a:extLst>
                <a:ext uri="{63B3BB69-23CF-44E3-9099-C40C66FF867C}">
                  <a14:compatExt spid="_x0000_s850955"/>
                </a:ext>
                <a:ext uri="{FF2B5EF4-FFF2-40B4-BE49-F238E27FC236}">
                  <a16:creationId xmlns:a16="http://schemas.microsoft.com/office/drawing/2014/main" id="{00000000-0008-0000-0C00-00000BF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Spell Check 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7</xdr:row>
          <xdr:rowOff>22860</xdr:rowOff>
        </xdr:from>
        <xdr:to>
          <xdr:col>9</xdr:col>
          <xdr:colOff>3398520</xdr:colOff>
          <xdr:row>7</xdr:row>
          <xdr:rowOff>182880</xdr:rowOff>
        </xdr:to>
        <xdr:sp macro="" textlink="">
          <xdr:nvSpPr>
            <xdr:cNvPr id="850956" name="Button 12" hidden="1">
              <a:extLst>
                <a:ext uri="{63B3BB69-23CF-44E3-9099-C40C66FF867C}">
                  <a14:compatExt spid="_x0000_s850956"/>
                </a:ext>
                <a:ext uri="{FF2B5EF4-FFF2-40B4-BE49-F238E27FC236}">
                  <a16:creationId xmlns:a16="http://schemas.microsoft.com/office/drawing/2014/main" id="{00000000-0008-0000-0C00-00000CF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7</xdr:row>
          <xdr:rowOff>22860</xdr:rowOff>
        </xdr:from>
        <xdr:to>
          <xdr:col>9</xdr:col>
          <xdr:colOff>4251960</xdr:colOff>
          <xdr:row>7</xdr:row>
          <xdr:rowOff>182880</xdr:rowOff>
        </xdr:to>
        <xdr:sp macro="" textlink="">
          <xdr:nvSpPr>
            <xdr:cNvPr id="850957" name="Button 13" hidden="1">
              <a:extLst>
                <a:ext uri="{63B3BB69-23CF-44E3-9099-C40C66FF867C}">
                  <a14:compatExt spid="_x0000_s850957"/>
                </a:ext>
                <a:ext uri="{FF2B5EF4-FFF2-40B4-BE49-F238E27FC236}">
                  <a16:creationId xmlns:a16="http://schemas.microsoft.com/office/drawing/2014/main" id="{00000000-0008-0000-0C00-00000DF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4</xdr:row>
          <xdr:rowOff>22860</xdr:rowOff>
        </xdr:from>
        <xdr:to>
          <xdr:col>9</xdr:col>
          <xdr:colOff>3398520</xdr:colOff>
          <xdr:row>4</xdr:row>
          <xdr:rowOff>182880</xdr:rowOff>
        </xdr:to>
        <xdr:sp macro="" textlink="">
          <xdr:nvSpPr>
            <xdr:cNvPr id="850958" name="AddRow_Button" hidden="1">
              <a:extLst>
                <a:ext uri="{63B3BB69-23CF-44E3-9099-C40C66FF867C}">
                  <a14:compatExt spid="_x0000_s850958"/>
                </a:ext>
                <a:ext uri="{FF2B5EF4-FFF2-40B4-BE49-F238E27FC236}">
                  <a16:creationId xmlns:a16="http://schemas.microsoft.com/office/drawing/2014/main" id="{00000000-0008-0000-0C00-00000EF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4</xdr:row>
          <xdr:rowOff>22860</xdr:rowOff>
        </xdr:from>
        <xdr:to>
          <xdr:col>9</xdr:col>
          <xdr:colOff>4251960</xdr:colOff>
          <xdr:row>4</xdr:row>
          <xdr:rowOff>182880</xdr:rowOff>
        </xdr:to>
        <xdr:sp macro="" textlink="">
          <xdr:nvSpPr>
            <xdr:cNvPr id="850959" name="DeleteRow_Button" hidden="1">
              <a:extLst>
                <a:ext uri="{63B3BB69-23CF-44E3-9099-C40C66FF867C}">
                  <a14:compatExt spid="_x0000_s850959"/>
                </a:ext>
                <a:ext uri="{FF2B5EF4-FFF2-40B4-BE49-F238E27FC236}">
                  <a16:creationId xmlns:a16="http://schemas.microsoft.com/office/drawing/2014/main" id="{00000000-0008-0000-0C00-00000FF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137160</xdr:colOff>
          <xdr:row>2</xdr:row>
          <xdr:rowOff>182880</xdr:rowOff>
        </xdr:from>
        <xdr:to>
          <xdr:col>8</xdr:col>
          <xdr:colOff>259080</xdr:colOff>
          <xdr:row>3</xdr:row>
          <xdr:rowOff>76200</xdr:rowOff>
        </xdr:to>
        <xdr:sp macro="" textlink="">
          <xdr:nvSpPr>
            <xdr:cNvPr id="850960" name="Edit_Button" hidden="1">
              <a:extLst>
                <a:ext uri="{63B3BB69-23CF-44E3-9099-C40C66FF867C}">
                  <a14:compatExt spid="_x0000_s850960"/>
                </a:ext>
                <a:ext uri="{FF2B5EF4-FFF2-40B4-BE49-F238E27FC236}">
                  <a16:creationId xmlns:a16="http://schemas.microsoft.com/office/drawing/2014/main" id="{00000000-0008-0000-0C00-000010F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2118360</xdr:colOff>
          <xdr:row>15</xdr:row>
          <xdr:rowOff>22860</xdr:rowOff>
        </xdr:from>
        <xdr:to>
          <xdr:col>4</xdr:col>
          <xdr:colOff>3489960</xdr:colOff>
          <xdr:row>15</xdr:row>
          <xdr:rowOff>182880</xdr:rowOff>
        </xdr:to>
        <xdr:sp macro="" textlink="">
          <xdr:nvSpPr>
            <xdr:cNvPr id="850961" name="Hide Button" hidden="1">
              <a:extLst>
                <a:ext uri="{63B3BB69-23CF-44E3-9099-C40C66FF867C}">
                  <a14:compatExt spid="_x0000_s850961"/>
                </a:ext>
                <a:ext uri="{FF2B5EF4-FFF2-40B4-BE49-F238E27FC236}">
                  <a16:creationId xmlns:a16="http://schemas.microsoft.com/office/drawing/2014/main" id="{00000000-0008-0000-0C00-000011F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Hide Unchecked POAs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9</xdr:col>
      <xdr:colOff>25400</xdr:colOff>
      <xdr:row>4</xdr:row>
      <xdr:rowOff>15631</xdr:rowOff>
    </xdr:from>
    <xdr:to>
      <xdr:col>10</xdr:col>
      <xdr:colOff>70286</xdr:colOff>
      <xdr:row>7</xdr:row>
      <xdr:rowOff>1564</xdr:rowOff>
    </xdr:to>
    <xdr:sp macro="" textlink="Critical_View">
      <xdr:nvSpPr>
        <xdr:cNvPr id="2" name="TextBox 1">
          <a:extLst>
            <a:ext uri="{FF2B5EF4-FFF2-40B4-BE49-F238E27FC236}">
              <a16:creationId xmlns:a16="http://schemas.microsoft.com/office/drawing/2014/main" id="{FF72D420-B73A-427D-AF84-C5ACF3BB4AC4}"/>
            </a:ext>
          </a:extLst>
        </xdr:cNvPr>
        <xdr:cNvSpPr txBox="1"/>
      </xdr:nvSpPr>
      <xdr:spPr>
        <a:xfrm>
          <a:off x="7287260" y="739531"/>
          <a:ext cx="4754046" cy="549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lstStyle/>
        <a:p>
          <a:pPr algn="ctr"/>
          <a:fld id="{73DA68A5-FC93-4F6A-87A3-209E09A32042}" type="TxLink">
            <a:rPr lang="en-US" sz="1400" b="1" i="0" u="none" strike="noStrike">
              <a:solidFill>
                <a:srgbClr val="FF0000"/>
              </a:solidFill>
              <a:latin typeface="Arial"/>
              <a:cs typeface="Arial"/>
            </a:rPr>
            <a:pPr algn="ctr"/>
            <a:t> </a:t>
          </a:fld>
          <a:endParaRPr lang="en-US" sz="1100"/>
        </a:p>
      </xdr:txBody>
    </xdr:sp>
    <xdr:clientData/>
  </xdr:twoCellAnchor>
  <xdr:twoCellAnchor editAs="oneCell">
    <xdr:from>
      <xdr:col>9</xdr:col>
      <xdr:colOff>2500316</xdr:colOff>
      <xdr:row>2</xdr:row>
      <xdr:rowOff>35718</xdr:rowOff>
    </xdr:from>
    <xdr:to>
      <xdr:col>9</xdr:col>
      <xdr:colOff>4329116</xdr:colOff>
      <xdr:row>3</xdr:row>
      <xdr:rowOff>228219</xdr:rowOff>
    </xdr:to>
    <xdr:pic>
      <xdr:nvPicPr>
        <xdr:cNvPr id="3" name="Picture 1">
          <a:extLst>
            <a:ext uri="{FF2B5EF4-FFF2-40B4-BE49-F238E27FC236}">
              <a16:creationId xmlns:a16="http://schemas.microsoft.com/office/drawing/2014/main" id="{14554720-405D-47C2-BEE1-6C738234126E}"/>
            </a:ext>
          </a:extLst>
        </xdr:cNvPr>
        <xdr:cNvPicPr>
          <a:picLocks noChangeAspect="1"/>
        </xdr:cNvPicPr>
      </xdr:nvPicPr>
      <xdr:blipFill>
        <a:blip xmlns:r="http://schemas.openxmlformats.org/officeDocument/2006/relationships" r:embed="rId1" cstate="print"/>
        <a:stretch>
          <a:fillRect/>
        </a:stretch>
      </xdr:blipFill>
      <xdr:spPr>
        <a:xfrm>
          <a:off x="9762176" y="210978"/>
          <a:ext cx="1828800" cy="4668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220980</xdr:colOff>
          <xdr:row>2</xdr:row>
          <xdr:rowOff>22860</xdr:rowOff>
        </xdr:from>
        <xdr:to>
          <xdr:col>9</xdr:col>
          <xdr:colOff>541020</xdr:colOff>
          <xdr:row>2</xdr:row>
          <xdr:rowOff>251460</xdr:rowOff>
        </xdr:to>
        <xdr:sp macro="" textlink="">
          <xdr:nvSpPr>
            <xdr:cNvPr id="851969" name="Option Button 1" hidden="1">
              <a:extLst>
                <a:ext uri="{63B3BB69-23CF-44E3-9099-C40C66FF867C}">
                  <a14:compatExt spid="_x0000_s851969"/>
                </a:ext>
                <a:ext uri="{FF2B5EF4-FFF2-40B4-BE49-F238E27FC236}">
                  <a16:creationId xmlns:a16="http://schemas.microsoft.com/office/drawing/2014/main" id="{00000000-0008-0000-0D00-00000100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3</xdr:row>
          <xdr:rowOff>22860</xdr:rowOff>
        </xdr:from>
        <xdr:to>
          <xdr:col>9</xdr:col>
          <xdr:colOff>541020</xdr:colOff>
          <xdr:row>3</xdr:row>
          <xdr:rowOff>251460</xdr:rowOff>
        </xdr:to>
        <xdr:sp macro="" textlink="">
          <xdr:nvSpPr>
            <xdr:cNvPr id="851970" name="Option Button 2" hidden="1">
              <a:extLst>
                <a:ext uri="{63B3BB69-23CF-44E3-9099-C40C66FF867C}">
                  <a14:compatExt spid="_x0000_s851970"/>
                </a:ext>
                <a:ext uri="{FF2B5EF4-FFF2-40B4-BE49-F238E27FC236}">
                  <a16:creationId xmlns:a16="http://schemas.microsoft.com/office/drawing/2014/main" id="{00000000-0008-0000-0D00-00000200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11</xdr:row>
          <xdr:rowOff>22860</xdr:rowOff>
        </xdr:from>
        <xdr:to>
          <xdr:col>9</xdr:col>
          <xdr:colOff>594360</xdr:colOff>
          <xdr:row>11</xdr:row>
          <xdr:rowOff>182880</xdr:rowOff>
        </xdr:to>
        <xdr:sp macro="" textlink="">
          <xdr:nvSpPr>
            <xdr:cNvPr id="851971" name="Button 3" hidden="1">
              <a:extLst>
                <a:ext uri="{63B3BB69-23CF-44E3-9099-C40C66FF867C}">
                  <a14:compatExt spid="_x0000_s851971"/>
                </a:ext>
                <a:ext uri="{FF2B5EF4-FFF2-40B4-BE49-F238E27FC236}">
                  <a16:creationId xmlns:a16="http://schemas.microsoft.com/office/drawing/2014/main" id="{00000000-0008-0000-0D00-0000030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15</xdr:row>
          <xdr:rowOff>22860</xdr:rowOff>
        </xdr:from>
        <xdr:to>
          <xdr:col>9</xdr:col>
          <xdr:colOff>594360</xdr:colOff>
          <xdr:row>15</xdr:row>
          <xdr:rowOff>182880</xdr:rowOff>
        </xdr:to>
        <xdr:sp macro="" textlink="">
          <xdr:nvSpPr>
            <xdr:cNvPr id="851972" name="Button 4" hidden="1">
              <a:extLst>
                <a:ext uri="{63B3BB69-23CF-44E3-9099-C40C66FF867C}">
                  <a14:compatExt spid="_x0000_s851972"/>
                </a:ext>
                <a:ext uri="{FF2B5EF4-FFF2-40B4-BE49-F238E27FC236}">
                  <a16:creationId xmlns:a16="http://schemas.microsoft.com/office/drawing/2014/main" id="{00000000-0008-0000-0D00-0000040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11</xdr:row>
          <xdr:rowOff>22860</xdr:rowOff>
        </xdr:from>
        <xdr:to>
          <xdr:col>4</xdr:col>
          <xdr:colOff>4084320</xdr:colOff>
          <xdr:row>11</xdr:row>
          <xdr:rowOff>182880</xdr:rowOff>
        </xdr:to>
        <xdr:sp macro="" textlink="">
          <xdr:nvSpPr>
            <xdr:cNvPr id="851973" name="Button 5" hidden="1">
              <a:extLst>
                <a:ext uri="{63B3BB69-23CF-44E3-9099-C40C66FF867C}">
                  <a14:compatExt spid="_x0000_s851973"/>
                </a:ext>
                <a:ext uri="{FF2B5EF4-FFF2-40B4-BE49-F238E27FC236}">
                  <a16:creationId xmlns:a16="http://schemas.microsoft.com/office/drawing/2014/main" id="{00000000-0008-0000-0D00-0000050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11</xdr:row>
          <xdr:rowOff>22860</xdr:rowOff>
        </xdr:from>
        <xdr:to>
          <xdr:col>4</xdr:col>
          <xdr:colOff>4671060</xdr:colOff>
          <xdr:row>11</xdr:row>
          <xdr:rowOff>182880</xdr:rowOff>
        </xdr:to>
        <xdr:sp macro="" textlink="">
          <xdr:nvSpPr>
            <xdr:cNvPr id="851974" name="Button 6" hidden="1">
              <a:extLst>
                <a:ext uri="{63B3BB69-23CF-44E3-9099-C40C66FF867C}">
                  <a14:compatExt spid="_x0000_s851974"/>
                </a:ext>
                <a:ext uri="{FF2B5EF4-FFF2-40B4-BE49-F238E27FC236}">
                  <a16:creationId xmlns:a16="http://schemas.microsoft.com/office/drawing/2014/main" id="{00000000-0008-0000-0D00-0000060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43</xdr:row>
          <xdr:rowOff>7620</xdr:rowOff>
        </xdr:from>
        <xdr:to>
          <xdr:col>9</xdr:col>
          <xdr:colOff>3398520</xdr:colOff>
          <xdr:row>44</xdr:row>
          <xdr:rowOff>0</xdr:rowOff>
        </xdr:to>
        <xdr:sp macro="" textlink="">
          <xdr:nvSpPr>
            <xdr:cNvPr id="851975" name="Button 7" hidden="1">
              <a:extLst>
                <a:ext uri="{63B3BB69-23CF-44E3-9099-C40C66FF867C}">
                  <a14:compatExt spid="_x0000_s851975"/>
                </a:ext>
                <a:ext uri="{FF2B5EF4-FFF2-40B4-BE49-F238E27FC236}">
                  <a16:creationId xmlns:a16="http://schemas.microsoft.com/office/drawing/2014/main" id="{00000000-0008-0000-0D00-0000070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43</xdr:row>
          <xdr:rowOff>7620</xdr:rowOff>
        </xdr:from>
        <xdr:to>
          <xdr:col>9</xdr:col>
          <xdr:colOff>4251960</xdr:colOff>
          <xdr:row>44</xdr:row>
          <xdr:rowOff>0</xdr:rowOff>
        </xdr:to>
        <xdr:sp macro="" textlink="">
          <xdr:nvSpPr>
            <xdr:cNvPr id="851976" name="Button 8" hidden="1">
              <a:extLst>
                <a:ext uri="{63B3BB69-23CF-44E3-9099-C40C66FF867C}">
                  <a14:compatExt spid="_x0000_s851976"/>
                </a:ext>
                <a:ext uri="{FF2B5EF4-FFF2-40B4-BE49-F238E27FC236}">
                  <a16:creationId xmlns:a16="http://schemas.microsoft.com/office/drawing/2014/main" id="{00000000-0008-0000-0D00-0000080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15</xdr:row>
          <xdr:rowOff>22860</xdr:rowOff>
        </xdr:from>
        <xdr:to>
          <xdr:col>4</xdr:col>
          <xdr:colOff>4084320</xdr:colOff>
          <xdr:row>15</xdr:row>
          <xdr:rowOff>182880</xdr:rowOff>
        </xdr:to>
        <xdr:sp macro="" textlink="">
          <xdr:nvSpPr>
            <xdr:cNvPr id="851977" name="Button 9" hidden="1">
              <a:extLst>
                <a:ext uri="{63B3BB69-23CF-44E3-9099-C40C66FF867C}">
                  <a14:compatExt spid="_x0000_s851977"/>
                </a:ext>
                <a:ext uri="{FF2B5EF4-FFF2-40B4-BE49-F238E27FC236}">
                  <a16:creationId xmlns:a16="http://schemas.microsoft.com/office/drawing/2014/main" id="{00000000-0008-0000-0D00-0000090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15</xdr:row>
          <xdr:rowOff>22860</xdr:rowOff>
        </xdr:from>
        <xdr:to>
          <xdr:col>4</xdr:col>
          <xdr:colOff>4671060</xdr:colOff>
          <xdr:row>15</xdr:row>
          <xdr:rowOff>182880</xdr:rowOff>
        </xdr:to>
        <xdr:sp macro="" textlink="">
          <xdr:nvSpPr>
            <xdr:cNvPr id="851978" name="Button 10" hidden="1">
              <a:extLst>
                <a:ext uri="{63B3BB69-23CF-44E3-9099-C40C66FF867C}">
                  <a14:compatExt spid="_x0000_s851978"/>
                </a:ext>
                <a:ext uri="{FF2B5EF4-FFF2-40B4-BE49-F238E27FC236}">
                  <a16:creationId xmlns:a16="http://schemas.microsoft.com/office/drawing/2014/main" id="{00000000-0008-0000-0D00-00000A0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4</xdr:row>
          <xdr:rowOff>22860</xdr:rowOff>
        </xdr:from>
        <xdr:to>
          <xdr:col>9</xdr:col>
          <xdr:colOff>0</xdr:colOff>
          <xdr:row>4</xdr:row>
          <xdr:rowOff>182880</xdr:rowOff>
        </xdr:to>
        <xdr:sp macro="" textlink="">
          <xdr:nvSpPr>
            <xdr:cNvPr id="851979" name="Spell Check Button" hidden="1">
              <a:extLst>
                <a:ext uri="{63B3BB69-23CF-44E3-9099-C40C66FF867C}">
                  <a14:compatExt spid="_x0000_s851979"/>
                </a:ext>
                <a:ext uri="{FF2B5EF4-FFF2-40B4-BE49-F238E27FC236}">
                  <a16:creationId xmlns:a16="http://schemas.microsoft.com/office/drawing/2014/main" id="{00000000-0008-0000-0D00-00000B0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Spell Check 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7</xdr:row>
          <xdr:rowOff>22860</xdr:rowOff>
        </xdr:from>
        <xdr:to>
          <xdr:col>9</xdr:col>
          <xdr:colOff>3398520</xdr:colOff>
          <xdr:row>7</xdr:row>
          <xdr:rowOff>182880</xdr:rowOff>
        </xdr:to>
        <xdr:sp macro="" textlink="">
          <xdr:nvSpPr>
            <xdr:cNvPr id="851980" name="Button 12" hidden="1">
              <a:extLst>
                <a:ext uri="{63B3BB69-23CF-44E3-9099-C40C66FF867C}">
                  <a14:compatExt spid="_x0000_s851980"/>
                </a:ext>
                <a:ext uri="{FF2B5EF4-FFF2-40B4-BE49-F238E27FC236}">
                  <a16:creationId xmlns:a16="http://schemas.microsoft.com/office/drawing/2014/main" id="{00000000-0008-0000-0D00-00000C0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7</xdr:row>
          <xdr:rowOff>22860</xdr:rowOff>
        </xdr:from>
        <xdr:to>
          <xdr:col>9</xdr:col>
          <xdr:colOff>4251960</xdr:colOff>
          <xdr:row>7</xdr:row>
          <xdr:rowOff>182880</xdr:rowOff>
        </xdr:to>
        <xdr:sp macro="" textlink="">
          <xdr:nvSpPr>
            <xdr:cNvPr id="851981" name="Button 13" hidden="1">
              <a:extLst>
                <a:ext uri="{63B3BB69-23CF-44E3-9099-C40C66FF867C}">
                  <a14:compatExt spid="_x0000_s851981"/>
                </a:ext>
                <a:ext uri="{FF2B5EF4-FFF2-40B4-BE49-F238E27FC236}">
                  <a16:creationId xmlns:a16="http://schemas.microsoft.com/office/drawing/2014/main" id="{00000000-0008-0000-0D00-00000D0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4</xdr:row>
          <xdr:rowOff>22860</xdr:rowOff>
        </xdr:from>
        <xdr:to>
          <xdr:col>9</xdr:col>
          <xdr:colOff>3398520</xdr:colOff>
          <xdr:row>4</xdr:row>
          <xdr:rowOff>182880</xdr:rowOff>
        </xdr:to>
        <xdr:sp macro="" textlink="">
          <xdr:nvSpPr>
            <xdr:cNvPr id="851982" name="AddRow_Button" hidden="1">
              <a:extLst>
                <a:ext uri="{63B3BB69-23CF-44E3-9099-C40C66FF867C}">
                  <a14:compatExt spid="_x0000_s851982"/>
                </a:ext>
                <a:ext uri="{FF2B5EF4-FFF2-40B4-BE49-F238E27FC236}">
                  <a16:creationId xmlns:a16="http://schemas.microsoft.com/office/drawing/2014/main" id="{00000000-0008-0000-0D00-00000E0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4</xdr:row>
          <xdr:rowOff>22860</xdr:rowOff>
        </xdr:from>
        <xdr:to>
          <xdr:col>9</xdr:col>
          <xdr:colOff>4251960</xdr:colOff>
          <xdr:row>4</xdr:row>
          <xdr:rowOff>182880</xdr:rowOff>
        </xdr:to>
        <xdr:sp macro="" textlink="">
          <xdr:nvSpPr>
            <xdr:cNvPr id="851983" name="DeleteRow_Button" hidden="1">
              <a:extLst>
                <a:ext uri="{63B3BB69-23CF-44E3-9099-C40C66FF867C}">
                  <a14:compatExt spid="_x0000_s851983"/>
                </a:ext>
                <a:ext uri="{FF2B5EF4-FFF2-40B4-BE49-F238E27FC236}">
                  <a16:creationId xmlns:a16="http://schemas.microsoft.com/office/drawing/2014/main" id="{00000000-0008-0000-0D00-00000F0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137160</xdr:colOff>
          <xdr:row>2</xdr:row>
          <xdr:rowOff>182880</xdr:rowOff>
        </xdr:from>
        <xdr:to>
          <xdr:col>8</xdr:col>
          <xdr:colOff>259080</xdr:colOff>
          <xdr:row>3</xdr:row>
          <xdr:rowOff>76200</xdr:rowOff>
        </xdr:to>
        <xdr:sp macro="" textlink="">
          <xdr:nvSpPr>
            <xdr:cNvPr id="851984" name="Edit_Button" hidden="1">
              <a:extLst>
                <a:ext uri="{63B3BB69-23CF-44E3-9099-C40C66FF867C}">
                  <a14:compatExt spid="_x0000_s851984"/>
                </a:ext>
                <a:ext uri="{FF2B5EF4-FFF2-40B4-BE49-F238E27FC236}">
                  <a16:creationId xmlns:a16="http://schemas.microsoft.com/office/drawing/2014/main" id="{00000000-0008-0000-0D00-0000100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2118360</xdr:colOff>
          <xdr:row>15</xdr:row>
          <xdr:rowOff>22860</xdr:rowOff>
        </xdr:from>
        <xdr:to>
          <xdr:col>4</xdr:col>
          <xdr:colOff>3489960</xdr:colOff>
          <xdr:row>15</xdr:row>
          <xdr:rowOff>182880</xdr:rowOff>
        </xdr:to>
        <xdr:sp macro="" textlink="">
          <xdr:nvSpPr>
            <xdr:cNvPr id="851985" name="Hide Button" hidden="1">
              <a:extLst>
                <a:ext uri="{63B3BB69-23CF-44E3-9099-C40C66FF867C}">
                  <a14:compatExt spid="_x0000_s851985"/>
                </a:ext>
                <a:ext uri="{FF2B5EF4-FFF2-40B4-BE49-F238E27FC236}">
                  <a16:creationId xmlns:a16="http://schemas.microsoft.com/office/drawing/2014/main" id="{00000000-0008-0000-0D00-0000110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Hide Unchecked POAs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9</xdr:col>
      <xdr:colOff>25400</xdr:colOff>
      <xdr:row>4</xdr:row>
      <xdr:rowOff>15631</xdr:rowOff>
    </xdr:from>
    <xdr:to>
      <xdr:col>10</xdr:col>
      <xdr:colOff>70286</xdr:colOff>
      <xdr:row>7</xdr:row>
      <xdr:rowOff>1564</xdr:rowOff>
    </xdr:to>
    <xdr:sp macro="" textlink="Critical_View">
      <xdr:nvSpPr>
        <xdr:cNvPr id="2" name="TextBox 1">
          <a:extLst>
            <a:ext uri="{FF2B5EF4-FFF2-40B4-BE49-F238E27FC236}">
              <a16:creationId xmlns:a16="http://schemas.microsoft.com/office/drawing/2014/main" id="{B03B0014-7E06-41F8-8BCA-E50AA815FD72}"/>
            </a:ext>
          </a:extLst>
        </xdr:cNvPr>
        <xdr:cNvSpPr txBox="1"/>
      </xdr:nvSpPr>
      <xdr:spPr>
        <a:xfrm>
          <a:off x="7287260" y="739531"/>
          <a:ext cx="4754046" cy="549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lstStyle/>
        <a:p>
          <a:pPr algn="ctr"/>
          <a:fld id="{73DA68A5-FC93-4F6A-87A3-209E09A32042}" type="TxLink">
            <a:rPr lang="en-US" sz="1400" b="1" i="0" u="none" strike="noStrike">
              <a:solidFill>
                <a:srgbClr val="FF0000"/>
              </a:solidFill>
              <a:latin typeface="Arial"/>
              <a:cs typeface="Arial"/>
            </a:rPr>
            <a:pPr algn="ctr"/>
            <a:t> </a:t>
          </a:fld>
          <a:endParaRPr lang="en-US" sz="1100"/>
        </a:p>
      </xdr:txBody>
    </xdr:sp>
    <xdr:clientData/>
  </xdr:twoCellAnchor>
  <xdr:twoCellAnchor editAs="oneCell">
    <xdr:from>
      <xdr:col>9</xdr:col>
      <xdr:colOff>2500316</xdr:colOff>
      <xdr:row>2</xdr:row>
      <xdr:rowOff>35718</xdr:rowOff>
    </xdr:from>
    <xdr:to>
      <xdr:col>9</xdr:col>
      <xdr:colOff>4329116</xdr:colOff>
      <xdr:row>3</xdr:row>
      <xdr:rowOff>228219</xdr:rowOff>
    </xdr:to>
    <xdr:pic>
      <xdr:nvPicPr>
        <xdr:cNvPr id="3" name="Picture 1">
          <a:extLst>
            <a:ext uri="{FF2B5EF4-FFF2-40B4-BE49-F238E27FC236}">
              <a16:creationId xmlns:a16="http://schemas.microsoft.com/office/drawing/2014/main" id="{611D564C-9847-46E4-852F-DD1790EC1859}"/>
            </a:ext>
          </a:extLst>
        </xdr:cNvPr>
        <xdr:cNvPicPr>
          <a:picLocks noChangeAspect="1"/>
        </xdr:cNvPicPr>
      </xdr:nvPicPr>
      <xdr:blipFill>
        <a:blip xmlns:r="http://schemas.openxmlformats.org/officeDocument/2006/relationships" r:embed="rId1" cstate="print"/>
        <a:stretch>
          <a:fillRect/>
        </a:stretch>
      </xdr:blipFill>
      <xdr:spPr>
        <a:xfrm>
          <a:off x="9762176" y="210978"/>
          <a:ext cx="1828800" cy="4668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220980</xdr:colOff>
          <xdr:row>2</xdr:row>
          <xdr:rowOff>22860</xdr:rowOff>
        </xdr:from>
        <xdr:to>
          <xdr:col>9</xdr:col>
          <xdr:colOff>541020</xdr:colOff>
          <xdr:row>2</xdr:row>
          <xdr:rowOff>251460</xdr:rowOff>
        </xdr:to>
        <xdr:sp macro="" textlink="">
          <xdr:nvSpPr>
            <xdr:cNvPr id="852993" name="Option Button 1" hidden="1">
              <a:extLst>
                <a:ext uri="{63B3BB69-23CF-44E3-9099-C40C66FF867C}">
                  <a14:compatExt spid="_x0000_s852993"/>
                </a:ext>
                <a:ext uri="{FF2B5EF4-FFF2-40B4-BE49-F238E27FC236}">
                  <a16:creationId xmlns:a16="http://schemas.microsoft.com/office/drawing/2014/main" id="{00000000-0008-0000-0E00-00000104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3</xdr:row>
          <xdr:rowOff>22860</xdr:rowOff>
        </xdr:from>
        <xdr:to>
          <xdr:col>9</xdr:col>
          <xdr:colOff>541020</xdr:colOff>
          <xdr:row>3</xdr:row>
          <xdr:rowOff>251460</xdr:rowOff>
        </xdr:to>
        <xdr:sp macro="" textlink="">
          <xdr:nvSpPr>
            <xdr:cNvPr id="852994" name="Option Button 2" hidden="1">
              <a:extLst>
                <a:ext uri="{63B3BB69-23CF-44E3-9099-C40C66FF867C}">
                  <a14:compatExt spid="_x0000_s852994"/>
                </a:ext>
                <a:ext uri="{FF2B5EF4-FFF2-40B4-BE49-F238E27FC236}">
                  <a16:creationId xmlns:a16="http://schemas.microsoft.com/office/drawing/2014/main" id="{00000000-0008-0000-0E00-00000204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11</xdr:row>
          <xdr:rowOff>22860</xdr:rowOff>
        </xdr:from>
        <xdr:to>
          <xdr:col>9</xdr:col>
          <xdr:colOff>594360</xdr:colOff>
          <xdr:row>11</xdr:row>
          <xdr:rowOff>182880</xdr:rowOff>
        </xdr:to>
        <xdr:sp macro="" textlink="">
          <xdr:nvSpPr>
            <xdr:cNvPr id="852995" name="Button 3" hidden="1">
              <a:extLst>
                <a:ext uri="{63B3BB69-23CF-44E3-9099-C40C66FF867C}">
                  <a14:compatExt spid="_x0000_s852995"/>
                </a:ext>
                <a:ext uri="{FF2B5EF4-FFF2-40B4-BE49-F238E27FC236}">
                  <a16:creationId xmlns:a16="http://schemas.microsoft.com/office/drawing/2014/main" id="{00000000-0008-0000-0E00-00000304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15</xdr:row>
          <xdr:rowOff>22860</xdr:rowOff>
        </xdr:from>
        <xdr:to>
          <xdr:col>9</xdr:col>
          <xdr:colOff>594360</xdr:colOff>
          <xdr:row>15</xdr:row>
          <xdr:rowOff>182880</xdr:rowOff>
        </xdr:to>
        <xdr:sp macro="" textlink="">
          <xdr:nvSpPr>
            <xdr:cNvPr id="852996" name="Button 4" hidden="1">
              <a:extLst>
                <a:ext uri="{63B3BB69-23CF-44E3-9099-C40C66FF867C}">
                  <a14:compatExt spid="_x0000_s852996"/>
                </a:ext>
                <a:ext uri="{FF2B5EF4-FFF2-40B4-BE49-F238E27FC236}">
                  <a16:creationId xmlns:a16="http://schemas.microsoft.com/office/drawing/2014/main" id="{00000000-0008-0000-0E00-00000404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11</xdr:row>
          <xdr:rowOff>22860</xdr:rowOff>
        </xdr:from>
        <xdr:to>
          <xdr:col>4</xdr:col>
          <xdr:colOff>4084320</xdr:colOff>
          <xdr:row>11</xdr:row>
          <xdr:rowOff>182880</xdr:rowOff>
        </xdr:to>
        <xdr:sp macro="" textlink="">
          <xdr:nvSpPr>
            <xdr:cNvPr id="852997" name="Button 5" hidden="1">
              <a:extLst>
                <a:ext uri="{63B3BB69-23CF-44E3-9099-C40C66FF867C}">
                  <a14:compatExt spid="_x0000_s852997"/>
                </a:ext>
                <a:ext uri="{FF2B5EF4-FFF2-40B4-BE49-F238E27FC236}">
                  <a16:creationId xmlns:a16="http://schemas.microsoft.com/office/drawing/2014/main" id="{00000000-0008-0000-0E00-00000504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11</xdr:row>
          <xdr:rowOff>22860</xdr:rowOff>
        </xdr:from>
        <xdr:to>
          <xdr:col>4</xdr:col>
          <xdr:colOff>4671060</xdr:colOff>
          <xdr:row>11</xdr:row>
          <xdr:rowOff>182880</xdr:rowOff>
        </xdr:to>
        <xdr:sp macro="" textlink="">
          <xdr:nvSpPr>
            <xdr:cNvPr id="852998" name="Button 6" hidden="1">
              <a:extLst>
                <a:ext uri="{63B3BB69-23CF-44E3-9099-C40C66FF867C}">
                  <a14:compatExt spid="_x0000_s852998"/>
                </a:ext>
                <a:ext uri="{FF2B5EF4-FFF2-40B4-BE49-F238E27FC236}">
                  <a16:creationId xmlns:a16="http://schemas.microsoft.com/office/drawing/2014/main" id="{00000000-0008-0000-0E00-00000604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22</xdr:row>
          <xdr:rowOff>7620</xdr:rowOff>
        </xdr:from>
        <xdr:to>
          <xdr:col>9</xdr:col>
          <xdr:colOff>3398520</xdr:colOff>
          <xdr:row>23</xdr:row>
          <xdr:rowOff>0</xdr:rowOff>
        </xdr:to>
        <xdr:sp macro="" textlink="">
          <xdr:nvSpPr>
            <xdr:cNvPr id="852999" name="Button 7" hidden="1">
              <a:extLst>
                <a:ext uri="{63B3BB69-23CF-44E3-9099-C40C66FF867C}">
                  <a14:compatExt spid="_x0000_s852999"/>
                </a:ext>
                <a:ext uri="{FF2B5EF4-FFF2-40B4-BE49-F238E27FC236}">
                  <a16:creationId xmlns:a16="http://schemas.microsoft.com/office/drawing/2014/main" id="{00000000-0008-0000-0E00-00000704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22</xdr:row>
          <xdr:rowOff>7620</xdr:rowOff>
        </xdr:from>
        <xdr:to>
          <xdr:col>9</xdr:col>
          <xdr:colOff>4251960</xdr:colOff>
          <xdr:row>23</xdr:row>
          <xdr:rowOff>0</xdr:rowOff>
        </xdr:to>
        <xdr:sp macro="" textlink="">
          <xdr:nvSpPr>
            <xdr:cNvPr id="853000" name="Button 8" hidden="1">
              <a:extLst>
                <a:ext uri="{63B3BB69-23CF-44E3-9099-C40C66FF867C}">
                  <a14:compatExt spid="_x0000_s853000"/>
                </a:ext>
                <a:ext uri="{FF2B5EF4-FFF2-40B4-BE49-F238E27FC236}">
                  <a16:creationId xmlns:a16="http://schemas.microsoft.com/office/drawing/2014/main" id="{00000000-0008-0000-0E00-00000804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15</xdr:row>
          <xdr:rowOff>22860</xdr:rowOff>
        </xdr:from>
        <xdr:to>
          <xdr:col>4</xdr:col>
          <xdr:colOff>4084320</xdr:colOff>
          <xdr:row>15</xdr:row>
          <xdr:rowOff>182880</xdr:rowOff>
        </xdr:to>
        <xdr:sp macro="" textlink="">
          <xdr:nvSpPr>
            <xdr:cNvPr id="853001" name="Button 9" hidden="1">
              <a:extLst>
                <a:ext uri="{63B3BB69-23CF-44E3-9099-C40C66FF867C}">
                  <a14:compatExt spid="_x0000_s853001"/>
                </a:ext>
                <a:ext uri="{FF2B5EF4-FFF2-40B4-BE49-F238E27FC236}">
                  <a16:creationId xmlns:a16="http://schemas.microsoft.com/office/drawing/2014/main" id="{00000000-0008-0000-0E00-00000904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15</xdr:row>
          <xdr:rowOff>22860</xdr:rowOff>
        </xdr:from>
        <xdr:to>
          <xdr:col>4</xdr:col>
          <xdr:colOff>4671060</xdr:colOff>
          <xdr:row>15</xdr:row>
          <xdr:rowOff>182880</xdr:rowOff>
        </xdr:to>
        <xdr:sp macro="" textlink="">
          <xdr:nvSpPr>
            <xdr:cNvPr id="853002" name="Button 10" hidden="1">
              <a:extLst>
                <a:ext uri="{63B3BB69-23CF-44E3-9099-C40C66FF867C}">
                  <a14:compatExt spid="_x0000_s853002"/>
                </a:ext>
                <a:ext uri="{FF2B5EF4-FFF2-40B4-BE49-F238E27FC236}">
                  <a16:creationId xmlns:a16="http://schemas.microsoft.com/office/drawing/2014/main" id="{00000000-0008-0000-0E00-00000A04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4</xdr:row>
          <xdr:rowOff>22860</xdr:rowOff>
        </xdr:from>
        <xdr:to>
          <xdr:col>9</xdr:col>
          <xdr:colOff>0</xdr:colOff>
          <xdr:row>4</xdr:row>
          <xdr:rowOff>182880</xdr:rowOff>
        </xdr:to>
        <xdr:sp macro="" textlink="">
          <xdr:nvSpPr>
            <xdr:cNvPr id="853003" name="Spell Check Button" hidden="1">
              <a:extLst>
                <a:ext uri="{63B3BB69-23CF-44E3-9099-C40C66FF867C}">
                  <a14:compatExt spid="_x0000_s853003"/>
                </a:ext>
                <a:ext uri="{FF2B5EF4-FFF2-40B4-BE49-F238E27FC236}">
                  <a16:creationId xmlns:a16="http://schemas.microsoft.com/office/drawing/2014/main" id="{00000000-0008-0000-0E00-00000B04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Spell Check 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7</xdr:row>
          <xdr:rowOff>22860</xdr:rowOff>
        </xdr:from>
        <xdr:to>
          <xdr:col>9</xdr:col>
          <xdr:colOff>3398520</xdr:colOff>
          <xdr:row>7</xdr:row>
          <xdr:rowOff>182880</xdr:rowOff>
        </xdr:to>
        <xdr:sp macro="" textlink="">
          <xdr:nvSpPr>
            <xdr:cNvPr id="853004" name="Button 12" hidden="1">
              <a:extLst>
                <a:ext uri="{63B3BB69-23CF-44E3-9099-C40C66FF867C}">
                  <a14:compatExt spid="_x0000_s853004"/>
                </a:ext>
                <a:ext uri="{FF2B5EF4-FFF2-40B4-BE49-F238E27FC236}">
                  <a16:creationId xmlns:a16="http://schemas.microsoft.com/office/drawing/2014/main" id="{00000000-0008-0000-0E00-00000C04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7</xdr:row>
          <xdr:rowOff>22860</xdr:rowOff>
        </xdr:from>
        <xdr:to>
          <xdr:col>9</xdr:col>
          <xdr:colOff>4251960</xdr:colOff>
          <xdr:row>7</xdr:row>
          <xdr:rowOff>182880</xdr:rowOff>
        </xdr:to>
        <xdr:sp macro="" textlink="">
          <xdr:nvSpPr>
            <xdr:cNvPr id="853005" name="Button 13" hidden="1">
              <a:extLst>
                <a:ext uri="{63B3BB69-23CF-44E3-9099-C40C66FF867C}">
                  <a14:compatExt spid="_x0000_s853005"/>
                </a:ext>
                <a:ext uri="{FF2B5EF4-FFF2-40B4-BE49-F238E27FC236}">
                  <a16:creationId xmlns:a16="http://schemas.microsoft.com/office/drawing/2014/main" id="{00000000-0008-0000-0E00-00000D04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4</xdr:row>
          <xdr:rowOff>22860</xdr:rowOff>
        </xdr:from>
        <xdr:to>
          <xdr:col>9</xdr:col>
          <xdr:colOff>3398520</xdr:colOff>
          <xdr:row>4</xdr:row>
          <xdr:rowOff>182880</xdr:rowOff>
        </xdr:to>
        <xdr:sp macro="" textlink="">
          <xdr:nvSpPr>
            <xdr:cNvPr id="853006" name="AddRow_Button" hidden="1">
              <a:extLst>
                <a:ext uri="{63B3BB69-23CF-44E3-9099-C40C66FF867C}">
                  <a14:compatExt spid="_x0000_s853006"/>
                </a:ext>
                <a:ext uri="{FF2B5EF4-FFF2-40B4-BE49-F238E27FC236}">
                  <a16:creationId xmlns:a16="http://schemas.microsoft.com/office/drawing/2014/main" id="{00000000-0008-0000-0E00-00000E04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4</xdr:row>
          <xdr:rowOff>22860</xdr:rowOff>
        </xdr:from>
        <xdr:to>
          <xdr:col>9</xdr:col>
          <xdr:colOff>4251960</xdr:colOff>
          <xdr:row>4</xdr:row>
          <xdr:rowOff>182880</xdr:rowOff>
        </xdr:to>
        <xdr:sp macro="" textlink="">
          <xdr:nvSpPr>
            <xdr:cNvPr id="853007" name="DeleteRow_Button" hidden="1">
              <a:extLst>
                <a:ext uri="{63B3BB69-23CF-44E3-9099-C40C66FF867C}">
                  <a14:compatExt spid="_x0000_s853007"/>
                </a:ext>
                <a:ext uri="{FF2B5EF4-FFF2-40B4-BE49-F238E27FC236}">
                  <a16:creationId xmlns:a16="http://schemas.microsoft.com/office/drawing/2014/main" id="{00000000-0008-0000-0E00-00000F04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137160</xdr:colOff>
          <xdr:row>2</xdr:row>
          <xdr:rowOff>182880</xdr:rowOff>
        </xdr:from>
        <xdr:to>
          <xdr:col>8</xdr:col>
          <xdr:colOff>259080</xdr:colOff>
          <xdr:row>3</xdr:row>
          <xdr:rowOff>76200</xdr:rowOff>
        </xdr:to>
        <xdr:sp macro="" textlink="">
          <xdr:nvSpPr>
            <xdr:cNvPr id="853008" name="Edit_Button" hidden="1">
              <a:extLst>
                <a:ext uri="{63B3BB69-23CF-44E3-9099-C40C66FF867C}">
                  <a14:compatExt spid="_x0000_s853008"/>
                </a:ext>
                <a:ext uri="{FF2B5EF4-FFF2-40B4-BE49-F238E27FC236}">
                  <a16:creationId xmlns:a16="http://schemas.microsoft.com/office/drawing/2014/main" id="{00000000-0008-0000-0E00-00001004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2118360</xdr:colOff>
          <xdr:row>15</xdr:row>
          <xdr:rowOff>22860</xdr:rowOff>
        </xdr:from>
        <xdr:to>
          <xdr:col>4</xdr:col>
          <xdr:colOff>3489960</xdr:colOff>
          <xdr:row>15</xdr:row>
          <xdr:rowOff>182880</xdr:rowOff>
        </xdr:to>
        <xdr:sp macro="" textlink="">
          <xdr:nvSpPr>
            <xdr:cNvPr id="853009" name="Hide Button" hidden="1">
              <a:extLst>
                <a:ext uri="{63B3BB69-23CF-44E3-9099-C40C66FF867C}">
                  <a14:compatExt spid="_x0000_s853009"/>
                </a:ext>
                <a:ext uri="{FF2B5EF4-FFF2-40B4-BE49-F238E27FC236}">
                  <a16:creationId xmlns:a16="http://schemas.microsoft.com/office/drawing/2014/main" id="{00000000-0008-0000-0E00-00001104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Hide Unchecked POAs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9</xdr:col>
      <xdr:colOff>25400</xdr:colOff>
      <xdr:row>4</xdr:row>
      <xdr:rowOff>15631</xdr:rowOff>
    </xdr:from>
    <xdr:to>
      <xdr:col>10</xdr:col>
      <xdr:colOff>70286</xdr:colOff>
      <xdr:row>7</xdr:row>
      <xdr:rowOff>1564</xdr:rowOff>
    </xdr:to>
    <xdr:sp macro="" textlink="Critical_View">
      <xdr:nvSpPr>
        <xdr:cNvPr id="20" name="TextBox 19">
          <a:extLst>
            <a:ext uri="{FF2B5EF4-FFF2-40B4-BE49-F238E27FC236}">
              <a16:creationId xmlns:a16="http://schemas.microsoft.com/office/drawing/2014/main" id="{00000000-0008-0000-0700-000014000000}"/>
            </a:ext>
          </a:extLst>
        </xdr:cNvPr>
        <xdr:cNvSpPr txBox="1"/>
      </xdr:nvSpPr>
      <xdr:spPr>
        <a:xfrm>
          <a:off x="7298267" y="735298"/>
          <a:ext cx="4752352" cy="553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lstStyle/>
        <a:p>
          <a:pPr algn="ctr"/>
          <a:fld id="{73DA68A5-FC93-4F6A-87A3-209E09A32042}" type="TxLink">
            <a:rPr lang="en-US" sz="1400" b="1" i="0" u="none" strike="noStrike">
              <a:solidFill>
                <a:srgbClr val="FF0000"/>
              </a:solidFill>
              <a:latin typeface="Arial"/>
              <a:cs typeface="Arial"/>
            </a:rPr>
            <a:pPr algn="ctr"/>
            <a:t> </a:t>
          </a:fld>
          <a:endParaRPr lang="en-US" sz="1100"/>
        </a:p>
      </xdr:txBody>
    </xdr:sp>
    <xdr:clientData/>
  </xdr:twoCellAnchor>
  <xdr:twoCellAnchor editAs="oneCell">
    <xdr:from>
      <xdr:col>9</xdr:col>
      <xdr:colOff>2500316</xdr:colOff>
      <xdr:row>2</xdr:row>
      <xdr:rowOff>35718</xdr:rowOff>
    </xdr:from>
    <xdr:to>
      <xdr:col>9</xdr:col>
      <xdr:colOff>4329116</xdr:colOff>
      <xdr:row>3</xdr:row>
      <xdr:rowOff>228219</xdr:rowOff>
    </xdr:to>
    <xdr:pic>
      <xdr:nvPicPr>
        <xdr:cNvPr id="5" name="Picture 1">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stretch>
          <a:fillRect/>
        </a:stretch>
      </xdr:blipFill>
      <xdr:spPr>
        <a:xfrm>
          <a:off x="9417847" y="202406"/>
          <a:ext cx="1828800" cy="4663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220980</xdr:colOff>
          <xdr:row>2</xdr:row>
          <xdr:rowOff>22860</xdr:rowOff>
        </xdr:from>
        <xdr:to>
          <xdr:col>9</xdr:col>
          <xdr:colOff>541020</xdr:colOff>
          <xdr:row>2</xdr:row>
          <xdr:rowOff>251460</xdr:rowOff>
        </xdr:to>
        <xdr:sp macro="" textlink="">
          <xdr:nvSpPr>
            <xdr:cNvPr id="834561" name="Option Button 1" hidden="1">
              <a:extLst>
                <a:ext uri="{63B3BB69-23CF-44E3-9099-C40C66FF867C}">
                  <a14:compatExt spid="_x0000_s834561"/>
                </a:ext>
                <a:ext uri="{FF2B5EF4-FFF2-40B4-BE49-F238E27FC236}">
                  <a16:creationId xmlns:a16="http://schemas.microsoft.com/office/drawing/2014/main" id="{00000000-0008-0000-0F00-000001BC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3</xdr:row>
          <xdr:rowOff>22860</xdr:rowOff>
        </xdr:from>
        <xdr:to>
          <xdr:col>9</xdr:col>
          <xdr:colOff>541020</xdr:colOff>
          <xdr:row>3</xdr:row>
          <xdr:rowOff>251460</xdr:rowOff>
        </xdr:to>
        <xdr:sp macro="" textlink="">
          <xdr:nvSpPr>
            <xdr:cNvPr id="834562" name="Option Button 2" hidden="1">
              <a:extLst>
                <a:ext uri="{63B3BB69-23CF-44E3-9099-C40C66FF867C}">
                  <a14:compatExt spid="_x0000_s834562"/>
                </a:ext>
                <a:ext uri="{FF2B5EF4-FFF2-40B4-BE49-F238E27FC236}">
                  <a16:creationId xmlns:a16="http://schemas.microsoft.com/office/drawing/2014/main" id="{00000000-0008-0000-0F00-000002BC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11</xdr:row>
          <xdr:rowOff>22860</xdr:rowOff>
        </xdr:from>
        <xdr:to>
          <xdr:col>9</xdr:col>
          <xdr:colOff>594360</xdr:colOff>
          <xdr:row>11</xdr:row>
          <xdr:rowOff>182880</xdr:rowOff>
        </xdr:to>
        <xdr:sp macro="" textlink="">
          <xdr:nvSpPr>
            <xdr:cNvPr id="834563" name="Button 3" hidden="1">
              <a:extLst>
                <a:ext uri="{63B3BB69-23CF-44E3-9099-C40C66FF867C}">
                  <a14:compatExt spid="_x0000_s834563"/>
                </a:ext>
                <a:ext uri="{FF2B5EF4-FFF2-40B4-BE49-F238E27FC236}">
                  <a16:creationId xmlns:a16="http://schemas.microsoft.com/office/drawing/2014/main" id="{00000000-0008-0000-0F00-000003B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15</xdr:row>
          <xdr:rowOff>22860</xdr:rowOff>
        </xdr:from>
        <xdr:to>
          <xdr:col>9</xdr:col>
          <xdr:colOff>594360</xdr:colOff>
          <xdr:row>15</xdr:row>
          <xdr:rowOff>182880</xdr:rowOff>
        </xdr:to>
        <xdr:sp macro="" textlink="">
          <xdr:nvSpPr>
            <xdr:cNvPr id="834564" name="Button 4" hidden="1">
              <a:extLst>
                <a:ext uri="{63B3BB69-23CF-44E3-9099-C40C66FF867C}">
                  <a14:compatExt spid="_x0000_s834564"/>
                </a:ext>
                <a:ext uri="{FF2B5EF4-FFF2-40B4-BE49-F238E27FC236}">
                  <a16:creationId xmlns:a16="http://schemas.microsoft.com/office/drawing/2014/main" id="{00000000-0008-0000-0F00-000004B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11</xdr:row>
          <xdr:rowOff>22860</xdr:rowOff>
        </xdr:from>
        <xdr:to>
          <xdr:col>4</xdr:col>
          <xdr:colOff>4076700</xdr:colOff>
          <xdr:row>11</xdr:row>
          <xdr:rowOff>182880</xdr:rowOff>
        </xdr:to>
        <xdr:sp macro="" textlink="">
          <xdr:nvSpPr>
            <xdr:cNvPr id="834565" name="Button 5" hidden="1">
              <a:extLst>
                <a:ext uri="{63B3BB69-23CF-44E3-9099-C40C66FF867C}">
                  <a14:compatExt spid="_x0000_s834565"/>
                </a:ext>
                <a:ext uri="{FF2B5EF4-FFF2-40B4-BE49-F238E27FC236}">
                  <a16:creationId xmlns:a16="http://schemas.microsoft.com/office/drawing/2014/main" id="{00000000-0008-0000-0F00-000005B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11</xdr:row>
          <xdr:rowOff>22860</xdr:rowOff>
        </xdr:from>
        <xdr:to>
          <xdr:col>4</xdr:col>
          <xdr:colOff>4671060</xdr:colOff>
          <xdr:row>11</xdr:row>
          <xdr:rowOff>182880</xdr:rowOff>
        </xdr:to>
        <xdr:sp macro="" textlink="">
          <xdr:nvSpPr>
            <xdr:cNvPr id="834566" name="Button 6" hidden="1">
              <a:extLst>
                <a:ext uri="{63B3BB69-23CF-44E3-9099-C40C66FF867C}">
                  <a14:compatExt spid="_x0000_s834566"/>
                </a:ext>
                <a:ext uri="{FF2B5EF4-FFF2-40B4-BE49-F238E27FC236}">
                  <a16:creationId xmlns:a16="http://schemas.microsoft.com/office/drawing/2014/main" id="{00000000-0008-0000-0F00-000006B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19</xdr:row>
          <xdr:rowOff>7620</xdr:rowOff>
        </xdr:from>
        <xdr:to>
          <xdr:col>9</xdr:col>
          <xdr:colOff>3390900</xdr:colOff>
          <xdr:row>20</xdr:row>
          <xdr:rowOff>0</xdr:rowOff>
        </xdr:to>
        <xdr:sp macro="" textlink="">
          <xdr:nvSpPr>
            <xdr:cNvPr id="834567" name="Button 7" hidden="1">
              <a:extLst>
                <a:ext uri="{63B3BB69-23CF-44E3-9099-C40C66FF867C}">
                  <a14:compatExt spid="_x0000_s834567"/>
                </a:ext>
                <a:ext uri="{FF2B5EF4-FFF2-40B4-BE49-F238E27FC236}">
                  <a16:creationId xmlns:a16="http://schemas.microsoft.com/office/drawing/2014/main" id="{00000000-0008-0000-0F00-000007B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19</xdr:row>
          <xdr:rowOff>7620</xdr:rowOff>
        </xdr:from>
        <xdr:to>
          <xdr:col>9</xdr:col>
          <xdr:colOff>4251960</xdr:colOff>
          <xdr:row>20</xdr:row>
          <xdr:rowOff>0</xdr:rowOff>
        </xdr:to>
        <xdr:sp macro="" textlink="">
          <xdr:nvSpPr>
            <xdr:cNvPr id="834568" name="Button 8" hidden="1">
              <a:extLst>
                <a:ext uri="{63B3BB69-23CF-44E3-9099-C40C66FF867C}">
                  <a14:compatExt spid="_x0000_s834568"/>
                </a:ext>
                <a:ext uri="{FF2B5EF4-FFF2-40B4-BE49-F238E27FC236}">
                  <a16:creationId xmlns:a16="http://schemas.microsoft.com/office/drawing/2014/main" id="{00000000-0008-0000-0F00-000008B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15</xdr:row>
          <xdr:rowOff>22860</xdr:rowOff>
        </xdr:from>
        <xdr:to>
          <xdr:col>4</xdr:col>
          <xdr:colOff>4076700</xdr:colOff>
          <xdr:row>15</xdr:row>
          <xdr:rowOff>182880</xdr:rowOff>
        </xdr:to>
        <xdr:sp macro="" textlink="">
          <xdr:nvSpPr>
            <xdr:cNvPr id="834569" name="Button 9" hidden="1">
              <a:extLst>
                <a:ext uri="{63B3BB69-23CF-44E3-9099-C40C66FF867C}">
                  <a14:compatExt spid="_x0000_s834569"/>
                </a:ext>
                <a:ext uri="{FF2B5EF4-FFF2-40B4-BE49-F238E27FC236}">
                  <a16:creationId xmlns:a16="http://schemas.microsoft.com/office/drawing/2014/main" id="{00000000-0008-0000-0F00-000009B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15</xdr:row>
          <xdr:rowOff>22860</xdr:rowOff>
        </xdr:from>
        <xdr:to>
          <xdr:col>4</xdr:col>
          <xdr:colOff>4671060</xdr:colOff>
          <xdr:row>15</xdr:row>
          <xdr:rowOff>182880</xdr:rowOff>
        </xdr:to>
        <xdr:sp macro="" textlink="">
          <xdr:nvSpPr>
            <xdr:cNvPr id="834570" name="Button 10" hidden="1">
              <a:extLst>
                <a:ext uri="{63B3BB69-23CF-44E3-9099-C40C66FF867C}">
                  <a14:compatExt spid="_x0000_s834570"/>
                </a:ext>
                <a:ext uri="{FF2B5EF4-FFF2-40B4-BE49-F238E27FC236}">
                  <a16:creationId xmlns:a16="http://schemas.microsoft.com/office/drawing/2014/main" id="{00000000-0008-0000-0F00-00000AB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4</xdr:row>
          <xdr:rowOff>22860</xdr:rowOff>
        </xdr:from>
        <xdr:to>
          <xdr:col>9</xdr:col>
          <xdr:colOff>0</xdr:colOff>
          <xdr:row>4</xdr:row>
          <xdr:rowOff>182880</xdr:rowOff>
        </xdr:to>
        <xdr:sp macro="" textlink="">
          <xdr:nvSpPr>
            <xdr:cNvPr id="834571" name="Spell Check Button" hidden="1">
              <a:extLst>
                <a:ext uri="{63B3BB69-23CF-44E3-9099-C40C66FF867C}">
                  <a14:compatExt spid="_x0000_s834571"/>
                </a:ext>
                <a:ext uri="{FF2B5EF4-FFF2-40B4-BE49-F238E27FC236}">
                  <a16:creationId xmlns:a16="http://schemas.microsoft.com/office/drawing/2014/main" id="{00000000-0008-0000-0F00-00000BB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Spell Check 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7</xdr:row>
          <xdr:rowOff>22860</xdr:rowOff>
        </xdr:from>
        <xdr:to>
          <xdr:col>9</xdr:col>
          <xdr:colOff>3390900</xdr:colOff>
          <xdr:row>7</xdr:row>
          <xdr:rowOff>182880</xdr:rowOff>
        </xdr:to>
        <xdr:sp macro="" textlink="">
          <xdr:nvSpPr>
            <xdr:cNvPr id="834662" name="Button 102" hidden="1">
              <a:extLst>
                <a:ext uri="{63B3BB69-23CF-44E3-9099-C40C66FF867C}">
                  <a14:compatExt spid="_x0000_s834662"/>
                </a:ext>
                <a:ext uri="{FF2B5EF4-FFF2-40B4-BE49-F238E27FC236}">
                  <a16:creationId xmlns:a16="http://schemas.microsoft.com/office/drawing/2014/main" id="{00000000-0008-0000-0F00-000066B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7</xdr:row>
          <xdr:rowOff>22860</xdr:rowOff>
        </xdr:from>
        <xdr:to>
          <xdr:col>9</xdr:col>
          <xdr:colOff>4251960</xdr:colOff>
          <xdr:row>7</xdr:row>
          <xdr:rowOff>182880</xdr:rowOff>
        </xdr:to>
        <xdr:sp macro="" textlink="">
          <xdr:nvSpPr>
            <xdr:cNvPr id="834663" name="Button 103" hidden="1">
              <a:extLst>
                <a:ext uri="{63B3BB69-23CF-44E3-9099-C40C66FF867C}">
                  <a14:compatExt spid="_x0000_s834663"/>
                </a:ext>
                <a:ext uri="{FF2B5EF4-FFF2-40B4-BE49-F238E27FC236}">
                  <a16:creationId xmlns:a16="http://schemas.microsoft.com/office/drawing/2014/main" id="{00000000-0008-0000-0F00-000067B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4</xdr:row>
          <xdr:rowOff>22860</xdr:rowOff>
        </xdr:from>
        <xdr:to>
          <xdr:col>9</xdr:col>
          <xdr:colOff>3390900</xdr:colOff>
          <xdr:row>4</xdr:row>
          <xdr:rowOff>182880</xdr:rowOff>
        </xdr:to>
        <xdr:sp macro="" textlink="">
          <xdr:nvSpPr>
            <xdr:cNvPr id="834664" name="AddRow_Button" hidden="1">
              <a:extLst>
                <a:ext uri="{63B3BB69-23CF-44E3-9099-C40C66FF867C}">
                  <a14:compatExt spid="_x0000_s834664"/>
                </a:ext>
                <a:ext uri="{FF2B5EF4-FFF2-40B4-BE49-F238E27FC236}">
                  <a16:creationId xmlns:a16="http://schemas.microsoft.com/office/drawing/2014/main" id="{00000000-0008-0000-0F00-000068B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4</xdr:row>
          <xdr:rowOff>22860</xdr:rowOff>
        </xdr:from>
        <xdr:to>
          <xdr:col>9</xdr:col>
          <xdr:colOff>4251960</xdr:colOff>
          <xdr:row>4</xdr:row>
          <xdr:rowOff>182880</xdr:rowOff>
        </xdr:to>
        <xdr:sp macro="" textlink="">
          <xdr:nvSpPr>
            <xdr:cNvPr id="834665" name="DeleteRow_Button" hidden="1">
              <a:extLst>
                <a:ext uri="{63B3BB69-23CF-44E3-9099-C40C66FF867C}">
                  <a14:compatExt spid="_x0000_s834665"/>
                </a:ext>
                <a:ext uri="{FF2B5EF4-FFF2-40B4-BE49-F238E27FC236}">
                  <a16:creationId xmlns:a16="http://schemas.microsoft.com/office/drawing/2014/main" id="{00000000-0008-0000-0F00-000069B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137160</xdr:colOff>
          <xdr:row>2</xdr:row>
          <xdr:rowOff>182880</xdr:rowOff>
        </xdr:from>
        <xdr:to>
          <xdr:col>8</xdr:col>
          <xdr:colOff>259080</xdr:colOff>
          <xdr:row>3</xdr:row>
          <xdr:rowOff>76200</xdr:rowOff>
        </xdr:to>
        <xdr:sp macro="" textlink="">
          <xdr:nvSpPr>
            <xdr:cNvPr id="834711" name="Edit_Button" hidden="1">
              <a:extLst>
                <a:ext uri="{63B3BB69-23CF-44E3-9099-C40C66FF867C}">
                  <a14:compatExt spid="_x0000_s834711"/>
                </a:ext>
                <a:ext uri="{FF2B5EF4-FFF2-40B4-BE49-F238E27FC236}">
                  <a16:creationId xmlns:a16="http://schemas.microsoft.com/office/drawing/2014/main" id="{00000000-0008-0000-0F00-000097B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2118360</xdr:colOff>
          <xdr:row>15</xdr:row>
          <xdr:rowOff>22860</xdr:rowOff>
        </xdr:from>
        <xdr:to>
          <xdr:col>4</xdr:col>
          <xdr:colOff>3489960</xdr:colOff>
          <xdr:row>15</xdr:row>
          <xdr:rowOff>182880</xdr:rowOff>
        </xdr:to>
        <xdr:sp macro="" textlink="">
          <xdr:nvSpPr>
            <xdr:cNvPr id="834716" name="Hide Button" hidden="1">
              <a:extLst>
                <a:ext uri="{63B3BB69-23CF-44E3-9099-C40C66FF867C}">
                  <a14:compatExt spid="_x0000_s834716"/>
                </a:ext>
                <a:ext uri="{FF2B5EF4-FFF2-40B4-BE49-F238E27FC236}">
                  <a16:creationId xmlns:a16="http://schemas.microsoft.com/office/drawing/2014/main" id="{00000000-0008-0000-0F00-00009CB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Hide Unchecked POAs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9</xdr:col>
      <xdr:colOff>33868</xdr:colOff>
      <xdr:row>4</xdr:row>
      <xdr:rowOff>15631</xdr:rowOff>
    </xdr:from>
    <xdr:to>
      <xdr:col>10</xdr:col>
      <xdr:colOff>81281</xdr:colOff>
      <xdr:row>7</xdr:row>
      <xdr:rowOff>1564</xdr:rowOff>
    </xdr:to>
    <xdr:sp macro="" textlink="Critical_View">
      <xdr:nvSpPr>
        <xdr:cNvPr id="2" name="TextBox 1">
          <a:extLst>
            <a:ext uri="{FF2B5EF4-FFF2-40B4-BE49-F238E27FC236}">
              <a16:creationId xmlns:a16="http://schemas.microsoft.com/office/drawing/2014/main" id="{00000000-0008-0000-0800-000002000000}"/>
            </a:ext>
          </a:extLst>
        </xdr:cNvPr>
        <xdr:cNvSpPr txBox="1"/>
      </xdr:nvSpPr>
      <xdr:spPr>
        <a:xfrm>
          <a:off x="7374468" y="735298"/>
          <a:ext cx="4754880" cy="705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lstStyle/>
        <a:p>
          <a:pPr algn="ctr"/>
          <a:fld id="{73DA68A5-FC93-4F6A-87A3-209E09A32042}" type="TxLink">
            <a:rPr lang="en-US" sz="1400" b="1" i="0" u="none" strike="noStrike">
              <a:solidFill>
                <a:srgbClr val="FF0000"/>
              </a:solidFill>
              <a:latin typeface="Arial"/>
              <a:cs typeface="Arial"/>
            </a:rPr>
            <a:pPr algn="ctr"/>
            <a:t> </a:t>
          </a:fld>
          <a:endParaRPr lang="en-US" sz="1100"/>
        </a:p>
      </xdr:txBody>
    </xdr:sp>
    <xdr:clientData/>
  </xdr:twoCellAnchor>
  <xdr:twoCellAnchor editAs="oneCell">
    <xdr:from>
      <xdr:col>9</xdr:col>
      <xdr:colOff>2500316</xdr:colOff>
      <xdr:row>2</xdr:row>
      <xdr:rowOff>35718</xdr:rowOff>
    </xdr:from>
    <xdr:to>
      <xdr:col>9</xdr:col>
      <xdr:colOff>4329116</xdr:colOff>
      <xdr:row>3</xdr:row>
      <xdr:rowOff>228219</xdr:rowOff>
    </xdr:to>
    <xdr:pic>
      <xdr:nvPicPr>
        <xdr:cNvPr id="3" name="Picture 1">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stretch>
          <a:fillRect/>
        </a:stretch>
      </xdr:blipFill>
      <xdr:spPr>
        <a:xfrm>
          <a:off x="9830756" y="210978"/>
          <a:ext cx="1828800" cy="4668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220980</xdr:colOff>
          <xdr:row>2</xdr:row>
          <xdr:rowOff>22860</xdr:rowOff>
        </xdr:from>
        <xdr:to>
          <xdr:col>9</xdr:col>
          <xdr:colOff>541020</xdr:colOff>
          <xdr:row>2</xdr:row>
          <xdr:rowOff>251460</xdr:rowOff>
        </xdr:to>
        <xdr:sp macro="" textlink="">
          <xdr:nvSpPr>
            <xdr:cNvPr id="841729" name="Option Button 1" hidden="1">
              <a:extLst>
                <a:ext uri="{63B3BB69-23CF-44E3-9099-C40C66FF867C}">
                  <a14:compatExt spid="_x0000_s841729"/>
                </a:ext>
                <a:ext uri="{FF2B5EF4-FFF2-40B4-BE49-F238E27FC236}">
                  <a16:creationId xmlns:a16="http://schemas.microsoft.com/office/drawing/2014/main" id="{00000000-0008-0000-1000-000001D8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3</xdr:row>
          <xdr:rowOff>22860</xdr:rowOff>
        </xdr:from>
        <xdr:to>
          <xdr:col>9</xdr:col>
          <xdr:colOff>541020</xdr:colOff>
          <xdr:row>3</xdr:row>
          <xdr:rowOff>251460</xdr:rowOff>
        </xdr:to>
        <xdr:sp macro="" textlink="">
          <xdr:nvSpPr>
            <xdr:cNvPr id="841730" name="Option Button 2" hidden="1">
              <a:extLst>
                <a:ext uri="{63B3BB69-23CF-44E3-9099-C40C66FF867C}">
                  <a14:compatExt spid="_x0000_s841730"/>
                </a:ext>
                <a:ext uri="{FF2B5EF4-FFF2-40B4-BE49-F238E27FC236}">
                  <a16:creationId xmlns:a16="http://schemas.microsoft.com/office/drawing/2014/main" id="{00000000-0008-0000-1000-000002D8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11</xdr:row>
          <xdr:rowOff>22860</xdr:rowOff>
        </xdr:from>
        <xdr:to>
          <xdr:col>9</xdr:col>
          <xdr:colOff>594360</xdr:colOff>
          <xdr:row>11</xdr:row>
          <xdr:rowOff>182880</xdr:rowOff>
        </xdr:to>
        <xdr:sp macro="" textlink="">
          <xdr:nvSpPr>
            <xdr:cNvPr id="841731" name="Button 3" hidden="1">
              <a:extLst>
                <a:ext uri="{63B3BB69-23CF-44E3-9099-C40C66FF867C}">
                  <a14:compatExt spid="_x0000_s841731"/>
                </a:ext>
                <a:ext uri="{FF2B5EF4-FFF2-40B4-BE49-F238E27FC236}">
                  <a16:creationId xmlns:a16="http://schemas.microsoft.com/office/drawing/2014/main" id="{00000000-0008-0000-1000-000003D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15</xdr:row>
          <xdr:rowOff>22860</xdr:rowOff>
        </xdr:from>
        <xdr:to>
          <xdr:col>9</xdr:col>
          <xdr:colOff>594360</xdr:colOff>
          <xdr:row>15</xdr:row>
          <xdr:rowOff>182880</xdr:rowOff>
        </xdr:to>
        <xdr:sp macro="" textlink="">
          <xdr:nvSpPr>
            <xdr:cNvPr id="841732" name="Button 4" hidden="1">
              <a:extLst>
                <a:ext uri="{63B3BB69-23CF-44E3-9099-C40C66FF867C}">
                  <a14:compatExt spid="_x0000_s841732"/>
                </a:ext>
                <a:ext uri="{FF2B5EF4-FFF2-40B4-BE49-F238E27FC236}">
                  <a16:creationId xmlns:a16="http://schemas.microsoft.com/office/drawing/2014/main" id="{00000000-0008-0000-1000-000004D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11</xdr:row>
          <xdr:rowOff>22860</xdr:rowOff>
        </xdr:from>
        <xdr:to>
          <xdr:col>4</xdr:col>
          <xdr:colOff>4076700</xdr:colOff>
          <xdr:row>11</xdr:row>
          <xdr:rowOff>182880</xdr:rowOff>
        </xdr:to>
        <xdr:sp macro="" textlink="">
          <xdr:nvSpPr>
            <xdr:cNvPr id="841733" name="Button 5" hidden="1">
              <a:extLst>
                <a:ext uri="{63B3BB69-23CF-44E3-9099-C40C66FF867C}">
                  <a14:compatExt spid="_x0000_s841733"/>
                </a:ext>
                <a:ext uri="{FF2B5EF4-FFF2-40B4-BE49-F238E27FC236}">
                  <a16:creationId xmlns:a16="http://schemas.microsoft.com/office/drawing/2014/main" id="{00000000-0008-0000-1000-000005D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11</xdr:row>
          <xdr:rowOff>22860</xdr:rowOff>
        </xdr:from>
        <xdr:to>
          <xdr:col>4</xdr:col>
          <xdr:colOff>4671060</xdr:colOff>
          <xdr:row>11</xdr:row>
          <xdr:rowOff>182880</xdr:rowOff>
        </xdr:to>
        <xdr:sp macro="" textlink="">
          <xdr:nvSpPr>
            <xdr:cNvPr id="841734" name="Button 6" hidden="1">
              <a:extLst>
                <a:ext uri="{63B3BB69-23CF-44E3-9099-C40C66FF867C}">
                  <a14:compatExt spid="_x0000_s841734"/>
                </a:ext>
                <a:ext uri="{FF2B5EF4-FFF2-40B4-BE49-F238E27FC236}">
                  <a16:creationId xmlns:a16="http://schemas.microsoft.com/office/drawing/2014/main" id="{00000000-0008-0000-1000-000006D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286</xdr:row>
          <xdr:rowOff>7620</xdr:rowOff>
        </xdr:from>
        <xdr:to>
          <xdr:col>9</xdr:col>
          <xdr:colOff>3390900</xdr:colOff>
          <xdr:row>287</xdr:row>
          <xdr:rowOff>0</xdr:rowOff>
        </xdr:to>
        <xdr:sp macro="" textlink="">
          <xdr:nvSpPr>
            <xdr:cNvPr id="841735" name="Button 7" hidden="1">
              <a:extLst>
                <a:ext uri="{63B3BB69-23CF-44E3-9099-C40C66FF867C}">
                  <a14:compatExt spid="_x0000_s841735"/>
                </a:ext>
                <a:ext uri="{FF2B5EF4-FFF2-40B4-BE49-F238E27FC236}">
                  <a16:creationId xmlns:a16="http://schemas.microsoft.com/office/drawing/2014/main" id="{00000000-0008-0000-1000-000007D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286</xdr:row>
          <xdr:rowOff>7620</xdr:rowOff>
        </xdr:from>
        <xdr:to>
          <xdr:col>9</xdr:col>
          <xdr:colOff>4251960</xdr:colOff>
          <xdr:row>287</xdr:row>
          <xdr:rowOff>0</xdr:rowOff>
        </xdr:to>
        <xdr:sp macro="" textlink="">
          <xdr:nvSpPr>
            <xdr:cNvPr id="841736" name="Button 8" hidden="1">
              <a:extLst>
                <a:ext uri="{63B3BB69-23CF-44E3-9099-C40C66FF867C}">
                  <a14:compatExt spid="_x0000_s841736"/>
                </a:ext>
                <a:ext uri="{FF2B5EF4-FFF2-40B4-BE49-F238E27FC236}">
                  <a16:creationId xmlns:a16="http://schemas.microsoft.com/office/drawing/2014/main" id="{00000000-0008-0000-1000-000008D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3528060</xdr:colOff>
          <xdr:row>15</xdr:row>
          <xdr:rowOff>22860</xdr:rowOff>
        </xdr:from>
        <xdr:to>
          <xdr:col>4</xdr:col>
          <xdr:colOff>4076700</xdr:colOff>
          <xdr:row>15</xdr:row>
          <xdr:rowOff>182880</xdr:rowOff>
        </xdr:to>
        <xdr:sp macro="" textlink="">
          <xdr:nvSpPr>
            <xdr:cNvPr id="841737" name="Button 9" hidden="1">
              <a:extLst>
                <a:ext uri="{63B3BB69-23CF-44E3-9099-C40C66FF867C}">
                  <a14:compatExt spid="_x0000_s841737"/>
                </a:ext>
                <a:ext uri="{FF2B5EF4-FFF2-40B4-BE49-F238E27FC236}">
                  <a16:creationId xmlns:a16="http://schemas.microsoft.com/office/drawing/2014/main" id="{00000000-0008-0000-1000-000009D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4114800</xdr:colOff>
          <xdr:row>15</xdr:row>
          <xdr:rowOff>22860</xdr:rowOff>
        </xdr:from>
        <xdr:to>
          <xdr:col>4</xdr:col>
          <xdr:colOff>4671060</xdr:colOff>
          <xdr:row>15</xdr:row>
          <xdr:rowOff>182880</xdr:rowOff>
        </xdr:to>
        <xdr:sp macro="" textlink="">
          <xdr:nvSpPr>
            <xdr:cNvPr id="841738" name="Button 10" hidden="1">
              <a:extLst>
                <a:ext uri="{63B3BB69-23CF-44E3-9099-C40C66FF867C}">
                  <a14:compatExt spid="_x0000_s841738"/>
                </a:ext>
                <a:ext uri="{FF2B5EF4-FFF2-40B4-BE49-F238E27FC236}">
                  <a16:creationId xmlns:a16="http://schemas.microsoft.com/office/drawing/2014/main" id="{00000000-0008-0000-1000-00000AD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4</xdr:row>
          <xdr:rowOff>22860</xdr:rowOff>
        </xdr:from>
        <xdr:to>
          <xdr:col>9</xdr:col>
          <xdr:colOff>0</xdr:colOff>
          <xdr:row>4</xdr:row>
          <xdr:rowOff>182880</xdr:rowOff>
        </xdr:to>
        <xdr:sp macro="" textlink="">
          <xdr:nvSpPr>
            <xdr:cNvPr id="841739" name="Spell Check Button" hidden="1">
              <a:extLst>
                <a:ext uri="{63B3BB69-23CF-44E3-9099-C40C66FF867C}">
                  <a14:compatExt spid="_x0000_s841739"/>
                </a:ext>
                <a:ext uri="{FF2B5EF4-FFF2-40B4-BE49-F238E27FC236}">
                  <a16:creationId xmlns:a16="http://schemas.microsoft.com/office/drawing/2014/main" id="{00000000-0008-0000-1000-00000BD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Spell Check 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7</xdr:row>
          <xdr:rowOff>22860</xdr:rowOff>
        </xdr:from>
        <xdr:to>
          <xdr:col>9</xdr:col>
          <xdr:colOff>3390900</xdr:colOff>
          <xdr:row>7</xdr:row>
          <xdr:rowOff>182880</xdr:rowOff>
        </xdr:to>
        <xdr:sp macro="" textlink="">
          <xdr:nvSpPr>
            <xdr:cNvPr id="841740" name="Button 12" hidden="1">
              <a:extLst>
                <a:ext uri="{63B3BB69-23CF-44E3-9099-C40C66FF867C}">
                  <a14:compatExt spid="_x0000_s841740"/>
                </a:ext>
                <a:ext uri="{FF2B5EF4-FFF2-40B4-BE49-F238E27FC236}">
                  <a16:creationId xmlns:a16="http://schemas.microsoft.com/office/drawing/2014/main" id="{00000000-0008-0000-1000-00000CD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7</xdr:row>
          <xdr:rowOff>22860</xdr:rowOff>
        </xdr:from>
        <xdr:to>
          <xdr:col>9</xdr:col>
          <xdr:colOff>4251960</xdr:colOff>
          <xdr:row>7</xdr:row>
          <xdr:rowOff>182880</xdr:rowOff>
        </xdr:to>
        <xdr:sp macro="" textlink="">
          <xdr:nvSpPr>
            <xdr:cNvPr id="841741" name="Button 13" hidden="1">
              <a:extLst>
                <a:ext uri="{63B3BB69-23CF-44E3-9099-C40C66FF867C}">
                  <a14:compatExt spid="_x0000_s841741"/>
                </a:ext>
                <a:ext uri="{FF2B5EF4-FFF2-40B4-BE49-F238E27FC236}">
                  <a16:creationId xmlns:a16="http://schemas.microsoft.com/office/drawing/2014/main" id="{00000000-0008-0000-1000-00000DD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2476500</xdr:colOff>
          <xdr:row>4</xdr:row>
          <xdr:rowOff>22860</xdr:rowOff>
        </xdr:from>
        <xdr:to>
          <xdr:col>9</xdr:col>
          <xdr:colOff>3390900</xdr:colOff>
          <xdr:row>4</xdr:row>
          <xdr:rowOff>182880</xdr:rowOff>
        </xdr:to>
        <xdr:sp macro="" textlink="">
          <xdr:nvSpPr>
            <xdr:cNvPr id="841742" name="AddRow_Button" hidden="1">
              <a:extLst>
                <a:ext uri="{63B3BB69-23CF-44E3-9099-C40C66FF867C}">
                  <a14:compatExt spid="_x0000_s841742"/>
                </a:ext>
                <a:ext uri="{FF2B5EF4-FFF2-40B4-BE49-F238E27FC236}">
                  <a16:creationId xmlns:a16="http://schemas.microsoft.com/office/drawing/2014/main" id="{00000000-0008-0000-1000-00000ED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3429000</xdr:colOff>
          <xdr:row>4</xdr:row>
          <xdr:rowOff>22860</xdr:rowOff>
        </xdr:from>
        <xdr:to>
          <xdr:col>9</xdr:col>
          <xdr:colOff>4251960</xdr:colOff>
          <xdr:row>4</xdr:row>
          <xdr:rowOff>182880</xdr:rowOff>
        </xdr:to>
        <xdr:sp macro="" textlink="">
          <xdr:nvSpPr>
            <xdr:cNvPr id="841743" name="DeleteRow_Button" hidden="1">
              <a:extLst>
                <a:ext uri="{63B3BB69-23CF-44E3-9099-C40C66FF867C}">
                  <a14:compatExt spid="_x0000_s841743"/>
                </a:ext>
                <a:ext uri="{FF2B5EF4-FFF2-40B4-BE49-F238E27FC236}">
                  <a16:creationId xmlns:a16="http://schemas.microsoft.com/office/drawing/2014/main" id="{00000000-0008-0000-1000-00000FD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137160</xdr:colOff>
          <xdr:row>2</xdr:row>
          <xdr:rowOff>182880</xdr:rowOff>
        </xdr:from>
        <xdr:to>
          <xdr:col>8</xdr:col>
          <xdr:colOff>259080</xdr:colOff>
          <xdr:row>3</xdr:row>
          <xdr:rowOff>76200</xdr:rowOff>
        </xdr:to>
        <xdr:sp macro="" textlink="">
          <xdr:nvSpPr>
            <xdr:cNvPr id="841744" name="Edit_Button" hidden="1">
              <a:extLst>
                <a:ext uri="{63B3BB69-23CF-44E3-9099-C40C66FF867C}">
                  <a14:compatExt spid="_x0000_s841744"/>
                </a:ext>
                <a:ext uri="{FF2B5EF4-FFF2-40B4-BE49-F238E27FC236}">
                  <a16:creationId xmlns:a16="http://schemas.microsoft.com/office/drawing/2014/main" id="{00000000-0008-0000-1000-000010D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2118360</xdr:colOff>
          <xdr:row>15</xdr:row>
          <xdr:rowOff>22860</xdr:rowOff>
        </xdr:from>
        <xdr:to>
          <xdr:col>4</xdr:col>
          <xdr:colOff>3489960</xdr:colOff>
          <xdr:row>15</xdr:row>
          <xdr:rowOff>182880</xdr:rowOff>
        </xdr:to>
        <xdr:sp macro="" textlink="">
          <xdr:nvSpPr>
            <xdr:cNvPr id="841745" name="Hide Button" hidden="1">
              <a:extLst>
                <a:ext uri="{63B3BB69-23CF-44E3-9099-C40C66FF867C}">
                  <a14:compatExt spid="_x0000_s841745"/>
                </a:ext>
                <a:ext uri="{FF2B5EF4-FFF2-40B4-BE49-F238E27FC236}">
                  <a16:creationId xmlns:a16="http://schemas.microsoft.com/office/drawing/2014/main" id="{00000000-0008-0000-1000-000011D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Hide Unchecked POAs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7620</xdr:rowOff>
        </xdr:from>
        <xdr:to>
          <xdr:col>1</xdr:col>
          <xdr:colOff>1379220</xdr:colOff>
          <xdr:row>0</xdr:row>
          <xdr:rowOff>198120</xdr:rowOff>
        </xdr:to>
        <xdr:sp macro="" textlink="">
          <xdr:nvSpPr>
            <xdr:cNvPr id="730113" name="Button 1" hidden="1">
              <a:extLst>
                <a:ext uri="{63B3BB69-23CF-44E3-9099-C40C66FF867C}">
                  <a14:compatExt spid="_x0000_s730113"/>
                </a:ext>
                <a:ext uri="{FF2B5EF4-FFF2-40B4-BE49-F238E27FC236}">
                  <a16:creationId xmlns:a16="http://schemas.microsoft.com/office/drawing/2014/main" id="{00000000-0008-0000-1100-00000124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Modify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0</xdr:row>
          <xdr:rowOff>7620</xdr:rowOff>
        </xdr:from>
        <xdr:to>
          <xdr:col>0</xdr:col>
          <xdr:colOff>1394460</xdr:colOff>
          <xdr:row>0</xdr:row>
          <xdr:rowOff>198120</xdr:rowOff>
        </xdr:to>
        <xdr:sp macro="" textlink="">
          <xdr:nvSpPr>
            <xdr:cNvPr id="730114" name="Button 2" hidden="1">
              <a:extLst>
                <a:ext uri="{63B3BB69-23CF-44E3-9099-C40C66FF867C}">
                  <a14:compatExt spid="_x0000_s730114"/>
                </a:ext>
                <a:ext uri="{FF2B5EF4-FFF2-40B4-BE49-F238E27FC236}">
                  <a16:creationId xmlns:a16="http://schemas.microsoft.com/office/drawing/2014/main" id="{00000000-0008-0000-1100-00000224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Name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60960</xdr:colOff>
          <xdr:row>0</xdr:row>
          <xdr:rowOff>60960</xdr:rowOff>
        </xdr:from>
        <xdr:to>
          <xdr:col>11</xdr:col>
          <xdr:colOff>571500</xdr:colOff>
          <xdr:row>1</xdr:row>
          <xdr:rowOff>114300</xdr:rowOff>
        </xdr:to>
        <xdr:sp macro="" textlink="">
          <xdr:nvSpPr>
            <xdr:cNvPr id="730115" name="Button 3" hidden="1">
              <a:extLst>
                <a:ext uri="{63B3BB69-23CF-44E3-9099-C40C66FF867C}">
                  <a14:compatExt spid="_x0000_s730115"/>
                </a:ext>
                <a:ext uri="{FF2B5EF4-FFF2-40B4-BE49-F238E27FC236}">
                  <a16:creationId xmlns:a16="http://schemas.microsoft.com/office/drawing/2014/main" id="{00000000-0008-0000-1100-00000324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OSR Reference Update</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4</xdr:col>
      <xdr:colOff>320040</xdr:colOff>
      <xdr:row>9</xdr:row>
      <xdr:rowOff>91440</xdr:rowOff>
    </xdr:from>
    <xdr:to>
      <xdr:col>14</xdr:col>
      <xdr:colOff>198120</xdr:colOff>
      <xdr:row>11</xdr:row>
      <xdr:rowOff>22957</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1"/>
        <a:stretch>
          <a:fillRect/>
        </a:stretch>
      </xdr:blipFill>
      <xdr:spPr>
        <a:xfrm>
          <a:off x="2377440" y="1805940"/>
          <a:ext cx="6126480" cy="282037"/>
        </a:xfrm>
        <a:prstGeom prst="rect">
          <a:avLst/>
        </a:prstGeom>
      </xdr:spPr>
    </xdr:pic>
    <xdr:clientData/>
  </xdr:twoCellAnchor>
  <xdr:twoCellAnchor>
    <xdr:from>
      <xdr:col>11</xdr:col>
      <xdr:colOff>623249</xdr:colOff>
      <xdr:row>9</xdr:row>
      <xdr:rowOff>144358</xdr:rowOff>
    </xdr:from>
    <xdr:to>
      <xdr:col>13</xdr:col>
      <xdr:colOff>405277</xdr:colOff>
      <xdr:row>10</xdr:row>
      <xdr:rowOff>125014</xdr:rowOff>
    </xdr:to>
    <xdr:pic>
      <xdr:nvPicPr>
        <xdr:cNvPr id="7" name="Picture 6" descr="C:\Users\orr54926\AppData\Local\Temp\SNAGHTML75283a.PNG">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54529" y="1858858"/>
          <a:ext cx="1031708" cy="1711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xdr:colOff>
          <xdr:row>3</xdr:row>
          <xdr:rowOff>0</xdr:rowOff>
        </xdr:from>
        <xdr:to>
          <xdr:col>9</xdr:col>
          <xdr:colOff>601980</xdr:colOff>
          <xdr:row>8</xdr:row>
          <xdr:rowOff>0</xdr:rowOff>
        </xdr:to>
        <xdr:sp macro="" textlink="">
          <xdr:nvSpPr>
            <xdr:cNvPr id="844801" name="Button 1" hidden="1">
              <a:extLst>
                <a:ext uri="{63B3BB69-23CF-44E3-9099-C40C66FF867C}">
                  <a14:compatExt spid="_x0000_s844801"/>
                </a:ext>
                <a:ext uri="{FF2B5EF4-FFF2-40B4-BE49-F238E27FC236}">
                  <a16:creationId xmlns:a16="http://schemas.microsoft.com/office/drawing/2014/main" id="{00000000-0008-0000-1400-000001E4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Convert Filter &amp; Array Equations to Values</a:t>
              </a:r>
            </a:p>
            <a:p>
              <a:pPr algn="ctr" rtl="0">
                <a:defRPr sz="1000"/>
              </a:pPr>
              <a:r>
                <a:rPr lang="en-US" sz="1000" b="0" i="0" u="none" strike="noStrike" baseline="0">
                  <a:solidFill>
                    <a:srgbClr val="000000"/>
                  </a:solidFill>
                  <a:latin typeface="Arial"/>
                  <a:cs typeface="Arial"/>
                </a:rPr>
                <a:t>and</a:t>
              </a:r>
            </a:p>
            <a:p>
              <a:pPr algn="ctr" rtl="0">
                <a:defRPr sz="1000"/>
              </a:pPr>
              <a:r>
                <a:rPr lang="en-US" sz="1000" b="0" i="0" u="none" strike="noStrike" baseline="0">
                  <a:solidFill>
                    <a:srgbClr val="000000"/>
                  </a:solidFill>
                  <a:latin typeface="Arial"/>
                  <a:cs typeface="Arial"/>
                </a:rPr>
                <a:t>Delete Filter Export Data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ts.fdnet.com/adfs/ls/idpinitiatedsignon.aspx?loginToRp=https://www.successfactors.com"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3.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ctrlProp" Target="../ctrlProps/ctrlProp29.xml"/><Relationship Id="rId3" Type="http://schemas.openxmlformats.org/officeDocument/2006/relationships/vmlDrawing" Target="../drawings/vmlDrawing4.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5.vml"/><Relationship Id="rId7" Type="http://schemas.openxmlformats.org/officeDocument/2006/relationships/ctrlProp" Target="../ctrlProps/ctrlProp3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ctrlProp" Target="../ctrlProps/ctrlProp3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6.vml"/><Relationship Id="rId7" Type="http://schemas.openxmlformats.org/officeDocument/2006/relationships/ctrlProp" Target="../ctrlProps/ctrlProp3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5.xml"/><Relationship Id="rId13" Type="http://schemas.openxmlformats.org/officeDocument/2006/relationships/ctrlProp" Target="../ctrlProps/ctrlProp50.xml"/><Relationship Id="rId18" Type="http://schemas.openxmlformats.org/officeDocument/2006/relationships/ctrlProp" Target="../ctrlProps/ctrlProp55.xml"/><Relationship Id="rId3" Type="http://schemas.openxmlformats.org/officeDocument/2006/relationships/vmlDrawing" Target="../drawings/vmlDrawing7.vml"/><Relationship Id="rId21" Type="http://schemas.openxmlformats.org/officeDocument/2006/relationships/comments" Target="../comments1.xml"/><Relationship Id="rId7" Type="http://schemas.openxmlformats.org/officeDocument/2006/relationships/ctrlProp" Target="../ctrlProps/ctrlProp44.xml"/><Relationship Id="rId12" Type="http://schemas.openxmlformats.org/officeDocument/2006/relationships/ctrlProp" Target="../ctrlProps/ctrlProp49.xml"/><Relationship Id="rId17" Type="http://schemas.openxmlformats.org/officeDocument/2006/relationships/ctrlProp" Target="../ctrlProps/ctrlProp54.xml"/><Relationship Id="rId2" Type="http://schemas.openxmlformats.org/officeDocument/2006/relationships/drawing" Target="../drawings/drawing7.xml"/><Relationship Id="rId16" Type="http://schemas.openxmlformats.org/officeDocument/2006/relationships/ctrlProp" Target="../ctrlProps/ctrlProp53.xml"/><Relationship Id="rId20" Type="http://schemas.openxmlformats.org/officeDocument/2006/relationships/ctrlProp" Target="../ctrlProps/ctrlProp57.xml"/><Relationship Id="rId1" Type="http://schemas.openxmlformats.org/officeDocument/2006/relationships/printerSettings" Target="../printerSettings/printerSettings7.bin"/><Relationship Id="rId6" Type="http://schemas.openxmlformats.org/officeDocument/2006/relationships/ctrlProp" Target="../ctrlProps/ctrlProp43.xml"/><Relationship Id="rId11" Type="http://schemas.openxmlformats.org/officeDocument/2006/relationships/ctrlProp" Target="../ctrlProps/ctrlProp48.xml"/><Relationship Id="rId5" Type="http://schemas.openxmlformats.org/officeDocument/2006/relationships/ctrlProp" Target="../ctrlProps/ctrlProp42.xml"/><Relationship Id="rId15" Type="http://schemas.openxmlformats.org/officeDocument/2006/relationships/ctrlProp" Target="../ctrlProps/ctrlProp52.xml"/><Relationship Id="rId10" Type="http://schemas.openxmlformats.org/officeDocument/2006/relationships/ctrlProp" Target="../ctrlProps/ctrlProp47.xml"/><Relationship Id="rId19" Type="http://schemas.openxmlformats.org/officeDocument/2006/relationships/ctrlProp" Target="../ctrlProps/ctrlProp56.xml"/><Relationship Id="rId4" Type="http://schemas.openxmlformats.org/officeDocument/2006/relationships/ctrlProp" Target="../ctrlProps/ctrlProp41.xml"/><Relationship Id="rId9" Type="http://schemas.openxmlformats.org/officeDocument/2006/relationships/ctrlProp" Target="../ctrlProps/ctrlProp46.xml"/><Relationship Id="rId14" Type="http://schemas.openxmlformats.org/officeDocument/2006/relationships/ctrlProp" Target="../ctrlProps/ctrlProp5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18" Type="http://schemas.openxmlformats.org/officeDocument/2006/relationships/ctrlProp" Target="../ctrlProps/ctrlProp72.xml"/><Relationship Id="rId3" Type="http://schemas.openxmlformats.org/officeDocument/2006/relationships/vmlDrawing" Target="../drawings/vmlDrawing8.vml"/><Relationship Id="rId21" Type="http://schemas.openxmlformats.org/officeDocument/2006/relationships/comments" Target="../comments2.xml"/><Relationship Id="rId7" Type="http://schemas.openxmlformats.org/officeDocument/2006/relationships/ctrlProp" Target="../ctrlProps/ctrlProp61.xml"/><Relationship Id="rId12" Type="http://schemas.openxmlformats.org/officeDocument/2006/relationships/ctrlProp" Target="../ctrlProps/ctrlProp66.xml"/><Relationship Id="rId17" Type="http://schemas.openxmlformats.org/officeDocument/2006/relationships/ctrlProp" Target="../ctrlProps/ctrlProp71.xml"/><Relationship Id="rId2" Type="http://schemas.openxmlformats.org/officeDocument/2006/relationships/drawing" Target="../drawings/drawing8.xml"/><Relationship Id="rId16" Type="http://schemas.openxmlformats.org/officeDocument/2006/relationships/ctrlProp" Target="../ctrlProps/ctrlProp70.xml"/><Relationship Id="rId20" Type="http://schemas.openxmlformats.org/officeDocument/2006/relationships/ctrlProp" Target="../ctrlProps/ctrlProp74.xml"/><Relationship Id="rId1" Type="http://schemas.openxmlformats.org/officeDocument/2006/relationships/printerSettings" Target="../printerSettings/printerSettings8.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19" Type="http://schemas.openxmlformats.org/officeDocument/2006/relationships/ctrlProp" Target="../ctrlProps/ctrlProp73.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9.xml"/><Relationship Id="rId13" Type="http://schemas.openxmlformats.org/officeDocument/2006/relationships/ctrlProp" Target="../ctrlProps/ctrlProp84.xml"/><Relationship Id="rId18" Type="http://schemas.openxmlformats.org/officeDocument/2006/relationships/ctrlProp" Target="../ctrlProps/ctrlProp89.xml"/><Relationship Id="rId3" Type="http://schemas.openxmlformats.org/officeDocument/2006/relationships/vmlDrawing" Target="../drawings/vmlDrawing9.vml"/><Relationship Id="rId21" Type="http://schemas.openxmlformats.org/officeDocument/2006/relationships/comments" Target="../comments3.xml"/><Relationship Id="rId7" Type="http://schemas.openxmlformats.org/officeDocument/2006/relationships/ctrlProp" Target="../ctrlProps/ctrlProp78.xml"/><Relationship Id="rId12" Type="http://schemas.openxmlformats.org/officeDocument/2006/relationships/ctrlProp" Target="../ctrlProps/ctrlProp83.xml"/><Relationship Id="rId17" Type="http://schemas.openxmlformats.org/officeDocument/2006/relationships/ctrlProp" Target="../ctrlProps/ctrlProp88.xml"/><Relationship Id="rId2" Type="http://schemas.openxmlformats.org/officeDocument/2006/relationships/drawing" Target="../drawings/drawing9.xml"/><Relationship Id="rId16" Type="http://schemas.openxmlformats.org/officeDocument/2006/relationships/ctrlProp" Target="../ctrlProps/ctrlProp87.xml"/><Relationship Id="rId20" Type="http://schemas.openxmlformats.org/officeDocument/2006/relationships/ctrlProp" Target="../ctrlProps/ctrlProp91.xml"/><Relationship Id="rId1" Type="http://schemas.openxmlformats.org/officeDocument/2006/relationships/printerSettings" Target="../printerSettings/printerSettings9.bin"/><Relationship Id="rId6" Type="http://schemas.openxmlformats.org/officeDocument/2006/relationships/ctrlProp" Target="../ctrlProps/ctrlProp77.xml"/><Relationship Id="rId11" Type="http://schemas.openxmlformats.org/officeDocument/2006/relationships/ctrlProp" Target="../ctrlProps/ctrlProp82.xml"/><Relationship Id="rId5" Type="http://schemas.openxmlformats.org/officeDocument/2006/relationships/ctrlProp" Target="../ctrlProps/ctrlProp76.xml"/><Relationship Id="rId15" Type="http://schemas.openxmlformats.org/officeDocument/2006/relationships/ctrlProp" Target="../ctrlProps/ctrlProp86.xml"/><Relationship Id="rId10" Type="http://schemas.openxmlformats.org/officeDocument/2006/relationships/ctrlProp" Target="../ctrlProps/ctrlProp81.xml"/><Relationship Id="rId19" Type="http://schemas.openxmlformats.org/officeDocument/2006/relationships/ctrlProp" Target="../ctrlProps/ctrlProp90.xml"/><Relationship Id="rId4" Type="http://schemas.openxmlformats.org/officeDocument/2006/relationships/ctrlProp" Target="../ctrlProps/ctrlProp75.xml"/><Relationship Id="rId9" Type="http://schemas.openxmlformats.org/officeDocument/2006/relationships/ctrlProp" Target="../ctrlProps/ctrlProp80.xml"/><Relationship Id="rId14" Type="http://schemas.openxmlformats.org/officeDocument/2006/relationships/ctrlProp" Target="../ctrlProps/ctrlProp8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18" Type="http://schemas.openxmlformats.org/officeDocument/2006/relationships/ctrlProp" Target="../ctrlProps/ctrlProp106.xml"/><Relationship Id="rId3" Type="http://schemas.openxmlformats.org/officeDocument/2006/relationships/vmlDrawing" Target="../drawings/vmlDrawing10.vml"/><Relationship Id="rId21" Type="http://schemas.openxmlformats.org/officeDocument/2006/relationships/comments" Target="../comments4.xml"/><Relationship Id="rId7" Type="http://schemas.openxmlformats.org/officeDocument/2006/relationships/ctrlProp" Target="../ctrlProps/ctrlProp95.xml"/><Relationship Id="rId12" Type="http://schemas.openxmlformats.org/officeDocument/2006/relationships/ctrlProp" Target="../ctrlProps/ctrlProp100.xml"/><Relationship Id="rId17" Type="http://schemas.openxmlformats.org/officeDocument/2006/relationships/ctrlProp" Target="../ctrlProps/ctrlProp105.xml"/><Relationship Id="rId2" Type="http://schemas.openxmlformats.org/officeDocument/2006/relationships/drawing" Target="../drawings/drawing10.xml"/><Relationship Id="rId16" Type="http://schemas.openxmlformats.org/officeDocument/2006/relationships/ctrlProp" Target="../ctrlProps/ctrlProp104.xml"/><Relationship Id="rId20" Type="http://schemas.openxmlformats.org/officeDocument/2006/relationships/ctrlProp" Target="../ctrlProps/ctrlProp108.xml"/><Relationship Id="rId1" Type="http://schemas.openxmlformats.org/officeDocument/2006/relationships/printerSettings" Target="../printerSettings/printerSettings10.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19" Type="http://schemas.openxmlformats.org/officeDocument/2006/relationships/ctrlProp" Target="../ctrlProps/ctrlProp107.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13.xml"/><Relationship Id="rId13" Type="http://schemas.openxmlformats.org/officeDocument/2006/relationships/ctrlProp" Target="../ctrlProps/ctrlProp118.xml"/><Relationship Id="rId18" Type="http://schemas.openxmlformats.org/officeDocument/2006/relationships/ctrlProp" Target="../ctrlProps/ctrlProp123.xml"/><Relationship Id="rId3" Type="http://schemas.openxmlformats.org/officeDocument/2006/relationships/vmlDrawing" Target="../drawings/vmlDrawing11.vml"/><Relationship Id="rId21" Type="http://schemas.openxmlformats.org/officeDocument/2006/relationships/comments" Target="../comments5.xml"/><Relationship Id="rId7" Type="http://schemas.openxmlformats.org/officeDocument/2006/relationships/ctrlProp" Target="../ctrlProps/ctrlProp112.xml"/><Relationship Id="rId12" Type="http://schemas.openxmlformats.org/officeDocument/2006/relationships/ctrlProp" Target="../ctrlProps/ctrlProp117.xml"/><Relationship Id="rId17" Type="http://schemas.openxmlformats.org/officeDocument/2006/relationships/ctrlProp" Target="../ctrlProps/ctrlProp122.xml"/><Relationship Id="rId2" Type="http://schemas.openxmlformats.org/officeDocument/2006/relationships/drawing" Target="../drawings/drawing11.xml"/><Relationship Id="rId16" Type="http://schemas.openxmlformats.org/officeDocument/2006/relationships/ctrlProp" Target="../ctrlProps/ctrlProp121.xml"/><Relationship Id="rId20" Type="http://schemas.openxmlformats.org/officeDocument/2006/relationships/ctrlProp" Target="../ctrlProps/ctrlProp125.xml"/><Relationship Id="rId1" Type="http://schemas.openxmlformats.org/officeDocument/2006/relationships/printerSettings" Target="../printerSettings/printerSettings11.bin"/><Relationship Id="rId6" Type="http://schemas.openxmlformats.org/officeDocument/2006/relationships/ctrlProp" Target="../ctrlProps/ctrlProp111.xml"/><Relationship Id="rId11" Type="http://schemas.openxmlformats.org/officeDocument/2006/relationships/ctrlProp" Target="../ctrlProps/ctrlProp116.xml"/><Relationship Id="rId5" Type="http://schemas.openxmlformats.org/officeDocument/2006/relationships/ctrlProp" Target="../ctrlProps/ctrlProp110.xml"/><Relationship Id="rId15" Type="http://schemas.openxmlformats.org/officeDocument/2006/relationships/ctrlProp" Target="../ctrlProps/ctrlProp120.xml"/><Relationship Id="rId10" Type="http://schemas.openxmlformats.org/officeDocument/2006/relationships/ctrlProp" Target="../ctrlProps/ctrlProp115.xml"/><Relationship Id="rId19" Type="http://schemas.openxmlformats.org/officeDocument/2006/relationships/ctrlProp" Target="../ctrlProps/ctrlProp124.xml"/><Relationship Id="rId4" Type="http://schemas.openxmlformats.org/officeDocument/2006/relationships/ctrlProp" Target="../ctrlProps/ctrlProp109.xml"/><Relationship Id="rId9" Type="http://schemas.openxmlformats.org/officeDocument/2006/relationships/ctrlProp" Target="../ctrlProps/ctrlProp114.xml"/><Relationship Id="rId14" Type="http://schemas.openxmlformats.org/officeDocument/2006/relationships/ctrlProp" Target="../ctrlProps/ctrlProp119.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30.xml"/><Relationship Id="rId13" Type="http://schemas.openxmlformats.org/officeDocument/2006/relationships/ctrlProp" Target="../ctrlProps/ctrlProp135.xml"/><Relationship Id="rId18" Type="http://schemas.openxmlformats.org/officeDocument/2006/relationships/ctrlProp" Target="../ctrlProps/ctrlProp140.xml"/><Relationship Id="rId3" Type="http://schemas.openxmlformats.org/officeDocument/2006/relationships/vmlDrawing" Target="../drawings/vmlDrawing12.vml"/><Relationship Id="rId21" Type="http://schemas.openxmlformats.org/officeDocument/2006/relationships/comments" Target="../comments6.xml"/><Relationship Id="rId7" Type="http://schemas.openxmlformats.org/officeDocument/2006/relationships/ctrlProp" Target="../ctrlProps/ctrlProp129.xml"/><Relationship Id="rId12" Type="http://schemas.openxmlformats.org/officeDocument/2006/relationships/ctrlProp" Target="../ctrlProps/ctrlProp134.xml"/><Relationship Id="rId17" Type="http://schemas.openxmlformats.org/officeDocument/2006/relationships/ctrlProp" Target="../ctrlProps/ctrlProp139.xml"/><Relationship Id="rId2" Type="http://schemas.openxmlformats.org/officeDocument/2006/relationships/drawing" Target="../drawings/drawing12.xml"/><Relationship Id="rId16" Type="http://schemas.openxmlformats.org/officeDocument/2006/relationships/ctrlProp" Target="../ctrlProps/ctrlProp138.xml"/><Relationship Id="rId20" Type="http://schemas.openxmlformats.org/officeDocument/2006/relationships/ctrlProp" Target="../ctrlProps/ctrlProp142.xml"/><Relationship Id="rId1" Type="http://schemas.openxmlformats.org/officeDocument/2006/relationships/printerSettings" Target="../printerSettings/printerSettings12.bin"/><Relationship Id="rId6" Type="http://schemas.openxmlformats.org/officeDocument/2006/relationships/ctrlProp" Target="../ctrlProps/ctrlProp128.xml"/><Relationship Id="rId11" Type="http://schemas.openxmlformats.org/officeDocument/2006/relationships/ctrlProp" Target="../ctrlProps/ctrlProp133.xml"/><Relationship Id="rId5" Type="http://schemas.openxmlformats.org/officeDocument/2006/relationships/ctrlProp" Target="../ctrlProps/ctrlProp127.xml"/><Relationship Id="rId15" Type="http://schemas.openxmlformats.org/officeDocument/2006/relationships/ctrlProp" Target="../ctrlProps/ctrlProp137.xml"/><Relationship Id="rId10" Type="http://schemas.openxmlformats.org/officeDocument/2006/relationships/ctrlProp" Target="../ctrlProps/ctrlProp132.xml"/><Relationship Id="rId19" Type="http://schemas.openxmlformats.org/officeDocument/2006/relationships/ctrlProp" Target="../ctrlProps/ctrlProp141.xml"/><Relationship Id="rId4" Type="http://schemas.openxmlformats.org/officeDocument/2006/relationships/ctrlProp" Target="../ctrlProps/ctrlProp126.xml"/><Relationship Id="rId9" Type="http://schemas.openxmlformats.org/officeDocument/2006/relationships/ctrlProp" Target="../ctrlProps/ctrlProp131.xml"/><Relationship Id="rId14" Type="http://schemas.openxmlformats.org/officeDocument/2006/relationships/ctrlProp" Target="../ctrlProps/ctrlProp13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47.xml"/><Relationship Id="rId13" Type="http://schemas.openxmlformats.org/officeDocument/2006/relationships/ctrlProp" Target="../ctrlProps/ctrlProp152.xml"/><Relationship Id="rId18" Type="http://schemas.openxmlformats.org/officeDocument/2006/relationships/ctrlProp" Target="../ctrlProps/ctrlProp157.xml"/><Relationship Id="rId3" Type="http://schemas.openxmlformats.org/officeDocument/2006/relationships/vmlDrawing" Target="../drawings/vmlDrawing13.vml"/><Relationship Id="rId21" Type="http://schemas.openxmlformats.org/officeDocument/2006/relationships/comments" Target="../comments7.xml"/><Relationship Id="rId7" Type="http://schemas.openxmlformats.org/officeDocument/2006/relationships/ctrlProp" Target="../ctrlProps/ctrlProp146.xml"/><Relationship Id="rId12" Type="http://schemas.openxmlformats.org/officeDocument/2006/relationships/ctrlProp" Target="../ctrlProps/ctrlProp151.xml"/><Relationship Id="rId17" Type="http://schemas.openxmlformats.org/officeDocument/2006/relationships/ctrlProp" Target="../ctrlProps/ctrlProp156.xml"/><Relationship Id="rId2" Type="http://schemas.openxmlformats.org/officeDocument/2006/relationships/drawing" Target="../drawings/drawing13.xml"/><Relationship Id="rId16" Type="http://schemas.openxmlformats.org/officeDocument/2006/relationships/ctrlProp" Target="../ctrlProps/ctrlProp155.xml"/><Relationship Id="rId20" Type="http://schemas.openxmlformats.org/officeDocument/2006/relationships/ctrlProp" Target="../ctrlProps/ctrlProp159.xml"/><Relationship Id="rId1" Type="http://schemas.openxmlformats.org/officeDocument/2006/relationships/printerSettings" Target="../printerSettings/printerSettings13.bin"/><Relationship Id="rId6" Type="http://schemas.openxmlformats.org/officeDocument/2006/relationships/ctrlProp" Target="../ctrlProps/ctrlProp145.xml"/><Relationship Id="rId11" Type="http://schemas.openxmlformats.org/officeDocument/2006/relationships/ctrlProp" Target="../ctrlProps/ctrlProp150.xml"/><Relationship Id="rId5" Type="http://schemas.openxmlformats.org/officeDocument/2006/relationships/ctrlProp" Target="../ctrlProps/ctrlProp144.xml"/><Relationship Id="rId15" Type="http://schemas.openxmlformats.org/officeDocument/2006/relationships/ctrlProp" Target="../ctrlProps/ctrlProp154.xml"/><Relationship Id="rId10" Type="http://schemas.openxmlformats.org/officeDocument/2006/relationships/ctrlProp" Target="../ctrlProps/ctrlProp149.xml"/><Relationship Id="rId19" Type="http://schemas.openxmlformats.org/officeDocument/2006/relationships/ctrlProp" Target="../ctrlProps/ctrlProp158.xml"/><Relationship Id="rId4" Type="http://schemas.openxmlformats.org/officeDocument/2006/relationships/ctrlProp" Target="../ctrlProps/ctrlProp143.xml"/><Relationship Id="rId9" Type="http://schemas.openxmlformats.org/officeDocument/2006/relationships/ctrlProp" Target="../ctrlProps/ctrlProp148.xml"/><Relationship Id="rId14" Type="http://schemas.openxmlformats.org/officeDocument/2006/relationships/ctrlProp" Target="../ctrlProps/ctrlProp15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64.xml"/><Relationship Id="rId13" Type="http://schemas.openxmlformats.org/officeDocument/2006/relationships/ctrlProp" Target="../ctrlProps/ctrlProp169.xml"/><Relationship Id="rId18" Type="http://schemas.openxmlformats.org/officeDocument/2006/relationships/ctrlProp" Target="../ctrlProps/ctrlProp174.xml"/><Relationship Id="rId3" Type="http://schemas.openxmlformats.org/officeDocument/2006/relationships/vmlDrawing" Target="../drawings/vmlDrawing14.vml"/><Relationship Id="rId21" Type="http://schemas.openxmlformats.org/officeDocument/2006/relationships/comments" Target="../comments8.xml"/><Relationship Id="rId7" Type="http://schemas.openxmlformats.org/officeDocument/2006/relationships/ctrlProp" Target="../ctrlProps/ctrlProp163.xml"/><Relationship Id="rId12" Type="http://schemas.openxmlformats.org/officeDocument/2006/relationships/ctrlProp" Target="../ctrlProps/ctrlProp168.xml"/><Relationship Id="rId17" Type="http://schemas.openxmlformats.org/officeDocument/2006/relationships/ctrlProp" Target="../ctrlProps/ctrlProp173.xml"/><Relationship Id="rId2" Type="http://schemas.openxmlformats.org/officeDocument/2006/relationships/drawing" Target="../drawings/drawing14.xml"/><Relationship Id="rId16" Type="http://schemas.openxmlformats.org/officeDocument/2006/relationships/ctrlProp" Target="../ctrlProps/ctrlProp172.xml"/><Relationship Id="rId20" Type="http://schemas.openxmlformats.org/officeDocument/2006/relationships/ctrlProp" Target="../ctrlProps/ctrlProp176.xml"/><Relationship Id="rId1" Type="http://schemas.openxmlformats.org/officeDocument/2006/relationships/printerSettings" Target="../printerSettings/printerSettings14.bin"/><Relationship Id="rId6" Type="http://schemas.openxmlformats.org/officeDocument/2006/relationships/ctrlProp" Target="../ctrlProps/ctrlProp162.xml"/><Relationship Id="rId11" Type="http://schemas.openxmlformats.org/officeDocument/2006/relationships/ctrlProp" Target="../ctrlProps/ctrlProp167.xml"/><Relationship Id="rId5" Type="http://schemas.openxmlformats.org/officeDocument/2006/relationships/ctrlProp" Target="../ctrlProps/ctrlProp161.xml"/><Relationship Id="rId15" Type="http://schemas.openxmlformats.org/officeDocument/2006/relationships/ctrlProp" Target="../ctrlProps/ctrlProp171.xml"/><Relationship Id="rId10" Type="http://schemas.openxmlformats.org/officeDocument/2006/relationships/ctrlProp" Target="../ctrlProps/ctrlProp166.xml"/><Relationship Id="rId19" Type="http://schemas.openxmlformats.org/officeDocument/2006/relationships/ctrlProp" Target="../ctrlProps/ctrlProp175.xml"/><Relationship Id="rId4" Type="http://schemas.openxmlformats.org/officeDocument/2006/relationships/ctrlProp" Target="../ctrlProps/ctrlProp160.xml"/><Relationship Id="rId9" Type="http://schemas.openxmlformats.org/officeDocument/2006/relationships/ctrlProp" Target="../ctrlProps/ctrlProp165.xml"/><Relationship Id="rId14" Type="http://schemas.openxmlformats.org/officeDocument/2006/relationships/ctrlProp" Target="../ctrlProps/ctrlProp17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81.xml"/><Relationship Id="rId13" Type="http://schemas.openxmlformats.org/officeDocument/2006/relationships/ctrlProp" Target="../ctrlProps/ctrlProp186.xml"/><Relationship Id="rId18" Type="http://schemas.openxmlformats.org/officeDocument/2006/relationships/ctrlProp" Target="../ctrlProps/ctrlProp191.xml"/><Relationship Id="rId3" Type="http://schemas.openxmlformats.org/officeDocument/2006/relationships/vmlDrawing" Target="../drawings/vmlDrawing15.vml"/><Relationship Id="rId21" Type="http://schemas.openxmlformats.org/officeDocument/2006/relationships/comments" Target="../comments9.xml"/><Relationship Id="rId7" Type="http://schemas.openxmlformats.org/officeDocument/2006/relationships/ctrlProp" Target="../ctrlProps/ctrlProp180.xml"/><Relationship Id="rId12" Type="http://schemas.openxmlformats.org/officeDocument/2006/relationships/ctrlProp" Target="../ctrlProps/ctrlProp185.xml"/><Relationship Id="rId17" Type="http://schemas.openxmlformats.org/officeDocument/2006/relationships/ctrlProp" Target="../ctrlProps/ctrlProp190.xml"/><Relationship Id="rId2" Type="http://schemas.openxmlformats.org/officeDocument/2006/relationships/drawing" Target="../drawings/drawing15.xml"/><Relationship Id="rId16" Type="http://schemas.openxmlformats.org/officeDocument/2006/relationships/ctrlProp" Target="../ctrlProps/ctrlProp189.xml"/><Relationship Id="rId20" Type="http://schemas.openxmlformats.org/officeDocument/2006/relationships/ctrlProp" Target="../ctrlProps/ctrlProp193.xml"/><Relationship Id="rId1" Type="http://schemas.openxmlformats.org/officeDocument/2006/relationships/printerSettings" Target="../printerSettings/printerSettings15.bin"/><Relationship Id="rId6" Type="http://schemas.openxmlformats.org/officeDocument/2006/relationships/ctrlProp" Target="../ctrlProps/ctrlProp179.xml"/><Relationship Id="rId11" Type="http://schemas.openxmlformats.org/officeDocument/2006/relationships/ctrlProp" Target="../ctrlProps/ctrlProp184.xml"/><Relationship Id="rId5" Type="http://schemas.openxmlformats.org/officeDocument/2006/relationships/ctrlProp" Target="../ctrlProps/ctrlProp178.xml"/><Relationship Id="rId15" Type="http://schemas.openxmlformats.org/officeDocument/2006/relationships/ctrlProp" Target="../ctrlProps/ctrlProp188.xml"/><Relationship Id="rId10" Type="http://schemas.openxmlformats.org/officeDocument/2006/relationships/ctrlProp" Target="../ctrlProps/ctrlProp183.xml"/><Relationship Id="rId19" Type="http://schemas.openxmlformats.org/officeDocument/2006/relationships/ctrlProp" Target="../ctrlProps/ctrlProp192.xml"/><Relationship Id="rId4" Type="http://schemas.openxmlformats.org/officeDocument/2006/relationships/ctrlProp" Target="../ctrlProps/ctrlProp177.xml"/><Relationship Id="rId9" Type="http://schemas.openxmlformats.org/officeDocument/2006/relationships/ctrlProp" Target="../ctrlProps/ctrlProp182.xml"/><Relationship Id="rId14" Type="http://schemas.openxmlformats.org/officeDocument/2006/relationships/ctrlProp" Target="../ctrlProps/ctrlProp18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98.xml"/><Relationship Id="rId13" Type="http://schemas.openxmlformats.org/officeDocument/2006/relationships/ctrlProp" Target="../ctrlProps/ctrlProp203.xml"/><Relationship Id="rId18" Type="http://schemas.openxmlformats.org/officeDocument/2006/relationships/ctrlProp" Target="../ctrlProps/ctrlProp208.xml"/><Relationship Id="rId3" Type="http://schemas.openxmlformats.org/officeDocument/2006/relationships/vmlDrawing" Target="../drawings/vmlDrawing16.vml"/><Relationship Id="rId21" Type="http://schemas.openxmlformats.org/officeDocument/2006/relationships/comments" Target="../comments10.xml"/><Relationship Id="rId7" Type="http://schemas.openxmlformats.org/officeDocument/2006/relationships/ctrlProp" Target="../ctrlProps/ctrlProp197.xml"/><Relationship Id="rId12" Type="http://schemas.openxmlformats.org/officeDocument/2006/relationships/ctrlProp" Target="../ctrlProps/ctrlProp202.xml"/><Relationship Id="rId17" Type="http://schemas.openxmlformats.org/officeDocument/2006/relationships/ctrlProp" Target="../ctrlProps/ctrlProp207.xml"/><Relationship Id="rId2" Type="http://schemas.openxmlformats.org/officeDocument/2006/relationships/drawing" Target="../drawings/drawing16.xml"/><Relationship Id="rId16" Type="http://schemas.openxmlformats.org/officeDocument/2006/relationships/ctrlProp" Target="../ctrlProps/ctrlProp206.xml"/><Relationship Id="rId20" Type="http://schemas.openxmlformats.org/officeDocument/2006/relationships/ctrlProp" Target="../ctrlProps/ctrlProp210.xml"/><Relationship Id="rId1" Type="http://schemas.openxmlformats.org/officeDocument/2006/relationships/printerSettings" Target="../printerSettings/printerSettings16.bin"/><Relationship Id="rId6" Type="http://schemas.openxmlformats.org/officeDocument/2006/relationships/ctrlProp" Target="../ctrlProps/ctrlProp196.xml"/><Relationship Id="rId11" Type="http://schemas.openxmlformats.org/officeDocument/2006/relationships/ctrlProp" Target="../ctrlProps/ctrlProp201.xml"/><Relationship Id="rId5" Type="http://schemas.openxmlformats.org/officeDocument/2006/relationships/ctrlProp" Target="../ctrlProps/ctrlProp195.xml"/><Relationship Id="rId15" Type="http://schemas.openxmlformats.org/officeDocument/2006/relationships/ctrlProp" Target="../ctrlProps/ctrlProp205.xml"/><Relationship Id="rId10" Type="http://schemas.openxmlformats.org/officeDocument/2006/relationships/ctrlProp" Target="../ctrlProps/ctrlProp200.xml"/><Relationship Id="rId19" Type="http://schemas.openxmlformats.org/officeDocument/2006/relationships/ctrlProp" Target="../ctrlProps/ctrlProp209.xml"/><Relationship Id="rId4" Type="http://schemas.openxmlformats.org/officeDocument/2006/relationships/ctrlProp" Target="../ctrlProps/ctrlProp194.xml"/><Relationship Id="rId9" Type="http://schemas.openxmlformats.org/officeDocument/2006/relationships/ctrlProp" Target="../ctrlProps/ctrlProp199.xml"/><Relationship Id="rId14" Type="http://schemas.openxmlformats.org/officeDocument/2006/relationships/ctrlProp" Target="../ctrlProps/ctrlProp204.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215.xml"/><Relationship Id="rId13" Type="http://schemas.openxmlformats.org/officeDocument/2006/relationships/ctrlProp" Target="../ctrlProps/ctrlProp220.xml"/><Relationship Id="rId18" Type="http://schemas.openxmlformats.org/officeDocument/2006/relationships/ctrlProp" Target="../ctrlProps/ctrlProp225.xml"/><Relationship Id="rId3" Type="http://schemas.openxmlformats.org/officeDocument/2006/relationships/vmlDrawing" Target="../drawings/vmlDrawing17.vml"/><Relationship Id="rId21" Type="http://schemas.openxmlformats.org/officeDocument/2006/relationships/comments" Target="../comments11.xml"/><Relationship Id="rId7" Type="http://schemas.openxmlformats.org/officeDocument/2006/relationships/ctrlProp" Target="../ctrlProps/ctrlProp214.xml"/><Relationship Id="rId12" Type="http://schemas.openxmlformats.org/officeDocument/2006/relationships/ctrlProp" Target="../ctrlProps/ctrlProp219.xml"/><Relationship Id="rId17" Type="http://schemas.openxmlformats.org/officeDocument/2006/relationships/ctrlProp" Target="../ctrlProps/ctrlProp224.xml"/><Relationship Id="rId2" Type="http://schemas.openxmlformats.org/officeDocument/2006/relationships/drawing" Target="../drawings/drawing17.xml"/><Relationship Id="rId16" Type="http://schemas.openxmlformats.org/officeDocument/2006/relationships/ctrlProp" Target="../ctrlProps/ctrlProp223.xml"/><Relationship Id="rId20" Type="http://schemas.openxmlformats.org/officeDocument/2006/relationships/ctrlProp" Target="../ctrlProps/ctrlProp227.xml"/><Relationship Id="rId1" Type="http://schemas.openxmlformats.org/officeDocument/2006/relationships/printerSettings" Target="../printerSettings/printerSettings17.bin"/><Relationship Id="rId6" Type="http://schemas.openxmlformats.org/officeDocument/2006/relationships/ctrlProp" Target="../ctrlProps/ctrlProp213.xml"/><Relationship Id="rId11" Type="http://schemas.openxmlformats.org/officeDocument/2006/relationships/ctrlProp" Target="../ctrlProps/ctrlProp218.xml"/><Relationship Id="rId5" Type="http://schemas.openxmlformats.org/officeDocument/2006/relationships/ctrlProp" Target="../ctrlProps/ctrlProp212.xml"/><Relationship Id="rId15" Type="http://schemas.openxmlformats.org/officeDocument/2006/relationships/ctrlProp" Target="../ctrlProps/ctrlProp222.xml"/><Relationship Id="rId10" Type="http://schemas.openxmlformats.org/officeDocument/2006/relationships/ctrlProp" Target="../ctrlProps/ctrlProp217.xml"/><Relationship Id="rId19" Type="http://schemas.openxmlformats.org/officeDocument/2006/relationships/ctrlProp" Target="../ctrlProps/ctrlProp226.xml"/><Relationship Id="rId4" Type="http://schemas.openxmlformats.org/officeDocument/2006/relationships/ctrlProp" Target="../ctrlProps/ctrlProp211.xml"/><Relationship Id="rId9" Type="http://schemas.openxmlformats.org/officeDocument/2006/relationships/ctrlProp" Target="../ctrlProps/ctrlProp216.xml"/><Relationship Id="rId14" Type="http://schemas.openxmlformats.org/officeDocument/2006/relationships/ctrlProp" Target="../ctrlProps/ctrlProp22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230.xml"/><Relationship Id="rId5" Type="http://schemas.openxmlformats.org/officeDocument/2006/relationships/ctrlProp" Target="../ctrlProps/ctrlProp229.xml"/><Relationship Id="rId4" Type="http://schemas.openxmlformats.org/officeDocument/2006/relationships/ctrlProp" Target="../ctrlProps/ctrlProp22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31.xml"/><Relationship Id="rId2" Type="http://schemas.openxmlformats.org/officeDocument/2006/relationships/vmlDrawing" Target="../drawings/vmlDrawing19.v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3"/>
  </sheetPr>
  <dimension ref="B2:B351"/>
  <sheetViews>
    <sheetView showGridLines="0" showRowColHeaders="0" zoomScaleNormal="100" workbookViewId="0">
      <selection activeCell="B2" sqref="B2"/>
    </sheetView>
  </sheetViews>
  <sheetFormatPr defaultRowHeight="13.2" x14ac:dyDescent="0.25"/>
  <cols>
    <col min="1" max="1" width="10.6640625" customWidth="1"/>
    <col min="2" max="2" width="120.6640625" customWidth="1"/>
    <col min="3" max="3" width="0.6640625" customWidth="1"/>
  </cols>
  <sheetData>
    <row r="2" spans="2:2" ht="22.8" x14ac:dyDescent="0.4">
      <c r="B2" s="52" t="s">
        <v>0</v>
      </c>
    </row>
    <row r="3" spans="2:2" ht="15.6" x14ac:dyDescent="0.3">
      <c r="B3" s="53"/>
    </row>
    <row r="4" spans="2:2" ht="15.6" x14ac:dyDescent="0.3">
      <c r="B4" s="53"/>
    </row>
    <row r="5" spans="2:2" ht="39.6" x14ac:dyDescent="0.25">
      <c r="B5" s="239" t="s">
        <v>1</v>
      </c>
    </row>
    <row r="6" spans="2:2" x14ac:dyDescent="0.25">
      <c r="B6" s="30"/>
    </row>
    <row r="7" spans="2:2" ht="92.4" x14ac:dyDescent="0.25">
      <c r="B7" s="239" t="s">
        <v>2</v>
      </c>
    </row>
    <row r="8" spans="2:2" x14ac:dyDescent="0.25">
      <c r="B8" s="30"/>
    </row>
    <row r="9" spans="2:2" ht="92.4" x14ac:dyDescent="0.25">
      <c r="B9" s="239" t="s">
        <v>3</v>
      </c>
    </row>
    <row r="10" spans="2:2" x14ac:dyDescent="0.25">
      <c r="B10" s="239"/>
    </row>
    <row r="12" spans="2:2" x14ac:dyDescent="0.25">
      <c r="B12" s="239"/>
    </row>
    <row r="13" spans="2:2" x14ac:dyDescent="0.25">
      <c r="B13" s="239"/>
    </row>
    <row r="14" spans="2:2" x14ac:dyDescent="0.25">
      <c r="B14" s="239"/>
    </row>
    <row r="16" spans="2:2" x14ac:dyDescent="0.25">
      <c r="B16" s="239"/>
    </row>
    <row r="17" spans="2:2" x14ac:dyDescent="0.25">
      <c r="B17" s="239"/>
    </row>
    <row r="18" spans="2:2" x14ac:dyDescent="0.25">
      <c r="B18" s="239"/>
    </row>
    <row r="19" spans="2:2" x14ac:dyDescent="0.25">
      <c r="B19" s="239"/>
    </row>
    <row r="20" spans="2:2" x14ac:dyDescent="0.25">
      <c r="B20" s="239"/>
    </row>
    <row r="21" spans="2:2" x14ac:dyDescent="0.25">
      <c r="B21" s="240"/>
    </row>
    <row r="22" spans="2:2" x14ac:dyDescent="0.25">
      <c r="B22" s="240"/>
    </row>
    <row r="23" spans="2:2" x14ac:dyDescent="0.25">
      <c r="B23" s="240"/>
    </row>
    <row r="24" spans="2:2" x14ac:dyDescent="0.25">
      <c r="B24" s="30"/>
    </row>
    <row r="25" spans="2:2" ht="15.6" x14ac:dyDescent="0.3">
      <c r="B25" s="53" t="s">
        <v>4</v>
      </c>
    </row>
    <row r="26" spans="2:2" x14ac:dyDescent="0.25">
      <c r="B26" s="188"/>
    </row>
    <row r="27" spans="2:2" ht="66" x14ac:dyDescent="0.25">
      <c r="B27" s="199" t="s">
        <v>5</v>
      </c>
    </row>
    <row r="28" spans="2:2" x14ac:dyDescent="0.25">
      <c r="B28" s="199"/>
    </row>
    <row r="29" spans="2:2" ht="39.6" x14ac:dyDescent="0.25">
      <c r="B29" s="199" t="s">
        <v>6</v>
      </c>
    </row>
    <row r="30" spans="2:2" x14ac:dyDescent="0.25">
      <c r="B30" s="199"/>
    </row>
    <row r="31" spans="2:2" ht="66" x14ac:dyDescent="0.25">
      <c r="B31" s="82" t="s">
        <v>7</v>
      </c>
    </row>
    <row r="32" spans="2:2" x14ac:dyDescent="0.25">
      <c r="B32" s="199" t="s">
        <v>8</v>
      </c>
    </row>
    <row r="33" spans="2:2" x14ac:dyDescent="0.25">
      <c r="B33" s="199"/>
    </row>
    <row r="34" spans="2:2" ht="52.8" x14ac:dyDescent="0.25">
      <c r="B34" s="82" t="s">
        <v>9</v>
      </c>
    </row>
    <row r="35" spans="2:2" x14ac:dyDescent="0.25">
      <c r="B35" s="199"/>
    </row>
    <row r="36" spans="2:2" x14ac:dyDescent="0.25">
      <c r="B36" s="199"/>
    </row>
    <row r="37" spans="2:2" x14ac:dyDescent="0.25">
      <c r="B37" s="199"/>
    </row>
    <row r="38" spans="2:2" x14ac:dyDescent="0.25">
      <c r="B38" s="199"/>
    </row>
    <row r="39" spans="2:2" x14ac:dyDescent="0.25">
      <c r="B39" s="199"/>
    </row>
    <row r="40" spans="2:2" x14ac:dyDescent="0.25">
      <c r="B40" s="199"/>
    </row>
    <row r="41" spans="2:2" x14ac:dyDescent="0.25">
      <c r="B41" s="199"/>
    </row>
    <row r="42" spans="2:2" x14ac:dyDescent="0.25">
      <c r="B42" s="199"/>
    </row>
    <row r="43" spans="2:2" x14ac:dyDescent="0.25">
      <c r="B43" s="199"/>
    </row>
    <row r="44" spans="2:2" x14ac:dyDescent="0.25">
      <c r="B44" s="199"/>
    </row>
    <row r="45" spans="2:2" x14ac:dyDescent="0.25">
      <c r="B45" s="199"/>
    </row>
    <row r="46" spans="2:2" x14ac:dyDescent="0.25">
      <c r="B46" s="199"/>
    </row>
    <row r="47" spans="2:2" x14ac:dyDescent="0.25">
      <c r="B47" s="199"/>
    </row>
    <row r="48" spans="2:2" x14ac:dyDescent="0.25">
      <c r="B48" s="199"/>
    </row>
    <row r="49" spans="2:2" x14ac:dyDescent="0.25">
      <c r="B49" s="199"/>
    </row>
    <row r="50" spans="2:2" ht="92.4" x14ac:dyDescent="0.25">
      <c r="B50" s="199" t="s">
        <v>10</v>
      </c>
    </row>
    <row r="51" spans="2:2" ht="26.4" x14ac:dyDescent="0.25">
      <c r="B51" s="199" t="s">
        <v>11</v>
      </c>
    </row>
    <row r="52" spans="2:2" x14ac:dyDescent="0.25">
      <c r="B52" s="199"/>
    </row>
    <row r="53" spans="2:2" x14ac:dyDescent="0.25">
      <c r="B53" s="199"/>
    </row>
    <row r="54" spans="2:2" ht="52.8" x14ac:dyDescent="0.25">
      <c r="B54" s="82" t="s">
        <v>12</v>
      </c>
    </row>
    <row r="55" spans="2:2" x14ac:dyDescent="0.25">
      <c r="B55" s="82"/>
    </row>
    <row r="56" spans="2:2" x14ac:dyDescent="0.25">
      <c r="B56" s="82"/>
    </row>
    <row r="57" spans="2:2" x14ac:dyDescent="0.25">
      <c r="B57" s="82"/>
    </row>
    <row r="58" spans="2:2" x14ac:dyDescent="0.25">
      <c r="B58" s="82"/>
    </row>
    <row r="59" spans="2:2" x14ac:dyDescent="0.25">
      <c r="B59" s="82"/>
    </row>
    <row r="60" spans="2:2" x14ac:dyDescent="0.25">
      <c r="B60" s="82"/>
    </row>
    <row r="61" spans="2:2" x14ac:dyDescent="0.25">
      <c r="B61" s="82"/>
    </row>
    <row r="62" spans="2:2" x14ac:dyDescent="0.25">
      <c r="B62" s="82"/>
    </row>
    <row r="63" spans="2:2" x14ac:dyDescent="0.25">
      <c r="B63" s="82"/>
    </row>
    <row r="64" spans="2:2" x14ac:dyDescent="0.25">
      <c r="B64" s="82"/>
    </row>
    <row r="65" spans="2:2" x14ac:dyDescent="0.25">
      <c r="B65" s="82"/>
    </row>
    <row r="66" spans="2:2" x14ac:dyDescent="0.25">
      <c r="B66" s="82"/>
    </row>
    <row r="67" spans="2:2" x14ac:dyDescent="0.25">
      <c r="B67" s="82"/>
    </row>
    <row r="68" spans="2:2" x14ac:dyDescent="0.25">
      <c r="B68" s="82"/>
    </row>
    <row r="69" spans="2:2" ht="66" x14ac:dyDescent="0.25">
      <c r="B69" s="199" t="s">
        <v>13</v>
      </c>
    </row>
    <row r="70" spans="2:2" x14ac:dyDescent="0.25">
      <c r="B70" s="199"/>
    </row>
    <row r="71" spans="2:2" ht="39.6" x14ac:dyDescent="0.25">
      <c r="B71" s="199" t="s">
        <v>14</v>
      </c>
    </row>
    <row r="72" spans="2:2" x14ac:dyDescent="0.25">
      <c r="B72" s="199"/>
    </row>
    <row r="73" spans="2:2" x14ac:dyDescent="0.25">
      <c r="B73" s="82"/>
    </row>
    <row r="74" spans="2:2" ht="39.6" x14ac:dyDescent="0.25">
      <c r="B74" s="82" t="s">
        <v>15</v>
      </c>
    </row>
    <row r="75" spans="2:2" x14ac:dyDescent="0.25">
      <c r="B75" s="82"/>
    </row>
    <row r="76" spans="2:2" x14ac:dyDescent="0.25">
      <c r="B76" s="82"/>
    </row>
    <row r="77" spans="2:2" x14ac:dyDescent="0.25">
      <c r="B77" s="82"/>
    </row>
    <row r="78" spans="2:2" x14ac:dyDescent="0.25">
      <c r="B78" s="82"/>
    </row>
    <row r="79" spans="2:2" x14ac:dyDescent="0.25">
      <c r="B79" s="82"/>
    </row>
    <row r="80" spans="2:2" x14ac:dyDescent="0.25">
      <c r="B80" s="82"/>
    </row>
    <row r="81" spans="2:2" x14ac:dyDescent="0.25">
      <c r="B81" s="82"/>
    </row>
    <row r="82" spans="2:2" x14ac:dyDescent="0.25">
      <c r="B82" s="82"/>
    </row>
    <row r="83" spans="2:2" x14ac:dyDescent="0.25">
      <c r="B83" s="82"/>
    </row>
    <row r="84" spans="2:2" x14ac:dyDescent="0.25">
      <c r="B84" s="82"/>
    </row>
    <row r="85" spans="2:2" x14ac:dyDescent="0.25">
      <c r="B85" s="82"/>
    </row>
    <row r="86" spans="2:2" x14ac:dyDescent="0.25">
      <c r="B86" s="82"/>
    </row>
    <row r="87" spans="2:2" x14ac:dyDescent="0.25">
      <c r="B87" s="82"/>
    </row>
    <row r="88" spans="2:2" x14ac:dyDescent="0.25">
      <c r="B88" s="82"/>
    </row>
    <row r="89" spans="2:2" x14ac:dyDescent="0.25">
      <c r="B89" s="82"/>
    </row>
    <row r="90" spans="2:2" x14ac:dyDescent="0.25">
      <c r="B90" s="82"/>
    </row>
    <row r="91" spans="2:2" x14ac:dyDescent="0.25">
      <c r="B91" s="82"/>
    </row>
    <row r="92" spans="2:2" x14ac:dyDescent="0.25">
      <c r="B92" s="82"/>
    </row>
    <row r="93" spans="2:2" x14ac:dyDescent="0.25">
      <c r="B93" s="82"/>
    </row>
    <row r="94" spans="2:2" x14ac:dyDescent="0.25">
      <c r="B94" s="82"/>
    </row>
    <row r="95" spans="2:2" x14ac:dyDescent="0.25">
      <c r="B95" s="82"/>
    </row>
    <row r="96" spans="2:2" ht="92.4" x14ac:dyDescent="0.25">
      <c r="B96" s="199" t="s">
        <v>16</v>
      </c>
    </row>
    <row r="97" spans="2:2" x14ac:dyDescent="0.25">
      <c r="B97" s="199"/>
    </row>
    <row r="98" spans="2:2" x14ac:dyDescent="0.25">
      <c r="B98" s="199"/>
    </row>
    <row r="99" spans="2:2" x14ac:dyDescent="0.25">
      <c r="B99" s="199"/>
    </row>
    <row r="100" spans="2:2" x14ac:dyDescent="0.25">
      <c r="B100" s="199"/>
    </row>
    <row r="101" spans="2:2" x14ac:dyDescent="0.25">
      <c r="B101" s="199"/>
    </row>
    <row r="102" spans="2:2" x14ac:dyDescent="0.25">
      <c r="B102" s="199"/>
    </row>
    <row r="103" spans="2:2" x14ac:dyDescent="0.25">
      <c r="B103" s="199"/>
    </row>
    <row r="104" spans="2:2" x14ac:dyDescent="0.25">
      <c r="B104" s="199"/>
    </row>
    <row r="105" spans="2:2" x14ac:dyDescent="0.25">
      <c r="B105" s="199"/>
    </row>
    <row r="106" spans="2:2" x14ac:dyDescent="0.25">
      <c r="B106" s="199"/>
    </row>
    <row r="107" spans="2:2" x14ac:dyDescent="0.25">
      <c r="B107" s="199"/>
    </row>
    <row r="108" spans="2:2" x14ac:dyDescent="0.25">
      <c r="B108" s="199"/>
    </row>
    <row r="109" spans="2:2" x14ac:dyDescent="0.25">
      <c r="B109" s="199"/>
    </row>
    <row r="110" spans="2:2" ht="26.4" x14ac:dyDescent="0.25">
      <c r="B110" s="199" t="s">
        <v>17</v>
      </c>
    </row>
    <row r="111" spans="2:2" x14ac:dyDescent="0.25">
      <c r="B111" s="199"/>
    </row>
    <row r="112" spans="2:2" x14ac:dyDescent="0.25">
      <c r="B112" s="82"/>
    </row>
    <row r="113" spans="2:2" ht="92.4" x14ac:dyDescent="0.25">
      <c r="B113" s="82" t="s">
        <v>18</v>
      </c>
    </row>
    <row r="114" spans="2:2" x14ac:dyDescent="0.25">
      <c r="B114" s="199"/>
    </row>
    <row r="115" spans="2:2" ht="39.6" x14ac:dyDescent="0.25">
      <c r="B115" s="199" t="s">
        <v>19</v>
      </c>
    </row>
    <row r="116" spans="2:2" x14ac:dyDescent="0.25">
      <c r="B116" s="199"/>
    </row>
    <row r="117" spans="2:2" x14ac:dyDescent="0.25">
      <c r="B117" s="108"/>
    </row>
    <row r="118" spans="2:2" x14ac:dyDescent="0.25">
      <c r="B118" s="108"/>
    </row>
    <row r="119" spans="2:2" x14ac:dyDescent="0.25">
      <c r="B119" s="108"/>
    </row>
    <row r="120" spans="2:2" x14ac:dyDescent="0.25">
      <c r="B120" s="108"/>
    </row>
    <row r="121" spans="2:2" x14ac:dyDescent="0.25">
      <c r="B121" s="108"/>
    </row>
    <row r="122" spans="2:2" x14ac:dyDescent="0.25">
      <c r="B122" s="108"/>
    </row>
    <row r="123" spans="2:2" x14ac:dyDescent="0.25">
      <c r="B123" s="108"/>
    </row>
    <row r="124" spans="2:2" x14ac:dyDescent="0.25">
      <c r="B124" s="108"/>
    </row>
    <row r="125" spans="2:2" x14ac:dyDescent="0.25">
      <c r="B125" s="108"/>
    </row>
    <row r="126" spans="2:2" x14ac:dyDescent="0.25">
      <c r="B126" s="108"/>
    </row>
    <row r="127" spans="2:2" x14ac:dyDescent="0.25">
      <c r="B127" s="108"/>
    </row>
    <row r="128" spans="2:2" x14ac:dyDescent="0.25">
      <c r="B128" s="108"/>
    </row>
    <row r="129" spans="2:2" x14ac:dyDescent="0.25">
      <c r="B129" s="108"/>
    </row>
    <row r="130" spans="2:2" x14ac:dyDescent="0.25">
      <c r="B130" s="108"/>
    </row>
    <row r="131" spans="2:2" x14ac:dyDescent="0.25">
      <c r="B131" s="108"/>
    </row>
    <row r="132" spans="2:2" x14ac:dyDescent="0.25">
      <c r="B132" s="108"/>
    </row>
    <row r="133" spans="2:2" x14ac:dyDescent="0.25">
      <c r="B133" s="108"/>
    </row>
    <row r="134" spans="2:2" x14ac:dyDescent="0.25">
      <c r="B134" s="108"/>
    </row>
    <row r="135" spans="2:2" x14ac:dyDescent="0.25">
      <c r="B135" s="108"/>
    </row>
    <row r="136" spans="2:2" x14ac:dyDescent="0.25">
      <c r="B136" s="108"/>
    </row>
    <row r="137" spans="2:2" x14ac:dyDescent="0.25">
      <c r="B137" s="108"/>
    </row>
    <row r="138" spans="2:2" x14ac:dyDescent="0.25">
      <c r="B138" s="108"/>
    </row>
    <row r="139" spans="2:2" x14ac:dyDescent="0.25">
      <c r="B139" s="108"/>
    </row>
    <row r="140" spans="2:2" x14ac:dyDescent="0.25">
      <c r="B140" s="108"/>
    </row>
    <row r="141" spans="2:2" x14ac:dyDescent="0.25">
      <c r="B141" s="108"/>
    </row>
    <row r="142" spans="2:2" ht="52.8" x14ac:dyDescent="0.25">
      <c r="B142" s="199" t="s">
        <v>20</v>
      </c>
    </row>
    <row r="143" spans="2:2" x14ac:dyDescent="0.25">
      <c r="B143" s="199"/>
    </row>
    <row r="144" spans="2:2" ht="66" x14ac:dyDescent="0.25">
      <c r="B144" s="199" t="s">
        <v>21</v>
      </c>
    </row>
    <row r="145" spans="2:2" x14ac:dyDescent="0.25">
      <c r="B145" s="199"/>
    </row>
    <row r="146" spans="2:2" ht="66" x14ac:dyDescent="0.25">
      <c r="B146" s="82" t="s">
        <v>22</v>
      </c>
    </row>
    <row r="147" spans="2:2" x14ac:dyDescent="0.25">
      <c r="B147" s="199"/>
    </row>
    <row r="148" spans="2:2" ht="52.8" x14ac:dyDescent="0.25">
      <c r="B148" s="199" t="s">
        <v>23</v>
      </c>
    </row>
    <row r="149" spans="2:2" x14ac:dyDescent="0.25">
      <c r="B149" s="199"/>
    </row>
    <row r="150" spans="2:2" ht="26.4" x14ac:dyDescent="0.25">
      <c r="B150" s="82" t="s">
        <v>24</v>
      </c>
    </row>
    <row r="151" spans="2:2" x14ac:dyDescent="0.25">
      <c r="B151" s="82"/>
    </row>
    <row r="152" spans="2:2" x14ac:dyDescent="0.25">
      <c r="B152" s="82"/>
    </row>
    <row r="153" spans="2:2" x14ac:dyDescent="0.25">
      <c r="B153" s="82"/>
    </row>
    <row r="154" spans="2:2" x14ac:dyDescent="0.25">
      <c r="B154" s="82"/>
    </row>
    <row r="155" spans="2:2" x14ac:dyDescent="0.25">
      <c r="B155" s="82"/>
    </row>
    <row r="156" spans="2:2" x14ac:dyDescent="0.25">
      <c r="B156" s="82"/>
    </row>
    <row r="157" spans="2:2" x14ac:dyDescent="0.25">
      <c r="B157" s="82"/>
    </row>
    <row r="158" spans="2:2" x14ac:dyDescent="0.25">
      <c r="B158" s="82"/>
    </row>
    <row r="159" spans="2:2" x14ac:dyDescent="0.25">
      <c r="B159" s="82"/>
    </row>
    <row r="160" spans="2:2" x14ac:dyDescent="0.25">
      <c r="B160" s="82"/>
    </row>
    <row r="161" spans="2:2" x14ac:dyDescent="0.25">
      <c r="B161" s="82"/>
    </row>
    <row r="162" spans="2:2" x14ac:dyDescent="0.25">
      <c r="B162" s="82"/>
    </row>
    <row r="163" spans="2:2" x14ac:dyDescent="0.25">
      <c r="B163" s="82"/>
    </row>
    <row r="164" spans="2:2" x14ac:dyDescent="0.25">
      <c r="B164" s="82"/>
    </row>
    <row r="165" spans="2:2" x14ac:dyDescent="0.25">
      <c r="B165" s="82"/>
    </row>
    <row r="166" spans="2:2" x14ac:dyDescent="0.25">
      <c r="B166" s="82"/>
    </row>
    <row r="167" spans="2:2" x14ac:dyDescent="0.25">
      <c r="B167" s="82"/>
    </row>
    <row r="168" spans="2:2" x14ac:dyDescent="0.25">
      <c r="B168" s="82"/>
    </row>
    <row r="169" spans="2:2" x14ac:dyDescent="0.25">
      <c r="B169" s="82"/>
    </row>
    <row r="170" spans="2:2" x14ac:dyDescent="0.25">
      <c r="B170" s="82"/>
    </row>
    <row r="171" spans="2:2" x14ac:dyDescent="0.25">
      <c r="B171" s="82"/>
    </row>
    <row r="172" spans="2:2" x14ac:dyDescent="0.25">
      <c r="B172" s="82"/>
    </row>
    <row r="173" spans="2:2" x14ac:dyDescent="0.25">
      <c r="B173" s="82"/>
    </row>
    <row r="174" spans="2:2" x14ac:dyDescent="0.25">
      <c r="B174" s="82"/>
    </row>
    <row r="175" spans="2:2" x14ac:dyDescent="0.25">
      <c r="B175" s="82"/>
    </row>
    <row r="176" spans="2:2" ht="92.4" x14ac:dyDescent="0.25">
      <c r="B176" s="199" t="s">
        <v>25</v>
      </c>
    </row>
    <row r="177" spans="2:2" x14ac:dyDescent="0.25">
      <c r="B177" s="199"/>
    </row>
    <row r="178" spans="2:2" ht="39.6" x14ac:dyDescent="0.25">
      <c r="B178" s="199" t="s">
        <v>26</v>
      </c>
    </row>
    <row r="179" spans="2:2" x14ac:dyDescent="0.25">
      <c r="B179" s="199"/>
    </row>
    <row r="180" spans="2:2" ht="66" x14ac:dyDescent="0.25">
      <c r="B180" s="82" t="s">
        <v>27</v>
      </c>
    </row>
    <row r="181" spans="2:2" x14ac:dyDescent="0.25">
      <c r="B181" s="82"/>
    </row>
    <row r="182" spans="2:2" ht="105.6" x14ac:dyDescent="0.25">
      <c r="B182" s="82" t="s">
        <v>28</v>
      </c>
    </row>
    <row r="183" spans="2:2" x14ac:dyDescent="0.25">
      <c r="B183" s="199"/>
    </row>
    <row r="184" spans="2:2" ht="52.8" x14ac:dyDescent="0.25">
      <c r="B184" s="199" t="s">
        <v>29</v>
      </c>
    </row>
    <row r="185" spans="2:2" x14ac:dyDescent="0.25">
      <c r="B185" s="199"/>
    </row>
    <row r="186" spans="2:2" x14ac:dyDescent="0.25">
      <c r="B186" s="199"/>
    </row>
    <row r="187" spans="2:2" x14ac:dyDescent="0.25">
      <c r="B187" s="199"/>
    </row>
    <row r="188" spans="2:2" x14ac:dyDescent="0.25">
      <c r="B188" s="199"/>
    </row>
    <row r="189" spans="2:2" x14ac:dyDescent="0.25">
      <c r="B189" s="199"/>
    </row>
    <row r="190" spans="2:2" x14ac:dyDescent="0.25">
      <c r="B190" s="199"/>
    </row>
    <row r="191" spans="2:2" x14ac:dyDescent="0.25">
      <c r="B191" s="91"/>
    </row>
    <row r="192" spans="2:2" x14ac:dyDescent="0.25">
      <c r="B192" s="199"/>
    </row>
    <row r="193" spans="2:2" x14ac:dyDescent="0.25">
      <c r="B193" s="199"/>
    </row>
    <row r="194" spans="2:2" x14ac:dyDescent="0.25">
      <c r="B194" s="199"/>
    </row>
    <row r="195" spans="2:2" x14ac:dyDescent="0.25">
      <c r="B195" s="199"/>
    </row>
    <row r="196" spans="2:2" x14ac:dyDescent="0.25">
      <c r="B196" s="199"/>
    </row>
    <row r="197" spans="2:2" x14ac:dyDescent="0.25">
      <c r="B197" s="199"/>
    </row>
    <row r="198" spans="2:2" ht="66" x14ac:dyDescent="0.25">
      <c r="B198" s="199" t="s">
        <v>30</v>
      </c>
    </row>
    <row r="199" spans="2:2" x14ac:dyDescent="0.25">
      <c r="B199" s="199"/>
    </row>
    <row r="200" spans="2:2" ht="66" x14ac:dyDescent="0.25">
      <c r="B200" s="199" t="s">
        <v>31</v>
      </c>
    </row>
    <row r="201" spans="2:2" x14ac:dyDescent="0.25">
      <c r="B201" s="199"/>
    </row>
    <row r="202" spans="2:2" x14ac:dyDescent="0.25">
      <c r="B202" s="199"/>
    </row>
    <row r="203" spans="2:2" x14ac:dyDescent="0.25">
      <c r="B203" s="199"/>
    </row>
    <row r="204" spans="2:2" x14ac:dyDescent="0.25">
      <c r="B204" s="199"/>
    </row>
    <row r="205" spans="2:2" x14ac:dyDescent="0.25">
      <c r="B205" s="199"/>
    </row>
    <row r="206" spans="2:2" x14ac:dyDescent="0.25">
      <c r="B206" s="199"/>
    </row>
    <row r="207" spans="2:2" x14ac:dyDescent="0.25">
      <c r="B207" s="199"/>
    </row>
    <row r="208" spans="2:2" x14ac:dyDescent="0.25">
      <c r="B208" s="199"/>
    </row>
    <row r="209" spans="2:2" x14ac:dyDescent="0.25">
      <c r="B209" s="199"/>
    </row>
    <row r="210" spans="2:2" x14ac:dyDescent="0.25">
      <c r="B210" s="199"/>
    </row>
    <row r="211" spans="2:2" x14ac:dyDescent="0.25">
      <c r="B211" s="199"/>
    </row>
    <row r="212" spans="2:2" x14ac:dyDescent="0.25">
      <c r="B212" s="199"/>
    </row>
    <row r="213" spans="2:2" x14ac:dyDescent="0.25">
      <c r="B213" s="199"/>
    </row>
    <row r="214" spans="2:2" x14ac:dyDescent="0.25">
      <c r="B214" s="199"/>
    </row>
    <row r="215" spans="2:2" x14ac:dyDescent="0.25">
      <c r="B215" s="199"/>
    </row>
    <row r="216" spans="2:2" x14ac:dyDescent="0.25">
      <c r="B216" s="199"/>
    </row>
    <row r="217" spans="2:2" x14ac:dyDescent="0.25">
      <c r="B217" s="199"/>
    </row>
    <row r="218" spans="2:2" x14ac:dyDescent="0.25">
      <c r="B218" s="199"/>
    </row>
    <row r="219" spans="2:2" x14ac:dyDescent="0.25">
      <c r="B219" s="199"/>
    </row>
    <row r="220" spans="2:2" x14ac:dyDescent="0.25">
      <c r="B220" s="199"/>
    </row>
    <row r="221" spans="2:2" x14ac:dyDescent="0.25">
      <c r="B221" s="199"/>
    </row>
    <row r="222" spans="2:2" x14ac:dyDescent="0.25">
      <c r="B222" s="199"/>
    </row>
    <row r="223" spans="2:2" ht="66" x14ac:dyDescent="0.25">
      <c r="B223" s="199" t="s">
        <v>32</v>
      </c>
    </row>
    <row r="224" spans="2:2" x14ac:dyDescent="0.25">
      <c r="B224" s="199"/>
    </row>
    <row r="225" spans="2:2" ht="26.4" x14ac:dyDescent="0.25">
      <c r="B225" s="199" t="s">
        <v>33</v>
      </c>
    </row>
    <row r="226" spans="2:2" x14ac:dyDescent="0.25">
      <c r="B226" s="199"/>
    </row>
    <row r="227" spans="2:2" ht="39.6" x14ac:dyDescent="0.25">
      <c r="B227" s="199" t="s">
        <v>34</v>
      </c>
    </row>
    <row r="228" spans="2:2" x14ac:dyDescent="0.25">
      <c r="B228" s="199"/>
    </row>
    <row r="229" spans="2:2" ht="26.4" x14ac:dyDescent="0.25">
      <c r="B229" s="199" t="s">
        <v>35</v>
      </c>
    </row>
    <row r="230" spans="2:2" x14ac:dyDescent="0.25">
      <c r="B230" s="199"/>
    </row>
    <row r="231" spans="2:2" ht="79.2" x14ac:dyDescent="0.25">
      <c r="B231" s="82" t="s">
        <v>36</v>
      </c>
    </row>
    <row r="232" spans="2:2" x14ac:dyDescent="0.25">
      <c r="B232" s="82"/>
    </row>
    <row r="233" spans="2:2" x14ac:dyDescent="0.25">
      <c r="B233" s="82"/>
    </row>
    <row r="234" spans="2:2" x14ac:dyDescent="0.25">
      <c r="B234" s="82"/>
    </row>
    <row r="235" spans="2:2" x14ac:dyDescent="0.25">
      <c r="B235" s="82"/>
    </row>
    <row r="236" spans="2:2" x14ac:dyDescent="0.25">
      <c r="B236" s="82"/>
    </row>
    <row r="237" spans="2:2" x14ac:dyDescent="0.25">
      <c r="B237" s="82"/>
    </row>
    <row r="238" spans="2:2" x14ac:dyDescent="0.25">
      <c r="B238" s="82"/>
    </row>
    <row r="239" spans="2:2" x14ac:dyDescent="0.25">
      <c r="B239" s="82"/>
    </row>
    <row r="240" spans="2:2" x14ac:dyDescent="0.25">
      <c r="B240" s="82"/>
    </row>
    <row r="241" spans="2:2" x14ac:dyDescent="0.25">
      <c r="B241" s="82"/>
    </row>
    <row r="242" spans="2:2" ht="39.6" x14ac:dyDescent="0.25">
      <c r="B242" s="199" t="s">
        <v>37</v>
      </c>
    </row>
    <row r="243" spans="2:2" x14ac:dyDescent="0.25">
      <c r="B243" s="82"/>
    </row>
    <row r="244" spans="2:2" ht="52.8" x14ac:dyDescent="0.25">
      <c r="B244" s="199" t="s">
        <v>38</v>
      </c>
    </row>
    <row r="245" spans="2:2" x14ac:dyDescent="0.25">
      <c r="B245" s="199"/>
    </row>
    <row r="246" spans="2:2" ht="39.6" x14ac:dyDescent="0.25">
      <c r="B246" s="199" t="s">
        <v>39</v>
      </c>
    </row>
    <row r="247" spans="2:2" x14ac:dyDescent="0.25">
      <c r="B247" s="199"/>
    </row>
    <row r="248" spans="2:2" ht="39.6" x14ac:dyDescent="0.25">
      <c r="B248" s="199" t="s">
        <v>40</v>
      </c>
    </row>
    <row r="249" spans="2:2" x14ac:dyDescent="0.25">
      <c r="B249" s="199"/>
    </row>
    <row r="250" spans="2:2" ht="66" x14ac:dyDescent="0.25">
      <c r="B250" s="199" t="s">
        <v>41</v>
      </c>
    </row>
    <row r="251" spans="2:2" x14ac:dyDescent="0.25">
      <c r="B251" s="199"/>
    </row>
    <row r="252" spans="2:2" ht="92.4" x14ac:dyDescent="0.25">
      <c r="B252" s="199" t="s">
        <v>42</v>
      </c>
    </row>
    <row r="253" spans="2:2" x14ac:dyDescent="0.25">
      <c r="B253" s="199"/>
    </row>
    <row r="254" spans="2:2" ht="26.4" x14ac:dyDescent="0.25">
      <c r="B254" s="199" t="s">
        <v>43</v>
      </c>
    </row>
    <row r="255" spans="2:2" x14ac:dyDescent="0.25">
      <c r="B255" s="199"/>
    </row>
    <row r="256" spans="2:2" ht="52.8" x14ac:dyDescent="0.25">
      <c r="B256" s="199" t="s">
        <v>44</v>
      </c>
    </row>
    <row r="257" spans="2:2" x14ac:dyDescent="0.25">
      <c r="B257" s="199"/>
    </row>
    <row r="258" spans="2:2" ht="105.6" x14ac:dyDescent="0.25">
      <c r="B258" s="82" t="s">
        <v>45</v>
      </c>
    </row>
    <row r="259" spans="2:2" x14ac:dyDescent="0.25">
      <c r="B259" s="82"/>
    </row>
    <row r="260" spans="2:2" x14ac:dyDescent="0.25">
      <c r="B260" s="82"/>
    </row>
    <row r="261" spans="2:2" x14ac:dyDescent="0.25">
      <c r="B261" s="82"/>
    </row>
    <row r="262" spans="2:2" x14ac:dyDescent="0.25">
      <c r="B262" s="82"/>
    </row>
    <row r="263" spans="2:2" x14ac:dyDescent="0.25">
      <c r="B263" s="82"/>
    </row>
    <row r="264" spans="2:2" x14ac:dyDescent="0.25">
      <c r="B264" s="82"/>
    </row>
    <row r="265" spans="2:2" x14ac:dyDescent="0.25">
      <c r="B265" s="82"/>
    </row>
    <row r="266" spans="2:2" x14ac:dyDescent="0.25">
      <c r="B266" s="82"/>
    </row>
    <row r="267" spans="2:2" x14ac:dyDescent="0.25">
      <c r="B267" s="82"/>
    </row>
    <row r="268" spans="2:2" x14ac:dyDescent="0.25">
      <c r="B268" s="82"/>
    </row>
    <row r="269" spans="2:2" x14ac:dyDescent="0.25">
      <c r="B269" s="82"/>
    </row>
    <row r="270" spans="2:2" ht="26.4" x14ac:dyDescent="0.25">
      <c r="B270" s="199" t="s">
        <v>46</v>
      </c>
    </row>
    <row r="271" spans="2:2" x14ac:dyDescent="0.25">
      <c r="B271" s="82"/>
    </row>
    <row r="272" spans="2:2" ht="105.6" x14ac:dyDescent="0.25">
      <c r="B272" s="82" t="s">
        <v>47</v>
      </c>
    </row>
    <row r="273" spans="2:2" x14ac:dyDescent="0.25">
      <c r="B273" s="82"/>
    </row>
    <row r="274" spans="2:2" ht="66" x14ac:dyDescent="0.25">
      <c r="B274" s="82" t="s">
        <v>48</v>
      </c>
    </row>
    <row r="275" spans="2:2" x14ac:dyDescent="0.25">
      <c r="B275" s="82"/>
    </row>
    <row r="276" spans="2:2" ht="52.8" x14ac:dyDescent="0.25">
      <c r="B276" s="199" t="s">
        <v>49</v>
      </c>
    </row>
    <row r="277" spans="2:2" x14ac:dyDescent="0.25">
      <c r="B277" s="199"/>
    </row>
    <row r="278" spans="2:2" ht="39.6" x14ac:dyDescent="0.25">
      <c r="B278" s="199" t="s">
        <v>50</v>
      </c>
    </row>
    <row r="279" spans="2:2" x14ac:dyDescent="0.25">
      <c r="B279" s="199"/>
    </row>
    <row r="280" spans="2:2" ht="66" x14ac:dyDescent="0.25">
      <c r="B280" s="82" t="s">
        <v>51</v>
      </c>
    </row>
    <row r="281" spans="2:2" x14ac:dyDescent="0.25">
      <c r="B281" s="199"/>
    </row>
    <row r="282" spans="2:2" ht="79.2" x14ac:dyDescent="0.25">
      <c r="B282" s="82" t="s">
        <v>52</v>
      </c>
    </row>
    <row r="283" spans="2:2" x14ac:dyDescent="0.25">
      <c r="B283" s="199"/>
    </row>
    <row r="284" spans="2:2" ht="52.8" x14ac:dyDescent="0.25">
      <c r="B284" s="82" t="s">
        <v>53</v>
      </c>
    </row>
    <row r="285" spans="2:2" x14ac:dyDescent="0.25">
      <c r="B285" s="82"/>
    </row>
    <row r="286" spans="2:2" ht="39.6" x14ac:dyDescent="0.25">
      <c r="B286" s="199" t="s">
        <v>54</v>
      </c>
    </row>
    <row r="287" spans="2:2" x14ac:dyDescent="0.25">
      <c r="B287" s="199"/>
    </row>
    <row r="288" spans="2:2" ht="39.6" x14ac:dyDescent="0.25">
      <c r="B288" s="199" t="s">
        <v>55</v>
      </c>
    </row>
    <row r="289" spans="2:2" x14ac:dyDescent="0.25">
      <c r="B289" s="199"/>
    </row>
    <row r="290" spans="2:2" ht="105.6" x14ac:dyDescent="0.25">
      <c r="B290" s="199" t="s">
        <v>56</v>
      </c>
    </row>
    <row r="291" spans="2:2" x14ac:dyDescent="0.25">
      <c r="B291" s="199"/>
    </row>
    <row r="292" spans="2:2" ht="66" x14ac:dyDescent="0.25">
      <c r="B292" s="82" t="s">
        <v>57</v>
      </c>
    </row>
    <row r="293" spans="2:2" x14ac:dyDescent="0.25">
      <c r="B293" s="82"/>
    </row>
    <row r="294" spans="2:2" ht="66" x14ac:dyDescent="0.25">
      <c r="B294" s="199" t="s">
        <v>58</v>
      </c>
    </row>
    <row r="295" spans="2:2" x14ac:dyDescent="0.25">
      <c r="B295" s="199"/>
    </row>
    <row r="296" spans="2:2" ht="92.4" x14ac:dyDescent="0.25">
      <c r="B296" s="82" t="s">
        <v>59</v>
      </c>
    </row>
    <row r="297" spans="2:2" x14ac:dyDescent="0.25">
      <c r="B297" s="199"/>
    </row>
    <row r="298" spans="2:2" ht="66" x14ac:dyDescent="0.25">
      <c r="B298" s="82" t="s">
        <v>60</v>
      </c>
    </row>
    <row r="299" spans="2:2" x14ac:dyDescent="0.25">
      <c r="B299" s="199"/>
    </row>
    <row r="300" spans="2:2" ht="66" x14ac:dyDescent="0.25">
      <c r="B300" s="91" t="s">
        <v>61</v>
      </c>
    </row>
    <row r="301" spans="2:2" x14ac:dyDescent="0.25">
      <c r="B301" s="199"/>
    </row>
    <row r="302" spans="2:2" ht="52.8" x14ac:dyDescent="0.25">
      <c r="B302" s="118" t="s">
        <v>62</v>
      </c>
    </row>
    <row r="303" spans="2:2" x14ac:dyDescent="0.25">
      <c r="B303" s="199"/>
    </row>
    <row r="304" spans="2:2" ht="52.8" x14ac:dyDescent="0.25">
      <c r="B304" s="82" t="s">
        <v>63</v>
      </c>
    </row>
    <row r="305" spans="2:2" x14ac:dyDescent="0.25">
      <c r="B305" s="82"/>
    </row>
    <row r="306" spans="2:2" ht="52.8" x14ac:dyDescent="0.25">
      <c r="B306" s="91" t="s">
        <v>64</v>
      </c>
    </row>
    <row r="307" spans="2:2" x14ac:dyDescent="0.25">
      <c r="B307" s="199"/>
    </row>
    <row r="308" spans="2:2" ht="52.8" x14ac:dyDescent="0.25">
      <c r="B308" s="82" t="s">
        <v>65</v>
      </c>
    </row>
    <row r="309" spans="2:2" x14ac:dyDescent="0.25">
      <c r="B309" s="82"/>
    </row>
    <row r="310" spans="2:2" x14ac:dyDescent="0.25">
      <c r="B310" s="223" t="s">
        <v>66</v>
      </c>
    </row>
    <row r="311" spans="2:2" x14ac:dyDescent="0.25">
      <c r="B311" s="83"/>
    </row>
    <row r="312" spans="2:2" x14ac:dyDescent="0.25">
      <c r="B312" s="199"/>
    </row>
    <row r="313" spans="2:2" ht="66" x14ac:dyDescent="0.25">
      <c r="B313" s="82" t="s">
        <v>67</v>
      </c>
    </row>
    <row r="314" spans="2:2" x14ac:dyDescent="0.25">
      <c r="B314" s="199"/>
    </row>
    <row r="315" spans="2:2" x14ac:dyDescent="0.25">
      <c r="B315" s="199" t="s">
        <v>68</v>
      </c>
    </row>
    <row r="316" spans="2:2" x14ac:dyDescent="0.25">
      <c r="B316" s="199"/>
    </row>
    <row r="317" spans="2:2" x14ac:dyDescent="0.25">
      <c r="B317" s="199" t="s">
        <v>69</v>
      </c>
    </row>
    <row r="318" spans="2:2" x14ac:dyDescent="0.25">
      <c r="B318" s="199"/>
    </row>
    <row r="319" spans="2:2" ht="26.4" x14ac:dyDescent="0.25">
      <c r="B319" s="199" t="s">
        <v>70</v>
      </c>
    </row>
    <row r="320" spans="2:2" x14ac:dyDescent="0.25">
      <c r="B320" s="199"/>
    </row>
    <row r="321" spans="2:2" x14ac:dyDescent="0.25">
      <c r="B321" s="199" t="s">
        <v>71</v>
      </c>
    </row>
    <row r="322" spans="2:2" x14ac:dyDescent="0.25">
      <c r="B322" s="199"/>
    </row>
    <row r="323" spans="2:2" x14ac:dyDescent="0.25">
      <c r="B323" s="199" t="s">
        <v>72</v>
      </c>
    </row>
    <row r="324" spans="2:2" x14ac:dyDescent="0.25">
      <c r="B324" s="199"/>
    </row>
    <row r="325" spans="2:2" ht="26.4" x14ac:dyDescent="0.25">
      <c r="B325" s="199" t="s">
        <v>73</v>
      </c>
    </row>
    <row r="326" spans="2:2" x14ac:dyDescent="0.25">
      <c r="B326" s="199"/>
    </row>
    <row r="327" spans="2:2" x14ac:dyDescent="0.25">
      <c r="B327" s="199" t="s">
        <v>74</v>
      </c>
    </row>
    <row r="328" spans="2:2" x14ac:dyDescent="0.25">
      <c r="B328" s="199"/>
    </row>
    <row r="329" spans="2:2" x14ac:dyDescent="0.25">
      <c r="B329" s="199" t="s">
        <v>75</v>
      </c>
    </row>
    <row r="330" spans="2:2" x14ac:dyDescent="0.25">
      <c r="B330" s="199"/>
    </row>
    <row r="331" spans="2:2" x14ac:dyDescent="0.25">
      <c r="B331" s="199" t="s">
        <v>76</v>
      </c>
    </row>
    <row r="332" spans="2:2" x14ac:dyDescent="0.25">
      <c r="B332" s="199"/>
    </row>
    <row r="333" spans="2:2" ht="39.6" x14ac:dyDescent="0.25">
      <c r="B333" s="199" t="s">
        <v>77</v>
      </c>
    </row>
    <row r="334" spans="2:2" x14ac:dyDescent="0.25">
      <c r="B334" s="199"/>
    </row>
    <row r="335" spans="2:2" x14ac:dyDescent="0.25">
      <c r="B335" s="199" t="s">
        <v>78</v>
      </c>
    </row>
    <row r="336" spans="2:2" x14ac:dyDescent="0.25">
      <c r="B336" s="199"/>
    </row>
    <row r="337" spans="2:2" x14ac:dyDescent="0.25">
      <c r="B337" s="199" t="s">
        <v>79</v>
      </c>
    </row>
    <row r="338" spans="2:2" x14ac:dyDescent="0.25">
      <c r="B338" s="199"/>
    </row>
    <row r="339" spans="2:2" x14ac:dyDescent="0.25">
      <c r="B339" s="199" t="s">
        <v>80</v>
      </c>
    </row>
    <row r="340" spans="2:2" x14ac:dyDescent="0.25">
      <c r="B340" s="199"/>
    </row>
    <row r="341" spans="2:2" x14ac:dyDescent="0.25">
      <c r="B341" s="199" t="s">
        <v>81</v>
      </c>
    </row>
    <row r="342" spans="2:2" x14ac:dyDescent="0.25">
      <c r="B342" s="199"/>
    </row>
    <row r="343" spans="2:2" x14ac:dyDescent="0.25">
      <c r="B343" s="199" t="s">
        <v>82</v>
      </c>
    </row>
    <row r="344" spans="2:2" x14ac:dyDescent="0.25">
      <c r="B344" s="199"/>
    </row>
    <row r="345" spans="2:2" x14ac:dyDescent="0.25">
      <c r="B345" s="199" t="s">
        <v>83</v>
      </c>
    </row>
    <row r="346" spans="2:2" x14ac:dyDescent="0.25">
      <c r="B346" s="199"/>
    </row>
    <row r="347" spans="2:2" x14ac:dyDescent="0.25">
      <c r="B347" s="199" t="s">
        <v>84</v>
      </c>
    </row>
    <row r="348" spans="2:2" x14ac:dyDescent="0.25">
      <c r="B348" s="199"/>
    </row>
    <row r="349" spans="2:2" x14ac:dyDescent="0.25">
      <c r="B349" s="199" t="s">
        <v>85</v>
      </c>
    </row>
    <row r="350" spans="2:2" x14ac:dyDescent="0.25">
      <c r="B350" s="199"/>
    </row>
    <row r="351" spans="2:2" x14ac:dyDescent="0.25">
      <c r="B351" s="199" t="s">
        <v>86</v>
      </c>
    </row>
  </sheetData>
  <sheetProtection algorithmName="SHA-512" hashValue="d/2bXMZ8+ytY5Ph8TjcEEGLBbBM1i73garrkbiotgBPUMeiqYeTKacc5AtK/vhQi44PR8qihMBWcYakohuSTaw==" saltValue="3/wILUhqqAnY4vq93K6mtg==" spinCount="100000" sheet="1" objects="1" scenarios="1"/>
  <phoneticPr fontId="9" type="noConversion"/>
  <hyperlinks>
    <hyperlink ref="B310" r:id="rId1" xr:uid="{00000000-0004-0000-0000-000000000000}"/>
  </hyperlinks>
  <printOptions horizontalCentered="1"/>
  <pageMargins left="0.5" right="0.5" top="0.5" bottom="0.5" header="0.25" footer="0.25"/>
  <pageSetup scale="89" fitToHeight="10" orientation="portrait" r:id="rId2"/>
  <headerFooter alignWithMargins="0">
    <oddFooter>&amp;L&amp;8&amp;F&amp;C&amp;8Page &amp;P of &amp;N</oddFooter>
  </headerFooter>
  <rowBreaks count="9" manualBreakCount="9">
    <brk id="36" min="1" max="2" man="1"/>
    <brk id="73" min="1" max="2" man="1"/>
    <brk id="112" min="1" max="2" man="1"/>
    <brk id="145" min="1" max="2" man="1"/>
    <brk id="181" min="1" max="2" man="1"/>
    <brk id="221" min="1" max="2" man="1"/>
    <brk id="251" min="1" max="2" man="1"/>
    <brk id="278" min="1" max="2" man="1"/>
    <brk id="312" min="1" max="2" man="1"/>
  </rowBreaks>
  <drawing r:id="rId3"/>
  <legacyDrawing r:id="rId4"/>
  <mc:AlternateContent xmlns:mc="http://schemas.openxmlformats.org/markup-compatibility/2006">
    <mc:Choice Requires="x14">
      <controls>
        <mc:AlternateContent xmlns:mc="http://schemas.openxmlformats.org/markup-compatibility/2006">
          <mc:Choice Requires="x14">
            <control shapeId="236549" r:id="rId5" name="Button 5">
              <controlPr defaultSize="0" print="0" autoFill="0" autoPict="0" macro="[0]!Print_General_Instructions">
                <anchor moveWithCells="1">
                  <from>
                    <xdr:col>1</xdr:col>
                    <xdr:colOff>7581900</xdr:colOff>
                    <xdr:row>1</xdr:row>
                    <xdr:rowOff>30480</xdr:rowOff>
                  </from>
                  <to>
                    <xdr:col>2</xdr:col>
                    <xdr:colOff>0</xdr:colOff>
                    <xdr:row>1</xdr:row>
                    <xdr:rowOff>259080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13"/>
  </sheetPr>
  <dimension ref="B2:C107"/>
  <sheetViews>
    <sheetView showGridLines="0" showRowColHeaders="0" zoomScaleNormal="100" workbookViewId="0">
      <selection activeCell="B2" sqref="B2:C2"/>
    </sheetView>
  </sheetViews>
  <sheetFormatPr defaultRowHeight="13.2" x14ac:dyDescent="0.25"/>
  <cols>
    <col min="1" max="1" width="12.6640625" customWidth="1"/>
    <col min="2" max="2" width="3.6640625" customWidth="1"/>
    <col min="3" max="3" width="110.6640625" customWidth="1"/>
    <col min="4" max="4" width="12.6640625" customWidth="1"/>
  </cols>
  <sheetData>
    <row r="2" spans="2:3" ht="22.8" x14ac:dyDescent="0.4">
      <c r="B2" s="527" t="s">
        <v>87</v>
      </c>
      <c r="C2" s="527"/>
    </row>
    <row r="3" spans="2:3" ht="15.6" x14ac:dyDescent="0.3">
      <c r="B3" s="528" t="s">
        <v>88</v>
      </c>
      <c r="C3" s="528"/>
    </row>
    <row r="5" spans="2:3" x14ac:dyDescent="0.25">
      <c r="C5" s="112" t="s">
        <v>89</v>
      </c>
    </row>
    <row r="7" spans="2:3" x14ac:dyDescent="0.25">
      <c r="B7" s="113" t="s">
        <v>90</v>
      </c>
      <c r="C7" s="232" t="s">
        <v>91</v>
      </c>
    </row>
    <row r="9" spans="2:3" ht="26.4" x14ac:dyDescent="0.25">
      <c r="B9" s="233" t="s">
        <v>92</v>
      </c>
      <c r="C9" s="114" t="s">
        <v>93</v>
      </c>
    </row>
    <row r="11" spans="2:3" ht="26.4" x14ac:dyDescent="0.25">
      <c r="B11" s="233" t="s">
        <v>94</v>
      </c>
      <c r="C11" s="114" t="s">
        <v>95</v>
      </c>
    </row>
    <row r="13" spans="2:3" ht="26.4" x14ac:dyDescent="0.25">
      <c r="B13" s="233" t="s">
        <v>96</v>
      </c>
      <c r="C13" s="114" t="s">
        <v>97</v>
      </c>
    </row>
    <row r="16" spans="2:3" x14ac:dyDescent="0.25">
      <c r="C16" s="16" t="s">
        <v>98</v>
      </c>
    </row>
    <row r="18" spans="2:3" ht="26.4" x14ac:dyDescent="0.25">
      <c r="B18" s="113" t="s">
        <v>90</v>
      </c>
      <c r="C18" s="108" t="s">
        <v>99</v>
      </c>
    </row>
    <row r="19" spans="2:3" x14ac:dyDescent="0.25">
      <c r="C19" s="54"/>
    </row>
    <row r="20" spans="2:3" x14ac:dyDescent="0.25">
      <c r="B20" s="113" t="s">
        <v>92</v>
      </c>
      <c r="C20" s="108" t="s">
        <v>100</v>
      </c>
    </row>
    <row r="22" spans="2:3" x14ac:dyDescent="0.25">
      <c r="B22" s="113" t="s">
        <v>94</v>
      </c>
      <c r="C22" s="108" t="s">
        <v>101</v>
      </c>
    </row>
    <row r="24" spans="2:3" x14ac:dyDescent="0.25">
      <c r="B24" s="113" t="s">
        <v>96</v>
      </c>
      <c r="C24" s="108" t="s">
        <v>102</v>
      </c>
    </row>
    <row r="26" spans="2:3" ht="26.4" x14ac:dyDescent="0.25">
      <c r="B26" s="113" t="s">
        <v>103</v>
      </c>
      <c r="C26" s="108" t="s">
        <v>104</v>
      </c>
    </row>
    <row r="27" spans="2:3" x14ac:dyDescent="0.25">
      <c r="B27" s="113"/>
      <c r="C27" s="108" t="s">
        <v>105</v>
      </c>
    </row>
    <row r="28" spans="2:3" x14ac:dyDescent="0.25">
      <c r="B28" s="113"/>
      <c r="C28" s="108" t="s">
        <v>106</v>
      </c>
    </row>
    <row r="29" spans="2:3" x14ac:dyDescent="0.25">
      <c r="B29" s="113"/>
      <c r="C29" s="108" t="s">
        <v>107</v>
      </c>
    </row>
    <row r="30" spans="2:3" x14ac:dyDescent="0.25">
      <c r="C30" s="108" t="s">
        <v>108</v>
      </c>
    </row>
    <row r="31" spans="2:3" x14ac:dyDescent="0.25">
      <c r="C31" s="108" t="s">
        <v>109</v>
      </c>
    </row>
    <row r="32" spans="2:3" x14ac:dyDescent="0.25">
      <c r="C32" s="108" t="s">
        <v>110</v>
      </c>
    </row>
    <row r="33" spans="2:3" x14ac:dyDescent="0.25">
      <c r="C33" s="108" t="s">
        <v>111</v>
      </c>
    </row>
    <row r="34" spans="2:3" x14ac:dyDescent="0.25">
      <c r="C34" s="108" t="s">
        <v>112</v>
      </c>
    </row>
    <row r="35" spans="2:3" x14ac:dyDescent="0.25">
      <c r="C35" s="108" t="s">
        <v>113</v>
      </c>
    </row>
    <row r="36" spans="2:3" x14ac:dyDescent="0.25">
      <c r="C36" s="108" t="s">
        <v>114</v>
      </c>
    </row>
    <row r="37" spans="2:3" x14ac:dyDescent="0.25">
      <c r="C37" s="108" t="s">
        <v>115</v>
      </c>
    </row>
    <row r="38" spans="2:3" x14ac:dyDescent="0.25">
      <c r="C38" s="108" t="s">
        <v>116</v>
      </c>
    </row>
    <row r="39" spans="2:3" x14ac:dyDescent="0.25">
      <c r="C39" s="108" t="s">
        <v>117</v>
      </c>
    </row>
    <row r="41" spans="2:3" x14ac:dyDescent="0.25">
      <c r="B41" s="113" t="s">
        <v>118</v>
      </c>
      <c r="C41" s="108" t="s">
        <v>119</v>
      </c>
    </row>
    <row r="43" spans="2:3" ht="26.4" x14ac:dyDescent="0.25">
      <c r="B43" s="113" t="s">
        <v>120</v>
      </c>
      <c r="C43" s="108" t="s">
        <v>121</v>
      </c>
    </row>
    <row r="45" spans="2:3" x14ac:dyDescent="0.25">
      <c r="B45" s="113" t="s">
        <v>122</v>
      </c>
      <c r="C45" s="108" t="s">
        <v>123</v>
      </c>
    </row>
    <row r="47" spans="2:3" ht="26.4" x14ac:dyDescent="0.25">
      <c r="B47" s="113" t="s">
        <v>124</v>
      </c>
      <c r="C47" s="108" t="s">
        <v>125</v>
      </c>
    </row>
    <row r="49" spans="2:3" ht="26.4" x14ac:dyDescent="0.25">
      <c r="B49" s="113" t="s">
        <v>126</v>
      </c>
      <c r="C49" s="108" t="s">
        <v>127</v>
      </c>
    </row>
    <row r="51" spans="2:3" ht="52.8" x14ac:dyDescent="0.25">
      <c r="B51" s="113" t="s">
        <v>128</v>
      </c>
      <c r="C51" s="108" t="s">
        <v>129</v>
      </c>
    </row>
    <row r="53" spans="2:3" x14ac:dyDescent="0.25">
      <c r="B53" s="113" t="s">
        <v>130</v>
      </c>
      <c r="C53" s="108" t="s">
        <v>131</v>
      </c>
    </row>
    <row r="56" spans="2:3" x14ac:dyDescent="0.25">
      <c r="C56" s="16" t="s">
        <v>132</v>
      </c>
    </row>
    <row r="58" spans="2:3" ht="26.4" x14ac:dyDescent="0.25">
      <c r="B58" s="113" t="s">
        <v>90</v>
      </c>
      <c r="C58" s="108" t="s">
        <v>133</v>
      </c>
    </row>
    <row r="60" spans="2:3" ht="26.4" x14ac:dyDescent="0.25">
      <c r="B60" s="113" t="s">
        <v>92</v>
      </c>
      <c r="C60" s="108" t="s">
        <v>134</v>
      </c>
    </row>
    <row r="62" spans="2:3" ht="52.8" x14ac:dyDescent="0.25">
      <c r="B62" s="113" t="s">
        <v>94</v>
      </c>
      <c r="C62" s="108" t="s">
        <v>135</v>
      </c>
    </row>
    <row r="64" spans="2:3" ht="26.4" x14ac:dyDescent="0.25">
      <c r="B64" s="113" t="s">
        <v>96</v>
      </c>
      <c r="C64" s="108" t="s">
        <v>136</v>
      </c>
    </row>
    <row r="66" spans="2:3" ht="26.4" x14ac:dyDescent="0.25">
      <c r="B66" s="113" t="s">
        <v>103</v>
      </c>
      <c r="C66" s="114" t="s">
        <v>137</v>
      </c>
    </row>
    <row r="68" spans="2:3" ht="26.4" x14ac:dyDescent="0.25">
      <c r="B68" s="113" t="s">
        <v>118</v>
      </c>
      <c r="C68" s="114" t="s">
        <v>138</v>
      </c>
    </row>
    <row r="69" spans="2:3" x14ac:dyDescent="0.25">
      <c r="C69" s="200" t="s">
        <v>139</v>
      </c>
    </row>
    <row r="70" spans="2:3" x14ac:dyDescent="0.25">
      <c r="C70" s="200" t="s">
        <v>140</v>
      </c>
    </row>
    <row r="71" spans="2:3" x14ac:dyDescent="0.25">
      <c r="C71" s="200" t="s">
        <v>141</v>
      </c>
    </row>
    <row r="72" spans="2:3" x14ac:dyDescent="0.25">
      <c r="C72" s="200" t="s">
        <v>142</v>
      </c>
    </row>
    <row r="73" spans="2:3" x14ac:dyDescent="0.25">
      <c r="C73" s="200" t="s">
        <v>143</v>
      </c>
    </row>
    <row r="74" spans="2:3" x14ac:dyDescent="0.25">
      <c r="C74" s="200" t="s">
        <v>144</v>
      </c>
    </row>
    <row r="75" spans="2:3" x14ac:dyDescent="0.25">
      <c r="C75" s="200" t="s">
        <v>145</v>
      </c>
    </row>
    <row r="77" spans="2:3" ht="26.4" x14ac:dyDescent="0.25">
      <c r="B77" s="113" t="s">
        <v>120</v>
      </c>
      <c r="C77" s="108" t="s">
        <v>146</v>
      </c>
    </row>
    <row r="79" spans="2:3" x14ac:dyDescent="0.25">
      <c r="B79" s="113" t="s">
        <v>122</v>
      </c>
      <c r="C79" s="108" t="s">
        <v>147</v>
      </c>
    </row>
    <row r="82" spans="2:3" x14ac:dyDescent="0.25">
      <c r="C82" s="16" t="s">
        <v>148</v>
      </c>
    </row>
    <row r="84" spans="2:3" x14ac:dyDescent="0.25">
      <c r="B84" s="113" t="s">
        <v>90</v>
      </c>
      <c r="C84" s="108" t="s">
        <v>149</v>
      </c>
    </row>
    <row r="86" spans="2:3" x14ac:dyDescent="0.25">
      <c r="B86" s="113" t="s">
        <v>92</v>
      </c>
      <c r="C86" s="108" t="s">
        <v>150</v>
      </c>
    </row>
    <row r="88" spans="2:3" ht="26.4" x14ac:dyDescent="0.25">
      <c r="B88" s="113" t="s">
        <v>94</v>
      </c>
      <c r="C88" s="108" t="s">
        <v>151</v>
      </c>
    </row>
    <row r="90" spans="2:3" x14ac:dyDescent="0.25">
      <c r="B90" s="113" t="s">
        <v>96</v>
      </c>
      <c r="C90" s="108" t="s">
        <v>152</v>
      </c>
    </row>
    <row r="92" spans="2:3" ht="26.4" x14ac:dyDescent="0.25">
      <c r="B92" s="113" t="s">
        <v>103</v>
      </c>
      <c r="C92" s="108" t="s">
        <v>153</v>
      </c>
    </row>
    <row r="94" spans="2:3" ht="26.4" x14ac:dyDescent="0.25">
      <c r="B94" s="113" t="s">
        <v>118</v>
      </c>
      <c r="C94" s="108" t="s">
        <v>154</v>
      </c>
    </row>
    <row r="96" spans="2:3" ht="26.4" x14ac:dyDescent="0.25">
      <c r="B96" s="113" t="s">
        <v>120</v>
      </c>
      <c r="C96" s="108" t="s">
        <v>155</v>
      </c>
    </row>
    <row r="98" spans="2:3" x14ac:dyDescent="0.25">
      <c r="B98" s="113" t="s">
        <v>122</v>
      </c>
      <c r="C98" s="108" t="s">
        <v>156</v>
      </c>
    </row>
    <row r="100" spans="2:3" x14ac:dyDescent="0.25">
      <c r="B100" s="113" t="s">
        <v>124</v>
      </c>
      <c r="C100" s="108" t="s">
        <v>157</v>
      </c>
    </row>
    <row r="103" spans="2:3" x14ac:dyDescent="0.25">
      <c r="C103" s="112" t="s">
        <v>158</v>
      </c>
    </row>
    <row r="105" spans="2:3" ht="26.4" x14ac:dyDescent="0.25">
      <c r="C105" s="114" t="s">
        <v>159</v>
      </c>
    </row>
    <row r="107" spans="2:3" ht="26.4" x14ac:dyDescent="0.25">
      <c r="C107" s="114" t="s">
        <v>160</v>
      </c>
    </row>
  </sheetData>
  <sheetProtection algorithmName="SHA-512" hashValue="p52Vm2E5U/guGfl1mJnZebBRkCWA0s8T/jGeJPdRTa0MpCS8+ifcp/KsrIP+YRSkCbk56hm8xOMRQ6rTtZ4VQQ==" saltValue="QO9kqcyVyON+fGK58FPthA==" spinCount="100000" sheet="1" objects="1" scenarios="1"/>
  <mergeCells count="2">
    <mergeCell ref="B2:C2"/>
    <mergeCell ref="B3:C3"/>
  </mergeCells>
  <phoneticPr fontId="9" type="noConversion"/>
  <pageMargins left="0.5" right="0.5" top="0.5" bottom="0.5" header="0.25" footer="0.25"/>
  <pageSetup scale="80" fitToHeight="10" orientation="portrait" r:id="rId1"/>
  <headerFooter alignWithMargins="0">
    <oddFooter>&amp;L&amp;8&amp;F&amp;C&amp;8Page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4737" r:id="rId4" name="Button 1">
              <controlPr defaultSize="0" print="0" autoFill="0" autoPict="0" macro="[0]!Print_Discipline_Instructions">
                <anchor moveWithCells="1">
                  <from>
                    <xdr:col>2</xdr:col>
                    <xdr:colOff>7094220</xdr:colOff>
                    <xdr:row>1</xdr:row>
                    <xdr:rowOff>38100</xdr:rowOff>
                  </from>
                  <to>
                    <xdr:col>2</xdr:col>
                    <xdr:colOff>7376160</xdr:colOff>
                    <xdr:row>1</xdr:row>
                    <xdr:rowOff>266700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10"/>
    <pageSetUpPr fitToPage="1"/>
  </sheetPr>
  <dimension ref="A2:EN336"/>
  <sheetViews>
    <sheetView showGridLines="0" showRowColHeaders="0" workbookViewId="0">
      <selection activeCell="J1" sqref="J1"/>
    </sheetView>
  </sheetViews>
  <sheetFormatPr defaultRowHeight="13.2" x14ac:dyDescent="0.25"/>
  <cols>
    <col min="1" max="1" width="4.5546875" customWidth="1"/>
    <col min="3" max="3" width="1.6640625" customWidth="1"/>
    <col min="4" max="6" width="10.6640625" customWidth="1"/>
    <col min="7" max="7" width="7.6640625" customWidth="1"/>
    <col min="8" max="11" width="10.6640625" customWidth="1"/>
    <col min="12" max="12" width="7.6640625" customWidth="1"/>
    <col min="13" max="13" width="1.6640625" customWidth="1"/>
    <col min="14" max="17" width="10.6640625" customWidth="1"/>
    <col min="18" max="18" width="10.33203125" bestFit="1" customWidth="1"/>
    <col min="27" max="111" width="2.6640625" hidden="1" customWidth="1"/>
    <col min="112" max="112" width="8.6640625" hidden="1" customWidth="1"/>
    <col min="113" max="113" width="9.33203125" hidden="1" customWidth="1"/>
    <col min="114" max="114" width="30.6640625" hidden="1" customWidth="1"/>
    <col min="115" max="115" width="2.6640625" hidden="1" customWidth="1"/>
    <col min="116" max="116" width="30.6640625" hidden="1" customWidth="1"/>
    <col min="117" max="117" width="2.6640625" hidden="1" customWidth="1"/>
    <col min="118" max="118" width="30.6640625" hidden="1" customWidth="1"/>
    <col min="119" max="119" width="2.6640625" hidden="1" customWidth="1"/>
    <col min="120" max="120" width="30.6640625" hidden="1" customWidth="1"/>
    <col min="121" max="121" width="2.6640625" hidden="1" customWidth="1"/>
    <col min="122" max="122" width="30.6640625" hidden="1" customWidth="1"/>
    <col min="123" max="123" width="2.6640625" hidden="1" customWidth="1"/>
    <col min="124" max="124" width="30.6640625" hidden="1" customWidth="1"/>
    <col min="125" max="125" width="2.6640625" hidden="1" customWidth="1"/>
    <col min="126" max="126" width="30.6640625" hidden="1" customWidth="1"/>
    <col min="127" max="127" width="2.6640625" hidden="1" customWidth="1"/>
    <col min="128" max="128" width="30.6640625" hidden="1" customWidth="1"/>
    <col min="129" max="129" width="2.6640625" hidden="1" customWidth="1"/>
    <col min="130" max="130" width="30.6640625" hidden="1" customWidth="1"/>
    <col min="131" max="131" width="2.6640625" hidden="1" customWidth="1"/>
    <col min="132" max="132" width="30.6640625" hidden="1" customWidth="1"/>
    <col min="133" max="133" width="2.6640625" hidden="1" customWidth="1"/>
    <col min="134" max="134" width="30.6640625" hidden="1" customWidth="1"/>
    <col min="135" max="135" width="2.6640625" hidden="1" customWidth="1"/>
    <col min="136" max="136" width="30.6640625" hidden="1" customWidth="1"/>
    <col min="137" max="137" width="2.6640625" hidden="1" customWidth="1"/>
    <col min="138" max="138" width="30.6640625" hidden="1" customWidth="1"/>
    <col min="139" max="139" width="2.6640625" hidden="1" customWidth="1"/>
    <col min="140" max="140" width="30.6640625" hidden="1" customWidth="1"/>
    <col min="141" max="141" width="2.6640625" hidden="1" customWidth="1"/>
    <col min="142" max="142" width="30.6640625" hidden="1" customWidth="1"/>
    <col min="143" max="143" width="2.6640625" hidden="1" customWidth="1"/>
    <col min="144" max="144" width="30.6640625" hidden="1" customWidth="1"/>
  </cols>
  <sheetData>
    <row r="2" spans="2:18" ht="22.8" x14ac:dyDescent="0.4">
      <c r="B2" s="57" t="s">
        <v>161</v>
      </c>
      <c r="C2" s="57"/>
      <c r="D2" s="57"/>
      <c r="E2" s="57"/>
      <c r="F2" s="57"/>
      <c r="G2" s="57"/>
      <c r="H2" s="57"/>
      <c r="I2" s="57"/>
      <c r="J2" s="57"/>
      <c r="K2" s="57"/>
      <c r="L2" s="57"/>
      <c r="M2" s="57"/>
      <c r="N2" s="57"/>
      <c r="O2" s="57"/>
      <c r="P2" s="57"/>
      <c r="Q2" s="57"/>
      <c r="R2" s="52"/>
    </row>
    <row r="3" spans="2:18" ht="18" thickBot="1" x14ac:dyDescent="0.35">
      <c r="B3" s="58" t="s">
        <v>162</v>
      </c>
      <c r="C3" s="58"/>
      <c r="D3" s="58"/>
      <c r="E3" s="58"/>
      <c r="F3" s="58"/>
      <c r="G3" s="58"/>
      <c r="H3" s="58"/>
      <c r="I3" s="58"/>
      <c r="J3" s="58"/>
      <c r="K3" s="58"/>
      <c r="L3" s="58"/>
      <c r="M3" s="58"/>
      <c r="N3" s="58"/>
      <c r="O3" s="58"/>
      <c r="P3" s="58"/>
      <c r="Q3" s="58"/>
      <c r="R3" s="56"/>
    </row>
    <row r="4" spans="2:18" x14ac:dyDescent="0.25">
      <c r="B4" s="33"/>
      <c r="C4" s="34"/>
      <c r="D4" s="34"/>
      <c r="E4" s="34"/>
      <c r="F4" s="34"/>
      <c r="G4" s="34"/>
      <c r="H4" s="34"/>
      <c r="I4" s="34"/>
      <c r="J4" s="34"/>
      <c r="K4" s="34"/>
      <c r="L4" s="34"/>
      <c r="M4" s="34"/>
      <c r="N4" s="34"/>
      <c r="O4" s="34"/>
      <c r="P4" s="34"/>
      <c r="Q4" s="35"/>
    </row>
    <row r="5" spans="2:18" x14ac:dyDescent="0.25">
      <c r="B5" s="133" t="s">
        <v>163</v>
      </c>
      <c r="C5" s="80"/>
      <c r="D5" s="80"/>
      <c r="E5" s="80"/>
      <c r="F5" s="80"/>
      <c r="G5" s="80"/>
      <c r="H5" s="80"/>
      <c r="I5" s="80"/>
      <c r="J5" s="80"/>
      <c r="K5" s="80"/>
      <c r="L5" s="80"/>
      <c r="M5" s="80"/>
      <c r="N5" s="80"/>
      <c r="O5" s="80"/>
      <c r="P5" s="80"/>
      <c r="Q5" s="137"/>
    </row>
    <row r="6" spans="2:18" x14ac:dyDescent="0.25">
      <c r="B6" s="38"/>
      <c r="C6" s="486"/>
      <c r="D6" s="486"/>
      <c r="E6" s="486"/>
      <c r="F6" s="486"/>
      <c r="G6" s="486"/>
      <c r="H6" s="486"/>
      <c r="I6" s="486"/>
      <c r="J6" s="486"/>
      <c r="K6" s="486"/>
      <c r="L6" s="486"/>
      <c r="M6" s="486"/>
      <c r="N6" s="486"/>
      <c r="O6" s="486"/>
      <c r="P6" s="486"/>
      <c r="Q6" s="487"/>
    </row>
    <row r="7" spans="2:18" x14ac:dyDescent="0.25">
      <c r="B7" s="132" t="str">
        <f>Topics_Assessed_Ck</f>
        <v>Topics Included (9) &gt; Topics Assessed (0)</v>
      </c>
      <c r="C7" s="80"/>
      <c r="D7" s="80"/>
      <c r="E7" s="80"/>
      <c r="F7" s="80"/>
      <c r="G7" s="80"/>
      <c r="H7" s="80"/>
      <c r="I7" s="80"/>
      <c r="J7" s="80"/>
      <c r="K7" s="80"/>
      <c r="L7" s="80"/>
      <c r="M7" s="80"/>
      <c r="N7" s="80"/>
      <c r="O7" s="80"/>
      <c r="P7" s="80"/>
      <c r="Q7" s="137"/>
    </row>
    <row r="8" spans="2:18" x14ac:dyDescent="0.25">
      <c r="B8" s="132" t="str">
        <f>Header_Check</f>
        <v>Header information is not Audit-Specific</v>
      </c>
      <c r="C8" s="486"/>
      <c r="D8" s="486"/>
      <c r="E8" s="486"/>
      <c r="F8" s="486"/>
      <c r="G8" s="486"/>
      <c r="H8" s="486"/>
      <c r="I8" s="486"/>
      <c r="J8" s="486"/>
      <c r="K8" s="486"/>
      <c r="L8" s="486"/>
      <c r="M8" s="486"/>
      <c r="N8" s="486"/>
      <c r="O8" s="486"/>
      <c r="P8" s="486"/>
      <c r="Q8" s="487"/>
    </row>
    <row r="9" spans="2:18" x14ac:dyDescent="0.25">
      <c r="B9" s="132" t="str">
        <f>IF(AND(Cklst_Style=9,Cklst_Title="CUSTOM-BUILT AUDIT CHECKLIST"),"Placeholder Checklist Title in use.  Edit Title to reflect Checklist Subject","")</f>
        <v/>
      </c>
      <c r="C9" s="80"/>
      <c r="D9" s="80"/>
      <c r="E9" s="80"/>
      <c r="F9" s="80"/>
      <c r="G9" s="80"/>
      <c r="H9" s="80"/>
      <c r="I9" s="80"/>
      <c r="J9" s="80"/>
      <c r="K9" s="80"/>
      <c r="L9" s="80"/>
      <c r="M9" s="80"/>
      <c r="N9" s="80"/>
      <c r="O9" s="80"/>
      <c r="P9" s="80"/>
      <c r="Q9" s="137"/>
    </row>
    <row r="10" spans="2:18" x14ac:dyDescent="0.25">
      <c r="B10" s="38"/>
      <c r="C10" s="134"/>
      <c r="D10" s="134"/>
      <c r="E10" s="134"/>
      <c r="F10" s="134"/>
      <c r="G10" s="134"/>
      <c r="H10" s="134"/>
      <c r="I10" s="134"/>
      <c r="J10" s="134"/>
      <c r="K10" s="134"/>
      <c r="L10" s="134"/>
      <c r="M10" s="134"/>
      <c r="N10" s="134"/>
      <c r="O10" s="134"/>
      <c r="P10" s="134"/>
      <c r="Q10" s="135"/>
    </row>
    <row r="11" spans="2:18" x14ac:dyDescent="0.25">
      <c r="B11" s="132" t="str">
        <f>Summary!L30</f>
        <v/>
      </c>
      <c r="C11" s="80"/>
      <c r="D11" s="80"/>
      <c r="E11" s="80"/>
      <c r="F11" s="80"/>
      <c r="G11" s="80"/>
      <c r="H11" s="80"/>
      <c r="I11" s="80"/>
      <c r="J11" s="80"/>
      <c r="K11" s="80"/>
      <c r="L11" s="80"/>
      <c r="M11" s="80"/>
      <c r="N11" s="80"/>
      <c r="O11" s="80"/>
      <c r="P11" s="80"/>
      <c r="Q11" s="137"/>
    </row>
    <row r="12" spans="2:18" x14ac:dyDescent="0.25">
      <c r="B12" s="132" t="str">
        <f>Summary!L31</f>
        <v/>
      </c>
      <c r="C12" s="80"/>
      <c r="D12" s="80"/>
      <c r="E12" s="80"/>
      <c r="F12" s="80"/>
      <c r="G12" s="80"/>
      <c r="H12" s="80"/>
      <c r="I12" s="80"/>
      <c r="J12" s="80"/>
      <c r="K12" s="80"/>
      <c r="L12" s="80"/>
      <c r="M12" s="80"/>
      <c r="N12" s="80"/>
      <c r="O12" s="80"/>
      <c r="P12" s="80"/>
      <c r="Q12" s="137"/>
    </row>
    <row r="13" spans="2:18" x14ac:dyDescent="0.25">
      <c r="B13" s="132" t="str">
        <f>Summary!L32</f>
        <v/>
      </c>
      <c r="C13" s="80"/>
      <c r="D13" s="80"/>
      <c r="E13" s="80"/>
      <c r="F13" s="80"/>
      <c r="G13" s="80"/>
      <c r="H13" s="80"/>
      <c r="I13" s="80"/>
      <c r="J13" s="80"/>
      <c r="K13" s="80"/>
      <c r="L13" s="80"/>
      <c r="M13" s="80"/>
      <c r="N13" s="80"/>
      <c r="O13" s="80"/>
      <c r="P13" s="80"/>
      <c r="Q13" s="137"/>
    </row>
    <row r="14" spans="2:18" x14ac:dyDescent="0.25">
      <c r="B14" s="132" t="str">
        <f>Summary!L33</f>
        <v/>
      </c>
      <c r="C14" s="80"/>
      <c r="D14" s="80"/>
      <c r="E14" s="80"/>
      <c r="F14" s="80"/>
      <c r="G14" s="80"/>
      <c r="H14" s="80"/>
      <c r="I14" s="80"/>
      <c r="J14" s="80"/>
      <c r="K14" s="80"/>
      <c r="L14" s="80"/>
      <c r="M14" s="80"/>
      <c r="N14" s="80"/>
      <c r="O14" s="80"/>
      <c r="P14" s="80"/>
      <c r="Q14" s="137"/>
    </row>
    <row r="15" spans="2:18" ht="13.8" thickBot="1" x14ac:dyDescent="0.3">
      <c r="B15" s="39"/>
      <c r="C15" s="40"/>
      <c r="D15" s="40"/>
      <c r="E15" s="40"/>
      <c r="F15" s="40"/>
      <c r="G15" s="40"/>
      <c r="H15" s="40"/>
      <c r="I15" s="40"/>
      <c r="J15" s="40"/>
      <c r="K15" s="40"/>
      <c r="L15" s="40"/>
      <c r="M15" s="40"/>
      <c r="N15" s="40"/>
      <c r="O15" s="40"/>
      <c r="P15" s="40"/>
      <c r="Q15" s="63" t="s">
        <v>164</v>
      </c>
    </row>
    <row r="16" spans="2:18" ht="10.199999999999999" customHeight="1" thickBot="1" x14ac:dyDescent="0.3">
      <c r="Q16" s="129">
        <v>44860</v>
      </c>
    </row>
    <row r="17" spans="1:144" x14ac:dyDescent="0.25">
      <c r="B17" s="42"/>
      <c r="C17" s="43"/>
      <c r="D17" s="43"/>
      <c r="E17" s="44"/>
      <c r="F17" s="34"/>
      <c r="G17" s="34"/>
      <c r="H17" s="34"/>
      <c r="I17" s="34"/>
      <c r="J17" s="34"/>
      <c r="K17" s="34"/>
      <c r="L17" s="34"/>
      <c r="M17" s="34"/>
      <c r="N17" s="34"/>
      <c r="O17" s="34"/>
      <c r="P17" s="34"/>
      <c r="Q17" s="35"/>
    </row>
    <row r="18" spans="1:144" x14ac:dyDescent="0.25">
      <c r="B18" s="36"/>
      <c r="C18" s="14"/>
      <c r="D18" s="14"/>
      <c r="E18" s="15"/>
      <c r="Q18" s="37"/>
    </row>
    <row r="19" spans="1:144" x14ac:dyDescent="0.25">
      <c r="B19" s="36"/>
      <c r="C19" s="14"/>
      <c r="D19" s="14"/>
      <c r="E19" s="15"/>
      <c r="Q19" s="37"/>
    </row>
    <row r="20" spans="1:144" x14ac:dyDescent="0.25">
      <c r="B20" s="36"/>
      <c r="C20" s="14"/>
      <c r="D20" s="14"/>
      <c r="E20" s="15"/>
      <c r="Q20" s="37"/>
    </row>
    <row r="21" spans="1:144" x14ac:dyDescent="0.25">
      <c r="B21" s="38"/>
      <c r="D21" s="16"/>
      <c r="L21" s="30"/>
      <c r="M21" s="30"/>
      <c r="N21" s="30"/>
      <c r="O21" s="30"/>
      <c r="P21" s="30"/>
      <c r="Q21" s="37"/>
    </row>
    <row r="22" spans="1:144" x14ac:dyDescent="0.25">
      <c r="B22" s="38"/>
      <c r="L22" s="5"/>
      <c r="Q22" s="37"/>
      <c r="R22" s="5"/>
    </row>
    <row r="23" spans="1:144" x14ac:dyDescent="0.25">
      <c r="A23" s="19"/>
      <c r="B23" s="38"/>
      <c r="D23" s="15"/>
      <c r="L23" s="29"/>
      <c r="Q23" s="37"/>
    </row>
    <row r="24" spans="1:144" x14ac:dyDescent="0.25">
      <c r="A24" s="19"/>
      <c r="B24" s="38"/>
      <c r="D24" s="15"/>
      <c r="L24" s="131"/>
      <c r="M24" s="131"/>
      <c r="N24" s="131"/>
      <c r="O24" s="131"/>
      <c r="P24" s="131"/>
      <c r="Q24" s="37"/>
      <c r="R24" s="90"/>
    </row>
    <row r="25" spans="1:144" x14ac:dyDescent="0.25">
      <c r="A25" s="19"/>
      <c r="B25" s="38"/>
      <c r="D25" s="15"/>
      <c r="L25" s="30"/>
      <c r="Q25" s="37"/>
      <c r="R25" s="90"/>
    </row>
    <row r="26" spans="1:144" x14ac:dyDescent="0.25">
      <c r="A26" s="19"/>
      <c r="B26" s="38"/>
      <c r="D26" s="15"/>
      <c r="L26" s="5"/>
      <c r="Q26" s="37"/>
      <c r="R26" s="90"/>
    </row>
    <row r="27" spans="1:144" x14ac:dyDescent="0.25">
      <c r="A27" s="19"/>
      <c r="B27" s="38"/>
      <c r="D27" s="15"/>
      <c r="L27" s="31"/>
      <c r="Q27" s="37"/>
      <c r="R27" s="90"/>
    </row>
    <row r="28" spans="1:144" x14ac:dyDescent="0.25">
      <c r="A28" s="19"/>
      <c r="B28" s="38"/>
      <c r="D28" s="15"/>
      <c r="L28" s="5"/>
      <c r="Q28" s="37"/>
      <c r="R28" s="90"/>
    </row>
    <row r="29" spans="1:144" ht="13.8" thickBot="1" x14ac:dyDescent="0.3">
      <c r="A29" s="19"/>
      <c r="B29" s="39"/>
      <c r="C29" s="40"/>
      <c r="D29" s="45"/>
      <c r="E29" s="40"/>
      <c r="F29" s="40"/>
      <c r="G29" s="40"/>
      <c r="H29" s="40"/>
      <c r="I29" s="40"/>
      <c r="J29" s="40"/>
      <c r="K29" s="40"/>
      <c r="L29" s="46"/>
      <c r="M29" s="40"/>
      <c r="N29" s="40"/>
      <c r="O29" s="40"/>
      <c r="P29" s="40"/>
      <c r="Q29" s="41"/>
      <c r="R29" s="90"/>
    </row>
    <row r="30" spans="1:144" ht="25.2" hidden="1" thickBot="1" x14ac:dyDescent="0.45">
      <c r="A30" s="299"/>
      <c r="B30" s="58" t="s">
        <v>165</v>
      </c>
      <c r="C30" s="80"/>
      <c r="D30" s="80"/>
      <c r="E30" s="80"/>
      <c r="F30" s="80"/>
      <c r="G30" s="80"/>
      <c r="H30" s="80"/>
      <c r="I30" s="80"/>
      <c r="J30" s="80"/>
      <c r="K30" s="80"/>
      <c r="L30" s="298"/>
      <c r="M30" s="80"/>
      <c r="N30" s="80"/>
      <c r="O30" s="80"/>
      <c r="P30" s="80"/>
      <c r="Q30" s="80"/>
      <c r="R30" s="90"/>
    </row>
    <row r="31" spans="1:144" hidden="1" x14ac:dyDescent="0.25">
      <c r="A31" s="19"/>
      <c r="B31" s="287"/>
      <c r="C31" s="288"/>
      <c r="D31" s="289"/>
      <c r="E31" s="288"/>
      <c r="F31" s="288"/>
      <c r="G31" s="288"/>
      <c r="H31" s="288"/>
      <c r="I31" s="288"/>
      <c r="J31" s="288"/>
      <c r="K31" s="288"/>
      <c r="L31" s="290"/>
      <c r="M31" s="288"/>
      <c r="N31" s="288"/>
      <c r="O31" s="288"/>
      <c r="P31" s="288"/>
      <c r="Q31" s="291"/>
      <c r="R31" s="90"/>
      <c r="AA31" s="281" t="s">
        <v>166</v>
      </c>
      <c r="AB31" s="281"/>
      <c r="AC31" s="281"/>
      <c r="AD31" s="281"/>
      <c r="AE31" s="281"/>
      <c r="AF31" s="281"/>
      <c r="AG31" s="281"/>
      <c r="AH31" s="281"/>
      <c r="AI31" s="281"/>
      <c r="AJ31" s="281"/>
      <c r="AK31" s="281"/>
      <c r="AL31" s="281"/>
      <c r="AM31" s="281"/>
      <c r="AN31" s="281"/>
      <c r="AO31" s="281"/>
      <c r="AP31" s="281"/>
      <c r="AQ31" s="281"/>
      <c r="AR31" s="281"/>
      <c r="AS31" s="28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c r="BW31" s="281"/>
      <c r="BX31" s="281"/>
      <c r="BY31" s="281"/>
      <c r="BZ31" s="281"/>
      <c r="CA31" s="281"/>
      <c r="CB31" s="281"/>
      <c r="CC31" s="281"/>
      <c r="CD31" s="281"/>
      <c r="CE31" s="281"/>
      <c r="CF31" s="281"/>
      <c r="CG31" s="281"/>
      <c r="CH31" s="281"/>
      <c r="CI31" s="281"/>
      <c r="CJ31" s="281"/>
      <c r="CK31" s="281"/>
      <c r="CL31" s="281"/>
      <c r="CM31" s="281"/>
      <c r="CN31" s="281"/>
      <c r="CO31" s="281"/>
      <c r="CP31" s="281"/>
      <c r="CQ31" s="281"/>
      <c r="CR31" s="281"/>
      <c r="CS31" s="281"/>
      <c r="CT31" s="281"/>
      <c r="CU31" s="281"/>
      <c r="CV31" s="281"/>
      <c r="CW31" s="281"/>
      <c r="CX31" s="281"/>
      <c r="CY31" s="281"/>
      <c r="CZ31" s="281"/>
      <c r="DA31" s="281"/>
      <c r="DB31" s="281"/>
      <c r="DC31" s="281"/>
      <c r="DD31" s="281"/>
      <c r="DE31" s="281"/>
      <c r="DF31" s="281"/>
      <c r="DG31" s="285" t="s">
        <v>167</v>
      </c>
      <c r="DI31" s="282"/>
      <c r="DJ31" s="282"/>
      <c r="DK31" s="282"/>
      <c r="DL31" s="282"/>
      <c r="DM31" s="282"/>
      <c r="DN31" s="282"/>
      <c r="DO31" s="282"/>
      <c r="DP31" s="282"/>
      <c r="DQ31" s="282"/>
      <c r="DR31" s="282"/>
      <c r="DS31" s="282"/>
      <c r="DT31" s="282"/>
      <c r="DU31" s="282"/>
      <c r="DV31" s="282"/>
      <c r="DW31" s="282"/>
      <c r="DX31" s="282"/>
      <c r="DY31" s="282"/>
      <c r="DZ31" s="282"/>
      <c r="EA31" s="282"/>
      <c r="EB31" s="282"/>
      <c r="EC31" s="282"/>
      <c r="ED31" s="282"/>
      <c r="EE31" s="282"/>
      <c r="EF31" s="282"/>
      <c r="EG31" s="282"/>
      <c r="EH31" s="282"/>
      <c r="EI31" s="282"/>
      <c r="EJ31" s="282"/>
      <c r="EK31" s="282"/>
      <c r="EL31" s="282"/>
      <c r="EM31" s="282"/>
      <c r="EN31" s="282"/>
    </row>
    <row r="32" spans="1:144" ht="17.399999999999999" hidden="1" x14ac:dyDescent="0.3">
      <c r="A32" s="19"/>
      <c r="B32" s="301"/>
      <c r="C32" s="302" t="s">
        <v>168</v>
      </c>
      <c r="D32" s="15"/>
      <c r="H32" s="302" t="s">
        <v>169</v>
      </c>
      <c r="L32" s="30"/>
      <c r="Q32" s="293"/>
      <c r="R32" s="90"/>
      <c r="AA32" s="261"/>
      <c r="AB32" s="262">
        <v>1</v>
      </c>
      <c r="AC32" s="262">
        <v>2</v>
      </c>
      <c r="AD32" s="262">
        <v>3</v>
      </c>
      <c r="AE32" s="262">
        <v>4</v>
      </c>
      <c r="AF32" s="262">
        <v>5</v>
      </c>
      <c r="AG32" s="262">
        <v>6</v>
      </c>
      <c r="AH32" s="261"/>
      <c r="AI32" s="261"/>
      <c r="AJ32" s="261"/>
      <c r="AK32" s="262">
        <v>1</v>
      </c>
      <c r="AL32" s="262">
        <v>2</v>
      </c>
      <c r="AM32" s="262">
        <v>3</v>
      </c>
      <c r="AN32" s="262">
        <v>4</v>
      </c>
      <c r="AO32" s="262">
        <v>5</v>
      </c>
      <c r="AP32" s="262">
        <v>6</v>
      </c>
      <c r="AQ32" s="262">
        <v>1</v>
      </c>
      <c r="AR32" s="262">
        <v>2</v>
      </c>
      <c r="AS32" s="262">
        <v>3</v>
      </c>
      <c r="AT32" s="262">
        <v>4</v>
      </c>
      <c r="AU32" s="262">
        <v>1</v>
      </c>
      <c r="AV32" s="262">
        <v>2</v>
      </c>
      <c r="AW32" s="262">
        <v>1</v>
      </c>
      <c r="AX32" s="262">
        <v>2</v>
      </c>
      <c r="AY32" s="262">
        <v>1</v>
      </c>
      <c r="AZ32" s="262">
        <v>2</v>
      </c>
      <c r="BA32" s="262">
        <v>1</v>
      </c>
      <c r="BB32" s="262">
        <v>2</v>
      </c>
      <c r="BC32" s="262">
        <v>3</v>
      </c>
      <c r="BD32" s="261"/>
      <c r="BE32" s="261"/>
      <c r="BF32" s="261"/>
      <c r="BG32" s="262">
        <v>1</v>
      </c>
      <c r="BH32" s="262">
        <v>2</v>
      </c>
      <c r="BI32" s="262">
        <v>3</v>
      </c>
      <c r="BJ32" s="262">
        <v>4</v>
      </c>
      <c r="BK32" s="262">
        <v>5</v>
      </c>
      <c r="BL32" s="261"/>
      <c r="BN32" s="261"/>
      <c r="BO32" s="262">
        <v>1</v>
      </c>
      <c r="BP32" s="262">
        <v>2</v>
      </c>
      <c r="BQ32" s="262">
        <v>3</v>
      </c>
      <c r="BR32" s="262">
        <v>4</v>
      </c>
      <c r="BS32" s="262">
        <v>5</v>
      </c>
      <c r="BT32" s="262">
        <v>6</v>
      </c>
      <c r="BU32" s="262">
        <v>7</v>
      </c>
      <c r="BV32" s="262">
        <v>8</v>
      </c>
      <c r="BW32" s="262">
        <v>9</v>
      </c>
      <c r="BX32" s="261"/>
      <c r="BY32" s="261"/>
      <c r="BZ32" s="261"/>
      <c r="CA32" s="262">
        <v>1</v>
      </c>
      <c r="CB32" s="262">
        <v>2</v>
      </c>
      <c r="CC32" s="261"/>
      <c r="CD32" s="261"/>
      <c r="CE32" s="261"/>
      <c r="CF32" s="262">
        <v>1</v>
      </c>
      <c r="CG32" s="262">
        <v>2</v>
      </c>
      <c r="CH32" s="261"/>
      <c r="CI32" s="261"/>
      <c r="CJ32" s="261"/>
      <c r="CK32" s="262">
        <v>1</v>
      </c>
      <c r="CL32" s="262"/>
      <c r="CM32" s="261"/>
      <c r="CN32" s="261"/>
      <c r="CO32" s="261"/>
      <c r="CP32" s="262">
        <v>1</v>
      </c>
      <c r="CQ32" s="262"/>
      <c r="CR32" s="261"/>
      <c r="CS32" s="261"/>
      <c r="CT32" s="261"/>
      <c r="CU32" s="262">
        <v>1</v>
      </c>
      <c r="CV32" s="262"/>
      <c r="CW32" s="261"/>
      <c r="CX32" s="261"/>
      <c r="CY32" s="261"/>
      <c r="CZ32" s="262">
        <v>1</v>
      </c>
      <c r="DA32" s="262"/>
      <c r="DB32" s="261"/>
      <c r="DC32" s="261"/>
      <c r="DD32" s="261"/>
      <c r="DE32" s="262">
        <v>1</v>
      </c>
      <c r="DF32" s="262"/>
      <c r="DG32" s="261"/>
      <c r="DI32" s="271"/>
      <c r="DJ32" s="283" t="s">
        <v>170</v>
      </c>
      <c r="DL32" s="283" t="s">
        <v>171</v>
      </c>
      <c r="DN32" s="283" t="s">
        <v>171</v>
      </c>
      <c r="DP32" s="283" t="s">
        <v>171</v>
      </c>
      <c r="DR32" s="283" t="s">
        <v>171</v>
      </c>
      <c r="DT32" s="283" t="s">
        <v>171</v>
      </c>
      <c r="DV32" s="283" t="s">
        <v>171</v>
      </c>
      <c r="DX32" s="283" t="s">
        <v>172</v>
      </c>
      <c r="DZ32" s="283" t="s">
        <v>173</v>
      </c>
      <c r="EB32" s="283" t="s">
        <v>174</v>
      </c>
      <c r="ED32" s="283" t="s">
        <v>175</v>
      </c>
      <c r="EF32" s="283" t="s">
        <v>176</v>
      </c>
      <c r="EH32" s="283" t="s">
        <v>177</v>
      </c>
      <c r="EJ32" s="283" t="s">
        <v>178</v>
      </c>
      <c r="EL32" s="283" t="s">
        <v>179</v>
      </c>
      <c r="EN32" s="283" t="s">
        <v>180</v>
      </c>
    </row>
    <row r="33" spans="1:144" hidden="1" x14ac:dyDescent="0.25">
      <c r="A33" s="19"/>
      <c r="B33" s="292"/>
      <c r="C33" s="534" t="s">
        <v>181</v>
      </c>
      <c r="D33" s="534"/>
      <c r="E33" s="534"/>
      <c r="F33" s="534"/>
      <c r="H33" s="534" t="s">
        <v>170</v>
      </c>
      <c r="I33" s="534"/>
      <c r="J33" s="534"/>
      <c r="K33" s="534"/>
      <c r="L33" s="32"/>
      <c r="M33" s="534" t="s">
        <v>182</v>
      </c>
      <c r="N33" s="534"/>
      <c r="O33" s="534"/>
      <c r="P33" s="534"/>
      <c r="Q33" s="293"/>
      <c r="R33" s="90"/>
      <c r="AA33" s="557" t="s">
        <v>183</v>
      </c>
      <c r="AB33" s="558"/>
      <c r="AC33" s="558"/>
      <c r="AD33" s="558"/>
      <c r="AE33" s="558"/>
      <c r="AF33" s="558"/>
      <c r="AG33" s="558"/>
      <c r="AH33" s="559"/>
      <c r="AI33" s="273"/>
      <c r="AJ33" s="557" t="s">
        <v>184</v>
      </c>
      <c r="AK33" s="558"/>
      <c r="AL33" s="558"/>
      <c r="AM33" s="558"/>
      <c r="AN33" s="558"/>
      <c r="AO33" s="558"/>
      <c r="AP33" s="558"/>
      <c r="AQ33" s="558"/>
      <c r="AR33" s="558"/>
      <c r="AS33" s="558"/>
      <c r="AT33" s="558"/>
      <c r="AU33" s="558"/>
      <c r="AV33" s="558"/>
      <c r="AW33" s="558"/>
      <c r="AX33" s="558"/>
      <c r="AY33" s="558"/>
      <c r="AZ33" s="558"/>
      <c r="BA33" s="558"/>
      <c r="BB33" s="558"/>
      <c r="BC33" s="558"/>
      <c r="BD33" s="559"/>
      <c r="BE33" s="273"/>
      <c r="BF33" s="557" t="s">
        <v>172</v>
      </c>
      <c r="BG33" s="558"/>
      <c r="BH33" s="558"/>
      <c r="BI33" s="558"/>
      <c r="BJ33" s="558"/>
      <c r="BK33" s="558"/>
      <c r="BL33" s="559"/>
      <c r="BM33" s="274"/>
      <c r="BN33" s="557" t="s">
        <v>173</v>
      </c>
      <c r="BO33" s="558"/>
      <c r="BP33" s="558"/>
      <c r="BQ33" s="558"/>
      <c r="BR33" s="558"/>
      <c r="BS33" s="558"/>
      <c r="BT33" s="558"/>
      <c r="BU33" s="558"/>
      <c r="BV33" s="558"/>
      <c r="BW33" s="558"/>
      <c r="BX33" s="559"/>
      <c r="BY33" s="273"/>
      <c r="BZ33" s="547" t="s">
        <v>185</v>
      </c>
      <c r="CA33" s="558"/>
      <c r="CB33" s="558"/>
      <c r="CC33" s="559"/>
      <c r="CD33" s="273"/>
      <c r="CE33" s="567" t="s">
        <v>186</v>
      </c>
      <c r="CF33" s="567"/>
      <c r="CG33" s="567"/>
      <c r="CH33" s="567"/>
      <c r="CI33" s="273"/>
      <c r="CJ33" s="547" t="s">
        <v>187</v>
      </c>
      <c r="CK33" s="548"/>
      <c r="CL33" s="548"/>
      <c r="CM33" s="549"/>
      <c r="CN33" s="273"/>
      <c r="CO33" s="547" t="s">
        <v>188</v>
      </c>
      <c r="CP33" s="548"/>
      <c r="CQ33" s="548"/>
      <c r="CR33" s="549"/>
      <c r="CS33" s="273"/>
      <c r="CT33" s="547" t="s">
        <v>189</v>
      </c>
      <c r="CU33" s="548"/>
      <c r="CV33" s="548"/>
      <c r="CW33" s="549"/>
      <c r="CX33" s="273"/>
      <c r="CY33" s="547" t="s">
        <v>190</v>
      </c>
      <c r="CZ33" s="548"/>
      <c r="DA33" s="548"/>
      <c r="DB33" s="549"/>
      <c r="DC33" s="273"/>
      <c r="DD33" s="547" t="s">
        <v>191</v>
      </c>
      <c r="DE33" s="548"/>
      <c r="DF33" s="548"/>
      <c r="DG33" s="549"/>
      <c r="DI33" s="271"/>
      <c r="DJ33" t="s">
        <v>192</v>
      </c>
      <c r="DL33" t="s">
        <v>193</v>
      </c>
      <c r="DN33" t="s">
        <v>194</v>
      </c>
      <c r="DP33" t="s">
        <v>195</v>
      </c>
      <c r="DR33" t="s">
        <v>196</v>
      </c>
      <c r="DT33" t="s">
        <v>197</v>
      </c>
      <c r="DV33" t="s">
        <v>198</v>
      </c>
      <c r="DX33" t="s">
        <v>199</v>
      </c>
      <c r="DZ33" t="s">
        <v>200</v>
      </c>
      <c r="EB33" t="s">
        <v>201</v>
      </c>
      <c r="ED33" t="s">
        <v>202</v>
      </c>
      <c r="EF33" t="s">
        <v>203</v>
      </c>
      <c r="EH33" t="s">
        <v>203</v>
      </c>
      <c r="EJ33" t="s">
        <v>203</v>
      </c>
      <c r="EL33" t="s">
        <v>203</v>
      </c>
      <c r="EN33" t="s">
        <v>203</v>
      </c>
    </row>
    <row r="34" spans="1:144" hidden="1" x14ac:dyDescent="0.25">
      <c r="A34" s="19"/>
      <c r="B34" s="292"/>
      <c r="C34" s="535" t="s">
        <v>204</v>
      </c>
      <c r="D34" s="535"/>
      <c r="E34" s="535"/>
      <c r="F34" s="535"/>
      <c r="H34" s="535" t="s">
        <v>204</v>
      </c>
      <c r="I34" s="535"/>
      <c r="J34" s="535"/>
      <c r="K34" s="535"/>
      <c r="L34" s="31"/>
      <c r="M34" s="535" t="s">
        <v>204</v>
      </c>
      <c r="N34" s="535"/>
      <c r="O34" s="535"/>
      <c r="P34" s="535"/>
      <c r="Q34" s="293"/>
      <c r="R34" s="90"/>
      <c r="AA34" s="263"/>
      <c r="AB34" s="264">
        <v>1</v>
      </c>
      <c r="AC34" s="264">
        <v>2</v>
      </c>
      <c r="AD34" s="264">
        <v>3</v>
      </c>
      <c r="AE34" s="264">
        <v>4</v>
      </c>
      <c r="AF34" s="264">
        <v>5</v>
      </c>
      <c r="AG34" s="264">
        <v>6</v>
      </c>
      <c r="AH34" s="544"/>
      <c r="AI34" s="273"/>
      <c r="AJ34" s="263"/>
      <c r="AK34" s="554">
        <v>1</v>
      </c>
      <c r="AL34" s="555"/>
      <c r="AM34" s="555"/>
      <c r="AN34" s="555"/>
      <c r="AO34" s="555"/>
      <c r="AP34" s="556"/>
      <c r="AQ34" s="554">
        <v>2</v>
      </c>
      <c r="AR34" s="555"/>
      <c r="AS34" s="555"/>
      <c r="AT34" s="556"/>
      <c r="AU34" s="554">
        <v>3</v>
      </c>
      <c r="AV34" s="556"/>
      <c r="AW34" s="554">
        <v>4</v>
      </c>
      <c r="AX34" s="556"/>
      <c r="AY34" s="554">
        <v>5</v>
      </c>
      <c r="AZ34" s="555"/>
      <c r="BA34" s="554">
        <v>6</v>
      </c>
      <c r="BB34" s="555"/>
      <c r="BC34" s="556"/>
      <c r="BD34" s="544"/>
      <c r="BE34" s="273"/>
      <c r="BF34" s="564"/>
      <c r="BG34" s="565"/>
      <c r="BH34" s="565"/>
      <c r="BI34" s="565"/>
      <c r="BJ34" s="565"/>
      <c r="BK34" s="565"/>
      <c r="BL34" s="566"/>
      <c r="BM34" s="274"/>
      <c r="BN34" s="564"/>
      <c r="BO34" s="565"/>
      <c r="BP34" s="565"/>
      <c r="BQ34" s="565"/>
      <c r="BR34" s="565"/>
      <c r="BS34" s="565"/>
      <c r="BT34" s="565"/>
      <c r="BU34" s="565"/>
      <c r="BV34" s="565"/>
      <c r="BW34" s="565"/>
      <c r="BX34" s="566"/>
      <c r="BY34" s="273"/>
      <c r="BZ34" s="564"/>
      <c r="CA34" s="565"/>
      <c r="CB34" s="565"/>
      <c r="CC34" s="566"/>
      <c r="CD34" s="273"/>
      <c r="CE34" s="568"/>
      <c r="CF34" s="568"/>
      <c r="CG34" s="568"/>
      <c r="CH34" s="568"/>
      <c r="CI34" s="273"/>
      <c r="CJ34" s="550"/>
      <c r="CK34" s="551"/>
      <c r="CL34" s="551"/>
      <c r="CM34" s="552"/>
      <c r="CN34" s="273"/>
      <c r="CO34" s="550"/>
      <c r="CP34" s="551"/>
      <c r="CQ34" s="551"/>
      <c r="CR34" s="552"/>
      <c r="CS34" s="273"/>
      <c r="CT34" s="550"/>
      <c r="CU34" s="551"/>
      <c r="CV34" s="551"/>
      <c r="CW34" s="552"/>
      <c r="CX34" s="273"/>
      <c r="CY34" s="550"/>
      <c r="CZ34" s="551"/>
      <c r="DA34" s="551"/>
      <c r="DB34" s="552"/>
      <c r="DC34" s="273"/>
      <c r="DD34" s="550"/>
      <c r="DE34" s="551"/>
      <c r="DF34" s="551"/>
      <c r="DG34" s="552"/>
      <c r="DI34" s="271"/>
      <c r="DJ34" t="s">
        <v>205</v>
      </c>
      <c r="DL34" t="s">
        <v>206</v>
      </c>
      <c r="DN34" t="s">
        <v>207</v>
      </c>
      <c r="DP34" t="s">
        <v>208</v>
      </c>
      <c r="DR34" t="s">
        <v>209</v>
      </c>
      <c r="DT34" t="s">
        <v>210</v>
      </c>
      <c r="DV34" t="s">
        <v>211</v>
      </c>
      <c r="DX34" t="s">
        <v>212</v>
      </c>
      <c r="DZ34" t="s">
        <v>213</v>
      </c>
      <c r="EB34" t="s">
        <v>214</v>
      </c>
      <c r="ED34" t="s">
        <v>215</v>
      </c>
      <c r="EF34" t="s">
        <v>216</v>
      </c>
      <c r="EH34" t="s">
        <v>216</v>
      </c>
      <c r="EJ34" t="s">
        <v>216</v>
      </c>
      <c r="EL34" t="s">
        <v>216</v>
      </c>
      <c r="EN34" t="s">
        <v>216</v>
      </c>
    </row>
    <row r="35" spans="1:144" hidden="1" x14ac:dyDescent="0.25">
      <c r="A35" s="19"/>
      <c r="B35" s="292"/>
      <c r="C35" s="534" t="s">
        <v>217</v>
      </c>
      <c r="D35" s="534"/>
      <c r="E35" s="534"/>
      <c r="F35" s="534"/>
      <c r="H35" s="534" t="s">
        <v>171</v>
      </c>
      <c r="I35" s="534"/>
      <c r="J35" s="534"/>
      <c r="K35" s="534"/>
      <c r="L35" s="32"/>
      <c r="M35" s="534" t="s">
        <v>218</v>
      </c>
      <c r="N35" s="534"/>
      <c r="O35" s="534"/>
      <c r="P35" s="534"/>
      <c r="Q35" s="293"/>
      <c r="R35" s="90"/>
      <c r="AA35" s="542"/>
      <c r="AB35" s="538" t="str">
        <f t="shared" ref="AB35:AG35" ca="1" si="0">OFFSET(Business_Line,AB32,0)</f>
        <v>Energy &amp; Chemicals</v>
      </c>
      <c r="AC35" s="538" t="str">
        <f t="shared" ca="1" si="0"/>
        <v>Power</v>
      </c>
      <c r="AD35" s="538" t="str">
        <f t="shared" ca="1" si="0"/>
        <v>Mining &amp; Metals</v>
      </c>
      <c r="AE35" s="538" t="str">
        <f t="shared" ca="1" si="0"/>
        <v>Infrastructure</v>
      </c>
      <c r="AF35" s="538" t="str">
        <f t="shared" ca="1" si="0"/>
        <v>Life Sciences &amp; Advanced Mfg</v>
      </c>
      <c r="AG35" s="538" t="str">
        <f t="shared" ca="1" si="0"/>
        <v>Government</v>
      </c>
      <c r="AH35" s="544"/>
      <c r="AI35" s="541"/>
      <c r="AJ35" s="542"/>
      <c r="AK35" s="538" t="str">
        <f t="shared" ref="AK35:AP35" ca="1" si="1">OFFSET(Business_Line_Sub_1,AK32,0)</f>
        <v>Upstream</v>
      </c>
      <c r="AL35" s="538" t="str">
        <f t="shared" ca="1" si="1"/>
        <v>Downstream</v>
      </c>
      <c r="AM35" s="538" t="str">
        <f t="shared" ca="1" si="1"/>
        <v>Offshore</v>
      </c>
      <c r="AN35" s="538" t="str">
        <f t="shared" ca="1" si="1"/>
        <v>Pipeline</v>
      </c>
      <c r="AO35" s="538" t="str">
        <f t="shared" ca="1" si="1"/>
        <v>Chemicals</v>
      </c>
      <c r="AP35" s="538" t="str">
        <f t="shared" ca="1" si="1"/>
        <v>LNG</v>
      </c>
      <c r="AQ35" s="538" t="str">
        <f ca="1">OFFSET(Business_Line_Sub_2,AQ32,0)</f>
        <v>Fossil</v>
      </c>
      <c r="AR35" s="538" t="str">
        <f ca="1">OFFSET(Business_Line_Sub_2,AR32,0)</f>
        <v>Nuclear</v>
      </c>
      <c r="AS35" s="538" t="str">
        <f ca="1">OFFSET(Business_Line_Sub_2,AS32,0)</f>
        <v>Renewables</v>
      </c>
      <c r="AT35" s="538" t="str">
        <f ca="1">OFFSET(Business_Line_Sub_2,AT32,0)</f>
        <v>Power Services</v>
      </c>
      <c r="AU35" s="538" t="str">
        <f ca="1">OFFSET(Business_Line_Sub_3,AU32,0)</f>
        <v>Mining</v>
      </c>
      <c r="AV35" s="538" t="str">
        <f ca="1">OFFSET(Business_Line_Sub_3,AV32,0)</f>
        <v>Metals</v>
      </c>
      <c r="AW35" s="538" t="str">
        <f ca="1">OFFSET(Business_Line_Sub_4,AW32,0)</f>
        <v>Roads</v>
      </c>
      <c r="AX35" s="538" t="str">
        <f ca="1">OFFSET(Business_Line_Sub_4,AX32,0)</f>
        <v>Rail</v>
      </c>
      <c r="AY35" s="538" t="str">
        <f ca="1">OFFSET(Business_Line_Sub_5,AY32,0)</f>
        <v>Life Sciences</v>
      </c>
      <c r="AZ35" s="538" t="str">
        <f ca="1">OFFSET(Business_Line_Sub_5,AZ32,0)</f>
        <v>Manufacturing</v>
      </c>
      <c r="BA35" s="538" t="str">
        <f ca="1">OFFSET(Business_Line_Sub_6,BA32,0)</f>
        <v>Contingency Ops</v>
      </c>
      <c r="BB35" s="538" t="str">
        <f ca="1">OFFSET(Business_Line_Sub_6,BB32,0)</f>
        <v>Environmental/Nuclear Ops</v>
      </c>
      <c r="BC35" s="538" t="str">
        <f ca="1">OFFSET(Business_Line_Sub_6,BC32,0)</f>
        <v>Govt Services</v>
      </c>
      <c r="BD35" s="544"/>
      <c r="BE35" s="541"/>
      <c r="BF35" s="542"/>
      <c r="BG35" s="538" t="str">
        <f ca="1">OFFSET(Phase,BG32,0)</f>
        <v>Proposal</v>
      </c>
      <c r="BH35" s="538" t="str">
        <f ca="1">OFFSET(Phase,BH32,0)</f>
        <v>Study</v>
      </c>
      <c r="BI35" s="538" t="str">
        <f ca="1">OFFSET(Phase,BI32,0)</f>
        <v>Pre-FEED</v>
      </c>
      <c r="BJ35" s="538" t="str">
        <f ca="1">OFFSET(Phase,BJ32,0)</f>
        <v>FEED</v>
      </c>
      <c r="BK35" s="538" t="str">
        <f ca="1">OFFSET(Phase,BK32,0)</f>
        <v>Execution</v>
      </c>
      <c r="BL35" s="544"/>
      <c r="BM35" s="541"/>
      <c r="BN35" s="542"/>
      <c r="BO35" s="538" t="str">
        <f t="shared" ref="BO35:BW35" ca="1" si="2">OFFSET(Execution,BO32,0)</f>
        <v>E -- Engineering</v>
      </c>
      <c r="BP35" s="538" t="str">
        <f t="shared" ca="1" si="2"/>
        <v>P -- Procurement</v>
      </c>
      <c r="BQ35" s="538" t="str">
        <f t="shared" ca="1" si="2"/>
        <v>F -- Fabrication</v>
      </c>
      <c r="BR35" s="538" t="str">
        <f t="shared" ca="1" si="2"/>
        <v>CM -- Construction Management</v>
      </c>
      <c r="BS35" s="538" t="str">
        <f t="shared" ca="1" si="2"/>
        <v>SP -- Construction Self Perform</v>
      </c>
      <c r="BT35" s="538" t="str">
        <f t="shared" ca="1" si="2"/>
        <v>PMC -- Project Mgmt Contractor</v>
      </c>
      <c r="BU35" s="538" t="str">
        <f t="shared" ca="1" si="2"/>
        <v>Commissioning &amp; Startup</v>
      </c>
      <c r="BV35" s="538" t="str">
        <f t="shared" ca="1" si="2"/>
        <v>V -- Validation</v>
      </c>
      <c r="BW35" s="538" t="str">
        <f t="shared" ca="1" si="2"/>
        <v>O&amp;M -- Operations &amp; Maintenance</v>
      </c>
      <c r="BX35" s="544"/>
      <c r="BY35" s="541"/>
      <c r="BZ35" s="542"/>
      <c r="CA35" s="538" t="str">
        <f ca="1">OFFSET(Size,CA32,0)</f>
        <v>Small (less than $5MM / 50K hrs)</v>
      </c>
      <c r="CB35" s="538" t="str">
        <f ca="1">OFFSET(Size,CB32,0)</f>
        <v>Large (greater than $5MM / 50K hrs)</v>
      </c>
      <c r="CC35" s="544"/>
      <c r="CD35" s="541"/>
      <c r="CE35" s="543"/>
      <c r="CF35" s="538" t="str">
        <f ca="1">OFFSET(Contract,CF32,0)</f>
        <v>Lump Sum</v>
      </c>
      <c r="CG35" s="538" t="str">
        <f ca="1">OFFSET(Contract,CG32,0)</f>
        <v>Cost Reimbursable</v>
      </c>
      <c r="CH35" s="545"/>
      <c r="CI35" s="541"/>
      <c r="CJ35" s="542"/>
      <c r="CK35" s="538" t="s">
        <v>203</v>
      </c>
      <c r="CL35" s="538" t="s">
        <v>216</v>
      </c>
      <c r="CM35" s="545"/>
      <c r="CN35" s="541"/>
      <c r="CO35" s="542"/>
      <c r="CP35" s="538" t="s">
        <v>203</v>
      </c>
      <c r="CQ35" s="538" t="s">
        <v>216</v>
      </c>
      <c r="CR35" s="545"/>
      <c r="CS35" s="284"/>
      <c r="CT35" s="542"/>
      <c r="CU35" s="538" t="s">
        <v>203</v>
      </c>
      <c r="CV35" s="538" t="s">
        <v>216</v>
      </c>
      <c r="CW35" s="545"/>
      <c r="CX35" s="284"/>
      <c r="CY35" s="542"/>
      <c r="CZ35" s="538" t="s">
        <v>203</v>
      </c>
      <c r="DA35" s="538" t="s">
        <v>216</v>
      </c>
      <c r="DB35" s="545"/>
      <c r="DC35" s="284"/>
      <c r="DD35" s="542"/>
      <c r="DE35" s="538" t="s">
        <v>203</v>
      </c>
      <c r="DF35" s="538" t="s">
        <v>216</v>
      </c>
      <c r="DG35" s="545"/>
      <c r="DI35" s="271"/>
      <c r="DJ35" t="s">
        <v>219</v>
      </c>
      <c r="DL35" t="s">
        <v>220</v>
      </c>
      <c r="DN35" t="s">
        <v>221</v>
      </c>
      <c r="DV35" t="s">
        <v>222</v>
      </c>
      <c r="DX35" t="s">
        <v>223</v>
      </c>
      <c r="DZ35" t="s">
        <v>224</v>
      </c>
    </row>
    <row r="36" spans="1:144" hidden="1" x14ac:dyDescent="0.25">
      <c r="A36" s="19"/>
      <c r="B36" s="292"/>
      <c r="C36" s="535" t="s">
        <v>204</v>
      </c>
      <c r="D36" s="535"/>
      <c r="E36" s="535"/>
      <c r="F36" s="535"/>
      <c r="H36" s="535" t="s">
        <v>225</v>
      </c>
      <c r="I36" s="535"/>
      <c r="J36" s="535"/>
      <c r="K36" s="535"/>
      <c r="L36" s="29"/>
      <c r="M36" s="535" t="s">
        <v>204</v>
      </c>
      <c r="N36" s="535"/>
      <c r="O36" s="535"/>
      <c r="P36" s="535"/>
      <c r="Q36" s="293"/>
      <c r="R36" s="90"/>
      <c r="AA36" s="542"/>
      <c r="AB36" s="539"/>
      <c r="AC36" s="539"/>
      <c r="AD36" s="539"/>
      <c r="AE36" s="539"/>
      <c r="AF36" s="539"/>
      <c r="AG36" s="539"/>
      <c r="AH36" s="544"/>
      <c r="AI36" s="541"/>
      <c r="AJ36" s="542"/>
      <c r="AK36" s="539"/>
      <c r="AL36" s="539"/>
      <c r="AM36" s="539"/>
      <c r="AN36" s="539"/>
      <c r="AO36" s="539"/>
      <c r="AP36" s="539"/>
      <c r="AQ36" s="539"/>
      <c r="AR36" s="539"/>
      <c r="AS36" s="539"/>
      <c r="AT36" s="539"/>
      <c r="AU36" s="539"/>
      <c r="AV36" s="539"/>
      <c r="AW36" s="539"/>
      <c r="AX36" s="539"/>
      <c r="AY36" s="539"/>
      <c r="AZ36" s="539"/>
      <c r="BA36" s="539"/>
      <c r="BB36" s="539"/>
      <c r="BC36" s="539"/>
      <c r="BD36" s="544"/>
      <c r="BE36" s="541"/>
      <c r="BF36" s="542"/>
      <c r="BG36" s="539"/>
      <c r="BH36" s="539"/>
      <c r="BI36" s="539"/>
      <c r="BJ36" s="539"/>
      <c r="BK36" s="539"/>
      <c r="BL36" s="544"/>
      <c r="BM36" s="541"/>
      <c r="BN36" s="542"/>
      <c r="BO36" s="539"/>
      <c r="BP36" s="539"/>
      <c r="BQ36" s="539"/>
      <c r="BR36" s="539"/>
      <c r="BS36" s="539"/>
      <c r="BT36" s="539"/>
      <c r="BU36" s="539"/>
      <c r="BV36" s="539"/>
      <c r="BW36" s="539"/>
      <c r="BX36" s="544"/>
      <c r="BY36" s="541"/>
      <c r="BZ36" s="542"/>
      <c r="CA36" s="539"/>
      <c r="CB36" s="539"/>
      <c r="CC36" s="544"/>
      <c r="CD36" s="541"/>
      <c r="CE36" s="553"/>
      <c r="CF36" s="539"/>
      <c r="CG36" s="539"/>
      <c r="CH36" s="546"/>
      <c r="CI36" s="541"/>
      <c r="CJ36" s="542"/>
      <c r="CK36" s="539"/>
      <c r="CL36" s="539"/>
      <c r="CM36" s="546"/>
      <c r="CN36" s="541"/>
      <c r="CO36" s="542"/>
      <c r="CP36" s="539"/>
      <c r="CQ36" s="539"/>
      <c r="CR36" s="546"/>
      <c r="CS36" s="284"/>
      <c r="CT36" s="542"/>
      <c r="CU36" s="539"/>
      <c r="CV36" s="539"/>
      <c r="CW36" s="546"/>
      <c r="CX36" s="284"/>
      <c r="CY36" s="542"/>
      <c r="CZ36" s="539"/>
      <c r="DA36" s="539"/>
      <c r="DB36" s="546"/>
      <c r="DC36" s="284"/>
      <c r="DD36" s="542"/>
      <c r="DE36" s="539"/>
      <c r="DF36" s="539"/>
      <c r="DG36" s="546"/>
      <c r="DI36" s="271"/>
      <c r="DJ36" t="s">
        <v>226</v>
      </c>
      <c r="DL36" t="s">
        <v>227</v>
      </c>
      <c r="DN36" t="s">
        <v>228</v>
      </c>
      <c r="DX36" t="s">
        <v>229</v>
      </c>
      <c r="DZ36" t="s">
        <v>230</v>
      </c>
    </row>
    <row r="37" spans="1:144" hidden="1" x14ac:dyDescent="0.25">
      <c r="A37" s="19"/>
      <c r="B37" s="292"/>
      <c r="C37" s="534" t="s">
        <v>231</v>
      </c>
      <c r="D37" s="534"/>
      <c r="E37" s="534"/>
      <c r="F37" s="534"/>
      <c r="L37" s="32"/>
      <c r="Q37" s="293"/>
      <c r="R37" s="90"/>
      <c r="AA37" s="542"/>
      <c r="AB37" s="539"/>
      <c r="AC37" s="539"/>
      <c r="AD37" s="539"/>
      <c r="AE37" s="539"/>
      <c r="AF37" s="539"/>
      <c r="AG37" s="539"/>
      <c r="AH37" s="544"/>
      <c r="AI37" s="541"/>
      <c r="AJ37" s="542"/>
      <c r="AK37" s="539"/>
      <c r="AL37" s="539"/>
      <c r="AM37" s="539"/>
      <c r="AN37" s="539"/>
      <c r="AO37" s="539"/>
      <c r="AP37" s="539"/>
      <c r="AQ37" s="539"/>
      <c r="AR37" s="539"/>
      <c r="AS37" s="539"/>
      <c r="AT37" s="539"/>
      <c r="AU37" s="539"/>
      <c r="AV37" s="539"/>
      <c r="AW37" s="539"/>
      <c r="AX37" s="539"/>
      <c r="AY37" s="539"/>
      <c r="AZ37" s="539"/>
      <c r="BA37" s="539"/>
      <c r="BB37" s="539"/>
      <c r="BC37" s="539"/>
      <c r="BD37" s="544"/>
      <c r="BE37" s="541"/>
      <c r="BF37" s="542"/>
      <c r="BG37" s="539"/>
      <c r="BH37" s="539"/>
      <c r="BI37" s="539"/>
      <c r="BJ37" s="539"/>
      <c r="BK37" s="539"/>
      <c r="BL37" s="544"/>
      <c r="BM37" s="541"/>
      <c r="BN37" s="542"/>
      <c r="BO37" s="539"/>
      <c r="BP37" s="539"/>
      <c r="BQ37" s="539"/>
      <c r="BR37" s="539"/>
      <c r="BS37" s="539"/>
      <c r="BT37" s="539"/>
      <c r="BU37" s="539"/>
      <c r="BV37" s="539"/>
      <c r="BW37" s="539"/>
      <c r="BX37" s="544"/>
      <c r="BY37" s="541"/>
      <c r="BZ37" s="542"/>
      <c r="CA37" s="539"/>
      <c r="CB37" s="539"/>
      <c r="CC37" s="544"/>
      <c r="CD37" s="541"/>
      <c r="CE37" s="553"/>
      <c r="CF37" s="539"/>
      <c r="CG37" s="539"/>
      <c r="CH37" s="546"/>
      <c r="CI37" s="541"/>
      <c r="CJ37" s="542"/>
      <c r="CK37" s="539"/>
      <c r="CL37" s="539"/>
      <c r="CM37" s="546"/>
      <c r="CN37" s="541"/>
      <c r="CO37" s="542"/>
      <c r="CP37" s="539"/>
      <c r="CQ37" s="539"/>
      <c r="CR37" s="546"/>
      <c r="CS37" s="284"/>
      <c r="CT37" s="542"/>
      <c r="CU37" s="539"/>
      <c r="CV37" s="539"/>
      <c r="CW37" s="546"/>
      <c r="CX37" s="284"/>
      <c r="CY37" s="542"/>
      <c r="CZ37" s="539"/>
      <c r="DA37" s="539"/>
      <c r="DB37" s="546"/>
      <c r="DC37" s="284"/>
      <c r="DD37" s="542"/>
      <c r="DE37" s="539"/>
      <c r="DF37" s="539"/>
      <c r="DG37" s="546"/>
      <c r="DI37" s="271"/>
      <c r="DJ37" t="s">
        <v>232</v>
      </c>
      <c r="DL37" t="s">
        <v>233</v>
      </c>
      <c r="DX37" t="s">
        <v>173</v>
      </c>
      <c r="DZ37" t="s">
        <v>234</v>
      </c>
    </row>
    <row r="38" spans="1:144" hidden="1" x14ac:dyDescent="0.25">
      <c r="A38" s="19"/>
      <c r="B38" s="292"/>
      <c r="C38" s="535" t="s">
        <v>204</v>
      </c>
      <c r="D38" s="535"/>
      <c r="E38" s="535"/>
      <c r="F38" s="535"/>
      <c r="H38" s="534" t="s">
        <v>235</v>
      </c>
      <c r="I38" s="534"/>
      <c r="J38" s="534"/>
      <c r="K38" s="534"/>
      <c r="L38" s="29"/>
      <c r="M38" s="536"/>
      <c r="N38" s="536"/>
      <c r="O38" s="536"/>
      <c r="P38" s="536"/>
      <c r="Q38" s="293"/>
      <c r="R38" s="90"/>
      <c r="AA38" s="542"/>
      <c r="AB38" s="539"/>
      <c r="AC38" s="539"/>
      <c r="AD38" s="539"/>
      <c r="AE38" s="539"/>
      <c r="AF38" s="539"/>
      <c r="AG38" s="539"/>
      <c r="AH38" s="544"/>
      <c r="AI38" s="541"/>
      <c r="AJ38" s="542"/>
      <c r="AK38" s="539"/>
      <c r="AL38" s="539"/>
      <c r="AM38" s="539"/>
      <c r="AN38" s="539"/>
      <c r="AO38" s="539"/>
      <c r="AP38" s="539"/>
      <c r="AQ38" s="539"/>
      <c r="AR38" s="539"/>
      <c r="AS38" s="539"/>
      <c r="AT38" s="539"/>
      <c r="AU38" s="539"/>
      <c r="AV38" s="539"/>
      <c r="AW38" s="539"/>
      <c r="AX38" s="539"/>
      <c r="AY38" s="539"/>
      <c r="AZ38" s="539"/>
      <c r="BA38" s="539"/>
      <c r="BB38" s="539"/>
      <c r="BC38" s="539"/>
      <c r="BD38" s="544"/>
      <c r="BE38" s="541"/>
      <c r="BF38" s="542"/>
      <c r="BG38" s="539"/>
      <c r="BH38" s="539"/>
      <c r="BI38" s="539"/>
      <c r="BJ38" s="539"/>
      <c r="BK38" s="539"/>
      <c r="BL38" s="544"/>
      <c r="BM38" s="541"/>
      <c r="BN38" s="542"/>
      <c r="BO38" s="539"/>
      <c r="BP38" s="539"/>
      <c r="BQ38" s="539"/>
      <c r="BR38" s="539"/>
      <c r="BS38" s="539"/>
      <c r="BT38" s="539"/>
      <c r="BU38" s="539"/>
      <c r="BV38" s="539"/>
      <c r="BW38" s="539"/>
      <c r="BX38" s="544"/>
      <c r="BY38" s="541"/>
      <c r="BZ38" s="542"/>
      <c r="CA38" s="539"/>
      <c r="CB38" s="539"/>
      <c r="CC38" s="544"/>
      <c r="CD38" s="541"/>
      <c r="CE38" s="553"/>
      <c r="CF38" s="539"/>
      <c r="CG38" s="539"/>
      <c r="CH38" s="546"/>
      <c r="CI38" s="541"/>
      <c r="CJ38" s="542"/>
      <c r="CK38" s="539"/>
      <c r="CL38" s="539"/>
      <c r="CM38" s="546"/>
      <c r="CN38" s="541"/>
      <c r="CO38" s="542"/>
      <c r="CP38" s="539"/>
      <c r="CQ38" s="539"/>
      <c r="CR38" s="546"/>
      <c r="CS38" s="284"/>
      <c r="CT38" s="542"/>
      <c r="CU38" s="539"/>
      <c r="CV38" s="539"/>
      <c r="CW38" s="546"/>
      <c r="CX38" s="284"/>
      <c r="CY38" s="542"/>
      <c r="CZ38" s="539"/>
      <c r="DA38" s="539"/>
      <c r="DB38" s="546"/>
      <c r="DC38" s="284"/>
      <c r="DD38" s="542"/>
      <c r="DE38" s="539"/>
      <c r="DF38" s="539"/>
      <c r="DG38" s="546"/>
      <c r="DI38" s="271"/>
      <c r="DJ38" t="s">
        <v>236</v>
      </c>
      <c r="DL38" t="s">
        <v>237</v>
      </c>
      <c r="DZ38" t="s">
        <v>238</v>
      </c>
    </row>
    <row r="39" spans="1:144" hidden="1" x14ac:dyDescent="0.25">
      <c r="A39" s="19"/>
      <c r="B39" s="292"/>
      <c r="C39" s="534" t="s">
        <v>239</v>
      </c>
      <c r="D39" s="534"/>
      <c r="E39" s="534"/>
      <c r="F39" s="534"/>
      <c r="H39" s="535" t="s">
        <v>204</v>
      </c>
      <c r="I39" s="535"/>
      <c r="J39" s="535"/>
      <c r="K39" s="535"/>
      <c r="L39" s="32"/>
      <c r="M39" s="536"/>
      <c r="N39" s="536"/>
      <c r="O39" s="536"/>
      <c r="P39" s="536"/>
      <c r="Q39" s="293"/>
      <c r="R39" s="90"/>
      <c r="AA39" s="542"/>
      <c r="AB39" s="539"/>
      <c r="AC39" s="539"/>
      <c r="AD39" s="539"/>
      <c r="AE39" s="539"/>
      <c r="AF39" s="539"/>
      <c r="AG39" s="539"/>
      <c r="AH39" s="544"/>
      <c r="AI39" s="541"/>
      <c r="AJ39" s="542"/>
      <c r="AK39" s="539"/>
      <c r="AL39" s="539"/>
      <c r="AM39" s="539"/>
      <c r="AN39" s="539"/>
      <c r="AO39" s="539"/>
      <c r="AP39" s="539"/>
      <c r="AQ39" s="539"/>
      <c r="AR39" s="539"/>
      <c r="AS39" s="539"/>
      <c r="AT39" s="539"/>
      <c r="AU39" s="539"/>
      <c r="AV39" s="539"/>
      <c r="AW39" s="539"/>
      <c r="AX39" s="539"/>
      <c r="AY39" s="539"/>
      <c r="AZ39" s="539"/>
      <c r="BA39" s="539"/>
      <c r="BB39" s="539"/>
      <c r="BC39" s="539"/>
      <c r="BD39" s="544"/>
      <c r="BE39" s="541"/>
      <c r="BF39" s="542"/>
      <c r="BG39" s="539"/>
      <c r="BH39" s="539"/>
      <c r="BI39" s="539"/>
      <c r="BJ39" s="539"/>
      <c r="BK39" s="539"/>
      <c r="BL39" s="544"/>
      <c r="BM39" s="541"/>
      <c r="BN39" s="542"/>
      <c r="BO39" s="539"/>
      <c r="BP39" s="539"/>
      <c r="BQ39" s="539"/>
      <c r="BR39" s="539"/>
      <c r="BS39" s="539"/>
      <c r="BT39" s="539"/>
      <c r="BU39" s="539"/>
      <c r="BV39" s="539"/>
      <c r="BW39" s="539"/>
      <c r="BX39" s="544"/>
      <c r="BY39" s="541"/>
      <c r="BZ39" s="542"/>
      <c r="CA39" s="539"/>
      <c r="CB39" s="539"/>
      <c r="CC39" s="544"/>
      <c r="CD39" s="541"/>
      <c r="CE39" s="553"/>
      <c r="CF39" s="539"/>
      <c r="CG39" s="539"/>
      <c r="CH39" s="546"/>
      <c r="CI39" s="541"/>
      <c r="CJ39" s="542"/>
      <c r="CK39" s="539"/>
      <c r="CL39" s="539"/>
      <c r="CM39" s="546"/>
      <c r="CN39" s="541"/>
      <c r="CO39" s="542"/>
      <c r="CP39" s="539"/>
      <c r="CQ39" s="539"/>
      <c r="CR39" s="546"/>
      <c r="CS39" s="284"/>
      <c r="CT39" s="542"/>
      <c r="CU39" s="539"/>
      <c r="CV39" s="539"/>
      <c r="CW39" s="546"/>
      <c r="CX39" s="284"/>
      <c r="CY39" s="542"/>
      <c r="CZ39" s="539"/>
      <c r="DA39" s="539"/>
      <c r="DB39" s="546"/>
      <c r="DC39" s="284"/>
      <c r="DD39" s="542"/>
      <c r="DE39" s="539"/>
      <c r="DF39" s="539"/>
      <c r="DG39" s="546"/>
      <c r="DI39" s="271"/>
      <c r="DZ39" t="s">
        <v>240</v>
      </c>
    </row>
    <row r="40" spans="1:144" hidden="1" x14ac:dyDescent="0.25">
      <c r="A40" s="19"/>
      <c r="B40" s="292"/>
      <c r="C40" s="535" t="s">
        <v>204</v>
      </c>
      <c r="D40" s="535"/>
      <c r="E40" s="535"/>
      <c r="F40" s="535"/>
      <c r="H40" s="534" t="s">
        <v>241</v>
      </c>
      <c r="I40" s="534"/>
      <c r="J40" s="534"/>
      <c r="K40" s="534"/>
      <c r="L40" s="29"/>
      <c r="M40" s="536"/>
      <c r="N40" s="536"/>
      <c r="O40" s="536"/>
      <c r="P40" s="536"/>
      <c r="Q40" s="293"/>
      <c r="R40" s="90"/>
      <c r="AA40" s="542"/>
      <c r="AB40" s="539"/>
      <c r="AC40" s="539"/>
      <c r="AD40" s="539"/>
      <c r="AE40" s="539"/>
      <c r="AF40" s="539"/>
      <c r="AG40" s="539"/>
      <c r="AH40" s="544"/>
      <c r="AI40" s="541"/>
      <c r="AJ40" s="542"/>
      <c r="AK40" s="539"/>
      <c r="AL40" s="539"/>
      <c r="AM40" s="539"/>
      <c r="AN40" s="539"/>
      <c r="AO40" s="539"/>
      <c r="AP40" s="539"/>
      <c r="AQ40" s="539"/>
      <c r="AR40" s="539"/>
      <c r="AS40" s="539"/>
      <c r="AT40" s="539"/>
      <c r="AU40" s="539"/>
      <c r="AV40" s="539"/>
      <c r="AW40" s="539"/>
      <c r="AX40" s="539"/>
      <c r="AY40" s="539"/>
      <c r="AZ40" s="539"/>
      <c r="BA40" s="539"/>
      <c r="BB40" s="539"/>
      <c r="BC40" s="539"/>
      <c r="BD40" s="544"/>
      <c r="BE40" s="541"/>
      <c r="BF40" s="542"/>
      <c r="BG40" s="539"/>
      <c r="BH40" s="539"/>
      <c r="BI40" s="539"/>
      <c r="BJ40" s="539"/>
      <c r="BK40" s="539"/>
      <c r="BL40" s="544"/>
      <c r="BM40" s="541"/>
      <c r="BN40" s="542"/>
      <c r="BO40" s="539"/>
      <c r="BP40" s="539"/>
      <c r="BQ40" s="539"/>
      <c r="BR40" s="539"/>
      <c r="BS40" s="539"/>
      <c r="BT40" s="539"/>
      <c r="BU40" s="539"/>
      <c r="BV40" s="539"/>
      <c r="BW40" s="539"/>
      <c r="BX40" s="544"/>
      <c r="BY40" s="541"/>
      <c r="BZ40" s="542"/>
      <c r="CA40" s="539"/>
      <c r="CB40" s="539"/>
      <c r="CC40" s="544"/>
      <c r="CD40" s="541"/>
      <c r="CE40" s="553"/>
      <c r="CF40" s="539"/>
      <c r="CG40" s="539"/>
      <c r="CH40" s="546"/>
      <c r="CI40" s="541"/>
      <c r="CJ40" s="542"/>
      <c r="CK40" s="539"/>
      <c r="CL40" s="539"/>
      <c r="CM40" s="546"/>
      <c r="CN40" s="541"/>
      <c r="CO40" s="542"/>
      <c r="CP40" s="539"/>
      <c r="CQ40" s="539"/>
      <c r="CR40" s="546"/>
      <c r="CS40" s="284"/>
      <c r="CT40" s="542"/>
      <c r="CU40" s="539"/>
      <c r="CV40" s="539"/>
      <c r="CW40" s="546"/>
      <c r="CX40" s="284"/>
      <c r="CY40" s="542"/>
      <c r="CZ40" s="539"/>
      <c r="DA40" s="539"/>
      <c r="DB40" s="546"/>
      <c r="DC40" s="284"/>
      <c r="DD40" s="542"/>
      <c r="DE40" s="539"/>
      <c r="DF40" s="539"/>
      <c r="DG40" s="546"/>
      <c r="DI40" s="271"/>
      <c r="DZ40" t="s">
        <v>242</v>
      </c>
    </row>
    <row r="41" spans="1:144" hidden="1" x14ac:dyDescent="0.25">
      <c r="A41" s="19"/>
      <c r="B41" s="292"/>
      <c r="C41" s="534" t="s">
        <v>243</v>
      </c>
      <c r="D41" s="534"/>
      <c r="E41" s="534"/>
      <c r="F41" s="534"/>
      <c r="H41" s="537" t="s">
        <v>225</v>
      </c>
      <c r="I41" s="537"/>
      <c r="J41" s="537"/>
      <c r="K41" s="537"/>
      <c r="M41" s="536"/>
      <c r="N41" s="536"/>
      <c r="O41" s="536"/>
      <c r="P41" s="536"/>
      <c r="Q41" s="293"/>
      <c r="R41" s="90"/>
      <c r="AA41" s="542"/>
      <c r="AB41" s="539"/>
      <c r="AC41" s="539"/>
      <c r="AD41" s="539"/>
      <c r="AE41" s="539"/>
      <c r="AF41" s="539"/>
      <c r="AG41" s="539"/>
      <c r="AH41" s="544"/>
      <c r="AI41" s="541"/>
      <c r="AJ41" s="542"/>
      <c r="AK41" s="539"/>
      <c r="AL41" s="539"/>
      <c r="AM41" s="539"/>
      <c r="AN41" s="539"/>
      <c r="AO41" s="539"/>
      <c r="AP41" s="539"/>
      <c r="AQ41" s="539"/>
      <c r="AR41" s="539"/>
      <c r="AS41" s="539"/>
      <c r="AT41" s="539"/>
      <c r="AU41" s="539"/>
      <c r="AV41" s="539"/>
      <c r="AW41" s="539"/>
      <c r="AX41" s="539"/>
      <c r="AY41" s="539"/>
      <c r="AZ41" s="539"/>
      <c r="BA41" s="539"/>
      <c r="BB41" s="539"/>
      <c r="BC41" s="539"/>
      <c r="BD41" s="544"/>
      <c r="BE41" s="541"/>
      <c r="BF41" s="542"/>
      <c r="BG41" s="539"/>
      <c r="BH41" s="539"/>
      <c r="BI41" s="539"/>
      <c r="BJ41" s="539"/>
      <c r="BK41" s="539"/>
      <c r="BL41" s="544"/>
      <c r="BM41" s="541"/>
      <c r="BN41" s="542"/>
      <c r="BO41" s="539"/>
      <c r="BP41" s="539"/>
      <c r="BQ41" s="539"/>
      <c r="BR41" s="539"/>
      <c r="BS41" s="539"/>
      <c r="BT41" s="539"/>
      <c r="BU41" s="539"/>
      <c r="BV41" s="539"/>
      <c r="BW41" s="539"/>
      <c r="BX41" s="544"/>
      <c r="BY41" s="541"/>
      <c r="BZ41" s="542"/>
      <c r="CA41" s="539"/>
      <c r="CB41" s="539"/>
      <c r="CC41" s="544"/>
      <c r="CD41" s="541"/>
      <c r="CE41" s="553"/>
      <c r="CF41" s="539"/>
      <c r="CG41" s="539"/>
      <c r="CH41" s="546"/>
      <c r="CI41" s="541"/>
      <c r="CJ41" s="542"/>
      <c r="CK41" s="539"/>
      <c r="CL41" s="539"/>
      <c r="CM41" s="546"/>
      <c r="CN41" s="541"/>
      <c r="CO41" s="542"/>
      <c r="CP41" s="539"/>
      <c r="CQ41" s="539"/>
      <c r="CR41" s="546"/>
      <c r="CS41" s="284"/>
      <c r="CT41" s="542"/>
      <c r="CU41" s="539"/>
      <c r="CV41" s="539"/>
      <c r="CW41" s="546"/>
      <c r="CX41" s="284"/>
      <c r="CY41" s="542"/>
      <c r="CZ41" s="539"/>
      <c r="DA41" s="539"/>
      <c r="DB41" s="546"/>
      <c r="DC41" s="284"/>
      <c r="DD41" s="542"/>
      <c r="DE41" s="539"/>
      <c r="DF41" s="539"/>
      <c r="DG41" s="546"/>
      <c r="DI41" s="271"/>
      <c r="DZ41" t="s">
        <v>244</v>
      </c>
    </row>
    <row r="42" spans="1:144" hidden="1" x14ac:dyDescent="0.25">
      <c r="A42" s="19"/>
      <c r="B42" s="292"/>
      <c r="C42" s="535" t="s">
        <v>204</v>
      </c>
      <c r="D42" s="535"/>
      <c r="E42" s="535"/>
      <c r="F42" s="535"/>
      <c r="H42" s="537"/>
      <c r="I42" s="537"/>
      <c r="J42" s="537"/>
      <c r="K42" s="537"/>
      <c r="M42" s="536"/>
      <c r="N42" s="536"/>
      <c r="O42" s="536"/>
      <c r="P42" s="536"/>
      <c r="Q42" s="293"/>
      <c r="R42" s="90"/>
      <c r="AA42" s="542"/>
      <c r="AB42" s="539"/>
      <c r="AC42" s="539"/>
      <c r="AD42" s="539"/>
      <c r="AE42" s="539"/>
      <c r="AF42" s="539"/>
      <c r="AG42" s="539"/>
      <c r="AH42" s="544"/>
      <c r="AI42" s="541"/>
      <c r="AJ42" s="542"/>
      <c r="AK42" s="539"/>
      <c r="AL42" s="539"/>
      <c r="AM42" s="539"/>
      <c r="AN42" s="539"/>
      <c r="AO42" s="539"/>
      <c r="AP42" s="539"/>
      <c r="AQ42" s="539"/>
      <c r="AR42" s="539"/>
      <c r="AS42" s="539"/>
      <c r="AT42" s="539"/>
      <c r="AU42" s="539"/>
      <c r="AV42" s="539"/>
      <c r="AW42" s="539"/>
      <c r="AX42" s="539"/>
      <c r="AY42" s="539"/>
      <c r="AZ42" s="539"/>
      <c r="BA42" s="539"/>
      <c r="BB42" s="539"/>
      <c r="BC42" s="539"/>
      <c r="BD42" s="544"/>
      <c r="BE42" s="541"/>
      <c r="BF42" s="542"/>
      <c r="BG42" s="539"/>
      <c r="BH42" s="539"/>
      <c r="BI42" s="539"/>
      <c r="BJ42" s="539"/>
      <c r="BK42" s="539"/>
      <c r="BL42" s="544"/>
      <c r="BM42" s="541"/>
      <c r="BN42" s="542"/>
      <c r="BO42" s="539"/>
      <c r="BP42" s="539"/>
      <c r="BQ42" s="539"/>
      <c r="BR42" s="539"/>
      <c r="BS42" s="539"/>
      <c r="BT42" s="539"/>
      <c r="BU42" s="539"/>
      <c r="BV42" s="539"/>
      <c r="BW42" s="539"/>
      <c r="BX42" s="544"/>
      <c r="BY42" s="541"/>
      <c r="BZ42" s="542"/>
      <c r="CA42" s="539"/>
      <c r="CB42" s="539"/>
      <c r="CC42" s="544"/>
      <c r="CD42" s="541"/>
      <c r="CE42" s="553"/>
      <c r="CF42" s="539"/>
      <c r="CG42" s="539"/>
      <c r="CH42" s="546"/>
      <c r="CI42" s="541"/>
      <c r="CJ42" s="542"/>
      <c r="CK42" s="539"/>
      <c r="CL42" s="539"/>
      <c r="CM42" s="546"/>
      <c r="CN42" s="541"/>
      <c r="CO42" s="542"/>
      <c r="CP42" s="539"/>
      <c r="CQ42" s="539"/>
      <c r="CR42" s="546"/>
      <c r="CS42" s="284"/>
      <c r="CT42" s="542"/>
      <c r="CU42" s="539"/>
      <c r="CV42" s="539"/>
      <c r="CW42" s="546"/>
      <c r="CX42" s="284"/>
      <c r="CY42" s="542"/>
      <c r="CZ42" s="539"/>
      <c r="DA42" s="539"/>
      <c r="DB42" s="546"/>
      <c r="DC42" s="284"/>
      <c r="DD42" s="542"/>
      <c r="DE42" s="539"/>
      <c r="DF42" s="539"/>
      <c r="DG42" s="546"/>
    </row>
    <row r="43" spans="1:144" ht="13.8" hidden="1" thickBot="1" x14ac:dyDescent="0.3">
      <c r="A43" s="19"/>
      <c r="B43" s="294"/>
      <c r="C43" s="295"/>
      <c r="D43" s="296"/>
      <c r="E43" s="295"/>
      <c r="F43" s="295"/>
      <c r="G43" s="295"/>
      <c r="H43" s="295"/>
      <c r="I43" s="295"/>
      <c r="J43" s="295"/>
      <c r="K43" s="295"/>
      <c r="L43" s="295"/>
      <c r="M43" s="295"/>
      <c r="N43" s="295"/>
      <c r="O43" s="295"/>
      <c r="P43" s="295"/>
      <c r="Q43" s="297"/>
      <c r="R43" s="90"/>
      <c r="AA43" s="542"/>
      <c r="AB43" s="539"/>
      <c r="AC43" s="539"/>
      <c r="AD43" s="539"/>
      <c r="AE43" s="539"/>
      <c r="AF43" s="539"/>
      <c r="AG43" s="539"/>
      <c r="AH43" s="544"/>
      <c r="AI43" s="541"/>
      <c r="AJ43" s="542"/>
      <c r="AK43" s="539"/>
      <c r="AL43" s="539"/>
      <c r="AM43" s="539"/>
      <c r="AN43" s="539"/>
      <c r="AO43" s="539"/>
      <c r="AP43" s="539"/>
      <c r="AQ43" s="539"/>
      <c r="AR43" s="539"/>
      <c r="AS43" s="539"/>
      <c r="AT43" s="539"/>
      <c r="AU43" s="539"/>
      <c r="AV43" s="539"/>
      <c r="AW43" s="539"/>
      <c r="AX43" s="539"/>
      <c r="AY43" s="539"/>
      <c r="AZ43" s="539"/>
      <c r="BA43" s="539"/>
      <c r="BB43" s="539"/>
      <c r="BC43" s="539"/>
      <c r="BD43" s="544"/>
      <c r="BE43" s="541"/>
      <c r="BF43" s="542"/>
      <c r="BG43" s="539"/>
      <c r="BH43" s="539"/>
      <c r="BI43" s="539"/>
      <c r="BJ43" s="539"/>
      <c r="BK43" s="539"/>
      <c r="BL43" s="544"/>
      <c r="BM43" s="541"/>
      <c r="BN43" s="542"/>
      <c r="BO43" s="539"/>
      <c r="BP43" s="539"/>
      <c r="BQ43" s="539"/>
      <c r="BR43" s="539"/>
      <c r="BS43" s="539"/>
      <c r="BT43" s="539"/>
      <c r="BU43" s="539"/>
      <c r="BV43" s="539"/>
      <c r="BW43" s="539"/>
      <c r="BX43" s="544"/>
      <c r="BY43" s="541"/>
      <c r="BZ43" s="542"/>
      <c r="CA43" s="539"/>
      <c r="CB43" s="539"/>
      <c r="CC43" s="544"/>
      <c r="CD43" s="541"/>
      <c r="CE43" s="553"/>
      <c r="CF43" s="539"/>
      <c r="CG43" s="539"/>
      <c r="CH43" s="546"/>
      <c r="CI43" s="541"/>
      <c r="CJ43" s="542"/>
      <c r="CK43" s="539"/>
      <c r="CL43" s="539"/>
      <c r="CM43" s="546"/>
      <c r="CN43" s="541"/>
      <c r="CO43" s="542"/>
      <c r="CP43" s="539"/>
      <c r="CQ43" s="539"/>
      <c r="CR43" s="546"/>
      <c r="CS43" s="284"/>
      <c r="CT43" s="542"/>
      <c r="CU43" s="539"/>
      <c r="CV43" s="539"/>
      <c r="CW43" s="546"/>
      <c r="CX43" s="284"/>
      <c r="CY43" s="542"/>
      <c r="CZ43" s="539"/>
      <c r="DA43" s="539"/>
      <c r="DB43" s="546"/>
      <c r="DC43" s="284"/>
      <c r="DD43" s="542"/>
      <c r="DE43" s="539"/>
      <c r="DF43" s="539"/>
      <c r="DG43" s="546"/>
    </row>
    <row r="44" spans="1:144" x14ac:dyDescent="0.25">
      <c r="AA44" s="542"/>
      <c r="AB44" s="539"/>
      <c r="AC44" s="539"/>
      <c r="AD44" s="539"/>
      <c r="AE44" s="539"/>
      <c r="AF44" s="539"/>
      <c r="AG44" s="539"/>
      <c r="AH44" s="544"/>
      <c r="AI44" s="541"/>
      <c r="AJ44" s="542"/>
      <c r="AK44" s="539"/>
      <c r="AL44" s="539"/>
      <c r="AM44" s="539"/>
      <c r="AN44" s="539"/>
      <c r="AO44" s="539"/>
      <c r="AP44" s="539"/>
      <c r="AQ44" s="539"/>
      <c r="AR44" s="539"/>
      <c r="AS44" s="539"/>
      <c r="AT44" s="539"/>
      <c r="AU44" s="539"/>
      <c r="AV44" s="539"/>
      <c r="AW44" s="539"/>
      <c r="AX44" s="539"/>
      <c r="AY44" s="539"/>
      <c r="AZ44" s="539"/>
      <c r="BA44" s="539"/>
      <c r="BB44" s="539"/>
      <c r="BC44" s="539"/>
      <c r="BD44" s="544"/>
      <c r="BE44" s="541"/>
      <c r="BF44" s="542"/>
      <c r="BG44" s="539"/>
      <c r="BH44" s="539"/>
      <c r="BI44" s="539"/>
      <c r="BJ44" s="539"/>
      <c r="BK44" s="539"/>
      <c r="BL44" s="544"/>
      <c r="BM44" s="541"/>
      <c r="BN44" s="542"/>
      <c r="BO44" s="539"/>
      <c r="BP44" s="539"/>
      <c r="BQ44" s="539"/>
      <c r="BR44" s="539"/>
      <c r="BS44" s="539"/>
      <c r="BT44" s="539"/>
      <c r="BU44" s="539"/>
      <c r="BV44" s="539"/>
      <c r="BW44" s="539"/>
      <c r="BX44" s="544"/>
      <c r="BY44" s="541"/>
      <c r="BZ44" s="542"/>
      <c r="CA44" s="539"/>
      <c r="CB44" s="539"/>
      <c r="CC44" s="544"/>
      <c r="CD44" s="541"/>
      <c r="CE44" s="553"/>
      <c r="CF44" s="539"/>
      <c r="CG44" s="539"/>
      <c r="CH44" s="546"/>
      <c r="CI44" s="541"/>
      <c r="CJ44" s="542"/>
      <c r="CK44" s="539"/>
      <c r="CL44" s="539"/>
      <c r="CM44" s="546"/>
      <c r="CN44" s="541"/>
      <c r="CO44" s="542"/>
      <c r="CP44" s="539"/>
      <c r="CQ44" s="539"/>
      <c r="CR44" s="546"/>
      <c r="CS44" s="284"/>
      <c r="CT44" s="542"/>
      <c r="CU44" s="539"/>
      <c r="CV44" s="539"/>
      <c r="CW44" s="546"/>
      <c r="CX44" s="284"/>
      <c r="CY44" s="542"/>
      <c r="CZ44" s="539"/>
      <c r="DA44" s="539"/>
      <c r="DB44" s="546"/>
      <c r="DC44" s="284"/>
      <c r="DD44" s="542"/>
      <c r="DE44" s="539"/>
      <c r="DF44" s="539"/>
      <c r="DG44" s="546"/>
    </row>
    <row r="45" spans="1:144" x14ac:dyDescent="0.25">
      <c r="AA45" s="542"/>
      <c r="AB45" s="539"/>
      <c r="AC45" s="539"/>
      <c r="AD45" s="539"/>
      <c r="AE45" s="539"/>
      <c r="AF45" s="539"/>
      <c r="AG45" s="539"/>
      <c r="AH45" s="544"/>
      <c r="AI45" s="541"/>
      <c r="AJ45" s="542"/>
      <c r="AK45" s="539"/>
      <c r="AL45" s="539"/>
      <c r="AM45" s="539"/>
      <c r="AN45" s="539"/>
      <c r="AO45" s="539"/>
      <c r="AP45" s="539"/>
      <c r="AQ45" s="539"/>
      <c r="AR45" s="539"/>
      <c r="AS45" s="539"/>
      <c r="AT45" s="539"/>
      <c r="AU45" s="539"/>
      <c r="AV45" s="539"/>
      <c r="AW45" s="539"/>
      <c r="AX45" s="539"/>
      <c r="AY45" s="539"/>
      <c r="AZ45" s="539"/>
      <c r="BA45" s="539"/>
      <c r="BB45" s="539"/>
      <c r="BC45" s="539"/>
      <c r="BD45" s="544"/>
      <c r="BE45" s="541"/>
      <c r="BF45" s="542"/>
      <c r="BG45" s="539"/>
      <c r="BH45" s="539"/>
      <c r="BI45" s="539"/>
      <c r="BJ45" s="539"/>
      <c r="BK45" s="539"/>
      <c r="BL45" s="544"/>
      <c r="BM45" s="541"/>
      <c r="BN45" s="542"/>
      <c r="BO45" s="539"/>
      <c r="BP45" s="539"/>
      <c r="BQ45" s="539"/>
      <c r="BR45" s="539"/>
      <c r="BS45" s="539"/>
      <c r="BT45" s="539"/>
      <c r="BU45" s="539"/>
      <c r="BV45" s="539"/>
      <c r="BW45" s="539"/>
      <c r="BX45" s="544"/>
      <c r="BY45" s="541"/>
      <c r="BZ45" s="542"/>
      <c r="CA45" s="539"/>
      <c r="CB45" s="539"/>
      <c r="CC45" s="544"/>
      <c r="CD45" s="541"/>
      <c r="CE45" s="553"/>
      <c r="CF45" s="539"/>
      <c r="CG45" s="539"/>
      <c r="CH45" s="546"/>
      <c r="CI45" s="541"/>
      <c r="CJ45" s="542"/>
      <c r="CK45" s="539"/>
      <c r="CL45" s="539"/>
      <c r="CM45" s="546"/>
      <c r="CN45" s="541"/>
      <c r="CO45" s="542"/>
      <c r="CP45" s="539"/>
      <c r="CQ45" s="539"/>
      <c r="CR45" s="546"/>
      <c r="CS45" s="284"/>
      <c r="CT45" s="542"/>
      <c r="CU45" s="539"/>
      <c r="CV45" s="539"/>
      <c r="CW45" s="546"/>
      <c r="CX45" s="284"/>
      <c r="CY45" s="542"/>
      <c r="CZ45" s="539"/>
      <c r="DA45" s="539"/>
      <c r="DB45" s="546"/>
      <c r="DC45" s="284"/>
      <c r="DD45" s="542"/>
      <c r="DE45" s="539"/>
      <c r="DF45" s="539"/>
      <c r="DG45" s="546"/>
    </row>
    <row r="46" spans="1:144" x14ac:dyDescent="0.25">
      <c r="AA46" s="543"/>
      <c r="AB46" s="540"/>
      <c r="AC46" s="540"/>
      <c r="AD46" s="540"/>
      <c r="AE46" s="540"/>
      <c r="AF46" s="540"/>
      <c r="AG46" s="540"/>
      <c r="AH46" s="545"/>
      <c r="AI46" s="541"/>
      <c r="AJ46" s="543"/>
      <c r="AK46" s="540"/>
      <c r="AL46" s="540"/>
      <c r="AM46" s="540"/>
      <c r="AN46" s="540"/>
      <c r="AO46" s="540"/>
      <c r="AP46" s="540"/>
      <c r="AQ46" s="540"/>
      <c r="AR46" s="540"/>
      <c r="AS46" s="540"/>
      <c r="AT46" s="540"/>
      <c r="AU46" s="540"/>
      <c r="AV46" s="540"/>
      <c r="AW46" s="540"/>
      <c r="AX46" s="540"/>
      <c r="AY46" s="540"/>
      <c r="AZ46" s="540"/>
      <c r="BA46" s="540"/>
      <c r="BB46" s="540"/>
      <c r="BC46" s="540"/>
      <c r="BD46" s="545"/>
      <c r="BE46" s="541"/>
      <c r="BF46" s="543"/>
      <c r="BG46" s="540"/>
      <c r="BH46" s="540"/>
      <c r="BI46" s="540"/>
      <c r="BJ46" s="540"/>
      <c r="BK46" s="540"/>
      <c r="BL46" s="545"/>
      <c r="BM46" s="541"/>
      <c r="BN46" s="543"/>
      <c r="BO46" s="540"/>
      <c r="BP46" s="540"/>
      <c r="BQ46" s="540"/>
      <c r="BR46" s="540"/>
      <c r="BS46" s="540"/>
      <c r="BT46" s="540"/>
      <c r="BU46" s="540"/>
      <c r="BV46" s="540"/>
      <c r="BW46" s="540"/>
      <c r="BX46" s="545"/>
      <c r="BY46" s="541"/>
      <c r="BZ46" s="543"/>
      <c r="CA46" s="540"/>
      <c r="CB46" s="540"/>
      <c r="CC46" s="545"/>
      <c r="CD46" s="541"/>
      <c r="CE46" s="553"/>
      <c r="CF46" s="540"/>
      <c r="CG46" s="540"/>
      <c r="CH46" s="546"/>
      <c r="CI46" s="541"/>
      <c r="CJ46" s="543"/>
      <c r="CK46" s="540"/>
      <c r="CL46" s="540"/>
      <c r="CM46" s="546"/>
      <c r="CN46" s="541"/>
      <c r="CO46" s="543"/>
      <c r="CP46" s="540"/>
      <c r="CQ46" s="540"/>
      <c r="CR46" s="546"/>
      <c r="CS46" s="284"/>
      <c r="CT46" s="543"/>
      <c r="CU46" s="540"/>
      <c r="CV46" s="540"/>
      <c r="CW46" s="546"/>
      <c r="CX46" s="284"/>
      <c r="CY46" s="543"/>
      <c r="CZ46" s="540"/>
      <c r="DA46" s="540"/>
      <c r="DB46" s="546"/>
      <c r="DC46" s="284"/>
      <c r="DD46" s="543"/>
      <c r="DE46" s="540"/>
      <c r="DF46" s="540"/>
      <c r="DG46" s="546"/>
    </row>
    <row r="47" spans="1:144" x14ac:dyDescent="0.25">
      <c r="N47" s="5"/>
      <c r="O47" s="5"/>
      <c r="P47" s="5"/>
      <c r="Q47" s="5"/>
      <c r="R47" s="5"/>
      <c r="S47" s="5"/>
      <c r="T47" s="5"/>
      <c r="U47" s="5"/>
      <c r="AA47" s="265">
        <f ca="1">IF(ISERROR(MATCH(Filter_Business_Line_Main,Business_Group_Category,0)),0,MATCH(Filter_Business_Line_Main,Business_Group_Category,0))</f>
        <v>0</v>
      </c>
      <c r="AB47" s="266" t="str">
        <f>Filter_Business_Line_Main</f>
        <v>(select)</v>
      </c>
      <c r="AC47" s="267"/>
      <c r="AD47" s="267"/>
      <c r="AE47" s="267"/>
      <c r="AF47" s="267"/>
      <c r="AG47" s="267"/>
      <c r="AH47" s="267"/>
      <c r="AI47" s="274"/>
      <c r="AJ47" s="265">
        <f ca="1">IF(ISERROR(MATCH(Filter_Business_Line_Sub,Business_Line_Category,0)),0,MATCH(Filter_Business_Line_Sub,Business_Line_Category,0))</f>
        <v>0</v>
      </c>
      <c r="AK47" s="275" t="str">
        <f>Filter_Business_Line_Sub</f>
        <v>(none)</v>
      </c>
      <c r="AL47" s="274"/>
      <c r="AM47" s="274"/>
      <c r="AN47" s="274"/>
      <c r="AO47" s="274"/>
      <c r="AP47" s="274"/>
      <c r="AQ47" s="274"/>
      <c r="AR47" s="274"/>
      <c r="AS47" s="274"/>
      <c r="AT47" s="274"/>
      <c r="AU47" s="274"/>
      <c r="AV47" s="274"/>
      <c r="AW47" s="274"/>
      <c r="AX47" s="274"/>
      <c r="AY47" s="274"/>
      <c r="AZ47" s="274"/>
      <c r="BA47" s="274"/>
      <c r="BB47" s="274"/>
      <c r="BC47" s="274"/>
      <c r="BD47" s="274"/>
      <c r="BE47" s="274"/>
      <c r="BF47" s="265">
        <f ca="1">IF(ISERROR(MATCH(Filter_Phase,Phase_Category,0)),0,MATCH(Filter_Phase,Phase_Category,0))</f>
        <v>0</v>
      </c>
      <c r="BG47" s="275" t="str">
        <f>Filter_Phase</f>
        <v>(select)</v>
      </c>
      <c r="BI47" s="274"/>
      <c r="BJ47" s="274"/>
      <c r="BK47" s="274"/>
      <c r="BL47" s="274"/>
      <c r="BM47" s="274"/>
      <c r="BN47" s="265">
        <f>SUM(BO47:BW47)</f>
        <v>0</v>
      </c>
      <c r="BO47" s="276"/>
      <c r="BP47" s="276"/>
      <c r="BQ47" s="276"/>
      <c r="BR47" s="276"/>
      <c r="BS47" s="276"/>
      <c r="BT47" s="276"/>
      <c r="BU47" s="276"/>
      <c r="BV47" s="276"/>
      <c r="BW47" s="276"/>
      <c r="BX47" s="274"/>
      <c r="BY47" s="274"/>
      <c r="BZ47" s="265">
        <f ca="1">IF(ISERROR(MATCH(Filter_Size,Size_Category,0)),0,MATCH(Filter_Size,Size_Category,0))</f>
        <v>0</v>
      </c>
      <c r="CA47" s="275" t="str">
        <f>Filter_Size</f>
        <v>(select)</v>
      </c>
      <c r="CB47" s="274"/>
      <c r="CC47" s="274"/>
      <c r="CD47" s="274"/>
      <c r="CE47" s="265">
        <f ca="1">IF(ISERROR(MATCH(Filter_Contract,Contract_Category,0)),0,MATCH(Filter_Contract,Contract_Category,0))</f>
        <v>0</v>
      </c>
      <c r="CF47" s="275" t="str">
        <f>Filter_Contract</f>
        <v>(select)</v>
      </c>
      <c r="CG47" s="274"/>
      <c r="CH47" s="274"/>
      <c r="CI47" s="274"/>
      <c r="CJ47" s="265">
        <f>IF(ISERROR(MATCH(Filter_Corporate_Risk,Corp_Risk_Category,0)),0,MATCH(Filter_Corporate_Risk,Corp_Risk_Category,0))</f>
        <v>0</v>
      </c>
      <c r="CK47" s="275" t="str">
        <f>Filter_Corporate_Risk</f>
        <v>(select)</v>
      </c>
      <c r="CL47" s="274"/>
      <c r="CM47" s="274"/>
      <c r="CN47" s="274"/>
      <c r="CO47" s="265">
        <f>IF(ISERROR(MATCH(Filter_Distributed_Execution,Dist_Exec_Category,0)),0,MATCH(Filter_Distributed_Execution,Dist_Exec_Category,0))</f>
        <v>0</v>
      </c>
      <c r="CP47" s="275" t="str">
        <f>Filter_Distributed_Execution</f>
        <v>(select)</v>
      </c>
      <c r="CQ47" s="274"/>
      <c r="CR47" s="274"/>
      <c r="CS47" s="274"/>
      <c r="CT47" s="265">
        <f>IF(ISERROR(MATCH(Filter_Joint_Venture,Joint_Venture_Category,0)),0,MATCH(Filter_Joint_Venture,Joint_Venture_Category,0))</f>
        <v>0</v>
      </c>
      <c r="CU47" s="275" t="str">
        <f>Filter_Joint_Venture</f>
        <v>(select)</v>
      </c>
      <c r="CV47" s="274"/>
      <c r="CW47" s="274"/>
      <c r="CX47" s="274"/>
      <c r="CY47" s="265">
        <f>IF(ISERROR(MATCH(Filter_Modularization,Modular_Category,0)),0,MATCH(Filter_Modularization,Modular_Category,0))</f>
        <v>0</v>
      </c>
      <c r="CZ47" s="275" t="str">
        <f>Filter_Modularization</f>
        <v>(select)</v>
      </c>
      <c r="DA47" s="274"/>
      <c r="DB47" s="274"/>
      <c r="DC47" s="274"/>
      <c r="DD47" s="265">
        <f>IF(ISERROR(MATCH(Filter_Fluor_Entities,Fluor_Entities_Category,0)),0,MATCH(Filter_Fluor_Entities,Fluor_Entities_Category,0))</f>
        <v>0</v>
      </c>
      <c r="DE47" s="275" t="str">
        <f>Filter_Fluor_Entities</f>
        <v>(select)</v>
      </c>
      <c r="DF47" s="274"/>
      <c r="DG47" s="274"/>
    </row>
    <row r="49" spans="4:34" x14ac:dyDescent="0.25">
      <c r="AA49" s="300" t="s">
        <v>245</v>
      </c>
      <c r="AB49" s="62"/>
      <c r="AC49" s="62"/>
      <c r="AD49" s="62"/>
      <c r="AE49" s="62"/>
      <c r="AF49" s="62"/>
      <c r="AG49" s="62"/>
      <c r="AH49" s="97"/>
    </row>
    <row r="50" spans="4:34" x14ac:dyDescent="0.25">
      <c r="D50" s="26"/>
      <c r="AA50" s="560" t="s">
        <v>216</v>
      </c>
      <c r="AB50" s="561"/>
      <c r="AC50" s="561"/>
      <c r="AD50" s="87"/>
      <c r="AE50" s="87"/>
      <c r="AF50" s="87"/>
      <c r="AG50" s="87"/>
      <c r="AH50" s="196"/>
    </row>
    <row r="51" spans="4:34" x14ac:dyDescent="0.25">
      <c r="AA51" s="271"/>
    </row>
    <row r="52" spans="4:34" x14ac:dyDescent="0.25">
      <c r="AA52" s="300" t="s">
        <v>246</v>
      </c>
      <c r="AB52" s="62"/>
      <c r="AC52" s="62"/>
      <c r="AD52" s="62"/>
      <c r="AE52" s="62"/>
      <c r="AF52" s="62"/>
      <c r="AG52" s="62"/>
      <c r="AH52" s="97"/>
    </row>
    <row r="53" spans="4:34" x14ac:dyDescent="0.25">
      <c r="AA53" s="562" t="str">
        <f>IF(OR(Filter_Business_Line_Main = "(select)",Filter_Business_Line_Sub = "(select)",Filter_Phase = "(select)",Filter_Execution = "(select)",Filter_Size = "(select)",Filter_Contract = "(select)",Filter_Joint_Venture = "(select)",Filter_Fluor_Entities = "(select)"),"No","Yes")</f>
        <v>No</v>
      </c>
      <c r="AB53" s="563"/>
      <c r="AC53" s="563"/>
      <c r="AD53" s="87"/>
      <c r="AE53" s="87"/>
      <c r="AF53" s="87"/>
      <c r="AG53" s="87"/>
      <c r="AH53" s="196"/>
    </row>
    <row r="113" spans="2:27" ht="13.8" hidden="1" thickBot="1" x14ac:dyDescent="0.3">
      <c r="B113" t="s">
        <v>247</v>
      </c>
      <c r="Z113" s="225" t="s">
        <v>248</v>
      </c>
      <c r="AA113" s="224"/>
    </row>
    <row r="114" spans="2:27" hidden="1" x14ac:dyDescent="0.25">
      <c r="B114" s="33"/>
      <c r="C114" s="34"/>
      <c r="D114" s="34"/>
      <c r="E114" s="34"/>
      <c r="F114" s="34"/>
      <c r="G114" s="34"/>
      <c r="H114" s="34"/>
      <c r="I114" s="34"/>
      <c r="J114" s="34"/>
      <c r="K114" s="34"/>
      <c r="L114" s="34"/>
      <c r="M114" s="34"/>
      <c r="N114" s="34"/>
      <c r="O114" s="34"/>
      <c r="P114" s="34"/>
      <c r="Q114" s="35"/>
      <c r="AA114" s="224"/>
    </row>
    <row r="115" spans="2:27" hidden="1" x14ac:dyDescent="0.25">
      <c r="B115" s="36" t="s">
        <v>249</v>
      </c>
      <c r="C115" s="14"/>
      <c r="D115" s="529" t="s">
        <v>250</v>
      </c>
      <c r="E115" s="530"/>
      <c r="F115" s="530"/>
      <c r="G115" s="530"/>
      <c r="H115" s="530"/>
      <c r="I115" s="530"/>
      <c r="J115" s="531"/>
      <c r="L115" s="14" t="s">
        <v>251</v>
      </c>
      <c r="N115" s="529" t="s">
        <v>252</v>
      </c>
      <c r="O115" s="530"/>
      <c r="P115" s="531"/>
      <c r="Q115" s="37"/>
      <c r="AA115" s="224"/>
    </row>
    <row r="116" spans="2:27" hidden="1" x14ac:dyDescent="0.25">
      <c r="B116" s="36" t="s">
        <v>253</v>
      </c>
      <c r="C116" s="14"/>
      <c r="D116" s="529" t="s">
        <v>254</v>
      </c>
      <c r="E116" s="530"/>
      <c r="F116" s="530"/>
      <c r="G116" s="530"/>
      <c r="H116" s="530"/>
      <c r="I116" s="530"/>
      <c r="J116" s="531"/>
      <c r="L116" s="14" t="s">
        <v>255</v>
      </c>
      <c r="N116" s="532">
        <v>44980</v>
      </c>
      <c r="O116" s="533"/>
      <c r="P116" s="72"/>
      <c r="Q116" s="37"/>
      <c r="AA116" s="224"/>
    </row>
    <row r="117" spans="2:27" hidden="1" x14ac:dyDescent="0.25">
      <c r="B117" s="36" t="s">
        <v>256</v>
      </c>
      <c r="C117" s="14"/>
      <c r="D117" s="529" t="s">
        <v>257</v>
      </c>
      <c r="E117" s="530"/>
      <c r="F117" s="530"/>
      <c r="G117" s="530"/>
      <c r="H117" s="530"/>
      <c r="I117" s="530"/>
      <c r="J117" s="531"/>
      <c r="Q117" s="37"/>
      <c r="AA117" s="224"/>
    </row>
    <row r="118" spans="2:27" hidden="1" x14ac:dyDescent="0.25">
      <c r="B118" s="36"/>
      <c r="C118" s="14"/>
      <c r="D118" s="14"/>
      <c r="E118" s="15"/>
      <c r="Q118" s="37"/>
      <c r="AA118" s="224"/>
    </row>
    <row r="119" spans="2:27" hidden="1" x14ac:dyDescent="0.25">
      <c r="B119" s="36" t="s">
        <v>258</v>
      </c>
      <c r="C119" s="14"/>
      <c r="D119" s="529" t="s">
        <v>259</v>
      </c>
      <c r="E119" s="530"/>
      <c r="F119" s="531"/>
      <c r="G119" s="14"/>
      <c r="M119" s="14" t="s">
        <v>260</v>
      </c>
      <c r="N119" s="532">
        <v>46233</v>
      </c>
      <c r="O119" s="533"/>
      <c r="Q119" s="37"/>
      <c r="AA119" s="224"/>
    </row>
    <row r="120" spans="2:27" hidden="1" x14ac:dyDescent="0.25">
      <c r="B120" s="38"/>
      <c r="Q120" s="37"/>
      <c r="AA120" s="224"/>
    </row>
    <row r="121" spans="2:27" hidden="1" x14ac:dyDescent="0.25">
      <c r="B121" s="38"/>
      <c r="Q121" s="37"/>
      <c r="AA121" s="224"/>
    </row>
    <row r="122" spans="2:27" hidden="1" x14ac:dyDescent="0.25">
      <c r="B122" s="36" t="s">
        <v>261</v>
      </c>
      <c r="C122" s="14"/>
      <c r="D122" s="529" t="s">
        <v>262</v>
      </c>
      <c r="E122" s="530"/>
      <c r="F122" s="530"/>
      <c r="G122" s="530"/>
      <c r="H122" s="530"/>
      <c r="I122" s="530"/>
      <c r="J122" s="531"/>
      <c r="L122" s="14" t="s">
        <v>263</v>
      </c>
      <c r="N122" s="529" t="s">
        <v>264</v>
      </c>
      <c r="O122" s="530"/>
      <c r="P122" s="531"/>
      <c r="Q122" s="37"/>
      <c r="AA122" s="224"/>
    </row>
    <row r="123" spans="2:27" ht="13.8" hidden="1" thickBot="1" x14ac:dyDescent="0.3">
      <c r="B123" s="39"/>
      <c r="C123" s="40"/>
      <c r="D123" s="40"/>
      <c r="E123" s="40"/>
      <c r="F123" s="40"/>
      <c r="G123" s="40"/>
      <c r="H123" s="40"/>
      <c r="I123" s="40"/>
      <c r="J123" s="40"/>
      <c r="K123" s="40"/>
      <c r="L123" s="40"/>
      <c r="M123" s="40"/>
      <c r="N123" s="40"/>
      <c r="O123" s="40"/>
      <c r="P123" s="40"/>
      <c r="Q123" s="41"/>
      <c r="AA123" s="224"/>
    </row>
    <row r="124" spans="2:27" hidden="1" x14ac:dyDescent="0.25">
      <c r="AA124" s="224"/>
    </row>
    <row r="125" spans="2:27" hidden="1" x14ac:dyDescent="0.25">
      <c r="AA125" s="224"/>
    </row>
    <row r="126" spans="2:27" hidden="1" x14ac:dyDescent="0.25">
      <c r="D126" s="136" t="str">
        <f>IF(OR(HdrClient=D130,HdrProject=D131,HdrContract=D132,HdrAudit_Number=D134,HdrDate_Prepared=N134),"Header information is not Audit-Specific","")</f>
        <v>Header information is not Audit-Specific</v>
      </c>
      <c r="AA126" s="224"/>
    </row>
    <row r="127" spans="2:27" hidden="1" x14ac:dyDescent="0.25">
      <c r="AA127" s="224"/>
    </row>
    <row r="128" spans="2:27" ht="13.8" hidden="1" thickBot="1" x14ac:dyDescent="0.3">
      <c r="B128" t="s">
        <v>265</v>
      </c>
      <c r="AA128" s="224"/>
    </row>
    <row r="129" spans="2:27" hidden="1" x14ac:dyDescent="0.25">
      <c r="B129" s="33"/>
      <c r="C129" s="34"/>
      <c r="D129" s="34"/>
      <c r="E129" s="34"/>
      <c r="F129" s="34"/>
      <c r="G129" s="34"/>
      <c r="H129" s="34"/>
      <c r="I129" s="34"/>
      <c r="J129" s="34"/>
      <c r="K129" s="34"/>
      <c r="L129" s="34"/>
      <c r="M129" s="34"/>
      <c r="N129" s="34"/>
      <c r="O129" s="34"/>
      <c r="P129" s="34"/>
      <c r="Q129" s="35"/>
      <c r="AA129" s="224"/>
    </row>
    <row r="130" spans="2:27" hidden="1" x14ac:dyDescent="0.25">
      <c r="B130" s="36" t="s">
        <v>249</v>
      </c>
      <c r="C130" s="14"/>
      <c r="D130" s="529" t="s">
        <v>266</v>
      </c>
      <c r="E130" s="530"/>
      <c r="F130" s="530"/>
      <c r="G130" s="530"/>
      <c r="H130" s="530"/>
      <c r="I130" s="530"/>
      <c r="J130" s="531"/>
      <c r="L130" s="14" t="s">
        <v>251</v>
      </c>
      <c r="N130" s="529" t="s">
        <v>267</v>
      </c>
      <c r="O130" s="530"/>
      <c r="P130" s="531"/>
      <c r="Q130" s="37"/>
      <c r="AA130" s="224"/>
    </row>
    <row r="131" spans="2:27" hidden="1" x14ac:dyDescent="0.25">
      <c r="B131" s="36" t="s">
        <v>253</v>
      </c>
      <c r="C131" s="14"/>
      <c r="D131" s="529" t="s">
        <v>268</v>
      </c>
      <c r="E131" s="530"/>
      <c r="F131" s="530"/>
      <c r="G131" s="530"/>
      <c r="H131" s="530"/>
      <c r="I131" s="530"/>
      <c r="J131" s="531"/>
      <c r="L131" s="14" t="s">
        <v>255</v>
      </c>
      <c r="N131" s="532" t="s">
        <v>269</v>
      </c>
      <c r="O131" s="533"/>
      <c r="P131" s="72"/>
      <c r="Q131" s="37"/>
      <c r="AA131" s="224"/>
    </row>
    <row r="132" spans="2:27" hidden="1" x14ac:dyDescent="0.25">
      <c r="B132" s="36" t="s">
        <v>256</v>
      </c>
      <c r="C132" s="14"/>
      <c r="D132" s="529" t="s">
        <v>270</v>
      </c>
      <c r="E132" s="530"/>
      <c r="F132" s="530"/>
      <c r="G132" s="530"/>
      <c r="H132" s="530"/>
      <c r="I132" s="530"/>
      <c r="J132" s="531"/>
      <c r="Q132" s="37"/>
      <c r="AA132" s="224"/>
    </row>
    <row r="133" spans="2:27" hidden="1" x14ac:dyDescent="0.25">
      <c r="B133" s="36"/>
      <c r="C133" s="14"/>
      <c r="D133" s="14"/>
      <c r="E133" s="15"/>
      <c r="Q133" s="37"/>
      <c r="AA133" s="224"/>
    </row>
    <row r="134" spans="2:27" hidden="1" x14ac:dyDescent="0.25">
      <c r="B134" s="36" t="s">
        <v>258</v>
      </c>
      <c r="C134" s="14"/>
      <c r="D134" s="529" t="s">
        <v>259</v>
      </c>
      <c r="E134" s="530"/>
      <c r="F134" s="531"/>
      <c r="G134" s="14"/>
      <c r="M134" s="14" t="s">
        <v>260</v>
      </c>
      <c r="N134" s="532" t="s">
        <v>269</v>
      </c>
      <c r="O134" s="533"/>
      <c r="Q134" s="37"/>
      <c r="AA134" s="224"/>
    </row>
    <row r="135" spans="2:27" hidden="1" x14ac:dyDescent="0.25">
      <c r="B135" s="38"/>
      <c r="Q135" s="37"/>
      <c r="AA135" s="224"/>
    </row>
    <row r="136" spans="2:27" hidden="1" x14ac:dyDescent="0.25">
      <c r="B136" s="38"/>
      <c r="Q136" s="37"/>
      <c r="AA136" s="224"/>
    </row>
    <row r="137" spans="2:27" hidden="1" x14ac:dyDescent="0.25">
      <c r="B137" s="36" t="s">
        <v>271</v>
      </c>
      <c r="C137" s="14"/>
      <c r="D137" s="529" t="s">
        <v>262</v>
      </c>
      <c r="E137" s="530"/>
      <c r="F137" s="530"/>
      <c r="G137" s="530"/>
      <c r="H137" s="530"/>
      <c r="I137" s="530"/>
      <c r="J137" s="531"/>
      <c r="L137" s="14" t="s">
        <v>263</v>
      </c>
      <c r="N137" s="529" t="s">
        <v>272</v>
      </c>
      <c r="O137" s="530"/>
      <c r="P137" s="531"/>
      <c r="Q137" s="37"/>
      <c r="AA137" s="224"/>
    </row>
    <row r="138" spans="2:27" ht="13.8" hidden="1" thickBot="1" x14ac:dyDescent="0.3">
      <c r="B138" s="39"/>
      <c r="C138" s="40"/>
      <c r="D138" s="40"/>
      <c r="E138" s="40"/>
      <c r="F138" s="40"/>
      <c r="G138" s="40"/>
      <c r="H138" s="40"/>
      <c r="I138" s="40"/>
      <c r="J138" s="40"/>
      <c r="K138" s="40"/>
      <c r="L138" s="40"/>
      <c r="M138" s="40"/>
      <c r="N138" s="40"/>
      <c r="O138" s="40"/>
      <c r="P138" s="40"/>
      <c r="Q138" s="41"/>
      <c r="AA138" s="224"/>
    </row>
    <row r="139" spans="2:27" hidden="1" x14ac:dyDescent="0.25">
      <c r="AA139" s="224"/>
    </row>
    <row r="140" spans="2:27" hidden="1" x14ac:dyDescent="0.25">
      <c r="AA140" s="224"/>
    </row>
    <row r="141" spans="2:27" hidden="1" x14ac:dyDescent="0.25">
      <c r="AA141" s="224"/>
    </row>
    <row r="142" spans="2:27" hidden="1" x14ac:dyDescent="0.25">
      <c r="B142" t="s">
        <v>273</v>
      </c>
      <c r="J142" s="5" t="s">
        <v>274</v>
      </c>
      <c r="L142" s="188" t="s">
        <v>275</v>
      </c>
      <c r="AA142" s="224"/>
    </row>
    <row r="143" spans="2:27" hidden="1" x14ac:dyDescent="0.25">
      <c r="B143" s="73">
        <v>9</v>
      </c>
      <c r="E143" s="73" t="s">
        <v>161</v>
      </c>
      <c r="I143" s="73" t="s">
        <v>276</v>
      </c>
      <c r="J143" s="226" t="s">
        <v>216</v>
      </c>
      <c r="K143" s="73"/>
      <c r="L143" s="15" t="s">
        <v>277</v>
      </c>
      <c r="N143" s="73"/>
      <c r="O143" s="213" t="b">
        <v>1</v>
      </c>
      <c r="AA143" s="224"/>
    </row>
    <row r="144" spans="2:27" hidden="1" x14ac:dyDescent="0.25">
      <c r="L144" s="15" t="s">
        <v>278</v>
      </c>
      <c r="O144" s="213" t="b">
        <v>1</v>
      </c>
      <c r="AA144" s="224"/>
    </row>
    <row r="145" spans="2:27" hidden="1" x14ac:dyDescent="0.25">
      <c r="B145" s="188" t="s">
        <v>279</v>
      </c>
      <c r="E145" s="189">
        <v>561821000</v>
      </c>
      <c r="L145" s="15" t="s">
        <v>280</v>
      </c>
      <c r="O145" s="213" t="b">
        <v>1</v>
      </c>
      <c r="AA145" s="224"/>
    </row>
    <row r="146" spans="2:27" hidden="1" x14ac:dyDescent="0.25">
      <c r="AA146" s="224"/>
    </row>
    <row r="147" spans="2:27" hidden="1" x14ac:dyDescent="0.25">
      <c r="B147" t="s">
        <v>281</v>
      </c>
      <c r="AA147" s="224"/>
    </row>
    <row r="148" spans="2:27" hidden="1" x14ac:dyDescent="0.25">
      <c r="B148" s="73" t="b">
        <v>0</v>
      </c>
      <c r="AA148" s="224"/>
    </row>
    <row r="149" spans="2:27" hidden="1" x14ac:dyDescent="0.25">
      <c r="B149" s="73" t="b">
        <v>0</v>
      </c>
      <c r="AA149" s="224"/>
    </row>
    <row r="150" spans="2:27" hidden="1" x14ac:dyDescent="0.25">
      <c r="B150" s="73" t="b">
        <v>0</v>
      </c>
      <c r="AA150" s="224"/>
    </row>
    <row r="151" spans="2:27" hidden="1" x14ac:dyDescent="0.25">
      <c r="B151" s="73" t="b">
        <v>0</v>
      </c>
      <c r="AA151" s="224"/>
    </row>
    <row r="152" spans="2:27" hidden="1" x14ac:dyDescent="0.25">
      <c r="B152" s="73" t="b">
        <v>0</v>
      </c>
      <c r="AA152" s="224"/>
    </row>
    <row r="153" spans="2:27" hidden="1" x14ac:dyDescent="0.25">
      <c r="B153" s="73" t="b">
        <v>0</v>
      </c>
      <c r="AA153" s="224"/>
    </row>
    <row r="154" spans="2:27" hidden="1" x14ac:dyDescent="0.25">
      <c r="B154" s="73" t="b">
        <v>0</v>
      </c>
      <c r="AA154" s="224"/>
    </row>
    <row r="155" spans="2:27" hidden="1" x14ac:dyDescent="0.25">
      <c r="B155" s="73" t="b">
        <v>0</v>
      </c>
      <c r="AA155" s="224"/>
    </row>
    <row r="156" spans="2:27" hidden="1" x14ac:dyDescent="0.25">
      <c r="B156" s="73" t="b">
        <v>0</v>
      </c>
      <c r="AA156" s="224"/>
    </row>
    <row r="157" spans="2:27" hidden="1" x14ac:dyDescent="0.25">
      <c r="B157" s="73" t="b">
        <v>0</v>
      </c>
      <c r="AA157" s="224"/>
    </row>
    <row r="158" spans="2:27" hidden="1" x14ac:dyDescent="0.25">
      <c r="B158" s="73" t="b">
        <v>0</v>
      </c>
      <c r="AA158" s="224"/>
    </row>
    <row r="159" spans="2:27" hidden="1" x14ac:dyDescent="0.25">
      <c r="B159" s="73" t="b">
        <v>0</v>
      </c>
      <c r="AA159" s="224"/>
    </row>
    <row r="160" spans="2:27" hidden="1" x14ac:dyDescent="0.25">
      <c r="B160" s="73" t="b">
        <v>0</v>
      </c>
      <c r="AA160" s="224"/>
    </row>
    <row r="161" spans="2:27" hidden="1" x14ac:dyDescent="0.25">
      <c r="B161" s="73" t="b">
        <v>0</v>
      </c>
      <c r="AA161" s="224"/>
    </row>
    <row r="162" spans="2:27" hidden="1" x14ac:dyDescent="0.25">
      <c r="B162" s="73" t="b">
        <v>0</v>
      </c>
      <c r="AA162" s="224"/>
    </row>
    <row r="163" spans="2:27" hidden="1" x14ac:dyDescent="0.25">
      <c r="B163" s="73" t="b">
        <v>0</v>
      </c>
      <c r="AA163" s="224"/>
    </row>
    <row r="164" spans="2:27" hidden="1" x14ac:dyDescent="0.25">
      <c r="B164" s="73" t="b">
        <v>0</v>
      </c>
      <c r="AA164" s="224"/>
    </row>
    <row r="165" spans="2:27" hidden="1" x14ac:dyDescent="0.25">
      <c r="B165" s="73" t="b">
        <v>0</v>
      </c>
      <c r="AA165" s="224"/>
    </row>
    <row r="166" spans="2:27" hidden="1" x14ac:dyDescent="0.25">
      <c r="B166" s="73" t="b">
        <v>0</v>
      </c>
      <c r="AA166" s="224"/>
    </row>
    <row r="167" spans="2:27" hidden="1" x14ac:dyDescent="0.25">
      <c r="B167" s="73" t="b">
        <v>0</v>
      </c>
      <c r="AA167" s="224"/>
    </row>
    <row r="168" spans="2:27" hidden="1" x14ac:dyDescent="0.25">
      <c r="B168" s="73" t="b">
        <v>0</v>
      </c>
      <c r="AA168" s="224"/>
    </row>
    <row r="169" spans="2:27" hidden="1" x14ac:dyDescent="0.25">
      <c r="B169" s="73" t="b">
        <v>0</v>
      </c>
      <c r="AA169" s="224"/>
    </row>
    <row r="170" spans="2:27" hidden="1" x14ac:dyDescent="0.25">
      <c r="B170" s="73" t="b">
        <v>0</v>
      </c>
      <c r="AA170" s="224"/>
    </row>
    <row r="171" spans="2:27" hidden="1" x14ac:dyDescent="0.25">
      <c r="B171" s="73" t="b">
        <v>0</v>
      </c>
      <c r="AA171" s="224"/>
    </row>
    <row r="172" spans="2:27" hidden="1" x14ac:dyDescent="0.25">
      <c r="B172" s="73" t="b">
        <v>0</v>
      </c>
      <c r="AA172" s="224"/>
    </row>
    <row r="173" spans="2:27" hidden="1" x14ac:dyDescent="0.25">
      <c r="B173" s="73" t="b">
        <v>0</v>
      </c>
      <c r="AA173" s="224"/>
    </row>
    <row r="174" spans="2:27" hidden="1" x14ac:dyDescent="0.25">
      <c r="B174" s="73" t="b">
        <v>0</v>
      </c>
      <c r="AA174" s="224"/>
    </row>
    <row r="175" spans="2:27" hidden="1" x14ac:dyDescent="0.25">
      <c r="B175" s="73" t="b">
        <v>0</v>
      </c>
      <c r="AA175" s="224"/>
    </row>
    <row r="176" spans="2:27" hidden="1" x14ac:dyDescent="0.25">
      <c r="B176" s="73" t="b">
        <v>0</v>
      </c>
      <c r="AA176" s="224"/>
    </row>
    <row r="177" spans="2:27" hidden="1" x14ac:dyDescent="0.25">
      <c r="B177" s="73" t="b">
        <v>0</v>
      </c>
      <c r="AA177" s="224"/>
    </row>
    <row r="178" spans="2:27" hidden="1" x14ac:dyDescent="0.25">
      <c r="B178" s="73" t="b">
        <v>0</v>
      </c>
      <c r="AA178" s="224"/>
    </row>
    <row r="179" spans="2:27" hidden="1" x14ac:dyDescent="0.25">
      <c r="B179" s="73" t="b">
        <v>0</v>
      </c>
      <c r="AA179" s="224"/>
    </row>
    <row r="180" spans="2:27" hidden="1" x14ac:dyDescent="0.25">
      <c r="B180" s="73" t="b">
        <v>0</v>
      </c>
      <c r="AA180" s="224"/>
    </row>
    <row r="181" spans="2:27" hidden="1" x14ac:dyDescent="0.25">
      <c r="B181" s="73" t="b">
        <v>0</v>
      </c>
      <c r="AA181" s="224"/>
    </row>
    <row r="182" spans="2:27" hidden="1" x14ac:dyDescent="0.25">
      <c r="B182" s="73" t="b">
        <v>0</v>
      </c>
      <c r="AA182" s="224"/>
    </row>
    <row r="183" spans="2:27" hidden="1" x14ac:dyDescent="0.25">
      <c r="B183" s="73" t="b">
        <v>0</v>
      </c>
      <c r="AA183" s="224"/>
    </row>
    <row r="184" spans="2:27" hidden="1" x14ac:dyDescent="0.25">
      <c r="B184" s="73" t="b">
        <v>0</v>
      </c>
      <c r="AA184" s="224"/>
    </row>
    <row r="185" spans="2:27" hidden="1" x14ac:dyDescent="0.25">
      <c r="B185" s="73" t="b">
        <v>0</v>
      </c>
      <c r="AA185" s="224"/>
    </row>
    <row r="186" spans="2:27" hidden="1" x14ac:dyDescent="0.25">
      <c r="B186" s="73" t="b">
        <v>0</v>
      </c>
      <c r="AA186" s="224"/>
    </row>
    <row r="187" spans="2:27" hidden="1" x14ac:dyDescent="0.25">
      <c r="B187" s="73" t="b">
        <v>0</v>
      </c>
      <c r="AA187" s="224"/>
    </row>
    <row r="188" spans="2:27" hidden="1" x14ac:dyDescent="0.25">
      <c r="B188" s="73" t="b">
        <v>0</v>
      </c>
      <c r="AA188" s="224"/>
    </row>
    <row r="189" spans="2:27" hidden="1" x14ac:dyDescent="0.25">
      <c r="B189" s="73" t="b">
        <v>0</v>
      </c>
      <c r="AA189" s="224"/>
    </row>
    <row r="190" spans="2:27" hidden="1" x14ac:dyDescent="0.25">
      <c r="B190" s="73" t="b">
        <v>0</v>
      </c>
      <c r="AA190" s="224"/>
    </row>
    <row r="191" spans="2:27" hidden="1" x14ac:dyDescent="0.25">
      <c r="B191" s="73" t="b">
        <v>0</v>
      </c>
      <c r="AA191" s="224"/>
    </row>
    <row r="192" spans="2:27" hidden="1" x14ac:dyDescent="0.25">
      <c r="B192" s="73" t="b">
        <v>0</v>
      </c>
      <c r="AA192" s="224"/>
    </row>
    <row r="193" spans="1:27" hidden="1" x14ac:dyDescent="0.25">
      <c r="B193" s="73" t="b">
        <v>0</v>
      </c>
      <c r="AA193" s="224"/>
    </row>
    <row r="194" spans="1:27" hidden="1" x14ac:dyDescent="0.25">
      <c r="B194" s="73" t="b">
        <v>0</v>
      </c>
      <c r="AA194" s="224"/>
    </row>
    <row r="195" spans="1:27" hidden="1" x14ac:dyDescent="0.25">
      <c r="B195" s="73" t="b">
        <v>0</v>
      </c>
      <c r="AA195" s="224"/>
    </row>
    <row r="196" spans="1:27" hidden="1" x14ac:dyDescent="0.25">
      <c r="B196" s="73" t="b">
        <v>0</v>
      </c>
      <c r="AA196" s="224"/>
    </row>
    <row r="197" spans="1:27" hidden="1" x14ac:dyDescent="0.25">
      <c r="B197" s="73" t="b">
        <v>0</v>
      </c>
      <c r="AA197" s="224"/>
    </row>
    <row r="198" spans="1:27" hidden="1" x14ac:dyDescent="0.25">
      <c r="AA198" s="224"/>
    </row>
    <row r="199" spans="1:27" hidden="1" x14ac:dyDescent="0.25">
      <c r="AA199" s="224"/>
    </row>
    <row r="200" spans="1:27" hidden="1" x14ac:dyDescent="0.25">
      <c r="B200" t="s">
        <v>282</v>
      </c>
      <c r="AA200" s="224"/>
    </row>
    <row r="201" spans="1:27" hidden="1" x14ac:dyDescent="0.25">
      <c r="B201" t="s">
        <v>283</v>
      </c>
      <c r="D201" s="73" t="b">
        <v>0</v>
      </c>
      <c r="AA201" s="224"/>
    </row>
    <row r="202" spans="1:27" hidden="1" x14ac:dyDescent="0.25">
      <c r="B202" t="s">
        <v>284</v>
      </c>
      <c r="D202" s="73" t="b">
        <v>0</v>
      </c>
      <c r="AA202" s="224"/>
    </row>
    <row r="203" spans="1:27" hidden="1" x14ac:dyDescent="0.25">
      <c r="B203" t="s">
        <v>285</v>
      </c>
      <c r="D203" s="73" t="b">
        <v>1</v>
      </c>
      <c r="AA203" s="224"/>
    </row>
    <row r="204" spans="1:27" hidden="1" x14ac:dyDescent="0.25">
      <c r="AA204" s="224"/>
    </row>
    <row r="205" spans="1:27" hidden="1" x14ac:dyDescent="0.25">
      <c r="AA205" s="224"/>
    </row>
    <row r="206" spans="1:27" hidden="1" x14ac:dyDescent="0.25">
      <c r="B206" s="136" t="s">
        <v>286</v>
      </c>
      <c r="J206" s="488" t="s">
        <v>287</v>
      </c>
      <c r="L206" s="488" t="s">
        <v>288</v>
      </c>
      <c r="R206" s="488" t="s">
        <v>289</v>
      </c>
      <c r="W206" s="488"/>
      <c r="AA206" s="224"/>
    </row>
    <row r="207" spans="1:27" hidden="1" x14ac:dyDescent="0.25">
      <c r="A207">
        <v>220</v>
      </c>
      <c r="B207" t="s">
        <v>290</v>
      </c>
      <c r="J207" t="s">
        <v>291</v>
      </c>
      <c r="L207" t="s">
        <v>292</v>
      </c>
      <c r="M207" t="s">
        <v>293</v>
      </c>
      <c r="R207" t="s">
        <v>294</v>
      </c>
      <c r="S207" t="s">
        <v>295</v>
      </c>
      <c r="AA207" s="224"/>
    </row>
    <row r="208" spans="1:27" hidden="1" x14ac:dyDescent="0.25">
      <c r="B208" t="s">
        <v>296</v>
      </c>
      <c r="J208" t="s">
        <v>297</v>
      </c>
      <c r="L208" t="s">
        <v>298</v>
      </c>
      <c r="M208" t="s">
        <v>299</v>
      </c>
      <c r="R208" t="s">
        <v>300</v>
      </c>
      <c r="S208" t="s">
        <v>301</v>
      </c>
      <c r="AA208" s="224"/>
    </row>
    <row r="209" spans="1:27" hidden="1" x14ac:dyDescent="0.25">
      <c r="A209">
        <v>235</v>
      </c>
      <c r="B209" t="s">
        <v>302</v>
      </c>
      <c r="L209" s="201" t="s">
        <v>303</v>
      </c>
      <c r="M209" s="201" t="s">
        <v>304</v>
      </c>
      <c r="R209" t="s">
        <v>305</v>
      </c>
      <c r="S209" t="s">
        <v>306</v>
      </c>
      <c r="AA209" s="224"/>
    </row>
    <row r="210" spans="1:27" hidden="1" x14ac:dyDescent="0.25">
      <c r="A210">
        <v>210</v>
      </c>
      <c r="B210" t="s">
        <v>307</v>
      </c>
      <c r="L210" s="201" t="s">
        <v>308</v>
      </c>
      <c r="M210" s="201" t="s">
        <v>309</v>
      </c>
      <c r="R210" t="s">
        <v>310</v>
      </c>
      <c r="S210" t="s">
        <v>177</v>
      </c>
      <c r="AA210" s="224"/>
    </row>
    <row r="211" spans="1:27" hidden="1" x14ac:dyDescent="0.25">
      <c r="A211">
        <v>210</v>
      </c>
      <c r="B211" t="s">
        <v>311</v>
      </c>
      <c r="L211" s="201" t="s">
        <v>312</v>
      </c>
      <c r="M211" s="201" t="s">
        <v>313</v>
      </c>
      <c r="R211" t="s">
        <v>314</v>
      </c>
      <c r="S211" t="s">
        <v>315</v>
      </c>
      <c r="AA211" s="224"/>
    </row>
    <row r="212" spans="1:27" hidden="1" x14ac:dyDescent="0.25">
      <c r="A212">
        <v>509</v>
      </c>
      <c r="B212" t="s">
        <v>316</v>
      </c>
      <c r="L212" s="201" t="s">
        <v>317</v>
      </c>
      <c r="M212" s="201" t="s">
        <v>318</v>
      </c>
      <c r="R212" t="s">
        <v>319</v>
      </c>
      <c r="S212" t="s">
        <v>320</v>
      </c>
      <c r="AA212" s="224"/>
    </row>
    <row r="213" spans="1:27" hidden="1" x14ac:dyDescent="0.25">
      <c r="A213">
        <v>430</v>
      </c>
      <c r="B213" t="s">
        <v>321</v>
      </c>
      <c r="L213" s="201" t="s">
        <v>322</v>
      </c>
      <c r="M213" s="201" t="s">
        <v>323</v>
      </c>
      <c r="AA213" s="224"/>
    </row>
    <row r="214" spans="1:27" hidden="1" x14ac:dyDescent="0.25">
      <c r="B214" t="s">
        <v>324</v>
      </c>
      <c r="L214" t="s">
        <v>325</v>
      </c>
      <c r="M214" t="s">
        <v>326</v>
      </c>
      <c r="AA214" s="224"/>
    </row>
    <row r="215" spans="1:27" hidden="1" x14ac:dyDescent="0.25">
      <c r="B215" t="s">
        <v>327</v>
      </c>
      <c r="L215" t="s">
        <v>328</v>
      </c>
      <c r="M215" t="s">
        <v>329</v>
      </c>
      <c r="AA215" s="224"/>
    </row>
    <row r="216" spans="1:27" hidden="1" x14ac:dyDescent="0.25">
      <c r="B216" t="s">
        <v>330</v>
      </c>
      <c r="L216" t="s">
        <v>331</v>
      </c>
      <c r="M216" t="s">
        <v>332</v>
      </c>
      <c r="AA216" s="224"/>
    </row>
    <row r="217" spans="1:27" hidden="1" x14ac:dyDescent="0.25">
      <c r="B217" t="s">
        <v>333</v>
      </c>
      <c r="L217" t="s">
        <v>334</v>
      </c>
      <c r="M217" t="s">
        <v>335</v>
      </c>
      <c r="AA217" s="224"/>
    </row>
    <row r="218" spans="1:27" hidden="1" x14ac:dyDescent="0.25">
      <c r="B218" t="s">
        <v>336</v>
      </c>
      <c r="L218" t="s">
        <v>337</v>
      </c>
      <c r="M218" t="s">
        <v>338</v>
      </c>
      <c r="AA218" s="224"/>
    </row>
    <row r="219" spans="1:27" hidden="1" x14ac:dyDescent="0.25">
      <c r="B219" t="s">
        <v>339</v>
      </c>
      <c r="L219" t="s">
        <v>340</v>
      </c>
      <c r="M219" t="s">
        <v>341</v>
      </c>
      <c r="AA219" s="224"/>
    </row>
    <row r="220" spans="1:27" hidden="1" x14ac:dyDescent="0.25">
      <c r="B220" t="s">
        <v>342</v>
      </c>
      <c r="L220" t="s">
        <v>343</v>
      </c>
      <c r="M220" t="s">
        <v>344</v>
      </c>
      <c r="AA220" s="224"/>
    </row>
    <row r="221" spans="1:27" hidden="1" x14ac:dyDescent="0.25">
      <c r="B221" t="s">
        <v>345</v>
      </c>
      <c r="L221" t="s">
        <v>346</v>
      </c>
      <c r="M221" t="s">
        <v>347</v>
      </c>
      <c r="AA221" s="224"/>
    </row>
    <row r="222" spans="1:27" hidden="1" x14ac:dyDescent="0.25">
      <c r="B222" t="s">
        <v>348</v>
      </c>
      <c r="L222" t="s">
        <v>349</v>
      </c>
      <c r="M222" t="s">
        <v>350</v>
      </c>
      <c r="AA222" s="224"/>
    </row>
    <row r="223" spans="1:27" hidden="1" x14ac:dyDescent="0.25">
      <c r="B223" t="s">
        <v>351</v>
      </c>
      <c r="L223" t="s">
        <v>352</v>
      </c>
      <c r="M223" t="s">
        <v>353</v>
      </c>
      <c r="AA223" s="224"/>
    </row>
    <row r="224" spans="1:27" hidden="1" x14ac:dyDescent="0.25">
      <c r="B224" t="s">
        <v>354</v>
      </c>
      <c r="L224" t="s">
        <v>355</v>
      </c>
      <c r="M224" t="s">
        <v>356</v>
      </c>
      <c r="AA224" s="224"/>
    </row>
    <row r="225" spans="1:27" hidden="1" x14ac:dyDescent="0.25">
      <c r="A225">
        <v>270</v>
      </c>
      <c r="B225" t="s">
        <v>357</v>
      </c>
      <c r="L225" t="s">
        <v>358</v>
      </c>
      <c r="M225" t="s">
        <v>359</v>
      </c>
      <c r="AA225" s="224"/>
    </row>
    <row r="226" spans="1:27" hidden="1" x14ac:dyDescent="0.25">
      <c r="A226">
        <v>901</v>
      </c>
      <c r="B226" t="s">
        <v>360</v>
      </c>
      <c r="L226" t="s">
        <v>361</v>
      </c>
      <c r="M226" t="s">
        <v>362</v>
      </c>
      <c r="AA226" s="224"/>
    </row>
    <row r="227" spans="1:27" hidden="1" x14ac:dyDescent="0.25">
      <c r="A227">
        <v>265</v>
      </c>
      <c r="B227" t="s">
        <v>363</v>
      </c>
      <c r="L227" t="s">
        <v>364</v>
      </c>
      <c r="M227" t="s">
        <v>365</v>
      </c>
      <c r="AA227" s="224"/>
    </row>
    <row r="228" spans="1:27" hidden="1" x14ac:dyDescent="0.25">
      <c r="A228">
        <v>280</v>
      </c>
      <c r="B228" t="s">
        <v>366</v>
      </c>
      <c r="L228" t="s">
        <v>367</v>
      </c>
      <c r="M228" t="s">
        <v>368</v>
      </c>
      <c r="AA228" s="224"/>
    </row>
    <row r="229" spans="1:27" hidden="1" x14ac:dyDescent="0.25">
      <c r="A229">
        <v>200</v>
      </c>
      <c r="B229" t="s">
        <v>369</v>
      </c>
      <c r="L229" t="s">
        <v>370</v>
      </c>
      <c r="M229" t="s">
        <v>371</v>
      </c>
      <c r="AA229" s="224"/>
    </row>
    <row r="230" spans="1:27" hidden="1" x14ac:dyDescent="0.25">
      <c r="B230" t="s">
        <v>372</v>
      </c>
      <c r="L230" t="s">
        <v>373</v>
      </c>
      <c r="M230" t="s">
        <v>374</v>
      </c>
      <c r="AA230" s="224"/>
    </row>
    <row r="231" spans="1:27" hidden="1" x14ac:dyDescent="0.25">
      <c r="A231">
        <v>310</v>
      </c>
      <c r="B231" t="s">
        <v>375</v>
      </c>
      <c r="L231" t="s">
        <v>376</v>
      </c>
      <c r="M231" t="s">
        <v>320</v>
      </c>
      <c r="AA231" s="224"/>
    </row>
    <row r="232" spans="1:27" hidden="1" x14ac:dyDescent="0.25">
      <c r="B232" t="s">
        <v>377</v>
      </c>
      <c r="AA232" s="224"/>
    </row>
    <row r="233" spans="1:27" hidden="1" x14ac:dyDescent="0.25">
      <c r="A233">
        <v>400</v>
      </c>
      <c r="B233" t="s">
        <v>378</v>
      </c>
      <c r="AA233" s="224"/>
    </row>
    <row r="234" spans="1:27" hidden="1" x14ac:dyDescent="0.25">
      <c r="A234">
        <v>653</v>
      </c>
      <c r="B234" t="s">
        <v>379</v>
      </c>
      <c r="AA234" s="224"/>
    </row>
    <row r="235" spans="1:27" hidden="1" x14ac:dyDescent="0.25">
      <c r="B235" t="s">
        <v>380</v>
      </c>
      <c r="AA235" s="224"/>
    </row>
    <row r="236" spans="1:27" hidden="1" x14ac:dyDescent="0.25">
      <c r="B236" t="s">
        <v>381</v>
      </c>
      <c r="AA236" s="224"/>
    </row>
    <row r="237" spans="1:27" hidden="1" x14ac:dyDescent="0.25">
      <c r="B237" t="s">
        <v>382</v>
      </c>
      <c r="AA237" s="224"/>
    </row>
    <row r="238" spans="1:27" hidden="1" x14ac:dyDescent="0.25">
      <c r="B238" t="s">
        <v>383</v>
      </c>
      <c r="AA238" s="224"/>
    </row>
    <row r="239" spans="1:27" hidden="1" x14ac:dyDescent="0.25">
      <c r="A239">
        <v>255</v>
      </c>
      <c r="B239" t="s">
        <v>384</v>
      </c>
      <c r="AA239" s="224"/>
    </row>
    <row r="240" spans="1:27" hidden="1" x14ac:dyDescent="0.25">
      <c r="B240" t="s">
        <v>385</v>
      </c>
      <c r="AA240" s="224"/>
    </row>
    <row r="241" spans="1:27" hidden="1" x14ac:dyDescent="0.25">
      <c r="B241" t="s">
        <v>386</v>
      </c>
      <c r="AA241" s="224"/>
    </row>
    <row r="242" spans="1:27" hidden="1" x14ac:dyDescent="0.25">
      <c r="B242" t="s">
        <v>387</v>
      </c>
      <c r="AA242" s="224"/>
    </row>
    <row r="243" spans="1:27" hidden="1" x14ac:dyDescent="0.25">
      <c r="A243">
        <v>297</v>
      </c>
      <c r="B243" t="s">
        <v>388</v>
      </c>
      <c r="AA243" s="224"/>
    </row>
    <row r="244" spans="1:27" hidden="1" x14ac:dyDescent="0.25">
      <c r="A244">
        <v>297</v>
      </c>
      <c r="B244" t="s">
        <v>389</v>
      </c>
      <c r="AA244" s="224"/>
    </row>
    <row r="245" spans="1:27" hidden="1" x14ac:dyDescent="0.25">
      <c r="B245" t="s">
        <v>390</v>
      </c>
      <c r="AA245" s="224"/>
    </row>
    <row r="246" spans="1:27" hidden="1" x14ac:dyDescent="0.25">
      <c r="B246" t="s">
        <v>320</v>
      </c>
      <c r="AA246" s="224"/>
    </row>
    <row r="247" spans="1:27" hidden="1" x14ac:dyDescent="0.25">
      <c r="A247">
        <v>206</v>
      </c>
      <c r="B247" t="s">
        <v>391</v>
      </c>
      <c r="AA247" s="224"/>
    </row>
    <row r="248" spans="1:27" hidden="1" x14ac:dyDescent="0.25">
      <c r="B248" t="s">
        <v>392</v>
      </c>
      <c r="AA248" s="224"/>
    </row>
    <row r="249" spans="1:27" hidden="1" x14ac:dyDescent="0.25">
      <c r="A249">
        <v>295</v>
      </c>
      <c r="B249" t="s">
        <v>227</v>
      </c>
      <c r="AA249" s="224"/>
    </row>
    <row r="250" spans="1:27" hidden="1" x14ac:dyDescent="0.25">
      <c r="A250">
        <v>250</v>
      </c>
      <c r="B250" t="s">
        <v>393</v>
      </c>
      <c r="AA250" s="224"/>
    </row>
    <row r="251" spans="1:27" hidden="1" x14ac:dyDescent="0.25">
      <c r="B251" t="s">
        <v>394</v>
      </c>
      <c r="AA251" s="224"/>
    </row>
    <row r="252" spans="1:27" hidden="1" x14ac:dyDescent="0.25">
      <c r="A252">
        <v>220</v>
      </c>
      <c r="B252" t="s">
        <v>395</v>
      </c>
      <c r="AA252" s="224"/>
    </row>
    <row r="253" spans="1:27" hidden="1" x14ac:dyDescent="0.25">
      <c r="A253">
        <v>103</v>
      </c>
      <c r="B253" t="s">
        <v>396</v>
      </c>
      <c r="AA253" s="224"/>
    </row>
    <row r="254" spans="1:27" hidden="1" x14ac:dyDescent="0.25">
      <c r="A254">
        <v>107</v>
      </c>
      <c r="B254" t="s">
        <v>397</v>
      </c>
      <c r="AA254" s="224"/>
    </row>
    <row r="255" spans="1:27" hidden="1" x14ac:dyDescent="0.25">
      <c r="A255">
        <v>340</v>
      </c>
      <c r="B255" t="s">
        <v>398</v>
      </c>
      <c r="AA255" s="224"/>
    </row>
    <row r="256" spans="1:27" hidden="1" x14ac:dyDescent="0.25">
      <c r="A256">
        <v>300</v>
      </c>
      <c r="B256" t="s">
        <v>399</v>
      </c>
      <c r="AA256" s="224"/>
    </row>
    <row r="257" spans="1:27" hidden="1" x14ac:dyDescent="0.25">
      <c r="A257">
        <v>100</v>
      </c>
      <c r="B257" t="s">
        <v>400</v>
      </c>
      <c r="AA257" s="224"/>
    </row>
    <row r="258" spans="1:27" hidden="1" x14ac:dyDescent="0.25">
      <c r="B258" t="s">
        <v>401</v>
      </c>
      <c r="AA258" s="224"/>
    </row>
    <row r="259" spans="1:27" hidden="1" x14ac:dyDescent="0.25">
      <c r="A259" s="221" t="s">
        <v>402</v>
      </c>
      <c r="B259" t="s">
        <v>403</v>
      </c>
      <c r="AA259" s="224"/>
    </row>
    <row r="260" spans="1:27" hidden="1" x14ac:dyDescent="0.25">
      <c r="A260" s="221" t="s">
        <v>404</v>
      </c>
      <c r="B260" t="s">
        <v>405</v>
      </c>
      <c r="AA260" s="224"/>
    </row>
    <row r="261" spans="1:27" hidden="1" x14ac:dyDescent="0.25">
      <c r="B261" t="s">
        <v>406</v>
      </c>
      <c r="AA261" s="224"/>
    </row>
    <row r="262" spans="1:27" hidden="1" x14ac:dyDescent="0.25">
      <c r="B262" t="s">
        <v>407</v>
      </c>
      <c r="AA262" s="224"/>
    </row>
    <row r="263" spans="1:27" hidden="1" x14ac:dyDescent="0.25">
      <c r="B263" t="s">
        <v>408</v>
      </c>
    </row>
    <row r="264" spans="1:27" hidden="1" x14ac:dyDescent="0.25">
      <c r="B264" t="s">
        <v>409</v>
      </c>
    </row>
    <row r="265" spans="1:27" hidden="1" x14ac:dyDescent="0.25">
      <c r="B265" t="s">
        <v>410</v>
      </c>
    </row>
    <row r="266" spans="1:27" hidden="1" x14ac:dyDescent="0.25">
      <c r="B266" t="s">
        <v>411</v>
      </c>
    </row>
    <row r="267" spans="1:27" hidden="1" x14ac:dyDescent="0.25">
      <c r="B267" t="s">
        <v>412</v>
      </c>
    </row>
    <row r="268" spans="1:27" hidden="1" x14ac:dyDescent="0.25">
      <c r="B268" t="s">
        <v>413</v>
      </c>
    </row>
    <row r="269" spans="1:27" hidden="1" x14ac:dyDescent="0.25">
      <c r="B269" t="s">
        <v>414</v>
      </c>
    </row>
    <row r="270" spans="1:27" hidden="1" x14ac:dyDescent="0.25">
      <c r="A270">
        <v>215</v>
      </c>
      <c r="B270" t="s">
        <v>415</v>
      </c>
    </row>
    <row r="271" spans="1:27" hidden="1" x14ac:dyDescent="0.25">
      <c r="B271" t="s">
        <v>416</v>
      </c>
    </row>
    <row r="272" spans="1:27" hidden="1" x14ac:dyDescent="0.25">
      <c r="A272">
        <v>297</v>
      </c>
      <c r="B272" t="s">
        <v>417</v>
      </c>
    </row>
    <row r="273" spans="1:2" hidden="1" x14ac:dyDescent="0.25">
      <c r="B273" t="s">
        <v>418</v>
      </c>
    </row>
    <row r="274" spans="1:2" hidden="1" x14ac:dyDescent="0.25">
      <c r="A274">
        <v>450</v>
      </c>
      <c r="B274" t="s">
        <v>419</v>
      </c>
    </row>
    <row r="275" spans="1:2" hidden="1" x14ac:dyDescent="0.25">
      <c r="B275" t="s">
        <v>420</v>
      </c>
    </row>
    <row r="276" spans="1:2" hidden="1" x14ac:dyDescent="0.25">
      <c r="B276" t="s">
        <v>421</v>
      </c>
    </row>
    <row r="277" spans="1:2" hidden="1" x14ac:dyDescent="0.25">
      <c r="B277" t="s">
        <v>422</v>
      </c>
    </row>
    <row r="278" spans="1:2" hidden="1" x14ac:dyDescent="0.25"/>
    <row r="279" spans="1:2" hidden="1" x14ac:dyDescent="0.25"/>
    <row r="280" spans="1:2" hidden="1" x14ac:dyDescent="0.25">
      <c r="B280" s="136" t="s">
        <v>423</v>
      </c>
    </row>
    <row r="281" spans="1:2" hidden="1" x14ac:dyDescent="0.25">
      <c r="A281" s="303" t="s">
        <v>424</v>
      </c>
      <c r="B281" t="s">
        <v>425</v>
      </c>
    </row>
    <row r="282" spans="1:2" hidden="1" x14ac:dyDescent="0.25">
      <c r="A282" s="303" t="s">
        <v>426</v>
      </c>
      <c r="B282" t="s">
        <v>427</v>
      </c>
    </row>
    <row r="283" spans="1:2" hidden="1" x14ac:dyDescent="0.25">
      <c r="A283" s="303" t="s">
        <v>404</v>
      </c>
      <c r="B283" t="s">
        <v>428</v>
      </c>
    </row>
    <row r="284" spans="1:2" hidden="1" x14ac:dyDescent="0.25">
      <c r="A284" s="303" t="s">
        <v>402</v>
      </c>
      <c r="B284" t="s">
        <v>429</v>
      </c>
    </row>
    <row r="285" spans="1:2" hidden="1" x14ac:dyDescent="0.25">
      <c r="A285" s="303" t="s">
        <v>430</v>
      </c>
      <c r="B285" t="s">
        <v>431</v>
      </c>
    </row>
    <row r="286" spans="1:2" hidden="1" x14ac:dyDescent="0.25">
      <c r="A286" s="303" t="s">
        <v>432</v>
      </c>
      <c r="B286" t="s">
        <v>433</v>
      </c>
    </row>
    <row r="287" spans="1:2" hidden="1" x14ac:dyDescent="0.25">
      <c r="A287" s="303" t="s">
        <v>434</v>
      </c>
      <c r="B287" t="s">
        <v>396</v>
      </c>
    </row>
    <row r="288" spans="1:2" hidden="1" x14ac:dyDescent="0.25">
      <c r="A288" s="303" t="s">
        <v>435</v>
      </c>
      <c r="B288" t="s">
        <v>436</v>
      </c>
    </row>
    <row r="289" spans="1:2" hidden="1" x14ac:dyDescent="0.25">
      <c r="A289" s="303" t="s">
        <v>437</v>
      </c>
      <c r="B289" t="s">
        <v>369</v>
      </c>
    </row>
    <row r="290" spans="1:2" hidden="1" x14ac:dyDescent="0.25">
      <c r="A290" s="303" t="s">
        <v>438</v>
      </c>
      <c r="B290" t="s">
        <v>439</v>
      </c>
    </row>
    <row r="291" spans="1:2" hidden="1" x14ac:dyDescent="0.25">
      <c r="A291" s="303" t="s">
        <v>440</v>
      </c>
      <c r="B291" t="s">
        <v>311</v>
      </c>
    </row>
    <row r="292" spans="1:2" hidden="1" x14ac:dyDescent="0.25">
      <c r="A292" s="303" t="s">
        <v>441</v>
      </c>
      <c r="B292" t="s">
        <v>415</v>
      </c>
    </row>
    <row r="293" spans="1:2" hidden="1" x14ac:dyDescent="0.25">
      <c r="A293" s="303" t="s">
        <v>442</v>
      </c>
      <c r="B293" t="s">
        <v>290</v>
      </c>
    </row>
    <row r="294" spans="1:2" hidden="1" x14ac:dyDescent="0.25">
      <c r="A294" s="303" t="s">
        <v>443</v>
      </c>
      <c r="B294" t="s">
        <v>444</v>
      </c>
    </row>
    <row r="295" spans="1:2" hidden="1" x14ac:dyDescent="0.25">
      <c r="A295" s="304" t="s">
        <v>445</v>
      </c>
      <c r="B295" t="s">
        <v>446</v>
      </c>
    </row>
    <row r="296" spans="1:2" hidden="1" x14ac:dyDescent="0.25">
      <c r="A296" s="303" t="s">
        <v>447</v>
      </c>
      <c r="B296" t="s">
        <v>448</v>
      </c>
    </row>
    <row r="297" spans="1:2" hidden="1" x14ac:dyDescent="0.25">
      <c r="A297" s="303" t="s">
        <v>449</v>
      </c>
      <c r="B297" t="s">
        <v>450</v>
      </c>
    </row>
    <row r="298" spans="1:2" hidden="1" x14ac:dyDescent="0.25">
      <c r="A298" s="303" t="s">
        <v>451</v>
      </c>
      <c r="B298" t="s">
        <v>452</v>
      </c>
    </row>
    <row r="299" spans="1:2" hidden="1" x14ac:dyDescent="0.25">
      <c r="A299" s="303" t="s">
        <v>453</v>
      </c>
      <c r="B299" t="s">
        <v>454</v>
      </c>
    </row>
    <row r="300" spans="1:2" hidden="1" x14ac:dyDescent="0.25">
      <c r="A300" s="303" t="s">
        <v>455</v>
      </c>
      <c r="B300" t="s">
        <v>456</v>
      </c>
    </row>
    <row r="301" spans="1:2" hidden="1" x14ac:dyDescent="0.25">
      <c r="A301" s="303" t="s">
        <v>457</v>
      </c>
      <c r="B301" t="s">
        <v>458</v>
      </c>
    </row>
    <row r="302" spans="1:2" hidden="1" x14ac:dyDescent="0.25">
      <c r="A302" s="303" t="s">
        <v>459</v>
      </c>
      <c r="B302" s="188" t="s">
        <v>460</v>
      </c>
    </row>
    <row r="303" spans="1:2" hidden="1" x14ac:dyDescent="0.25">
      <c r="A303" s="303" t="s">
        <v>461</v>
      </c>
      <c r="B303" t="s">
        <v>399</v>
      </c>
    </row>
    <row r="304" spans="1:2" hidden="1" x14ac:dyDescent="0.25">
      <c r="A304" s="303" t="s">
        <v>462</v>
      </c>
      <c r="B304" t="s">
        <v>375</v>
      </c>
    </row>
    <row r="305" spans="1:2" hidden="1" x14ac:dyDescent="0.25">
      <c r="A305" s="303" t="s">
        <v>463</v>
      </c>
      <c r="B305" t="s">
        <v>464</v>
      </c>
    </row>
    <row r="306" spans="1:2" hidden="1" x14ac:dyDescent="0.25">
      <c r="A306" s="303" t="s">
        <v>465</v>
      </c>
      <c r="B306" t="s">
        <v>466</v>
      </c>
    </row>
    <row r="307" spans="1:2" hidden="1" x14ac:dyDescent="0.25">
      <c r="A307" s="303" t="s">
        <v>467</v>
      </c>
      <c r="B307" t="s">
        <v>398</v>
      </c>
    </row>
    <row r="308" spans="1:2" hidden="1" x14ac:dyDescent="0.25">
      <c r="A308" s="303" t="s">
        <v>468</v>
      </c>
      <c r="B308" t="s">
        <v>469</v>
      </c>
    </row>
    <row r="309" spans="1:2" hidden="1" x14ac:dyDescent="0.25">
      <c r="A309" s="303" t="s">
        <v>470</v>
      </c>
      <c r="B309" t="s">
        <v>471</v>
      </c>
    </row>
    <row r="310" spans="1:2" hidden="1" x14ac:dyDescent="0.25">
      <c r="A310" s="303" t="s">
        <v>472</v>
      </c>
      <c r="B310" t="s">
        <v>473</v>
      </c>
    </row>
    <row r="311" spans="1:2" hidden="1" x14ac:dyDescent="0.25">
      <c r="A311" s="303" t="s">
        <v>474</v>
      </c>
      <c r="B311" t="s">
        <v>475</v>
      </c>
    </row>
    <row r="312" spans="1:2" hidden="1" x14ac:dyDescent="0.25">
      <c r="A312" s="303" t="s">
        <v>476</v>
      </c>
      <c r="B312" t="s">
        <v>477</v>
      </c>
    </row>
    <row r="313" spans="1:2" hidden="1" x14ac:dyDescent="0.25">
      <c r="A313" s="303" t="s">
        <v>478</v>
      </c>
      <c r="B313" t="s">
        <v>479</v>
      </c>
    </row>
    <row r="314" spans="1:2" hidden="1" x14ac:dyDescent="0.25">
      <c r="A314" s="303" t="s">
        <v>480</v>
      </c>
      <c r="B314" t="s">
        <v>321</v>
      </c>
    </row>
    <row r="315" spans="1:2" hidden="1" x14ac:dyDescent="0.25">
      <c r="A315" s="303" t="s">
        <v>481</v>
      </c>
      <c r="B315" t="s">
        <v>482</v>
      </c>
    </row>
    <row r="316" spans="1:2" hidden="1" x14ac:dyDescent="0.25">
      <c r="A316" s="303" t="s">
        <v>483</v>
      </c>
      <c r="B316" t="s">
        <v>484</v>
      </c>
    </row>
    <row r="317" spans="1:2" hidden="1" x14ac:dyDescent="0.25">
      <c r="A317" s="303" t="s">
        <v>485</v>
      </c>
      <c r="B317" t="s">
        <v>486</v>
      </c>
    </row>
    <row r="318" spans="1:2" hidden="1" x14ac:dyDescent="0.25">
      <c r="A318" s="303" t="s">
        <v>487</v>
      </c>
      <c r="B318" t="s">
        <v>488</v>
      </c>
    </row>
    <row r="319" spans="1:2" hidden="1" x14ac:dyDescent="0.25">
      <c r="A319" s="303" t="s">
        <v>489</v>
      </c>
      <c r="B319" t="s">
        <v>490</v>
      </c>
    </row>
    <row r="320" spans="1:2" hidden="1" x14ac:dyDescent="0.25">
      <c r="A320" s="303" t="s">
        <v>491</v>
      </c>
      <c r="B320" t="s">
        <v>492</v>
      </c>
    </row>
    <row r="321" spans="1:2" hidden="1" x14ac:dyDescent="0.25">
      <c r="A321" s="303" t="s">
        <v>493</v>
      </c>
      <c r="B321" t="s">
        <v>494</v>
      </c>
    </row>
    <row r="322" spans="1:2" hidden="1" x14ac:dyDescent="0.25">
      <c r="A322" s="303" t="s">
        <v>495</v>
      </c>
      <c r="B322" t="s">
        <v>496</v>
      </c>
    </row>
    <row r="323" spans="1:2" hidden="1" x14ac:dyDescent="0.25">
      <c r="A323" s="303" t="s">
        <v>497</v>
      </c>
      <c r="B323" t="s">
        <v>498</v>
      </c>
    </row>
    <row r="324" spans="1:2" hidden="1" x14ac:dyDescent="0.25">
      <c r="A324" s="303" t="s">
        <v>499</v>
      </c>
      <c r="B324" t="s">
        <v>500</v>
      </c>
    </row>
    <row r="325" spans="1:2" hidden="1" x14ac:dyDescent="0.25">
      <c r="A325" s="303" t="s">
        <v>501</v>
      </c>
      <c r="B325" t="s">
        <v>502</v>
      </c>
    </row>
    <row r="326" spans="1:2" hidden="1" x14ac:dyDescent="0.25">
      <c r="A326" s="303" t="s">
        <v>503</v>
      </c>
      <c r="B326" t="s">
        <v>504</v>
      </c>
    </row>
    <row r="327" spans="1:2" hidden="1" x14ac:dyDescent="0.25">
      <c r="A327" s="303" t="s">
        <v>505</v>
      </c>
      <c r="B327" t="s">
        <v>506</v>
      </c>
    </row>
    <row r="328" spans="1:2" hidden="1" x14ac:dyDescent="0.25">
      <c r="A328" s="303" t="s">
        <v>507</v>
      </c>
      <c r="B328" t="s">
        <v>508</v>
      </c>
    </row>
    <row r="329" spans="1:2" hidden="1" x14ac:dyDescent="0.25">
      <c r="A329" s="303" t="s">
        <v>509</v>
      </c>
      <c r="B329" t="s">
        <v>510</v>
      </c>
    </row>
    <row r="330" spans="1:2" hidden="1" x14ac:dyDescent="0.25">
      <c r="A330" s="303" t="s">
        <v>511</v>
      </c>
      <c r="B330" t="s">
        <v>512</v>
      </c>
    </row>
    <row r="331" spans="1:2" hidden="1" x14ac:dyDescent="0.25">
      <c r="A331" s="303" t="s">
        <v>513</v>
      </c>
      <c r="B331" t="s">
        <v>514</v>
      </c>
    </row>
    <row r="332" spans="1:2" hidden="1" x14ac:dyDescent="0.25">
      <c r="A332" s="303" t="s">
        <v>515</v>
      </c>
      <c r="B332" t="s">
        <v>516</v>
      </c>
    </row>
    <row r="333" spans="1:2" hidden="1" x14ac:dyDescent="0.25">
      <c r="A333" s="303" t="s">
        <v>517</v>
      </c>
      <c r="B333" t="s">
        <v>518</v>
      </c>
    </row>
    <row r="334" spans="1:2" hidden="1" x14ac:dyDescent="0.25">
      <c r="A334" s="303" t="s">
        <v>519</v>
      </c>
      <c r="B334" t="s">
        <v>360</v>
      </c>
    </row>
    <row r="335" spans="1:2" hidden="1" x14ac:dyDescent="0.25">
      <c r="A335" s="303" t="s">
        <v>520</v>
      </c>
      <c r="B335" t="s">
        <v>521</v>
      </c>
    </row>
    <row r="336" spans="1:2" hidden="1" x14ac:dyDescent="0.25"/>
  </sheetData>
  <sheetProtection algorithmName="SHA-512" hashValue="wws/a2IsMo9GboX+Aowehyz5UfVAmELN3il1jTZ/p2go+ppdi/uES++dhbvVqSeS+K/xlw+wSRswcXMaudWtwg==" saltValue="yyM7Uifx9f8wbyv5olBvUg==" spinCount="100000" sheet="1" objects="1" scenarios="1"/>
  <sortState xmlns:xlrd2="http://schemas.microsoft.com/office/spreadsheetml/2017/richdata2" ref="AA113:AA1048576">
    <sortCondition ref="AA113"/>
  </sortState>
  <mergeCells count="142">
    <mergeCell ref="AA50:AC50"/>
    <mergeCell ref="AA53:AC53"/>
    <mergeCell ref="BF33:BL34"/>
    <mergeCell ref="BN33:BX34"/>
    <mergeCell ref="BZ33:CC34"/>
    <mergeCell ref="CE33:CH34"/>
    <mergeCell ref="CJ33:CM34"/>
    <mergeCell ref="AA35:AA46"/>
    <mergeCell ref="AB35:AB46"/>
    <mergeCell ref="AC35:AC46"/>
    <mergeCell ref="AD35:AD46"/>
    <mergeCell ref="AE35:AE46"/>
    <mergeCell ref="AF35:AF46"/>
    <mergeCell ref="AG35:AG46"/>
    <mergeCell ref="AU35:AU46"/>
    <mergeCell ref="AV35:AV46"/>
    <mergeCell ref="AW35:AW46"/>
    <mergeCell ref="AX35:AX46"/>
    <mergeCell ref="AY35:AY46"/>
    <mergeCell ref="AZ35:AZ46"/>
    <mergeCell ref="BA35:BA46"/>
    <mergeCell ref="BB35:BB46"/>
    <mergeCell ref="BV35:BV46"/>
    <mergeCell ref="BW35:BW46"/>
    <mergeCell ref="DD33:DG34"/>
    <mergeCell ref="AH34:AH46"/>
    <mergeCell ref="AK34:AP34"/>
    <mergeCell ref="AQ34:AT34"/>
    <mergeCell ref="AU34:AV34"/>
    <mergeCell ref="AW34:AX34"/>
    <mergeCell ref="AY34:AZ34"/>
    <mergeCell ref="BA34:BC34"/>
    <mergeCell ref="BD34:BD46"/>
    <mergeCell ref="AL35:AL46"/>
    <mergeCell ref="AM35:AM46"/>
    <mergeCell ref="AN35:AN46"/>
    <mergeCell ref="AO35:AO46"/>
    <mergeCell ref="AI35:AI46"/>
    <mergeCell ref="AJ35:AJ46"/>
    <mergeCell ref="AK35:AK46"/>
    <mergeCell ref="AP35:AP46"/>
    <mergeCell ref="AQ35:AQ46"/>
    <mergeCell ref="AR35:AR46"/>
    <mergeCell ref="AS35:AS46"/>
    <mergeCell ref="AT35:AT46"/>
    <mergeCell ref="AA33:AH33"/>
    <mergeCell ref="AJ33:BD33"/>
    <mergeCell ref="BU35:BU46"/>
    <mergeCell ref="CO33:CR34"/>
    <mergeCell ref="CT33:CW34"/>
    <mergeCell ref="CY33:DB34"/>
    <mergeCell ref="BL35:BL46"/>
    <mergeCell ref="BM35:BM46"/>
    <mergeCell ref="BN35:BN46"/>
    <mergeCell ref="BO35:BO46"/>
    <mergeCell ref="BP35:BP46"/>
    <mergeCell ref="BQ35:BQ46"/>
    <mergeCell ref="BR35:BR46"/>
    <mergeCell ref="BS35:BS46"/>
    <mergeCell ref="BT35:BT46"/>
    <mergeCell ref="CH35:CH46"/>
    <mergeCell ref="CI35:CI46"/>
    <mergeCell ref="CJ35:CJ46"/>
    <mergeCell ref="CK35:CK46"/>
    <mergeCell ref="CL35:CL46"/>
    <mergeCell ref="CG35:CG46"/>
    <mergeCell ref="CA35:CA46"/>
    <mergeCell ref="CC35:CC46"/>
    <mergeCell ref="CD35:CD46"/>
    <mergeCell ref="CE35:CE46"/>
    <mergeCell ref="CF35:CF46"/>
    <mergeCell ref="DG35:DG46"/>
    <mergeCell ref="CZ35:CZ46"/>
    <mergeCell ref="DA35:DA46"/>
    <mergeCell ref="DB35:DB46"/>
    <mergeCell ref="DD35:DD46"/>
    <mergeCell ref="DE35:DE46"/>
    <mergeCell ref="CM35:CM46"/>
    <mergeCell ref="CN35:CN46"/>
    <mergeCell ref="CO35:CO46"/>
    <mergeCell ref="CP35:CP46"/>
    <mergeCell ref="CQ35:CQ46"/>
    <mergeCell ref="CR35:CR46"/>
    <mergeCell ref="CT35:CT46"/>
    <mergeCell ref="CU35:CU46"/>
    <mergeCell ref="CV35:CV46"/>
    <mergeCell ref="CW35:CW46"/>
    <mergeCell ref="CY35:CY46"/>
    <mergeCell ref="DF35:DF46"/>
    <mergeCell ref="BC35:BC46"/>
    <mergeCell ref="BE35:BE46"/>
    <mergeCell ref="BF35:BF46"/>
    <mergeCell ref="BG35:BG46"/>
    <mergeCell ref="BH35:BH46"/>
    <mergeCell ref="BI35:BI46"/>
    <mergeCell ref="BJ35:BJ46"/>
    <mergeCell ref="BK35:BK46"/>
    <mergeCell ref="CB35:CB46"/>
    <mergeCell ref="BX35:BX46"/>
    <mergeCell ref="BY35:BY46"/>
    <mergeCell ref="BZ35:BZ46"/>
    <mergeCell ref="C33:F33"/>
    <mergeCell ref="C37:F37"/>
    <mergeCell ref="C38:F38"/>
    <mergeCell ref="H39:K39"/>
    <mergeCell ref="H40:K40"/>
    <mergeCell ref="C34:F34"/>
    <mergeCell ref="C39:F39"/>
    <mergeCell ref="C40:F40"/>
    <mergeCell ref="M38:P42"/>
    <mergeCell ref="C42:F42"/>
    <mergeCell ref="C35:F35"/>
    <mergeCell ref="C36:F36"/>
    <mergeCell ref="H35:K35"/>
    <mergeCell ref="H36:K36"/>
    <mergeCell ref="C41:F41"/>
    <mergeCell ref="H41:K42"/>
    <mergeCell ref="M36:P36"/>
    <mergeCell ref="M33:P33"/>
    <mergeCell ref="M34:P34"/>
    <mergeCell ref="M35:P35"/>
    <mergeCell ref="H33:K33"/>
    <mergeCell ref="H34:K34"/>
    <mergeCell ref="H38:K38"/>
    <mergeCell ref="D115:J115"/>
    <mergeCell ref="D116:J116"/>
    <mergeCell ref="N137:P137"/>
    <mergeCell ref="D122:J122"/>
    <mergeCell ref="D119:F119"/>
    <mergeCell ref="N119:O119"/>
    <mergeCell ref="N115:P115"/>
    <mergeCell ref="N116:O116"/>
    <mergeCell ref="D117:J117"/>
    <mergeCell ref="N122:P122"/>
    <mergeCell ref="D130:J130"/>
    <mergeCell ref="N130:P130"/>
    <mergeCell ref="D131:J131"/>
    <mergeCell ref="N131:O131"/>
    <mergeCell ref="D134:F134"/>
    <mergeCell ref="N134:O134"/>
    <mergeCell ref="D132:J132"/>
    <mergeCell ref="D137:J137"/>
  </mergeCells>
  <phoneticPr fontId="9" type="noConversion"/>
  <conditionalFormatting sqref="B5">
    <cfRule type="expression" dxfId="3242" priority="77" stopIfTrue="1">
      <formula>AND($B7="",$B9="",$B11="",$B13="")</formula>
    </cfRule>
  </conditionalFormatting>
  <conditionalFormatting sqref="C34">
    <cfRule type="expression" dxfId="3241" priority="76">
      <formula>AND(C34="(select)")</formula>
    </cfRule>
  </conditionalFormatting>
  <conditionalFormatting sqref="C38">
    <cfRule type="expression" dxfId="3240" priority="74">
      <formula>AND(C38="(select)")</formula>
    </cfRule>
  </conditionalFormatting>
  <conditionalFormatting sqref="C40">
    <cfRule type="expression" dxfId="3239" priority="73">
      <formula>OR(C40="(select)",AND(XEW42="(select)",C40="(none)"))</formula>
    </cfRule>
  </conditionalFormatting>
  <conditionalFormatting sqref="C42">
    <cfRule type="expression" dxfId="3238" priority="72">
      <formula>AND(C42="(select)")</formula>
    </cfRule>
  </conditionalFormatting>
  <conditionalFormatting sqref="H34">
    <cfRule type="expression" dxfId="3237" priority="71">
      <formula>AND(H34="(select)")</formula>
    </cfRule>
  </conditionalFormatting>
  <conditionalFormatting sqref="H36">
    <cfRule type="expression" dxfId="3236" priority="70">
      <formula>OR(H36="(select)",AND(J31="(select)",H36="(none)"))</formula>
    </cfRule>
  </conditionalFormatting>
  <conditionalFormatting sqref="H39">
    <cfRule type="expression" dxfId="3235" priority="69">
      <formula>AND(H39="(select)")</formula>
    </cfRule>
  </conditionalFormatting>
  <conditionalFormatting sqref="H41">
    <cfRule type="expression" dxfId="3234" priority="68">
      <formula>OR(H41="(select)",AND(E41="(select)",H41="(none)"))</formula>
    </cfRule>
  </conditionalFormatting>
  <conditionalFormatting sqref="M34">
    <cfRule type="expression" dxfId="3233" priority="67">
      <formula>AND(M34="(select)")</formula>
    </cfRule>
  </conditionalFormatting>
  <conditionalFormatting sqref="M36">
    <cfRule type="expression" dxfId="3232" priority="66">
      <formula>AND(M36="(select)")</formula>
    </cfRule>
  </conditionalFormatting>
  <conditionalFormatting sqref="AA32:CN32 AI47:BF47">
    <cfRule type="expression" dxfId="3231" priority="65">
      <formula>AND(Edit_Mode=0)</formula>
    </cfRule>
  </conditionalFormatting>
  <conditionalFormatting sqref="AA47:AH47">
    <cfRule type="expression" dxfId="3230" priority="64">
      <formula>AND(Edit_Mode=0)</formula>
    </cfRule>
  </conditionalFormatting>
  <conditionalFormatting sqref="AB35">
    <cfRule type="expression" dxfId="3229" priority="63">
      <formula>AND(Reconciliation_Flag=1,AB$7=Filter_Business_Line_Main)</formula>
    </cfRule>
  </conditionalFormatting>
  <conditionalFormatting sqref="AC35">
    <cfRule type="expression" dxfId="3228" priority="62">
      <formula>AND(Reconciliation_Flag=1,AC$7=Filter_Business_Line_Main)</formula>
    </cfRule>
  </conditionalFormatting>
  <conditionalFormatting sqref="AD35">
    <cfRule type="expression" dxfId="3227" priority="61">
      <formula>AND(Reconciliation_Flag=1,AD$7=Filter_Business_Line_Main)</formula>
    </cfRule>
  </conditionalFormatting>
  <conditionalFormatting sqref="AE35">
    <cfRule type="expression" dxfId="3226" priority="60">
      <formula>AND(Reconciliation_Flag=1,AE$7=Filter_Business_Line_Main)</formula>
    </cfRule>
  </conditionalFormatting>
  <conditionalFormatting sqref="AF35">
    <cfRule type="expression" dxfId="3225" priority="59">
      <formula>AND(Reconciliation_Flag=1,AF$7=Filter_Business_Line_Main)</formula>
    </cfRule>
  </conditionalFormatting>
  <conditionalFormatting sqref="AG35">
    <cfRule type="expression" dxfId="3224" priority="58">
      <formula>AND(Reconciliation_Flag=1,AG$7=Filter_Business_Line_Main)</formula>
    </cfRule>
  </conditionalFormatting>
  <conditionalFormatting sqref="CS32 CX32 DC32:DG32 BI47:CN47 BG47">
    <cfRule type="expression" dxfId="3223" priority="57">
      <formula>AND(Edit_Mode=0)</formula>
    </cfRule>
  </conditionalFormatting>
  <conditionalFormatting sqref="CS47 CX47 DC47:DG47">
    <cfRule type="expression" dxfId="3222" priority="56">
      <formula>AND(Edit_Mode=0)</formula>
    </cfRule>
  </conditionalFormatting>
  <conditionalFormatting sqref="BO47:BW47">
    <cfRule type="expression" dxfId="3221" priority="55">
      <formula>AND(Edit_Mode=0)</formula>
    </cfRule>
  </conditionalFormatting>
  <conditionalFormatting sqref="AK35">
    <cfRule type="expression" dxfId="3220" priority="54">
      <formula>AND(Reconciliation_Flag=1,AK$7=Filter_Business_Line_Sub)</formula>
    </cfRule>
  </conditionalFormatting>
  <conditionalFormatting sqref="AL35">
    <cfRule type="expression" dxfId="3219" priority="53">
      <formula>AND(Reconciliation_Flag=1,AL$7=Filter_Business_Line_Sub)</formula>
    </cfRule>
  </conditionalFormatting>
  <conditionalFormatting sqref="AM35">
    <cfRule type="expression" dxfId="3218" priority="52">
      <formula>AND(Reconciliation_Flag=1,AM$7=Filter_Business_Line_Sub)</formula>
    </cfRule>
  </conditionalFormatting>
  <conditionalFormatting sqref="AN35">
    <cfRule type="expression" dxfId="3217" priority="51">
      <formula>AND(Reconciliation_Flag=1,AN$7=Filter_Business_Line_Sub)</formula>
    </cfRule>
  </conditionalFormatting>
  <conditionalFormatting sqref="AO35">
    <cfRule type="expression" dxfId="3216" priority="50">
      <formula>AND(Reconciliation_Flag=1,AO$7=Filter_Business_Line_Sub)</formula>
    </cfRule>
  </conditionalFormatting>
  <conditionalFormatting sqref="AP35">
    <cfRule type="expression" dxfId="3215" priority="49">
      <formula>AND(Reconciliation_Flag=1,AP$7=Filter_Business_Line_Sub)</formula>
    </cfRule>
  </conditionalFormatting>
  <conditionalFormatting sqref="AQ35">
    <cfRule type="expression" dxfId="3214" priority="48">
      <formula>AND(Reconciliation_Flag=1,AQ$7=Filter_Business_Line_Sub)</formula>
    </cfRule>
  </conditionalFormatting>
  <conditionalFormatting sqref="AR35">
    <cfRule type="expression" dxfId="3213" priority="47">
      <formula>AND(Reconciliation_Flag=1,AR$7=Filter_Business_Line_Sub)</formula>
    </cfRule>
  </conditionalFormatting>
  <conditionalFormatting sqref="AS35">
    <cfRule type="expression" dxfId="3212" priority="46">
      <formula>AND(Reconciliation_Flag=1,AS$7=Filter_Business_Line_Sub)</formula>
    </cfRule>
  </conditionalFormatting>
  <conditionalFormatting sqref="AT35">
    <cfRule type="expression" dxfId="3211" priority="45">
      <formula>AND(Reconciliation_Flag=1,AT$7=Filter_Business_Line_Sub)</formula>
    </cfRule>
  </conditionalFormatting>
  <conditionalFormatting sqref="AU35">
    <cfRule type="expression" dxfId="3210" priority="44">
      <formula>AND(Reconciliation_Flag=1,AU$7=Filter_Business_Line_Sub)</formula>
    </cfRule>
  </conditionalFormatting>
  <conditionalFormatting sqref="AV35">
    <cfRule type="expression" dxfId="3209" priority="43">
      <formula>AND(Reconciliation_Flag=1,AV$7=Filter_Business_Line_Sub)</formula>
    </cfRule>
  </conditionalFormatting>
  <conditionalFormatting sqref="AW35">
    <cfRule type="expression" dxfId="3208" priority="42">
      <formula>AND(Reconciliation_Flag=1,AW$7=Filter_Business_Line_Sub)</formula>
    </cfRule>
  </conditionalFormatting>
  <conditionalFormatting sqref="AX35">
    <cfRule type="expression" dxfId="3207" priority="41">
      <formula>AND(Reconciliation_Flag=1,AX$7=Filter_Business_Line_Sub)</formula>
    </cfRule>
  </conditionalFormatting>
  <conditionalFormatting sqref="AY35">
    <cfRule type="expression" dxfId="3206" priority="40">
      <formula>AND(Reconciliation_Flag=1,AY$7=Filter_Business_Line_Sub)</formula>
    </cfRule>
  </conditionalFormatting>
  <conditionalFormatting sqref="AZ35">
    <cfRule type="expression" dxfId="3205" priority="39">
      <formula>AND(Reconciliation_Flag=1,AZ$7=Filter_Business_Line_Sub)</formula>
    </cfRule>
  </conditionalFormatting>
  <conditionalFormatting sqref="BA35">
    <cfRule type="expression" dxfId="3204" priority="37">
      <formula>AND(Reconciliation_Flag=1,BA$7=Filter_Business_Line_Sub)</formula>
    </cfRule>
  </conditionalFormatting>
  <conditionalFormatting sqref="BB35">
    <cfRule type="expression" dxfId="3203" priority="36">
      <formula>AND(Reconciliation_Flag=1,BB$7=Filter_Business_Line_Sub)</formula>
    </cfRule>
  </conditionalFormatting>
  <conditionalFormatting sqref="BC35">
    <cfRule type="expression" dxfId="3202" priority="35">
      <formula>AND(Reconciliation_Flag=1,BC$7=Filter_Business_Line_Sub)</formula>
    </cfRule>
  </conditionalFormatting>
  <conditionalFormatting sqref="BH35">
    <cfRule type="expression" dxfId="3201" priority="34">
      <formula>AND(Reconciliation_Flag=1,BH$7=Filter_Phase)</formula>
    </cfRule>
  </conditionalFormatting>
  <conditionalFormatting sqref="BI35">
    <cfRule type="expression" dxfId="3200" priority="33">
      <formula>AND(Reconciliation_Flag=1,BI$7=Filter_Phase)</formula>
    </cfRule>
  </conditionalFormatting>
  <conditionalFormatting sqref="BJ35">
    <cfRule type="expression" dxfId="3199" priority="32">
      <formula>AND(Reconciliation_Flag=1,BJ$7=Filter_Phase)</formula>
    </cfRule>
  </conditionalFormatting>
  <conditionalFormatting sqref="BK35">
    <cfRule type="expression" dxfId="3198" priority="31">
      <formula>AND(Reconciliation_Flag=1,BK$7=Filter_Phase)</formula>
    </cfRule>
  </conditionalFormatting>
  <conditionalFormatting sqref="BO35">
    <cfRule type="expression" dxfId="3197" priority="30">
      <formula>AND(Reconciliation_Flag=1,BO$18=1)</formula>
    </cfRule>
  </conditionalFormatting>
  <conditionalFormatting sqref="CA35">
    <cfRule type="expression" dxfId="3196" priority="29">
      <formula>AND(Reconciliation_Flag=1,CA$7=Filter_Size)</formula>
    </cfRule>
  </conditionalFormatting>
  <conditionalFormatting sqref="CB35">
    <cfRule type="expression" dxfId="3195" priority="28">
      <formula>AND(Reconciliation_Flag=1,CB$7=Filter_Size)</formula>
    </cfRule>
  </conditionalFormatting>
  <conditionalFormatting sqref="CF35">
    <cfRule type="expression" dxfId="3194" priority="27">
      <formula>AND(Reconciliation_Flag=1,CF$7=Filter_Contract)</formula>
    </cfRule>
  </conditionalFormatting>
  <conditionalFormatting sqref="CG35">
    <cfRule type="expression" dxfId="3193" priority="26">
      <formula>AND(Reconciliation_Flag=1,CG$7=Filter_Contract)</formula>
    </cfRule>
  </conditionalFormatting>
  <conditionalFormatting sqref="DE35">
    <cfRule type="expression" dxfId="3192" priority="25">
      <formula>AND(Reconciliation_Flag=1,DE$7=Filter_Fluor_Entities)</formula>
    </cfRule>
  </conditionalFormatting>
  <conditionalFormatting sqref="DF35">
    <cfRule type="expression" dxfId="3191" priority="24">
      <formula>AND(Reconciliation_Flag=1,DF$7=Filter_Fluor_Entities)</formula>
    </cfRule>
  </conditionalFormatting>
  <conditionalFormatting sqref="BP35">
    <cfRule type="expression" dxfId="3190" priority="23">
      <formula>AND(Reconciliation_Flag=1,BP$18=1)</formula>
    </cfRule>
  </conditionalFormatting>
  <conditionalFormatting sqref="BQ35">
    <cfRule type="expression" dxfId="3189" priority="22">
      <formula>AND(Reconciliation_Flag=1,BQ$18=1)</formula>
    </cfRule>
  </conditionalFormatting>
  <conditionalFormatting sqref="BR35">
    <cfRule type="expression" dxfId="3188" priority="21">
      <formula>AND(Reconciliation_Flag=1,BR$18=1)</formula>
    </cfRule>
  </conditionalFormatting>
  <conditionalFormatting sqref="BS35">
    <cfRule type="expression" dxfId="3187" priority="20">
      <formula>AND(Reconciliation_Flag=1,BS$18=1)</formula>
    </cfRule>
  </conditionalFormatting>
  <conditionalFormatting sqref="BT35">
    <cfRule type="expression" dxfId="3186" priority="19">
      <formula>AND(Reconciliation_Flag=1,BT$18=1)</formula>
    </cfRule>
  </conditionalFormatting>
  <conditionalFormatting sqref="BU35">
    <cfRule type="expression" dxfId="3185" priority="18">
      <formula>AND(Reconciliation_Flag=1,BU$18=1)</formula>
    </cfRule>
  </conditionalFormatting>
  <conditionalFormatting sqref="BV35">
    <cfRule type="expression" dxfId="3184" priority="17">
      <formula>AND(Reconciliation_Flag=1,BV$18=1)</formula>
    </cfRule>
  </conditionalFormatting>
  <conditionalFormatting sqref="BW35">
    <cfRule type="expression" dxfId="3183" priority="16">
      <formula>AND(Reconciliation_Flag=1,BW$18=1)</formula>
    </cfRule>
  </conditionalFormatting>
  <conditionalFormatting sqref="CO32:CR32">
    <cfRule type="expression" dxfId="3182" priority="15">
      <formula>AND(Edit_Mode=0)</formula>
    </cfRule>
  </conditionalFormatting>
  <conditionalFormatting sqref="CO47:CR47">
    <cfRule type="expression" dxfId="3181" priority="14">
      <formula>AND(Edit_Mode=0)</formula>
    </cfRule>
  </conditionalFormatting>
  <conditionalFormatting sqref="CT32:CW32">
    <cfRule type="expression" dxfId="3180" priority="13">
      <formula>AND(Edit_Mode=0)</formula>
    </cfRule>
  </conditionalFormatting>
  <conditionalFormatting sqref="CT47:CW47">
    <cfRule type="expression" dxfId="3179" priority="12">
      <formula>AND(Edit_Mode=0)</formula>
    </cfRule>
  </conditionalFormatting>
  <conditionalFormatting sqref="CU35">
    <cfRule type="expression" dxfId="3178" priority="11">
      <formula>AND(Reconciliation_Flag=1,CU$7=Filter_Joint_Venture)</formula>
    </cfRule>
  </conditionalFormatting>
  <conditionalFormatting sqref="CV35">
    <cfRule type="expression" dxfId="3177" priority="10">
      <formula>AND(Reconciliation_Flag=1,CV$7=Filter_Joint_Venture)</formula>
    </cfRule>
  </conditionalFormatting>
  <conditionalFormatting sqref="CY32:DB32">
    <cfRule type="expression" dxfId="3176" priority="9">
      <formula>AND(Edit_Mode=0)</formula>
    </cfRule>
  </conditionalFormatting>
  <conditionalFormatting sqref="CY47:DB47">
    <cfRule type="expression" dxfId="3175" priority="8">
      <formula>AND(Edit_Mode=0)</formula>
    </cfRule>
  </conditionalFormatting>
  <conditionalFormatting sqref="CK35">
    <cfRule type="expression" dxfId="3174" priority="7">
      <formula>AND(Reconciliation_Flag=1,CK$7=Filter_Corporate_Risk)</formula>
    </cfRule>
  </conditionalFormatting>
  <conditionalFormatting sqref="CL35">
    <cfRule type="expression" dxfId="3173" priority="6">
      <formula>AND(Reconciliation_Flag=1,CL$7=Filter_Corporate_Risk)</formula>
    </cfRule>
  </conditionalFormatting>
  <conditionalFormatting sqref="CP35">
    <cfRule type="expression" dxfId="3172" priority="5">
      <formula>AND(Reconciliation_Flag=1,CP$7=Filter_Distributed_Execution)</formula>
    </cfRule>
  </conditionalFormatting>
  <conditionalFormatting sqref="CQ35">
    <cfRule type="expression" dxfId="3171" priority="4">
      <formula>AND(Reconciliation_Flag=1,CQ$7=Filter_Distributed_Execution)</formula>
    </cfRule>
  </conditionalFormatting>
  <conditionalFormatting sqref="CZ35">
    <cfRule type="expression" dxfId="3170" priority="3">
      <formula>AND(Reconciliation_Flag=1,CZ$7=Filter_Modularization)</formula>
    </cfRule>
  </conditionalFormatting>
  <conditionalFormatting sqref="DA35">
    <cfRule type="expression" dxfId="3169" priority="2">
      <formula>AND(Reconciliation_Flag=1,DA$7=Filter_Modularization)</formula>
    </cfRule>
  </conditionalFormatting>
  <conditionalFormatting sqref="BG35">
    <cfRule type="expression" dxfId="3168" priority="1">
      <formula>AND(Reconciliation_Flag=1,BG$7=Filter_Phase)</formula>
    </cfRule>
  </conditionalFormatting>
  <conditionalFormatting sqref="C36">
    <cfRule type="expression" dxfId="3167" priority="1512">
      <formula>OR(C36="(select)",AND(XFC34="(select)",C36="(none)"))</formula>
    </cfRule>
  </conditionalFormatting>
  <printOptions horizontalCentered="1"/>
  <pageMargins left="0.25" right="0.25" top="1" bottom="1" header="0.5" footer="0.25"/>
  <pageSetup scale="64" orientation="portrait" r:id="rId1"/>
  <headerFooter alignWithMargins="0">
    <oddFooter>&amp;L&amp;8&amp;F: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38" r:id="rId4" name="Button 42">
              <controlPr defaultSize="0" autoFill="0" autoPict="0" macro="[0]!Print_Options">
                <anchor moveWithCells="1">
                  <from>
                    <xdr:col>13</xdr:col>
                    <xdr:colOff>350520</xdr:colOff>
                    <xdr:row>17</xdr:row>
                    <xdr:rowOff>0</xdr:rowOff>
                  </from>
                  <to>
                    <xdr:col>16</xdr:col>
                    <xdr:colOff>0</xdr:colOff>
                    <xdr:row>19</xdr:row>
                    <xdr:rowOff>0</xdr:rowOff>
                  </to>
                </anchor>
              </controlPr>
            </control>
          </mc:Choice>
        </mc:AlternateContent>
        <mc:AlternateContent xmlns:mc="http://schemas.openxmlformats.org/markup-compatibility/2006">
          <mc:Choice Requires="x14">
            <control shapeId="4139" r:id="rId5" name="Button 43">
              <controlPr defaultSize="0" autoFill="0" autoPict="0" macro="[0]!Reset_Findings_All">
                <anchor moveWithCells="1">
                  <from>
                    <xdr:col>2</xdr:col>
                    <xdr:colOff>22860</xdr:colOff>
                    <xdr:row>17</xdr:row>
                    <xdr:rowOff>0</xdr:rowOff>
                  </from>
                  <to>
                    <xdr:col>5</xdr:col>
                    <xdr:colOff>259080</xdr:colOff>
                    <xdr:row>19</xdr:row>
                    <xdr:rowOff>0</xdr:rowOff>
                  </to>
                </anchor>
              </controlPr>
            </control>
          </mc:Choice>
        </mc:AlternateContent>
        <mc:AlternateContent xmlns:mc="http://schemas.openxmlformats.org/markup-compatibility/2006">
          <mc:Choice Requires="x14">
            <control shapeId="4140" r:id="rId6" name="Button 44">
              <controlPr defaultSize="0" autoFill="0" autoPict="0" macro="[0]!Reset_Points_All">
                <anchor moveWithCells="1">
                  <from>
                    <xdr:col>2</xdr:col>
                    <xdr:colOff>22860</xdr:colOff>
                    <xdr:row>20</xdr:row>
                    <xdr:rowOff>0</xdr:rowOff>
                  </from>
                  <to>
                    <xdr:col>5</xdr:col>
                    <xdr:colOff>259080</xdr:colOff>
                    <xdr:row>22</xdr:row>
                    <xdr:rowOff>0</xdr:rowOff>
                  </to>
                </anchor>
              </controlPr>
            </control>
          </mc:Choice>
        </mc:AlternateContent>
        <mc:AlternateContent xmlns:mc="http://schemas.openxmlformats.org/markup-compatibility/2006">
          <mc:Choice Requires="x14">
            <control shapeId="4142" r:id="rId7" name="Button 46">
              <controlPr defaultSize="0" autoFill="0" autoPict="0" macro="[0]!Hide_Unhide_Instructions">
                <anchor moveWithCells="1">
                  <from>
                    <xdr:col>5</xdr:col>
                    <xdr:colOff>693420</xdr:colOff>
                    <xdr:row>20</xdr:row>
                    <xdr:rowOff>0</xdr:rowOff>
                  </from>
                  <to>
                    <xdr:col>8</xdr:col>
                    <xdr:colOff>518160</xdr:colOff>
                    <xdr:row>22</xdr:row>
                    <xdr:rowOff>0</xdr:rowOff>
                  </to>
                </anchor>
              </controlPr>
            </control>
          </mc:Choice>
        </mc:AlternateContent>
        <mc:AlternateContent xmlns:mc="http://schemas.openxmlformats.org/markup-compatibility/2006">
          <mc:Choice Requires="x14">
            <control shapeId="4143" r:id="rId8" name="Button 47">
              <controlPr defaultSize="0" autoFill="0" autoPict="0" macro="[0]!Expand_Collapse">
                <anchor moveWithCells="1">
                  <from>
                    <xdr:col>5</xdr:col>
                    <xdr:colOff>693420</xdr:colOff>
                    <xdr:row>17</xdr:row>
                    <xdr:rowOff>0</xdr:rowOff>
                  </from>
                  <to>
                    <xdr:col>8</xdr:col>
                    <xdr:colOff>518160</xdr:colOff>
                    <xdr:row>19</xdr:row>
                    <xdr:rowOff>0</xdr:rowOff>
                  </to>
                </anchor>
              </controlPr>
            </control>
          </mc:Choice>
        </mc:AlternateContent>
        <mc:AlternateContent xmlns:mc="http://schemas.openxmlformats.org/markup-compatibility/2006">
          <mc:Choice Requires="x14">
            <control shapeId="4145" r:id="rId9" name="Button 49">
              <controlPr defaultSize="0" autoFill="0" autoPict="0" macro="[0]!Reset_Tab_Names">
                <anchor moveWithCells="1">
                  <from>
                    <xdr:col>2</xdr:col>
                    <xdr:colOff>22860</xdr:colOff>
                    <xdr:row>23</xdr:row>
                    <xdr:rowOff>0</xdr:rowOff>
                  </from>
                  <to>
                    <xdr:col>5</xdr:col>
                    <xdr:colOff>259080</xdr:colOff>
                    <xdr:row>25</xdr:row>
                    <xdr:rowOff>0</xdr:rowOff>
                  </to>
                </anchor>
              </controlPr>
            </control>
          </mc:Choice>
        </mc:AlternateContent>
        <mc:AlternateContent xmlns:mc="http://schemas.openxmlformats.org/markup-compatibility/2006">
          <mc:Choice Requires="x14">
            <control shapeId="4150" r:id="rId10" name="Button 54">
              <controlPr defaultSize="0" autoFill="0" autoPict="0" macro="[0]!Save_Checklist_File">
                <anchor moveWithCells="1">
                  <from>
                    <xdr:col>9</xdr:col>
                    <xdr:colOff>213360</xdr:colOff>
                    <xdr:row>23</xdr:row>
                    <xdr:rowOff>0</xdr:rowOff>
                  </from>
                  <to>
                    <xdr:col>12</xdr:col>
                    <xdr:colOff>38100</xdr:colOff>
                    <xdr:row>25</xdr:row>
                    <xdr:rowOff>0</xdr:rowOff>
                  </to>
                </anchor>
              </controlPr>
            </control>
          </mc:Choice>
        </mc:AlternateContent>
        <mc:AlternateContent xmlns:mc="http://schemas.openxmlformats.org/markup-compatibility/2006">
          <mc:Choice Requires="x14">
            <control shapeId="4153" r:id="rId11" name="Button 57">
              <controlPr defaultSize="0" autoFill="0" autoPict="0" macro="[0]!Spell_Check_All">
                <anchor moveWithCells="1">
                  <from>
                    <xdr:col>9</xdr:col>
                    <xdr:colOff>213360</xdr:colOff>
                    <xdr:row>20</xdr:row>
                    <xdr:rowOff>0</xdr:rowOff>
                  </from>
                  <to>
                    <xdr:col>12</xdr:col>
                    <xdr:colOff>38100</xdr:colOff>
                    <xdr:row>22</xdr:row>
                    <xdr:rowOff>0</xdr:rowOff>
                  </to>
                </anchor>
              </controlPr>
            </control>
          </mc:Choice>
        </mc:AlternateContent>
        <mc:AlternateContent xmlns:mc="http://schemas.openxmlformats.org/markup-compatibility/2006">
          <mc:Choice Requires="x14">
            <control shapeId="4154" r:id="rId12" name="Button 58">
              <controlPr defaultSize="0" autoFill="0" autoPict="0" macro="[0]!Data_Consolidation">
                <anchor moveWithCells="1">
                  <from>
                    <xdr:col>9</xdr:col>
                    <xdr:colOff>213360</xdr:colOff>
                    <xdr:row>26</xdr:row>
                    <xdr:rowOff>7620</xdr:rowOff>
                  </from>
                  <to>
                    <xdr:col>12</xdr:col>
                    <xdr:colOff>38100</xdr:colOff>
                    <xdr:row>28</xdr:row>
                    <xdr:rowOff>7620</xdr:rowOff>
                  </to>
                </anchor>
              </controlPr>
            </control>
          </mc:Choice>
        </mc:AlternateContent>
        <mc:AlternateContent xmlns:mc="http://schemas.openxmlformats.org/markup-compatibility/2006">
          <mc:Choice Requires="x14">
            <control shapeId="4155" r:id="rId13" name="Button 59">
              <controlPr defaultSize="0" autoFill="0" autoPict="0" macro="[0]!Audit_Specific_Header_Info">
                <anchor moveWithCells="1">
                  <from>
                    <xdr:col>9</xdr:col>
                    <xdr:colOff>213360</xdr:colOff>
                    <xdr:row>17</xdr:row>
                    <xdr:rowOff>0</xdr:rowOff>
                  </from>
                  <to>
                    <xdr:col>12</xdr:col>
                    <xdr:colOff>38100</xdr:colOff>
                    <xdr:row>19</xdr:row>
                    <xdr:rowOff>0</xdr:rowOff>
                  </to>
                </anchor>
              </controlPr>
            </control>
          </mc:Choice>
        </mc:AlternateContent>
        <mc:AlternateContent xmlns:mc="http://schemas.openxmlformats.org/markup-compatibility/2006">
          <mc:Choice Requires="x14">
            <control shapeId="4156" r:id="rId14" name="Button 60">
              <controlPr defaultSize="0" autoFill="0" autoPict="0" macro="[0]!Hide_Unhide_Evidence">
                <anchor moveWithCells="1">
                  <from>
                    <xdr:col>5</xdr:col>
                    <xdr:colOff>693420</xdr:colOff>
                    <xdr:row>23</xdr:row>
                    <xdr:rowOff>0</xdr:rowOff>
                  </from>
                  <to>
                    <xdr:col>8</xdr:col>
                    <xdr:colOff>518160</xdr:colOff>
                    <xdr:row>25</xdr:row>
                    <xdr:rowOff>0</xdr:rowOff>
                  </to>
                </anchor>
              </controlPr>
            </control>
          </mc:Choice>
        </mc:AlternateContent>
        <mc:AlternateContent xmlns:mc="http://schemas.openxmlformats.org/markup-compatibility/2006">
          <mc:Choice Requires="x14">
            <control shapeId="4158" r:id="rId15" name="Button 62">
              <controlPr defaultSize="0" autoFill="0" autoPict="0" macro="[0]!Copy_Topic">
                <anchor moveWithCells="1">
                  <from>
                    <xdr:col>5</xdr:col>
                    <xdr:colOff>693420</xdr:colOff>
                    <xdr:row>26</xdr:row>
                    <xdr:rowOff>7620</xdr:rowOff>
                  </from>
                  <to>
                    <xdr:col>8</xdr:col>
                    <xdr:colOff>518160</xdr:colOff>
                    <xdr:row>28</xdr:row>
                    <xdr:rowOff>7620</xdr:rowOff>
                  </to>
                </anchor>
              </controlPr>
            </control>
          </mc:Choice>
        </mc:AlternateContent>
        <mc:AlternateContent xmlns:mc="http://schemas.openxmlformats.org/markup-compatibility/2006">
          <mc:Choice Requires="x14">
            <control shapeId="4159" r:id="rId16" name="Button 63">
              <controlPr defaultSize="0" autoFill="0" autoPict="0" macro="[0]!Change_Title">
                <anchor moveWithCells="1" sizeWithCells="1">
                  <from>
                    <xdr:col>17</xdr:col>
                    <xdr:colOff>30480</xdr:colOff>
                    <xdr:row>1</xdr:row>
                    <xdr:rowOff>7620</xdr:rowOff>
                  </from>
                  <to>
                    <xdr:col>19</xdr:col>
                    <xdr:colOff>114300</xdr:colOff>
                    <xdr:row>2</xdr:row>
                    <xdr:rowOff>0</xdr:rowOff>
                  </to>
                </anchor>
              </controlPr>
            </control>
          </mc:Choice>
        </mc:AlternateContent>
        <mc:AlternateContent xmlns:mc="http://schemas.openxmlformats.org/markup-compatibility/2006">
          <mc:Choice Requires="x14">
            <control shapeId="4161" r:id="rId17" name="Button 65">
              <controlPr defaultSize="0" autoFill="0" autoPict="0" macro="[0]!QMS_Upload">
                <anchor moveWithCells="1">
                  <from>
                    <xdr:col>13</xdr:col>
                    <xdr:colOff>350520</xdr:colOff>
                    <xdr:row>20</xdr:row>
                    <xdr:rowOff>0</xdr:rowOff>
                  </from>
                  <to>
                    <xdr:col>16</xdr:col>
                    <xdr:colOff>0</xdr:colOff>
                    <xdr:row>22</xdr:row>
                    <xdr:rowOff>0</xdr:rowOff>
                  </to>
                </anchor>
              </controlPr>
            </control>
          </mc:Choice>
        </mc:AlternateContent>
        <mc:AlternateContent xmlns:mc="http://schemas.openxmlformats.org/markup-compatibility/2006">
          <mc:Choice Requires="x14">
            <control shapeId="4162" r:id="rId18" name="Button 64">
              <controlPr defaultSize="0" autoFill="0" autoPict="0" macro="[0]!Show_Hide_All_POA_Ref">
                <anchor moveWithCells="1">
                  <from>
                    <xdr:col>2</xdr:col>
                    <xdr:colOff>22860</xdr:colOff>
                    <xdr:row>26</xdr:row>
                    <xdr:rowOff>7620</xdr:rowOff>
                  </from>
                  <to>
                    <xdr:col>5</xdr:col>
                    <xdr:colOff>259080</xdr:colOff>
                    <xdr:row>28</xdr:row>
                    <xdr:rowOff>7620</xdr:rowOff>
                  </to>
                </anchor>
              </controlPr>
            </control>
          </mc:Choice>
        </mc:AlternateContent>
        <mc:AlternateContent xmlns:mc="http://schemas.openxmlformats.org/markup-compatibility/2006">
          <mc:Choice Requires="x14">
            <control shapeId="4163" r:id="rId19" name="Button 67">
              <controlPr defaultSize="0" autoFill="0" autoPict="0" macro="[0]!Hide_POA_All">
                <anchor moveWithCells="1">
                  <from>
                    <xdr:col>13</xdr:col>
                    <xdr:colOff>365760</xdr:colOff>
                    <xdr:row>23</xdr:row>
                    <xdr:rowOff>7620</xdr:rowOff>
                  </from>
                  <to>
                    <xdr:col>16</xdr:col>
                    <xdr:colOff>0</xdr:colOff>
                    <xdr:row>25</xdr:row>
                    <xdr:rowOff>7620</xdr:rowOff>
                  </to>
                </anchor>
              </controlPr>
            </control>
          </mc:Choice>
        </mc:AlternateContent>
        <mc:AlternateContent xmlns:mc="http://schemas.openxmlformats.org/markup-compatibility/2006">
          <mc:Choice Requires="x14">
            <control shapeId="4164" r:id="rId20" name="QRS Build Button">
              <controlPr defaultSize="0" autoFill="0" autoPict="0" macro="[0]!Copy_QRS_Requirements">
                <anchor moveWithCells="1">
                  <from>
                    <xdr:col>13</xdr:col>
                    <xdr:colOff>365760</xdr:colOff>
                    <xdr:row>26</xdr:row>
                    <xdr:rowOff>0</xdr:rowOff>
                  </from>
                  <to>
                    <xdr:col>16</xdr:col>
                    <xdr:colOff>7620</xdr:colOff>
                    <xdr:row>28</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indexed="11"/>
    <pageSetUpPr fitToPage="1"/>
  </sheetPr>
  <dimension ref="A1:X100"/>
  <sheetViews>
    <sheetView showGridLines="0" showRowColHeaders="0" tabSelected="1" zoomScaleNormal="100" workbookViewId="0">
      <selection activeCell="B1" sqref="B1"/>
    </sheetView>
  </sheetViews>
  <sheetFormatPr defaultRowHeight="13.2" x14ac:dyDescent="0.25"/>
  <cols>
    <col min="1" max="1" width="2.6640625" customWidth="1"/>
    <col min="2" max="2" width="4.6640625" customWidth="1"/>
    <col min="3" max="3" width="30.6640625" customWidth="1"/>
    <col min="4" max="4" width="1.6640625" customWidth="1"/>
    <col min="5" max="5" width="30.6640625" customWidth="1"/>
    <col min="6" max="6" width="2.6640625" customWidth="1"/>
    <col min="7" max="7" width="30.6640625" customWidth="1"/>
    <col min="8" max="8" width="1.6640625" customWidth="1"/>
    <col min="9" max="9" width="30.6640625" customWidth="1"/>
    <col min="10" max="10" width="4.6640625" customWidth="1"/>
    <col min="24" max="24" width="128.6640625" hidden="1" customWidth="1"/>
  </cols>
  <sheetData>
    <row r="1" spans="1:20" x14ac:dyDescent="0.25">
      <c r="A1" s="1"/>
      <c r="B1" s="1"/>
      <c r="C1" s="47"/>
      <c r="D1" s="1"/>
      <c r="E1" s="1"/>
      <c r="F1" s="1"/>
      <c r="G1" s="47"/>
      <c r="H1" s="1"/>
      <c r="I1" s="1"/>
      <c r="J1" s="1"/>
      <c r="K1" s="1"/>
      <c r="L1" s="1"/>
      <c r="M1" s="1"/>
      <c r="N1" s="1"/>
      <c r="O1" s="1"/>
      <c r="P1" s="1"/>
      <c r="Q1" s="259"/>
      <c r="R1" s="259"/>
      <c r="S1" s="259"/>
      <c r="T1" s="259"/>
    </row>
    <row r="2" spans="1:20" x14ac:dyDescent="0.25">
      <c r="A2" s="1"/>
      <c r="C2" s="14"/>
      <c r="G2" s="14"/>
      <c r="K2" s="1"/>
      <c r="L2" s="1"/>
      <c r="M2" s="1"/>
      <c r="N2" s="1"/>
      <c r="O2" s="1"/>
      <c r="P2" s="1"/>
      <c r="Q2" s="259"/>
      <c r="R2" s="259"/>
      <c r="S2" s="259"/>
      <c r="T2" s="259"/>
    </row>
    <row r="3" spans="1:20" x14ac:dyDescent="0.25">
      <c r="A3" s="1"/>
      <c r="C3" s="14"/>
      <c r="G3" s="14"/>
      <c r="K3" s="1"/>
      <c r="L3" s="1"/>
      <c r="M3" s="1"/>
      <c r="N3" s="1"/>
      <c r="O3" s="1"/>
      <c r="P3" s="1"/>
      <c r="Q3" s="259"/>
      <c r="R3" s="259"/>
      <c r="S3" s="259"/>
      <c r="T3" s="259"/>
    </row>
    <row r="4" spans="1:20" ht="22.8" x14ac:dyDescent="0.4">
      <c r="A4" s="1"/>
      <c r="B4" s="52"/>
      <c r="C4" s="57" t="s">
        <v>161</v>
      </c>
      <c r="D4" s="57"/>
      <c r="E4" s="57"/>
      <c r="F4" s="57"/>
      <c r="G4" s="57"/>
      <c r="H4" s="57"/>
      <c r="I4" s="57"/>
      <c r="K4" s="1"/>
      <c r="L4" s="1"/>
      <c r="M4" s="1"/>
      <c r="N4" s="1"/>
      <c r="O4" s="1"/>
      <c r="P4" s="1"/>
      <c r="Q4" s="259"/>
      <c r="R4" s="259"/>
      <c r="S4" s="259"/>
      <c r="T4" s="259"/>
    </row>
    <row r="5" spans="1:20" ht="17.399999999999999" x14ac:dyDescent="0.3">
      <c r="A5" s="1"/>
      <c r="B5" s="56"/>
      <c r="C5" s="58" t="str">
        <f>IF(OR(Cklst_Style=2,Cklst_Style=5,Cklst_Style=6,Cklst_Style=7,Cklst_Style=9,Cklst_Style=10,FtrDiscipline="Knowledge Management"),"Cover Sheet for Audit No. " &amp; HdrAudit_Number,"Cover Sheet")</f>
        <v>Cover Sheet for Audit No. XX-YY-AU-ZZZ</v>
      </c>
      <c r="D5" s="58"/>
      <c r="E5" s="58"/>
      <c r="F5" s="58"/>
      <c r="G5" s="58"/>
      <c r="H5" s="58"/>
      <c r="I5" s="58"/>
      <c r="K5" s="1"/>
      <c r="L5" s="1"/>
      <c r="M5" s="1"/>
      <c r="N5" s="1"/>
      <c r="O5" s="1"/>
      <c r="P5" s="1"/>
      <c r="Q5" s="259"/>
      <c r="R5" s="259"/>
      <c r="S5" s="259"/>
      <c r="T5" s="259"/>
    </row>
    <row r="6" spans="1:20" ht="15" x14ac:dyDescent="0.25">
      <c r="A6" s="1"/>
      <c r="C6" s="14"/>
      <c r="F6" s="234" t="str">
        <f>Critical_View</f>
        <v/>
      </c>
      <c r="G6" s="14"/>
      <c r="K6" s="1"/>
      <c r="L6" s="1"/>
      <c r="M6" s="1"/>
      <c r="N6" s="1"/>
      <c r="O6" s="1"/>
      <c r="P6" s="1"/>
      <c r="Q6" s="259"/>
      <c r="R6" s="259"/>
      <c r="S6" s="259"/>
      <c r="T6" s="259"/>
    </row>
    <row r="7" spans="1:20" x14ac:dyDescent="0.25">
      <c r="A7" s="1"/>
      <c r="C7" s="14"/>
      <c r="G7" s="14"/>
      <c r="K7" s="1"/>
      <c r="L7" s="1"/>
      <c r="M7" s="1"/>
      <c r="N7" s="1"/>
      <c r="O7" s="1"/>
      <c r="P7" s="1"/>
      <c r="Q7" s="259"/>
      <c r="R7" s="259"/>
      <c r="S7" s="259"/>
      <c r="T7" s="259"/>
    </row>
    <row r="8" spans="1:20" ht="13.8" hidden="1" x14ac:dyDescent="0.25">
      <c r="A8" s="1"/>
      <c r="C8" s="48" t="s">
        <v>522</v>
      </c>
      <c r="D8" s="49"/>
      <c r="E8" s="50" t="str">
        <f>FtrDiscipline</f>
        <v>C&amp;F Quality</v>
      </c>
      <c r="F8" s="49"/>
      <c r="G8" s="48" t="s">
        <v>523</v>
      </c>
      <c r="H8" s="49"/>
      <c r="I8" s="50" t="str">
        <f>HdrAudit_Number</f>
        <v>XX-YY-AU-ZZZ</v>
      </c>
      <c r="K8" s="1"/>
      <c r="L8" s="1"/>
      <c r="M8" s="1"/>
      <c r="N8" s="1"/>
      <c r="O8" s="1"/>
      <c r="P8" s="1"/>
      <c r="Q8" s="259"/>
      <c r="R8" s="259"/>
      <c r="S8" s="259"/>
      <c r="T8" s="259"/>
    </row>
    <row r="9" spans="1:20" ht="13.8" hidden="1" x14ac:dyDescent="0.25">
      <c r="A9" s="1"/>
      <c r="C9" s="48"/>
      <c r="D9" s="49"/>
      <c r="E9" s="49"/>
      <c r="F9" s="49"/>
      <c r="G9" s="48"/>
      <c r="H9" s="49"/>
      <c r="I9" s="49"/>
      <c r="K9" s="1"/>
      <c r="L9" s="1"/>
      <c r="M9" s="1"/>
      <c r="N9" s="1"/>
      <c r="O9" s="1"/>
      <c r="P9" s="1"/>
      <c r="Q9" s="259"/>
      <c r="R9" s="259"/>
      <c r="S9" s="259"/>
      <c r="T9" s="259"/>
    </row>
    <row r="10" spans="1:20" ht="13.8" x14ac:dyDescent="0.25">
      <c r="A10" s="1"/>
      <c r="C10" s="48" t="s">
        <v>524</v>
      </c>
      <c r="D10" s="49"/>
      <c r="E10" s="74"/>
      <c r="F10" s="49"/>
      <c r="G10" s="48" t="s">
        <v>525</v>
      </c>
      <c r="H10" s="49"/>
      <c r="I10" s="74"/>
      <c r="J10" s="59" t="s">
        <v>526</v>
      </c>
      <c r="K10" s="1"/>
      <c r="L10" s="1"/>
      <c r="M10" s="1"/>
      <c r="N10" s="1"/>
      <c r="O10" s="1"/>
      <c r="P10" s="1"/>
      <c r="Q10" s="259"/>
      <c r="R10" s="259"/>
      <c r="S10" s="259"/>
      <c r="T10" s="259"/>
    </row>
    <row r="11" spans="1:20" ht="13.8" x14ac:dyDescent="0.25">
      <c r="A11" s="1"/>
      <c r="C11" s="489" t="s">
        <v>527</v>
      </c>
      <c r="D11" s="49"/>
      <c r="E11" s="49"/>
      <c r="F11" s="49"/>
      <c r="G11" s="48"/>
      <c r="H11" s="49"/>
      <c r="I11" s="74"/>
      <c r="J11" s="59" t="s">
        <v>526</v>
      </c>
      <c r="K11" s="1"/>
      <c r="L11" s="1"/>
      <c r="M11" s="1"/>
      <c r="N11" s="1"/>
      <c r="O11" s="1"/>
      <c r="P11" s="1"/>
      <c r="Q11" s="259"/>
      <c r="R11" s="259"/>
      <c r="S11" s="259"/>
      <c r="T11" s="259"/>
    </row>
    <row r="12" spans="1:20" ht="13.8" x14ac:dyDescent="0.25">
      <c r="A12" s="1"/>
      <c r="C12" s="48" t="s">
        <v>528</v>
      </c>
      <c r="D12" s="49"/>
      <c r="E12" s="50" t="str">
        <f>HdrProject</f>
        <v>HVC MLE</v>
      </c>
      <c r="F12" s="49"/>
      <c r="G12" s="48"/>
      <c r="H12" s="49"/>
      <c r="I12" s="74"/>
      <c r="J12" s="59" t="s">
        <v>526</v>
      </c>
      <c r="K12" s="1"/>
      <c r="L12" s="1"/>
      <c r="M12" s="1"/>
      <c r="N12" s="1"/>
      <c r="O12" s="1"/>
      <c r="P12" s="1"/>
      <c r="Q12" s="259"/>
      <c r="R12" s="259"/>
      <c r="S12" s="259"/>
      <c r="T12" s="259"/>
    </row>
    <row r="13" spans="1:20" ht="13.8" x14ac:dyDescent="0.25">
      <c r="A13" s="1"/>
      <c r="C13" s="48" t="s">
        <v>529</v>
      </c>
      <c r="D13" s="49"/>
      <c r="E13" s="74"/>
      <c r="F13" s="49"/>
      <c r="G13" s="48"/>
      <c r="H13" s="49"/>
      <c r="I13" s="74"/>
      <c r="J13" s="59" t="s">
        <v>526</v>
      </c>
      <c r="K13" s="1"/>
      <c r="L13" s="1"/>
      <c r="M13" s="1"/>
      <c r="N13" s="1"/>
      <c r="O13" s="1"/>
      <c r="P13" s="1"/>
      <c r="Q13" s="259"/>
      <c r="R13" s="259"/>
      <c r="S13" s="259"/>
      <c r="T13" s="259"/>
    </row>
    <row r="14" spans="1:20" ht="13.8" x14ac:dyDescent="0.25">
      <c r="A14" s="1"/>
      <c r="C14" s="48" t="s">
        <v>530</v>
      </c>
      <c r="D14" s="49"/>
      <c r="E14" s="74"/>
      <c r="F14" s="49"/>
      <c r="G14" s="48"/>
      <c r="H14" s="49"/>
      <c r="I14" s="74"/>
      <c r="J14" s="59" t="s">
        <v>526</v>
      </c>
      <c r="K14" s="1"/>
      <c r="L14" s="1"/>
      <c r="M14" s="1"/>
      <c r="N14" s="1"/>
      <c r="O14" s="1"/>
      <c r="P14" s="1"/>
      <c r="Q14" s="259"/>
      <c r="R14" s="259"/>
      <c r="S14" s="259"/>
      <c r="T14" s="259"/>
    </row>
    <row r="15" spans="1:20" ht="13.8" x14ac:dyDescent="0.25">
      <c r="A15" s="1"/>
      <c r="C15" s="48" t="s">
        <v>531</v>
      </c>
      <c r="D15" s="49"/>
      <c r="E15" s="74"/>
      <c r="F15" s="49"/>
      <c r="G15" s="48"/>
      <c r="H15" s="49"/>
      <c r="J15" s="59" t="s">
        <v>526</v>
      </c>
      <c r="K15" s="1"/>
      <c r="L15" s="1"/>
      <c r="M15" s="1"/>
      <c r="N15" s="1"/>
      <c r="O15" s="1"/>
      <c r="P15" s="1"/>
      <c r="Q15" s="259"/>
      <c r="R15" s="259"/>
      <c r="S15" s="259"/>
      <c r="T15" s="259"/>
    </row>
    <row r="16" spans="1:20" ht="13.8" x14ac:dyDescent="0.25">
      <c r="A16" s="1"/>
      <c r="C16" s="48"/>
      <c r="D16" s="49"/>
      <c r="E16" s="49"/>
      <c r="F16" s="49"/>
      <c r="G16" s="48"/>
      <c r="H16" s="49"/>
      <c r="I16" s="49"/>
      <c r="K16" s="1"/>
      <c r="L16" s="1"/>
      <c r="M16" s="1"/>
      <c r="N16" s="1"/>
      <c r="O16" s="1"/>
      <c r="P16" s="1"/>
      <c r="Q16" s="259"/>
      <c r="R16" s="259"/>
      <c r="S16" s="259"/>
      <c r="T16" s="259"/>
    </row>
    <row r="17" spans="1:20" ht="13.8" x14ac:dyDescent="0.25">
      <c r="A17" s="1"/>
      <c r="C17" s="48" t="s">
        <v>532</v>
      </c>
      <c r="D17" s="49"/>
      <c r="E17" s="77">
        <v>0</v>
      </c>
      <c r="F17" s="49"/>
      <c r="G17" s="48" t="s">
        <v>533</v>
      </c>
      <c r="H17" s="49"/>
      <c r="I17" s="170"/>
      <c r="J17" s="59" t="s">
        <v>526</v>
      </c>
      <c r="K17" s="1"/>
      <c r="L17" s="1"/>
      <c r="M17" s="1"/>
      <c r="N17" s="1"/>
      <c r="O17" s="1"/>
      <c r="P17" s="1"/>
      <c r="Q17" s="259"/>
      <c r="R17" s="259"/>
      <c r="S17" s="259"/>
      <c r="T17" s="259"/>
    </row>
    <row r="18" spans="1:20" ht="13.8" hidden="1" x14ac:dyDescent="0.25">
      <c r="A18" s="1"/>
      <c r="C18" s="489" t="s">
        <v>534</v>
      </c>
      <c r="E18" s="78">
        <v>0</v>
      </c>
      <c r="G18" s="14"/>
      <c r="K18" s="1"/>
      <c r="L18" s="1"/>
      <c r="M18" s="1"/>
      <c r="N18" s="1"/>
      <c r="O18" s="1"/>
      <c r="P18" s="1"/>
      <c r="Q18" s="259"/>
      <c r="R18" s="259"/>
      <c r="S18" s="259"/>
      <c r="T18" s="259"/>
    </row>
    <row r="19" spans="1:20" x14ac:dyDescent="0.25">
      <c r="A19" s="1"/>
      <c r="C19" s="489" t="s">
        <v>534</v>
      </c>
      <c r="G19" s="14"/>
      <c r="K19" s="1"/>
      <c r="L19" s="1"/>
      <c r="M19" s="1"/>
      <c r="N19" s="1"/>
      <c r="O19" s="1"/>
      <c r="P19" s="1"/>
      <c r="Q19" s="259"/>
      <c r="R19" s="259"/>
      <c r="S19" s="259"/>
      <c r="T19" s="259"/>
    </row>
    <row r="20" spans="1:20" x14ac:dyDescent="0.25">
      <c r="A20" s="1"/>
      <c r="C20" s="489"/>
      <c r="G20" s="14"/>
      <c r="K20" s="1"/>
      <c r="L20" s="1"/>
      <c r="M20" s="1"/>
      <c r="N20" s="1"/>
      <c r="O20" s="1"/>
      <c r="P20" s="1"/>
      <c r="Q20" s="259"/>
      <c r="R20" s="259"/>
      <c r="S20" s="259"/>
      <c r="T20" s="259"/>
    </row>
    <row r="21" spans="1:20" ht="14.4" hidden="1" thickTop="1" x14ac:dyDescent="0.25">
      <c r="A21" s="1"/>
      <c r="C21" s="575" t="s">
        <v>535</v>
      </c>
      <c r="D21" s="576"/>
      <c r="E21" s="576"/>
      <c r="F21" s="577"/>
      <c r="G21" s="48" t="s">
        <v>523</v>
      </c>
      <c r="H21" s="49"/>
      <c r="I21" s="50" t="str">
        <f>HdrAudit_Number</f>
        <v>XX-YY-AU-ZZZ</v>
      </c>
      <c r="K21" s="1"/>
      <c r="L21" s="1"/>
      <c r="M21" s="1"/>
      <c r="N21" s="1"/>
      <c r="O21" s="1"/>
      <c r="P21" s="1"/>
      <c r="Q21" s="259"/>
      <c r="R21" s="259"/>
      <c r="S21" s="259"/>
      <c r="T21" s="259"/>
    </row>
    <row r="22" spans="1:20" ht="13.8" hidden="1" x14ac:dyDescent="0.25">
      <c r="A22" s="1"/>
      <c r="C22" s="569"/>
      <c r="D22" s="570"/>
      <c r="E22" s="570"/>
      <c r="F22" s="571"/>
      <c r="G22" s="48"/>
      <c r="H22" s="49"/>
      <c r="I22" s="49"/>
      <c r="K22" s="1"/>
      <c r="L22" s="1"/>
      <c r="M22" s="1"/>
      <c r="N22" s="1"/>
      <c r="O22" s="1"/>
      <c r="P22" s="1"/>
      <c r="Q22" s="259"/>
      <c r="R22" s="259"/>
      <c r="S22" s="259"/>
      <c r="T22" s="259"/>
    </row>
    <row r="23" spans="1:20" ht="13.8" hidden="1" x14ac:dyDescent="0.25">
      <c r="A23" s="1"/>
      <c r="C23" s="569"/>
      <c r="D23" s="570"/>
      <c r="E23" s="570"/>
      <c r="F23" s="571"/>
      <c r="G23" s="48" t="s">
        <v>525</v>
      </c>
      <c r="H23" s="49"/>
      <c r="I23" s="74"/>
      <c r="K23" s="1"/>
      <c r="L23" s="1"/>
      <c r="M23" s="1"/>
      <c r="N23" s="1"/>
      <c r="O23" s="1"/>
      <c r="P23" s="1"/>
      <c r="Q23" s="259"/>
      <c r="R23" s="259"/>
      <c r="S23" s="259"/>
      <c r="T23" s="259"/>
    </row>
    <row r="24" spans="1:20" ht="13.8" hidden="1" x14ac:dyDescent="0.25">
      <c r="A24" s="1"/>
      <c r="C24" s="569"/>
      <c r="D24" s="570"/>
      <c r="E24" s="570"/>
      <c r="F24" s="571"/>
      <c r="G24" s="48"/>
      <c r="H24" s="49"/>
      <c r="I24" s="74"/>
      <c r="K24" s="1"/>
      <c r="L24" s="1"/>
      <c r="M24" s="1"/>
      <c r="N24" s="1"/>
      <c r="O24" s="1"/>
      <c r="P24" s="1"/>
      <c r="Q24" s="259"/>
      <c r="R24" s="259"/>
      <c r="S24" s="259"/>
      <c r="T24" s="259"/>
    </row>
    <row r="25" spans="1:20" ht="13.8" hidden="1" x14ac:dyDescent="0.25">
      <c r="A25" s="1"/>
      <c r="C25" s="569"/>
      <c r="D25" s="570"/>
      <c r="E25" s="570"/>
      <c r="F25" s="571"/>
      <c r="G25" s="48"/>
      <c r="H25" s="49"/>
      <c r="I25" s="74"/>
      <c r="K25" s="1"/>
      <c r="L25" s="1"/>
      <c r="M25" s="1"/>
      <c r="N25" s="1"/>
      <c r="O25" s="1"/>
      <c r="P25" s="1"/>
      <c r="Q25" s="259"/>
      <c r="R25" s="259"/>
      <c r="S25" s="259"/>
      <c r="T25" s="259"/>
    </row>
    <row r="26" spans="1:20" ht="13.8" hidden="1" x14ac:dyDescent="0.25">
      <c r="A26" s="1"/>
      <c r="C26" s="569"/>
      <c r="D26" s="570"/>
      <c r="E26" s="570"/>
      <c r="F26" s="571"/>
      <c r="G26" s="48"/>
      <c r="H26" s="49"/>
      <c r="I26" s="74"/>
      <c r="K26" s="1"/>
      <c r="L26" s="1"/>
      <c r="M26" s="1"/>
      <c r="N26" s="1"/>
      <c r="O26" s="1"/>
      <c r="P26" s="1"/>
      <c r="Q26" s="259"/>
      <c r="R26" s="259"/>
      <c r="S26" s="259"/>
      <c r="T26" s="259"/>
    </row>
    <row r="27" spans="1:20" ht="13.8" hidden="1" x14ac:dyDescent="0.25">
      <c r="A27" s="1"/>
      <c r="C27" s="569"/>
      <c r="D27" s="570"/>
      <c r="E27" s="570"/>
      <c r="F27" s="571"/>
      <c r="G27" s="48"/>
      <c r="H27" s="49"/>
      <c r="I27" s="49"/>
      <c r="K27" s="1"/>
      <c r="L27" s="1"/>
      <c r="M27" s="1"/>
      <c r="N27" s="1"/>
      <c r="O27" s="1"/>
      <c r="P27" s="1"/>
      <c r="Q27" s="259"/>
      <c r="R27" s="259"/>
      <c r="S27" s="259"/>
      <c r="T27" s="259"/>
    </row>
    <row r="28" spans="1:20" ht="14.4" hidden="1" thickBot="1" x14ac:dyDescent="0.3">
      <c r="A28" s="1"/>
      <c r="C28" s="572"/>
      <c r="D28" s="573"/>
      <c r="E28" s="573"/>
      <c r="F28" s="574"/>
      <c r="G28" s="48" t="s">
        <v>533</v>
      </c>
      <c r="H28" s="49"/>
      <c r="I28" s="74"/>
      <c r="K28" s="1"/>
      <c r="L28" s="1"/>
      <c r="M28" s="1"/>
      <c r="N28" s="1"/>
      <c r="O28" s="1"/>
      <c r="P28" s="1"/>
      <c r="Q28" s="259"/>
      <c r="R28" s="259"/>
      <c r="S28" s="259"/>
      <c r="T28" s="259"/>
    </row>
    <row r="29" spans="1:20" x14ac:dyDescent="0.25">
      <c r="A29" s="1"/>
      <c r="K29" s="1"/>
      <c r="L29" s="1"/>
      <c r="M29" s="1"/>
      <c r="N29" s="1"/>
      <c r="O29" s="1"/>
      <c r="P29" s="1"/>
      <c r="Q29" s="259"/>
      <c r="R29" s="259"/>
      <c r="S29" s="259"/>
      <c r="T29" s="259"/>
    </row>
    <row r="30" spans="1:20" ht="13.8" x14ac:dyDescent="0.25">
      <c r="A30" s="1"/>
      <c r="C30" s="48"/>
      <c r="D30" s="49"/>
      <c r="E30" s="49"/>
      <c r="F30" s="49"/>
      <c r="G30" s="48"/>
      <c r="H30" s="49"/>
      <c r="I30" s="49"/>
      <c r="K30" s="1"/>
      <c r="L30" s="1"/>
      <c r="M30" s="1"/>
      <c r="N30" s="1"/>
      <c r="O30" s="1"/>
      <c r="P30" s="1"/>
      <c r="Q30" s="259"/>
      <c r="R30" s="259"/>
      <c r="S30" s="259"/>
      <c r="T30" s="259"/>
    </row>
    <row r="31" spans="1:20" ht="13.8" x14ac:dyDescent="0.25">
      <c r="A31" s="1"/>
      <c r="C31" s="580" t="s">
        <v>536</v>
      </c>
      <c r="D31" s="580"/>
      <c r="E31" s="580"/>
      <c r="F31" s="49"/>
      <c r="G31" s="580" t="s">
        <v>537</v>
      </c>
      <c r="H31" s="580"/>
      <c r="I31" s="580"/>
      <c r="K31" s="1"/>
      <c r="L31" s="1"/>
      <c r="M31" s="1"/>
      <c r="N31" s="1"/>
      <c r="O31" s="1"/>
      <c r="P31" s="1"/>
      <c r="Q31" s="259"/>
      <c r="R31" s="259"/>
      <c r="S31" s="259"/>
      <c r="T31" s="259"/>
    </row>
    <row r="32" spans="1:20" ht="13.8" x14ac:dyDescent="0.25">
      <c r="A32" s="1"/>
      <c r="C32" s="51" t="s">
        <v>538</v>
      </c>
      <c r="D32" s="49"/>
      <c r="E32" s="51" t="s">
        <v>539</v>
      </c>
      <c r="F32" s="49"/>
      <c r="G32" s="51" t="s">
        <v>538</v>
      </c>
      <c r="H32" s="49"/>
      <c r="I32" s="51" t="s">
        <v>539</v>
      </c>
      <c r="J32" s="59">
        <v>5</v>
      </c>
      <c r="K32" s="1"/>
      <c r="L32" s="1"/>
      <c r="M32" s="1"/>
      <c r="N32" s="1"/>
      <c r="O32" s="1"/>
      <c r="P32" s="1"/>
      <c r="Q32" s="259"/>
      <c r="R32" s="259"/>
      <c r="S32" s="259"/>
      <c r="T32" s="259"/>
    </row>
    <row r="33" spans="1:20" ht="13.8" x14ac:dyDescent="0.25">
      <c r="A33" s="1"/>
      <c r="C33" s="74"/>
      <c r="D33" s="49"/>
      <c r="E33" s="74"/>
      <c r="F33" s="49"/>
      <c r="G33" s="74"/>
      <c r="H33" s="49"/>
      <c r="I33" s="74"/>
      <c r="J33" s="59" t="s">
        <v>526</v>
      </c>
      <c r="K33" s="1"/>
      <c r="L33" s="1"/>
      <c r="M33" s="1"/>
      <c r="N33" s="1"/>
      <c r="O33" s="1"/>
      <c r="P33" s="1"/>
      <c r="Q33" s="259"/>
      <c r="R33" s="259"/>
      <c r="S33" s="259"/>
      <c r="T33" s="259"/>
    </row>
    <row r="34" spans="1:20" ht="13.8" x14ac:dyDescent="0.25">
      <c r="A34" s="1"/>
      <c r="C34" s="75"/>
      <c r="D34" s="49"/>
      <c r="E34" s="75"/>
      <c r="F34" s="49"/>
      <c r="G34" s="75"/>
      <c r="H34" s="49"/>
      <c r="I34" s="75"/>
      <c r="J34" s="59" t="s">
        <v>526</v>
      </c>
      <c r="K34" s="1"/>
      <c r="L34" s="1"/>
      <c r="M34" s="1"/>
      <c r="N34" s="1"/>
      <c r="O34" s="1"/>
      <c r="P34" s="1"/>
      <c r="Q34" s="259"/>
      <c r="R34" s="259"/>
      <c r="S34" s="259"/>
      <c r="T34" s="259"/>
    </row>
    <row r="35" spans="1:20" ht="13.8" x14ac:dyDescent="0.25">
      <c r="A35" s="1"/>
      <c r="C35" s="75"/>
      <c r="D35" s="49"/>
      <c r="E35" s="75"/>
      <c r="F35" s="49"/>
      <c r="G35" s="75"/>
      <c r="H35" s="49"/>
      <c r="I35" s="75"/>
      <c r="J35" s="59" t="s">
        <v>526</v>
      </c>
      <c r="K35" s="1"/>
      <c r="L35" s="1"/>
      <c r="M35" s="1"/>
      <c r="N35" s="1"/>
      <c r="O35" s="1"/>
      <c r="P35" s="1"/>
      <c r="Q35" s="259"/>
      <c r="R35" s="259"/>
      <c r="S35" s="259"/>
      <c r="T35" s="259"/>
    </row>
    <row r="36" spans="1:20" ht="13.8" x14ac:dyDescent="0.25">
      <c r="A36" s="1"/>
      <c r="C36" s="75"/>
      <c r="D36" s="49"/>
      <c r="E36" s="75"/>
      <c r="F36" s="49"/>
      <c r="G36" s="75"/>
      <c r="H36" s="49"/>
      <c r="I36" s="75"/>
      <c r="J36" s="59" t="s">
        <v>526</v>
      </c>
      <c r="K36" s="1"/>
      <c r="L36" s="1"/>
      <c r="M36" s="1"/>
      <c r="N36" s="1"/>
      <c r="O36" s="1"/>
      <c r="P36" s="1"/>
      <c r="Q36" s="259"/>
      <c r="R36" s="259"/>
      <c r="S36" s="259"/>
      <c r="T36" s="259"/>
    </row>
    <row r="37" spans="1:20" ht="13.8" x14ac:dyDescent="0.25">
      <c r="A37" s="1"/>
      <c r="C37" s="76"/>
      <c r="D37" s="49"/>
      <c r="E37" s="76"/>
      <c r="F37" s="49"/>
      <c r="G37" s="76"/>
      <c r="H37" s="49"/>
      <c r="I37" s="76"/>
      <c r="J37" s="59" t="s">
        <v>526</v>
      </c>
      <c r="K37" s="1"/>
      <c r="L37" s="1"/>
      <c r="M37" s="1"/>
      <c r="N37" s="1"/>
      <c r="O37" s="1"/>
      <c r="P37" s="1"/>
      <c r="Q37" s="259"/>
      <c r="R37" s="259"/>
      <c r="S37" s="259"/>
      <c r="T37" s="259"/>
    </row>
    <row r="38" spans="1:20" ht="13.8" x14ac:dyDescent="0.25">
      <c r="A38" s="1"/>
      <c r="C38" s="60"/>
      <c r="D38" s="49"/>
      <c r="E38" s="61"/>
      <c r="F38" s="49"/>
      <c r="G38" s="61"/>
      <c r="H38" s="49"/>
      <c r="I38" s="61"/>
      <c r="K38" s="1"/>
      <c r="L38" s="1"/>
      <c r="M38" s="1"/>
      <c r="N38" s="1"/>
      <c r="O38" s="1"/>
      <c r="P38" s="1"/>
      <c r="Q38" s="259"/>
      <c r="R38" s="259"/>
      <c r="S38" s="259"/>
      <c r="T38" s="259"/>
    </row>
    <row r="39" spans="1:20" ht="13.8" x14ac:dyDescent="0.25">
      <c r="A39" s="1"/>
      <c r="C39" s="48"/>
      <c r="D39" s="49"/>
      <c r="E39" s="49"/>
      <c r="F39" s="49"/>
      <c r="G39" s="48"/>
      <c r="H39" s="49"/>
      <c r="I39" s="49"/>
      <c r="K39" s="1"/>
      <c r="L39" s="1"/>
      <c r="M39" s="1"/>
      <c r="N39" s="1"/>
      <c r="O39" s="1"/>
      <c r="P39" s="1"/>
      <c r="Q39" s="259"/>
      <c r="R39" s="259"/>
      <c r="S39" s="259"/>
      <c r="T39" s="259"/>
    </row>
    <row r="40" spans="1:20" ht="13.8" x14ac:dyDescent="0.25">
      <c r="A40" s="1"/>
      <c r="C40" s="48" t="s">
        <v>540</v>
      </c>
      <c r="D40" s="49"/>
      <c r="E40" s="204"/>
      <c r="F40" s="49"/>
      <c r="G40" s="48" t="s">
        <v>541</v>
      </c>
      <c r="H40" s="49"/>
      <c r="I40" s="173"/>
      <c r="J40" s="59" t="s">
        <v>526</v>
      </c>
      <c r="K40" s="1"/>
      <c r="L40" s="1"/>
      <c r="M40" s="1"/>
      <c r="N40" s="1"/>
      <c r="O40" s="1"/>
      <c r="P40" s="1"/>
      <c r="Q40" s="259"/>
      <c r="R40" s="259"/>
      <c r="S40" s="259"/>
      <c r="T40" s="259"/>
    </row>
    <row r="41" spans="1:20" ht="13.8" x14ac:dyDescent="0.25">
      <c r="A41" s="1"/>
      <c r="C41" s="48"/>
      <c r="D41" s="49"/>
      <c r="E41" s="49"/>
      <c r="F41" s="49"/>
      <c r="G41" s="48"/>
      <c r="H41" s="49"/>
      <c r="I41" s="49"/>
      <c r="K41" s="1"/>
      <c r="L41" s="1"/>
      <c r="M41" s="1"/>
      <c r="N41" s="1"/>
      <c r="O41" s="1"/>
      <c r="P41" s="1"/>
      <c r="Q41" s="259"/>
      <c r="R41" s="259"/>
      <c r="S41" s="259"/>
      <c r="T41" s="259"/>
    </row>
    <row r="42" spans="1:20" ht="13.8" x14ac:dyDescent="0.25">
      <c r="A42" s="1"/>
      <c r="C42" s="580" t="s">
        <v>542</v>
      </c>
      <c r="D42" s="580"/>
      <c r="E42" s="580"/>
      <c r="F42" s="49"/>
      <c r="G42" s="580" t="s">
        <v>543</v>
      </c>
      <c r="H42" s="580"/>
      <c r="I42" s="580"/>
      <c r="K42" s="1"/>
      <c r="L42" s="1"/>
      <c r="M42" s="1"/>
      <c r="N42" s="1"/>
      <c r="O42" s="1"/>
      <c r="P42" s="1"/>
      <c r="Q42" s="259"/>
      <c r="R42" s="259"/>
      <c r="S42" s="259"/>
      <c r="T42" s="259"/>
    </row>
    <row r="43" spans="1:20" ht="13.8" x14ac:dyDescent="0.25">
      <c r="A43" s="1"/>
      <c r="C43" s="51" t="s">
        <v>538</v>
      </c>
      <c r="D43" s="49"/>
      <c r="E43" s="51" t="s">
        <v>539</v>
      </c>
      <c r="F43" s="49"/>
      <c r="G43" s="51" t="s">
        <v>538</v>
      </c>
      <c r="H43" s="49"/>
      <c r="I43" s="51" t="s">
        <v>539</v>
      </c>
      <c r="J43" s="59">
        <v>5</v>
      </c>
      <c r="K43" s="1"/>
      <c r="L43" s="1"/>
      <c r="M43" s="1"/>
      <c r="N43" s="1"/>
      <c r="O43" s="1"/>
      <c r="P43" s="1"/>
      <c r="Q43" s="259"/>
      <c r="R43" s="259"/>
      <c r="S43" s="259"/>
      <c r="T43" s="259"/>
    </row>
    <row r="44" spans="1:20" ht="13.8" x14ac:dyDescent="0.25">
      <c r="A44" s="1"/>
      <c r="C44" s="74"/>
      <c r="D44" s="49"/>
      <c r="E44" s="74"/>
      <c r="F44" s="49"/>
      <c r="G44" s="74"/>
      <c r="H44" s="49"/>
      <c r="I44" s="74"/>
      <c r="J44" s="59" t="s">
        <v>526</v>
      </c>
      <c r="K44" s="1"/>
      <c r="L44" s="1"/>
      <c r="M44" s="1"/>
      <c r="N44" s="1"/>
      <c r="O44" s="1"/>
      <c r="P44" s="1"/>
      <c r="Q44" s="259"/>
      <c r="R44" s="259"/>
      <c r="S44" s="259"/>
      <c r="T44" s="259"/>
    </row>
    <row r="45" spans="1:20" ht="13.8" x14ac:dyDescent="0.25">
      <c r="A45" s="1"/>
      <c r="C45" s="75"/>
      <c r="D45" s="49"/>
      <c r="E45" s="75"/>
      <c r="F45" s="49"/>
      <c r="G45" s="75"/>
      <c r="H45" s="49"/>
      <c r="I45" s="75"/>
      <c r="J45" s="59" t="s">
        <v>526</v>
      </c>
      <c r="K45" s="1"/>
      <c r="L45" s="1"/>
      <c r="M45" s="1"/>
      <c r="N45" s="1"/>
      <c r="O45" s="1"/>
      <c r="P45" s="1"/>
      <c r="Q45" s="259"/>
      <c r="R45" s="259"/>
      <c r="S45" s="259"/>
      <c r="T45" s="259"/>
    </row>
    <row r="46" spans="1:20" ht="13.8" x14ac:dyDescent="0.25">
      <c r="A46" s="1"/>
      <c r="C46" s="75"/>
      <c r="D46" s="49"/>
      <c r="E46" s="75"/>
      <c r="F46" s="49"/>
      <c r="G46" s="75"/>
      <c r="H46" s="49"/>
      <c r="I46" s="75"/>
      <c r="J46" s="59" t="s">
        <v>526</v>
      </c>
      <c r="K46" s="1"/>
      <c r="L46" s="1"/>
      <c r="M46" s="1"/>
      <c r="N46" s="1"/>
      <c r="O46" s="1"/>
      <c r="P46" s="1"/>
      <c r="Q46" s="259"/>
      <c r="R46" s="259"/>
      <c r="S46" s="259"/>
      <c r="T46" s="259"/>
    </row>
    <row r="47" spans="1:20" ht="13.8" x14ac:dyDescent="0.25">
      <c r="A47" s="1"/>
      <c r="C47" s="76"/>
      <c r="D47" s="49"/>
      <c r="E47" s="76"/>
      <c r="F47" s="49"/>
      <c r="G47" s="76"/>
      <c r="H47" s="49"/>
      <c r="I47" s="76"/>
      <c r="J47" s="59" t="s">
        <v>526</v>
      </c>
      <c r="K47" s="1"/>
      <c r="L47" s="1"/>
      <c r="M47" s="1"/>
      <c r="N47" s="1"/>
      <c r="O47" s="1"/>
      <c r="P47" s="1"/>
      <c r="Q47" s="259"/>
      <c r="R47" s="259"/>
      <c r="S47" s="259"/>
      <c r="T47" s="259"/>
    </row>
    <row r="48" spans="1:20" ht="13.8" x14ac:dyDescent="0.25">
      <c r="A48" s="1"/>
      <c r="C48" s="76"/>
      <c r="D48" s="49"/>
      <c r="E48" s="76"/>
      <c r="F48" s="49"/>
      <c r="G48" s="76"/>
      <c r="H48" s="49"/>
      <c r="I48" s="76"/>
      <c r="J48" s="59" t="s">
        <v>526</v>
      </c>
      <c r="K48" s="1"/>
      <c r="L48" s="1"/>
      <c r="M48" s="1"/>
      <c r="N48" s="1"/>
      <c r="O48" s="1"/>
      <c r="P48" s="1"/>
      <c r="Q48" s="259"/>
      <c r="R48" s="259"/>
      <c r="S48" s="259"/>
      <c r="T48" s="259"/>
    </row>
    <row r="49" spans="1:24" ht="13.8" x14ac:dyDescent="0.25">
      <c r="A49" s="1"/>
      <c r="C49" s="60"/>
      <c r="D49" s="49"/>
      <c r="E49" s="61"/>
      <c r="F49" s="49"/>
      <c r="G49" s="60"/>
      <c r="H49" s="49"/>
      <c r="I49" s="61"/>
      <c r="K49" s="1"/>
      <c r="L49" s="1"/>
      <c r="M49" s="1"/>
      <c r="N49" s="1"/>
      <c r="O49" s="1"/>
      <c r="P49" s="1"/>
      <c r="Q49" s="259"/>
      <c r="R49" s="259"/>
      <c r="S49" s="259"/>
      <c r="T49" s="259"/>
    </row>
    <row r="50" spans="1:24" ht="13.8" x14ac:dyDescent="0.25">
      <c r="A50" s="1"/>
      <c r="C50" s="48"/>
      <c r="D50" s="49"/>
      <c r="F50" s="49"/>
      <c r="G50" s="48"/>
      <c r="H50" s="49"/>
      <c r="K50" s="1"/>
      <c r="L50" s="1"/>
      <c r="M50" s="1"/>
      <c r="N50" s="1"/>
      <c r="O50" s="1"/>
      <c r="P50" s="1"/>
      <c r="Q50" s="259"/>
      <c r="R50" s="259"/>
      <c r="S50" s="259"/>
      <c r="T50" s="259"/>
    </row>
    <row r="51" spans="1:24" ht="13.8" x14ac:dyDescent="0.25">
      <c r="A51" s="1"/>
      <c r="C51" s="580" t="s">
        <v>544</v>
      </c>
      <c r="D51" s="580"/>
      <c r="E51" s="580"/>
      <c r="F51" s="580"/>
      <c r="G51" s="580"/>
      <c r="H51" s="580"/>
      <c r="I51" s="580"/>
      <c r="K51" s="1"/>
      <c r="L51" s="1"/>
      <c r="M51" s="1"/>
      <c r="N51" s="1"/>
      <c r="O51" s="1"/>
      <c r="P51" s="1"/>
      <c r="Q51" s="259"/>
      <c r="R51" s="259"/>
      <c r="S51" s="259"/>
      <c r="T51" s="259"/>
    </row>
    <row r="52" spans="1:24" ht="13.8" x14ac:dyDescent="0.25">
      <c r="A52" s="1"/>
      <c r="C52" s="51" t="s">
        <v>538</v>
      </c>
      <c r="D52" s="49"/>
      <c r="E52" s="51" t="s">
        <v>539</v>
      </c>
      <c r="F52" s="49"/>
      <c r="G52" s="51" t="s">
        <v>538</v>
      </c>
      <c r="H52" s="49"/>
      <c r="I52" s="51" t="s">
        <v>539</v>
      </c>
      <c r="J52" s="59">
        <v>5</v>
      </c>
      <c r="K52" s="1"/>
      <c r="L52" s="1"/>
      <c r="M52" s="1"/>
      <c r="N52" s="1"/>
      <c r="O52" s="1"/>
      <c r="P52" s="1"/>
      <c r="Q52" s="259"/>
      <c r="R52" s="259"/>
      <c r="S52" s="259"/>
      <c r="T52" s="259"/>
    </row>
    <row r="53" spans="1:24" ht="13.8" x14ac:dyDescent="0.25">
      <c r="A53" s="1"/>
      <c r="C53" s="74"/>
      <c r="D53" s="49"/>
      <c r="E53" s="74"/>
      <c r="F53" s="49"/>
      <c r="G53" s="74"/>
      <c r="H53" s="49"/>
      <c r="I53" s="74"/>
      <c r="J53" s="59" t="s">
        <v>526</v>
      </c>
      <c r="K53" s="1"/>
      <c r="L53" s="1"/>
      <c r="M53" s="1"/>
      <c r="N53" s="1"/>
      <c r="O53" s="1"/>
      <c r="P53" s="1"/>
      <c r="Q53" s="259"/>
      <c r="R53" s="259"/>
      <c r="S53" s="259"/>
      <c r="T53" s="259"/>
    </row>
    <row r="54" spans="1:24" ht="13.8" x14ac:dyDescent="0.25">
      <c r="A54" s="1"/>
      <c r="C54" s="75"/>
      <c r="D54" s="49"/>
      <c r="E54" s="75"/>
      <c r="F54" s="49"/>
      <c r="G54" s="75"/>
      <c r="H54" s="49"/>
      <c r="I54" s="75"/>
      <c r="J54" s="59" t="s">
        <v>526</v>
      </c>
      <c r="K54" s="1"/>
      <c r="L54" s="1"/>
      <c r="M54" s="1"/>
      <c r="N54" s="1"/>
      <c r="O54" s="1"/>
      <c r="P54" s="1"/>
      <c r="Q54" s="259"/>
      <c r="R54" s="259"/>
      <c r="S54" s="259"/>
      <c r="T54" s="259"/>
    </row>
    <row r="55" spans="1:24" ht="13.8" x14ac:dyDescent="0.25">
      <c r="A55" s="1"/>
      <c r="C55" s="76"/>
      <c r="D55" s="49"/>
      <c r="E55" s="76"/>
      <c r="F55" s="49"/>
      <c r="G55" s="76"/>
      <c r="H55" s="49"/>
      <c r="I55" s="76"/>
      <c r="J55" s="59" t="s">
        <v>526</v>
      </c>
      <c r="K55" s="1"/>
      <c r="L55" s="1"/>
      <c r="M55" s="1"/>
      <c r="N55" s="1"/>
      <c r="O55" s="1"/>
      <c r="P55" s="1"/>
      <c r="Q55" s="259"/>
      <c r="R55" s="259"/>
      <c r="S55" s="259"/>
      <c r="T55" s="259"/>
    </row>
    <row r="56" spans="1:24" ht="13.8" x14ac:dyDescent="0.25">
      <c r="A56" s="1"/>
      <c r="C56" s="76"/>
      <c r="D56" s="49"/>
      <c r="E56" s="76"/>
      <c r="F56" s="49"/>
      <c r="G56" s="76"/>
      <c r="H56" s="49"/>
      <c r="I56" s="76"/>
      <c r="J56" s="59" t="s">
        <v>526</v>
      </c>
      <c r="K56" s="1"/>
      <c r="L56" s="1"/>
      <c r="M56" s="1"/>
      <c r="N56" s="1"/>
      <c r="O56" s="1"/>
      <c r="P56" s="1"/>
      <c r="Q56" s="259"/>
      <c r="R56" s="259"/>
      <c r="S56" s="259"/>
      <c r="T56" s="259"/>
    </row>
    <row r="57" spans="1:24" ht="13.8" x14ac:dyDescent="0.25">
      <c r="A57" s="1"/>
      <c r="C57" s="76"/>
      <c r="D57" s="49"/>
      <c r="E57" s="76"/>
      <c r="F57" s="49"/>
      <c r="G57" s="76"/>
      <c r="H57" s="49"/>
      <c r="I57" s="76"/>
      <c r="J57" s="59" t="s">
        <v>526</v>
      </c>
      <c r="K57" s="1"/>
      <c r="L57" s="1"/>
      <c r="M57" s="1"/>
      <c r="N57" s="1"/>
      <c r="O57" s="1"/>
      <c r="P57" s="1"/>
      <c r="Q57" s="259"/>
      <c r="R57" s="259"/>
      <c r="S57" s="259"/>
      <c r="T57" s="259"/>
    </row>
    <row r="58" spans="1:24" ht="13.8" x14ac:dyDescent="0.25">
      <c r="A58" s="1"/>
      <c r="C58" s="60"/>
      <c r="D58" s="49"/>
      <c r="E58" s="61"/>
      <c r="F58" s="49"/>
      <c r="G58" s="60"/>
      <c r="H58" s="49"/>
      <c r="I58" s="61"/>
      <c r="K58" s="1"/>
      <c r="L58" s="1"/>
      <c r="M58" s="1"/>
      <c r="N58" s="1"/>
      <c r="O58" s="1"/>
      <c r="P58" s="1"/>
      <c r="Q58" s="259"/>
      <c r="R58" s="259"/>
      <c r="S58" s="259"/>
      <c r="T58" s="259"/>
    </row>
    <row r="59" spans="1:24" x14ac:dyDescent="0.25">
      <c r="A59" s="1"/>
      <c r="C59" s="14"/>
      <c r="G59" s="490"/>
      <c r="K59" s="1"/>
      <c r="L59" s="1"/>
      <c r="M59" s="1"/>
      <c r="N59" s="1"/>
      <c r="O59" s="1"/>
      <c r="P59" s="1"/>
      <c r="Q59" s="259"/>
      <c r="R59" s="259"/>
      <c r="S59" s="259"/>
      <c r="T59" s="259"/>
    </row>
    <row r="60" spans="1:24" ht="13.8" x14ac:dyDescent="0.25">
      <c r="A60" s="1"/>
      <c r="C60" s="55" t="s">
        <v>545</v>
      </c>
      <c r="G60" s="490"/>
      <c r="J60" s="59"/>
      <c r="K60" s="1"/>
      <c r="L60" s="1"/>
      <c r="M60" s="1"/>
      <c r="N60" s="1"/>
      <c r="O60" s="1"/>
      <c r="P60" s="1"/>
      <c r="Q60" s="259"/>
      <c r="R60" s="259"/>
      <c r="S60" s="259"/>
      <c r="T60" s="259"/>
    </row>
    <row r="61" spans="1:24" ht="14.25" customHeight="1" x14ac:dyDescent="0.25">
      <c r="A61" s="491" t="s">
        <v>546</v>
      </c>
      <c r="B61" s="220">
        <v>1</v>
      </c>
      <c r="C61" s="578"/>
      <c r="D61" s="578"/>
      <c r="E61" s="578"/>
      <c r="F61" s="578"/>
      <c r="G61" s="578"/>
      <c r="H61" s="578"/>
      <c r="I61" s="578"/>
      <c r="J61" s="59"/>
      <c r="K61" s="1"/>
      <c r="L61" s="1"/>
      <c r="M61" s="1"/>
      <c r="N61" s="1"/>
      <c r="O61" s="1"/>
      <c r="P61" s="1"/>
      <c r="Q61" s="259"/>
      <c r="R61" s="259"/>
      <c r="S61" s="259"/>
      <c r="T61" s="259"/>
      <c r="X61" s="492">
        <f>C61</f>
        <v>0</v>
      </c>
    </row>
    <row r="62" spans="1:24" x14ac:dyDescent="0.25">
      <c r="A62" s="1"/>
      <c r="C62" s="579"/>
      <c r="D62" s="579"/>
      <c r="E62" s="579"/>
      <c r="F62" s="579"/>
      <c r="G62" s="579"/>
      <c r="H62" s="579"/>
      <c r="I62" s="579"/>
      <c r="K62" s="1"/>
      <c r="L62" s="1"/>
      <c r="M62" s="1"/>
      <c r="N62" s="1"/>
      <c r="O62" s="1"/>
      <c r="P62" s="1"/>
      <c r="Q62" s="259"/>
      <c r="R62" s="259"/>
      <c r="S62" s="259"/>
      <c r="T62" s="259"/>
    </row>
    <row r="63" spans="1:24" x14ac:dyDescent="0.25">
      <c r="A63" s="1"/>
      <c r="K63" s="1"/>
      <c r="L63" s="1"/>
      <c r="M63" s="1"/>
      <c r="N63" s="1"/>
      <c r="O63" s="1"/>
      <c r="P63" s="1"/>
      <c r="Q63" s="259"/>
      <c r="R63" s="259"/>
      <c r="S63" s="259"/>
      <c r="T63" s="259"/>
    </row>
    <row r="64" spans="1:24" x14ac:dyDescent="0.25">
      <c r="A64" s="1"/>
      <c r="B64" s="1"/>
      <c r="C64" s="1"/>
      <c r="D64" s="1"/>
      <c r="E64" s="1"/>
      <c r="F64" s="1"/>
      <c r="G64" s="1"/>
      <c r="H64" s="1"/>
      <c r="I64" s="1"/>
      <c r="J64" s="1"/>
      <c r="K64" s="1"/>
      <c r="L64" s="1"/>
      <c r="M64" s="1"/>
      <c r="N64" s="1"/>
      <c r="O64" s="1"/>
      <c r="P64" s="1"/>
      <c r="Q64" s="259"/>
      <c r="R64" s="259"/>
      <c r="S64" s="259"/>
      <c r="T64" s="259"/>
    </row>
    <row r="65" spans="1:20" x14ac:dyDescent="0.25">
      <c r="A65" s="1"/>
      <c r="B65" s="1"/>
      <c r="C65" s="1"/>
      <c r="D65" s="1"/>
      <c r="E65" s="1"/>
      <c r="F65" s="1"/>
      <c r="G65" s="1"/>
      <c r="H65" s="1"/>
      <c r="I65" s="1"/>
      <c r="J65" s="1"/>
      <c r="K65" s="1"/>
      <c r="L65" s="1"/>
      <c r="M65" s="1"/>
      <c r="N65" s="1"/>
      <c r="O65" s="1"/>
      <c r="P65" s="1"/>
      <c r="Q65" s="259"/>
      <c r="R65" s="259"/>
      <c r="S65" s="259"/>
      <c r="T65" s="259"/>
    </row>
    <row r="66" spans="1:20" x14ac:dyDescent="0.25">
      <c r="A66" s="1"/>
      <c r="B66" s="1"/>
      <c r="C66" s="1"/>
      <c r="D66" s="1"/>
      <c r="E66" s="1"/>
      <c r="F66" s="1"/>
      <c r="G66" s="1"/>
      <c r="H66" s="1"/>
      <c r="I66" s="1"/>
      <c r="J66" s="1"/>
      <c r="K66" s="1"/>
      <c r="L66" s="1"/>
      <c r="M66" s="1"/>
      <c r="N66" s="1"/>
      <c r="O66" s="1"/>
      <c r="P66" s="1"/>
      <c r="Q66" s="259"/>
      <c r="R66" s="259"/>
      <c r="S66" s="259"/>
      <c r="T66" s="259"/>
    </row>
    <row r="67" spans="1:20" x14ac:dyDescent="0.25">
      <c r="A67" s="1"/>
      <c r="B67" s="1"/>
      <c r="C67" s="1"/>
      <c r="D67" s="1"/>
      <c r="E67" s="1"/>
      <c r="F67" s="1"/>
      <c r="G67" s="1"/>
      <c r="H67" s="1"/>
      <c r="I67" s="1"/>
      <c r="J67" s="1"/>
      <c r="K67" s="1"/>
      <c r="L67" s="1"/>
      <c r="M67" s="1"/>
      <c r="N67" s="1"/>
      <c r="O67" s="1"/>
      <c r="P67" s="1"/>
      <c r="Q67" s="259"/>
      <c r="R67" s="259"/>
      <c r="S67" s="259"/>
      <c r="T67" s="259"/>
    </row>
    <row r="68" spans="1:20" x14ac:dyDescent="0.25">
      <c r="A68" s="1"/>
      <c r="B68" s="1"/>
      <c r="C68" s="1"/>
      <c r="D68" s="1"/>
      <c r="E68" s="1"/>
      <c r="F68" s="1"/>
      <c r="G68" s="1"/>
      <c r="H68" s="1"/>
      <c r="I68" s="1"/>
      <c r="J68" s="1"/>
      <c r="K68" s="1"/>
      <c r="L68" s="1"/>
      <c r="M68" s="1"/>
      <c r="N68" s="1"/>
      <c r="O68" s="1"/>
      <c r="P68" s="1"/>
      <c r="Q68" s="259"/>
      <c r="R68" s="259"/>
      <c r="S68" s="259"/>
      <c r="T68" s="259"/>
    </row>
    <row r="69" spans="1:20" x14ac:dyDescent="0.25">
      <c r="A69" s="1"/>
      <c r="B69" s="1"/>
      <c r="C69" s="1"/>
      <c r="D69" s="1"/>
      <c r="E69" s="1"/>
      <c r="F69" s="1"/>
      <c r="G69" s="1"/>
      <c r="H69" s="1"/>
      <c r="I69" s="1"/>
      <c r="J69" s="1"/>
      <c r="K69" s="1"/>
      <c r="L69" s="1"/>
      <c r="M69" s="1"/>
      <c r="N69" s="1"/>
      <c r="O69" s="1"/>
      <c r="P69" s="1"/>
      <c r="Q69" s="259"/>
      <c r="R69" s="259"/>
      <c r="S69" s="259"/>
      <c r="T69" s="259"/>
    </row>
    <row r="70" spans="1:20" x14ac:dyDescent="0.25">
      <c r="A70" s="1"/>
      <c r="B70" s="1"/>
      <c r="C70" s="1"/>
      <c r="D70" s="1"/>
      <c r="E70" s="1"/>
      <c r="F70" s="1"/>
      <c r="G70" s="1"/>
      <c r="H70" s="1"/>
      <c r="I70" s="1"/>
      <c r="J70" s="1"/>
      <c r="K70" s="1"/>
      <c r="L70" s="1"/>
      <c r="M70" s="1"/>
      <c r="N70" s="1"/>
      <c r="O70" s="1"/>
      <c r="P70" s="1"/>
      <c r="Q70" s="259"/>
      <c r="R70" s="259"/>
      <c r="S70" s="259"/>
      <c r="T70" s="259"/>
    </row>
    <row r="71" spans="1:20" x14ac:dyDescent="0.25">
      <c r="A71" s="1"/>
      <c r="B71" s="1"/>
      <c r="C71" s="1"/>
      <c r="D71" s="1"/>
      <c r="E71" s="1"/>
      <c r="F71" s="1"/>
      <c r="G71" s="1"/>
      <c r="H71" s="1"/>
      <c r="I71" s="1"/>
      <c r="J71" s="1"/>
      <c r="K71" s="1"/>
      <c r="L71" s="1"/>
      <c r="M71" s="1"/>
      <c r="N71" s="1"/>
      <c r="O71" s="1"/>
      <c r="P71" s="1"/>
      <c r="Q71" s="259"/>
      <c r="R71" s="259"/>
      <c r="S71" s="259"/>
      <c r="T71" s="259"/>
    </row>
    <row r="72" spans="1:20" x14ac:dyDescent="0.25">
      <c r="A72" s="1"/>
      <c r="B72" s="1"/>
      <c r="C72" s="1"/>
      <c r="D72" s="1"/>
      <c r="E72" s="1"/>
      <c r="F72" s="1"/>
      <c r="G72" s="1"/>
      <c r="H72" s="1"/>
      <c r="I72" s="1"/>
      <c r="J72" s="1"/>
      <c r="K72" s="1"/>
      <c r="L72" s="1"/>
      <c r="M72" s="1"/>
      <c r="N72" s="1"/>
      <c r="O72" s="1"/>
      <c r="P72" s="1"/>
      <c r="Q72" s="259"/>
      <c r="R72" s="259"/>
      <c r="S72" s="259"/>
      <c r="T72" s="259"/>
    </row>
    <row r="73" spans="1:20" x14ac:dyDescent="0.25">
      <c r="A73" s="1"/>
      <c r="B73" s="1"/>
      <c r="C73" s="1"/>
      <c r="D73" s="1"/>
      <c r="E73" s="1"/>
      <c r="F73" s="1"/>
      <c r="G73" s="1"/>
      <c r="H73" s="1"/>
      <c r="I73" s="1"/>
      <c r="J73" s="1"/>
      <c r="K73" s="1"/>
      <c r="L73" s="1"/>
      <c r="M73" s="1"/>
      <c r="N73" s="1"/>
      <c r="O73" s="1"/>
      <c r="P73" s="1"/>
      <c r="Q73" s="259"/>
      <c r="R73" s="259"/>
      <c r="S73" s="259"/>
      <c r="T73" s="259"/>
    </row>
    <row r="74" spans="1:20" x14ac:dyDescent="0.25">
      <c r="A74" s="1"/>
      <c r="B74" s="1"/>
      <c r="C74" s="1"/>
      <c r="D74" s="1"/>
      <c r="E74" s="1"/>
      <c r="F74" s="1"/>
      <c r="G74" s="1"/>
      <c r="H74" s="1"/>
      <c r="I74" s="1"/>
      <c r="J74" s="1"/>
      <c r="K74" s="1"/>
      <c r="L74" s="1"/>
      <c r="M74" s="1"/>
      <c r="N74" s="1"/>
      <c r="O74" s="1"/>
      <c r="P74" s="1"/>
      <c r="Q74" s="259"/>
      <c r="R74" s="259"/>
      <c r="S74" s="259"/>
      <c r="T74" s="259"/>
    </row>
    <row r="75" spans="1:20" x14ac:dyDescent="0.25">
      <c r="A75" s="1"/>
      <c r="B75" s="1"/>
      <c r="C75" s="1"/>
      <c r="D75" s="1"/>
      <c r="E75" s="1"/>
      <c r="F75" s="1"/>
      <c r="G75" s="1"/>
      <c r="H75" s="1"/>
      <c r="I75" s="1"/>
      <c r="J75" s="1"/>
      <c r="K75" s="1"/>
      <c r="L75" s="1"/>
      <c r="M75" s="1"/>
      <c r="N75" s="1"/>
      <c r="O75" s="1"/>
      <c r="P75" s="1"/>
      <c r="Q75" s="259"/>
      <c r="R75" s="259"/>
      <c r="S75" s="259"/>
      <c r="T75" s="259"/>
    </row>
    <row r="76" spans="1:20" x14ac:dyDescent="0.25">
      <c r="A76" s="1"/>
      <c r="B76" s="1"/>
      <c r="C76" s="1"/>
      <c r="D76" s="1"/>
      <c r="E76" s="1"/>
      <c r="F76" s="1"/>
      <c r="G76" s="1"/>
      <c r="H76" s="1"/>
      <c r="I76" s="1"/>
      <c r="J76" s="1"/>
      <c r="K76" s="1"/>
      <c r="L76" s="1"/>
      <c r="M76" s="1"/>
      <c r="N76" s="1"/>
      <c r="O76" s="1"/>
      <c r="P76" s="1"/>
      <c r="Q76" s="259"/>
      <c r="R76" s="259"/>
      <c r="S76" s="259"/>
      <c r="T76" s="259"/>
    </row>
    <row r="77" spans="1:20" x14ac:dyDescent="0.25">
      <c r="A77" s="1"/>
      <c r="B77" s="1"/>
      <c r="C77" s="1"/>
      <c r="D77" s="1"/>
      <c r="E77" s="1"/>
      <c r="F77" s="1"/>
      <c r="G77" s="1"/>
      <c r="H77" s="1"/>
      <c r="I77" s="1"/>
      <c r="J77" s="1"/>
      <c r="K77" s="1"/>
      <c r="L77" s="1"/>
      <c r="M77" s="1"/>
      <c r="N77" s="1"/>
      <c r="O77" s="1"/>
      <c r="P77" s="1"/>
      <c r="Q77" s="259"/>
      <c r="R77" s="259"/>
      <c r="S77" s="259"/>
      <c r="T77" s="259"/>
    </row>
    <row r="78" spans="1:20" x14ac:dyDescent="0.25">
      <c r="A78" s="1"/>
      <c r="B78" s="1"/>
      <c r="C78" s="1"/>
      <c r="D78" s="1"/>
      <c r="E78" s="1"/>
      <c r="F78" s="1"/>
      <c r="G78" s="1"/>
      <c r="H78" s="1"/>
      <c r="I78" s="1"/>
      <c r="J78" s="1"/>
      <c r="K78" s="1"/>
      <c r="L78" s="1"/>
      <c r="M78" s="1"/>
      <c r="N78" s="1"/>
      <c r="O78" s="1"/>
      <c r="P78" s="1"/>
      <c r="Q78" s="259"/>
      <c r="R78" s="259"/>
      <c r="S78" s="259"/>
      <c r="T78" s="259"/>
    </row>
    <row r="79" spans="1:20" x14ac:dyDescent="0.25">
      <c r="A79" s="1"/>
      <c r="B79" s="1"/>
      <c r="C79" s="1"/>
      <c r="D79" s="1"/>
      <c r="E79" s="1"/>
      <c r="F79" s="1"/>
      <c r="G79" s="1"/>
      <c r="H79" s="1"/>
      <c r="I79" s="1"/>
      <c r="J79" s="1"/>
      <c r="K79" s="1"/>
      <c r="L79" s="1"/>
      <c r="M79" s="1"/>
      <c r="N79" s="1"/>
      <c r="O79" s="1"/>
      <c r="P79" s="1"/>
      <c r="Q79" s="259"/>
      <c r="R79" s="259"/>
      <c r="S79" s="259"/>
      <c r="T79" s="259"/>
    </row>
    <row r="80" spans="1:20" x14ac:dyDescent="0.25">
      <c r="A80" s="1"/>
      <c r="B80" s="1"/>
      <c r="C80" s="1"/>
      <c r="D80" s="1"/>
      <c r="E80" s="1"/>
      <c r="F80" s="1"/>
      <c r="G80" s="1"/>
      <c r="H80" s="1"/>
      <c r="I80" s="1"/>
      <c r="J80" s="1"/>
      <c r="K80" s="1"/>
      <c r="L80" s="1"/>
      <c r="M80" s="1"/>
      <c r="N80" s="1"/>
      <c r="O80" s="1"/>
      <c r="P80" s="1"/>
      <c r="Q80" s="259"/>
      <c r="R80" s="259"/>
      <c r="S80" s="259"/>
      <c r="T80" s="259"/>
    </row>
    <row r="81" spans="1:20" x14ac:dyDescent="0.25">
      <c r="A81" s="1"/>
      <c r="B81" s="1"/>
      <c r="C81" s="1"/>
      <c r="D81" s="1"/>
      <c r="E81" s="1"/>
      <c r="F81" s="1"/>
      <c r="G81" s="1"/>
      <c r="H81" s="1"/>
      <c r="I81" s="1"/>
      <c r="J81" s="1"/>
      <c r="K81" s="1"/>
      <c r="L81" s="1"/>
      <c r="M81" s="1"/>
      <c r="N81" s="1"/>
      <c r="O81" s="1"/>
      <c r="P81" s="1"/>
      <c r="Q81" s="259"/>
      <c r="R81" s="259"/>
      <c r="S81" s="259"/>
      <c r="T81" s="259"/>
    </row>
    <row r="82" spans="1:20" x14ac:dyDescent="0.25">
      <c r="A82" s="1"/>
      <c r="B82" s="1"/>
      <c r="C82" s="1"/>
      <c r="D82" s="1"/>
      <c r="E82" s="1"/>
      <c r="F82" s="1"/>
      <c r="G82" s="1"/>
      <c r="H82" s="1"/>
      <c r="I82" s="1"/>
      <c r="J82" s="1"/>
      <c r="K82" s="1"/>
      <c r="L82" s="1"/>
      <c r="M82" s="1"/>
      <c r="N82" s="1"/>
      <c r="O82" s="1"/>
      <c r="P82" s="1"/>
      <c r="Q82" s="259"/>
      <c r="R82" s="259"/>
      <c r="S82" s="259"/>
      <c r="T82" s="259"/>
    </row>
    <row r="83" spans="1:20" x14ac:dyDescent="0.25">
      <c r="A83" s="1"/>
      <c r="B83" s="1"/>
      <c r="C83" s="1"/>
      <c r="D83" s="1"/>
      <c r="E83" s="1"/>
      <c r="F83" s="1"/>
      <c r="G83" s="1"/>
      <c r="H83" s="1"/>
      <c r="I83" s="1"/>
      <c r="J83" s="1"/>
      <c r="K83" s="1"/>
      <c r="L83" s="1"/>
      <c r="M83" s="1"/>
      <c r="N83" s="1"/>
      <c r="O83" s="1"/>
      <c r="P83" s="1"/>
      <c r="Q83" s="259"/>
      <c r="R83" s="259"/>
      <c r="S83" s="259"/>
      <c r="T83" s="259"/>
    </row>
    <row r="84" spans="1:20" x14ac:dyDescent="0.25">
      <c r="A84" s="1"/>
      <c r="B84" s="1"/>
      <c r="C84" s="1"/>
      <c r="D84" s="1"/>
      <c r="E84" s="1"/>
      <c r="F84" s="1"/>
      <c r="G84" s="1"/>
      <c r="H84" s="1"/>
      <c r="I84" s="1"/>
      <c r="J84" s="1"/>
      <c r="K84" s="1"/>
      <c r="L84" s="1"/>
      <c r="M84" s="1"/>
      <c r="N84" s="1"/>
      <c r="O84" s="1"/>
      <c r="P84" s="1"/>
      <c r="Q84" s="259"/>
      <c r="R84" s="259"/>
      <c r="S84" s="259"/>
      <c r="T84" s="259"/>
    </row>
    <row r="85" spans="1:20" x14ac:dyDescent="0.25">
      <c r="A85" s="1"/>
      <c r="B85" s="1"/>
      <c r="C85" s="1"/>
      <c r="D85" s="1"/>
      <c r="E85" s="1"/>
      <c r="F85" s="1"/>
      <c r="G85" s="1"/>
      <c r="H85" s="1"/>
      <c r="I85" s="1"/>
      <c r="J85" s="1"/>
      <c r="K85" s="1"/>
      <c r="L85" s="1"/>
      <c r="M85" s="1"/>
      <c r="N85" s="1"/>
      <c r="O85" s="1"/>
      <c r="P85" s="1"/>
      <c r="Q85" s="259"/>
      <c r="R85" s="259"/>
      <c r="S85" s="259"/>
      <c r="T85" s="259"/>
    </row>
    <row r="86" spans="1:20" x14ac:dyDescent="0.25">
      <c r="A86" s="1"/>
      <c r="B86" s="1"/>
      <c r="C86" s="1"/>
      <c r="D86" s="1"/>
      <c r="E86" s="1"/>
      <c r="F86" s="1"/>
      <c r="G86" s="1"/>
      <c r="H86" s="1"/>
      <c r="I86" s="1"/>
      <c r="J86" s="1"/>
      <c r="K86" s="1"/>
      <c r="L86" s="1"/>
      <c r="M86" s="1"/>
      <c r="N86" s="1"/>
      <c r="O86" s="1"/>
      <c r="P86" s="1"/>
      <c r="Q86" s="259"/>
      <c r="R86" s="259"/>
      <c r="S86" s="259"/>
      <c r="T86" s="259"/>
    </row>
    <row r="87" spans="1:20" x14ac:dyDescent="0.25">
      <c r="A87" s="1"/>
      <c r="B87" s="1"/>
      <c r="C87" s="1"/>
      <c r="D87" s="1"/>
      <c r="E87" s="1"/>
      <c r="F87" s="1"/>
      <c r="G87" s="1"/>
      <c r="H87" s="1"/>
      <c r="I87" s="1"/>
      <c r="J87" s="1"/>
      <c r="K87" s="1"/>
      <c r="L87" s="1"/>
      <c r="M87" s="1"/>
      <c r="N87" s="1"/>
      <c r="O87" s="1"/>
      <c r="P87" s="1"/>
      <c r="Q87" s="259"/>
      <c r="R87" s="259"/>
      <c r="S87" s="259"/>
      <c r="T87" s="259"/>
    </row>
    <row r="88" spans="1:20" x14ac:dyDescent="0.25">
      <c r="A88" s="1"/>
      <c r="B88" s="1"/>
      <c r="C88" s="1"/>
      <c r="D88" s="1"/>
      <c r="E88" s="1"/>
      <c r="F88" s="1"/>
      <c r="G88" s="1"/>
      <c r="H88" s="1"/>
      <c r="I88" s="1"/>
      <c r="J88" s="1"/>
      <c r="K88" s="1"/>
      <c r="L88" s="1"/>
      <c r="M88" s="1"/>
      <c r="N88" s="1"/>
      <c r="O88" s="1"/>
      <c r="P88" s="1"/>
      <c r="Q88" s="259"/>
      <c r="R88" s="259"/>
      <c r="S88" s="259"/>
      <c r="T88" s="259"/>
    </row>
    <row r="89" spans="1:20" x14ac:dyDescent="0.25">
      <c r="A89" s="1"/>
      <c r="B89" s="1"/>
      <c r="C89" s="1"/>
      <c r="D89" s="1"/>
      <c r="E89" s="1"/>
      <c r="F89" s="1"/>
      <c r="G89" s="1"/>
      <c r="H89" s="1"/>
      <c r="I89" s="1"/>
      <c r="J89" s="1"/>
      <c r="K89" s="1"/>
      <c r="L89" s="1"/>
      <c r="M89" s="1"/>
      <c r="N89" s="1"/>
      <c r="O89" s="1"/>
      <c r="P89" s="1"/>
      <c r="Q89" s="259"/>
      <c r="R89" s="259"/>
      <c r="S89" s="259"/>
      <c r="T89" s="259"/>
    </row>
    <row r="90" spans="1:20" x14ac:dyDescent="0.25">
      <c r="A90" s="1"/>
      <c r="B90" s="1"/>
      <c r="C90" s="1"/>
      <c r="D90" s="1"/>
      <c r="E90" s="1"/>
      <c r="F90" s="1"/>
      <c r="G90" s="1"/>
      <c r="H90" s="1"/>
      <c r="I90" s="1"/>
      <c r="J90" s="1"/>
      <c r="K90" s="1"/>
      <c r="L90" s="1"/>
      <c r="M90" s="1"/>
      <c r="N90" s="1"/>
      <c r="O90" s="1"/>
      <c r="P90" s="1"/>
      <c r="Q90" s="259"/>
      <c r="R90" s="259"/>
      <c r="S90" s="259"/>
      <c r="T90" s="259"/>
    </row>
    <row r="91" spans="1:20" x14ac:dyDescent="0.25">
      <c r="A91" s="1"/>
      <c r="B91" s="1"/>
      <c r="C91" s="1"/>
      <c r="D91" s="1"/>
      <c r="E91" s="1"/>
      <c r="F91" s="1"/>
      <c r="G91" s="1"/>
      <c r="H91" s="1"/>
      <c r="I91" s="1"/>
      <c r="J91" s="1"/>
      <c r="K91" s="1"/>
      <c r="L91" s="1"/>
      <c r="M91" s="1"/>
      <c r="N91" s="1"/>
      <c r="O91" s="1"/>
      <c r="P91" s="1"/>
      <c r="Q91" s="259"/>
      <c r="R91" s="259"/>
      <c r="S91" s="259"/>
      <c r="T91" s="259"/>
    </row>
    <row r="92" spans="1:20" x14ac:dyDescent="0.25">
      <c r="A92" s="1"/>
      <c r="B92" s="1"/>
      <c r="C92" s="1"/>
      <c r="D92" s="1"/>
      <c r="E92" s="1"/>
      <c r="F92" s="1"/>
      <c r="G92" s="1"/>
      <c r="H92" s="1"/>
      <c r="I92" s="1"/>
      <c r="J92" s="1"/>
      <c r="K92" s="1"/>
      <c r="L92" s="1"/>
      <c r="M92" s="1"/>
      <c r="N92" s="1"/>
      <c r="O92" s="1"/>
      <c r="P92" s="1"/>
      <c r="Q92" s="259"/>
      <c r="R92" s="259"/>
      <c r="S92" s="259"/>
      <c r="T92" s="259"/>
    </row>
    <row r="93" spans="1:20" x14ac:dyDescent="0.25">
      <c r="A93" s="1"/>
      <c r="B93" s="1"/>
      <c r="C93" s="1"/>
      <c r="D93" s="1"/>
      <c r="E93" s="1"/>
      <c r="F93" s="1"/>
      <c r="G93" s="1"/>
      <c r="H93" s="1"/>
      <c r="I93" s="1"/>
      <c r="J93" s="1"/>
      <c r="K93" s="1"/>
      <c r="L93" s="1"/>
      <c r="M93" s="1"/>
      <c r="N93" s="1"/>
      <c r="O93" s="1"/>
      <c r="P93" s="1"/>
      <c r="Q93" s="259"/>
      <c r="R93" s="259"/>
      <c r="S93" s="259"/>
      <c r="T93" s="259"/>
    </row>
    <row r="94" spans="1:20" x14ac:dyDescent="0.25">
      <c r="A94" s="1"/>
      <c r="B94" s="1"/>
      <c r="C94" s="1"/>
      <c r="D94" s="1"/>
      <c r="E94" s="1"/>
      <c r="F94" s="1"/>
      <c r="G94" s="1"/>
      <c r="H94" s="1"/>
      <c r="I94" s="1"/>
      <c r="J94" s="1"/>
      <c r="K94" s="1"/>
      <c r="L94" s="1"/>
      <c r="M94" s="1"/>
      <c r="N94" s="1"/>
      <c r="O94" s="1"/>
      <c r="P94" s="1"/>
      <c r="Q94" s="259"/>
      <c r="R94" s="259"/>
      <c r="S94" s="259"/>
      <c r="T94" s="259"/>
    </row>
    <row r="95" spans="1:20" x14ac:dyDescent="0.25">
      <c r="A95" s="1"/>
      <c r="B95" s="1"/>
      <c r="C95" s="1"/>
      <c r="D95" s="1"/>
      <c r="E95" s="1"/>
      <c r="F95" s="1"/>
      <c r="G95" s="1"/>
      <c r="H95" s="1"/>
      <c r="I95" s="1"/>
      <c r="J95" s="1"/>
      <c r="K95" s="1"/>
      <c r="L95" s="1"/>
      <c r="M95" s="1"/>
      <c r="N95" s="1"/>
      <c r="O95" s="1"/>
      <c r="P95" s="1"/>
      <c r="Q95" s="259"/>
      <c r="R95" s="259"/>
      <c r="S95" s="259"/>
      <c r="T95" s="259"/>
    </row>
    <row r="96" spans="1:20" x14ac:dyDescent="0.25">
      <c r="A96" s="1"/>
      <c r="B96" s="1"/>
      <c r="C96" s="1"/>
      <c r="D96" s="1"/>
      <c r="E96" s="1"/>
      <c r="F96" s="1"/>
      <c r="G96" s="1"/>
      <c r="H96" s="1"/>
      <c r="I96" s="1"/>
      <c r="J96" s="1"/>
      <c r="K96" s="1"/>
      <c r="L96" s="1"/>
      <c r="M96" s="1"/>
      <c r="N96" s="1"/>
      <c r="O96" s="1"/>
      <c r="P96" s="1"/>
      <c r="Q96" s="259"/>
      <c r="R96" s="259"/>
      <c r="S96" s="259"/>
      <c r="T96" s="259"/>
    </row>
    <row r="97" spans="1:20" x14ac:dyDescent="0.25">
      <c r="A97" s="1"/>
      <c r="B97" s="1"/>
      <c r="C97" s="1"/>
      <c r="D97" s="1"/>
      <c r="E97" s="1"/>
      <c r="F97" s="1"/>
      <c r="G97" s="1"/>
      <c r="H97" s="1"/>
      <c r="I97" s="1"/>
      <c r="J97" s="1"/>
      <c r="K97" s="1"/>
      <c r="L97" s="1"/>
      <c r="M97" s="1"/>
      <c r="N97" s="1"/>
      <c r="O97" s="1"/>
      <c r="P97" s="1"/>
      <c r="Q97" s="259"/>
      <c r="R97" s="259"/>
      <c r="S97" s="259"/>
      <c r="T97" s="259"/>
    </row>
    <row r="98" spans="1:20" x14ac:dyDescent="0.25">
      <c r="A98" s="1"/>
      <c r="B98" s="1"/>
      <c r="C98" s="1"/>
      <c r="D98" s="1"/>
      <c r="E98" s="1"/>
      <c r="F98" s="1"/>
      <c r="G98" s="1"/>
      <c r="H98" s="1"/>
      <c r="I98" s="1"/>
      <c r="J98" s="1"/>
      <c r="K98" s="1"/>
      <c r="L98" s="1"/>
      <c r="M98" s="1"/>
      <c r="N98" s="1"/>
      <c r="O98" s="1"/>
      <c r="P98" s="1"/>
      <c r="Q98" s="259"/>
      <c r="R98" s="259"/>
      <c r="S98" s="259"/>
      <c r="T98" s="259"/>
    </row>
    <row r="99" spans="1:20" x14ac:dyDescent="0.25">
      <c r="A99" s="1"/>
      <c r="B99" s="1"/>
      <c r="C99" s="1"/>
      <c r="D99" s="1"/>
      <c r="E99" s="1"/>
      <c r="F99" s="1"/>
      <c r="G99" s="1"/>
      <c r="H99" s="1"/>
      <c r="I99" s="1"/>
      <c r="J99" s="1"/>
      <c r="K99" s="1"/>
      <c r="L99" s="1"/>
      <c r="M99" s="1"/>
      <c r="N99" s="1"/>
      <c r="O99" s="1"/>
      <c r="P99" s="1"/>
      <c r="Q99" s="259"/>
      <c r="R99" s="259"/>
      <c r="S99" s="259"/>
      <c r="T99" s="259"/>
    </row>
    <row r="100" spans="1:20" x14ac:dyDescent="0.25">
      <c r="A100" s="1"/>
      <c r="B100" s="1"/>
      <c r="C100" s="1"/>
      <c r="D100" s="1"/>
      <c r="E100" s="1"/>
      <c r="F100" s="1"/>
      <c r="G100" s="1"/>
      <c r="H100" s="1"/>
      <c r="I100" s="1"/>
      <c r="J100" s="1"/>
      <c r="K100" s="1"/>
      <c r="L100" s="1"/>
      <c r="M100" s="1"/>
      <c r="N100" s="1"/>
      <c r="O100" s="1"/>
      <c r="P100" s="1"/>
      <c r="Q100" s="259"/>
      <c r="R100" s="259"/>
      <c r="S100" s="259"/>
      <c r="T100" s="259"/>
    </row>
  </sheetData>
  <sheetProtection algorithmName="SHA-512" hashValue="etqKRDf96IPR1Wrf9JtlVbiIxXbkzzl9Q8NUrA7Pp3PkuWSQEFZGr2PrYJe845oIGd7xsfk/o8sOXtdv1mP8Kw==" saltValue="16h2+Uagvpa7o7CY2VxzqQ==" spinCount="100000" sheet="1" objects="1" scenarios="1"/>
  <mergeCells count="9">
    <mergeCell ref="C22:F28"/>
    <mergeCell ref="C21:F21"/>
    <mergeCell ref="C61:I61"/>
    <mergeCell ref="C62:I62"/>
    <mergeCell ref="C51:I51"/>
    <mergeCell ref="C31:E31"/>
    <mergeCell ref="G31:I31"/>
    <mergeCell ref="C42:E42"/>
    <mergeCell ref="G42:I42"/>
  </mergeCells>
  <phoneticPr fontId="9" type="noConversion"/>
  <printOptions horizontalCentered="1"/>
  <pageMargins left="0.5" right="0.5" top="1" bottom="0.5" header="0.25" footer="0.25"/>
  <pageSetup scale="75" fitToHeight="5" orientation="portrait" r:id="rId1"/>
  <headerFooter alignWithMargins="0">
    <oddHeader>&amp;L&amp;"Arial,bold"&amp;10Teck Resources 
HVC MLE
Project No: CM00119
Audit No: XX-YY-AU-ZZZ&amp;R&amp;"Arial,bold"&amp;10Form 000.509.F9161
Form Date 23Feb2023
Page &amp;P of &amp;N
Date Prepared: 30Jul2026</oddHeader>
    <oddFooter>&amp;R&amp;"Arial,bold"&amp;10Quality Audit Checklist for Electrical Work Contractors -- C&amp;&amp;F Quality&amp;L&amp;8&amp;F; &amp;A
Copyright © 2023, Fluor Corporation.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3480" r:id="rId4" name="Button 8">
              <controlPr defaultSize="0" print="0" autoFill="0" autoPict="0" macro="[0]!Spell_Check_Cover">
                <anchor moveWithCells="1">
                  <from>
                    <xdr:col>8</xdr:col>
                    <xdr:colOff>861060</xdr:colOff>
                    <xdr:row>59</xdr:row>
                    <xdr:rowOff>0</xdr:rowOff>
                  </from>
                  <to>
                    <xdr:col>9</xdr:col>
                    <xdr:colOff>0</xdr:colOff>
                    <xdr:row>59</xdr:row>
                    <xdr:rowOff>160020</xdr:rowOff>
                  </to>
                </anchor>
              </controlPr>
            </control>
          </mc:Choice>
        </mc:AlternateContent>
        <mc:AlternateContent xmlns:mc="http://schemas.openxmlformats.org/markup-compatibility/2006">
          <mc:Choice Requires="x14">
            <control shapeId="233485" r:id="rId5" name="Button 13">
              <controlPr defaultSize="0" print="0" autoFill="0" autoPict="0" macro="[0]!Principals_Insert_Row">
                <anchor moveWithCells="1">
                  <from>
                    <xdr:col>4</xdr:col>
                    <xdr:colOff>1668780</xdr:colOff>
                    <xdr:row>31</xdr:row>
                    <xdr:rowOff>7620</xdr:rowOff>
                  </from>
                  <to>
                    <xdr:col>5</xdr:col>
                    <xdr:colOff>76200</xdr:colOff>
                    <xdr:row>31</xdr:row>
                    <xdr:rowOff>160020</xdr:rowOff>
                  </to>
                </anchor>
              </controlPr>
            </control>
          </mc:Choice>
        </mc:AlternateContent>
        <mc:AlternateContent xmlns:mc="http://schemas.openxmlformats.org/markup-compatibility/2006">
          <mc:Choice Requires="x14">
            <control shapeId="233488" r:id="rId6" name="Button 16">
              <controlPr defaultSize="0" print="0" autoFill="0" autoPict="0" macro="[0]!Principals_Delete_Row">
                <anchor moveWithCells="1">
                  <from>
                    <xdr:col>5</xdr:col>
                    <xdr:colOff>106680</xdr:colOff>
                    <xdr:row>31</xdr:row>
                    <xdr:rowOff>7620</xdr:rowOff>
                  </from>
                  <to>
                    <xdr:col>6</xdr:col>
                    <xdr:colOff>381000</xdr:colOff>
                    <xdr:row>31</xdr:row>
                    <xdr:rowOff>160020</xdr:rowOff>
                  </to>
                </anchor>
              </controlPr>
            </control>
          </mc:Choice>
        </mc:AlternateContent>
        <mc:AlternateContent xmlns:mc="http://schemas.openxmlformats.org/markup-compatibility/2006">
          <mc:Choice Requires="x14">
            <control shapeId="233489" r:id="rId7" name="Button 17">
              <controlPr defaultSize="0" print="0" autoFill="0" autoPict="0" macro="[0]!Attendees_Insert_Row">
                <anchor moveWithCells="1">
                  <from>
                    <xdr:col>4</xdr:col>
                    <xdr:colOff>1668780</xdr:colOff>
                    <xdr:row>42</xdr:row>
                    <xdr:rowOff>7620</xdr:rowOff>
                  </from>
                  <to>
                    <xdr:col>5</xdr:col>
                    <xdr:colOff>76200</xdr:colOff>
                    <xdr:row>42</xdr:row>
                    <xdr:rowOff>160020</xdr:rowOff>
                  </to>
                </anchor>
              </controlPr>
            </control>
          </mc:Choice>
        </mc:AlternateContent>
        <mc:AlternateContent xmlns:mc="http://schemas.openxmlformats.org/markup-compatibility/2006">
          <mc:Choice Requires="x14">
            <control shapeId="233490" r:id="rId8" name="Button 18">
              <controlPr defaultSize="0" print="0" autoFill="0" autoPict="0" macro="[0]!Attendees_Delete_Row">
                <anchor moveWithCells="1">
                  <from>
                    <xdr:col>5</xdr:col>
                    <xdr:colOff>106680</xdr:colOff>
                    <xdr:row>42</xdr:row>
                    <xdr:rowOff>7620</xdr:rowOff>
                  </from>
                  <to>
                    <xdr:col>6</xdr:col>
                    <xdr:colOff>381000</xdr:colOff>
                    <xdr:row>42</xdr:row>
                    <xdr:rowOff>160020</xdr:rowOff>
                  </to>
                </anchor>
              </controlPr>
            </control>
          </mc:Choice>
        </mc:AlternateContent>
        <mc:AlternateContent xmlns:mc="http://schemas.openxmlformats.org/markup-compatibility/2006">
          <mc:Choice Requires="x14">
            <control shapeId="233491" r:id="rId9" name="Button 19">
              <controlPr defaultSize="0" print="0" autoFill="0" autoPict="0" macro="[0]!Interviewees_Insert_Row">
                <anchor moveWithCells="1">
                  <from>
                    <xdr:col>4</xdr:col>
                    <xdr:colOff>1676400</xdr:colOff>
                    <xdr:row>51</xdr:row>
                    <xdr:rowOff>7620</xdr:rowOff>
                  </from>
                  <to>
                    <xdr:col>5</xdr:col>
                    <xdr:colOff>83820</xdr:colOff>
                    <xdr:row>51</xdr:row>
                    <xdr:rowOff>160020</xdr:rowOff>
                  </to>
                </anchor>
              </controlPr>
            </control>
          </mc:Choice>
        </mc:AlternateContent>
        <mc:AlternateContent xmlns:mc="http://schemas.openxmlformats.org/markup-compatibility/2006">
          <mc:Choice Requires="x14">
            <control shapeId="233492" r:id="rId10" name="Button 20">
              <controlPr defaultSize="0" print="0" autoFill="0" autoPict="0" macro="[0]!Interviewees_Delete_Row">
                <anchor moveWithCells="1">
                  <from>
                    <xdr:col>5</xdr:col>
                    <xdr:colOff>114300</xdr:colOff>
                    <xdr:row>51</xdr:row>
                    <xdr:rowOff>7620</xdr:rowOff>
                  </from>
                  <to>
                    <xdr:col>6</xdr:col>
                    <xdr:colOff>403860</xdr:colOff>
                    <xdr:row>51</xdr:row>
                    <xdr:rowOff>160020</xdr:rowOff>
                  </to>
                </anchor>
              </controlPr>
            </control>
          </mc:Choice>
        </mc:AlternateContent>
        <mc:AlternateContent xmlns:mc="http://schemas.openxmlformats.org/markup-compatibility/2006">
          <mc:Choice Requires="x14">
            <control shapeId="233493" r:id="rId11" name="Button 21">
              <controlPr defaultSize="0" print="0" autoFill="0" autoPict="0" macro="[0]!Notes_Insert_Row">
                <anchor moveWithCells="1">
                  <from>
                    <xdr:col>4</xdr:col>
                    <xdr:colOff>1699260</xdr:colOff>
                    <xdr:row>59</xdr:row>
                    <xdr:rowOff>7620</xdr:rowOff>
                  </from>
                  <to>
                    <xdr:col>5</xdr:col>
                    <xdr:colOff>99060</xdr:colOff>
                    <xdr:row>59</xdr:row>
                    <xdr:rowOff>160020</xdr:rowOff>
                  </to>
                </anchor>
              </controlPr>
            </control>
          </mc:Choice>
        </mc:AlternateContent>
        <mc:AlternateContent xmlns:mc="http://schemas.openxmlformats.org/markup-compatibility/2006">
          <mc:Choice Requires="x14">
            <control shapeId="233494" r:id="rId12" name="Button 22">
              <controlPr defaultSize="0" print="0" autoFill="0" autoPict="0" macro="[0]!Notes_Delete_Row">
                <anchor moveWithCells="1">
                  <from>
                    <xdr:col>5</xdr:col>
                    <xdr:colOff>137160</xdr:colOff>
                    <xdr:row>59</xdr:row>
                    <xdr:rowOff>7620</xdr:rowOff>
                  </from>
                  <to>
                    <xdr:col>6</xdr:col>
                    <xdr:colOff>403860</xdr:colOff>
                    <xdr:row>59</xdr:row>
                    <xdr:rowOff>160020</xdr:rowOff>
                  </to>
                </anchor>
              </controlPr>
            </control>
          </mc:Choice>
        </mc:AlternateContent>
        <mc:AlternateContent xmlns:mc="http://schemas.openxmlformats.org/markup-compatibility/2006">
          <mc:Choice Requires="x14">
            <control shapeId="233495" r:id="rId13" name="Button 23">
              <controlPr defaultSize="0" print="0" autoFill="0" autoPict="0" macro="[0]!Copy_Summary">
                <anchor moveWithCells="1">
                  <from>
                    <xdr:col>6</xdr:col>
                    <xdr:colOff>426720</xdr:colOff>
                    <xdr:row>59</xdr:row>
                    <xdr:rowOff>0</xdr:rowOff>
                  </from>
                  <to>
                    <xdr:col>8</xdr:col>
                    <xdr:colOff>99060</xdr:colOff>
                    <xdr:row>59</xdr:row>
                    <xdr:rowOff>160020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indexed="11"/>
    <pageSetUpPr fitToPage="1"/>
  </sheetPr>
  <dimension ref="B2:Z73"/>
  <sheetViews>
    <sheetView showGridLines="0" showRowColHeaders="0" zoomScaleNormal="100" workbookViewId="0">
      <pane ySplit="3" topLeftCell="A4" activePane="bottomLeft" state="frozen"/>
      <selection pane="bottomLeft" activeCell="C6" sqref="C6"/>
    </sheetView>
  </sheetViews>
  <sheetFormatPr defaultRowHeight="13.2" x14ac:dyDescent="0.25"/>
  <cols>
    <col min="1" max="1" width="2.6640625" customWidth="1"/>
    <col min="2" max="2" width="9.6640625" customWidth="1"/>
    <col min="4" max="4" width="2.6640625" customWidth="1"/>
    <col min="5" max="5" width="9.6640625" customWidth="1"/>
    <col min="6" max="12" width="10.6640625" customWidth="1"/>
    <col min="13" max="16" width="8.6640625" customWidth="1"/>
    <col min="17" max="18" width="10.6640625" customWidth="1"/>
    <col min="19" max="19" width="9.33203125" hidden="1" customWidth="1"/>
    <col min="20" max="21" width="10.6640625" hidden="1" customWidth="1"/>
    <col min="22" max="22" width="8.6640625" hidden="1" customWidth="1"/>
    <col min="23" max="23" width="9.33203125" hidden="1" customWidth="1"/>
    <col min="24" max="24" width="30.6640625" hidden="1" customWidth="1"/>
    <col min="25" max="25" width="2.6640625" hidden="1" customWidth="1"/>
    <col min="26" max="26" width="30.6640625" hidden="1" customWidth="1"/>
    <col min="27" max="112" width="2.6640625" customWidth="1"/>
    <col min="113" max="113" width="8.6640625" customWidth="1"/>
    <col min="114" max="114" width="9.33203125" customWidth="1"/>
    <col min="115" max="115" width="30.6640625" customWidth="1"/>
    <col min="116" max="116" width="2.6640625" customWidth="1"/>
    <col min="117" max="117" width="30.6640625" customWidth="1"/>
    <col min="118" max="118" width="2.6640625" customWidth="1"/>
    <col min="119" max="119" width="30.6640625" customWidth="1"/>
    <col min="120" max="120" width="2.6640625" customWidth="1"/>
    <col min="121" max="121" width="30.6640625" customWidth="1"/>
    <col min="122" max="122" width="2.6640625" customWidth="1"/>
    <col min="123" max="123" width="30.6640625" customWidth="1"/>
    <col min="124" max="124" width="2.6640625" customWidth="1"/>
    <col min="125" max="125" width="30.6640625" customWidth="1"/>
    <col min="126" max="126" width="2.6640625" customWidth="1"/>
    <col min="127" max="127" width="30.6640625" customWidth="1"/>
    <col min="128" max="128" width="2.6640625" customWidth="1"/>
    <col min="129" max="129" width="30.6640625" customWidth="1"/>
    <col min="130" max="130" width="2.6640625" customWidth="1"/>
    <col min="131" max="131" width="30.6640625" customWidth="1"/>
    <col min="132" max="132" width="2.6640625" customWidth="1"/>
    <col min="133" max="133" width="30.6640625" customWidth="1"/>
    <col min="134" max="134" width="2.6640625" customWidth="1"/>
    <col min="135" max="135" width="30.6640625" customWidth="1"/>
    <col min="136" max="136" width="2.6640625" customWidth="1"/>
    <col min="137" max="137" width="30.6640625" customWidth="1"/>
    <col min="138" max="138" width="2.6640625" customWidth="1"/>
    <col min="139" max="139" width="30.6640625" customWidth="1"/>
    <col min="140" max="140" width="2.6640625" customWidth="1"/>
    <col min="141" max="141" width="30.6640625" customWidth="1"/>
    <col min="142" max="142" width="2.6640625" customWidth="1"/>
    <col min="143" max="143" width="30.6640625" customWidth="1"/>
    <col min="144" max="144" width="2.6640625" customWidth="1"/>
    <col min="145" max="145" width="30.6640625" customWidth="1"/>
    <col min="146" max="146" width="8.6640625" customWidth="1"/>
  </cols>
  <sheetData>
    <row r="2" spans="2:22" ht="23.25" customHeight="1" x14ac:dyDescent="0.4">
      <c r="B2" s="57" t="s">
        <v>161</v>
      </c>
      <c r="C2" s="80"/>
      <c r="D2" s="80"/>
      <c r="E2" s="80"/>
      <c r="F2" s="80"/>
      <c r="G2" s="80"/>
      <c r="H2" s="80"/>
      <c r="I2" s="80"/>
      <c r="J2" s="80"/>
      <c r="K2" s="80"/>
      <c r="L2" s="80"/>
      <c r="M2" s="80"/>
      <c r="N2" s="80"/>
      <c r="O2" s="80"/>
      <c r="P2" s="80"/>
    </row>
    <row r="3" spans="2:22" ht="21.75" customHeight="1" x14ac:dyDescent="0.3">
      <c r="B3" s="58" t="str">
        <f>"Summary Report for Audit No. " &amp; HdrAudit_Number</f>
        <v>Summary Report for Audit No. XX-YY-AU-ZZZ</v>
      </c>
      <c r="C3" s="80"/>
      <c r="D3" s="80"/>
      <c r="E3" s="80"/>
      <c r="F3" s="80"/>
      <c r="G3" s="80"/>
      <c r="H3" s="80"/>
      <c r="I3" s="80"/>
      <c r="J3" s="80"/>
      <c r="K3" s="80"/>
      <c r="L3" s="80"/>
      <c r="M3" s="80"/>
      <c r="N3" s="80"/>
      <c r="O3" s="80"/>
      <c r="P3" s="80"/>
    </row>
    <row r="4" spans="2:22" ht="17.399999999999999" x14ac:dyDescent="0.3">
      <c r="B4" s="236" t="str">
        <f>IF(Setup_Flag=1,"Critical to Setup View On",IF(MR2_Flag=1,"Critical to Model Review 2 Planning View On",IF(DP_Flag=1,"Critical to Delivery Production Readiness View On",IF(SS_Flag=1,"Critical to Site Setup View On",IF(SP_Flag=1,"Critical to Site Production Readiness View On",IF(FM_Flag=1,"Critical to Field Mobilization View On",""))))))</f>
        <v/>
      </c>
      <c r="C4" s="237"/>
      <c r="D4" s="237"/>
      <c r="E4" s="238"/>
      <c r="F4" s="238"/>
      <c r="G4" s="238"/>
      <c r="H4" s="237"/>
      <c r="I4" s="80"/>
      <c r="J4" s="80"/>
      <c r="K4" s="80"/>
      <c r="L4" s="80"/>
      <c r="M4" s="80"/>
      <c r="N4" s="80"/>
      <c r="O4" s="80"/>
      <c r="P4" s="80"/>
      <c r="R4" s="131" t="s">
        <v>547</v>
      </c>
    </row>
    <row r="5" spans="2:22" x14ac:dyDescent="0.25">
      <c r="C5" s="14"/>
      <c r="D5" s="14"/>
      <c r="E5" s="14"/>
      <c r="F5" s="15"/>
      <c r="Q5" s="131" t="s">
        <v>548</v>
      </c>
      <c r="R5" s="131" t="s">
        <v>549</v>
      </c>
      <c r="T5" s="131" t="s">
        <v>550</v>
      </c>
      <c r="U5" s="131" t="s">
        <v>551</v>
      </c>
    </row>
    <row r="6" spans="2:22" x14ac:dyDescent="0.25">
      <c r="E6" s="16" t="str">
        <f>IF(Cklst_Style=4,"Selected " &amp;dmyTopic &amp;"s Included in Audit / Printout  (" &amp; COUNTIF(Topics,"true") &amp; ")","Selected Topics Included in Audit / Printout  (" &amp; COUNTIF(Topics,"true") &amp; ")")</f>
        <v>Selected Topics Included in Audit / Printout  (9)</v>
      </c>
      <c r="L6" s="235"/>
      <c r="M6" s="583" t="s">
        <v>552</v>
      </c>
      <c r="N6" s="583"/>
      <c r="O6" s="32"/>
      <c r="P6" s="32"/>
      <c r="Q6" s="131" t="s">
        <v>547</v>
      </c>
      <c r="R6" s="131" t="s">
        <v>553</v>
      </c>
      <c r="T6" s="131" t="s">
        <v>547</v>
      </c>
      <c r="U6" s="131" t="s">
        <v>547</v>
      </c>
    </row>
    <row r="7" spans="2:22" ht="13.8" thickBot="1" x14ac:dyDescent="0.3">
      <c r="M7" s="99" t="s">
        <v>297</v>
      </c>
      <c r="N7" s="99" t="s">
        <v>291</v>
      </c>
      <c r="Q7" s="131" t="s">
        <v>554</v>
      </c>
      <c r="R7" s="131" t="s">
        <v>555</v>
      </c>
      <c r="T7" s="5" t="s">
        <v>556</v>
      </c>
      <c r="U7" s="131" t="s">
        <v>557</v>
      </c>
      <c r="V7" s="131" t="s">
        <v>320</v>
      </c>
    </row>
    <row r="8" spans="2:22" ht="15" x14ac:dyDescent="0.25">
      <c r="B8" s="89" t="str">
        <f>IF('1. QUALITY MANAGEMENT SYSTEM'!Results=2," Needs Improvement",IF(AND('1. QUALITY MANAGEMENT SYSTEM'!Assessed=0,T8=TRUE),"      Not Yet Assessed",""))</f>
        <v xml:space="preserve">      Not Yet Assessed</v>
      </c>
      <c r="D8" s="174" t="s">
        <v>558</v>
      </c>
      <c r="E8" s="581" t="str">
        <f>IF(MID('1. QUALITY MANAGEMENT SYSTEM'!C$3,7,100)="1 -- (INSERT TOPIC TITLE BY CLICKING ON THE EDIT BUTTON)","1 -- (INSERT TOPIC TITLE - See Edit Button on Checklist Sheet)",MID('1. QUALITY MANAGEMENT SYSTEM'!C$3,7,255))</f>
        <v>1 -- QUALITY MANAGEMENT SYSTEM</v>
      </c>
      <c r="F8" s="582"/>
      <c r="G8" s="582"/>
      <c r="H8" s="582"/>
      <c r="I8" s="582"/>
      <c r="J8" s="582"/>
      <c r="K8" s="582"/>
      <c r="L8" s="582"/>
      <c r="M8" s="313">
        <f>'1. QUALITY MANAGEMENT SYSTEM'!Count_PA</f>
        <v>0</v>
      </c>
      <c r="N8" s="98">
        <f>'1. QUALITY MANAGEMENT SYSTEM'!Count_CA</f>
        <v>0</v>
      </c>
      <c r="Q8" s="131">
        <f>'1. QUALITY MANAGEMENT SYSTEM'!NumOfFindings-'1. QUALITY MANAGEMENT SYSTEM'!NumOfCategories</f>
        <v>0</v>
      </c>
      <c r="R8" s="131">
        <f>'1. QUALITY MANAGEMENT SYSTEM'!NumOfPA_CA_Assigned-'1. QUALITY MANAGEMENT SYSTEM'!NumOfCC_Assigned</f>
        <v>0</v>
      </c>
      <c r="T8" s="21" t="b">
        <f t="shared" ref="T8:T16" si="0">IF(D8=CHAR(80),TRUE,FALSE)</f>
        <v>1</v>
      </c>
      <c r="U8" s="131">
        <f>'1. QUALITY MANAGEMENT SYSTEM'!CC08_NoProcedure</f>
        <v>0</v>
      </c>
      <c r="V8" s="131">
        <f>'1. QUALITY MANAGEMENT SYSTEM'!X99_NoOther</f>
        <v>0</v>
      </c>
    </row>
    <row r="9" spans="2:22" ht="15" x14ac:dyDescent="0.25">
      <c r="B9" s="89" t="str">
        <f>IF('2. ABOVEGND CONDUIT &amp; CABLE SYS'!Results=2," Needs Improvement",IF(AND('2. ABOVEGND CONDUIT &amp; CABLE SYS'!Assessed=0,T9=TRUE),"      Not Yet Assessed",""))</f>
        <v xml:space="preserve">      Not Yet Assessed</v>
      </c>
      <c r="D9" s="174" t="s">
        <v>558</v>
      </c>
      <c r="E9" s="581" t="str">
        <f>MID('2. ABOVEGND CONDUIT &amp; CABLE SYS'!C$3,7,100)</f>
        <v>2 -- ABOVEGROUND CONDUIT AND CABLE SYSTEMS</v>
      </c>
      <c r="F9" s="582"/>
      <c r="G9" s="582"/>
      <c r="H9" s="582"/>
      <c r="I9" s="582"/>
      <c r="J9" s="582"/>
      <c r="K9" s="582"/>
      <c r="L9" s="582"/>
      <c r="M9" s="98">
        <f>'2. ABOVEGND CONDUIT &amp; CABLE SYS'!Count_PA</f>
        <v>0</v>
      </c>
      <c r="N9" s="98">
        <f>'2. ABOVEGND CONDUIT &amp; CABLE SYS'!Count_CA</f>
        <v>0</v>
      </c>
      <c r="Q9" s="131">
        <f>'2. ABOVEGND CONDUIT &amp; CABLE SYS'!NumOfFindings-'2. ABOVEGND CONDUIT &amp; CABLE SYS'!NumOfCategories</f>
        <v>0</v>
      </c>
      <c r="R9" s="131">
        <f>'2. ABOVEGND CONDUIT &amp; CABLE SYS'!NumOfPA_CA_Assigned-'2. ABOVEGND CONDUIT &amp; CABLE SYS'!NumOfCC_Assigned</f>
        <v>0</v>
      </c>
      <c r="T9" s="148" t="b">
        <f t="shared" si="0"/>
        <v>1</v>
      </c>
      <c r="U9" s="131">
        <f>'2. ABOVEGND CONDUIT &amp; CABLE SYS'!CC08_NoProcedure</f>
        <v>0</v>
      </c>
      <c r="V9" s="131">
        <f>'2. ABOVEGND CONDUIT &amp; CABLE SYS'!X99_NoOther</f>
        <v>0</v>
      </c>
    </row>
    <row r="10" spans="2:22" ht="15" x14ac:dyDescent="0.25">
      <c r="B10" s="89" t="str">
        <f>IF('3. UNDERGND ELECTRICAL'!Results=2," Needs Improvement",IF(AND('3. UNDERGND ELECTRICAL'!Assessed=0,T10=TRUE),"      Not Yet Assessed",""))</f>
        <v xml:space="preserve">      Not Yet Assessed</v>
      </c>
      <c r="D10" s="174" t="s">
        <v>558</v>
      </c>
      <c r="E10" s="581" t="str">
        <f>MID('3. UNDERGND ELECTRICAL'!C$3,7,100)</f>
        <v>3 -- UNDERGROUND ELECTRICAL INSTALLATION</v>
      </c>
      <c r="F10" s="582"/>
      <c r="G10" s="582"/>
      <c r="H10" s="582"/>
      <c r="I10" s="582"/>
      <c r="J10" s="582"/>
      <c r="K10" s="582"/>
      <c r="L10" s="582"/>
      <c r="M10" s="98">
        <f>'3. UNDERGND ELECTRICAL'!Count_PA</f>
        <v>0</v>
      </c>
      <c r="N10" s="98">
        <f>'3. UNDERGND ELECTRICAL'!Count_CA</f>
        <v>0</v>
      </c>
      <c r="Q10" s="131">
        <f>'3. UNDERGND ELECTRICAL'!NumOfFindings-'3. UNDERGND ELECTRICAL'!NumOfCategories</f>
        <v>0</v>
      </c>
      <c r="R10" s="131">
        <f>'3. UNDERGND ELECTRICAL'!NumOfPA_CA_Assigned-'3. UNDERGND ELECTRICAL'!NumOfCC_Assigned</f>
        <v>0</v>
      </c>
      <c r="T10" s="148" t="b">
        <f t="shared" si="0"/>
        <v>1</v>
      </c>
      <c r="U10" s="131">
        <f>'3. UNDERGND ELECTRICAL'!CC08_NoProcedure</f>
        <v>0</v>
      </c>
      <c r="V10" s="131">
        <f>'3. UNDERGND ELECTRICAL'!X99_NoOther</f>
        <v>0</v>
      </c>
    </row>
    <row r="11" spans="2:22" ht="15" x14ac:dyDescent="0.25">
      <c r="B11" s="89" t="str">
        <f>IF('4. GROUNDING SYSTEM'!Results=2," Needs Improvement",IF(AND('4. GROUNDING SYSTEM'!Assessed=0,T11=TRUE),"      Not Yet Assessed",""))</f>
        <v xml:space="preserve">      Not Yet Assessed</v>
      </c>
      <c r="D11" s="174" t="s">
        <v>558</v>
      </c>
      <c r="E11" s="581" t="str">
        <f>MID('4. GROUNDING SYSTEM'!C$3,7,100)</f>
        <v>4 -- GROUNDING SYSTEM</v>
      </c>
      <c r="F11" s="582"/>
      <c r="G11" s="582"/>
      <c r="H11" s="582"/>
      <c r="I11" s="582"/>
      <c r="J11" s="582"/>
      <c r="K11" s="582"/>
      <c r="L11" s="582"/>
      <c r="M11" s="98">
        <f>'4. GROUNDING SYSTEM'!Count_PA</f>
        <v>0</v>
      </c>
      <c r="N11" s="98">
        <f>'4. GROUNDING SYSTEM'!Count_CA</f>
        <v>0</v>
      </c>
      <c r="Q11" s="131">
        <f>'4. GROUNDING SYSTEM'!NumOfFindings-'4. GROUNDING SYSTEM'!NumOfCategories</f>
        <v>0</v>
      </c>
      <c r="R11" s="131">
        <f>'4. GROUNDING SYSTEM'!NumOfPA_CA_Assigned-'4. GROUNDING SYSTEM'!NumOfCC_Assigned</f>
        <v>0</v>
      </c>
      <c r="T11" s="148" t="b">
        <f t="shared" si="0"/>
        <v>1</v>
      </c>
      <c r="U11" s="131">
        <f>'4. GROUNDING SYSTEM'!CC08_NoProcedure</f>
        <v>0</v>
      </c>
      <c r="V11" s="131">
        <f>'4. GROUNDING SYSTEM'!X99_NoOther</f>
        <v>0</v>
      </c>
    </row>
    <row r="12" spans="2:22" ht="15" x14ac:dyDescent="0.25">
      <c r="B12" s="89" t="str">
        <f>IF('5. CABLE TRAY INSTALLATIONS'!Results=2," Needs Improvement",IF(AND('5. CABLE TRAY INSTALLATIONS'!Assessed=0,T12=TRUE),"      Not Yet Assessed",""))</f>
        <v xml:space="preserve">      Not Yet Assessed</v>
      </c>
      <c r="D12" s="174" t="s">
        <v>558</v>
      </c>
      <c r="E12" s="581" t="str">
        <f>MID('5. CABLE TRAY INSTALLATIONS'!C$3,7,100)</f>
        <v>5 -- CABLE TRAY INSTALLATIONS</v>
      </c>
      <c r="F12" s="582"/>
      <c r="G12" s="582"/>
      <c r="H12" s="582"/>
      <c r="I12" s="582"/>
      <c r="J12" s="582"/>
      <c r="K12" s="582"/>
      <c r="L12" s="582"/>
      <c r="M12" s="98">
        <f>'5. CABLE TRAY INSTALLATIONS'!Count_PA</f>
        <v>0</v>
      </c>
      <c r="N12" s="98">
        <f>'5. CABLE TRAY INSTALLATIONS'!Count_CA</f>
        <v>0</v>
      </c>
      <c r="Q12" s="131">
        <f>'5. CABLE TRAY INSTALLATIONS'!NumOfFindings-'5. CABLE TRAY INSTALLATIONS'!NumOfCategories</f>
        <v>0</v>
      </c>
      <c r="R12" s="131">
        <f>'5. CABLE TRAY INSTALLATIONS'!NumOfPA_CA_Assigned-'5. CABLE TRAY INSTALLATIONS'!NumOfCC_Assigned</f>
        <v>0</v>
      </c>
      <c r="T12" s="148" t="b">
        <f t="shared" si="0"/>
        <v>1</v>
      </c>
      <c r="U12" s="131">
        <f>'5. CABLE TRAY INSTALLATIONS'!CC08_NoProcedure</f>
        <v>0</v>
      </c>
      <c r="V12" s="131">
        <f>'5. CABLE TRAY INSTALLATIONS'!X99_NoOther</f>
        <v>0</v>
      </c>
    </row>
    <row r="13" spans="2:22" ht="15" x14ac:dyDescent="0.25">
      <c r="B13" s="89" t="str">
        <f>IF('6.  FIELD WIRING'!Results=2," Needs Improvement",IF(AND('6.  FIELD WIRING'!Assessed=0,T13=TRUE),"      Not Yet Assessed",""))</f>
        <v xml:space="preserve">      Not Yet Assessed</v>
      </c>
      <c r="D13" s="174" t="s">
        <v>558</v>
      </c>
      <c r="E13" s="581" t="str">
        <f>MID('6.  FIELD WIRING'!C$3,7,100)</f>
        <v>6 --  FIELD WIRING</v>
      </c>
      <c r="F13" s="582"/>
      <c r="G13" s="582"/>
      <c r="H13" s="582"/>
      <c r="I13" s="582"/>
      <c r="J13" s="582"/>
      <c r="K13" s="582"/>
      <c r="L13" s="582"/>
      <c r="M13" s="98">
        <f>'6.  FIELD WIRING'!Count_PA</f>
        <v>0</v>
      </c>
      <c r="N13" s="98">
        <f>'6.  FIELD WIRING'!Count_CA</f>
        <v>0</v>
      </c>
      <c r="Q13" s="131">
        <f>'6.  FIELD WIRING'!NumOfFindings-'6.  FIELD WIRING'!NumOfCategories</f>
        <v>0</v>
      </c>
      <c r="R13" s="131">
        <f>'6.  FIELD WIRING'!NumOfPA_CA_Assigned-'6.  FIELD WIRING'!NumOfCC_Assigned</f>
        <v>0</v>
      </c>
      <c r="T13" s="148" t="b">
        <f t="shared" si="0"/>
        <v>1</v>
      </c>
      <c r="U13" s="131">
        <f>'6.  FIELD WIRING'!CC08_NoProcedure</f>
        <v>0</v>
      </c>
      <c r="V13" s="131">
        <f>'6.  FIELD WIRING'!X99_NoOther</f>
        <v>0</v>
      </c>
    </row>
    <row r="14" spans="2:22" ht="15" x14ac:dyDescent="0.25">
      <c r="B14" s="89" t="str">
        <f>IF('7. CABLE TERMINATION'!Results=2," Needs Improvement",IF(AND('7. CABLE TERMINATION'!Assessed=0,T14=TRUE),"      Not Yet Assessed",""))</f>
        <v xml:space="preserve">      Not Yet Assessed</v>
      </c>
      <c r="D14" s="174" t="s">
        <v>558</v>
      </c>
      <c r="E14" s="581" t="str">
        <f>MID('7. CABLE TERMINATION'!C$3,7,100)</f>
        <v>7 -- CABLE TERMINATION</v>
      </c>
      <c r="F14" s="582"/>
      <c r="G14" s="582"/>
      <c r="H14" s="582"/>
      <c r="I14" s="582"/>
      <c r="J14" s="582"/>
      <c r="K14" s="582"/>
      <c r="L14" s="582"/>
      <c r="M14" s="98">
        <f>'7. CABLE TERMINATION'!Count_PA</f>
        <v>0</v>
      </c>
      <c r="N14" s="98">
        <f>'7. CABLE TERMINATION'!Count_CA</f>
        <v>0</v>
      </c>
      <c r="Q14" s="131">
        <f>'7. CABLE TERMINATION'!NumOfFindings-'7. CABLE TERMINATION'!NumOfCategories</f>
        <v>0</v>
      </c>
      <c r="R14" s="131">
        <f>'7. CABLE TERMINATION'!NumOfPA_CA_Assigned-'7. CABLE TERMINATION'!NumOfCC_Assigned</f>
        <v>0</v>
      </c>
      <c r="T14" s="148" t="b">
        <f t="shared" si="0"/>
        <v>1</v>
      </c>
      <c r="U14" s="131">
        <f>'7. CABLE TERMINATION'!CC08_NoProcedure</f>
        <v>0</v>
      </c>
      <c r="V14" s="131">
        <f>'7. CABLE TERMINATION'!X99_NoOther</f>
        <v>0</v>
      </c>
    </row>
    <row r="15" spans="2:22" ht="15" x14ac:dyDescent="0.25">
      <c r="B15" s="89" t="str">
        <f>IF('8. LIGHTING'!Results=2," Needs Improvement",IF(AND('8. LIGHTING'!Assessed=0,T15=TRUE),"      Not Yet Assessed",""))</f>
        <v xml:space="preserve">      Not Yet Assessed</v>
      </c>
      <c r="D15" s="174" t="s">
        <v>558</v>
      </c>
      <c r="E15" s="581" t="str">
        <f>MID('8. LIGHTING'!C$3,7,100)</f>
        <v>8 -- LIGHTING</v>
      </c>
      <c r="F15" s="582"/>
      <c r="G15" s="582"/>
      <c r="H15" s="582"/>
      <c r="I15" s="582"/>
      <c r="J15" s="582"/>
      <c r="K15" s="582"/>
      <c r="L15" s="582"/>
      <c r="M15" s="98">
        <f>'8. LIGHTING'!Count_PA</f>
        <v>0</v>
      </c>
      <c r="N15" s="98">
        <f>'8. LIGHTING'!Count_CA</f>
        <v>0</v>
      </c>
      <c r="Q15" s="131">
        <f>'8. LIGHTING'!NumOfFindings-'8. LIGHTING'!NumOfCategories</f>
        <v>0</v>
      </c>
      <c r="R15" s="131">
        <f>'8. LIGHTING'!NumOfPA_CA_Assigned-'8. LIGHTING'!NumOfCC_Assigned</f>
        <v>0</v>
      </c>
      <c r="T15" s="148" t="b">
        <f t="shared" si="0"/>
        <v>1</v>
      </c>
      <c r="U15" s="131">
        <f>'8. LIGHTING'!CC08_NoProcedure</f>
        <v>0</v>
      </c>
      <c r="V15" s="131">
        <f>'8. LIGHTING'!X99_NoOther</f>
        <v>0</v>
      </c>
    </row>
    <row r="16" spans="2:22" ht="15" x14ac:dyDescent="0.25">
      <c r="B16" s="89" t="str">
        <f>IF('9. INSPECTION AND TESTING'!Results=2," Needs Improvement",IF(AND('9. INSPECTION AND TESTING'!Assessed=0,T16=TRUE),"      Not Yet Assessed",""))</f>
        <v xml:space="preserve">      Not Yet Assessed</v>
      </c>
      <c r="D16" s="174" t="s">
        <v>558</v>
      </c>
      <c r="E16" s="581" t="str">
        <f>MID('9. INSPECTION AND TESTING'!C$3,7,100)</f>
        <v>9 -- INSPECTION AND TESTING</v>
      </c>
      <c r="F16" s="582"/>
      <c r="G16" s="582"/>
      <c r="H16" s="582"/>
      <c r="I16" s="582"/>
      <c r="J16" s="582"/>
      <c r="K16" s="582"/>
      <c r="L16" s="582"/>
      <c r="M16" s="98">
        <f>'9. INSPECTION AND TESTING'!Count_PA</f>
        <v>0</v>
      </c>
      <c r="N16" s="98">
        <f>'9. INSPECTION AND TESTING'!Count_CA</f>
        <v>0</v>
      </c>
      <c r="Q16" s="131">
        <f>'9. INSPECTION AND TESTING'!NumOfFindings-'9. INSPECTION AND TESTING'!NumOfCategories</f>
        <v>0</v>
      </c>
      <c r="R16" s="131">
        <f>'9. INSPECTION AND TESTING'!NumOfPA_CA_Assigned-'9. INSPECTION AND TESTING'!NumOfCC_Assigned</f>
        <v>0</v>
      </c>
      <c r="T16" s="148" t="b">
        <f t="shared" si="0"/>
        <v>1</v>
      </c>
      <c r="U16" s="131">
        <f>'9. INSPECTION AND TESTING'!CC08_NoProcedure</f>
        <v>0</v>
      </c>
      <c r="V16" s="131">
        <f>'9. INSPECTION AND TESTING'!X99_NoOther</f>
        <v>0</v>
      </c>
    </row>
    <row r="17" spans="2:20" ht="13.8" thickBot="1" x14ac:dyDescent="0.3">
      <c r="E17" s="15"/>
      <c r="T17" s="142"/>
    </row>
    <row r="18" spans="2:20" x14ac:dyDescent="0.25">
      <c r="E18" s="15"/>
    </row>
    <row r="19" spans="2:20" x14ac:dyDescent="0.25">
      <c r="B19" s="588" t="s">
        <v>559</v>
      </c>
      <c r="C19" s="588"/>
      <c r="D19" s="588"/>
      <c r="E19" s="588"/>
      <c r="F19" s="588"/>
      <c r="H19" s="583" t="s">
        <v>560</v>
      </c>
      <c r="I19" s="583"/>
      <c r="J19" s="583"/>
      <c r="K19" s="583"/>
      <c r="M19" s="32" t="s">
        <v>561</v>
      </c>
      <c r="Q19" s="30"/>
    </row>
    <row r="20" spans="2:20" ht="13.8" thickBot="1" x14ac:dyDescent="0.3">
      <c r="H20" s="30"/>
      <c r="I20" s="30"/>
      <c r="J20" s="30"/>
      <c r="K20" s="30"/>
      <c r="Q20" s="30"/>
    </row>
    <row r="21" spans="2:20" x14ac:dyDescent="0.25">
      <c r="B21" s="587"/>
      <c r="C21" s="587"/>
      <c r="D21" s="587"/>
      <c r="E21" s="587"/>
      <c r="F21" s="587"/>
      <c r="H21" s="17"/>
      <c r="I21" s="18"/>
      <c r="J21" s="18"/>
      <c r="K21" s="102"/>
      <c r="M21" s="126" t="s">
        <v>562</v>
      </c>
      <c r="N21" s="106" t="s">
        <v>563</v>
      </c>
    </row>
    <row r="22" spans="2:20" x14ac:dyDescent="0.25">
      <c r="B22" s="587"/>
      <c r="C22" s="587"/>
      <c r="D22" s="587"/>
      <c r="E22" s="587"/>
      <c r="F22" s="587"/>
      <c r="H22" s="27">
        <f>IF(Cklst_Style=10,SUM('1. QUALITY MANAGEMENT SYSTEM:Template'!AF4),SUM('1. QUALITY MANAGEMENT SYSTEM:Template'!Y4))</f>
        <v>0</v>
      </c>
      <c r="I22" t="str">
        <f>dmyTopic &amp; "s" &amp; " Assessed"</f>
        <v>Topics Assessed</v>
      </c>
      <c r="K22" s="103"/>
      <c r="N22" s="107"/>
    </row>
    <row r="23" spans="2:20" x14ac:dyDescent="0.25">
      <c r="B23" s="587"/>
      <c r="C23" s="587"/>
      <c r="D23" s="587"/>
      <c r="E23" s="587"/>
      <c r="F23" s="587"/>
      <c r="H23" s="584" t="str">
        <f>IF(SUM('1. QUALITY MANAGEMENT SYSTEM:Template'!Y4)&gt;S59,"Topics Included (" &amp; S59 &amp; ") &lt; Topics Assessed (" &amp; SUM('1. QUALITY MANAGEMENT SYSTEM:Template'!Y4) &amp; ")",IF(SUM('1. QUALITY MANAGEMENT SYSTEM:Template'!Y4)&lt;S59,"Topics Included (" &amp; S59 &amp; ") &gt; Topics Assessed (" &amp; SUM('1. QUALITY MANAGEMENT SYSTEM:Template'!Y4) &amp; ")",""))</f>
        <v>Topics Included (9) &gt; Topics Assessed (0)</v>
      </c>
      <c r="I23" s="585"/>
      <c r="J23" s="585"/>
      <c r="K23" s="586"/>
      <c r="M23" s="125" t="s">
        <v>562</v>
      </c>
      <c r="N23" s="106" t="s">
        <v>564</v>
      </c>
    </row>
    <row r="24" spans="2:20" x14ac:dyDescent="0.25">
      <c r="B24" s="587"/>
      <c r="C24" s="587"/>
      <c r="D24" s="587"/>
      <c r="E24" s="587"/>
      <c r="F24" s="587"/>
      <c r="H24" s="27">
        <f>SUM('1. QUALITY MANAGEMENT SYSTEM:Template'!X4)</f>
        <v>0</v>
      </c>
      <c r="I24" t="str">
        <f>"Number of Satisfactory " &amp;dmyTopic &amp; "s"</f>
        <v>Number of Satisfactory Topics</v>
      </c>
      <c r="K24" s="103"/>
      <c r="M24" s="101"/>
      <c r="N24" s="106"/>
    </row>
    <row r="25" spans="2:20" x14ac:dyDescent="0.25">
      <c r="B25" s="587"/>
      <c r="C25" s="587"/>
      <c r="D25" s="587"/>
      <c r="E25" s="587"/>
      <c r="F25" s="587"/>
      <c r="H25" s="20"/>
      <c r="K25" s="103"/>
      <c r="M25" s="109"/>
      <c r="N25" s="106" t="s">
        <v>565</v>
      </c>
    </row>
    <row r="26" spans="2:20" x14ac:dyDescent="0.25">
      <c r="B26" s="587"/>
      <c r="C26" s="587"/>
      <c r="D26" s="587"/>
      <c r="E26" s="587"/>
      <c r="F26" s="587"/>
      <c r="H26" s="23">
        <f>IF(H22&gt;0,H24/H22,0)</f>
        <v>0</v>
      </c>
      <c r="I26" t="str">
        <f>dmyTopic &amp; " Compliance"</f>
        <v>Topic Compliance</v>
      </c>
      <c r="K26" s="103"/>
    </row>
    <row r="27" spans="2:20" x14ac:dyDescent="0.25">
      <c r="B27" s="587"/>
      <c r="C27" s="587"/>
      <c r="D27" s="587"/>
      <c r="E27" s="587"/>
      <c r="F27" s="587"/>
      <c r="H27" s="22"/>
      <c r="K27" s="103"/>
      <c r="M27" s="100"/>
      <c r="N27" s="106" t="s">
        <v>566</v>
      </c>
    </row>
    <row r="28" spans="2:20" x14ac:dyDescent="0.25">
      <c r="B28" s="587"/>
      <c r="C28" s="587"/>
      <c r="D28" s="587"/>
      <c r="E28" s="587"/>
      <c r="F28" s="587"/>
      <c r="H28" s="88"/>
      <c r="I28" s="62"/>
      <c r="J28" s="62"/>
      <c r="K28" s="104"/>
    </row>
    <row r="29" spans="2:20" x14ac:dyDescent="0.25">
      <c r="B29" s="587"/>
      <c r="C29" s="587"/>
      <c r="D29" s="587"/>
      <c r="E29" s="587"/>
      <c r="F29" s="587"/>
      <c r="H29" s="27">
        <f>SUM('1. QUALITY MANAGEMENT SYSTEM:Template'!Z3)</f>
        <v>0</v>
      </c>
      <c r="I29" t="s">
        <v>567</v>
      </c>
      <c r="K29" s="103"/>
    </row>
    <row r="30" spans="2:20" x14ac:dyDescent="0.25">
      <c r="B30" s="587"/>
      <c r="C30" s="587"/>
      <c r="D30" s="587"/>
      <c r="E30" s="587"/>
      <c r="F30" s="587"/>
      <c r="H30" s="27"/>
      <c r="K30" s="103"/>
      <c r="L30" s="19" t="str">
        <f>IF(Findings_Status=0,"",IF(Findings_Status=1,Findings_Status &amp; " Finding has not been Categorized",IF(Findings_Status&gt;1,Findings_Status &amp; " Findings have not been Categorized","")))</f>
        <v/>
      </c>
    </row>
    <row r="31" spans="2:20" x14ac:dyDescent="0.25">
      <c r="B31" s="587"/>
      <c r="C31" s="587"/>
      <c r="D31" s="587"/>
      <c r="E31" s="587"/>
      <c r="F31" s="587"/>
      <c r="H31" s="27">
        <f>SUM('1. QUALITY MANAGEMENT SYSTEM:Template'!AA3)</f>
        <v>0</v>
      </c>
      <c r="I31" t="s">
        <v>568</v>
      </c>
      <c r="K31" s="103"/>
      <c r="L31" s="19" t="str">
        <f>IF(Cause_Code_Status=0,"",IF(Cause_Code_Status=1,Cause_Code_Status &amp; " Finding is missing its Cause Code",IF(Cause_Code_Status&gt;1,Cause_Code_Status &amp; " Findings are missing Cause Codes","")))</f>
        <v/>
      </c>
    </row>
    <row r="32" spans="2:20" x14ac:dyDescent="0.25">
      <c r="B32" s="587"/>
      <c r="C32" s="587"/>
      <c r="D32" s="587"/>
      <c r="E32" s="587"/>
      <c r="F32" s="587"/>
      <c r="H32" s="79"/>
      <c r="I32" s="87"/>
      <c r="J32" s="87"/>
      <c r="K32" s="103"/>
      <c r="L32" s="19" t="str">
        <f>IF(CC08_Practice_Status=0,"",IF(CC08_Practice_Status=1,CC08_Practice_Status &amp; " Cause Code C08x is missing its Procedure",IF(CC08_Practice_Status&gt;1,CC08_Practice_Status &amp; " Cause Codes C08x are missing Procedures","")))</f>
        <v/>
      </c>
    </row>
    <row r="33" spans="2:19" x14ac:dyDescent="0.25">
      <c r="B33" s="587"/>
      <c r="C33" s="587"/>
      <c r="D33" s="587"/>
      <c r="E33" s="587"/>
      <c r="F33" s="587"/>
      <c r="H33" s="79"/>
      <c r="I33" s="62"/>
      <c r="J33" s="62"/>
      <c r="K33" s="103"/>
      <c r="L33" s="19" t="str">
        <f>IF(X99_NoOther_Status=0,"",IF(X99_NoOther_Status=1,X99_NoOther_Status &amp; " Code X99 missing explanation for Other",IF(X99_NoOther_Status&gt;1,X99_NoOther_Status &amp; " Codes X99 missing explanation for Other","")))</f>
        <v/>
      </c>
    </row>
    <row r="34" spans="2:19" x14ac:dyDescent="0.25">
      <c r="B34" s="587"/>
      <c r="C34" s="587"/>
      <c r="D34" s="587"/>
      <c r="E34" s="587"/>
      <c r="F34" s="587"/>
      <c r="H34" s="27">
        <f>SUM('1. QUALITY MANAGEMENT SYSTEM:Template'!AC3)</f>
        <v>0</v>
      </c>
      <c r="I34" t="s">
        <v>569</v>
      </c>
      <c r="K34" s="103"/>
    </row>
    <row r="35" spans="2:19" ht="13.8" thickBot="1" x14ac:dyDescent="0.3">
      <c r="B35" s="587"/>
      <c r="C35" s="587"/>
      <c r="D35" s="587"/>
      <c r="E35" s="587"/>
      <c r="F35" s="587"/>
      <c r="H35" s="24"/>
      <c r="I35" s="25"/>
      <c r="J35" s="25"/>
      <c r="K35" s="105"/>
      <c r="S35" s="5"/>
    </row>
    <row r="36" spans="2:19" x14ac:dyDescent="0.25">
      <c r="B36" s="587"/>
      <c r="C36" s="587"/>
      <c r="D36" s="587"/>
      <c r="E36" s="587"/>
      <c r="F36" s="587"/>
    </row>
    <row r="37" spans="2:19" x14ac:dyDescent="0.25">
      <c r="B37" s="587"/>
      <c r="C37" s="587"/>
      <c r="D37" s="587"/>
      <c r="E37" s="587"/>
      <c r="F37" s="587"/>
    </row>
    <row r="38" spans="2:19" x14ac:dyDescent="0.25">
      <c r="B38" s="587"/>
      <c r="C38" s="587"/>
      <c r="D38" s="587"/>
      <c r="E38" s="587"/>
      <c r="F38" s="587"/>
      <c r="S38" s="5"/>
    </row>
    <row r="39" spans="2:19" x14ac:dyDescent="0.25">
      <c r="B39" s="587"/>
      <c r="C39" s="587"/>
      <c r="D39" s="587"/>
      <c r="E39" s="587"/>
      <c r="F39" s="587"/>
    </row>
    <row r="41" spans="2:19" x14ac:dyDescent="0.25">
      <c r="J41" s="5"/>
      <c r="K41" s="5"/>
    </row>
    <row r="45" spans="2:19" x14ac:dyDescent="0.25">
      <c r="B45" s="271"/>
      <c r="C45" s="271"/>
      <c r="D45" s="271"/>
      <c r="E45" s="271"/>
      <c r="F45" s="271"/>
      <c r="G45" s="271"/>
      <c r="H45" s="271"/>
      <c r="I45" s="271"/>
      <c r="J45" s="271"/>
      <c r="K45" s="271"/>
      <c r="L45" s="271"/>
      <c r="M45" s="272"/>
      <c r="N45" s="272"/>
      <c r="O45" s="272"/>
      <c r="P45" s="272"/>
      <c r="Q45" s="272"/>
      <c r="R45" s="272"/>
      <c r="S45" s="272"/>
    </row>
    <row r="57" spans="2:22" x14ac:dyDescent="0.25">
      <c r="H57" s="241"/>
      <c r="I57" s="241"/>
      <c r="J57" s="241"/>
      <c r="K57" s="241"/>
    </row>
    <row r="59" spans="2:22" hidden="1" x14ac:dyDescent="0.25">
      <c r="Q59" s="149">
        <f>SUM(Q8:Q17)</f>
        <v>0</v>
      </c>
      <c r="R59" s="149">
        <f>SUM(R8:R17)</f>
        <v>0</v>
      </c>
      <c r="S59" s="150">
        <f>COUNTIF(Topics,TRUE)</f>
        <v>9</v>
      </c>
      <c r="T59" s="149">
        <f>SUM(U8:U17)</f>
        <v>0</v>
      </c>
      <c r="U59" s="149">
        <f>SUM(V8:V17)</f>
        <v>0</v>
      </c>
    </row>
    <row r="60" spans="2:22" hidden="1" x14ac:dyDescent="0.25"/>
    <row r="61" spans="2:22" ht="15" hidden="1" x14ac:dyDescent="0.25">
      <c r="B61" s="89" t="str">
        <f>IF('1. QUALITY MANAGEMENT SYSTEM'!Results=2," Needs Improvement",IF(AND('1. QUALITY MANAGEMENT SYSTEM'!Assessed=0,T61=TRUE),"      Not Yet Assessed",""))</f>
        <v xml:space="preserve">      Not Yet Assessed</v>
      </c>
      <c r="D61" s="174" t="str">
        <f>CHAR(80)</f>
        <v>P</v>
      </c>
      <c r="E61" s="581" t="e">
        <f>IF(MID(#REF!,7,255)="1 -- (INSERT TOPIC TITLE BY CLICKING ON THE EDIT BUTTON)","1 -- (INSERT TOPIC TITLE - See Edit Button on Checklist Sheet)",MID(#REF!,7,255))</f>
        <v>#REF!</v>
      </c>
      <c r="F61" s="582"/>
      <c r="G61" s="582"/>
      <c r="H61" s="582"/>
      <c r="I61" s="582"/>
      <c r="J61" s="582"/>
      <c r="K61" s="582"/>
      <c r="L61" s="582"/>
      <c r="M61" s="98">
        <f>'1. QUALITY MANAGEMENT SYSTEM'!Count_PA</f>
        <v>0</v>
      </c>
      <c r="N61" s="98">
        <f>'1. QUALITY MANAGEMENT SYSTEM'!Count_CA</f>
        <v>0</v>
      </c>
      <c r="Q61" s="131">
        <f>'1. QUALITY MANAGEMENT SYSTEM'!NumOfFindings-'1. QUALITY MANAGEMENT SYSTEM'!NumOfCategories</f>
        <v>0</v>
      </c>
      <c r="R61" s="131">
        <f>'1. QUALITY MANAGEMENT SYSTEM'!NumOfPA_CA_Assigned-'1. QUALITY MANAGEMENT SYSTEM'!NumOfCC_Assigned</f>
        <v>0</v>
      </c>
      <c r="T61" s="148" t="b">
        <f>IF(D61=CHAR(80),TRUE,FALSE)</f>
        <v>1</v>
      </c>
      <c r="U61" s="131">
        <f>'1. QUALITY MANAGEMENT SYSTEM'!CC08_NoProcedure</f>
        <v>0</v>
      </c>
      <c r="V61" s="131">
        <f>'1. QUALITY MANAGEMENT SYSTEM'!X99_NoOther</f>
        <v>0</v>
      </c>
    </row>
    <row r="62" spans="2:22" hidden="1" x14ac:dyDescent="0.25"/>
    <row r="63" spans="2:22" hidden="1" x14ac:dyDescent="0.25">
      <c r="M63" t="s">
        <v>570</v>
      </c>
      <c r="N63" s="5" t="s">
        <v>571</v>
      </c>
      <c r="O63" s="5" t="s">
        <v>572</v>
      </c>
    </row>
    <row r="64" spans="2:22" hidden="1" x14ac:dyDescent="0.25">
      <c r="M64" t="s">
        <v>573</v>
      </c>
      <c r="N64" s="260">
        <v>0</v>
      </c>
      <c r="O64" s="260">
        <v>0</v>
      </c>
    </row>
    <row r="65" spans="3:21" hidden="1" x14ac:dyDescent="0.25">
      <c r="M65" t="s">
        <v>574</v>
      </c>
      <c r="N65" s="260">
        <v>0</v>
      </c>
      <c r="O65" s="260">
        <v>0</v>
      </c>
    </row>
    <row r="66" spans="3:21" hidden="1" x14ac:dyDescent="0.25">
      <c r="M66" t="s">
        <v>575</v>
      </c>
      <c r="N66" s="260">
        <v>0</v>
      </c>
      <c r="O66" s="260">
        <v>0</v>
      </c>
    </row>
    <row r="67" spans="3:21" hidden="1" x14ac:dyDescent="0.25">
      <c r="M67" t="s">
        <v>576</v>
      </c>
      <c r="N67" s="260">
        <v>0</v>
      </c>
      <c r="O67" s="260">
        <v>0</v>
      </c>
    </row>
    <row r="68" spans="3:21" hidden="1" x14ac:dyDescent="0.25">
      <c r="M68" t="s">
        <v>577</v>
      </c>
      <c r="N68" s="260">
        <v>0</v>
      </c>
      <c r="O68" s="260">
        <v>0</v>
      </c>
    </row>
    <row r="69" spans="3:21" hidden="1" x14ac:dyDescent="0.25">
      <c r="M69" t="s">
        <v>578</v>
      </c>
      <c r="N69" s="260">
        <v>0</v>
      </c>
      <c r="O69" s="260">
        <v>0</v>
      </c>
    </row>
    <row r="70" spans="3:21" hidden="1" x14ac:dyDescent="0.25"/>
    <row r="71" spans="3:21" hidden="1" x14ac:dyDescent="0.25">
      <c r="C71" s="271"/>
      <c r="D71" s="271"/>
      <c r="E71" s="271"/>
      <c r="F71" s="271"/>
      <c r="G71" s="271"/>
      <c r="H71" s="271"/>
      <c r="I71" s="271"/>
      <c r="J71" s="271"/>
      <c r="K71" s="271"/>
      <c r="L71" s="271"/>
      <c r="M71" s="271"/>
      <c r="N71" s="271"/>
      <c r="O71" s="271"/>
      <c r="P71" s="271"/>
      <c r="Q71" s="271"/>
      <c r="R71" s="271"/>
      <c r="S71" s="271"/>
      <c r="T71" s="271"/>
      <c r="U71" s="271"/>
    </row>
    <row r="72" spans="3:21" hidden="1" x14ac:dyDescent="0.25"/>
    <row r="73" spans="3:21" hidden="1" x14ac:dyDescent="0.25"/>
  </sheetData>
  <sheetProtection algorithmName="SHA-512" hashValue="z5ZcOZQJak7dHosvIlCYM+I59VCnhE5AWvZD1GQ6qWKi3JVvZs6pnE8GL56gt4NKtGw7/UEgvKhK6hX3TKpr2w==" saltValue="TnLvZm2KuigCQSyE3Pp6Bg==" spinCount="100000" sheet="1" objects="1" scenarios="1"/>
  <mergeCells count="15">
    <mergeCell ref="E61:L61"/>
    <mergeCell ref="M6:N6"/>
    <mergeCell ref="E8:L8"/>
    <mergeCell ref="H19:K19"/>
    <mergeCell ref="H23:K23"/>
    <mergeCell ref="B21:F39"/>
    <mergeCell ref="B19:F19"/>
    <mergeCell ref="E9:L9"/>
    <mergeCell ref="E10:L10"/>
    <mergeCell ref="E11:L11"/>
    <mergeCell ref="E12:L12"/>
    <mergeCell ref="E13:L13"/>
    <mergeCell ref="E14:L14"/>
    <mergeCell ref="E15:L15"/>
    <mergeCell ref="E16:L16"/>
  </mergeCells>
  <phoneticPr fontId="9" type="noConversion"/>
  <conditionalFormatting sqref="C61 C8">
    <cfRule type="expression" dxfId="3166" priority="530" stopIfTrue="1">
      <formula>AND(B8&lt;&gt;"",B8="      Not Yet Assessed")</formula>
    </cfRule>
  </conditionalFormatting>
  <conditionalFormatting sqref="Q5:Q7 T5:U6">
    <cfRule type="expression" dxfId="3165" priority="546" stopIfTrue="1">
      <formula>AND(Q$59=0)</formula>
    </cfRule>
  </conditionalFormatting>
  <conditionalFormatting sqref="Q61:R61 Q8:R8">
    <cfRule type="expression" dxfId="3164" priority="547" stopIfTrue="1">
      <formula>OR(Q8=0,Q$59=0)</formula>
    </cfRule>
  </conditionalFormatting>
  <conditionalFormatting sqref="B19:E19">
    <cfRule type="expression" dxfId="3163" priority="548" stopIfTrue="1">
      <formula>$B$21=""</formula>
    </cfRule>
  </conditionalFormatting>
  <conditionalFormatting sqref="B61 B8">
    <cfRule type="expression" dxfId="3162" priority="549" stopIfTrue="1">
      <formula>AND(B8&lt;&gt;"",B8="      Not Yet Assessed")</formula>
    </cfRule>
  </conditionalFormatting>
  <conditionalFormatting sqref="B21:F39">
    <cfRule type="expression" dxfId="3161" priority="550" stopIfTrue="1">
      <formula>LEN($B$21)&gt;911</formula>
    </cfRule>
    <cfRule type="expression" dxfId="3160" priority="551" stopIfTrue="1">
      <formula>$B$21=""</formula>
    </cfRule>
    <cfRule type="expression" dxfId="3159" priority="552" stopIfTrue="1">
      <formula>AND(LEFT($B$21,1)&lt;&gt;"[",$B$21&lt;&gt;"")</formula>
    </cfRule>
  </conditionalFormatting>
  <conditionalFormatting sqref="R4:R7">
    <cfRule type="expression" dxfId="3158" priority="554" stopIfTrue="1">
      <formula>AND(R$59=0)</formula>
    </cfRule>
  </conditionalFormatting>
  <conditionalFormatting sqref="M8 M61">
    <cfRule type="expression" dxfId="3157" priority="1578" stopIfTrue="1">
      <formula>AND($T8&lt;&gt;TRUE)</formula>
    </cfRule>
    <cfRule type="expression" dxfId="3156" priority="1579" stopIfTrue="1">
      <formula>AND(M8&lt;&gt;"",M8=0)</formula>
    </cfRule>
    <cfRule type="expression" dxfId="3155" priority="1580" stopIfTrue="1">
      <formula>AND(M8&lt;&gt;"",M8&gt;0)</formula>
    </cfRule>
  </conditionalFormatting>
  <conditionalFormatting sqref="N8 N61">
    <cfRule type="expression" dxfId="3154" priority="1581" stopIfTrue="1">
      <formula>AND($T8&lt;&gt;TRUE)</formula>
    </cfRule>
    <cfRule type="expression" dxfId="3153" priority="1582" stopIfTrue="1">
      <formula>AND(N8&lt;&gt;"",N8=0)</formula>
    </cfRule>
    <cfRule type="expression" dxfId="3152" priority="1583" stopIfTrue="1">
      <formula>AND(N8&lt;&gt;"",N8&gt;0)</formula>
    </cfRule>
  </conditionalFormatting>
  <conditionalFormatting sqref="U7:V7">
    <cfRule type="expression" dxfId="3151" priority="1585" stopIfTrue="1">
      <formula>AND(T$59=0)</formula>
    </cfRule>
  </conditionalFormatting>
  <conditionalFormatting sqref="U8:V8 U61:V61">
    <cfRule type="expression" dxfId="3150" priority="1586" stopIfTrue="1">
      <formula>OR(U8=0,T$59=0)</formula>
    </cfRule>
  </conditionalFormatting>
  <conditionalFormatting sqref="C9">
    <cfRule type="expression" dxfId="3149" priority="71" stopIfTrue="1">
      <formula>AND(B9&lt;&gt;"",B9="      Not Yet Assessed")</formula>
    </cfRule>
  </conditionalFormatting>
  <conditionalFormatting sqref="Q9:R9">
    <cfRule type="expression" dxfId="3148" priority="72" stopIfTrue="1">
      <formula>OR(Q9=0,Q$59=0)</formula>
    </cfRule>
  </conditionalFormatting>
  <conditionalFormatting sqref="B9">
    <cfRule type="expression" dxfId="3147" priority="73" stopIfTrue="1">
      <formula>AND(B9&lt;&gt;"",B9="      Not Yet Assessed")</formula>
    </cfRule>
  </conditionalFormatting>
  <conditionalFormatting sqref="M9">
    <cfRule type="expression" dxfId="3146" priority="74" stopIfTrue="1">
      <formula>AND($T9&lt;&gt;TRUE)</formula>
    </cfRule>
    <cfRule type="expression" dxfId="3145" priority="75" stopIfTrue="1">
      <formula>AND(M9&lt;&gt;"",M9=0)</formula>
    </cfRule>
    <cfRule type="expression" dxfId="3144" priority="76" stopIfTrue="1">
      <formula>AND(M9&lt;&gt;"",M9&gt;0)</formula>
    </cfRule>
  </conditionalFormatting>
  <conditionalFormatting sqref="N9">
    <cfRule type="expression" dxfId="3143" priority="77" stopIfTrue="1">
      <formula>AND($T9&lt;&gt;TRUE)</formula>
    </cfRule>
    <cfRule type="expression" dxfId="3142" priority="78" stopIfTrue="1">
      <formula>AND(N9&lt;&gt;"",N9=0)</formula>
    </cfRule>
    <cfRule type="expression" dxfId="3141" priority="79" stopIfTrue="1">
      <formula>AND(N9&lt;&gt;"",N9&gt;0)</formula>
    </cfRule>
  </conditionalFormatting>
  <conditionalFormatting sqref="U9:V9">
    <cfRule type="expression" dxfId="3140" priority="80" stopIfTrue="1">
      <formula>OR(U9=0,T$59=0)</formula>
    </cfRule>
  </conditionalFormatting>
  <conditionalFormatting sqref="C10">
    <cfRule type="expression" dxfId="3139" priority="61" stopIfTrue="1">
      <formula>AND(B10&lt;&gt;"",B10="      Not Yet Assessed")</formula>
    </cfRule>
  </conditionalFormatting>
  <conditionalFormatting sqref="Q10:R10">
    <cfRule type="expression" dxfId="3138" priority="62" stopIfTrue="1">
      <formula>OR(Q10=0,Q$59=0)</formula>
    </cfRule>
  </conditionalFormatting>
  <conditionalFormatting sqref="B10">
    <cfRule type="expression" dxfId="3137" priority="63" stopIfTrue="1">
      <formula>AND(B10&lt;&gt;"",B10="      Not Yet Assessed")</formula>
    </cfRule>
  </conditionalFormatting>
  <conditionalFormatting sqref="M10">
    <cfRule type="expression" dxfId="3136" priority="64" stopIfTrue="1">
      <formula>AND($T10&lt;&gt;TRUE)</formula>
    </cfRule>
    <cfRule type="expression" dxfId="3135" priority="65" stopIfTrue="1">
      <formula>AND(M10&lt;&gt;"",M10=0)</formula>
    </cfRule>
    <cfRule type="expression" dxfId="3134" priority="66" stopIfTrue="1">
      <formula>AND(M10&lt;&gt;"",M10&gt;0)</formula>
    </cfRule>
  </conditionalFormatting>
  <conditionalFormatting sqref="N10">
    <cfRule type="expression" dxfId="3133" priority="67" stopIfTrue="1">
      <formula>AND($T10&lt;&gt;TRUE)</formula>
    </cfRule>
    <cfRule type="expression" dxfId="3132" priority="68" stopIfTrue="1">
      <formula>AND(N10&lt;&gt;"",N10=0)</formula>
    </cfRule>
    <cfRule type="expression" dxfId="3131" priority="69" stopIfTrue="1">
      <formula>AND(N10&lt;&gt;"",N10&gt;0)</formula>
    </cfRule>
  </conditionalFormatting>
  <conditionalFormatting sqref="U10:V10">
    <cfRule type="expression" dxfId="3130" priority="70" stopIfTrue="1">
      <formula>OR(U10=0,T$59=0)</formula>
    </cfRule>
  </conditionalFormatting>
  <conditionalFormatting sqref="C11">
    <cfRule type="expression" dxfId="3129" priority="51" stopIfTrue="1">
      <formula>AND(B11&lt;&gt;"",B11="      Not Yet Assessed")</formula>
    </cfRule>
  </conditionalFormatting>
  <conditionalFormatting sqref="Q11:R11">
    <cfRule type="expression" dxfId="3128" priority="52" stopIfTrue="1">
      <formula>OR(Q11=0,Q$59=0)</formula>
    </cfRule>
  </conditionalFormatting>
  <conditionalFormatting sqref="B11">
    <cfRule type="expression" dxfId="3127" priority="53" stopIfTrue="1">
      <formula>AND(B11&lt;&gt;"",B11="      Not Yet Assessed")</formula>
    </cfRule>
  </conditionalFormatting>
  <conditionalFormatting sqref="M11">
    <cfRule type="expression" dxfId="3126" priority="54" stopIfTrue="1">
      <formula>AND($T11&lt;&gt;TRUE)</formula>
    </cfRule>
    <cfRule type="expression" dxfId="3125" priority="55" stopIfTrue="1">
      <formula>AND(M11&lt;&gt;"",M11=0)</formula>
    </cfRule>
    <cfRule type="expression" dxfId="3124" priority="56" stopIfTrue="1">
      <formula>AND(M11&lt;&gt;"",M11&gt;0)</formula>
    </cfRule>
  </conditionalFormatting>
  <conditionalFormatting sqref="N11">
    <cfRule type="expression" dxfId="3123" priority="57" stopIfTrue="1">
      <formula>AND($T11&lt;&gt;TRUE)</formula>
    </cfRule>
    <cfRule type="expression" dxfId="3122" priority="58" stopIfTrue="1">
      <formula>AND(N11&lt;&gt;"",N11=0)</formula>
    </cfRule>
    <cfRule type="expression" dxfId="3121" priority="59" stopIfTrue="1">
      <formula>AND(N11&lt;&gt;"",N11&gt;0)</formula>
    </cfRule>
  </conditionalFormatting>
  <conditionalFormatting sqref="U11:V11">
    <cfRule type="expression" dxfId="3120" priority="60" stopIfTrue="1">
      <formula>OR(U11=0,T$59=0)</formula>
    </cfRule>
  </conditionalFormatting>
  <conditionalFormatting sqref="C12">
    <cfRule type="expression" dxfId="3119" priority="41" stopIfTrue="1">
      <formula>AND(B12&lt;&gt;"",B12="      Not Yet Assessed")</formula>
    </cfRule>
  </conditionalFormatting>
  <conditionalFormatting sqref="Q12:R12">
    <cfRule type="expression" dxfId="3118" priority="42" stopIfTrue="1">
      <formula>OR(Q12=0,Q$59=0)</formula>
    </cfRule>
  </conditionalFormatting>
  <conditionalFormatting sqref="B12">
    <cfRule type="expression" dxfId="3117" priority="43" stopIfTrue="1">
      <formula>AND(B12&lt;&gt;"",B12="      Not Yet Assessed")</formula>
    </cfRule>
  </conditionalFormatting>
  <conditionalFormatting sqref="M12">
    <cfRule type="expression" dxfId="3116" priority="44" stopIfTrue="1">
      <formula>AND($T12&lt;&gt;TRUE)</formula>
    </cfRule>
    <cfRule type="expression" dxfId="3115" priority="45" stopIfTrue="1">
      <formula>AND(M12&lt;&gt;"",M12=0)</formula>
    </cfRule>
    <cfRule type="expression" dxfId="3114" priority="46" stopIfTrue="1">
      <formula>AND(M12&lt;&gt;"",M12&gt;0)</formula>
    </cfRule>
  </conditionalFormatting>
  <conditionalFormatting sqref="N12">
    <cfRule type="expression" dxfId="3113" priority="47" stopIfTrue="1">
      <formula>AND($T12&lt;&gt;TRUE)</formula>
    </cfRule>
    <cfRule type="expression" dxfId="3112" priority="48" stopIfTrue="1">
      <formula>AND(N12&lt;&gt;"",N12=0)</formula>
    </cfRule>
    <cfRule type="expression" dxfId="3111" priority="49" stopIfTrue="1">
      <formula>AND(N12&lt;&gt;"",N12&gt;0)</formula>
    </cfRule>
  </conditionalFormatting>
  <conditionalFormatting sqref="U12:V12">
    <cfRule type="expression" dxfId="3110" priority="50" stopIfTrue="1">
      <formula>OR(U12=0,T$59=0)</formula>
    </cfRule>
  </conditionalFormatting>
  <conditionalFormatting sqref="C13">
    <cfRule type="expression" dxfId="3109" priority="31" stopIfTrue="1">
      <formula>AND(B13&lt;&gt;"",B13="      Not Yet Assessed")</formula>
    </cfRule>
  </conditionalFormatting>
  <conditionalFormatting sqref="Q13:R13">
    <cfRule type="expression" dxfId="3108" priority="32" stopIfTrue="1">
      <formula>OR(Q13=0,Q$59=0)</formula>
    </cfRule>
  </conditionalFormatting>
  <conditionalFormatting sqref="B13">
    <cfRule type="expression" dxfId="3107" priority="33" stopIfTrue="1">
      <formula>AND(B13&lt;&gt;"",B13="      Not Yet Assessed")</formula>
    </cfRule>
  </conditionalFormatting>
  <conditionalFormatting sqref="M13">
    <cfRule type="expression" dxfId="3106" priority="34" stopIfTrue="1">
      <formula>AND($T13&lt;&gt;TRUE)</formula>
    </cfRule>
    <cfRule type="expression" dxfId="3105" priority="35" stopIfTrue="1">
      <formula>AND(M13&lt;&gt;"",M13=0)</formula>
    </cfRule>
    <cfRule type="expression" dxfId="3104" priority="36" stopIfTrue="1">
      <formula>AND(M13&lt;&gt;"",M13&gt;0)</formula>
    </cfRule>
  </conditionalFormatting>
  <conditionalFormatting sqref="N13">
    <cfRule type="expression" dxfId="3103" priority="37" stopIfTrue="1">
      <formula>AND($T13&lt;&gt;TRUE)</formula>
    </cfRule>
    <cfRule type="expression" dxfId="3102" priority="38" stopIfTrue="1">
      <formula>AND(N13&lt;&gt;"",N13=0)</formula>
    </cfRule>
    <cfRule type="expression" dxfId="3101" priority="39" stopIfTrue="1">
      <formula>AND(N13&lt;&gt;"",N13&gt;0)</formula>
    </cfRule>
  </conditionalFormatting>
  <conditionalFormatting sqref="U13:V13">
    <cfRule type="expression" dxfId="3100" priority="40" stopIfTrue="1">
      <formula>OR(U13=0,T$59=0)</formula>
    </cfRule>
  </conditionalFormatting>
  <conditionalFormatting sqref="C14">
    <cfRule type="expression" dxfId="3099" priority="21" stopIfTrue="1">
      <formula>AND(B14&lt;&gt;"",B14="      Not Yet Assessed")</formula>
    </cfRule>
  </conditionalFormatting>
  <conditionalFormatting sqref="Q14:R14">
    <cfRule type="expression" dxfId="3098" priority="22" stopIfTrue="1">
      <formula>OR(Q14=0,Q$59=0)</formula>
    </cfRule>
  </conditionalFormatting>
  <conditionalFormatting sqref="B14">
    <cfRule type="expression" dxfId="3097" priority="23" stopIfTrue="1">
      <formula>AND(B14&lt;&gt;"",B14="      Not Yet Assessed")</formula>
    </cfRule>
  </conditionalFormatting>
  <conditionalFormatting sqref="M14">
    <cfRule type="expression" dxfId="3096" priority="24" stopIfTrue="1">
      <formula>AND($T14&lt;&gt;TRUE)</formula>
    </cfRule>
    <cfRule type="expression" dxfId="3095" priority="25" stopIfTrue="1">
      <formula>AND(M14&lt;&gt;"",M14=0)</formula>
    </cfRule>
    <cfRule type="expression" dxfId="3094" priority="26" stopIfTrue="1">
      <formula>AND(M14&lt;&gt;"",M14&gt;0)</formula>
    </cfRule>
  </conditionalFormatting>
  <conditionalFormatting sqref="N14">
    <cfRule type="expression" dxfId="3093" priority="27" stopIfTrue="1">
      <formula>AND($T14&lt;&gt;TRUE)</formula>
    </cfRule>
    <cfRule type="expression" dxfId="3092" priority="28" stopIfTrue="1">
      <formula>AND(N14&lt;&gt;"",N14=0)</formula>
    </cfRule>
    <cfRule type="expression" dxfId="3091" priority="29" stopIfTrue="1">
      <formula>AND(N14&lt;&gt;"",N14&gt;0)</formula>
    </cfRule>
  </conditionalFormatting>
  <conditionalFormatting sqref="U14:V14">
    <cfRule type="expression" dxfId="3090" priority="30" stopIfTrue="1">
      <formula>OR(U14=0,T$59=0)</formula>
    </cfRule>
  </conditionalFormatting>
  <conditionalFormatting sqref="C15">
    <cfRule type="expression" dxfId="3089" priority="11" stopIfTrue="1">
      <formula>AND(B15&lt;&gt;"",B15="      Not Yet Assessed")</formula>
    </cfRule>
  </conditionalFormatting>
  <conditionalFormatting sqref="Q15:R15">
    <cfRule type="expression" dxfId="3088" priority="12" stopIfTrue="1">
      <formula>OR(Q15=0,Q$59=0)</formula>
    </cfRule>
  </conditionalFormatting>
  <conditionalFormatting sqref="B15">
    <cfRule type="expression" dxfId="3087" priority="13" stopIfTrue="1">
      <formula>AND(B15&lt;&gt;"",B15="      Not Yet Assessed")</formula>
    </cfRule>
  </conditionalFormatting>
  <conditionalFormatting sqref="M15">
    <cfRule type="expression" dxfId="3086" priority="14" stopIfTrue="1">
      <formula>AND($T15&lt;&gt;TRUE)</formula>
    </cfRule>
    <cfRule type="expression" dxfId="3085" priority="15" stopIfTrue="1">
      <formula>AND(M15&lt;&gt;"",M15=0)</formula>
    </cfRule>
    <cfRule type="expression" dxfId="3084" priority="16" stopIfTrue="1">
      <formula>AND(M15&lt;&gt;"",M15&gt;0)</formula>
    </cfRule>
  </conditionalFormatting>
  <conditionalFormatting sqref="N15">
    <cfRule type="expression" dxfId="3083" priority="17" stopIfTrue="1">
      <formula>AND($T15&lt;&gt;TRUE)</formula>
    </cfRule>
    <cfRule type="expression" dxfId="3082" priority="18" stopIfTrue="1">
      <formula>AND(N15&lt;&gt;"",N15=0)</formula>
    </cfRule>
    <cfRule type="expression" dxfId="3081" priority="19" stopIfTrue="1">
      <formula>AND(N15&lt;&gt;"",N15&gt;0)</formula>
    </cfRule>
  </conditionalFormatting>
  <conditionalFormatting sqref="U15:V15">
    <cfRule type="expression" dxfId="3080" priority="20" stopIfTrue="1">
      <formula>OR(U15=0,T$59=0)</formula>
    </cfRule>
  </conditionalFormatting>
  <conditionalFormatting sqref="C16">
    <cfRule type="expression" dxfId="3079" priority="1" stopIfTrue="1">
      <formula>AND(B16&lt;&gt;"",B16="      Not Yet Assessed")</formula>
    </cfRule>
  </conditionalFormatting>
  <conditionalFormatting sqref="Q16:R16">
    <cfRule type="expression" dxfId="3078" priority="2" stopIfTrue="1">
      <formula>OR(Q16=0,Q$59=0)</formula>
    </cfRule>
  </conditionalFormatting>
  <conditionalFormatting sqref="B16">
    <cfRule type="expression" dxfId="3077" priority="3" stopIfTrue="1">
      <formula>AND(B16&lt;&gt;"",B16="      Not Yet Assessed")</formula>
    </cfRule>
  </conditionalFormatting>
  <conditionalFormatting sqref="M16">
    <cfRule type="expression" dxfId="3076" priority="4" stopIfTrue="1">
      <formula>AND($T16&lt;&gt;TRUE)</formula>
    </cfRule>
    <cfRule type="expression" dxfId="3075" priority="5" stopIfTrue="1">
      <formula>AND(M16&lt;&gt;"",M16=0)</formula>
    </cfRule>
    <cfRule type="expression" dxfId="3074" priority="6" stopIfTrue="1">
      <formula>AND(M16&lt;&gt;"",M16&gt;0)</formula>
    </cfRule>
  </conditionalFormatting>
  <conditionalFormatting sqref="N16">
    <cfRule type="expression" dxfId="3073" priority="7" stopIfTrue="1">
      <formula>AND($T16&lt;&gt;TRUE)</formula>
    </cfRule>
    <cfRule type="expression" dxfId="3072" priority="8" stopIfTrue="1">
      <formula>AND(N16&lt;&gt;"",N16=0)</formula>
    </cfRule>
    <cfRule type="expression" dxfId="3071" priority="9" stopIfTrue="1">
      <formula>AND(N16&lt;&gt;"",N16&gt;0)</formula>
    </cfRule>
  </conditionalFormatting>
  <conditionalFormatting sqref="U16:V16">
    <cfRule type="expression" dxfId="3070" priority="10" stopIfTrue="1">
      <formula>OR(U16=0,T$59=0)</formula>
    </cfRule>
  </conditionalFormatting>
  <hyperlinks>
    <hyperlink ref="E61" location="'1. Topic Title'!C3" display="'1. Topic Title'!C3" xr:uid="{00000000-0004-0000-0400-000000000000}"/>
    <hyperlink ref="E8:L8" location="'1. QRS FILTERS PROOF OF CONCEPT'!C3" display="'1. QRS FILTERS PROOF OF CONCEPT'!C3" xr:uid="{00000000-0004-0000-0400-000001000000}"/>
    <hyperlink ref="E8" location="'1. QUALITY MANAGEMENT SYSTEM'!C3" display="'1. QUALITY MANAGEMENT SYSTEM'!C3" xr:uid="{00000000-0004-0000-0400-000002000000}"/>
    <hyperlink ref="E9" location="'2. ABOVEGND CONDUIT &amp; CABLE SYS'!C3" display="'2. ABOVEGND CONDUIT &amp; CABLE SYS'!C3" xr:uid="{B8E58223-3AE3-4AE0-95B1-0839F550F4A8}"/>
    <hyperlink ref="E10" location="'3. UNDERGND ELECTRICAL'!C3" display="'3. UNDERGND ELECTRICAL'!C3" xr:uid="{0373137E-BA57-41ED-8C2C-F63B76B1F8B9}"/>
    <hyperlink ref="E11" location="'4. GROUNDING SYSTEM'!C3" display="'4. GROUNDING SYSTEM'!C3" xr:uid="{9AED487E-CBAD-489A-A0D6-F4F23CB9BE29}"/>
    <hyperlink ref="E12" location="'5. CABLE TRAY INSTALLATIONS'!C3" display="'5. CABLE TRAY INSTALLATIONS'!C3" xr:uid="{590A25B8-360D-49E2-B61D-283F9CD0A059}"/>
    <hyperlink ref="E13" location="'6.  FIELD WIRING'!C3" display="'6.  FIELD WIRING'!C3" xr:uid="{73248DF0-FE09-42AC-BAC9-911EBDEC444C}"/>
    <hyperlink ref="E14" location="'7. CABLE TERMINATION'!C3" display="'7. CABLE TERMINATION'!C3" xr:uid="{83554A18-7D6C-4495-91C2-18184D705838}"/>
    <hyperlink ref="E15" location="'8. LIGHTING'!C3" display="'8. LIGHTING'!C3" xr:uid="{4B206D11-BBAC-464C-B179-DAE389004EC1}"/>
    <hyperlink ref="E16" location="'9. INSPECTION AND TESTING'!C3" display="'9. INSPECTION AND TESTING'!C3" xr:uid="{8C122989-94F1-4CF1-966D-6E1626BBB962}"/>
  </hyperlinks>
  <printOptions horizontalCentered="1"/>
  <pageMargins left="0.4" right="0.25" top="1.25" bottom="1" header="0.5" footer="0.25"/>
  <pageSetup scale="72" fitToHeight="5" orientation="portrait" r:id="rId1"/>
  <headerFooter alignWithMargins="0">
    <oddHeader>&amp;L&amp;"Arial,bold"&amp;10Teck Resources 
HVC MLE
Project No: CM00119
Audit No: XX-YY-AU-ZZZ&amp;R&amp;"Arial,bold"&amp;10Form 000.509.F9161
Form Date 23Feb2023
Page &amp;P of &amp;N
Date Prepared: 30Jul2026</oddHeader>
    <oddFooter>&amp;R&amp;"Arial,bold"&amp;10Quality Audit Checklist for Electrical Work Contractors -- C&amp;&amp;F Quality&amp;L&amp;8&amp;F; &amp;A
Copyright © 2023, Fluor Corporation.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UnSelect_All_Sheets">
                <anchor moveWithCells="1">
                  <from>
                    <xdr:col>8</xdr:col>
                    <xdr:colOff>563880</xdr:colOff>
                    <xdr:row>4</xdr:row>
                    <xdr:rowOff>152400</xdr:rowOff>
                  </from>
                  <to>
                    <xdr:col>10</xdr:col>
                    <xdr:colOff>137160</xdr:colOff>
                    <xdr:row>6</xdr:row>
                    <xdr:rowOff>76200</xdr:rowOff>
                  </to>
                </anchor>
              </controlPr>
            </control>
          </mc:Choice>
        </mc:AlternateContent>
        <mc:AlternateContent xmlns:mc="http://schemas.openxmlformats.org/markup-compatibility/2006">
          <mc:Choice Requires="x14">
            <control shapeId="2084" r:id="rId5" name="Button 36">
              <controlPr defaultSize="0" print="0" autoFill="0" autoPict="0" macro="[0]!Remove_Topic">
                <anchor moveWithCells="1">
                  <from>
                    <xdr:col>0</xdr:col>
                    <xdr:colOff>60960</xdr:colOff>
                    <xdr:row>1</xdr:row>
                    <xdr:rowOff>213360</xdr:rowOff>
                  </from>
                  <to>
                    <xdr:col>2</xdr:col>
                    <xdr:colOff>83820</xdr:colOff>
                    <xdr:row>2</xdr:row>
                    <xdr:rowOff>137160</xdr:rowOff>
                  </to>
                </anchor>
              </controlPr>
            </control>
          </mc:Choice>
        </mc:AlternateContent>
        <mc:AlternateContent xmlns:mc="http://schemas.openxmlformats.org/markup-compatibility/2006">
          <mc:Choice Requires="x14">
            <control shapeId="2085" r:id="rId6" name="Button 37">
              <controlPr defaultSize="0" print="0" autoFill="0" autoPict="0" macro="[0]!Add_Topic">
                <anchor moveWithCells="1">
                  <from>
                    <xdr:col>0</xdr:col>
                    <xdr:colOff>60960</xdr:colOff>
                    <xdr:row>0</xdr:row>
                    <xdr:rowOff>83820</xdr:rowOff>
                  </from>
                  <to>
                    <xdr:col>2</xdr:col>
                    <xdr:colOff>83820</xdr:colOff>
                    <xdr:row>1</xdr:row>
                    <xdr:rowOff>152400</xdr:rowOff>
                  </to>
                </anchor>
              </controlPr>
            </control>
          </mc:Choice>
        </mc:AlternateContent>
        <mc:AlternateContent xmlns:mc="http://schemas.openxmlformats.org/markup-compatibility/2006">
          <mc:Choice Requires="x14">
            <control shapeId="2190" r:id="rId7" name="Button 142">
              <controlPr defaultSize="0" print="0" autoFill="0" autoPict="0" macro="[0]!Select_All_Sheets">
                <anchor moveWithCells="1">
                  <from>
                    <xdr:col>1</xdr:col>
                    <xdr:colOff>518160</xdr:colOff>
                    <xdr:row>4</xdr:row>
                    <xdr:rowOff>152400</xdr:rowOff>
                  </from>
                  <to>
                    <xdr:col>3</xdr:col>
                    <xdr:colOff>38100</xdr:colOff>
                    <xdr:row>6</xdr:row>
                    <xdr:rowOff>76200</xdr:rowOff>
                  </to>
                </anchor>
              </controlPr>
            </control>
          </mc:Choice>
        </mc:AlternateContent>
        <mc:AlternateContent xmlns:mc="http://schemas.openxmlformats.org/markup-compatibility/2006">
          <mc:Choice Requires="x14">
            <control shapeId="2193" r:id="rId8" name="Button 145">
              <controlPr defaultSize="0" print="0" autoFill="0" autoPict="0" macro="[0]!Findings_Consolidation">
                <anchor moveWithCells="1">
                  <from>
                    <xdr:col>1</xdr:col>
                    <xdr:colOff>0</xdr:colOff>
                    <xdr:row>17</xdr:row>
                    <xdr:rowOff>152400</xdr:rowOff>
                  </from>
                  <to>
                    <xdr:col>6</xdr:col>
                    <xdr:colOff>0</xdr:colOff>
                    <xdr:row>19</xdr:row>
                    <xdr:rowOff>7620</xdr:rowOff>
                  </to>
                </anchor>
              </controlPr>
            </control>
          </mc:Choice>
        </mc:AlternateContent>
        <mc:AlternateContent xmlns:mc="http://schemas.openxmlformats.org/markup-compatibility/2006">
          <mc:Choice Requires="x14">
            <control shapeId="2195" r:id="rId9" name="View Button">
              <controlPr defaultSize="0" print="0" autoFill="0" autoPict="0" macro="[0]!Select_View">
                <anchor moveWithCells="1">
                  <from>
                    <xdr:col>10</xdr:col>
                    <xdr:colOff>266700</xdr:colOff>
                    <xdr:row>4</xdr:row>
                    <xdr:rowOff>152400</xdr:rowOff>
                  </from>
                  <to>
                    <xdr:col>12</xdr:col>
                    <xdr:colOff>137160</xdr:colOff>
                    <xdr:row>6</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11"/>
    <pageSetUpPr fitToPage="1"/>
  </sheetPr>
  <dimension ref="A2:O73"/>
  <sheetViews>
    <sheetView showGridLines="0" showRowColHeaders="0" showOutlineSymbols="0" zoomScale="80" zoomScaleNormal="80" workbookViewId="0">
      <pane ySplit="8" topLeftCell="A9" activePane="bottomLeft" state="frozen"/>
      <selection pane="bottomLeft"/>
    </sheetView>
  </sheetViews>
  <sheetFormatPr defaultRowHeight="13.2" x14ac:dyDescent="0.25"/>
  <cols>
    <col min="1" max="1" width="1.6640625" customWidth="1"/>
    <col min="2" max="2" width="2.33203125" customWidth="1"/>
    <col min="3" max="3" width="1.6640625" customWidth="1"/>
    <col min="4" max="4" width="100.6640625" customWidth="1"/>
    <col min="5" max="5" width="1.6640625" customWidth="1"/>
    <col min="6" max="6" width="65.6640625" customWidth="1"/>
    <col min="8" max="15" width="9.33203125" hidden="1" customWidth="1"/>
  </cols>
  <sheetData>
    <row r="2" spans="1:15" ht="22.8" x14ac:dyDescent="0.4">
      <c r="A2" s="67"/>
      <c r="B2" s="110" t="s">
        <v>161</v>
      </c>
      <c r="C2" s="110"/>
      <c r="D2" s="110"/>
      <c r="E2" s="110"/>
      <c r="F2" s="110"/>
      <c r="G2" s="69"/>
      <c r="H2" s="69"/>
      <c r="I2" s="69"/>
      <c r="J2" s="69"/>
      <c r="K2" s="69"/>
      <c r="L2" s="69"/>
      <c r="M2" s="69"/>
      <c r="N2" s="69"/>
      <c r="O2" s="69"/>
    </row>
    <row r="3" spans="1:15" ht="17.399999999999999" x14ac:dyDescent="0.3">
      <c r="A3" s="68"/>
      <c r="B3" s="81" t="str">
        <f>"Objective Evidence (Documents or Other Objective Evidence Reviewed During Audit " &amp; HdrAudit_Number &amp; ")"</f>
        <v>Objective Evidence (Documents or Other Objective Evidence Reviewed During Audit XX-YY-AU-ZZZ)</v>
      </c>
      <c r="C3" s="81"/>
      <c r="D3" s="80"/>
      <c r="E3" s="81"/>
      <c r="F3" s="81"/>
      <c r="G3" s="70"/>
      <c r="H3" s="70"/>
      <c r="I3" s="70"/>
      <c r="J3" s="70"/>
      <c r="K3" s="70"/>
      <c r="L3" s="70"/>
      <c r="M3" s="70"/>
      <c r="N3" s="70"/>
      <c r="O3" s="70"/>
    </row>
    <row r="5" spans="1:15" x14ac:dyDescent="0.25">
      <c r="D5" s="16"/>
    </row>
    <row r="7" spans="1:15" ht="13.8" x14ac:dyDescent="0.25">
      <c r="D7" s="111" t="s">
        <v>579</v>
      </c>
      <c r="F7" s="111" t="s">
        <v>580</v>
      </c>
      <c r="L7" s="5"/>
      <c r="M7" s="5" t="s">
        <v>581</v>
      </c>
    </row>
    <row r="8" spans="1:15" x14ac:dyDescent="0.25">
      <c r="D8" s="71"/>
      <c r="F8" s="71"/>
      <c r="H8" s="5" t="s">
        <v>582</v>
      </c>
      <c r="I8" s="5" t="s">
        <v>583</v>
      </c>
      <c r="J8" s="5" t="s">
        <v>584</v>
      </c>
      <c r="K8" s="5" t="s">
        <v>585</v>
      </c>
      <c r="L8" s="5" t="s">
        <v>586</v>
      </c>
      <c r="M8" s="5" t="s">
        <v>587</v>
      </c>
      <c r="N8" s="5" t="s">
        <v>588</v>
      </c>
      <c r="O8" t="s">
        <v>589</v>
      </c>
    </row>
    <row r="9" spans="1:15" x14ac:dyDescent="0.25">
      <c r="A9" s="84" t="s">
        <v>166</v>
      </c>
      <c r="B9" s="90"/>
      <c r="D9" s="209"/>
      <c r="F9" s="209"/>
    </row>
    <row r="10" spans="1:15" ht="15" hidden="1" x14ac:dyDescent="0.25">
      <c r="B10" s="175"/>
      <c r="D10" s="209" t="s">
        <v>590</v>
      </c>
      <c r="F10" s="211"/>
      <c r="H10" s="115" t="b">
        <f>IF(OR(B10=CHAR(80),K10&gt;0),TRUE,FALSE)</f>
        <v>0</v>
      </c>
      <c r="I10" s="117" t="b">
        <f>IF(D10&lt;&gt;"",TRUE,FALSE)</f>
        <v>1</v>
      </c>
      <c r="J10" s="116" t="b">
        <f>IF(K10=0,FALSE,TRUE)</f>
        <v>0</v>
      </c>
      <c r="K10" s="493">
        <v>0</v>
      </c>
      <c r="L10" s="117" t="b">
        <f ca="1">IF(K10=0,H10,IF(COUNTIF(OFFSET(H10,2,0):OFFSET(H10,K10*2,0),TRUE)&gt;0,TRUE,IF(COUNTIF(OFFSET(M10,2,0):OFFSET(M10,K10*2,0),TRUE)&gt;0,TRUE,FALSE)))</f>
        <v>0</v>
      </c>
      <c r="M10" s="117" t="b">
        <f ca="1">IF(OR(AND(H10=TRUE,D10&lt;&gt;"",L10=TRUE),AND(H10="",D10&lt;&gt;"",D10&lt;&gt;N$70,D10&lt;&gt;N$71),AND(F10&lt;&gt;"",F10&lt;&gt;N$72)),TRUE,FALSE)</f>
        <v>0</v>
      </c>
      <c r="N10" s="117" t="b">
        <f ca="1">IF(OR(M10=TRUE,OFFSET(M10,-1,0)=TRUE),"",TRUE)</f>
        <v>1</v>
      </c>
    </row>
    <row r="11" spans="1:15" hidden="1" x14ac:dyDescent="0.25">
      <c r="D11" s="209"/>
      <c r="F11" s="209"/>
      <c r="H11" s="115"/>
      <c r="I11" s="117"/>
      <c r="J11" s="117"/>
      <c r="K11" s="116"/>
      <c r="L11" s="117"/>
      <c r="M11" s="117"/>
      <c r="N11" s="117" t="b">
        <f t="shared" ref="N11:N69" ca="1" si="0">IF(OR(M11=TRUE,OFFSET(M11,-1,0)=TRUE),"",TRUE)</f>
        <v>1</v>
      </c>
    </row>
    <row r="12" spans="1:15" ht="15" hidden="1" x14ac:dyDescent="0.25">
      <c r="B12" s="175"/>
      <c r="D12" s="209" t="s">
        <v>591</v>
      </c>
      <c r="F12" s="211"/>
      <c r="H12" s="115" t="b">
        <f>IF(OR(B12=CHAR(80),K12&gt;0),TRUE,FALSE)</f>
        <v>0</v>
      </c>
      <c r="I12" s="117" t="b">
        <f>IF(D12&lt;&gt;"",TRUE,FALSE)</f>
        <v>1</v>
      </c>
      <c r="J12" s="116" t="b">
        <f>IF(K12=0,FALSE,TRUE)</f>
        <v>0</v>
      </c>
      <c r="K12" s="493">
        <v>0</v>
      </c>
      <c r="L12" s="117" t="b">
        <f ca="1">IF(K12=0,H12,IF(COUNTIF(OFFSET(H12,2,0):OFFSET(H12,K12*2,0),TRUE)&gt;0,TRUE,IF(COUNTIF(OFFSET(M12,2,0):OFFSET(M12,K12*2,0),TRUE)&gt;0,TRUE,FALSE)))</f>
        <v>0</v>
      </c>
      <c r="M12" s="117" t="b">
        <f ca="1">IF(OR(AND(H12=TRUE,D12&lt;&gt;"",L12=TRUE),AND(H12="",D12&lt;&gt;"",D12&lt;&gt;N$70,D12&lt;&gt;N$71),AND(F12&lt;&gt;"",F12&lt;&gt;N$72)),TRUE,FALSE)</f>
        <v>0</v>
      </c>
      <c r="N12" s="117" t="b">
        <f t="shared" ca="1" si="0"/>
        <v>1</v>
      </c>
    </row>
    <row r="13" spans="1:15" hidden="1" x14ac:dyDescent="0.25">
      <c r="D13" s="209"/>
      <c r="F13" s="209"/>
      <c r="H13" s="115"/>
      <c r="I13" s="117"/>
      <c r="J13" s="116"/>
      <c r="K13" s="116"/>
      <c r="L13" s="117"/>
      <c r="M13" s="117"/>
      <c r="N13" s="117" t="b">
        <f t="shared" ca="1" si="0"/>
        <v>1</v>
      </c>
    </row>
    <row r="14" spans="1:15" ht="15" hidden="1" x14ac:dyDescent="0.25">
      <c r="B14" s="175"/>
      <c r="D14" s="209" t="s">
        <v>592</v>
      </c>
      <c r="F14" s="211"/>
      <c r="H14" s="115" t="b">
        <f>IF(OR(B14=CHAR(80),K14&gt;0),TRUE,FALSE)</f>
        <v>0</v>
      </c>
      <c r="I14" s="117" t="b">
        <f>IF(D14&lt;&gt;"",TRUE,FALSE)</f>
        <v>1</v>
      </c>
      <c r="J14" s="116" t="b">
        <f>IF(K14=0,FALSE,TRUE)</f>
        <v>0</v>
      </c>
      <c r="K14" s="493">
        <v>0</v>
      </c>
      <c r="L14" s="117" t="b">
        <f ca="1">IF(K14=0,H14,IF(COUNTIF(OFFSET(H14,2,0):OFFSET(H14,K14*2,0),TRUE)&gt;0,TRUE,IF(COUNTIF(OFFSET(M14,2,0):OFFSET(M14,K14*2,0),TRUE)&gt;0,TRUE,FALSE)))</f>
        <v>0</v>
      </c>
      <c r="M14" s="117" t="b">
        <f ca="1">IF(OR(AND(H14=TRUE,D14&lt;&gt;"",L14=TRUE),AND(H14="",D14&lt;&gt;"",D14&lt;&gt;N$70,D14&lt;&gt;N$71),AND(F14&lt;&gt;"",F14&lt;&gt;N$72)),TRUE,FALSE)</f>
        <v>0</v>
      </c>
      <c r="N14" s="117" t="b">
        <f t="shared" ca="1" si="0"/>
        <v>1</v>
      </c>
    </row>
    <row r="15" spans="1:15" hidden="1" x14ac:dyDescent="0.25">
      <c r="D15" s="209"/>
      <c r="F15" s="209"/>
      <c r="H15" s="115"/>
      <c r="I15" s="117"/>
      <c r="J15" s="116"/>
      <c r="K15" s="116"/>
      <c r="L15" s="117"/>
      <c r="M15" s="117"/>
      <c r="N15" s="117" t="b">
        <f t="shared" ca="1" si="0"/>
        <v>1</v>
      </c>
    </row>
    <row r="16" spans="1:15" ht="15" hidden="1" x14ac:dyDescent="0.25">
      <c r="B16" s="175"/>
      <c r="D16" s="209" t="s">
        <v>593</v>
      </c>
      <c r="F16" s="211"/>
      <c r="H16" s="115" t="b">
        <f>IF(OR(B16=CHAR(80),K16&gt;0),TRUE,FALSE)</f>
        <v>0</v>
      </c>
      <c r="I16" s="117" t="b">
        <f>IF(D16&lt;&gt;"",TRUE,FALSE)</f>
        <v>1</v>
      </c>
      <c r="J16" s="116" t="b">
        <f>IF(K16=0,FALSE,TRUE)</f>
        <v>0</v>
      </c>
      <c r="K16" s="493">
        <v>0</v>
      </c>
      <c r="L16" s="117" t="b">
        <f ca="1">IF(K16=0,H16,IF(COUNTIF(OFFSET(H16,2,0):OFFSET(H16,K16*2,0),TRUE)&gt;0,TRUE,IF(COUNTIF(OFFSET(M16,2,0):OFFSET(M16,K16*2,0),TRUE)&gt;0,TRUE,FALSE)))</f>
        <v>0</v>
      </c>
      <c r="M16" s="117" t="b">
        <f ca="1">IF(OR(AND(H16=TRUE,D16&lt;&gt;"",L16=TRUE),AND(H16="",D16&lt;&gt;"",D16&lt;&gt;N$70,D16&lt;&gt;N$71),AND(F16&lt;&gt;"",F16&lt;&gt;N$72)),TRUE,FALSE)</f>
        <v>0</v>
      </c>
      <c r="N16" s="117" t="b">
        <f t="shared" ca="1" si="0"/>
        <v>1</v>
      </c>
    </row>
    <row r="17" spans="2:15" hidden="1" x14ac:dyDescent="0.25">
      <c r="D17" s="209"/>
      <c r="F17" s="209"/>
      <c r="H17" s="115"/>
      <c r="I17" s="117"/>
      <c r="J17" s="116"/>
      <c r="K17" s="116"/>
      <c r="L17" s="117"/>
      <c r="M17" s="117"/>
      <c r="N17" s="117" t="b">
        <f t="shared" ca="1" si="0"/>
        <v>1</v>
      </c>
    </row>
    <row r="18" spans="2:15" ht="15" hidden="1" x14ac:dyDescent="0.25">
      <c r="B18" s="175"/>
      <c r="D18" s="209" t="s">
        <v>594</v>
      </c>
      <c r="F18" s="211"/>
      <c r="H18" s="115" t="b">
        <f>IF(OR(B18=CHAR(80),K18&gt;0),TRUE,FALSE)</f>
        <v>1</v>
      </c>
      <c r="I18" s="117" t="b">
        <f>IF(D18&lt;&gt;"",TRUE,FALSE)</f>
        <v>1</v>
      </c>
      <c r="J18" s="116" t="b">
        <f>IF(K18=0,FALSE,TRUE)</f>
        <v>1</v>
      </c>
      <c r="K18" s="493">
        <v>5</v>
      </c>
      <c r="L18" s="117" t="b">
        <f ca="1">IF(K18=0,H18,IF(COUNTIF(OFFSET(H18,2,0):OFFSET(H18,K18*2,0),TRUE)&gt;0,TRUE,IF(COUNTIF(OFFSET(M18,2,0):OFFSET(M18,K18*2,0),TRUE)&gt;0,TRUE,FALSE)))</f>
        <v>0</v>
      </c>
      <c r="M18" s="117" t="b">
        <f ca="1">IF(OR(AND(H18=TRUE,D18&lt;&gt;"",L18=TRUE),AND(H18="",D18&lt;&gt;"",D18&lt;&gt;N$70,D18&lt;&gt;N$71),AND(F18&lt;&gt;"",F18&lt;&gt;N$72)),TRUE,FALSE)</f>
        <v>0</v>
      </c>
      <c r="N18" s="117" t="b">
        <f t="shared" ca="1" si="0"/>
        <v>1</v>
      </c>
    </row>
    <row r="19" spans="2:15" ht="1.95" hidden="1" customHeight="1" x14ac:dyDescent="0.25">
      <c r="D19" s="209"/>
      <c r="F19" s="209"/>
      <c r="H19" s="115"/>
      <c r="I19" s="117"/>
      <c r="J19" s="116"/>
      <c r="K19" s="116"/>
      <c r="L19" s="117"/>
      <c r="M19" s="117"/>
      <c r="N19" s="117" t="b">
        <f t="shared" ca="1" si="0"/>
        <v>1</v>
      </c>
      <c r="O19" t="b">
        <f>IF(1=1,TRUE,"")</f>
        <v>1</v>
      </c>
    </row>
    <row r="20" spans="2:15" ht="15" hidden="1" x14ac:dyDescent="0.25">
      <c r="B20" s="175"/>
      <c r="D20" s="209" t="s">
        <v>595</v>
      </c>
      <c r="F20" s="211"/>
      <c r="H20" s="115" t="b">
        <f>IF(OR(B20=CHAR(80),K20&gt;0),TRUE,FALSE)</f>
        <v>0</v>
      </c>
      <c r="I20" s="117" t="b">
        <f>IF(D20&lt;&gt;"",TRUE,FALSE)</f>
        <v>1</v>
      </c>
      <c r="J20" s="116" t="b">
        <f>IF(K20=0,FALSE,TRUE)</f>
        <v>0</v>
      </c>
      <c r="K20" s="493">
        <v>0</v>
      </c>
      <c r="L20" s="117" t="b">
        <f ca="1">IF(K20=0,H20,IF(COUNTIF(OFFSET(H20,2,0):OFFSET(H20,K20*2,0),TRUE)&gt;0,TRUE,IF(COUNTIF(OFFSET(M20,2,0):OFFSET(M20,K20*2,0),TRUE)&gt;0,TRUE,FALSE)))</f>
        <v>0</v>
      </c>
      <c r="M20" s="117" t="b">
        <f ca="1">IF(OR(AND(H20=TRUE,D20&lt;&gt;"",L20=TRUE),AND(H20="",D20&lt;&gt;"",D20&lt;&gt;N$70,D20&lt;&gt;N$71),AND(F20&lt;&gt;"",F20&lt;&gt;N$72)),TRUE,FALSE)</f>
        <v>0</v>
      </c>
      <c r="N20" s="117" t="b">
        <f t="shared" ca="1" si="0"/>
        <v>1</v>
      </c>
    </row>
    <row r="21" spans="2:15" ht="1.95" hidden="1" customHeight="1" x14ac:dyDescent="0.25">
      <c r="D21" s="209"/>
      <c r="F21" s="209"/>
      <c r="H21" s="115"/>
      <c r="I21" s="117"/>
      <c r="J21" s="116"/>
      <c r="K21" s="116"/>
      <c r="L21" s="117"/>
      <c r="M21" s="117"/>
      <c r="N21" s="117" t="b">
        <f t="shared" ca="1" si="0"/>
        <v>1</v>
      </c>
      <c r="O21" t="b">
        <f>IF(1=1,TRUE,"")</f>
        <v>1</v>
      </c>
    </row>
    <row r="22" spans="2:15" ht="15" hidden="1" x14ac:dyDescent="0.25">
      <c r="B22" s="175"/>
      <c r="D22" s="209" t="s">
        <v>596</v>
      </c>
      <c r="F22" s="211"/>
      <c r="H22" s="115" t="b">
        <f>IF(OR(B22=CHAR(80),K22&gt;0),TRUE,FALSE)</f>
        <v>0</v>
      </c>
      <c r="I22" s="117" t="b">
        <f>IF(D22&lt;&gt;"",TRUE,FALSE)</f>
        <v>1</v>
      </c>
      <c r="J22" s="116" t="b">
        <f>IF(K22=0,FALSE,TRUE)</f>
        <v>0</v>
      </c>
      <c r="K22" s="493">
        <v>0</v>
      </c>
      <c r="L22" s="117" t="b">
        <f ca="1">IF(K22=0,H22,IF(COUNTIF(OFFSET(H22,2,0):OFFSET(H22,K22*2,0),TRUE)&gt;0,TRUE,IF(COUNTIF(OFFSET(M22,2,0):OFFSET(M22,K22*2,0),TRUE)&gt;0,TRUE,FALSE)))</f>
        <v>0</v>
      </c>
      <c r="M22" s="117" t="b">
        <f ca="1">IF(OR(AND(H22=TRUE,D22&lt;&gt;"",L22=TRUE),AND(H22="",D22&lt;&gt;"",D22&lt;&gt;N$70,D22&lt;&gt;N$71),AND(F22&lt;&gt;"",F22&lt;&gt;N$72)),TRUE,FALSE)</f>
        <v>0</v>
      </c>
      <c r="N22" s="117" t="b">
        <f t="shared" ca="1" si="0"/>
        <v>1</v>
      </c>
    </row>
    <row r="23" spans="2:15" ht="1.95" hidden="1" customHeight="1" x14ac:dyDescent="0.25">
      <c r="D23" s="209"/>
      <c r="F23" s="209"/>
      <c r="H23" s="115"/>
      <c r="I23" s="117"/>
      <c r="J23" s="116"/>
      <c r="K23" s="116"/>
      <c r="L23" s="117"/>
      <c r="M23" s="117"/>
      <c r="N23" s="117" t="b">
        <f t="shared" ca="1" si="0"/>
        <v>1</v>
      </c>
      <c r="O23" t="b">
        <f>IF(1=1,TRUE,"")</f>
        <v>1</v>
      </c>
    </row>
    <row r="24" spans="2:15" ht="15" hidden="1" x14ac:dyDescent="0.25">
      <c r="B24" s="175"/>
      <c r="D24" s="209" t="s">
        <v>597</v>
      </c>
      <c r="F24" s="211"/>
      <c r="H24" s="115" t="b">
        <f>IF(OR(B24=CHAR(80),K24&gt;0),TRUE,FALSE)</f>
        <v>0</v>
      </c>
      <c r="I24" s="117" t="b">
        <f>IF(D24&lt;&gt;"",TRUE,FALSE)</f>
        <v>1</v>
      </c>
      <c r="J24" s="116" t="b">
        <f>IF(K24=0,FALSE,TRUE)</f>
        <v>0</v>
      </c>
      <c r="K24" s="493">
        <v>0</v>
      </c>
      <c r="L24" s="117" t="b">
        <f ca="1">IF(K24=0,H24,IF(COUNTIF(OFFSET(H24,2,0):OFFSET(H24,K24*2,0),TRUE)&gt;0,TRUE,IF(COUNTIF(OFFSET(M24,2,0):OFFSET(M24,K24*2,0),TRUE)&gt;0,TRUE,FALSE)))</f>
        <v>0</v>
      </c>
      <c r="M24" s="117" t="b">
        <f ca="1">IF(OR(AND(H24=TRUE,D24&lt;&gt;"",L24=TRUE),AND(H24="",D24&lt;&gt;"",D24&lt;&gt;N$70,D24&lt;&gt;N$71),AND(F24&lt;&gt;"",F24&lt;&gt;N$72)),TRUE,FALSE)</f>
        <v>0</v>
      </c>
      <c r="N24" s="117" t="b">
        <f t="shared" ca="1" si="0"/>
        <v>1</v>
      </c>
    </row>
    <row r="25" spans="2:15" ht="1.95" hidden="1" customHeight="1" x14ac:dyDescent="0.25">
      <c r="D25" s="209"/>
      <c r="F25" s="209"/>
      <c r="H25" s="115"/>
      <c r="I25" s="117"/>
      <c r="J25" s="116"/>
      <c r="K25" s="116"/>
      <c r="L25" s="117"/>
      <c r="M25" s="117"/>
      <c r="N25" s="117" t="b">
        <f t="shared" ca="1" si="0"/>
        <v>1</v>
      </c>
      <c r="O25" t="b">
        <f>IF(1=1,TRUE,"")</f>
        <v>1</v>
      </c>
    </row>
    <row r="26" spans="2:15" ht="15" hidden="1" x14ac:dyDescent="0.25">
      <c r="B26" s="175"/>
      <c r="D26" s="209" t="s">
        <v>598</v>
      </c>
      <c r="F26" s="211"/>
      <c r="H26" s="115" t="b">
        <f>IF(OR(B26=CHAR(80),K26&gt;0),TRUE,FALSE)</f>
        <v>0</v>
      </c>
      <c r="I26" s="117" t="b">
        <f>IF(D26&lt;&gt;"",TRUE,FALSE)</f>
        <v>1</v>
      </c>
      <c r="J26" s="116" t="b">
        <f>IF(K26=0,FALSE,TRUE)</f>
        <v>0</v>
      </c>
      <c r="K26" s="493">
        <v>0</v>
      </c>
      <c r="L26" s="117" t="b">
        <f ca="1">IF(K26=0,H26,IF(COUNTIF(OFFSET(H26,2,0):OFFSET(H26,K26*2,0),TRUE)&gt;0,TRUE,IF(COUNTIF(OFFSET(M26,2,0):OFFSET(M26,K26*2,0),TRUE)&gt;0,TRUE,FALSE)))</f>
        <v>0</v>
      </c>
      <c r="M26" s="117" t="b">
        <f ca="1">IF(OR(AND(H26=TRUE,D26&lt;&gt;"",L26=TRUE),AND(H26="",D26&lt;&gt;"",D26&lt;&gt;N$70,D26&lt;&gt;N$71),AND(F26&lt;&gt;"",F26&lt;&gt;N$72)),TRUE,FALSE)</f>
        <v>0</v>
      </c>
      <c r="N26" s="117" t="b">
        <f t="shared" ca="1" si="0"/>
        <v>1</v>
      </c>
    </row>
    <row r="27" spans="2:15" ht="1.95" hidden="1" customHeight="1" x14ac:dyDescent="0.25">
      <c r="D27" s="209"/>
      <c r="F27" s="209"/>
      <c r="H27" s="115"/>
      <c r="I27" s="117"/>
      <c r="J27" s="116"/>
      <c r="K27" s="116"/>
      <c r="L27" s="117"/>
      <c r="M27" s="117"/>
      <c r="N27" s="117" t="b">
        <f t="shared" ca="1" si="0"/>
        <v>1</v>
      </c>
      <c r="O27" t="b">
        <f>IF(1=1,TRUE,"")</f>
        <v>1</v>
      </c>
    </row>
    <row r="28" spans="2:15" ht="15" hidden="1" x14ac:dyDescent="0.25">
      <c r="B28" s="175"/>
      <c r="D28" s="209" t="s">
        <v>599</v>
      </c>
      <c r="F28" s="211"/>
      <c r="H28" s="115" t="b">
        <f>IF(OR(B28=CHAR(80),K28&gt;0),TRUE,FALSE)</f>
        <v>0</v>
      </c>
      <c r="I28" s="117" t="b">
        <f>IF(D28&lt;&gt;"",TRUE,FALSE)</f>
        <v>1</v>
      </c>
      <c r="J28" s="116" t="b">
        <f>IF(K28=0,FALSE,TRUE)</f>
        <v>0</v>
      </c>
      <c r="K28" s="493">
        <v>0</v>
      </c>
      <c r="L28" s="117" t="b">
        <f ca="1">IF(K28=0,H28,IF(COUNTIF(OFFSET(H28,2,0):OFFSET(H28,K28*2,0),TRUE)&gt;0,TRUE,IF(COUNTIF(OFFSET(M28,2,0):OFFSET(M28,K28*2,0),TRUE)&gt;0,TRUE,FALSE)))</f>
        <v>0</v>
      </c>
      <c r="M28" s="117" t="b">
        <f ca="1">IF(OR(AND(H28=TRUE,D28&lt;&gt;"",L28=TRUE),AND(H28="",D28&lt;&gt;"",D28&lt;&gt;N$70,D28&lt;&gt;N$71),AND(F28&lt;&gt;"",F28&lt;&gt;N$72)),TRUE,FALSE)</f>
        <v>0</v>
      </c>
      <c r="N28" s="117" t="b">
        <f t="shared" ca="1" si="0"/>
        <v>1</v>
      </c>
    </row>
    <row r="29" spans="2:15" hidden="1" x14ac:dyDescent="0.25">
      <c r="D29" s="209"/>
      <c r="F29" s="209"/>
      <c r="H29" s="115"/>
      <c r="I29" s="117"/>
      <c r="J29" s="116"/>
      <c r="K29" s="116"/>
      <c r="L29" s="117"/>
      <c r="M29" s="117"/>
      <c r="N29" s="117" t="b">
        <f ca="1">IF(OR(M29=TRUE,OFFSET(M29,-1,0)=TRUE,M18=TRUE),"",TRUE)</f>
        <v>1</v>
      </c>
    </row>
    <row r="30" spans="2:15" ht="15" hidden="1" x14ac:dyDescent="0.25">
      <c r="B30" s="175"/>
      <c r="D30" s="209" t="s">
        <v>600</v>
      </c>
      <c r="F30" s="211"/>
      <c r="H30" s="115" t="b">
        <f>IF(OR(B30=CHAR(80),K30&gt;0),TRUE,FALSE)</f>
        <v>0</v>
      </c>
      <c r="I30" s="117" t="b">
        <f>IF(D30&lt;&gt;"",TRUE,FALSE)</f>
        <v>1</v>
      </c>
      <c r="J30" s="116" t="b">
        <f>IF(K30=0,FALSE,TRUE)</f>
        <v>0</v>
      </c>
      <c r="K30" s="493">
        <v>0</v>
      </c>
      <c r="L30" s="117" t="b">
        <f ca="1">IF(K30=0,H30,IF(COUNTIF(OFFSET(H30,2,0):OFFSET(H30,K30*2,0),TRUE)&gt;0,TRUE,IF(COUNTIF(OFFSET(M30,2,0):OFFSET(M30,K30*2,0),TRUE)&gt;0,TRUE,FALSE)))</f>
        <v>0</v>
      </c>
      <c r="M30" s="117" t="b">
        <f ca="1">IF(OR(AND(H30=TRUE,D30&lt;&gt;"",L30=TRUE),AND(H30="",D30&lt;&gt;"",D30&lt;&gt;N$70,D30&lt;&gt;N$71),AND(F30&lt;&gt;"",F30&lt;&gt;N$72)),TRUE,FALSE)</f>
        <v>0</v>
      </c>
      <c r="N30" s="117" t="b">
        <f t="shared" ca="1" si="0"/>
        <v>1</v>
      </c>
    </row>
    <row r="31" spans="2:15" hidden="1" x14ac:dyDescent="0.25">
      <c r="D31" s="209"/>
      <c r="F31" s="209"/>
      <c r="H31" s="115"/>
      <c r="I31" s="117"/>
      <c r="J31" s="116"/>
      <c r="K31" s="116"/>
      <c r="L31" s="117"/>
      <c r="M31" s="117"/>
      <c r="N31" s="117" t="b">
        <f t="shared" ca="1" si="0"/>
        <v>1</v>
      </c>
    </row>
    <row r="32" spans="2:15" ht="15" hidden="1" x14ac:dyDescent="0.25">
      <c r="B32" s="175"/>
      <c r="D32" s="209" t="s">
        <v>601</v>
      </c>
      <c r="F32" s="211"/>
      <c r="H32" s="115" t="b">
        <f>IF(OR(B32=CHAR(80),K32&gt;0),TRUE,FALSE)</f>
        <v>0</v>
      </c>
      <c r="I32" s="117" t="b">
        <f>IF(D32&lt;&gt;"",TRUE,FALSE)</f>
        <v>1</v>
      </c>
      <c r="J32" s="116" t="b">
        <f>IF(K32=0,FALSE,TRUE)</f>
        <v>0</v>
      </c>
      <c r="K32" s="493">
        <v>0</v>
      </c>
      <c r="L32" s="117" t="b">
        <f ca="1">IF(K32=0,H32,IF(COUNTIF(OFFSET(H32,2,0):OFFSET(H32,K32*2,0),TRUE)&gt;0,TRUE,IF(COUNTIF(OFFSET(M32,2,0):OFFSET(M32,K32*2,0),TRUE)&gt;0,TRUE,FALSE)))</f>
        <v>0</v>
      </c>
      <c r="M32" s="117" t="b">
        <f ca="1">IF(OR(AND(H32=TRUE,D32&lt;&gt;"",L32=TRUE),AND(H32="",D32&lt;&gt;"",D32&lt;&gt;N$70,D32&lt;&gt;N$71),AND(F32&lt;&gt;"",F32&lt;&gt;N$72)),TRUE,FALSE)</f>
        <v>0</v>
      </c>
      <c r="N32" s="117" t="b">
        <f t="shared" ca="1" si="0"/>
        <v>1</v>
      </c>
    </row>
    <row r="33" spans="2:14" hidden="1" x14ac:dyDescent="0.25">
      <c r="D33" s="209"/>
      <c r="F33" s="209"/>
      <c r="H33" s="115"/>
      <c r="I33" s="117"/>
      <c r="J33" s="116"/>
      <c r="K33" s="116"/>
      <c r="L33" s="117"/>
      <c r="M33" s="117"/>
      <c r="N33" s="117" t="b">
        <f t="shared" ca="1" si="0"/>
        <v>1</v>
      </c>
    </row>
    <row r="34" spans="2:14" ht="15" hidden="1" x14ac:dyDescent="0.25">
      <c r="B34" s="175"/>
      <c r="D34" s="209" t="s">
        <v>602</v>
      </c>
      <c r="F34" s="211"/>
      <c r="H34" s="115" t="b">
        <f>IF(OR(B34=CHAR(80),K34&gt;0),TRUE,FALSE)</f>
        <v>0</v>
      </c>
      <c r="I34" s="117" t="b">
        <f>IF(D34&lt;&gt;"",TRUE,FALSE)</f>
        <v>1</v>
      </c>
      <c r="J34" s="116" t="b">
        <f>IF(K34=0,FALSE,TRUE)</f>
        <v>0</v>
      </c>
      <c r="K34" s="493">
        <v>0</v>
      </c>
      <c r="L34" s="117" t="b">
        <f ca="1">IF(K34=0,H34,IF(COUNTIF(OFFSET(H34,2,0):OFFSET(H34,K34*2,0),TRUE)&gt;0,TRUE,IF(COUNTIF(OFFSET(M34,2,0):OFFSET(M34,K34*2,0),TRUE)&gt;0,TRUE,FALSE)))</f>
        <v>0</v>
      </c>
      <c r="M34" s="117" t="b">
        <f ca="1">IF(OR(AND(H34=TRUE,D34&lt;&gt;"",L34=TRUE),AND(H34="",D34&lt;&gt;"",D34&lt;&gt;N$70,D34&lt;&gt;N$71),AND(F34&lt;&gt;"",F34&lt;&gt;N$72)),TRUE,FALSE)</f>
        <v>0</v>
      </c>
      <c r="N34" s="117" t="b">
        <f t="shared" ca="1" si="0"/>
        <v>1</v>
      </c>
    </row>
    <row r="35" spans="2:14" hidden="1" x14ac:dyDescent="0.25">
      <c r="D35" s="209"/>
      <c r="F35" s="209"/>
      <c r="H35" s="115"/>
      <c r="I35" s="117"/>
      <c r="J35" s="116"/>
      <c r="K35" s="116"/>
      <c r="L35" s="117"/>
      <c r="M35" s="117"/>
      <c r="N35" s="117" t="b">
        <f t="shared" ca="1" si="0"/>
        <v>1</v>
      </c>
    </row>
    <row r="36" spans="2:14" ht="15" hidden="1" x14ac:dyDescent="0.25">
      <c r="B36" s="175"/>
      <c r="D36" s="209" t="s">
        <v>603</v>
      </c>
      <c r="F36" s="211"/>
      <c r="H36" s="115" t="b">
        <f>IF(OR(B36=CHAR(80),K36&gt;0),TRUE,FALSE)</f>
        <v>0</v>
      </c>
      <c r="I36" s="117" t="b">
        <f>IF(D36&lt;&gt;"",TRUE,FALSE)</f>
        <v>1</v>
      </c>
      <c r="J36" s="116" t="b">
        <f>IF(K36=0,FALSE,TRUE)</f>
        <v>0</v>
      </c>
      <c r="K36" s="493">
        <v>0</v>
      </c>
      <c r="L36" s="117" t="b">
        <f ca="1">IF(K36=0,H36,IF(COUNTIF(OFFSET(H36,2,0):OFFSET(H36,K36*2,0),TRUE)&gt;0,TRUE,IF(COUNTIF(OFFSET(M36,2,0):OFFSET(M36,K36*2,0),TRUE)&gt;0,TRUE,FALSE)))</f>
        <v>0</v>
      </c>
      <c r="M36" s="117" t="b">
        <f ca="1">IF(OR(AND(H36=TRUE,D36&lt;&gt;"",L36=TRUE),AND(H36="",D36&lt;&gt;"",D36&lt;&gt;N$70,D36&lt;&gt;N$71),AND(F36&lt;&gt;"",F36&lt;&gt;N$72)),TRUE,FALSE)</f>
        <v>0</v>
      </c>
      <c r="N36" s="117" t="b">
        <f t="shared" ca="1" si="0"/>
        <v>1</v>
      </c>
    </row>
    <row r="37" spans="2:14" hidden="1" x14ac:dyDescent="0.25">
      <c r="D37" s="209"/>
      <c r="F37" s="209"/>
      <c r="H37" s="115"/>
      <c r="I37" s="117"/>
      <c r="J37" s="116"/>
      <c r="K37" s="116"/>
      <c r="L37" s="117"/>
      <c r="M37" s="117"/>
      <c r="N37" s="117" t="b">
        <f t="shared" ca="1" si="0"/>
        <v>1</v>
      </c>
    </row>
    <row r="38" spans="2:14" ht="15" hidden="1" x14ac:dyDescent="0.25">
      <c r="B38" s="175"/>
      <c r="D38" s="209" t="s">
        <v>604</v>
      </c>
      <c r="F38" s="211"/>
      <c r="H38" s="115" t="b">
        <f>IF(OR(B38=CHAR(80),K38&gt;0),TRUE,FALSE)</f>
        <v>0</v>
      </c>
      <c r="I38" s="117" t="b">
        <f>IF(D38&lt;&gt;"",TRUE,FALSE)</f>
        <v>1</v>
      </c>
      <c r="J38" s="116" t="b">
        <f>IF(K38=0,FALSE,TRUE)</f>
        <v>0</v>
      </c>
      <c r="K38" s="493">
        <v>0</v>
      </c>
      <c r="L38" s="117" t="b">
        <f ca="1">IF(K38=0,H38,IF(COUNTIF(OFFSET(H38,2,0):OFFSET(H38,K38*2,0),TRUE)&gt;0,TRUE,IF(COUNTIF(OFFSET(M38,2,0):OFFSET(M38,K38*2,0),TRUE)&gt;0,TRUE,FALSE)))</f>
        <v>0</v>
      </c>
      <c r="M38" s="117" t="b">
        <f ca="1">IF(OR(AND(H38=TRUE,D38&lt;&gt;"",L38=TRUE),AND(H38="",D38&lt;&gt;"",D38&lt;&gt;N$70,D38&lt;&gt;N$71),AND(F38&lt;&gt;"",F38&lt;&gt;N$72)),TRUE,FALSE)</f>
        <v>0</v>
      </c>
      <c r="N38" s="117" t="b">
        <f t="shared" ca="1" si="0"/>
        <v>1</v>
      </c>
    </row>
    <row r="39" spans="2:14" hidden="1" x14ac:dyDescent="0.25">
      <c r="D39" s="209"/>
      <c r="F39" s="209"/>
      <c r="H39" s="115"/>
      <c r="I39" s="117"/>
      <c r="J39" s="116"/>
      <c r="K39" s="116"/>
      <c r="L39" s="117"/>
      <c r="M39" s="117"/>
      <c r="N39" s="117" t="b">
        <f t="shared" ca="1" si="0"/>
        <v>1</v>
      </c>
    </row>
    <row r="40" spans="2:14" ht="15" hidden="1" x14ac:dyDescent="0.25">
      <c r="B40" s="175"/>
      <c r="D40" s="209" t="s">
        <v>605</v>
      </c>
      <c r="F40" s="211"/>
      <c r="H40" s="115" t="b">
        <f>IF(OR(B40=CHAR(80),K40&gt;0),TRUE,FALSE)</f>
        <v>0</v>
      </c>
      <c r="I40" s="117" t="b">
        <f>IF(D40&lt;&gt;"",TRUE,FALSE)</f>
        <v>1</v>
      </c>
      <c r="J40" s="116" t="b">
        <f>IF(K40=0,FALSE,TRUE)</f>
        <v>0</v>
      </c>
      <c r="K40" s="493">
        <v>0</v>
      </c>
      <c r="L40" s="117" t="b">
        <f ca="1">IF(K40=0,H40,IF(COUNTIF(OFFSET(H40,2,0):OFFSET(H40,K40*2,0),TRUE)&gt;0,TRUE,IF(COUNTIF(OFFSET(M40,2,0):OFFSET(M40,K40*2,0),TRUE)&gt;0,TRUE,FALSE)))</f>
        <v>0</v>
      </c>
      <c r="M40" s="117" t="b">
        <f ca="1">IF(OR(AND(H40=TRUE,D40&lt;&gt;"",L40=TRUE),AND(H40="",D40&lt;&gt;"",D40&lt;&gt;N$70,D40&lt;&gt;N$71),AND(F40&lt;&gt;"",F40&lt;&gt;N$72)),TRUE,FALSE)</f>
        <v>0</v>
      </c>
      <c r="N40" s="117" t="b">
        <f t="shared" ca="1" si="0"/>
        <v>1</v>
      </c>
    </row>
    <row r="41" spans="2:14" hidden="1" x14ac:dyDescent="0.25">
      <c r="D41" s="209"/>
      <c r="F41" s="209"/>
      <c r="H41" s="115"/>
      <c r="I41" s="117"/>
      <c r="J41" s="116"/>
      <c r="K41" s="116"/>
      <c r="L41" s="117"/>
      <c r="M41" s="117"/>
      <c r="N41" s="117" t="b">
        <f t="shared" ca="1" si="0"/>
        <v>1</v>
      </c>
    </row>
    <row r="42" spans="2:14" ht="15" hidden="1" x14ac:dyDescent="0.25">
      <c r="B42" s="175"/>
      <c r="D42" s="209" t="s">
        <v>606</v>
      </c>
      <c r="F42" s="211"/>
      <c r="H42" s="115" t="b">
        <f>IF(OR(B42=CHAR(80),K42&gt;0),TRUE,FALSE)</f>
        <v>0</v>
      </c>
      <c r="I42" s="117" t="b">
        <f>IF(D42&lt;&gt;"",TRUE,FALSE)</f>
        <v>1</v>
      </c>
      <c r="J42" s="116" t="b">
        <f>IF(K42=0,FALSE,TRUE)</f>
        <v>0</v>
      </c>
      <c r="K42" s="493">
        <v>0</v>
      </c>
      <c r="L42" s="117" t="b">
        <f ca="1">IF(K42=0,H42,IF(COUNTIF(OFFSET(H42,2,0):OFFSET(H42,K42*2,0),TRUE)&gt;0,TRUE,IF(COUNTIF(OFFSET(M42,2,0):OFFSET(M42,K42*2,0),TRUE)&gt;0,TRUE,FALSE)))</f>
        <v>0</v>
      </c>
      <c r="M42" s="117" t="b">
        <f ca="1">IF(OR(AND(H42=TRUE,D42&lt;&gt;"",L42=TRUE),AND(H42="",D42&lt;&gt;"",D42&lt;&gt;N$70,D42&lt;&gt;N$71),AND(F42&lt;&gt;"",F42&lt;&gt;N$72)),TRUE,FALSE)</f>
        <v>0</v>
      </c>
      <c r="N42" s="117" t="b">
        <f t="shared" ca="1" si="0"/>
        <v>1</v>
      </c>
    </row>
    <row r="43" spans="2:14" hidden="1" x14ac:dyDescent="0.25">
      <c r="D43" s="209"/>
      <c r="F43" s="209"/>
      <c r="H43" s="115"/>
      <c r="I43" s="117"/>
      <c r="J43" s="116"/>
      <c r="K43" s="116"/>
      <c r="L43" s="117"/>
      <c r="M43" s="117"/>
      <c r="N43" s="117" t="b">
        <f t="shared" ca="1" si="0"/>
        <v>1</v>
      </c>
    </row>
    <row r="44" spans="2:14" ht="15" hidden="1" x14ac:dyDescent="0.25">
      <c r="B44" s="175"/>
      <c r="D44" s="209" t="s">
        <v>607</v>
      </c>
      <c r="F44" s="211"/>
      <c r="H44" s="115" t="b">
        <f>IF(OR(B44=CHAR(80),K44&gt;0),TRUE,FALSE)</f>
        <v>0</v>
      </c>
      <c r="I44" s="117" t="b">
        <f>IF(D44&lt;&gt;"",TRUE,FALSE)</f>
        <v>1</v>
      </c>
      <c r="J44" s="116" t="b">
        <f>IF(K44=0,FALSE,TRUE)</f>
        <v>0</v>
      </c>
      <c r="K44" s="493">
        <v>0</v>
      </c>
      <c r="L44" s="117" t="b">
        <f ca="1">IF(K44=0,H44,IF(COUNTIF(OFFSET(H44,2,0):OFFSET(H44,K44*2,0),TRUE)&gt;0,TRUE,IF(COUNTIF(OFFSET(M44,2,0):OFFSET(M44,K44*2,0),TRUE)&gt;0,TRUE,FALSE)))</f>
        <v>0</v>
      </c>
      <c r="M44" s="117" t="b">
        <f ca="1">IF(OR(AND(H44=TRUE,D44&lt;&gt;"",L44=TRUE),AND(H44="",D44&lt;&gt;"",D44&lt;&gt;N$70,D44&lt;&gt;N$71),AND(F44&lt;&gt;"",F44&lt;&gt;N$72)),TRUE,FALSE)</f>
        <v>0</v>
      </c>
      <c r="N44" s="117" t="b">
        <f t="shared" ca="1" si="0"/>
        <v>1</v>
      </c>
    </row>
    <row r="45" spans="2:14" hidden="1" x14ac:dyDescent="0.25">
      <c r="D45" s="209"/>
      <c r="F45" s="209"/>
      <c r="H45" s="115"/>
      <c r="I45" s="117"/>
      <c r="J45" s="116"/>
      <c r="K45" s="116"/>
      <c r="L45" s="117"/>
      <c r="M45" s="117"/>
      <c r="N45" s="117" t="b">
        <f t="shared" ca="1" si="0"/>
        <v>1</v>
      </c>
    </row>
    <row r="46" spans="2:14" ht="15" hidden="1" x14ac:dyDescent="0.25">
      <c r="B46" s="175"/>
      <c r="D46" s="209" t="s">
        <v>608</v>
      </c>
      <c r="F46" s="211"/>
      <c r="H46" s="115" t="b">
        <f>IF(OR(B46=CHAR(80),K46&gt;0),TRUE,FALSE)</f>
        <v>0</v>
      </c>
      <c r="I46" s="117" t="b">
        <f>IF(D46&lt;&gt;"",TRUE,FALSE)</f>
        <v>1</v>
      </c>
      <c r="J46" s="116" t="b">
        <f>IF(K46=0,FALSE,TRUE)</f>
        <v>0</v>
      </c>
      <c r="K46" s="493">
        <v>0</v>
      </c>
      <c r="L46" s="117" t="b">
        <f ca="1">IF(K46=0,H46,IF(COUNTIF(OFFSET(H46,2,0):OFFSET(H46,K46*2,0),TRUE)&gt;0,TRUE,IF(COUNTIF(OFFSET(M46,2,0):OFFSET(M46,K46*2,0),TRUE)&gt;0,TRUE,FALSE)))</f>
        <v>0</v>
      </c>
      <c r="M46" s="117" t="b">
        <f ca="1">IF(OR(AND(H46=TRUE,D46&lt;&gt;"",L46=TRUE),AND(H46="",D46&lt;&gt;"",D46&lt;&gt;N$70,D46&lt;&gt;N$71),AND(F46&lt;&gt;"",F46&lt;&gt;N$72)),TRUE,FALSE)</f>
        <v>0</v>
      </c>
      <c r="N46" s="117" t="b">
        <f t="shared" ca="1" si="0"/>
        <v>1</v>
      </c>
    </row>
    <row r="47" spans="2:14" hidden="1" x14ac:dyDescent="0.25">
      <c r="D47" s="209"/>
      <c r="F47" s="209"/>
      <c r="H47" s="115"/>
      <c r="I47" s="117"/>
      <c r="J47" s="116"/>
      <c r="K47" s="116"/>
      <c r="L47" s="117"/>
      <c r="M47" s="117"/>
      <c r="N47" s="117" t="b">
        <f t="shared" ca="1" si="0"/>
        <v>1</v>
      </c>
    </row>
    <row r="48" spans="2:14" ht="15" hidden="1" x14ac:dyDescent="0.25">
      <c r="B48" s="175"/>
      <c r="D48" s="209" t="s">
        <v>609</v>
      </c>
      <c r="F48" s="211"/>
      <c r="H48" s="115" t="b">
        <f>IF(OR(B48=CHAR(80),K48&gt;0),TRUE,FALSE)</f>
        <v>0</v>
      </c>
      <c r="I48" s="117" t="b">
        <f>IF(D48&lt;&gt;"",TRUE,FALSE)</f>
        <v>1</v>
      </c>
      <c r="J48" s="116" t="b">
        <f>IF(K48=0,FALSE,TRUE)</f>
        <v>0</v>
      </c>
      <c r="K48" s="493">
        <v>0</v>
      </c>
      <c r="L48" s="117" t="b">
        <f ca="1">IF(K48=0,H48,IF(COUNTIF(OFFSET(H48,2,0):OFFSET(H48,K48*2,0),TRUE)&gt;0,TRUE,IF(COUNTIF(OFFSET(M48,2,0):OFFSET(M48,K48*2,0),TRUE)&gt;0,TRUE,FALSE)))</f>
        <v>0</v>
      </c>
      <c r="M48" s="117" t="b">
        <f ca="1">IF(OR(AND(H48=TRUE,D48&lt;&gt;"",L48=TRUE),AND(H48="",D48&lt;&gt;"",D48&lt;&gt;N$70,D48&lt;&gt;N$71),AND(F48&lt;&gt;"",F48&lt;&gt;N$72)),TRUE,FALSE)</f>
        <v>0</v>
      </c>
      <c r="N48" s="117" t="b">
        <f t="shared" ca="1" si="0"/>
        <v>1</v>
      </c>
    </row>
    <row r="49" spans="2:14" hidden="1" x14ac:dyDescent="0.25">
      <c r="D49" s="209"/>
      <c r="F49" s="209"/>
      <c r="H49" s="115"/>
      <c r="I49" s="117"/>
      <c r="J49" s="116"/>
      <c r="K49" s="116"/>
      <c r="L49" s="117"/>
      <c r="M49" s="117"/>
      <c r="N49" s="117" t="b">
        <f t="shared" ca="1" si="0"/>
        <v>1</v>
      </c>
    </row>
    <row r="50" spans="2:14" ht="15" hidden="1" x14ac:dyDescent="0.25">
      <c r="B50" s="175"/>
      <c r="D50" s="209" t="s">
        <v>610</v>
      </c>
      <c r="F50" s="211"/>
      <c r="H50" s="115" t="b">
        <f>IF(OR(B50=CHAR(80),K50&gt;0),TRUE,FALSE)</f>
        <v>0</v>
      </c>
      <c r="I50" s="117" t="b">
        <f>IF(D50&lt;&gt;"",TRUE,FALSE)</f>
        <v>1</v>
      </c>
      <c r="J50" s="116" t="b">
        <f>IF(K50=0,FALSE,TRUE)</f>
        <v>0</v>
      </c>
      <c r="K50" s="493">
        <v>0</v>
      </c>
      <c r="L50" s="117" t="b">
        <f ca="1">IF(K50=0,H50,IF(COUNTIF(OFFSET(H50,2,0):OFFSET(H50,K50*2,0),TRUE)&gt;0,TRUE,IF(COUNTIF(OFFSET(M50,2,0):OFFSET(M50,K50*2,0),TRUE)&gt;0,TRUE,FALSE)))</f>
        <v>0</v>
      </c>
      <c r="M50" s="117" t="b">
        <f ca="1">IF(OR(AND(H50=TRUE,D50&lt;&gt;"",L50=TRUE),AND(H50="",D50&lt;&gt;"",D50&lt;&gt;N$70,D50&lt;&gt;N$71),AND(F50&lt;&gt;"",F50&lt;&gt;N$72)),TRUE,FALSE)</f>
        <v>0</v>
      </c>
      <c r="N50" s="117" t="b">
        <f t="shared" ca="1" si="0"/>
        <v>1</v>
      </c>
    </row>
    <row r="51" spans="2:14" hidden="1" x14ac:dyDescent="0.25">
      <c r="D51" s="209"/>
      <c r="F51" s="209"/>
      <c r="H51" s="115"/>
      <c r="I51" s="117"/>
      <c r="J51" s="117"/>
      <c r="K51" s="116"/>
      <c r="L51" s="117"/>
      <c r="M51" s="117"/>
      <c r="N51" s="117" t="b">
        <f t="shared" ca="1" si="0"/>
        <v>1</v>
      </c>
    </row>
    <row r="52" spans="2:14" ht="15" hidden="1" x14ac:dyDescent="0.25">
      <c r="B52" s="175"/>
      <c r="D52" s="209" t="s">
        <v>611</v>
      </c>
      <c r="F52" s="211"/>
      <c r="H52" s="115" t="b">
        <f>IF(OR(B52=CHAR(80),K52&gt;0),TRUE,FALSE)</f>
        <v>0</v>
      </c>
      <c r="I52" s="117" t="b">
        <f>IF(D52&lt;&gt;"",TRUE,FALSE)</f>
        <v>1</v>
      </c>
      <c r="J52" s="116" t="b">
        <f>IF(K52=0,FALSE,TRUE)</f>
        <v>0</v>
      </c>
      <c r="K52" s="493">
        <v>0</v>
      </c>
      <c r="L52" s="117" t="b">
        <f ca="1">IF(K52=0,H52,IF(COUNTIF(OFFSET(H52,2,0):OFFSET(H52,K52*2,0),TRUE)&gt;0,TRUE,IF(COUNTIF(OFFSET(M52,2,0):OFFSET(M52,K52*2,0),TRUE)&gt;0,TRUE,FALSE)))</f>
        <v>0</v>
      </c>
      <c r="M52" s="117" t="b">
        <f ca="1">IF(OR(AND(H52=TRUE,D52&lt;&gt;"",L52=TRUE),AND(H52="",D52&lt;&gt;"",D52&lt;&gt;N$70,D52&lt;&gt;N$71),AND(F52&lt;&gt;"",F52&lt;&gt;N$72)),TRUE,FALSE)</f>
        <v>0</v>
      </c>
      <c r="N52" s="117" t="b">
        <f t="shared" ca="1" si="0"/>
        <v>1</v>
      </c>
    </row>
    <row r="53" spans="2:14" hidden="1" x14ac:dyDescent="0.25">
      <c r="D53" s="209"/>
      <c r="F53" s="209"/>
      <c r="H53" s="115"/>
      <c r="I53" s="117"/>
      <c r="J53" s="116"/>
      <c r="K53" s="116"/>
      <c r="L53" s="117"/>
      <c r="M53" s="117"/>
      <c r="N53" s="117" t="b">
        <f t="shared" ca="1" si="0"/>
        <v>1</v>
      </c>
    </row>
    <row r="54" spans="2:14" ht="15" hidden="1" x14ac:dyDescent="0.25">
      <c r="B54" s="175"/>
      <c r="D54" s="209" t="s">
        <v>612</v>
      </c>
      <c r="F54" s="211"/>
      <c r="H54" s="115" t="b">
        <f>IF(OR(B54=CHAR(80),K54&gt;0),TRUE,FALSE)</f>
        <v>0</v>
      </c>
      <c r="I54" s="117" t="b">
        <f>IF(D54&lt;&gt;"",TRUE,FALSE)</f>
        <v>1</v>
      </c>
      <c r="J54" s="116" t="b">
        <f>IF(K54=0,FALSE,TRUE)</f>
        <v>0</v>
      </c>
      <c r="K54" s="493">
        <v>0</v>
      </c>
      <c r="L54" s="117" t="b">
        <f ca="1">IF(K54=0,H54,IF(COUNTIF(OFFSET(H54,2,0):OFFSET(H54,K54*2,0),TRUE)&gt;0,TRUE,IF(COUNTIF(OFFSET(M54,2,0):OFFSET(M54,K54*2,0),TRUE)&gt;0,TRUE,FALSE)))</f>
        <v>0</v>
      </c>
      <c r="M54" s="117" t="b">
        <f ca="1">IF(OR(AND(H54=TRUE,D54&lt;&gt;"",L54=TRUE),AND(H54="",D54&lt;&gt;"",D54&lt;&gt;N$70,D54&lt;&gt;N$71),AND(F54&lt;&gt;"",F54&lt;&gt;N$72)),TRUE,FALSE)</f>
        <v>0</v>
      </c>
      <c r="N54" s="117" t="b">
        <f t="shared" ca="1" si="0"/>
        <v>1</v>
      </c>
    </row>
    <row r="55" spans="2:14" hidden="1" x14ac:dyDescent="0.25">
      <c r="D55" s="209"/>
      <c r="F55" s="209"/>
      <c r="H55" s="115"/>
      <c r="I55" s="117"/>
      <c r="J55" s="116"/>
      <c r="K55" s="116"/>
      <c r="L55" s="117"/>
      <c r="M55" s="117"/>
      <c r="N55" s="117" t="b">
        <f t="shared" ca="1" si="0"/>
        <v>1</v>
      </c>
    </row>
    <row r="56" spans="2:14" ht="15" hidden="1" x14ac:dyDescent="0.25">
      <c r="B56" s="175"/>
      <c r="D56" s="209" t="s">
        <v>613</v>
      </c>
      <c r="F56" s="211"/>
      <c r="H56" s="115" t="b">
        <f>IF(OR(B56=CHAR(80),K56&gt;0),TRUE,FALSE)</f>
        <v>0</v>
      </c>
      <c r="I56" s="117" t="b">
        <f>IF(D56&lt;&gt;"",TRUE,FALSE)</f>
        <v>1</v>
      </c>
      <c r="J56" s="116" t="b">
        <f>IF(K56=0,FALSE,TRUE)</f>
        <v>0</v>
      </c>
      <c r="K56" s="493">
        <v>0</v>
      </c>
      <c r="L56" s="117" t="b">
        <f ca="1">IF(K56=0,H56,IF(COUNTIF(OFFSET(H56,2,0):OFFSET(H56,K56*2,0),TRUE)&gt;0,TRUE,IF(COUNTIF(OFFSET(M56,2,0):OFFSET(M56,K56*2,0),TRUE)&gt;0,TRUE,FALSE)))</f>
        <v>0</v>
      </c>
      <c r="M56" s="117" t="b">
        <f ca="1">IF(OR(AND(H56=TRUE,D56&lt;&gt;"",L56=TRUE),AND(H56="",D56&lt;&gt;"",D56&lt;&gt;N$70,D56&lt;&gt;N$71),AND(F56&lt;&gt;"",F56&lt;&gt;N$72)),TRUE,FALSE)</f>
        <v>0</v>
      </c>
      <c r="N56" s="117" t="b">
        <f t="shared" ca="1" si="0"/>
        <v>1</v>
      </c>
    </row>
    <row r="57" spans="2:14" hidden="1" x14ac:dyDescent="0.25">
      <c r="D57" s="209"/>
      <c r="F57" s="209"/>
      <c r="H57" s="115"/>
      <c r="I57" s="117"/>
      <c r="J57" s="116"/>
      <c r="K57" s="116"/>
      <c r="L57" s="117"/>
      <c r="M57" s="117"/>
      <c r="N57" s="117" t="b">
        <f t="shared" ca="1" si="0"/>
        <v>1</v>
      </c>
    </row>
    <row r="58" spans="2:14" ht="15" hidden="1" x14ac:dyDescent="0.25">
      <c r="B58" s="175"/>
      <c r="D58" s="209" t="s">
        <v>614</v>
      </c>
      <c r="F58" s="211"/>
      <c r="H58" s="115" t="b">
        <f>IF(OR(B58=CHAR(80),K58&gt;0),TRUE,FALSE)</f>
        <v>0</v>
      </c>
      <c r="I58" s="117" t="b">
        <f>IF(D58&lt;&gt;"",TRUE,FALSE)</f>
        <v>1</v>
      </c>
      <c r="J58" s="116" t="b">
        <f>IF(K58=0,FALSE,TRUE)</f>
        <v>0</v>
      </c>
      <c r="K58" s="493">
        <v>0</v>
      </c>
      <c r="L58" s="117" t="b">
        <f ca="1">IF(K58=0,H58,IF(COUNTIF(OFFSET(H58,2,0):OFFSET(H58,K58*2,0),TRUE)&gt;0,TRUE,IF(COUNTIF(OFFSET(M58,2,0):OFFSET(M58,K58*2,0),TRUE)&gt;0,TRUE,FALSE)))</f>
        <v>0</v>
      </c>
      <c r="M58" s="117" t="b">
        <f ca="1">IF(OR(AND(H58=TRUE,D58&lt;&gt;"",L58=TRUE),AND(H58="",D58&lt;&gt;"",D58&lt;&gt;N$70,D58&lt;&gt;N$71),AND(F58&lt;&gt;"",F58&lt;&gt;N$72)),TRUE,FALSE)</f>
        <v>0</v>
      </c>
      <c r="N58" s="117" t="b">
        <f t="shared" ca="1" si="0"/>
        <v>1</v>
      </c>
    </row>
    <row r="59" spans="2:14" hidden="1" x14ac:dyDescent="0.25">
      <c r="D59" s="209"/>
      <c r="F59" s="209"/>
      <c r="H59" s="115"/>
      <c r="I59" s="117"/>
      <c r="J59" s="116"/>
      <c r="K59" s="116"/>
      <c r="L59" s="117"/>
      <c r="M59" s="117"/>
      <c r="N59" s="117" t="b">
        <f t="shared" ca="1" si="0"/>
        <v>1</v>
      </c>
    </row>
    <row r="60" spans="2:14" ht="15" hidden="1" x14ac:dyDescent="0.25">
      <c r="B60" s="175"/>
      <c r="D60" s="209" t="s">
        <v>615</v>
      </c>
      <c r="F60" s="211"/>
      <c r="H60" s="115" t="b">
        <f>IF(OR(B60=CHAR(80),K60&gt;0),TRUE,FALSE)</f>
        <v>0</v>
      </c>
      <c r="I60" s="117" t="b">
        <f>IF(D60&lt;&gt;"",TRUE,FALSE)</f>
        <v>1</v>
      </c>
      <c r="J60" s="116" t="b">
        <f>IF(K60=0,FALSE,TRUE)</f>
        <v>0</v>
      </c>
      <c r="K60" s="493">
        <v>0</v>
      </c>
      <c r="L60" s="117" t="b">
        <f ca="1">IF(K60=0,H60,IF(COUNTIF(OFFSET(H60,2,0):OFFSET(H60,K60*2,0),TRUE)&gt;0,TRUE,IF(COUNTIF(OFFSET(M60,2,0):OFFSET(M60,K60*2,0),TRUE)&gt;0,TRUE,FALSE)))</f>
        <v>0</v>
      </c>
      <c r="M60" s="117" t="b">
        <f ca="1">IF(OR(AND(H60=TRUE,D60&lt;&gt;"",L60=TRUE),AND(H60="",D60&lt;&gt;"",D60&lt;&gt;N$70,D60&lt;&gt;N$71),AND(F60&lt;&gt;"",F60&lt;&gt;N$72)),TRUE,FALSE)</f>
        <v>0</v>
      </c>
      <c r="N60" s="117" t="b">
        <f t="shared" ca="1" si="0"/>
        <v>1</v>
      </c>
    </row>
    <row r="61" spans="2:14" hidden="1" x14ac:dyDescent="0.25">
      <c r="D61" s="209"/>
      <c r="F61" s="209"/>
      <c r="H61" s="115"/>
      <c r="I61" s="117"/>
      <c r="J61" s="116"/>
      <c r="K61" s="116"/>
      <c r="L61" s="117"/>
      <c r="M61" s="117"/>
      <c r="N61" s="117" t="b">
        <f t="shared" ca="1" si="0"/>
        <v>1</v>
      </c>
    </row>
    <row r="62" spans="2:14" ht="15" hidden="1" x14ac:dyDescent="0.25">
      <c r="B62" s="175"/>
      <c r="D62" s="209" t="s">
        <v>616</v>
      </c>
      <c r="F62" s="211"/>
      <c r="H62" s="115" t="b">
        <f>IF(OR(B62=CHAR(80),K62&gt;0),TRUE,FALSE)</f>
        <v>0</v>
      </c>
      <c r="I62" s="117" t="b">
        <f>IF(D62&lt;&gt;"",TRUE,FALSE)</f>
        <v>1</v>
      </c>
      <c r="J62" s="116" t="b">
        <f>IF(K62=0,FALSE,TRUE)</f>
        <v>0</v>
      </c>
      <c r="K62" s="493">
        <v>0</v>
      </c>
      <c r="L62" s="117" t="b">
        <f ca="1">IF(K62=0,H62,IF(COUNTIF(OFFSET(H62,2,0):OFFSET(H62,K62*2,0),TRUE)&gt;0,TRUE,IF(COUNTIF(OFFSET(M62,2,0):OFFSET(M62,K62*2,0),TRUE)&gt;0,TRUE,FALSE)))</f>
        <v>0</v>
      </c>
      <c r="M62" s="117" t="b">
        <f ca="1">IF(OR(AND(H62=TRUE,D62&lt;&gt;"",L62=TRUE),AND(H62="",D62&lt;&gt;"",D62&lt;&gt;N$70,D62&lt;&gt;N$71),AND(F62&lt;&gt;"",F62&lt;&gt;N$72)),TRUE,FALSE)</f>
        <v>0</v>
      </c>
      <c r="N62" s="117" t="b">
        <f t="shared" ca="1" si="0"/>
        <v>1</v>
      </c>
    </row>
    <row r="63" spans="2:14" hidden="1" x14ac:dyDescent="0.25">
      <c r="D63" s="209"/>
      <c r="F63" s="209"/>
      <c r="H63" s="115"/>
      <c r="I63" s="117"/>
      <c r="J63" s="116"/>
      <c r="K63" s="116"/>
      <c r="L63" s="117"/>
      <c r="M63" s="117"/>
      <c r="N63" s="117" t="b">
        <f t="shared" ca="1" si="0"/>
        <v>1</v>
      </c>
    </row>
    <row r="64" spans="2:14" ht="15" hidden="1" x14ac:dyDescent="0.25">
      <c r="B64" s="175"/>
      <c r="D64" s="209" t="s">
        <v>617</v>
      </c>
      <c r="F64" s="211"/>
      <c r="H64" s="115" t="b">
        <f>IF(OR(B64=CHAR(80),K64&gt;0),TRUE,FALSE)</f>
        <v>0</v>
      </c>
      <c r="I64" s="117" t="b">
        <f>IF(D64&lt;&gt;"",TRUE,FALSE)</f>
        <v>1</v>
      </c>
      <c r="J64" s="116" t="b">
        <f>IF(K64=0,FALSE,TRUE)</f>
        <v>0</v>
      </c>
      <c r="K64" s="493">
        <v>0</v>
      </c>
      <c r="L64" s="117" t="b">
        <f ca="1">IF(K64=0,H64,IF(COUNTIF(OFFSET(H64,2,0):OFFSET(H64,K64*2,0),TRUE)&gt;0,TRUE,IF(COUNTIF(OFFSET(M64,2,0):OFFSET(M64,K64*2,0),TRUE)&gt;0,TRUE,FALSE)))</f>
        <v>0</v>
      </c>
      <c r="M64" s="117" t="b">
        <f ca="1">IF(OR(AND(H64=TRUE,D64&lt;&gt;"",L64=TRUE),AND(H64="",D64&lt;&gt;"",D64&lt;&gt;N$70,D64&lt;&gt;N$71),AND(F64&lt;&gt;"",F64&lt;&gt;N$72)),TRUE,FALSE)</f>
        <v>0</v>
      </c>
      <c r="N64" s="117" t="b">
        <f t="shared" ca="1" si="0"/>
        <v>1</v>
      </c>
    </row>
    <row r="65" spans="1:14" hidden="1" x14ac:dyDescent="0.25">
      <c r="D65" s="209"/>
      <c r="F65" s="209"/>
      <c r="H65" s="115"/>
      <c r="I65" s="117"/>
      <c r="J65" s="116"/>
      <c r="K65" s="116"/>
      <c r="L65" s="117"/>
      <c r="M65" s="117"/>
      <c r="N65" s="117" t="b">
        <f t="shared" ca="1" si="0"/>
        <v>1</v>
      </c>
    </row>
    <row r="66" spans="1:14" hidden="1" x14ac:dyDescent="0.25">
      <c r="D66" s="209"/>
      <c r="F66" s="209"/>
      <c r="H66" s="117"/>
      <c r="I66" s="117"/>
      <c r="J66" s="116"/>
      <c r="K66" s="116"/>
      <c r="L66" s="117"/>
      <c r="M66" s="117"/>
      <c r="N66" s="117" t="b">
        <f t="shared" ca="1" si="0"/>
        <v>1</v>
      </c>
    </row>
    <row r="67" spans="1:14" ht="13.8" x14ac:dyDescent="0.25">
      <c r="D67" s="210" t="s">
        <v>618</v>
      </c>
      <c r="F67" s="209"/>
      <c r="H67" s="115"/>
      <c r="I67" s="117"/>
      <c r="J67" s="116"/>
      <c r="K67" s="116"/>
      <c r="L67" s="117" t="b">
        <f>IF(COUNTA($D68:$F70)&lt;&gt;0,TRUE,FALSE)</f>
        <v>1</v>
      </c>
      <c r="M67" s="117" t="b">
        <f>IF(COUNTIF($M68:$M70,TRUE)&lt;&gt;0,TRUE,FALSE)</f>
        <v>0</v>
      </c>
      <c r="N67" s="117" t="b">
        <f t="shared" ca="1" si="0"/>
        <v>1</v>
      </c>
    </row>
    <row r="68" spans="1:14" x14ac:dyDescent="0.25">
      <c r="D68" s="209"/>
      <c r="F68" s="209"/>
      <c r="H68" s="117"/>
      <c r="I68" s="117"/>
      <c r="J68" s="116"/>
      <c r="K68" s="116"/>
      <c r="L68" s="117"/>
      <c r="M68" s="117"/>
      <c r="N68" s="117" t="b">
        <f t="shared" ca="1" si="0"/>
        <v>1</v>
      </c>
    </row>
    <row r="69" spans="1:14" x14ac:dyDescent="0.25">
      <c r="D69" s="211" t="s">
        <v>619</v>
      </c>
      <c r="F69" s="211"/>
      <c r="H69" s="115"/>
      <c r="I69" s="117"/>
      <c r="J69" s="116"/>
      <c r="K69" s="116"/>
      <c r="L69" s="117" t="b">
        <f>IF(OR(D69&lt;&gt;"",F69&lt;&gt;""),TRUE,FALSE)</f>
        <v>1</v>
      </c>
      <c r="M69" s="117" t="b">
        <f>IF(OR(AND(H69=TRUE,D69&lt;&gt;"",L69=TRUE),AND(H69="",D69&lt;&gt;"",D69&lt;&gt;N$70,D69&lt;&gt;N$71),AND(F69&lt;&gt;"",F69&lt;&gt;N$72)),TRUE,FALSE)</f>
        <v>0</v>
      </c>
      <c r="N69" s="117" t="b">
        <f t="shared" ca="1" si="0"/>
        <v>1</v>
      </c>
    </row>
    <row r="70" spans="1:14" ht="15" x14ac:dyDescent="0.25">
      <c r="A70" s="59" t="s">
        <v>620</v>
      </c>
      <c r="B70" s="175"/>
      <c r="D70" s="212"/>
      <c r="F70" s="209"/>
      <c r="H70" s="116" t="s">
        <v>620</v>
      </c>
      <c r="I70" s="116" t="s">
        <v>620</v>
      </c>
      <c r="J70" s="116" t="s">
        <v>620</v>
      </c>
      <c r="K70" s="116" t="s">
        <v>620</v>
      </c>
      <c r="L70" s="116" t="s">
        <v>620</v>
      </c>
      <c r="M70" s="116" t="s">
        <v>620</v>
      </c>
      <c r="N70" s="117" t="s">
        <v>619</v>
      </c>
    </row>
    <row r="71" spans="1:14" x14ac:dyDescent="0.25">
      <c r="J71" s="116"/>
      <c r="K71" s="5">
        <f>SUM(K9:K65)</f>
        <v>5</v>
      </c>
      <c r="M71" s="5">
        <f ca="1">COUNTIF(M9:M70,TRUE)</f>
        <v>0</v>
      </c>
      <c r="N71" s="117" t="s">
        <v>621</v>
      </c>
    </row>
    <row r="72" spans="1:14" x14ac:dyDescent="0.25">
      <c r="J72" s="116"/>
      <c r="K72" s="5"/>
      <c r="N72" s="117" t="s">
        <v>622</v>
      </c>
    </row>
    <row r="73" spans="1:14" x14ac:dyDescent="0.25">
      <c r="J73" s="116"/>
      <c r="K73" s="5"/>
    </row>
  </sheetData>
  <sheetProtection algorithmName="SHA-512" hashValue="I5liDOHIqgJS9kGLR7RX+Kifsz6Wtt9imtjjSF1lCqaMhVfXnWEuLsnXc4x+1niNI6uQlQ41STDXgyjKmlTw4A==" saltValue="uMs+Z/uXz9idbkmdsw0l+Q==" spinCount="100000" sheet="1" objects="1" scenarios="1"/>
  <phoneticPr fontId="9" type="noConversion"/>
  <conditionalFormatting sqref="B10 B12 B14 B16 B18 B20 B22 B24 B26 B28 B30 B32 B34 B36 B38 B40 B42 B44 B46 B48 B50 B52 B54 B56 B58 B60 B62 B64 B70">
    <cfRule type="expression" dxfId="3069" priority="1" stopIfTrue="1">
      <formula>AND(K10&lt;&gt;0)</formula>
    </cfRule>
  </conditionalFormatting>
  <conditionalFormatting sqref="F18 F10 F12 F14 F16 F20 F22 F24 F26 F28 F30 F32 F34 F36 F38 F40 F42 F44 F46 F48 F50 F52 F54 F56 F58 F60 F62 F64">
    <cfRule type="expression" dxfId="3068" priority="2" stopIfTrue="1">
      <formula>AND(K10&lt;&gt;0)</formula>
    </cfRule>
  </conditionalFormatting>
  <printOptions horizontalCentered="1"/>
  <pageMargins left="0.5" right="0.5" top="1" bottom="0.75" header="0.25" footer="0.25"/>
  <pageSetup scale="75" fitToHeight="20" orientation="landscape" r:id="rId1"/>
  <headerFooter alignWithMargins="0">
    <oddHeader>&amp;L&amp;"Arial,bold"&amp;10Teck Resources 
HVC MLE
Project No: CM00119
Audit No: XX-YY-AU-ZZZ&amp;R&amp;"Arial,bold"&amp;10Form 000.509.F9161
Form Date 23Feb2023
Page &amp;P of &amp;N
Date Prepared: 30Jul2026</oddHeader>
    <oddFooter>&amp;R&amp;"Arial,bold"&amp;10Quality Audit Checklist for Electrical Work Contractors -- C&amp;&amp;F Quality&amp;L&amp;8&amp;F; &amp;A
Copyright © 2023, Fluor Corporation.  All Rights Reserved.</oddFooter>
  </headerFooter>
  <rowBreaks count="1" manualBreakCount="1">
    <brk id="50" min="1" max="5" man="1"/>
  </rowBreaks>
  <drawing r:id="rId2"/>
  <legacyDrawing r:id="rId3"/>
  <mc:AlternateContent xmlns:mc="http://schemas.openxmlformats.org/markup-compatibility/2006">
    <mc:Choice Requires="x14">
      <controls>
        <mc:AlternateContent xmlns:mc="http://schemas.openxmlformats.org/markup-compatibility/2006">
          <mc:Choice Requires="x14">
            <control shapeId="461827" r:id="rId4" name="Button 3">
              <controlPr defaultSize="0" print="0" autoFill="0" autoPict="0" macro="[0]!Evidence_Insert_Row">
                <anchor moveWithCells="1">
                  <from>
                    <xdr:col>3</xdr:col>
                    <xdr:colOff>5265420</xdr:colOff>
                    <xdr:row>4</xdr:row>
                    <xdr:rowOff>0</xdr:rowOff>
                  </from>
                  <to>
                    <xdr:col>3</xdr:col>
                    <xdr:colOff>6179820</xdr:colOff>
                    <xdr:row>5</xdr:row>
                    <xdr:rowOff>38100</xdr:rowOff>
                  </to>
                </anchor>
              </controlPr>
            </control>
          </mc:Choice>
        </mc:AlternateContent>
        <mc:AlternateContent xmlns:mc="http://schemas.openxmlformats.org/markup-compatibility/2006">
          <mc:Choice Requires="x14">
            <control shapeId="461828" r:id="rId5" name="Button 4">
              <controlPr defaultSize="0" print="0" autoFill="0" autoPict="0" macro="[0]!Evidence_Delete_Row">
                <anchor moveWithCells="1">
                  <from>
                    <xdr:col>3</xdr:col>
                    <xdr:colOff>6217920</xdr:colOff>
                    <xdr:row>4</xdr:row>
                    <xdr:rowOff>0</xdr:rowOff>
                  </from>
                  <to>
                    <xdr:col>5</xdr:col>
                    <xdr:colOff>304800</xdr:colOff>
                    <xdr:row>5</xdr:row>
                    <xdr:rowOff>38100</xdr:rowOff>
                  </to>
                </anchor>
              </controlPr>
            </control>
          </mc:Choice>
        </mc:AlternateContent>
        <mc:AlternateContent xmlns:mc="http://schemas.openxmlformats.org/markup-compatibility/2006">
          <mc:Choice Requires="x14">
            <control shapeId="461847" r:id="rId6" name="Button 23">
              <controlPr defaultSize="0" print="0" autoFill="0" autoPict="0" macro="[0]!Show_OE_Rows">
                <anchor moveWithCells="1">
                  <from>
                    <xdr:col>3</xdr:col>
                    <xdr:colOff>4305300</xdr:colOff>
                    <xdr:row>4</xdr:row>
                    <xdr:rowOff>0</xdr:rowOff>
                  </from>
                  <to>
                    <xdr:col>3</xdr:col>
                    <xdr:colOff>5219700</xdr:colOff>
                    <xdr:row>5</xdr:row>
                    <xdr:rowOff>38100</xdr:rowOff>
                  </to>
                </anchor>
              </controlPr>
            </control>
          </mc:Choice>
        </mc:AlternateContent>
        <mc:AlternateContent xmlns:mc="http://schemas.openxmlformats.org/markup-compatibility/2006">
          <mc:Choice Requires="x14">
            <control shapeId="461848" r:id="rId7" name="Button 24">
              <controlPr defaultSize="0" print="0" autoFill="0" autoPict="0" macro="[0]!Hide_OE_Rows">
                <anchor moveWithCells="1">
                  <from>
                    <xdr:col>3</xdr:col>
                    <xdr:colOff>2613660</xdr:colOff>
                    <xdr:row>4</xdr:row>
                    <xdr:rowOff>0</xdr:rowOff>
                  </from>
                  <to>
                    <xdr:col>3</xdr:col>
                    <xdr:colOff>4267200</xdr:colOff>
                    <xdr:row>5</xdr:row>
                    <xdr:rowOff>38100</xdr:rowOff>
                  </to>
                </anchor>
              </controlPr>
            </control>
          </mc:Choice>
        </mc:AlternateContent>
        <mc:AlternateContent xmlns:mc="http://schemas.openxmlformats.org/markup-compatibility/2006">
          <mc:Choice Requires="x14">
            <control shapeId="461860" r:id="rId8" name="Button 36">
              <controlPr defaultSize="0" print="0" autoFill="0" autoPict="0" macro="[0]!OE_Help">
                <anchor moveWithCells="1">
                  <from>
                    <xdr:col>5</xdr:col>
                    <xdr:colOff>350520</xdr:colOff>
                    <xdr:row>4</xdr:row>
                    <xdr:rowOff>0</xdr:rowOff>
                  </from>
                  <to>
                    <xdr:col>5</xdr:col>
                    <xdr:colOff>1264920</xdr:colOff>
                    <xdr:row>5</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indexed="12"/>
    <outlinePr summaryBelow="0"/>
    <pageSetUpPr fitToPage="1"/>
  </sheetPr>
  <dimension ref="A1:FL206"/>
  <sheetViews>
    <sheetView showGridLines="0" showRowColHeaders="0" showOutlineSymbols="0" zoomScale="90" zoomScaleNormal="90" zoomScaleSheetLayoutView="81" workbookViewId="0">
      <selection activeCell="C3" sqref="C3:I4"/>
    </sheetView>
  </sheetViews>
  <sheetFormatPr defaultColWidth="9.33203125" defaultRowHeight="13.2" outlineLevelRow="1" x14ac:dyDescent="0.25"/>
  <cols>
    <col min="1" max="1" width="2.6640625" customWidth="1"/>
    <col min="2" max="2" width="1.44140625" customWidth="1"/>
    <col min="3" max="3" width="4.6640625" customWidth="1"/>
    <col min="4" max="4" width="7.6640625" customWidth="1"/>
    <col min="5" max="5" width="70.6640625" customWidth="1"/>
    <col min="6" max="9" width="4.6640625" customWidth="1"/>
    <col min="10" max="10" width="68.6640625" customWidth="1"/>
    <col min="11" max="11" width="1.6640625" customWidth="1"/>
    <col min="12" max="12" width="17.6640625" hidden="1" customWidth="1"/>
    <col min="13" max="15" width="10.6640625" hidden="1" customWidth="1"/>
    <col min="16" max="16" width="1.44140625" customWidth="1"/>
    <col min="18" max="39" width="9.33203125" hidden="1" customWidth="1"/>
    <col min="40" max="40" width="163.6640625" hidden="1" customWidth="1"/>
    <col min="41" max="60" width="9.33203125" hidden="1" customWidth="1"/>
    <col min="61" max="160" width="2.6640625" hidden="1" customWidth="1"/>
    <col min="161" max="161" width="5.6640625" hidden="1" customWidth="1"/>
    <col min="162" max="162" width="9.33203125" hidden="1" customWidth="1"/>
  </cols>
  <sheetData>
    <row r="1" spans="1:168" ht="6" customHeight="1" x14ac:dyDescent="0.25">
      <c r="A1" s="494"/>
      <c r="B1" s="1"/>
      <c r="C1" s="1"/>
      <c r="D1" s="2"/>
      <c r="E1" s="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228"/>
      <c r="AP1" s="228"/>
      <c r="AQ1" s="228"/>
      <c r="AR1" s="1"/>
      <c r="AS1" s="1"/>
      <c r="AT1" s="1"/>
      <c r="AU1" s="1"/>
      <c r="AV1" s="1"/>
      <c r="AW1" s="1"/>
      <c r="AX1" s="1"/>
      <c r="AY1" s="1"/>
      <c r="AZ1" s="1"/>
      <c r="BA1" s="1"/>
      <c r="BB1" s="1"/>
      <c r="BC1" s="1"/>
      <c r="BD1" s="1"/>
      <c r="BE1" s="1"/>
      <c r="BF1" s="228"/>
      <c r="BG1" s="1"/>
      <c r="BH1" s="1"/>
      <c r="BI1" s="261"/>
      <c r="BJ1" s="262">
        <v>1</v>
      </c>
      <c r="BK1" s="262">
        <v>2</v>
      </c>
      <c r="BL1" s="262">
        <v>3</v>
      </c>
      <c r="BM1" s="262">
        <v>4</v>
      </c>
      <c r="BN1" s="262">
        <v>5</v>
      </c>
      <c r="BO1" s="262">
        <v>6</v>
      </c>
      <c r="BP1" s="261"/>
      <c r="BQ1" s="261"/>
      <c r="BR1" s="261"/>
      <c r="BS1" s="262">
        <v>1</v>
      </c>
      <c r="BT1" s="262">
        <v>2</v>
      </c>
      <c r="BU1" s="262">
        <v>3</v>
      </c>
      <c r="BV1" s="262">
        <v>4</v>
      </c>
      <c r="BW1" s="262">
        <v>5</v>
      </c>
      <c r="BX1" s="262">
        <v>6</v>
      </c>
      <c r="BY1" s="262">
        <v>1</v>
      </c>
      <c r="BZ1" s="262">
        <v>2</v>
      </c>
      <c r="CA1" s="262">
        <v>3</v>
      </c>
      <c r="CB1" s="262">
        <v>4</v>
      </c>
      <c r="CC1" s="262">
        <v>1</v>
      </c>
      <c r="CD1" s="262">
        <v>2</v>
      </c>
      <c r="CE1" s="262">
        <v>1</v>
      </c>
      <c r="CF1" s="262">
        <v>2</v>
      </c>
      <c r="CG1" s="262">
        <v>1</v>
      </c>
      <c r="CH1" s="262">
        <v>2</v>
      </c>
      <c r="CI1" s="262">
        <v>1</v>
      </c>
      <c r="CJ1" s="262">
        <v>2</v>
      </c>
      <c r="CK1" s="262">
        <v>3</v>
      </c>
      <c r="CL1" s="261"/>
      <c r="CM1" s="261"/>
      <c r="CN1" s="261"/>
      <c r="CO1" s="262">
        <v>1</v>
      </c>
      <c r="CP1" s="262">
        <v>2</v>
      </c>
      <c r="CQ1" s="262">
        <v>3</v>
      </c>
      <c r="CR1" s="262">
        <v>4</v>
      </c>
      <c r="CS1" s="262">
        <v>5</v>
      </c>
      <c r="CT1" s="261"/>
      <c r="CV1" s="261"/>
      <c r="CW1" s="262">
        <v>1</v>
      </c>
      <c r="CX1" s="262">
        <v>2</v>
      </c>
      <c r="CY1" s="262">
        <v>3</v>
      </c>
      <c r="CZ1" s="262">
        <v>4</v>
      </c>
      <c r="DA1" s="262">
        <v>5</v>
      </c>
      <c r="DB1" s="262">
        <v>6</v>
      </c>
      <c r="DC1" s="262">
        <v>7</v>
      </c>
      <c r="DD1" s="262">
        <v>8</v>
      </c>
      <c r="DE1" s="262">
        <v>9</v>
      </c>
      <c r="DF1" s="261"/>
      <c r="DG1" s="261"/>
      <c r="DH1" s="261"/>
      <c r="DI1" s="262">
        <v>1</v>
      </c>
      <c r="DJ1" s="262">
        <v>2</v>
      </c>
      <c r="DK1" s="261"/>
      <c r="DL1" s="261"/>
      <c r="DM1" s="261"/>
      <c r="DN1" s="262">
        <v>1</v>
      </c>
      <c r="DO1" s="262">
        <v>2</v>
      </c>
      <c r="DP1" s="261"/>
      <c r="DQ1" s="261"/>
      <c r="DR1" s="261"/>
      <c r="DS1" s="262">
        <v>1</v>
      </c>
      <c r="DT1" s="262"/>
      <c r="DU1" s="261"/>
      <c r="DV1" s="261"/>
      <c r="DW1" s="261"/>
      <c r="DX1" s="262">
        <v>1</v>
      </c>
      <c r="DY1" s="262"/>
      <c r="DZ1" s="261"/>
      <c r="EA1" s="261"/>
      <c r="EB1" s="261"/>
      <c r="EC1" s="262">
        <v>1</v>
      </c>
      <c r="ED1" s="262"/>
      <c r="EE1" s="261"/>
      <c r="EF1" s="261"/>
      <c r="EG1" s="261"/>
      <c r="EH1" s="262">
        <v>1</v>
      </c>
      <c r="EI1" s="262"/>
      <c r="EJ1" s="261"/>
      <c r="EK1" s="261"/>
      <c r="EL1" s="261"/>
      <c r="EM1" s="262">
        <v>1</v>
      </c>
      <c r="EN1" s="262"/>
      <c r="EO1" s="261"/>
      <c r="EP1" s="201"/>
      <c r="FF1" s="252" t="s">
        <v>167</v>
      </c>
      <c r="FG1" s="281"/>
      <c r="FH1" s="281"/>
      <c r="FI1" s="281"/>
      <c r="FJ1" s="281"/>
      <c r="FK1" s="281"/>
      <c r="FL1" s="281"/>
    </row>
    <row r="2" spans="1:168" ht="8.25" customHeight="1" thickBot="1" x14ac:dyDescent="0.3">
      <c r="A2" s="494"/>
      <c r="D2" s="3"/>
      <c r="E2" s="3"/>
      <c r="Q2" s="1"/>
      <c r="AM2" s="1"/>
      <c r="AN2" s="1"/>
      <c r="AO2" s="228"/>
      <c r="AP2" s="228"/>
      <c r="AQ2" s="228"/>
      <c r="AR2" s="1"/>
      <c r="AS2" s="1"/>
      <c r="AT2" s="1"/>
      <c r="AU2" s="1"/>
      <c r="AV2" s="1"/>
      <c r="AW2" s="1"/>
      <c r="AX2" s="1"/>
      <c r="AY2" s="1"/>
      <c r="AZ2" s="1"/>
      <c r="BA2" s="1"/>
      <c r="BB2" s="1"/>
      <c r="BC2" s="1"/>
      <c r="BD2" s="1"/>
      <c r="BE2" s="1"/>
      <c r="BF2" s="228"/>
      <c r="BG2" s="1"/>
      <c r="BH2" s="1"/>
      <c r="BI2" s="557" t="s">
        <v>183</v>
      </c>
      <c r="BJ2" s="558"/>
      <c r="BK2" s="558"/>
      <c r="BL2" s="558"/>
      <c r="BM2" s="558"/>
      <c r="BN2" s="558"/>
      <c r="BO2" s="558"/>
      <c r="BP2" s="559"/>
      <c r="BQ2" s="273"/>
      <c r="BR2" s="557" t="s">
        <v>184</v>
      </c>
      <c r="BS2" s="558"/>
      <c r="BT2" s="558"/>
      <c r="BU2" s="558"/>
      <c r="BV2" s="558"/>
      <c r="BW2" s="558"/>
      <c r="BX2" s="558"/>
      <c r="BY2" s="558"/>
      <c r="BZ2" s="558"/>
      <c r="CA2" s="558"/>
      <c r="CB2" s="558"/>
      <c r="CC2" s="558"/>
      <c r="CD2" s="558"/>
      <c r="CE2" s="558"/>
      <c r="CF2" s="558"/>
      <c r="CG2" s="558"/>
      <c r="CH2" s="558"/>
      <c r="CI2" s="558"/>
      <c r="CJ2" s="558"/>
      <c r="CK2" s="558"/>
      <c r="CL2" s="559"/>
      <c r="CM2" s="273"/>
      <c r="CN2" s="557" t="s">
        <v>172</v>
      </c>
      <c r="CO2" s="558"/>
      <c r="CP2" s="558"/>
      <c r="CQ2" s="558"/>
      <c r="CR2" s="558"/>
      <c r="CS2" s="558"/>
      <c r="CT2" s="559"/>
      <c r="CU2" s="274"/>
      <c r="CV2" s="557" t="s">
        <v>173</v>
      </c>
      <c r="CW2" s="558"/>
      <c r="CX2" s="558"/>
      <c r="CY2" s="558"/>
      <c r="CZ2" s="558"/>
      <c r="DA2" s="558"/>
      <c r="DB2" s="558"/>
      <c r="DC2" s="558"/>
      <c r="DD2" s="558"/>
      <c r="DE2" s="558"/>
      <c r="DF2" s="559"/>
      <c r="DG2" s="273"/>
      <c r="DH2" s="547" t="s">
        <v>185</v>
      </c>
      <c r="DI2" s="558"/>
      <c r="DJ2" s="558"/>
      <c r="DK2" s="559"/>
      <c r="DL2" s="273"/>
      <c r="DM2" s="567" t="s">
        <v>186</v>
      </c>
      <c r="DN2" s="567"/>
      <c r="DO2" s="567"/>
      <c r="DP2" s="567"/>
      <c r="DQ2" s="273"/>
      <c r="DR2" s="547" t="s">
        <v>187</v>
      </c>
      <c r="DS2" s="548"/>
      <c r="DT2" s="548"/>
      <c r="DU2" s="549"/>
      <c r="DV2" s="273"/>
      <c r="DW2" s="547" t="s">
        <v>188</v>
      </c>
      <c r="DX2" s="548"/>
      <c r="DY2" s="548"/>
      <c r="DZ2" s="549"/>
      <c r="EA2" s="273"/>
      <c r="EB2" s="547" t="s">
        <v>189</v>
      </c>
      <c r="EC2" s="548"/>
      <c r="ED2" s="548"/>
      <c r="EE2" s="549"/>
      <c r="EF2" s="273"/>
      <c r="EG2" s="547" t="s">
        <v>190</v>
      </c>
      <c r="EH2" s="548"/>
      <c r="EI2" s="548"/>
      <c r="EJ2" s="549"/>
      <c r="EK2" s="273"/>
      <c r="EL2" s="547" t="s">
        <v>191</v>
      </c>
      <c r="EM2" s="548"/>
      <c r="EN2" s="548"/>
      <c r="EO2" s="549"/>
      <c r="EP2" s="201"/>
      <c r="FF2" s="228"/>
      <c r="FG2" s="281"/>
      <c r="FH2" s="281"/>
      <c r="FI2" s="281"/>
      <c r="FJ2" s="281"/>
      <c r="FK2" s="281"/>
      <c r="FL2" s="281"/>
    </row>
    <row r="3" spans="1:168" ht="21.75" customHeight="1" thickBot="1" x14ac:dyDescent="0.3">
      <c r="A3" s="28" t="s">
        <v>526</v>
      </c>
      <c r="C3" s="604" t="s">
        <v>623</v>
      </c>
      <c r="D3" s="605"/>
      <c r="E3" s="605"/>
      <c r="F3" s="605"/>
      <c r="G3" s="605"/>
      <c r="H3" s="605"/>
      <c r="I3" s="606"/>
      <c r="J3" s="95" t="s">
        <v>624</v>
      </c>
      <c r="K3" s="97"/>
      <c r="Q3" s="1"/>
      <c r="R3" s="155" t="s">
        <v>625</v>
      </c>
      <c r="S3" s="155"/>
      <c r="V3" s="156" t="s">
        <v>626</v>
      </c>
      <c r="W3" s="64" t="s">
        <v>625</v>
      </c>
      <c r="X3" s="4">
        <f>X12</f>
        <v>0</v>
      </c>
      <c r="Y3" s="4">
        <f>Y12</f>
        <v>0</v>
      </c>
      <c r="Z3" s="4">
        <f>Z12</f>
        <v>0</v>
      </c>
      <c r="AA3" s="4">
        <f>AA12</f>
        <v>0</v>
      </c>
      <c r="AB3" s="4"/>
      <c r="AC3" s="4">
        <f>AC12</f>
        <v>0</v>
      </c>
      <c r="AD3" s="156" t="s">
        <v>627</v>
      </c>
      <c r="AE3" s="4">
        <f>AE105</f>
        <v>0</v>
      </c>
      <c r="AF3" s="4">
        <f>AF105</f>
        <v>0</v>
      </c>
      <c r="AG3" s="4">
        <f>Eval_2</f>
        <v>81</v>
      </c>
      <c r="AH3" s="144"/>
      <c r="AI3" s="144"/>
      <c r="AJ3" s="144"/>
      <c r="AK3" s="144"/>
      <c r="AL3" s="144"/>
      <c r="AM3" s="1"/>
      <c r="AN3" s="1"/>
      <c r="AO3" s="228"/>
      <c r="AP3" s="228"/>
      <c r="AQ3" s="228"/>
      <c r="AR3" s="1"/>
      <c r="AS3" s="1"/>
      <c r="AT3" s="1"/>
      <c r="AU3" s="1"/>
      <c r="AV3" s="1"/>
      <c r="AW3" s="1"/>
      <c r="AX3" s="1"/>
      <c r="AY3" s="1"/>
      <c r="AZ3" s="1"/>
      <c r="BA3" s="1"/>
      <c r="BB3" s="1"/>
      <c r="BC3" s="1"/>
      <c r="BD3" s="1"/>
      <c r="BE3" s="1"/>
      <c r="BF3" s="228"/>
      <c r="BG3" s="1"/>
      <c r="BH3" s="1"/>
      <c r="BI3" s="263"/>
      <c r="BJ3" s="264">
        <v>1</v>
      </c>
      <c r="BK3" s="264">
        <v>2</v>
      </c>
      <c r="BL3" s="264">
        <v>3</v>
      </c>
      <c r="BM3" s="264">
        <v>4</v>
      </c>
      <c r="BN3" s="264">
        <v>5</v>
      </c>
      <c r="BO3" s="264">
        <v>6</v>
      </c>
      <c r="BP3" s="305"/>
      <c r="BQ3" s="273"/>
      <c r="BR3" s="263"/>
      <c r="BS3" s="554">
        <v>1</v>
      </c>
      <c r="BT3" s="555"/>
      <c r="BU3" s="555"/>
      <c r="BV3" s="555"/>
      <c r="BW3" s="555"/>
      <c r="BX3" s="556"/>
      <c r="BY3" s="554">
        <v>2</v>
      </c>
      <c r="BZ3" s="555"/>
      <c r="CA3" s="555"/>
      <c r="CB3" s="556"/>
      <c r="CC3" s="554">
        <v>3</v>
      </c>
      <c r="CD3" s="556"/>
      <c r="CE3" s="554">
        <v>4</v>
      </c>
      <c r="CF3" s="556"/>
      <c r="CG3" s="554">
        <v>5</v>
      </c>
      <c r="CH3" s="556"/>
      <c r="CI3" s="554">
        <v>6</v>
      </c>
      <c r="CJ3" s="555"/>
      <c r="CK3" s="556"/>
      <c r="CL3" s="305"/>
      <c r="CM3" s="273"/>
      <c r="CN3" s="564"/>
      <c r="CO3" s="565"/>
      <c r="CP3" s="565"/>
      <c r="CQ3" s="565"/>
      <c r="CR3" s="565"/>
      <c r="CS3" s="565"/>
      <c r="CT3" s="566"/>
      <c r="CU3" s="274"/>
      <c r="CV3" s="564"/>
      <c r="CW3" s="565"/>
      <c r="CX3" s="565"/>
      <c r="CY3" s="565"/>
      <c r="CZ3" s="565"/>
      <c r="DA3" s="565"/>
      <c r="DB3" s="565"/>
      <c r="DC3" s="565"/>
      <c r="DD3" s="565"/>
      <c r="DE3" s="565"/>
      <c r="DF3" s="566"/>
      <c r="DG3" s="273"/>
      <c r="DH3" s="564"/>
      <c r="DI3" s="565"/>
      <c r="DJ3" s="565"/>
      <c r="DK3" s="566"/>
      <c r="DL3" s="273"/>
      <c r="DM3" s="568"/>
      <c r="DN3" s="568"/>
      <c r="DO3" s="568"/>
      <c r="DP3" s="568"/>
      <c r="DQ3" s="273"/>
      <c r="DR3" s="550"/>
      <c r="DS3" s="551"/>
      <c r="DT3" s="551"/>
      <c r="DU3" s="552"/>
      <c r="DV3" s="273"/>
      <c r="DW3" s="550"/>
      <c r="DX3" s="551"/>
      <c r="DY3" s="551"/>
      <c r="DZ3" s="552"/>
      <c r="EA3" s="273"/>
      <c r="EB3" s="550"/>
      <c r="EC3" s="551"/>
      <c r="ED3" s="551"/>
      <c r="EE3" s="552"/>
      <c r="EF3" s="273"/>
      <c r="EG3" s="550"/>
      <c r="EH3" s="551"/>
      <c r="EI3" s="551"/>
      <c r="EJ3" s="552"/>
      <c r="EK3" s="273"/>
      <c r="EL3" s="550"/>
      <c r="EM3" s="551"/>
      <c r="EN3" s="551"/>
      <c r="EO3" s="552"/>
      <c r="EP3" s="201"/>
      <c r="FF3" s="228"/>
      <c r="FG3" s="281"/>
      <c r="FH3" s="281"/>
      <c r="FI3" s="281"/>
      <c r="FJ3" s="281"/>
      <c r="FK3" s="281"/>
      <c r="FL3" s="281"/>
    </row>
    <row r="4" spans="1:168" ht="21.75" customHeight="1" thickBot="1" x14ac:dyDescent="0.3">
      <c r="A4" s="494"/>
      <c r="C4" s="607"/>
      <c r="D4" s="608"/>
      <c r="E4" s="608"/>
      <c r="F4" s="608"/>
      <c r="G4" s="608"/>
      <c r="H4" s="608"/>
      <c r="I4" s="609"/>
      <c r="J4" s="119" t="s">
        <v>628</v>
      </c>
      <c r="K4" s="196"/>
      <c r="Q4" s="1"/>
      <c r="R4" s="216">
        <f>IF(COUNTIF(NI_1,TRUE)&gt;0,2,IF(OR(COUNTIF(SAT_1,TRUE)&gt;0,COUNTIF(Response_1,TRUE)&gt;0,COUNTA(Response_2)&gt;0),1,0))</f>
        <v>0</v>
      </c>
      <c r="S4" s="216">
        <f>IF(COUNTIF(NI_1,TRUE)&gt;0,2,IF(OR(COUNTIF(SAT_1,TRUE)&gt;0,COUNTIF(Response_1,TRUE)&gt;0,COUNTA(Response_2)&gt;0),1,0))</f>
        <v>0</v>
      </c>
      <c r="W4" s="156" t="s">
        <v>629</v>
      </c>
      <c r="X4" s="216">
        <f>IF(Cklst_Style=10,AE4,IF(R4=1,1,0))</f>
        <v>0</v>
      </c>
      <c r="Y4" s="4">
        <f>IF(Cklst_Style=10,AG4,IF(OR(R4=1,R4=2),1,0))</f>
        <v>0</v>
      </c>
      <c r="Z4" s="65" t="s">
        <v>630</v>
      </c>
      <c r="AC4" s="5"/>
      <c r="AD4" s="156" t="s">
        <v>629</v>
      </c>
      <c r="AE4" s="4">
        <f>AE3</f>
        <v>0</v>
      </c>
      <c r="AF4" s="4">
        <f>AE3+AF3</f>
        <v>0</v>
      </c>
      <c r="AG4" s="4">
        <f>IF(AE3+AF3=AG3,1,0)</f>
        <v>0</v>
      </c>
      <c r="AH4" s="65" t="s">
        <v>630</v>
      </c>
      <c r="AI4" s="5"/>
      <c r="AJ4" s="5"/>
      <c r="AK4" s="5"/>
      <c r="AL4" s="5"/>
      <c r="AM4" s="1"/>
      <c r="AN4" s="1"/>
      <c r="AO4" s="228"/>
      <c r="AP4" s="228"/>
      <c r="AQ4" s="228"/>
      <c r="AR4" s="1"/>
      <c r="AS4" s="1"/>
      <c r="AT4" s="1"/>
      <c r="AU4" s="1"/>
      <c r="AV4" s="1"/>
      <c r="AW4" s="1"/>
      <c r="AX4" s="1"/>
      <c r="AY4" s="1"/>
      <c r="AZ4" s="1"/>
      <c r="BA4" s="1"/>
      <c r="BB4" s="1"/>
      <c r="BC4" s="1"/>
      <c r="BD4" s="1"/>
      <c r="BE4" s="1"/>
      <c r="BF4" s="228"/>
      <c r="BG4" s="1"/>
      <c r="BH4" s="1"/>
      <c r="BI4" s="306"/>
      <c r="BJ4" s="307" t="str">
        <f t="shared" ref="BJ4:BO4" ca="1" si="0">OFFSET(Business_Line,BJ1,0)</f>
        <v>Energy &amp; Chemicals</v>
      </c>
      <c r="BK4" s="307" t="str">
        <f t="shared" ca="1" si="0"/>
        <v>Power</v>
      </c>
      <c r="BL4" s="307" t="str">
        <f t="shared" ca="1" si="0"/>
        <v>Mining &amp; Metals</v>
      </c>
      <c r="BM4" s="307" t="str">
        <f t="shared" ca="1" si="0"/>
        <v>Infrastructure</v>
      </c>
      <c r="BN4" s="307" t="str">
        <f t="shared" ca="1" si="0"/>
        <v>Life Sciences &amp; Advanced Mfg</v>
      </c>
      <c r="BO4" s="307" t="str">
        <f t="shared" ca="1" si="0"/>
        <v>Government</v>
      </c>
      <c r="BP4" s="305"/>
      <c r="BQ4" s="312"/>
      <c r="BR4" s="306"/>
      <c r="BS4" s="307" t="str">
        <f t="shared" ref="BS4:BX4" ca="1" si="1">OFFSET(Business_Line_Sub_1,BS1,0)</f>
        <v>Upstream</v>
      </c>
      <c r="BT4" s="307" t="str">
        <f t="shared" ca="1" si="1"/>
        <v>Downstream</v>
      </c>
      <c r="BU4" s="307" t="str">
        <f t="shared" ca="1" si="1"/>
        <v>Offshore</v>
      </c>
      <c r="BV4" s="307" t="str">
        <f t="shared" ca="1" si="1"/>
        <v>Pipeline</v>
      </c>
      <c r="BW4" s="307" t="str">
        <f t="shared" ca="1" si="1"/>
        <v>Chemicals</v>
      </c>
      <c r="BX4" s="307" t="str">
        <f t="shared" ca="1" si="1"/>
        <v>LNG</v>
      </c>
      <c r="BY4" s="307" t="str">
        <f ca="1">OFFSET(Business_Line_Sub_2,BY1,0)</f>
        <v>Fossil</v>
      </c>
      <c r="BZ4" s="307" t="str">
        <f ca="1">OFFSET(Business_Line_Sub_2,BZ1,0)</f>
        <v>Nuclear</v>
      </c>
      <c r="CA4" s="307" t="str">
        <f ca="1">OFFSET(Business_Line_Sub_2,CA1,0)</f>
        <v>Renewables</v>
      </c>
      <c r="CB4" s="307" t="str">
        <f ca="1">OFFSET(Business_Line_Sub_2,CB1,0)</f>
        <v>Power Services</v>
      </c>
      <c r="CC4" s="307" t="str">
        <f ca="1">OFFSET(Business_Line_Sub_3,CC1,0)</f>
        <v>Mining</v>
      </c>
      <c r="CD4" s="307" t="str">
        <f ca="1">OFFSET(Business_Line_Sub_3,CD1,0)</f>
        <v>Metals</v>
      </c>
      <c r="CE4" s="307" t="str">
        <f ca="1">OFFSET(Business_Line_Sub_4,CE1,0)</f>
        <v>Roads</v>
      </c>
      <c r="CF4" s="307" t="str">
        <f ca="1">OFFSET(Business_Line_Sub_4,CF1,0)</f>
        <v>Rail</v>
      </c>
      <c r="CG4" s="307" t="str">
        <f ca="1">OFFSET(Business_Line_Sub_5,CG1,0)</f>
        <v>Life Sciences</v>
      </c>
      <c r="CH4" s="307" t="str">
        <f ca="1">OFFSET(Business_Line_Sub_5,CH1,0)</f>
        <v>Manufacturing</v>
      </c>
      <c r="CI4" s="307" t="str">
        <f ca="1">OFFSET(Business_Line_Sub_6,CI1,0)</f>
        <v>Contingency Ops</v>
      </c>
      <c r="CJ4" s="307" t="str">
        <f ca="1">OFFSET(Business_Line_Sub_6,CJ1,0)</f>
        <v>Environmental/Nuclear Ops</v>
      </c>
      <c r="CK4" s="307" t="str">
        <f ca="1">OFFSET(Business_Line_Sub_6,CK1,0)</f>
        <v>Govt Services</v>
      </c>
      <c r="CL4" s="305"/>
      <c r="CM4" s="312"/>
      <c r="CN4" s="306"/>
      <c r="CO4" s="307" t="str">
        <f ca="1">OFFSET(Phase,CO1,0)</f>
        <v>Proposal</v>
      </c>
      <c r="CP4" s="307" t="str">
        <f ca="1">OFFSET(Phase,CP1,0)</f>
        <v>Study</v>
      </c>
      <c r="CQ4" s="307" t="str">
        <f ca="1">OFFSET(Phase,CQ1,0)</f>
        <v>Pre-FEED</v>
      </c>
      <c r="CR4" s="307" t="str">
        <f ca="1">OFFSET(Phase,CR1,0)</f>
        <v>FEED</v>
      </c>
      <c r="CS4" s="307" t="str">
        <f ca="1">OFFSET(Phase,CS1,0)</f>
        <v>Execution</v>
      </c>
      <c r="CT4" s="305"/>
      <c r="CU4" s="312"/>
      <c r="CV4" s="306"/>
      <c r="CW4" s="307" t="str">
        <f t="shared" ref="CW4:DE4" ca="1" si="2">OFFSET(Execution,CW1,0)</f>
        <v>E -- Engineering</v>
      </c>
      <c r="CX4" s="307" t="str">
        <f t="shared" ca="1" si="2"/>
        <v>P -- Procurement</v>
      </c>
      <c r="CY4" s="307" t="str">
        <f t="shared" ca="1" si="2"/>
        <v>F -- Fabrication</v>
      </c>
      <c r="CZ4" s="307" t="str">
        <f t="shared" ca="1" si="2"/>
        <v>CM -- Construction Management</v>
      </c>
      <c r="DA4" s="307" t="str">
        <f t="shared" ca="1" si="2"/>
        <v>SP -- Construction Self Perform</v>
      </c>
      <c r="DB4" s="307" t="str">
        <f t="shared" ca="1" si="2"/>
        <v>PMC -- Project Mgmt Contractor</v>
      </c>
      <c r="DC4" s="307" t="str">
        <f t="shared" ca="1" si="2"/>
        <v>Commissioning &amp; Startup</v>
      </c>
      <c r="DD4" s="307" t="str">
        <f t="shared" ca="1" si="2"/>
        <v>V -- Validation</v>
      </c>
      <c r="DE4" s="307" t="str">
        <f t="shared" ca="1" si="2"/>
        <v>O&amp;M -- Operations &amp; Maintenance</v>
      </c>
      <c r="DF4" s="305"/>
      <c r="DG4" s="312"/>
      <c r="DH4" s="306"/>
      <c r="DI4" s="307" t="str">
        <f ca="1">OFFSET(Size,DI1,0)</f>
        <v>Small (less than $5MM / 50K hrs)</v>
      </c>
      <c r="DJ4" s="307" t="str">
        <f ca="1">OFFSET(Size,DJ1,0)</f>
        <v>Large (greater than $5MM / 50K hrs)</v>
      </c>
      <c r="DK4" s="305"/>
      <c r="DL4" s="312"/>
      <c r="DM4" s="306"/>
      <c r="DN4" s="307" t="str">
        <f ca="1">OFFSET(Contract,DN1,0)</f>
        <v>Lump Sum</v>
      </c>
      <c r="DO4" s="307" t="str">
        <f ca="1">OFFSET(Contract,DO1,0)</f>
        <v>Cost Reimbursable</v>
      </c>
      <c r="DP4" s="305"/>
      <c r="DQ4" s="312"/>
      <c r="DR4" s="306"/>
      <c r="DS4" s="307" t="s">
        <v>203</v>
      </c>
      <c r="DT4" s="307" t="s">
        <v>216</v>
      </c>
      <c r="DU4" s="305"/>
      <c r="DV4" s="312"/>
      <c r="DW4" s="306"/>
      <c r="DX4" s="307" t="s">
        <v>203</v>
      </c>
      <c r="DY4" s="307" t="s">
        <v>216</v>
      </c>
      <c r="DZ4" s="305"/>
      <c r="EA4" s="284"/>
      <c r="EB4" s="306"/>
      <c r="EC4" s="307" t="s">
        <v>203</v>
      </c>
      <c r="ED4" s="307" t="s">
        <v>216</v>
      </c>
      <c r="EE4" s="305"/>
      <c r="EF4" s="284"/>
      <c r="EG4" s="306"/>
      <c r="EH4" s="307" t="s">
        <v>203</v>
      </c>
      <c r="EI4" s="307" t="s">
        <v>216</v>
      </c>
      <c r="EJ4" s="305"/>
      <c r="EK4" s="284"/>
      <c r="EL4" s="306"/>
      <c r="EM4" s="307" t="s">
        <v>203</v>
      </c>
      <c r="EN4" s="307" t="s">
        <v>216</v>
      </c>
      <c r="EO4" s="305"/>
      <c r="EP4" s="201"/>
      <c r="FF4" s="228"/>
      <c r="FG4" s="281"/>
      <c r="FH4" s="281"/>
      <c r="FI4" s="281"/>
      <c r="FJ4" s="281"/>
      <c r="FK4" s="281"/>
      <c r="FL4" s="281"/>
    </row>
    <row r="5" spans="1:168" ht="18" customHeight="1" outlineLevel="1" x14ac:dyDescent="0.25">
      <c r="A5" s="494"/>
      <c r="C5" s="6"/>
      <c r="D5" s="610"/>
      <c r="E5" s="610"/>
      <c r="F5" s="610"/>
      <c r="G5" s="610"/>
      <c r="H5" s="610"/>
      <c r="I5" s="610"/>
      <c r="J5" s="610"/>
      <c r="K5" s="192"/>
      <c r="Q5" s="1"/>
      <c r="R5" s="90" t="s">
        <v>631</v>
      </c>
      <c r="S5" s="5" t="s">
        <v>632</v>
      </c>
      <c r="X5" s="7"/>
      <c r="AM5" s="217">
        <f>COUNTA(AM6:AM7)</f>
        <v>0</v>
      </c>
      <c r="AN5" s="1"/>
      <c r="AO5" s="228"/>
      <c r="AP5" s="228"/>
      <c r="AQ5" s="228"/>
      <c r="AR5" s="1"/>
      <c r="AS5" s="1"/>
      <c r="AT5" s="1"/>
      <c r="AU5" s="1"/>
      <c r="AV5" s="1"/>
      <c r="AW5" s="1"/>
      <c r="AX5" s="1"/>
      <c r="AY5" s="1"/>
      <c r="AZ5" s="1"/>
      <c r="BA5" s="1"/>
      <c r="BB5" s="1"/>
      <c r="BC5" s="1"/>
      <c r="BD5" s="1"/>
      <c r="BE5" s="1"/>
      <c r="BF5" s="228"/>
      <c r="BG5" s="1"/>
      <c r="BH5" s="1"/>
      <c r="BI5" s="306"/>
      <c r="BJ5" s="308"/>
      <c r="BK5" s="308"/>
      <c r="BL5" s="308"/>
      <c r="BM5" s="308"/>
      <c r="BN5" s="308"/>
      <c r="BO5" s="308"/>
      <c r="BP5" s="305"/>
      <c r="BQ5" s="312"/>
      <c r="BR5" s="306"/>
      <c r="BS5" s="308"/>
      <c r="BT5" s="308"/>
      <c r="BU5" s="308"/>
      <c r="BV5" s="308"/>
      <c r="BW5" s="308"/>
      <c r="BX5" s="308"/>
      <c r="BY5" s="308"/>
      <c r="BZ5" s="308"/>
      <c r="CA5" s="308"/>
      <c r="CB5" s="308"/>
      <c r="CC5" s="308"/>
      <c r="CD5" s="308"/>
      <c r="CE5" s="308"/>
      <c r="CF5" s="308"/>
      <c r="CG5" s="308"/>
      <c r="CH5" s="308"/>
      <c r="CI5" s="308"/>
      <c r="CJ5" s="308"/>
      <c r="CK5" s="308"/>
      <c r="CL5" s="305"/>
      <c r="CM5" s="312"/>
      <c r="CN5" s="306"/>
      <c r="CO5" s="308"/>
      <c r="CP5" s="308"/>
      <c r="CQ5" s="308"/>
      <c r="CR5" s="308"/>
      <c r="CS5" s="308"/>
      <c r="CT5" s="305"/>
      <c r="CU5" s="312"/>
      <c r="CV5" s="306"/>
      <c r="CW5" s="308"/>
      <c r="CX5" s="308"/>
      <c r="CY5" s="308"/>
      <c r="CZ5" s="308"/>
      <c r="DA5" s="308"/>
      <c r="DB5" s="308"/>
      <c r="DC5" s="308"/>
      <c r="DD5" s="308"/>
      <c r="DE5" s="308"/>
      <c r="DF5" s="305"/>
      <c r="DG5" s="312"/>
      <c r="DH5" s="306"/>
      <c r="DI5" s="308"/>
      <c r="DJ5" s="308"/>
      <c r="DK5" s="305"/>
      <c r="DL5" s="312"/>
      <c r="DM5" s="306"/>
      <c r="DN5" s="308"/>
      <c r="DO5" s="308"/>
      <c r="DP5" s="305"/>
      <c r="DQ5" s="312"/>
      <c r="DR5" s="306"/>
      <c r="DS5" s="308"/>
      <c r="DT5" s="308"/>
      <c r="DU5" s="305"/>
      <c r="DV5" s="312"/>
      <c r="DW5" s="306"/>
      <c r="DX5" s="308"/>
      <c r="DY5" s="308"/>
      <c r="DZ5" s="305"/>
      <c r="EA5" s="284"/>
      <c r="EB5" s="306"/>
      <c r="EC5" s="308"/>
      <c r="ED5" s="308"/>
      <c r="EE5" s="305"/>
      <c r="EF5" s="284"/>
      <c r="EG5" s="306"/>
      <c r="EH5" s="308"/>
      <c r="EI5" s="308"/>
      <c r="EJ5" s="305"/>
      <c r="EK5" s="284"/>
      <c r="EL5" s="306"/>
      <c r="EM5" s="308"/>
      <c r="EN5" s="308"/>
      <c r="EO5" s="305"/>
      <c r="EP5" s="201"/>
      <c r="FF5" s="228"/>
      <c r="FG5" s="281"/>
      <c r="FH5" s="281"/>
      <c r="FI5" s="281"/>
      <c r="FJ5" s="281"/>
      <c r="FK5" s="281"/>
      <c r="FL5" s="281"/>
    </row>
    <row r="6" spans="1:168" ht="25.5" customHeight="1" outlineLevel="1" x14ac:dyDescent="0.25">
      <c r="A6" s="28" t="s">
        <v>526</v>
      </c>
      <c r="B6" s="214">
        <v>1</v>
      </c>
      <c r="C6" s="6"/>
      <c r="D6" s="611" t="s">
        <v>633</v>
      </c>
      <c r="E6" s="612"/>
      <c r="F6" s="612"/>
      <c r="G6" s="612"/>
      <c r="H6" s="612"/>
      <c r="I6" s="612"/>
      <c r="J6" s="612"/>
      <c r="K6" s="192"/>
      <c r="Q6" s="1"/>
      <c r="R6" s="90" t="s">
        <v>634</v>
      </c>
      <c r="S6" s="5" t="s">
        <v>635</v>
      </c>
      <c r="X6" s="8"/>
      <c r="AM6" s="1"/>
      <c r="AN6" s="157" t="str">
        <f>D6</f>
        <v>The Contractor’s Quality Control Manual should be assessed according to the requirements of the Contract.  Normally, these requirements are defined in Attachment E, Contractor Quality Requirements.  Audit points should be added or deleted accordingly.</v>
      </c>
      <c r="AO6" s="228"/>
      <c r="AP6" s="228"/>
      <c r="AQ6" s="228"/>
      <c r="AR6" s="1"/>
      <c r="AS6" s="1"/>
      <c r="AT6" s="1"/>
      <c r="AU6" s="1"/>
      <c r="AV6" s="1"/>
      <c r="AW6" s="1"/>
      <c r="AX6" s="1"/>
      <c r="AY6" s="1"/>
      <c r="AZ6" s="1"/>
      <c r="BA6" s="1"/>
      <c r="BB6" s="1"/>
      <c r="BC6" s="1"/>
      <c r="BD6" s="1"/>
      <c r="BE6" s="1"/>
      <c r="BF6" s="228"/>
      <c r="BG6" s="1"/>
      <c r="BH6" s="1"/>
      <c r="BI6" s="306"/>
      <c r="BJ6" s="308"/>
      <c r="BK6" s="308"/>
      <c r="BL6" s="308"/>
      <c r="BM6" s="308"/>
      <c r="BN6" s="308"/>
      <c r="BO6" s="308"/>
      <c r="BP6" s="305"/>
      <c r="BQ6" s="312"/>
      <c r="BR6" s="306"/>
      <c r="BS6" s="308"/>
      <c r="BT6" s="308"/>
      <c r="BU6" s="308"/>
      <c r="BV6" s="308"/>
      <c r="BW6" s="308"/>
      <c r="BX6" s="308"/>
      <c r="BY6" s="308"/>
      <c r="BZ6" s="308"/>
      <c r="CA6" s="308"/>
      <c r="CB6" s="308"/>
      <c r="CC6" s="308"/>
      <c r="CD6" s="308"/>
      <c r="CE6" s="308"/>
      <c r="CF6" s="308"/>
      <c r="CG6" s="308"/>
      <c r="CH6" s="308"/>
      <c r="CI6" s="308"/>
      <c r="CJ6" s="308"/>
      <c r="CK6" s="308"/>
      <c r="CL6" s="305"/>
      <c r="CM6" s="312"/>
      <c r="CN6" s="306"/>
      <c r="CO6" s="308"/>
      <c r="CP6" s="308"/>
      <c r="CQ6" s="308"/>
      <c r="CR6" s="308"/>
      <c r="CS6" s="308"/>
      <c r="CT6" s="305"/>
      <c r="CU6" s="312"/>
      <c r="CV6" s="306"/>
      <c r="CW6" s="308"/>
      <c r="CX6" s="308"/>
      <c r="CY6" s="308"/>
      <c r="CZ6" s="308"/>
      <c r="DA6" s="308"/>
      <c r="DB6" s="308"/>
      <c r="DC6" s="308"/>
      <c r="DD6" s="308"/>
      <c r="DE6" s="308"/>
      <c r="DF6" s="305"/>
      <c r="DG6" s="312"/>
      <c r="DH6" s="306"/>
      <c r="DI6" s="308"/>
      <c r="DJ6" s="308"/>
      <c r="DK6" s="305"/>
      <c r="DL6" s="312"/>
      <c r="DM6" s="306"/>
      <c r="DN6" s="308"/>
      <c r="DO6" s="308"/>
      <c r="DP6" s="305"/>
      <c r="DQ6" s="312"/>
      <c r="DR6" s="306"/>
      <c r="DS6" s="308"/>
      <c r="DT6" s="308"/>
      <c r="DU6" s="305"/>
      <c r="DV6" s="312"/>
      <c r="DW6" s="306"/>
      <c r="DX6" s="308"/>
      <c r="DY6" s="308"/>
      <c r="DZ6" s="305"/>
      <c r="EA6" s="284"/>
      <c r="EB6" s="306"/>
      <c r="EC6" s="308"/>
      <c r="ED6" s="308"/>
      <c r="EE6" s="305"/>
      <c r="EF6" s="284"/>
      <c r="EG6" s="306"/>
      <c r="EH6" s="308"/>
      <c r="EI6" s="308"/>
      <c r="EJ6" s="305"/>
      <c r="EK6" s="284"/>
      <c r="EL6" s="306"/>
      <c r="EM6" s="308"/>
      <c r="EN6" s="308"/>
      <c r="EO6" s="305"/>
      <c r="EP6" s="201"/>
      <c r="FF6" s="228"/>
      <c r="FG6" s="281"/>
      <c r="FH6" s="281"/>
      <c r="FI6" s="281"/>
      <c r="FJ6" s="281"/>
      <c r="FK6" s="281"/>
      <c r="FL6" s="281"/>
    </row>
    <row r="7" spans="1:168" ht="13.95" customHeight="1" outlineLevel="1" x14ac:dyDescent="0.25">
      <c r="A7" s="494"/>
      <c r="C7" s="9"/>
      <c r="D7" s="613"/>
      <c r="E7" s="613"/>
      <c r="F7" s="613"/>
      <c r="G7" s="613"/>
      <c r="H7" s="613"/>
      <c r="I7" s="613"/>
      <c r="J7" s="613"/>
      <c r="K7" s="196"/>
      <c r="Q7" s="1"/>
      <c r="R7" s="8"/>
      <c r="X7" s="8"/>
      <c r="AM7" s="1"/>
      <c r="AN7" s="1"/>
      <c r="AO7" s="228"/>
      <c r="AP7" s="228"/>
      <c r="AQ7" s="228"/>
      <c r="AR7" s="1"/>
      <c r="AS7" s="1"/>
      <c r="AT7" s="1"/>
      <c r="AU7" s="1"/>
      <c r="AV7" s="1"/>
      <c r="AW7" s="1"/>
      <c r="AX7" s="1"/>
      <c r="AY7" s="1"/>
      <c r="AZ7" s="1"/>
      <c r="BA7" s="1"/>
      <c r="BB7" s="1"/>
      <c r="BC7" s="1"/>
      <c r="BD7" s="1"/>
      <c r="BE7" s="1"/>
      <c r="BF7" s="1"/>
      <c r="BG7" s="1"/>
      <c r="BH7" s="1"/>
      <c r="BI7" s="306"/>
      <c r="BJ7" s="308"/>
      <c r="BK7" s="308"/>
      <c r="BL7" s="308"/>
      <c r="BM7" s="308"/>
      <c r="BN7" s="308"/>
      <c r="BO7" s="308"/>
      <c r="BP7" s="305"/>
      <c r="BQ7" s="312"/>
      <c r="BR7" s="306"/>
      <c r="BS7" s="308"/>
      <c r="BT7" s="308"/>
      <c r="BU7" s="308"/>
      <c r="BV7" s="308"/>
      <c r="BW7" s="308"/>
      <c r="BX7" s="308"/>
      <c r="BY7" s="308"/>
      <c r="BZ7" s="308"/>
      <c r="CA7" s="308"/>
      <c r="CB7" s="308"/>
      <c r="CC7" s="308"/>
      <c r="CD7" s="308"/>
      <c r="CE7" s="308"/>
      <c r="CF7" s="308"/>
      <c r="CG7" s="308"/>
      <c r="CH7" s="308"/>
      <c r="CI7" s="308"/>
      <c r="CJ7" s="308"/>
      <c r="CK7" s="308"/>
      <c r="CL7" s="305"/>
      <c r="CM7" s="312"/>
      <c r="CN7" s="306"/>
      <c r="CO7" s="308"/>
      <c r="CP7" s="308"/>
      <c r="CQ7" s="308"/>
      <c r="CR7" s="308"/>
      <c r="CS7" s="308"/>
      <c r="CT7" s="305"/>
      <c r="CU7" s="312"/>
      <c r="CV7" s="306"/>
      <c r="CW7" s="308"/>
      <c r="CX7" s="308"/>
      <c r="CY7" s="308"/>
      <c r="CZ7" s="308"/>
      <c r="DA7" s="308"/>
      <c r="DB7" s="308"/>
      <c r="DC7" s="308"/>
      <c r="DD7" s="308"/>
      <c r="DE7" s="308"/>
      <c r="DF7" s="305"/>
      <c r="DG7" s="312"/>
      <c r="DH7" s="306"/>
      <c r="DI7" s="308"/>
      <c r="DJ7" s="308"/>
      <c r="DK7" s="305"/>
      <c r="DL7" s="312"/>
      <c r="DM7" s="306"/>
      <c r="DN7" s="308"/>
      <c r="DO7" s="308"/>
      <c r="DP7" s="305"/>
      <c r="DQ7" s="312"/>
      <c r="DR7" s="306"/>
      <c r="DS7" s="308"/>
      <c r="DT7" s="308"/>
      <c r="DU7" s="305"/>
      <c r="DV7" s="312"/>
      <c r="DW7" s="306"/>
      <c r="DX7" s="308"/>
      <c r="DY7" s="308"/>
      <c r="DZ7" s="305"/>
      <c r="EA7" s="284"/>
      <c r="EB7" s="306"/>
      <c r="EC7" s="308"/>
      <c r="ED7" s="308"/>
      <c r="EE7" s="305"/>
      <c r="EF7" s="284"/>
      <c r="EG7" s="306"/>
      <c r="EH7" s="308"/>
      <c r="EI7" s="308"/>
      <c r="EJ7" s="305"/>
      <c r="EK7" s="284"/>
      <c r="EL7" s="306"/>
      <c r="EM7" s="308"/>
      <c r="EN7" s="308"/>
      <c r="EO7" s="305"/>
      <c r="EP7" s="201"/>
      <c r="FF7" s="228"/>
      <c r="FG7" s="281"/>
      <c r="FH7" s="281"/>
      <c r="FI7" s="281"/>
      <c r="FJ7" s="281"/>
      <c r="FK7" s="281"/>
      <c r="FL7" s="281"/>
    </row>
    <row r="8" spans="1:168" ht="15.75" customHeight="1" x14ac:dyDescent="0.25">
      <c r="A8" s="494"/>
      <c r="C8" s="614" t="str">
        <f>"Auditor's Summary of Results for this " &amp; dmyTopic</f>
        <v>Auditor's Summary of Results for this Topic</v>
      </c>
      <c r="D8" s="615"/>
      <c r="E8" s="615"/>
      <c r="F8" s="615"/>
      <c r="G8" s="615"/>
      <c r="H8" s="615"/>
      <c r="I8" s="615"/>
      <c r="J8" s="615"/>
      <c r="K8" s="190"/>
      <c r="Q8" s="1"/>
      <c r="R8" s="8"/>
      <c r="X8" s="8"/>
      <c r="AM8" s="1"/>
      <c r="AN8" s="1"/>
      <c r="AO8" s="228"/>
      <c r="AP8" s="228"/>
      <c r="AQ8" s="228"/>
      <c r="AR8" s="1"/>
      <c r="AS8" s="1"/>
      <c r="AT8" s="1"/>
      <c r="AU8" s="1"/>
      <c r="AV8" s="1"/>
      <c r="AW8" s="1"/>
      <c r="AX8" s="1"/>
      <c r="AY8" s="1"/>
      <c r="AZ8" s="1"/>
      <c r="BA8" s="1"/>
      <c r="BB8" s="1"/>
      <c r="BC8" s="1"/>
      <c r="BD8" s="1"/>
      <c r="BE8" s="1"/>
      <c r="BF8" s="1"/>
      <c r="BG8" s="1"/>
      <c r="BH8" s="1"/>
      <c r="BI8" s="306"/>
      <c r="BJ8" s="308"/>
      <c r="BK8" s="308"/>
      <c r="BL8" s="308"/>
      <c r="BM8" s="308"/>
      <c r="BN8" s="308"/>
      <c r="BO8" s="308"/>
      <c r="BP8" s="305"/>
      <c r="BQ8" s="312"/>
      <c r="BR8" s="306"/>
      <c r="BS8" s="308"/>
      <c r="BT8" s="308"/>
      <c r="BU8" s="308"/>
      <c r="BV8" s="308"/>
      <c r="BW8" s="308"/>
      <c r="BX8" s="308"/>
      <c r="BY8" s="308"/>
      <c r="BZ8" s="308"/>
      <c r="CA8" s="308"/>
      <c r="CB8" s="308"/>
      <c r="CC8" s="308"/>
      <c r="CD8" s="308"/>
      <c r="CE8" s="308"/>
      <c r="CF8" s="308"/>
      <c r="CG8" s="308"/>
      <c r="CH8" s="308"/>
      <c r="CI8" s="308"/>
      <c r="CJ8" s="308"/>
      <c r="CK8" s="308"/>
      <c r="CL8" s="305"/>
      <c r="CM8" s="312"/>
      <c r="CN8" s="306"/>
      <c r="CO8" s="308"/>
      <c r="CP8" s="308"/>
      <c r="CQ8" s="308"/>
      <c r="CR8" s="308"/>
      <c r="CS8" s="308"/>
      <c r="CT8" s="305"/>
      <c r="CU8" s="312"/>
      <c r="CV8" s="306"/>
      <c r="CW8" s="308"/>
      <c r="CX8" s="308"/>
      <c r="CY8" s="308"/>
      <c r="CZ8" s="308"/>
      <c r="DA8" s="308"/>
      <c r="DB8" s="308"/>
      <c r="DC8" s="308"/>
      <c r="DD8" s="308"/>
      <c r="DE8" s="308"/>
      <c r="DF8" s="305"/>
      <c r="DG8" s="312"/>
      <c r="DH8" s="306"/>
      <c r="DI8" s="308"/>
      <c r="DJ8" s="308"/>
      <c r="DK8" s="305"/>
      <c r="DL8" s="312"/>
      <c r="DM8" s="306"/>
      <c r="DN8" s="308"/>
      <c r="DO8" s="308"/>
      <c r="DP8" s="305"/>
      <c r="DQ8" s="312"/>
      <c r="DR8" s="306"/>
      <c r="DS8" s="308"/>
      <c r="DT8" s="308"/>
      <c r="DU8" s="305"/>
      <c r="DV8" s="312"/>
      <c r="DW8" s="306"/>
      <c r="DX8" s="308"/>
      <c r="DY8" s="308"/>
      <c r="DZ8" s="305"/>
      <c r="EA8" s="284"/>
      <c r="EB8" s="306"/>
      <c r="EC8" s="308"/>
      <c r="ED8" s="308"/>
      <c r="EE8" s="305"/>
      <c r="EF8" s="284"/>
      <c r="EG8" s="306"/>
      <c r="EH8" s="308"/>
      <c r="EI8" s="308"/>
      <c r="EJ8" s="305"/>
      <c r="EK8" s="284"/>
      <c r="EL8" s="306"/>
      <c r="EM8" s="308"/>
      <c r="EN8" s="308"/>
      <c r="EO8" s="305"/>
      <c r="EP8" s="201"/>
      <c r="FF8" s="228"/>
      <c r="FG8" s="281"/>
      <c r="FH8" s="281"/>
      <c r="FI8" s="281"/>
      <c r="FJ8" s="281"/>
      <c r="FK8" s="281"/>
      <c r="FL8" s="281"/>
    </row>
    <row r="9" spans="1:168" x14ac:dyDescent="0.25">
      <c r="A9" s="494"/>
      <c r="C9" s="152"/>
      <c r="D9" s="616"/>
      <c r="E9" s="616"/>
      <c r="F9" s="616"/>
      <c r="G9" s="616"/>
      <c r="H9" s="616"/>
      <c r="I9" s="616"/>
      <c r="J9" s="616"/>
      <c r="K9" s="192"/>
      <c r="Q9" s="1"/>
      <c r="R9" s="8"/>
      <c r="X9" s="8"/>
      <c r="AM9" s="1"/>
      <c r="AN9" s="1"/>
      <c r="AO9" s="228"/>
      <c r="AP9" s="228"/>
      <c r="AQ9" s="228"/>
      <c r="AR9" s="1"/>
      <c r="AS9" s="1"/>
      <c r="AT9" s="1"/>
      <c r="AU9" s="1"/>
      <c r="AV9" s="1"/>
      <c r="AW9" s="1"/>
      <c r="AX9" s="1"/>
      <c r="AY9" s="1"/>
      <c r="AZ9" s="1"/>
      <c r="BA9" s="1"/>
      <c r="BB9" s="1"/>
      <c r="BC9" s="1"/>
      <c r="BD9" s="1"/>
      <c r="BE9" s="1"/>
      <c r="BF9" s="1"/>
      <c r="BG9" s="1"/>
      <c r="BH9" s="1"/>
      <c r="BI9" s="306"/>
      <c r="BJ9" s="308"/>
      <c r="BK9" s="308"/>
      <c r="BL9" s="308"/>
      <c r="BM9" s="308"/>
      <c r="BN9" s="308"/>
      <c r="BO9" s="308"/>
      <c r="BP9" s="305"/>
      <c r="BQ9" s="312"/>
      <c r="BR9" s="306"/>
      <c r="BS9" s="308"/>
      <c r="BT9" s="308"/>
      <c r="BU9" s="308"/>
      <c r="BV9" s="308"/>
      <c r="BW9" s="308"/>
      <c r="BX9" s="308"/>
      <c r="BY9" s="308"/>
      <c r="BZ9" s="308"/>
      <c r="CA9" s="308"/>
      <c r="CB9" s="308"/>
      <c r="CC9" s="308"/>
      <c r="CD9" s="308"/>
      <c r="CE9" s="308"/>
      <c r="CF9" s="308"/>
      <c r="CG9" s="308"/>
      <c r="CH9" s="308"/>
      <c r="CI9" s="308"/>
      <c r="CJ9" s="308"/>
      <c r="CK9" s="308"/>
      <c r="CL9" s="305"/>
      <c r="CM9" s="312"/>
      <c r="CN9" s="306"/>
      <c r="CO9" s="308"/>
      <c r="CP9" s="308"/>
      <c r="CQ9" s="308"/>
      <c r="CR9" s="308"/>
      <c r="CS9" s="308"/>
      <c r="CT9" s="305"/>
      <c r="CU9" s="312"/>
      <c r="CV9" s="306"/>
      <c r="CW9" s="308"/>
      <c r="CX9" s="308"/>
      <c r="CY9" s="308"/>
      <c r="CZ9" s="308"/>
      <c r="DA9" s="308"/>
      <c r="DB9" s="308"/>
      <c r="DC9" s="308"/>
      <c r="DD9" s="308"/>
      <c r="DE9" s="308"/>
      <c r="DF9" s="305"/>
      <c r="DG9" s="312"/>
      <c r="DH9" s="306"/>
      <c r="DI9" s="308"/>
      <c r="DJ9" s="308"/>
      <c r="DK9" s="305"/>
      <c r="DL9" s="312"/>
      <c r="DM9" s="306"/>
      <c r="DN9" s="308"/>
      <c r="DO9" s="308"/>
      <c r="DP9" s="305"/>
      <c r="DQ9" s="312"/>
      <c r="DR9" s="306"/>
      <c r="DS9" s="308"/>
      <c r="DT9" s="308"/>
      <c r="DU9" s="305"/>
      <c r="DV9" s="312"/>
      <c r="DW9" s="306"/>
      <c r="DX9" s="308"/>
      <c r="DY9" s="308"/>
      <c r="DZ9" s="305"/>
      <c r="EA9" s="284"/>
      <c r="EB9" s="306"/>
      <c r="EC9" s="308"/>
      <c r="ED9" s="308"/>
      <c r="EE9" s="305"/>
      <c r="EF9" s="284"/>
      <c r="EG9" s="306"/>
      <c r="EH9" s="308"/>
      <c r="EI9" s="308"/>
      <c r="EJ9" s="305"/>
      <c r="EK9" s="284"/>
      <c r="EL9" s="306"/>
      <c r="EM9" s="308"/>
      <c r="EN9" s="308"/>
      <c r="EO9" s="305"/>
      <c r="EP9" s="201"/>
      <c r="FF9" s="228"/>
      <c r="FG9" s="281"/>
      <c r="FH9" s="281"/>
      <c r="FI9" s="281"/>
      <c r="FJ9" s="281"/>
      <c r="FK9" s="281"/>
      <c r="FL9" s="281"/>
    </row>
    <row r="10" spans="1:168" ht="13.2" customHeight="1" x14ac:dyDescent="0.25">
      <c r="A10" s="28" t="s">
        <v>546</v>
      </c>
      <c r="B10" s="214">
        <v>1</v>
      </c>
      <c r="C10" s="495"/>
      <c r="D10" s="617"/>
      <c r="E10" s="618"/>
      <c r="F10" s="618"/>
      <c r="G10" s="618"/>
      <c r="H10" s="618"/>
      <c r="I10" s="618"/>
      <c r="J10" s="618"/>
      <c r="K10" s="192"/>
      <c r="Q10" s="1"/>
      <c r="R10" s="8"/>
      <c r="X10" s="8"/>
      <c r="AM10" s="1"/>
      <c r="AN10" s="157">
        <f>D10</f>
        <v>0</v>
      </c>
      <c r="AO10" s="228"/>
      <c r="AP10" s="228"/>
      <c r="AQ10" s="228"/>
      <c r="AR10" s="1"/>
      <c r="AS10" s="1"/>
      <c r="AT10" s="1"/>
      <c r="AU10" s="1"/>
      <c r="AV10" s="1"/>
      <c r="AW10" s="1"/>
      <c r="AX10" s="1"/>
      <c r="AY10" s="1"/>
      <c r="AZ10" s="1"/>
      <c r="BA10" s="1"/>
      <c r="BB10" s="1"/>
      <c r="BC10" s="1"/>
      <c r="BD10" s="1"/>
      <c r="BE10" s="1"/>
      <c r="BF10" s="1"/>
      <c r="BG10" s="1"/>
      <c r="BH10" s="1"/>
      <c r="BI10" s="306"/>
      <c r="BJ10" s="308"/>
      <c r="BK10" s="308"/>
      <c r="BL10" s="308"/>
      <c r="BM10" s="308"/>
      <c r="BN10" s="308"/>
      <c r="BO10" s="308"/>
      <c r="BP10" s="305"/>
      <c r="BQ10" s="312"/>
      <c r="BR10" s="306"/>
      <c r="BS10" s="308"/>
      <c r="BT10" s="308"/>
      <c r="BU10" s="308"/>
      <c r="BV10" s="308"/>
      <c r="BW10" s="308"/>
      <c r="BX10" s="308"/>
      <c r="BY10" s="308"/>
      <c r="BZ10" s="308"/>
      <c r="CA10" s="308"/>
      <c r="CB10" s="308"/>
      <c r="CC10" s="308"/>
      <c r="CD10" s="308"/>
      <c r="CE10" s="308"/>
      <c r="CF10" s="308"/>
      <c r="CG10" s="308"/>
      <c r="CH10" s="308"/>
      <c r="CI10" s="308"/>
      <c r="CJ10" s="308"/>
      <c r="CK10" s="308"/>
      <c r="CL10" s="305"/>
      <c r="CM10" s="312"/>
      <c r="CN10" s="306"/>
      <c r="CO10" s="308"/>
      <c r="CP10" s="308"/>
      <c r="CQ10" s="308"/>
      <c r="CR10" s="308"/>
      <c r="CS10" s="308"/>
      <c r="CT10" s="305"/>
      <c r="CU10" s="312"/>
      <c r="CV10" s="306"/>
      <c r="CW10" s="308"/>
      <c r="CX10" s="308"/>
      <c r="CY10" s="308"/>
      <c r="CZ10" s="308"/>
      <c r="DA10" s="308"/>
      <c r="DB10" s="308"/>
      <c r="DC10" s="308"/>
      <c r="DD10" s="308"/>
      <c r="DE10" s="308"/>
      <c r="DF10" s="305"/>
      <c r="DG10" s="312"/>
      <c r="DH10" s="306"/>
      <c r="DI10" s="308"/>
      <c r="DJ10" s="308"/>
      <c r="DK10" s="305"/>
      <c r="DL10" s="312"/>
      <c r="DM10" s="306"/>
      <c r="DN10" s="308"/>
      <c r="DO10" s="308"/>
      <c r="DP10" s="305"/>
      <c r="DQ10" s="312"/>
      <c r="DR10" s="306"/>
      <c r="DS10" s="308"/>
      <c r="DT10" s="308"/>
      <c r="DU10" s="305"/>
      <c r="DV10" s="312"/>
      <c r="DW10" s="306"/>
      <c r="DX10" s="308"/>
      <c r="DY10" s="308"/>
      <c r="DZ10" s="305"/>
      <c r="EA10" s="284"/>
      <c r="EB10" s="306"/>
      <c r="EC10" s="308"/>
      <c r="ED10" s="308"/>
      <c r="EE10" s="305"/>
      <c r="EF10" s="284"/>
      <c r="EG10" s="306"/>
      <c r="EH10" s="308"/>
      <c r="EI10" s="308"/>
      <c r="EJ10" s="305"/>
      <c r="EK10" s="284"/>
      <c r="EL10" s="306"/>
      <c r="EM10" s="308"/>
      <c r="EN10" s="308"/>
      <c r="EO10" s="305"/>
      <c r="EP10" s="201"/>
      <c r="FF10" s="228"/>
      <c r="FG10" s="281"/>
      <c r="FH10" s="281"/>
      <c r="FI10" s="281"/>
      <c r="FJ10" s="281"/>
      <c r="FK10" s="281"/>
      <c r="FL10" s="281"/>
    </row>
    <row r="11" spans="1:168" ht="13.8" thickBot="1" x14ac:dyDescent="0.3">
      <c r="A11" s="494"/>
      <c r="C11" s="496"/>
      <c r="D11" s="619"/>
      <c r="E11" s="619"/>
      <c r="F11" s="619"/>
      <c r="G11" s="619"/>
      <c r="H11" s="619"/>
      <c r="I11" s="619"/>
      <c r="J11" s="619"/>
      <c r="K11" s="196"/>
      <c r="Q11" s="1"/>
      <c r="R11" s="158"/>
      <c r="X11" s="66" t="s">
        <v>636</v>
      </c>
      <c r="Y11" s="5" t="s">
        <v>637</v>
      </c>
      <c r="Z11" s="5" t="s">
        <v>297</v>
      </c>
      <c r="AA11" s="5" t="s">
        <v>291</v>
      </c>
      <c r="AB11" s="5" t="s">
        <v>638</v>
      </c>
      <c r="AC11" s="5" t="s">
        <v>639</v>
      </c>
      <c r="AD11" s="5"/>
      <c r="AE11" s="5"/>
      <c r="AF11" s="5"/>
      <c r="AG11" s="5"/>
      <c r="AH11" s="5"/>
      <c r="AI11" s="5"/>
      <c r="AJ11" s="5"/>
      <c r="AK11" s="5"/>
      <c r="AL11" s="5"/>
      <c r="AM11" s="1"/>
      <c r="AN11" s="1"/>
      <c r="AO11" s="228"/>
      <c r="AP11" s="228"/>
      <c r="AQ11" s="228"/>
      <c r="AR11" s="1"/>
      <c r="AS11" s="1"/>
      <c r="AT11" s="1"/>
      <c r="AU11" s="1"/>
      <c r="AV11" s="1"/>
      <c r="AW11" s="1"/>
      <c r="AX11" s="1"/>
      <c r="AY11" s="1"/>
      <c r="AZ11" s="1"/>
      <c r="BA11" s="1"/>
      <c r="BB11" s="1"/>
      <c r="BC11" s="1"/>
      <c r="BD11" s="1"/>
      <c r="BE11" s="1"/>
      <c r="BF11" s="1"/>
      <c r="BG11" s="1"/>
      <c r="BH11" s="1"/>
      <c r="BI11" s="306"/>
      <c r="BJ11" s="308"/>
      <c r="BK11" s="308"/>
      <c r="BL11" s="308"/>
      <c r="BM11" s="308"/>
      <c r="BN11" s="308"/>
      <c r="BO11" s="308"/>
      <c r="BP11" s="305"/>
      <c r="BQ11" s="312"/>
      <c r="BR11" s="306"/>
      <c r="BS11" s="308"/>
      <c r="BT11" s="308"/>
      <c r="BU11" s="308"/>
      <c r="BV11" s="308"/>
      <c r="BW11" s="308"/>
      <c r="BX11" s="308"/>
      <c r="BY11" s="308"/>
      <c r="BZ11" s="308"/>
      <c r="CA11" s="308"/>
      <c r="CB11" s="308"/>
      <c r="CC11" s="308"/>
      <c r="CD11" s="308"/>
      <c r="CE11" s="308"/>
      <c r="CF11" s="308"/>
      <c r="CG11" s="308"/>
      <c r="CH11" s="308"/>
      <c r="CI11" s="308"/>
      <c r="CJ11" s="308"/>
      <c r="CK11" s="308"/>
      <c r="CL11" s="305"/>
      <c r="CM11" s="312"/>
      <c r="CN11" s="306"/>
      <c r="CO11" s="308"/>
      <c r="CP11" s="308"/>
      <c r="CQ11" s="308"/>
      <c r="CR11" s="308"/>
      <c r="CS11" s="308"/>
      <c r="CT11" s="305"/>
      <c r="CU11" s="312"/>
      <c r="CV11" s="306"/>
      <c r="CW11" s="308"/>
      <c r="CX11" s="308"/>
      <c r="CY11" s="308"/>
      <c r="CZ11" s="308"/>
      <c r="DA11" s="308"/>
      <c r="DB11" s="308"/>
      <c r="DC11" s="308"/>
      <c r="DD11" s="308"/>
      <c r="DE11" s="308"/>
      <c r="DF11" s="305"/>
      <c r="DG11" s="312"/>
      <c r="DH11" s="306"/>
      <c r="DI11" s="308"/>
      <c r="DJ11" s="308"/>
      <c r="DK11" s="305"/>
      <c r="DL11" s="312"/>
      <c r="DM11" s="306"/>
      <c r="DN11" s="308"/>
      <c r="DO11" s="308"/>
      <c r="DP11" s="305"/>
      <c r="DQ11" s="312"/>
      <c r="DR11" s="306"/>
      <c r="DS11" s="308"/>
      <c r="DT11" s="308"/>
      <c r="DU11" s="305"/>
      <c r="DV11" s="312"/>
      <c r="DW11" s="306"/>
      <c r="DX11" s="308"/>
      <c r="DY11" s="308"/>
      <c r="DZ11" s="305"/>
      <c r="EA11" s="284"/>
      <c r="EB11" s="306"/>
      <c r="EC11" s="308"/>
      <c r="ED11" s="308"/>
      <c r="EE11" s="305"/>
      <c r="EF11" s="284"/>
      <c r="EG11" s="306"/>
      <c r="EH11" s="308"/>
      <c r="EI11" s="308"/>
      <c r="EJ11" s="305"/>
      <c r="EK11" s="284"/>
      <c r="EL11" s="306"/>
      <c r="EM11" s="308"/>
      <c r="EN11" s="308"/>
      <c r="EO11" s="305"/>
      <c r="EP11" s="201"/>
      <c r="FF11" s="228"/>
      <c r="FG11" s="281"/>
      <c r="FH11" s="281"/>
      <c r="FI11" s="281"/>
      <c r="FJ11" s="281"/>
      <c r="FK11" s="281"/>
      <c r="FL11" s="281"/>
    </row>
    <row r="12" spans="1:168" ht="15.75" customHeight="1" thickBot="1" x14ac:dyDescent="0.3">
      <c r="A12" s="497" t="s">
        <v>640</v>
      </c>
      <c r="C12" s="602" t="s">
        <v>641</v>
      </c>
      <c r="D12" s="603"/>
      <c r="E12" s="603"/>
      <c r="F12" s="245"/>
      <c r="G12" s="246"/>
      <c r="H12" s="242" t="s">
        <v>297</v>
      </c>
      <c r="I12" s="178" t="s">
        <v>291</v>
      </c>
      <c r="J12" s="120" t="s">
        <v>642</v>
      </c>
      <c r="K12" s="121"/>
      <c r="Q12" s="1"/>
      <c r="R12" s="4" t="s">
        <v>636</v>
      </c>
      <c r="S12" s="64" t="s">
        <v>637</v>
      </c>
      <c r="T12" s="64" t="s">
        <v>297</v>
      </c>
      <c r="U12" s="64" t="s">
        <v>291</v>
      </c>
      <c r="V12" s="64" t="s">
        <v>638</v>
      </c>
      <c r="W12" s="65"/>
      <c r="X12" s="4">
        <f t="shared" ref="X12:AC12" si="3">SUM(X13:X16)</f>
        <v>0</v>
      </c>
      <c r="Y12" s="4">
        <f t="shared" si="3"/>
        <v>0</v>
      </c>
      <c r="Z12" s="4">
        <f t="shared" si="3"/>
        <v>0</v>
      </c>
      <c r="AA12" s="4">
        <f t="shared" si="3"/>
        <v>0</v>
      </c>
      <c r="AB12" s="4">
        <f t="shared" si="3"/>
        <v>0</v>
      </c>
      <c r="AC12" s="4">
        <f t="shared" si="3"/>
        <v>0</v>
      </c>
      <c r="AD12" s="144"/>
      <c r="AE12" s="144"/>
      <c r="AF12" s="144"/>
      <c r="AG12" s="144"/>
      <c r="AH12" s="144"/>
      <c r="AI12" s="144"/>
      <c r="AJ12" s="144"/>
      <c r="AK12" s="144"/>
      <c r="AL12" s="144"/>
      <c r="AM12" s="1"/>
      <c r="AN12" s="1"/>
      <c r="AO12" s="252" t="s">
        <v>643</v>
      </c>
      <c r="AP12" s="252" t="s">
        <v>644</v>
      </c>
      <c r="AQ12" s="252" t="s">
        <v>645</v>
      </c>
      <c r="AR12" s="147" t="s">
        <v>646</v>
      </c>
      <c r="AS12" s="147"/>
      <c r="AT12" s="147" t="s">
        <v>647</v>
      </c>
      <c r="AU12" s="1"/>
      <c r="AV12" s="1" t="s">
        <v>648</v>
      </c>
      <c r="AW12" s="1"/>
      <c r="AX12" s="1"/>
      <c r="AY12" s="1"/>
      <c r="AZ12" s="1"/>
      <c r="BA12" s="1"/>
      <c r="BB12" s="1"/>
      <c r="BC12" s="1"/>
      <c r="BD12" s="1"/>
      <c r="BE12" s="1"/>
      <c r="BF12" s="1"/>
      <c r="BG12" s="1"/>
      <c r="BH12" s="1"/>
      <c r="BI12" s="306"/>
      <c r="BJ12" s="308"/>
      <c r="BK12" s="308"/>
      <c r="BL12" s="308"/>
      <c r="BM12" s="308"/>
      <c r="BN12" s="308"/>
      <c r="BO12" s="308"/>
      <c r="BP12" s="305"/>
      <c r="BQ12" s="312"/>
      <c r="BR12" s="306"/>
      <c r="BS12" s="308"/>
      <c r="BT12" s="308"/>
      <c r="BU12" s="308"/>
      <c r="BV12" s="308"/>
      <c r="BW12" s="308"/>
      <c r="BX12" s="308"/>
      <c r="BY12" s="308"/>
      <c r="BZ12" s="308"/>
      <c r="CA12" s="308"/>
      <c r="CB12" s="308"/>
      <c r="CC12" s="308"/>
      <c r="CD12" s="308"/>
      <c r="CE12" s="308"/>
      <c r="CF12" s="308"/>
      <c r="CG12" s="308"/>
      <c r="CH12" s="308"/>
      <c r="CI12" s="308"/>
      <c r="CJ12" s="308"/>
      <c r="CK12" s="308"/>
      <c r="CL12" s="305"/>
      <c r="CM12" s="312"/>
      <c r="CN12" s="306"/>
      <c r="CO12" s="308"/>
      <c r="CP12" s="308"/>
      <c r="CQ12" s="308"/>
      <c r="CR12" s="308"/>
      <c r="CS12" s="308"/>
      <c r="CT12" s="305"/>
      <c r="CU12" s="312"/>
      <c r="CV12" s="306"/>
      <c r="CW12" s="308"/>
      <c r="CX12" s="308"/>
      <c r="CY12" s="308"/>
      <c r="CZ12" s="308"/>
      <c r="DA12" s="308"/>
      <c r="DB12" s="308"/>
      <c r="DC12" s="308"/>
      <c r="DD12" s="308"/>
      <c r="DE12" s="308"/>
      <c r="DF12" s="305"/>
      <c r="DG12" s="312"/>
      <c r="DH12" s="306"/>
      <c r="DI12" s="308"/>
      <c r="DJ12" s="308"/>
      <c r="DK12" s="305"/>
      <c r="DL12" s="312"/>
      <c r="DM12" s="306"/>
      <c r="DN12" s="308"/>
      <c r="DO12" s="308"/>
      <c r="DP12" s="305"/>
      <c r="DQ12" s="312"/>
      <c r="DR12" s="306"/>
      <c r="DS12" s="308"/>
      <c r="DT12" s="308"/>
      <c r="DU12" s="305"/>
      <c r="DV12" s="312"/>
      <c r="DW12" s="306"/>
      <c r="DX12" s="308"/>
      <c r="DY12" s="308"/>
      <c r="DZ12" s="305"/>
      <c r="EA12" s="284"/>
      <c r="EB12" s="306"/>
      <c r="EC12" s="308"/>
      <c r="ED12" s="308"/>
      <c r="EE12" s="305"/>
      <c r="EF12" s="284"/>
      <c r="EG12" s="306"/>
      <c r="EH12" s="308"/>
      <c r="EI12" s="308"/>
      <c r="EJ12" s="305"/>
      <c r="EK12" s="284"/>
      <c r="EL12" s="306"/>
      <c r="EM12" s="308"/>
      <c r="EN12" s="308"/>
      <c r="EO12" s="305"/>
      <c r="EP12" s="201"/>
      <c r="FF12" s="228"/>
      <c r="FG12" s="281"/>
      <c r="FH12" s="281"/>
      <c r="FI12" s="281"/>
      <c r="FJ12" s="281"/>
      <c r="FK12" s="281"/>
      <c r="FL12" s="281"/>
    </row>
    <row r="13" spans="1:168" ht="13.95" customHeight="1" x14ac:dyDescent="0.25">
      <c r="A13" s="28"/>
      <c r="C13" s="498"/>
      <c r="D13" s="499"/>
      <c r="E13" s="500"/>
      <c r="F13" s="62"/>
      <c r="G13" s="97"/>
      <c r="H13" s="243"/>
      <c r="I13" s="179"/>
      <c r="J13" s="62"/>
      <c r="K13" s="97"/>
      <c r="Q13" s="1"/>
      <c r="R13" s="11"/>
      <c r="S13" s="8"/>
      <c r="T13" s="8"/>
      <c r="U13" s="8"/>
      <c r="V13" s="122"/>
      <c r="W13" s="65"/>
      <c r="X13" s="11"/>
      <c r="Y13" s="8"/>
      <c r="Z13" s="8"/>
      <c r="AA13" s="8"/>
      <c r="AB13" s="8"/>
      <c r="AC13" s="12"/>
      <c r="AD13" s="8"/>
      <c r="AE13" s="8"/>
      <c r="AF13" s="8"/>
      <c r="AG13" s="8"/>
      <c r="AH13" s="8"/>
      <c r="AI13" s="8"/>
      <c r="AJ13" s="8"/>
      <c r="AK13" s="8"/>
      <c r="AL13" s="8"/>
      <c r="AM13" s="1"/>
      <c r="AN13" s="1"/>
      <c r="AO13" s="228"/>
      <c r="AP13" s="228"/>
      <c r="AQ13" s="228"/>
      <c r="AR13" s="1"/>
      <c r="AS13" s="1"/>
      <c r="AT13" s="1"/>
      <c r="AU13" s="1"/>
      <c r="AV13" s="1"/>
      <c r="AW13" s="1"/>
      <c r="AX13" s="1"/>
      <c r="AY13" s="1"/>
      <c r="AZ13" s="1"/>
      <c r="BA13" s="1"/>
      <c r="BB13" s="1"/>
      <c r="BC13" s="1"/>
      <c r="BD13" s="1"/>
      <c r="BE13" s="1"/>
      <c r="BF13" s="1"/>
      <c r="BG13" s="1"/>
      <c r="BH13" s="1"/>
      <c r="BI13" s="306"/>
      <c r="BJ13" s="308"/>
      <c r="BK13" s="308"/>
      <c r="BL13" s="308"/>
      <c r="BM13" s="308"/>
      <c r="BN13" s="308"/>
      <c r="BO13" s="308"/>
      <c r="BP13" s="305"/>
      <c r="BQ13" s="312"/>
      <c r="BR13" s="306"/>
      <c r="BS13" s="308"/>
      <c r="BT13" s="308"/>
      <c r="BU13" s="308"/>
      <c r="BV13" s="308"/>
      <c r="BW13" s="308"/>
      <c r="BX13" s="308"/>
      <c r="BY13" s="308"/>
      <c r="BZ13" s="308"/>
      <c r="CA13" s="308"/>
      <c r="CB13" s="308"/>
      <c r="CC13" s="308"/>
      <c r="CD13" s="308"/>
      <c r="CE13" s="308"/>
      <c r="CF13" s="308"/>
      <c r="CG13" s="308"/>
      <c r="CH13" s="308"/>
      <c r="CI13" s="308"/>
      <c r="CJ13" s="308"/>
      <c r="CK13" s="308"/>
      <c r="CL13" s="305"/>
      <c r="CM13" s="312"/>
      <c r="CN13" s="306"/>
      <c r="CO13" s="308"/>
      <c r="CP13" s="308"/>
      <c r="CQ13" s="308"/>
      <c r="CR13" s="308"/>
      <c r="CS13" s="308"/>
      <c r="CT13" s="305"/>
      <c r="CU13" s="312"/>
      <c r="CV13" s="306"/>
      <c r="CW13" s="308"/>
      <c r="CX13" s="308"/>
      <c r="CY13" s="308"/>
      <c r="CZ13" s="308"/>
      <c r="DA13" s="308"/>
      <c r="DB13" s="308"/>
      <c r="DC13" s="308"/>
      <c r="DD13" s="308"/>
      <c r="DE13" s="308"/>
      <c r="DF13" s="305"/>
      <c r="DG13" s="312"/>
      <c r="DH13" s="306"/>
      <c r="DI13" s="308"/>
      <c r="DJ13" s="308"/>
      <c r="DK13" s="305"/>
      <c r="DL13" s="312"/>
      <c r="DM13" s="306"/>
      <c r="DN13" s="308"/>
      <c r="DO13" s="308"/>
      <c r="DP13" s="305"/>
      <c r="DQ13" s="312"/>
      <c r="DR13" s="306"/>
      <c r="DS13" s="308"/>
      <c r="DT13" s="308"/>
      <c r="DU13" s="305"/>
      <c r="DV13" s="312"/>
      <c r="DW13" s="306"/>
      <c r="DX13" s="308"/>
      <c r="DY13" s="308"/>
      <c r="DZ13" s="305"/>
      <c r="EA13" s="284"/>
      <c r="EB13" s="306"/>
      <c r="EC13" s="308"/>
      <c r="ED13" s="308"/>
      <c r="EE13" s="305"/>
      <c r="EF13" s="284"/>
      <c r="EG13" s="306"/>
      <c r="EH13" s="308"/>
      <c r="EI13" s="308"/>
      <c r="EJ13" s="305"/>
      <c r="EK13" s="284"/>
      <c r="EL13" s="306"/>
      <c r="EM13" s="308"/>
      <c r="EN13" s="308"/>
      <c r="EO13" s="305"/>
      <c r="EP13" s="201"/>
      <c r="FF13" s="228"/>
      <c r="FG13" s="281"/>
      <c r="FH13" s="281"/>
      <c r="FI13" s="281"/>
      <c r="FJ13" s="281"/>
      <c r="FK13" s="281"/>
      <c r="FL13" s="281"/>
    </row>
    <row r="14" spans="1:168" x14ac:dyDescent="0.25">
      <c r="A14" s="28"/>
      <c r="B14">
        <v>0</v>
      </c>
      <c r="C14" s="501"/>
      <c r="D14" s="502" t="str">
        <f>"No Findings have been identified for this " &amp; dmyTopic &amp; " at this time."</f>
        <v>No Findings have been identified for this Topic at this time.</v>
      </c>
      <c r="E14" s="503"/>
      <c r="G14" s="192"/>
      <c r="H14" s="244"/>
      <c r="I14" s="180"/>
      <c r="K14" s="192"/>
      <c r="Q14" s="1"/>
      <c r="R14" s="11"/>
      <c r="S14" s="8"/>
      <c r="T14" s="8"/>
      <c r="U14" s="8"/>
      <c r="V14" s="122"/>
      <c r="W14" s="65"/>
      <c r="X14" s="11"/>
      <c r="Y14" s="8"/>
      <c r="Z14" s="8"/>
      <c r="AA14" s="8"/>
      <c r="AB14" s="8"/>
      <c r="AC14" s="12"/>
      <c r="AD14" s="8"/>
      <c r="AE14" s="8"/>
      <c r="AF14" s="8"/>
      <c r="AG14" s="8"/>
      <c r="AH14" s="8"/>
      <c r="AI14" s="8"/>
      <c r="AJ14" s="8"/>
      <c r="AK14" s="8"/>
      <c r="AL14" s="8"/>
      <c r="AM14" s="1"/>
      <c r="AN14" s="1"/>
      <c r="AO14" s="1"/>
      <c r="AP14" s="1"/>
      <c r="AQ14" s="1"/>
      <c r="AR14" s="1"/>
      <c r="AS14" s="1"/>
      <c r="AT14" s="1"/>
      <c r="AU14" s="1"/>
      <c r="AV14" s="1"/>
      <c r="AW14" s="1"/>
      <c r="AX14" s="1"/>
      <c r="AY14" s="1"/>
      <c r="AZ14" s="1"/>
      <c r="BA14" s="1"/>
      <c r="BB14" s="1"/>
      <c r="BC14" s="1"/>
      <c r="BD14" s="1"/>
      <c r="BE14" s="1"/>
      <c r="BF14" s="1"/>
      <c r="BG14" s="1"/>
      <c r="BH14" s="1"/>
      <c r="BI14" s="281"/>
      <c r="BJ14" s="281"/>
      <c r="BK14" s="281"/>
      <c r="BL14" s="281"/>
      <c r="BM14" s="281"/>
      <c r="BN14" s="281"/>
      <c r="BO14" s="281"/>
      <c r="BP14" s="281"/>
      <c r="BQ14" s="281"/>
      <c r="BR14" s="281"/>
      <c r="BS14" s="281"/>
      <c r="BT14" s="281"/>
      <c r="BU14" s="281"/>
      <c r="BV14" s="281"/>
      <c r="BW14" s="281"/>
      <c r="BX14" s="281"/>
      <c r="BY14" s="281"/>
      <c r="BZ14" s="281"/>
      <c r="CA14" s="281"/>
      <c r="CB14" s="281"/>
      <c r="CC14" s="281"/>
      <c r="CD14" s="281"/>
      <c r="CE14" s="281"/>
      <c r="CF14" s="281"/>
      <c r="CG14" s="281"/>
      <c r="CH14" s="281"/>
      <c r="CI14" s="281"/>
      <c r="CJ14" s="281"/>
      <c r="CK14" s="281"/>
      <c r="CL14" s="281"/>
      <c r="CM14" s="281"/>
      <c r="CN14" s="281"/>
      <c r="CO14" s="281"/>
      <c r="CP14" s="281"/>
      <c r="CQ14" s="281"/>
      <c r="CR14" s="281"/>
      <c r="CS14" s="281"/>
      <c r="CT14" s="281"/>
      <c r="CU14" s="281"/>
      <c r="CV14" s="281"/>
      <c r="CW14" s="281"/>
      <c r="CX14" s="281"/>
      <c r="CY14" s="281"/>
      <c r="CZ14" s="281"/>
      <c r="DA14" s="281"/>
      <c r="DB14" s="281"/>
      <c r="DC14" s="281"/>
      <c r="DD14" s="281"/>
      <c r="DE14" s="281"/>
      <c r="DF14" s="281"/>
      <c r="DG14" s="281"/>
      <c r="DH14" s="281"/>
      <c r="DI14" s="281"/>
      <c r="DJ14" s="281"/>
      <c r="DK14" s="281"/>
      <c r="DL14" s="281"/>
      <c r="DM14" s="281"/>
      <c r="DN14" s="281"/>
      <c r="DO14" s="281"/>
      <c r="DP14" s="281"/>
      <c r="DQ14" s="281"/>
      <c r="DR14" s="281"/>
      <c r="DS14" s="281"/>
      <c r="DT14" s="281"/>
      <c r="DU14" s="281"/>
      <c r="DV14" s="281"/>
      <c r="DW14" s="281"/>
      <c r="DX14" s="281"/>
      <c r="DY14" s="281"/>
      <c r="DZ14" s="281"/>
      <c r="EA14" s="281"/>
      <c r="EB14" s="281"/>
      <c r="EC14" s="281"/>
      <c r="ED14" s="281"/>
      <c r="EE14" s="281"/>
      <c r="EF14" s="281"/>
      <c r="EG14" s="281"/>
      <c r="EH14" s="281"/>
      <c r="EI14" s="281"/>
      <c r="EJ14" s="281"/>
      <c r="EK14" s="281"/>
      <c r="EL14" s="281"/>
      <c r="EM14" s="281"/>
      <c r="EN14" s="281"/>
      <c r="EO14" s="281"/>
      <c r="EP14" s="281"/>
      <c r="EQ14" s="281"/>
      <c r="ER14" s="281"/>
      <c r="ES14" s="281"/>
      <c r="ET14" s="281"/>
      <c r="EU14" s="281"/>
      <c r="EV14" s="281"/>
      <c r="EW14" s="281"/>
      <c r="EX14" s="281"/>
      <c r="EY14" s="281"/>
      <c r="EZ14" s="281"/>
      <c r="FA14" s="281"/>
      <c r="FB14" s="281"/>
      <c r="FC14" s="281"/>
      <c r="FD14" s="281"/>
      <c r="FE14" s="281"/>
      <c r="FF14" s="281"/>
      <c r="FG14" s="281"/>
      <c r="FH14" s="281"/>
      <c r="FI14" s="281"/>
      <c r="FJ14" s="281"/>
      <c r="FK14" s="281"/>
      <c r="FL14" s="281"/>
    </row>
    <row r="15" spans="1:168" ht="13.8" thickBot="1" x14ac:dyDescent="0.3">
      <c r="A15" s="28"/>
      <c r="C15" s="501"/>
      <c r="D15" s="502"/>
      <c r="E15" s="503"/>
      <c r="G15" s="192"/>
      <c r="H15" s="244"/>
      <c r="I15" s="180"/>
      <c r="K15" s="192"/>
      <c r="Q15" s="1"/>
      <c r="R15" s="11"/>
      <c r="S15" s="8"/>
      <c r="T15" s="8"/>
      <c r="U15" s="8"/>
      <c r="V15" s="122"/>
      <c r="W15" s="65"/>
      <c r="X15" s="11"/>
      <c r="Y15" s="8"/>
      <c r="Z15" s="8"/>
      <c r="AA15" s="8"/>
      <c r="AB15" s="8"/>
      <c r="AC15" s="12"/>
      <c r="AD15" s="8"/>
      <c r="AE15" s="8"/>
      <c r="AF15" s="8"/>
      <c r="AG15" s="8"/>
      <c r="AH15" s="8"/>
      <c r="AI15" s="8"/>
      <c r="AJ15" s="8"/>
      <c r="AK15" s="8"/>
      <c r="AL15" s="8"/>
      <c r="AM15" s="1"/>
      <c r="AN15" s="1"/>
      <c r="AO15" s="1"/>
      <c r="AP15" s="1"/>
      <c r="AQ15" s="1"/>
      <c r="AR15" s="1"/>
      <c r="AS15" s="1"/>
      <c r="AT15" s="1"/>
      <c r="AU15" s="1"/>
      <c r="AV15" s="1"/>
      <c r="AW15" s="1"/>
      <c r="AX15" s="1"/>
      <c r="AY15" s="1"/>
      <c r="AZ15" s="1"/>
      <c r="BA15" s="1"/>
      <c r="BB15" s="1"/>
      <c r="BC15" s="1"/>
      <c r="BD15" s="1"/>
      <c r="BE15" s="1"/>
      <c r="BF15" s="1"/>
      <c r="BG15" s="1"/>
      <c r="BH15" s="1"/>
      <c r="BI15" s="281"/>
      <c r="BJ15" s="281"/>
      <c r="BK15" s="281"/>
      <c r="BL15" s="281"/>
      <c r="BM15" s="281"/>
      <c r="BN15" s="281"/>
      <c r="BO15" s="281"/>
      <c r="BP15" s="281"/>
      <c r="BQ15" s="281"/>
      <c r="BR15" s="281"/>
      <c r="BS15" s="281"/>
      <c r="BT15" s="281"/>
      <c r="BU15" s="281"/>
      <c r="BV15" s="281"/>
      <c r="BW15" s="281"/>
      <c r="BX15" s="281"/>
      <c r="BY15" s="281"/>
      <c r="BZ15" s="281"/>
      <c r="CA15" s="281"/>
      <c r="CB15" s="281"/>
      <c r="CC15" s="281"/>
      <c r="CD15" s="281"/>
      <c r="CE15" s="281"/>
      <c r="CF15" s="281"/>
      <c r="CG15" s="281"/>
      <c r="CH15" s="281"/>
      <c r="CI15" s="281"/>
      <c r="CJ15" s="281"/>
      <c r="CK15" s="281"/>
      <c r="CL15" s="281"/>
      <c r="CM15" s="281"/>
      <c r="CN15" s="281"/>
      <c r="CO15" s="281"/>
      <c r="CP15" s="281"/>
      <c r="CQ15" s="281"/>
      <c r="CR15" s="281"/>
      <c r="CS15" s="281"/>
      <c r="CT15" s="281"/>
      <c r="CU15" s="281"/>
      <c r="CV15" s="281"/>
      <c r="CW15" s="281"/>
      <c r="CX15" s="281"/>
      <c r="CY15" s="281"/>
      <c r="CZ15" s="281"/>
      <c r="DA15" s="281"/>
      <c r="DB15" s="281"/>
      <c r="DC15" s="281"/>
      <c r="DD15" s="281"/>
      <c r="DE15" s="281"/>
      <c r="DF15" s="281"/>
      <c r="DG15" s="281"/>
      <c r="DH15" s="281"/>
      <c r="DI15" s="281"/>
      <c r="DJ15" s="281"/>
      <c r="DK15" s="281"/>
      <c r="DL15" s="281"/>
      <c r="DM15" s="281"/>
      <c r="DN15" s="281"/>
      <c r="DO15" s="281"/>
      <c r="DP15" s="281"/>
      <c r="DQ15" s="281"/>
      <c r="DR15" s="281"/>
      <c r="DS15" s="281"/>
      <c r="DT15" s="281"/>
      <c r="DU15" s="281"/>
      <c r="DV15" s="281"/>
      <c r="DW15" s="281"/>
      <c r="DX15" s="281"/>
      <c r="DY15" s="281"/>
      <c r="DZ15" s="281"/>
      <c r="EA15" s="281"/>
      <c r="EB15" s="281"/>
      <c r="EC15" s="281"/>
      <c r="ED15" s="281"/>
      <c r="EE15" s="281"/>
      <c r="EF15" s="281"/>
      <c r="EG15" s="281"/>
      <c r="EH15" s="281"/>
      <c r="EI15" s="281"/>
      <c r="EJ15" s="281"/>
      <c r="EK15" s="281"/>
      <c r="EL15" s="281"/>
      <c r="EM15" s="281"/>
      <c r="EN15" s="281"/>
      <c r="EO15" s="281"/>
      <c r="EP15" s="281"/>
      <c r="EQ15" s="281"/>
      <c r="ER15" s="281"/>
      <c r="ES15" s="281"/>
      <c r="ET15" s="281"/>
      <c r="EU15" s="281"/>
      <c r="EV15" s="281"/>
      <c r="EW15" s="281"/>
      <c r="EX15" s="281"/>
      <c r="EY15" s="281"/>
      <c r="EZ15" s="281"/>
      <c r="FA15" s="281"/>
      <c r="FB15" s="281"/>
      <c r="FC15" s="281"/>
      <c r="FD15" s="281"/>
      <c r="FE15" s="281"/>
      <c r="FF15" s="281"/>
      <c r="FG15" s="281"/>
      <c r="FH15" s="281"/>
      <c r="FI15" s="281"/>
      <c r="FJ15" s="281"/>
      <c r="FK15" s="281"/>
      <c r="FL15" s="281"/>
    </row>
    <row r="16" spans="1:168" ht="15.75" customHeight="1" thickBot="1" x14ac:dyDescent="0.3">
      <c r="A16" s="497" t="s">
        <v>640</v>
      </c>
      <c r="B16" s="215">
        <v>27</v>
      </c>
      <c r="C16" s="614" t="s">
        <v>649</v>
      </c>
      <c r="D16" s="615"/>
      <c r="E16" s="620"/>
      <c r="F16" s="621" t="s">
        <v>650</v>
      </c>
      <c r="G16" s="622"/>
      <c r="H16" s="622"/>
      <c r="I16" s="623"/>
      <c r="J16" s="193" t="s">
        <v>651</v>
      </c>
      <c r="K16" s="194"/>
      <c r="L16" s="194" t="s">
        <v>652</v>
      </c>
      <c r="M16" s="194" t="s">
        <v>653</v>
      </c>
      <c r="N16" s="10" t="s">
        <v>654</v>
      </c>
      <c r="O16" s="10" t="s">
        <v>655</v>
      </c>
      <c r="Q16" s="1"/>
      <c r="R16" s="39"/>
      <c r="S16" s="40"/>
      <c r="T16" s="40"/>
      <c r="U16" s="40"/>
      <c r="V16" s="41"/>
      <c r="W16" s="65"/>
      <c r="X16" s="39"/>
      <c r="Y16" s="40"/>
      <c r="Z16" s="40"/>
      <c r="AA16" s="40"/>
      <c r="AB16" s="41"/>
      <c r="AC16" s="41"/>
      <c r="AE16" s="123" t="s">
        <v>656</v>
      </c>
      <c r="AF16" s="123" t="s">
        <v>657</v>
      </c>
      <c r="AG16" s="123" t="s">
        <v>658</v>
      </c>
      <c r="AH16" s="123" t="s">
        <v>659</v>
      </c>
      <c r="AJ16" s="64" t="s">
        <v>584</v>
      </c>
      <c r="AK16" s="164" t="s">
        <v>660</v>
      </c>
      <c r="AL16" s="165" t="s">
        <v>661</v>
      </c>
      <c r="AM16" s="147"/>
      <c r="AN16" s="1"/>
      <c r="AO16" s="1"/>
      <c r="AP16" s="1"/>
      <c r="AQ16" s="1"/>
      <c r="AR16" s="1"/>
      <c r="AS16" s="1"/>
      <c r="AT16" s="504"/>
      <c r="AU16" s="231" t="str">
        <f t="shared" ref="AU16:AU98" si="4">IF(D16&lt;&gt;0,D16,"")</f>
        <v/>
      </c>
      <c r="AV16" s="505" t="s">
        <v>573</v>
      </c>
      <c r="AW16" s="506"/>
      <c r="AX16" s="505" t="s">
        <v>662</v>
      </c>
      <c r="AY16" s="506"/>
      <c r="AZ16" s="505" t="s">
        <v>575</v>
      </c>
      <c r="BA16" s="506"/>
      <c r="BB16" s="505" t="s">
        <v>576</v>
      </c>
      <c r="BC16" s="506"/>
      <c r="BD16" s="505" t="s">
        <v>577</v>
      </c>
      <c r="BE16" s="506"/>
      <c r="BF16" s="505" t="s">
        <v>578</v>
      </c>
      <c r="BG16" s="506"/>
      <c r="BH16" s="1"/>
      <c r="BI16" s="265">
        <f ca="1">'Master Control'!AA47</f>
        <v>0</v>
      </c>
      <c r="BJ16" s="266" t="str">
        <f>Filter_Business_Line_Main</f>
        <v>(select)</v>
      </c>
      <c r="BK16" s="267"/>
      <c r="BL16" s="267"/>
      <c r="BM16" s="267"/>
      <c r="BN16" s="267"/>
      <c r="BO16" s="267"/>
      <c r="BP16" s="267"/>
      <c r="BQ16" s="274"/>
      <c r="BR16" s="265">
        <f ca="1">'Master Control'!AJ47</f>
        <v>0</v>
      </c>
      <c r="BS16" s="275" t="str">
        <f>Filter_Business_Line_Sub</f>
        <v>(none)</v>
      </c>
      <c r="BT16" s="274"/>
      <c r="BU16" s="274"/>
      <c r="BV16" s="274"/>
      <c r="BW16" s="274"/>
      <c r="BX16" s="274"/>
      <c r="BY16" s="274"/>
      <c r="BZ16" s="274"/>
      <c r="CA16" s="274"/>
      <c r="CB16" s="274"/>
      <c r="CC16" s="274"/>
      <c r="CD16" s="274"/>
      <c r="CE16" s="274"/>
      <c r="CF16" s="274"/>
      <c r="CG16" s="274"/>
      <c r="CH16" s="274"/>
      <c r="CI16" s="274"/>
      <c r="CJ16" s="274"/>
      <c r="CK16" s="274"/>
      <c r="CL16" s="274"/>
      <c r="CM16" s="274"/>
      <c r="CN16" s="265">
        <f ca="1">'Master Control'!BF47</f>
        <v>0</v>
      </c>
      <c r="CO16" s="275" t="str">
        <f>Filter_Phase</f>
        <v>(select)</v>
      </c>
      <c r="CQ16" s="274"/>
      <c r="CR16" s="274"/>
      <c r="CS16" s="274"/>
      <c r="CT16" s="274"/>
      <c r="CU16" s="274"/>
      <c r="CV16" s="265">
        <f>SUM(CW16:DE16)</f>
        <v>0</v>
      </c>
      <c r="CW16" s="276">
        <f>'Master Control'!BO47</f>
        <v>0</v>
      </c>
      <c r="CX16" s="276">
        <f>'Master Control'!BP47</f>
        <v>0</v>
      </c>
      <c r="CY16" s="276">
        <f>'Master Control'!BQ47</f>
        <v>0</v>
      </c>
      <c r="CZ16" s="276">
        <f>'Master Control'!BR47</f>
        <v>0</v>
      </c>
      <c r="DA16" s="276">
        <f>'Master Control'!BS47</f>
        <v>0</v>
      </c>
      <c r="DB16" s="276">
        <f>'Master Control'!BT47</f>
        <v>0</v>
      </c>
      <c r="DC16" s="276">
        <f>'Master Control'!BU47</f>
        <v>0</v>
      </c>
      <c r="DD16" s="276">
        <f>'Master Control'!BV47</f>
        <v>0</v>
      </c>
      <c r="DE16" s="276">
        <f>'Master Control'!BW47</f>
        <v>0</v>
      </c>
      <c r="DF16" s="274"/>
      <c r="DG16" s="274"/>
      <c r="DH16" s="265">
        <f ca="1">'Master Control'!BZ47</f>
        <v>0</v>
      </c>
      <c r="DI16" s="275" t="str">
        <f>Filter_Size</f>
        <v>(select)</v>
      </c>
      <c r="DJ16" s="274"/>
      <c r="DK16" s="274"/>
      <c r="DL16" s="274"/>
      <c r="DM16" s="265">
        <f ca="1">'Master Control'!CE47</f>
        <v>0</v>
      </c>
      <c r="DN16" s="275" t="str">
        <f>Filter_Contract</f>
        <v>(select)</v>
      </c>
      <c r="DO16" s="274"/>
      <c r="DP16" s="274"/>
      <c r="DQ16" s="274"/>
      <c r="DR16" s="265">
        <f>'Master Control'!CJ47</f>
        <v>0</v>
      </c>
      <c r="DS16" s="275" t="str">
        <f>Filter_Corporate_Risk</f>
        <v>(select)</v>
      </c>
      <c r="DT16" s="274"/>
      <c r="DU16" s="274"/>
      <c r="DV16" s="274"/>
      <c r="DW16" s="265">
        <f>'Master Control'!CO47</f>
        <v>0</v>
      </c>
      <c r="DX16" s="275" t="str">
        <f>Filter_Distributed_Execution</f>
        <v>(select)</v>
      </c>
      <c r="DY16" s="274"/>
      <c r="DZ16" s="274"/>
      <c r="EA16" s="274"/>
      <c r="EB16" s="265">
        <f>'Master Control'!CT47</f>
        <v>0</v>
      </c>
      <c r="EC16" s="275" t="str">
        <f>Filter_Joint_Venture</f>
        <v>(select)</v>
      </c>
      <c r="ED16" s="274"/>
      <c r="EE16" s="274"/>
      <c r="EF16" s="274"/>
      <c r="EG16" s="265">
        <f>'Master Control'!CY47</f>
        <v>0</v>
      </c>
      <c r="EH16" s="275" t="str">
        <f>Filter_Modularization</f>
        <v>(select)</v>
      </c>
      <c r="EI16" s="274"/>
      <c r="EJ16" s="274"/>
      <c r="EK16" s="274"/>
      <c r="EL16" s="265">
        <f>'Master Control'!DD47</f>
        <v>0</v>
      </c>
      <c r="EM16" s="275" t="str">
        <f>Filter_Fluor_Entities</f>
        <v>(select)</v>
      </c>
      <c r="EN16" s="274"/>
      <c r="EO16" s="274"/>
      <c r="EP16" s="201"/>
      <c r="EQ16" s="277" t="s">
        <v>663</v>
      </c>
      <c r="ER16" s="277" t="s">
        <v>664</v>
      </c>
      <c r="ES16" s="277" t="s">
        <v>665</v>
      </c>
      <c r="ET16" s="277" t="s">
        <v>666</v>
      </c>
      <c r="EU16" s="277" t="s">
        <v>667</v>
      </c>
      <c r="EV16" s="277" t="s">
        <v>668</v>
      </c>
      <c r="EW16" s="277" t="s">
        <v>669</v>
      </c>
      <c r="EX16" s="277" t="s">
        <v>670</v>
      </c>
      <c r="EY16" s="277" t="s">
        <v>671</v>
      </c>
      <c r="EZ16" s="277" t="s">
        <v>672</v>
      </c>
      <c r="FA16" s="277" t="s">
        <v>673</v>
      </c>
      <c r="FF16" s="228"/>
      <c r="FG16" s="281"/>
      <c r="FH16" s="281"/>
      <c r="FI16" s="281"/>
      <c r="FJ16" s="281"/>
      <c r="FK16" s="281"/>
      <c r="FL16" s="281"/>
    </row>
    <row r="17" spans="1:168" ht="6" customHeight="1" x14ac:dyDescent="0.25">
      <c r="A17" s="28" t="s">
        <v>526</v>
      </c>
      <c r="C17" s="92"/>
      <c r="D17" s="3"/>
      <c r="E17" s="82"/>
      <c r="F17" s="191"/>
      <c r="G17" s="154"/>
      <c r="H17" s="187"/>
      <c r="I17" s="192"/>
      <c r="J17" s="94"/>
      <c r="K17" s="192"/>
      <c r="L17" s="507"/>
      <c r="M17" s="507"/>
      <c r="N17" s="507"/>
      <c r="O17" s="507"/>
      <c r="Q17" s="1"/>
      <c r="AE17" s="11"/>
      <c r="AF17" s="122"/>
      <c r="AG17" s="124" t="b">
        <f>AG18</f>
        <v>1</v>
      </c>
      <c r="AH17" s="124"/>
      <c r="AI17" s="168"/>
      <c r="AJ17" s="166"/>
      <c r="AK17" s="166"/>
      <c r="AL17" s="167"/>
      <c r="AM17" s="1"/>
      <c r="AN17" s="1"/>
      <c r="AO17" s="1"/>
      <c r="AP17" s="1"/>
      <c r="AQ17" s="1"/>
      <c r="AR17" s="1"/>
      <c r="AS17" s="1"/>
      <c r="AT17" s="230" t="str">
        <f t="shared" ref="AT17:AT19" si="5">IF(AG17&lt;&gt;TRUE,FALSE,"")</f>
        <v/>
      </c>
      <c r="AU17" s="231" t="str">
        <f t="shared" si="4"/>
        <v/>
      </c>
      <c r="AV17" s="227"/>
      <c r="AW17" s="230" t="str">
        <f>AW18</f>
        <v/>
      </c>
      <c r="AX17" s="227"/>
      <c r="AY17" s="230" t="str">
        <f>AY18</f>
        <v/>
      </c>
      <c r="AZ17" s="227"/>
      <c r="BA17" s="230" t="str">
        <f>BA18</f>
        <v/>
      </c>
      <c r="BB17" s="227"/>
      <c r="BC17" s="230" t="str">
        <f>BC18</f>
        <v/>
      </c>
      <c r="BD17" s="227"/>
      <c r="BE17" s="230" t="str">
        <f>BE18</f>
        <v/>
      </c>
      <c r="BF17" s="227"/>
      <c r="BG17" s="230" t="str">
        <f>BG18</f>
        <v/>
      </c>
      <c r="BH17" s="1"/>
      <c r="FE17" s="90" t="str">
        <f ca="1">FE18</f>
        <v>Hide</v>
      </c>
      <c r="FF17" s="228"/>
      <c r="FG17" s="281"/>
      <c r="FH17" s="281"/>
      <c r="FI17" s="281"/>
      <c r="FJ17" s="281"/>
      <c r="FK17" s="281"/>
      <c r="FL17" s="281"/>
    </row>
    <row r="18" spans="1:168" ht="15" x14ac:dyDescent="0.25">
      <c r="A18" s="28" t="s">
        <v>526</v>
      </c>
      <c r="C18" s="176" t="s">
        <v>558</v>
      </c>
      <c r="D18" s="316" t="str">
        <f>IF(Cklst_Style=4,IF(FIND("--",$C$3)=11,MID($C$3,9,1)&amp;"."&amp;AI18,MID($C$3,9,2)&amp;"."&amp;AI18),IF(FIND("--",$C$3)=9,MID($C$3,7,1)&amp;"."&amp;AI18,MID($C$3,7,2)&amp;"."&amp;AI18))</f>
        <v>1.1</v>
      </c>
      <c r="E18" s="481" t="s">
        <v>674</v>
      </c>
      <c r="F18" s="177"/>
      <c r="G18" s="508" t="s">
        <v>203</v>
      </c>
      <c r="H18" s="181"/>
      <c r="I18" s="151" t="s">
        <v>216</v>
      </c>
      <c r="J18" s="143"/>
      <c r="K18" s="192"/>
      <c r="L18" s="482"/>
      <c r="M18" s="482"/>
      <c r="N18" s="482"/>
      <c r="O18" s="482"/>
      <c r="Q18" s="1"/>
      <c r="R18" s="171"/>
      <c r="S18" s="171"/>
      <c r="T18" s="171"/>
      <c r="U18" s="171"/>
      <c r="AE18" s="11" t="b">
        <f>IF(F18=CHAR(80),TRUE,FALSE)</f>
        <v>0</v>
      </c>
      <c r="AF18" s="122" t="b">
        <f>IF(H18=CHAR(80),TRUE,FALSE)</f>
        <v>0</v>
      </c>
      <c r="AG18" s="12" t="b">
        <f>IF(OR(C18=CHAR(80),C18="."),TRUE,FALSE)</f>
        <v>1</v>
      </c>
      <c r="AH18" s="218">
        <v>0</v>
      </c>
      <c r="AI18" s="169">
        <v>1</v>
      </c>
      <c r="AJ18" s="160"/>
      <c r="AK18" s="160" t="b">
        <v>1</v>
      </c>
      <c r="AL18" s="161"/>
      <c r="AM18" s="1"/>
      <c r="AN18" s="1"/>
      <c r="AO18" s="1"/>
      <c r="AP18" s="1"/>
      <c r="AQ18" s="1"/>
      <c r="AR18" s="1"/>
      <c r="AS18" s="1"/>
      <c r="AT18" s="230" t="str">
        <f t="shared" si="5"/>
        <v/>
      </c>
      <c r="AU18" s="231" t="str">
        <f t="shared" si="4"/>
        <v>1.1</v>
      </c>
      <c r="AV18" s="318"/>
      <c r="AW18" s="230" t="str">
        <f>IF(AND(Setup_Flag=1,AV18="",$C18=""),FALSE,"")</f>
        <v/>
      </c>
      <c r="AX18" s="318"/>
      <c r="AY18" s="230" t="str">
        <f>IF(AND(MR2_Flag=1,AX18="",$C18=""),FALSE,"")</f>
        <v/>
      </c>
      <c r="AZ18" s="318"/>
      <c r="BA18" s="230" t="str">
        <f>IF(AND(DP_Flag=1,AZ18="",$C18=""),FALSE,"")</f>
        <v/>
      </c>
      <c r="BB18" s="318"/>
      <c r="BC18" s="230" t="str">
        <f>IF(AND(SS_Flag=1,BB18="",$C18=""),FALSE,"")</f>
        <v/>
      </c>
      <c r="BD18" s="318"/>
      <c r="BE18" s="230" t="str">
        <f>IF(AND(SP_Flag=1,BD18="",$C18=""),FALSE,"")</f>
        <v/>
      </c>
      <c r="BF18" s="318"/>
      <c r="BG18" s="230" t="str">
        <f>IF(AND(FM_Flag=1,BF18="",$C18=""),FALSE,"")</f>
        <v/>
      </c>
      <c r="BH18" s="1"/>
      <c r="BI18" s="268"/>
      <c r="BJ18" s="269" t="s">
        <v>675</v>
      </c>
      <c r="BK18" s="269" t="s">
        <v>675</v>
      </c>
      <c r="BL18" s="269" t="s">
        <v>675</v>
      </c>
      <c r="BM18" s="269" t="s">
        <v>675</v>
      </c>
      <c r="BN18" s="269" t="s">
        <v>675</v>
      </c>
      <c r="BO18" s="269" t="s">
        <v>675</v>
      </c>
      <c r="BP18" s="270" t="str">
        <f ca="1">IF(OR(BI$16=0,BR$16&lt;&gt;0),"",IF(OFFSET(BI18,0,BI$16)="Y",1,IF(OFFSET(BI18,0,BI$16)="N",0,"")))</f>
        <v/>
      </c>
      <c r="BQ18" s="278"/>
      <c r="BR18" s="268"/>
      <c r="BS18" s="269" t="s">
        <v>675</v>
      </c>
      <c r="BT18" s="269" t="s">
        <v>675</v>
      </c>
      <c r="BU18" s="269" t="s">
        <v>675</v>
      </c>
      <c r="BV18" s="269" t="s">
        <v>675</v>
      </c>
      <c r="BW18" s="269" t="s">
        <v>675</v>
      </c>
      <c r="BX18" s="269" t="s">
        <v>675</v>
      </c>
      <c r="BY18" s="269" t="s">
        <v>675</v>
      </c>
      <c r="BZ18" s="269" t="s">
        <v>675</v>
      </c>
      <c r="CA18" s="269" t="s">
        <v>675</v>
      </c>
      <c r="CB18" s="269" t="s">
        <v>675</v>
      </c>
      <c r="CC18" s="269" t="s">
        <v>675</v>
      </c>
      <c r="CD18" s="269" t="s">
        <v>675</v>
      </c>
      <c r="CE18" s="269" t="s">
        <v>675</v>
      </c>
      <c r="CF18" s="269" t="s">
        <v>675</v>
      </c>
      <c r="CG18" s="269" t="s">
        <v>675</v>
      </c>
      <c r="CH18" s="269" t="s">
        <v>675</v>
      </c>
      <c r="CI18" s="269" t="s">
        <v>675</v>
      </c>
      <c r="CJ18" s="269" t="s">
        <v>675</v>
      </c>
      <c r="CK18" s="269" t="s">
        <v>675</v>
      </c>
      <c r="CL18" s="270" t="str">
        <f ca="1">IF(BR$16=0,"",IF(OFFSET(BR18,0,BR$16)="Y",1,IF(OFFSET(BR18,0,BR$16)="N",0,"")))</f>
        <v/>
      </c>
      <c r="CM18" s="278"/>
      <c r="CN18" s="268"/>
      <c r="CO18" s="269" t="s">
        <v>675</v>
      </c>
      <c r="CP18" s="269" t="s">
        <v>675</v>
      </c>
      <c r="CQ18" s="269" t="s">
        <v>675</v>
      </c>
      <c r="CR18" s="269" t="s">
        <v>675</v>
      </c>
      <c r="CS18" s="269" t="s">
        <v>675</v>
      </c>
      <c r="CT18" s="270" t="str">
        <f ca="1">IF(OR(CN$16=0,CW$16&lt;&gt;0),"",IF(CW$16=1,0,IF(OFFSET(CN18,0,CN$16)="Y",1,IF(OFFSET(CN18,0,CN$16)="N",0,""))))</f>
        <v/>
      </c>
      <c r="CU18" s="188"/>
      <c r="CV18" s="268"/>
      <c r="CW18" s="269" t="s">
        <v>675</v>
      </c>
      <c r="CX18" s="269" t="s">
        <v>675</v>
      </c>
      <c r="CY18" s="269" t="s">
        <v>675</v>
      </c>
      <c r="CZ18" s="269" t="s">
        <v>675</v>
      </c>
      <c r="DA18" s="269" t="s">
        <v>675</v>
      </c>
      <c r="DB18" s="269" t="s">
        <v>675</v>
      </c>
      <c r="DC18" s="269" t="s">
        <v>675</v>
      </c>
      <c r="DD18" s="269" t="s">
        <v>675</v>
      </c>
      <c r="DE18" s="269" t="s">
        <v>675</v>
      </c>
      <c r="DF18" s="270" t="str">
        <f>IF(CV$16=0,"",IF(OR(AND(CW$16=1,CW18="Y"),AND(CX$16=1,CX18="Y"),AND(CY$16=1,CY18="Y"),AND(CZ$16=1,CZ18="Y"),AND(DA$16=1,DA18="Y"),AND(DB$16=1,DB18="Y"),AND(DC$16=1,DC18="Y"),AND(DD$16=1,DD18="Y"),AND(DE$16=1,DE18="Y")),1,IF(OR(AND(CW$16=1,CW18="N"),AND(CX$16=1,CX18="N"),AND(CY$16=1,CY18="N"),AND(CZ$16=1,CZ18="N"),AND(DA$16=1,DA18="N"),AND(DB$16=1,DB18="N"),AND(DC$16=1,DC18="N"),AND(DD$16=1,DD18="N"),AND(DE$16=1,DE18="N")),0,"")))</f>
        <v/>
      </c>
      <c r="DG18" s="188"/>
      <c r="DH18" s="268"/>
      <c r="DI18" s="269" t="s">
        <v>675</v>
      </c>
      <c r="DJ18" s="269" t="s">
        <v>675</v>
      </c>
      <c r="DK18" s="270" t="str">
        <f ca="1">IF(DH$16=0,"",IF(OFFSET(DH18,0,DH$16)="Y",1,IF(OFFSET(DH18,0,DH$16)="N",0,"")))</f>
        <v/>
      </c>
      <c r="DL18" s="188"/>
      <c r="DM18" s="268"/>
      <c r="DN18" s="269" t="s">
        <v>675</v>
      </c>
      <c r="DO18" s="269" t="s">
        <v>675</v>
      </c>
      <c r="DP18" s="270" t="str">
        <f ca="1">IF(DM$16=0,"",IF(OFFSET(DM18,0,DM$16)="Y",1,IF(OFFSET(DM18,0,DM$16)="N",0,"")))</f>
        <v/>
      </c>
      <c r="DQ18" s="188"/>
      <c r="DR18" s="268"/>
      <c r="DS18" s="269" t="s">
        <v>676</v>
      </c>
      <c r="DT18" s="279"/>
      <c r="DU18" s="270" t="str">
        <f ca="1">IF(DR$16=0,"",IF(AND(OFFSET(DR18,0,1)="Y",DS$16="Yes"),1,IF(OFFSET(DR18,0,1)="N",1,0)))</f>
        <v/>
      </c>
      <c r="DV18" s="188"/>
      <c r="DW18" s="268"/>
      <c r="DX18" s="269" t="s">
        <v>676</v>
      </c>
      <c r="DY18" s="279"/>
      <c r="DZ18" s="270" t="str">
        <f ca="1">IF(DW$16=0,"",IF(AND(OFFSET(DW18,0,1)="Y",DX$16="Yes"),1,IF(OFFSET(DW18,0,1)="N",1,0)))</f>
        <v/>
      </c>
      <c r="EA18" s="188"/>
      <c r="EB18" s="268"/>
      <c r="EC18" s="269" t="s">
        <v>676</v>
      </c>
      <c r="ED18" s="279"/>
      <c r="EE18" s="270" t="str">
        <f ca="1">IF(EB$16=0,"",IF(AND(OFFSET(EB18,0,1)="Y",EC$16="Yes"),1,IF(OFFSET(EB18,0,1)="N",1,0)))</f>
        <v/>
      </c>
      <c r="EF18" s="188"/>
      <c r="EG18" s="268"/>
      <c r="EH18" s="269" t="s">
        <v>676</v>
      </c>
      <c r="EI18" s="279"/>
      <c r="EJ18" s="270" t="str">
        <f ca="1">IF(EG$16=0,"",IF(AND(OFFSET(EG18,0,1)="Y",EH$16="Yes"),1,IF(OFFSET(EG18,0,1)="N",1,0)))</f>
        <v/>
      </c>
      <c r="EK18" s="188"/>
      <c r="EL18" s="268"/>
      <c r="EM18" s="269" t="s">
        <v>676</v>
      </c>
      <c r="EN18" s="279"/>
      <c r="EO18" s="270" t="str">
        <f ca="1">IF(EL$16=0,"",IF(AND(OFFSET(EL18,0,1)="Y",EM$16="Yes"),1,IF(OFFSET(EL18,0,1)="N",1,0)))</f>
        <v/>
      </c>
      <c r="EP18" s="271"/>
      <c r="EQ18" s="509" t="str">
        <f ca="1">BP18</f>
        <v/>
      </c>
      <c r="ER18" s="509" t="str">
        <f t="shared" ref="ER18" ca="1" si="6">CL18</f>
        <v/>
      </c>
      <c r="ES18" s="509" t="str">
        <f t="shared" ref="ES18" ca="1" si="7">CT18</f>
        <v/>
      </c>
      <c r="ET18" s="509" t="str">
        <f t="shared" ref="ET18" si="8">DF18</f>
        <v/>
      </c>
      <c r="EU18" s="509" t="str">
        <f t="shared" ref="EU18" ca="1" si="9">DK18</f>
        <v/>
      </c>
      <c r="EV18" s="509" t="str">
        <f t="shared" ref="EV18" ca="1" si="10">DP18</f>
        <v/>
      </c>
      <c r="EW18" s="509" t="str">
        <f t="shared" ref="EW18" ca="1" si="11">DU18</f>
        <v/>
      </c>
      <c r="EX18" s="509" t="str">
        <f t="shared" ref="EX18" ca="1" si="12">DZ18</f>
        <v/>
      </c>
      <c r="EY18" s="509" t="str">
        <f t="shared" ref="EY18" ca="1" si="13">EE18</f>
        <v/>
      </c>
      <c r="EZ18" s="509" t="str">
        <f t="shared" ref="EZ18" ca="1" si="14">EJ18</f>
        <v/>
      </c>
      <c r="FA18" s="509" t="str">
        <f t="shared" ref="FA18" ca="1" si="15">EO18</f>
        <v/>
      </c>
      <c r="FC18" s="509">
        <f t="shared" ref="FC18" ca="1" si="16">COUNTA(EQ18:FA18)-COUNTBLANK(EQ18:FA18)</f>
        <v>0</v>
      </c>
      <c r="FD18" s="280">
        <f t="shared" ref="FD18" ca="1" si="17">SUM(EQ18:FA18)</f>
        <v>0</v>
      </c>
      <c r="FE18" s="280" t="str">
        <f t="shared" ref="FE18" ca="1" si="18">IF(AND(FC18=FD18,FD18&gt;0),"Show","Hide")</f>
        <v>Hide</v>
      </c>
      <c r="FF18" s="228"/>
      <c r="FG18" s="281"/>
      <c r="FH18" s="281"/>
      <c r="FI18" s="281"/>
      <c r="FJ18" s="281"/>
      <c r="FK18" s="281"/>
      <c r="FL18" s="281"/>
    </row>
    <row r="19" spans="1:168" ht="6" customHeight="1" x14ac:dyDescent="0.25">
      <c r="A19" s="28" t="s">
        <v>526</v>
      </c>
      <c r="C19" s="93"/>
      <c r="D19" s="128"/>
      <c r="E19" s="86"/>
      <c r="F19" s="195"/>
      <c r="G19" s="153"/>
      <c r="H19" s="182"/>
      <c r="I19" s="196"/>
      <c r="J19" s="96"/>
      <c r="K19" s="196"/>
      <c r="L19" s="127"/>
      <c r="M19" s="127"/>
      <c r="N19" s="127"/>
      <c r="O19" s="127"/>
      <c r="Q19" s="1"/>
      <c r="AE19" s="11"/>
      <c r="AF19" s="122"/>
      <c r="AG19" s="12" t="b">
        <f>AG18</f>
        <v>1</v>
      </c>
      <c r="AH19" s="12"/>
      <c r="AI19" s="168"/>
      <c r="AJ19" s="166"/>
      <c r="AK19" s="166"/>
      <c r="AL19" s="167"/>
      <c r="AM19" s="1"/>
      <c r="AN19" s="1"/>
      <c r="AO19" s="1"/>
      <c r="AP19" s="1"/>
      <c r="AQ19" s="1"/>
      <c r="AR19" s="1"/>
      <c r="AS19" s="1"/>
      <c r="AT19" s="230" t="str">
        <f t="shared" si="5"/>
        <v/>
      </c>
      <c r="AU19" s="231" t="str">
        <f t="shared" si="4"/>
        <v/>
      </c>
      <c r="AV19" s="227"/>
      <c r="AW19" s="230" t="str">
        <f>AW18</f>
        <v/>
      </c>
      <c r="AX19" s="227"/>
      <c r="AY19" s="230" t="str">
        <f>AY18</f>
        <v/>
      </c>
      <c r="AZ19" s="227"/>
      <c r="BA19" s="230" t="str">
        <f>BA18</f>
        <v/>
      </c>
      <c r="BB19" s="227"/>
      <c r="BC19" s="230" t="str">
        <f>BC18</f>
        <v/>
      </c>
      <c r="BD19" s="227"/>
      <c r="BE19" s="230" t="str">
        <f>BE18</f>
        <v/>
      </c>
      <c r="BF19" s="227"/>
      <c r="BG19" s="230" t="str">
        <f>BG18</f>
        <v/>
      </c>
      <c r="BH19" s="1"/>
      <c r="FE19" s="90" t="str">
        <f ca="1">FE18</f>
        <v>Hide</v>
      </c>
      <c r="FF19" s="228"/>
      <c r="FG19" s="281"/>
      <c r="FH19" s="281"/>
      <c r="FI19" s="281"/>
      <c r="FJ19" s="281"/>
      <c r="FK19" s="281"/>
      <c r="FL19" s="281"/>
    </row>
    <row r="20" spans="1:168" ht="6" customHeight="1" x14ac:dyDescent="0.25">
      <c r="A20" s="28" t="s">
        <v>526</v>
      </c>
      <c r="C20" s="92"/>
      <c r="D20" s="3"/>
      <c r="E20" s="82"/>
      <c r="F20" s="592"/>
      <c r="G20" s="579"/>
      <c r="H20" s="579"/>
      <c r="I20" s="593"/>
      <c r="J20" s="94"/>
      <c r="K20" s="192"/>
      <c r="L20" s="507"/>
      <c r="M20" s="507"/>
      <c r="N20" s="507"/>
      <c r="O20" s="507"/>
      <c r="Q20" s="1"/>
      <c r="AE20" s="11"/>
      <c r="AF20" s="122"/>
      <c r="AG20" s="124" t="b">
        <f>AG21</f>
        <v>1</v>
      </c>
      <c r="AH20" s="124"/>
      <c r="AI20" s="168"/>
      <c r="AJ20" s="166"/>
      <c r="AK20" s="166"/>
      <c r="AL20" s="167"/>
      <c r="AM20" s="1"/>
      <c r="AN20" s="1"/>
      <c r="AO20" s="1"/>
      <c r="AP20" s="1"/>
      <c r="AQ20" s="1"/>
      <c r="AR20" s="1"/>
      <c r="AS20" s="1"/>
      <c r="AT20" s="230" t="str">
        <f t="shared" ref="AT20:AT51" si="19">IF(AG20&lt;&gt;TRUE,FALSE,"")</f>
        <v/>
      </c>
      <c r="AU20" s="231" t="str">
        <f t="shared" ref="AU20:AU51" si="20">IF(D20&lt;&gt;0,D20,"")</f>
        <v/>
      </c>
      <c r="AV20" s="227"/>
      <c r="AW20" s="230" t="str">
        <f>AW21</f>
        <v/>
      </c>
      <c r="AX20" s="227"/>
      <c r="AY20" s="230" t="str">
        <f>AY21</f>
        <v/>
      </c>
      <c r="AZ20" s="227"/>
      <c r="BA20" s="230" t="str">
        <f>BA21</f>
        <v/>
      </c>
      <c r="BB20" s="227"/>
      <c r="BC20" s="230" t="str">
        <f>BC21</f>
        <v/>
      </c>
      <c r="BD20" s="227"/>
      <c r="BE20" s="230" t="str">
        <f>BE21</f>
        <v/>
      </c>
      <c r="BF20" s="227"/>
      <c r="BG20" s="230" t="str">
        <f>BG21</f>
        <v/>
      </c>
      <c r="BH20" s="1"/>
      <c r="FE20" s="90" t="str">
        <f>FE21</f>
        <v>Show</v>
      </c>
      <c r="FF20" s="281"/>
      <c r="FG20" s="281"/>
      <c r="FH20" s="281"/>
      <c r="FI20" s="281"/>
      <c r="FJ20" s="281"/>
      <c r="FK20" s="281"/>
      <c r="FL20" s="281"/>
    </row>
    <row r="21" spans="1:168" ht="15" x14ac:dyDescent="0.25">
      <c r="A21" s="28" t="s">
        <v>526</v>
      </c>
      <c r="C21" s="176" t="s">
        <v>558</v>
      </c>
      <c r="D21" s="316" t="str">
        <f>IF(Cklst_Style=4,IF(FIND("--",$C$3)=11,MID($C$3,9,1)&amp;"."&amp;AI21,MID($C$3,9,2)&amp;"."&amp;AI21),IF(FIND("--",$C$3)=9,MID($C$3,7,1)&amp;"."&amp;AI21,MID($C$3,7,2)&amp;"."&amp;AI21))</f>
        <v>1.2</v>
      </c>
      <c r="E21" s="481" t="s">
        <v>677</v>
      </c>
      <c r="F21" s="594"/>
      <c r="G21" s="600"/>
      <c r="H21" s="600"/>
      <c r="I21" s="601"/>
      <c r="J21" s="143"/>
      <c r="K21" s="192"/>
      <c r="L21" s="482"/>
      <c r="M21" s="482"/>
      <c r="N21" s="482"/>
      <c r="O21" s="482"/>
      <c r="Q21" s="1"/>
      <c r="R21" s="171"/>
      <c r="S21" s="171"/>
      <c r="T21" s="171"/>
      <c r="U21" s="171"/>
      <c r="AE21" s="11" t="b">
        <f>IF(F21=CHAR(80),TRUE,FALSE)</f>
        <v>0</v>
      </c>
      <c r="AF21" s="122" t="b">
        <f>IF(H21=CHAR(80),TRUE,FALSE)</f>
        <v>0</v>
      </c>
      <c r="AG21" s="12" t="b">
        <f>IF(OR(C21=CHAR(80),C21="."),TRUE,FALSE)</f>
        <v>1</v>
      </c>
      <c r="AH21" s="218">
        <v>1</v>
      </c>
      <c r="AI21" s="169">
        <v>2</v>
      </c>
      <c r="AJ21" s="160"/>
      <c r="AK21" s="160" t="b">
        <v>1</v>
      </c>
      <c r="AL21" s="161"/>
      <c r="AM21" s="1"/>
      <c r="AN21" s="1"/>
      <c r="AO21" s="1"/>
      <c r="AP21" s="1"/>
      <c r="AQ21" s="1"/>
      <c r="AR21" s="1"/>
      <c r="AS21" s="1"/>
      <c r="AT21" s="230" t="str">
        <f t="shared" si="19"/>
        <v/>
      </c>
      <c r="AU21" s="231" t="str">
        <f t="shared" si="20"/>
        <v>1.2</v>
      </c>
      <c r="AV21" s="318"/>
      <c r="AW21" s="230" t="str">
        <f>IF(AND(Setup_Flag=1,AV21="",$C21=""),FALSE,"")</f>
        <v/>
      </c>
      <c r="AX21" s="318"/>
      <c r="AY21" s="230" t="str">
        <f>IF(AND(MR2_Flag=1,AX21="",$C21=""),FALSE,"")</f>
        <v/>
      </c>
      <c r="AZ21" s="318"/>
      <c r="BA21" s="230" t="str">
        <f>IF(AND(DP_Flag=1,AZ21="",$C21=""),FALSE,"")</f>
        <v/>
      </c>
      <c r="BB21" s="318"/>
      <c r="BC21" s="230" t="str">
        <f>IF(AND(SS_Flag=1,BB21="",$C21=""),FALSE,"")</f>
        <v/>
      </c>
      <c r="BD21" s="318"/>
      <c r="BE21" s="230" t="str">
        <f>IF(AND(SP_Flag=1,BD21="",$C21=""),FALSE,"")</f>
        <v/>
      </c>
      <c r="BF21" s="318"/>
      <c r="BG21" s="230" t="str">
        <f>IF(AND(FM_Flag=1,BF21="",$C21=""),FALSE,"")</f>
        <v/>
      </c>
      <c r="BH21" s="1"/>
      <c r="BI21" s="268"/>
      <c r="BJ21" s="269" t="s">
        <v>675</v>
      </c>
      <c r="BK21" s="269" t="s">
        <v>675</v>
      </c>
      <c r="BL21" s="269" t="s">
        <v>675</v>
      </c>
      <c r="BM21" s="269" t="s">
        <v>675</v>
      </c>
      <c r="BN21" s="269" t="s">
        <v>675</v>
      </c>
      <c r="BO21" s="269" t="s">
        <v>675</v>
      </c>
      <c r="BP21" s="270" t="str">
        <f ca="1">IF(OR(BI$16=0,BR$16&lt;&gt;0),"",IF(OFFSET(BI21,0,BI$16)="Y",1,IF(OFFSET(BI21,0,BI$16)="N",0,"")))</f>
        <v/>
      </c>
      <c r="BQ21" s="278"/>
      <c r="BR21" s="268"/>
      <c r="BS21" s="269" t="s">
        <v>675</v>
      </c>
      <c r="BT21" s="269" t="s">
        <v>675</v>
      </c>
      <c r="BU21" s="269" t="s">
        <v>675</v>
      </c>
      <c r="BV21" s="269" t="s">
        <v>675</v>
      </c>
      <c r="BW21" s="269" t="s">
        <v>675</v>
      </c>
      <c r="BX21" s="269" t="s">
        <v>675</v>
      </c>
      <c r="BY21" s="269" t="s">
        <v>675</v>
      </c>
      <c r="BZ21" s="269" t="s">
        <v>675</v>
      </c>
      <c r="CA21" s="269" t="s">
        <v>675</v>
      </c>
      <c r="CB21" s="269" t="s">
        <v>675</v>
      </c>
      <c r="CC21" s="269" t="s">
        <v>675</v>
      </c>
      <c r="CD21" s="269" t="s">
        <v>675</v>
      </c>
      <c r="CE21" s="269" t="s">
        <v>675</v>
      </c>
      <c r="CF21" s="269" t="s">
        <v>675</v>
      </c>
      <c r="CG21" s="269" t="s">
        <v>675</v>
      </c>
      <c r="CH21" s="269" t="s">
        <v>675</v>
      </c>
      <c r="CI21" s="269" t="s">
        <v>675</v>
      </c>
      <c r="CJ21" s="269" t="s">
        <v>675</v>
      </c>
      <c r="CK21" s="269" t="s">
        <v>675</v>
      </c>
      <c r="CL21" s="270" t="str">
        <f ca="1">IF(BR$16=0,"",IF(OFFSET(BR21,0,BR$16)="Y",1,IF(OFFSET(BR21,0,BR$16)="N",0,"")))</f>
        <v/>
      </c>
      <c r="CM21" s="278"/>
      <c r="CN21" s="268"/>
      <c r="CO21" s="269" t="s">
        <v>675</v>
      </c>
      <c r="CP21" s="269" t="s">
        <v>675</v>
      </c>
      <c r="CQ21" s="269" t="s">
        <v>675</v>
      </c>
      <c r="CR21" s="269" t="s">
        <v>675</v>
      </c>
      <c r="CS21" s="269" t="s">
        <v>675</v>
      </c>
      <c r="CT21" s="270" t="str">
        <f ca="1">IF(OR(CN$16=0,CW$16&lt;&gt;0),"",IF(CW$16=1,0,IF(OFFSET(CN21,0,CN$16)="Y",1,IF(OFFSET(CN21,0,CN$16)="N",0,""))))</f>
        <v/>
      </c>
      <c r="CU21" s="188"/>
      <c r="CV21" s="268"/>
      <c r="CW21" s="269" t="s">
        <v>675</v>
      </c>
      <c r="CX21" s="269" t="s">
        <v>675</v>
      </c>
      <c r="CY21" s="269" t="s">
        <v>675</v>
      </c>
      <c r="CZ21" s="269" t="s">
        <v>675</v>
      </c>
      <c r="DA21" s="269" t="s">
        <v>675</v>
      </c>
      <c r="DB21" s="269" t="s">
        <v>675</v>
      </c>
      <c r="DC21" s="269" t="s">
        <v>675</v>
      </c>
      <c r="DD21" s="269" t="s">
        <v>675</v>
      </c>
      <c r="DE21" s="269" t="s">
        <v>675</v>
      </c>
      <c r="DF21" s="270" t="str">
        <f>IF(CV$16=0,"",IF(OR(AND(CW$16=1,CW21="Y"),AND(CX$16=1,CX21="Y"),AND(CY$16=1,CY21="Y"),AND(CZ$16=1,CZ21="Y"),AND(DA$16=1,DA21="Y"),AND(DB$16=1,DB21="Y"),AND(DC$16=1,DC21="Y"),AND(DD$16=1,DD21="Y"),AND(DE$16=1,DE21="Y")),1,IF(OR(AND(CW$16=1,CW21="N"),AND(CX$16=1,CX21="N"),AND(CY$16=1,CY21="N"),AND(CZ$16=1,CZ21="N"),AND(DA$16=1,DA21="N"),AND(DB$16=1,DB21="N"),AND(DC$16=1,DC21="N"),AND(DD$16=1,DD21="N"),AND(DE$16=1,DE21="N")),0,"")))</f>
        <v/>
      </c>
      <c r="DG21" s="188"/>
      <c r="DH21" s="268"/>
      <c r="DI21" s="269" t="s">
        <v>675</v>
      </c>
      <c r="DJ21" s="269" t="s">
        <v>675</v>
      </c>
      <c r="DK21" s="270" t="str">
        <f ca="1">IF(DH$16=0,"",IF(OFFSET(DH21,0,DH$16)="Y",1,IF(OFFSET(DH21,0,DH$16)="N",0,"")))</f>
        <v/>
      </c>
      <c r="DL21" s="188"/>
      <c r="DM21" s="268"/>
      <c r="DN21" s="269" t="s">
        <v>675</v>
      </c>
      <c r="DO21" s="269" t="s">
        <v>675</v>
      </c>
      <c r="DP21" s="270" t="str">
        <f ca="1">IF(DM$16=0,"",IF(OFFSET(DM21,0,DM$16)="Y",1,IF(OFFSET(DM21,0,DM$16)="N",0,"")))</f>
        <v/>
      </c>
      <c r="DQ21" s="188"/>
      <c r="DR21" s="268"/>
      <c r="DS21" s="269" t="s">
        <v>676</v>
      </c>
      <c r="DT21" s="279"/>
      <c r="DU21" s="270" t="str">
        <f ca="1">IF(DR$16=0,"",IF(AND(OFFSET(DR21,0,1)="Y",DS$16="Yes"),1,IF(OFFSET(DR21,0,1)="N",1,0)))</f>
        <v/>
      </c>
      <c r="DV21" s="188"/>
      <c r="DW21" s="268"/>
      <c r="DX21" s="269" t="s">
        <v>676</v>
      </c>
      <c r="DY21" s="279"/>
      <c r="DZ21" s="270" t="str">
        <f ca="1">IF(DW$16=0,"",IF(AND(OFFSET(DW21,0,1)="Y",DX$16="Yes"),1,IF(OFFSET(DW21,0,1)="N",1,0)))</f>
        <v/>
      </c>
      <c r="EA21" s="188"/>
      <c r="EB21" s="268"/>
      <c r="EC21" s="269" t="s">
        <v>676</v>
      </c>
      <c r="ED21" s="279"/>
      <c r="EE21" s="270" t="str">
        <f ca="1">IF(EB$16=0,"",IF(AND(OFFSET(EB21,0,1)="Y",EC$16="Yes"),1,IF(OFFSET(EB21,0,1)="N",1,0)))</f>
        <v/>
      </c>
      <c r="EF21" s="188"/>
      <c r="EG21" s="268"/>
      <c r="EH21" s="269" t="s">
        <v>676</v>
      </c>
      <c r="EI21" s="279"/>
      <c r="EJ21" s="270" t="str">
        <f ca="1">IF(EG$16=0,"",IF(AND(OFFSET(EG21,0,1)="Y",EH$16="Yes"),1,IF(OFFSET(EG21,0,1)="N",1,0)))</f>
        <v/>
      </c>
      <c r="EK21" s="188"/>
      <c r="EL21" s="268"/>
      <c r="EM21" s="269" t="s">
        <v>676</v>
      </c>
      <c r="EN21" s="279"/>
      <c r="EO21" s="270" t="str">
        <f ca="1">IF(EL$16=0,"",IF(AND(OFFSET(EL21,0,1)="Y",EM$16="Yes"),1,IF(OFFSET(EL21,0,1)="N",1,0)))</f>
        <v/>
      </c>
      <c r="EP21" s="271"/>
      <c r="EQ21" s="509" t="str">
        <f ca="1">BP21</f>
        <v/>
      </c>
      <c r="ER21" s="509" t="str">
        <f t="shared" ref="ER21" ca="1" si="21">CL21</f>
        <v/>
      </c>
      <c r="ES21" s="509" t="str">
        <f t="shared" ref="ES21" ca="1" si="22">CT21</f>
        <v/>
      </c>
      <c r="ET21" s="509" t="str">
        <f t="shared" ref="ET21" si="23">DF21</f>
        <v/>
      </c>
      <c r="EU21" s="509" t="str">
        <f t="shared" ref="EU21" ca="1" si="24">DK21</f>
        <v/>
      </c>
      <c r="EV21" s="509" t="str">
        <f t="shared" ref="EV21" ca="1" si="25">DP21</f>
        <v/>
      </c>
      <c r="EW21" s="509" t="str">
        <f t="shared" ref="EW21" ca="1" si="26">DU21</f>
        <v/>
      </c>
      <c r="EX21" s="509" t="str">
        <f t="shared" ref="EX21" ca="1" si="27">DZ21</f>
        <v/>
      </c>
      <c r="EY21" s="509" t="str">
        <f t="shared" ref="EY21" ca="1" si="28">EE21</f>
        <v/>
      </c>
      <c r="EZ21" s="509" t="str">
        <f t="shared" ref="EZ21" ca="1" si="29">EJ21</f>
        <v/>
      </c>
      <c r="FA21" s="509" t="str">
        <f t="shared" ref="FA21" ca="1" si="30">EO21</f>
        <v/>
      </c>
      <c r="FC21" s="509">
        <f t="shared" ref="FC21" ca="1" si="31">COUNTA(EQ21:FA21)-COUNTBLANK(EQ21:FA21)</f>
        <v>0</v>
      </c>
      <c r="FD21" s="280">
        <f t="shared" ref="FD21" ca="1" si="32">SUM(EQ21:FA21)</f>
        <v>0</v>
      </c>
      <c r="FE21" s="280" t="s">
        <v>586</v>
      </c>
      <c r="FF21" s="228"/>
      <c r="FG21" s="281"/>
      <c r="FH21" s="281"/>
      <c r="FI21" s="281"/>
      <c r="FJ21" s="281"/>
      <c r="FK21" s="281"/>
      <c r="FL21" s="281"/>
    </row>
    <row r="22" spans="1:168" ht="6" customHeight="1" x14ac:dyDescent="0.25">
      <c r="A22" s="28" t="s">
        <v>526</v>
      </c>
      <c r="C22" s="93"/>
      <c r="D22" s="128"/>
      <c r="E22" s="86"/>
      <c r="F22" s="589"/>
      <c r="G22" s="590"/>
      <c r="H22" s="590"/>
      <c r="I22" s="591"/>
      <c r="J22" s="96"/>
      <c r="K22" s="196"/>
      <c r="L22" s="127"/>
      <c r="M22" s="127"/>
      <c r="N22" s="127"/>
      <c r="O22" s="127"/>
      <c r="Q22" s="1"/>
      <c r="AE22" s="11"/>
      <c r="AF22" s="122"/>
      <c r="AG22" s="12" t="b">
        <f>AG21</f>
        <v>1</v>
      </c>
      <c r="AH22" s="12"/>
      <c r="AI22" s="168"/>
      <c r="AJ22" s="166"/>
      <c r="AK22" s="166"/>
      <c r="AL22" s="167"/>
      <c r="AM22" s="1"/>
      <c r="AN22" s="1"/>
      <c r="AO22" s="1"/>
      <c r="AP22" s="1"/>
      <c r="AQ22" s="1"/>
      <c r="AR22" s="1"/>
      <c r="AS22" s="1"/>
      <c r="AT22" s="230" t="str">
        <f t="shared" si="19"/>
        <v/>
      </c>
      <c r="AU22" s="231" t="str">
        <f t="shared" si="20"/>
        <v/>
      </c>
      <c r="AV22" s="227"/>
      <c r="AW22" s="230" t="str">
        <f>AW21</f>
        <v/>
      </c>
      <c r="AX22" s="227"/>
      <c r="AY22" s="230" t="str">
        <f>AY21</f>
        <v/>
      </c>
      <c r="AZ22" s="227"/>
      <c r="BA22" s="230" t="str">
        <f>BA21</f>
        <v/>
      </c>
      <c r="BB22" s="227"/>
      <c r="BC22" s="230" t="str">
        <f>BC21</f>
        <v/>
      </c>
      <c r="BD22" s="227"/>
      <c r="BE22" s="230" t="str">
        <f>BE21</f>
        <v/>
      </c>
      <c r="BF22" s="227"/>
      <c r="BG22" s="230" t="str">
        <f>BG21</f>
        <v/>
      </c>
      <c r="BH22" s="1"/>
      <c r="FE22" s="90" t="str">
        <f>FE21</f>
        <v>Show</v>
      </c>
      <c r="FF22" s="281"/>
      <c r="FG22" s="281"/>
      <c r="FH22" s="281"/>
      <c r="FI22" s="281"/>
      <c r="FJ22" s="281"/>
      <c r="FK22" s="281"/>
      <c r="FL22" s="281"/>
    </row>
    <row r="23" spans="1:168" ht="6" customHeight="1" x14ac:dyDescent="0.25">
      <c r="A23" s="28" t="s">
        <v>526</v>
      </c>
      <c r="C23" s="92"/>
      <c r="D23" s="3"/>
      <c r="E23" s="82"/>
      <c r="F23" s="191"/>
      <c r="G23" s="154"/>
      <c r="H23" s="187"/>
      <c r="I23" s="192"/>
      <c r="J23" s="94"/>
      <c r="K23" s="192"/>
      <c r="L23" s="507"/>
      <c r="M23" s="507"/>
      <c r="N23" s="507"/>
      <c r="O23" s="507"/>
      <c r="Q23" s="1"/>
      <c r="AE23" s="11"/>
      <c r="AF23" s="122"/>
      <c r="AG23" s="124" t="b">
        <f>AG24</f>
        <v>1</v>
      </c>
      <c r="AH23" s="124"/>
      <c r="AI23" s="168"/>
      <c r="AJ23" s="166"/>
      <c r="AK23" s="166"/>
      <c r="AL23" s="167"/>
      <c r="AM23" s="1"/>
      <c r="AN23" s="1"/>
      <c r="AO23" s="1"/>
      <c r="AP23" s="1"/>
      <c r="AQ23" s="1"/>
      <c r="AR23" s="1"/>
      <c r="AS23" s="1"/>
      <c r="AT23" s="230" t="str">
        <f t="shared" si="19"/>
        <v/>
      </c>
      <c r="AU23" s="231" t="str">
        <f t="shared" si="20"/>
        <v/>
      </c>
      <c r="AV23" s="227"/>
      <c r="AW23" s="230" t="str">
        <f>AW24</f>
        <v/>
      </c>
      <c r="AX23" s="227"/>
      <c r="AY23" s="230" t="str">
        <f>AY24</f>
        <v/>
      </c>
      <c r="AZ23" s="227"/>
      <c r="BA23" s="230" t="str">
        <f>BA24</f>
        <v/>
      </c>
      <c r="BB23" s="227"/>
      <c r="BC23" s="230" t="str">
        <f>BC24</f>
        <v/>
      </c>
      <c r="BD23" s="227"/>
      <c r="BE23" s="230" t="str">
        <f>BE24</f>
        <v/>
      </c>
      <c r="BF23" s="227"/>
      <c r="BG23" s="230" t="str">
        <f>BG24</f>
        <v/>
      </c>
      <c r="BH23" s="1"/>
      <c r="FE23" s="90" t="str">
        <f>FE24</f>
        <v>Show</v>
      </c>
      <c r="FF23" s="281"/>
      <c r="FG23" s="281"/>
      <c r="FH23" s="281"/>
      <c r="FI23" s="281"/>
      <c r="FJ23" s="281"/>
      <c r="FK23" s="281"/>
      <c r="FL23" s="281"/>
    </row>
    <row r="24" spans="1:168" ht="15" x14ac:dyDescent="0.25">
      <c r="A24" s="28" t="s">
        <v>526</v>
      </c>
      <c r="C24" s="176" t="s">
        <v>558</v>
      </c>
      <c r="D24" s="316" t="str">
        <f>IF(Cklst_Style=4,IF(FIND("--",$C$3)=11,MID($C$3,9,1)&amp;"."&amp;AI24,MID($C$3,9,2)&amp;"."&amp;AI24),IF(FIND("--",$C$3)=9,MID($C$3,7,1)&amp;"."&amp;AI24,MID($C$3,7,2)&amp;"."&amp;AI24))</f>
        <v>1.3</v>
      </c>
      <c r="E24" s="483" t="s">
        <v>678</v>
      </c>
      <c r="F24" s="177"/>
      <c r="G24" s="508" t="s">
        <v>203</v>
      </c>
      <c r="H24" s="181"/>
      <c r="I24" s="151" t="s">
        <v>216</v>
      </c>
      <c r="J24" s="143"/>
      <c r="K24" s="192"/>
      <c r="L24" s="482"/>
      <c r="M24" s="482"/>
      <c r="N24" s="482"/>
      <c r="O24" s="482"/>
      <c r="Q24" s="1"/>
      <c r="R24" s="171"/>
      <c r="S24" s="171"/>
      <c r="T24" s="171"/>
      <c r="U24" s="171"/>
      <c r="AE24" s="11" t="b">
        <f>IF(F24=CHAR(80),TRUE,FALSE)</f>
        <v>0</v>
      </c>
      <c r="AF24" s="122" t="b">
        <f>IF(H24=CHAR(80),TRUE,FALSE)</f>
        <v>0</v>
      </c>
      <c r="AG24" s="12" t="b">
        <f>IF(OR(C24=CHAR(80),C24="."),TRUE,FALSE)</f>
        <v>1</v>
      </c>
      <c r="AH24" s="218">
        <v>0</v>
      </c>
      <c r="AI24" s="169">
        <v>3</v>
      </c>
      <c r="AJ24" s="160"/>
      <c r="AK24" s="160"/>
      <c r="AL24" s="161" t="b">
        <v>1</v>
      </c>
      <c r="AM24" s="1"/>
      <c r="AN24" s="1"/>
      <c r="AO24" s="1"/>
      <c r="AP24" s="1"/>
      <c r="AQ24" s="1"/>
      <c r="AR24" s="1"/>
      <c r="AS24" s="1"/>
      <c r="AT24" s="230" t="str">
        <f t="shared" si="19"/>
        <v/>
      </c>
      <c r="AU24" s="231" t="str">
        <f t="shared" si="20"/>
        <v>1.3</v>
      </c>
      <c r="AV24" s="318"/>
      <c r="AW24" s="230" t="str">
        <f>IF(AND(Setup_Flag=1,AV24="",$C24=""),FALSE,"")</f>
        <v/>
      </c>
      <c r="AX24" s="318"/>
      <c r="AY24" s="230" t="str">
        <f>IF(AND(MR2_Flag=1,AX24="",$C24=""),FALSE,"")</f>
        <v/>
      </c>
      <c r="AZ24" s="318"/>
      <c r="BA24" s="230" t="str">
        <f>IF(AND(DP_Flag=1,AZ24="",$C24=""),FALSE,"")</f>
        <v/>
      </c>
      <c r="BB24" s="318"/>
      <c r="BC24" s="230" t="str">
        <f>IF(AND(SS_Flag=1,BB24="",$C24=""),FALSE,"")</f>
        <v/>
      </c>
      <c r="BD24" s="318"/>
      <c r="BE24" s="230" t="str">
        <f>IF(AND(SP_Flag=1,BD24="",$C24=""),FALSE,"")</f>
        <v/>
      </c>
      <c r="BF24" s="318"/>
      <c r="BG24" s="230" t="str">
        <f>IF(AND(FM_Flag=1,BF24="",$C24=""),FALSE,"")</f>
        <v/>
      </c>
      <c r="BH24" s="1"/>
      <c r="BI24" s="268"/>
      <c r="BJ24" s="269" t="s">
        <v>675</v>
      </c>
      <c r="BK24" s="269" t="s">
        <v>675</v>
      </c>
      <c r="BL24" s="269" t="s">
        <v>675</v>
      </c>
      <c r="BM24" s="269" t="s">
        <v>675</v>
      </c>
      <c r="BN24" s="269" t="s">
        <v>675</v>
      </c>
      <c r="BO24" s="269" t="s">
        <v>675</v>
      </c>
      <c r="BP24" s="270" t="str">
        <f ca="1">IF(OR(BI$16=0,BR$16&lt;&gt;0),"",IF(OFFSET(BI24,0,BI$16)="Y",1,IF(OFFSET(BI24,0,BI$16)="N",0,"")))</f>
        <v/>
      </c>
      <c r="BQ24" s="278"/>
      <c r="BR24" s="268"/>
      <c r="BS24" s="269" t="s">
        <v>675</v>
      </c>
      <c r="BT24" s="269" t="s">
        <v>675</v>
      </c>
      <c r="BU24" s="269" t="s">
        <v>675</v>
      </c>
      <c r="BV24" s="269" t="s">
        <v>675</v>
      </c>
      <c r="BW24" s="269" t="s">
        <v>675</v>
      </c>
      <c r="BX24" s="269" t="s">
        <v>675</v>
      </c>
      <c r="BY24" s="269" t="s">
        <v>675</v>
      </c>
      <c r="BZ24" s="269" t="s">
        <v>675</v>
      </c>
      <c r="CA24" s="269" t="s">
        <v>675</v>
      </c>
      <c r="CB24" s="269" t="s">
        <v>675</v>
      </c>
      <c r="CC24" s="269" t="s">
        <v>675</v>
      </c>
      <c r="CD24" s="269" t="s">
        <v>675</v>
      </c>
      <c r="CE24" s="269" t="s">
        <v>675</v>
      </c>
      <c r="CF24" s="269" t="s">
        <v>675</v>
      </c>
      <c r="CG24" s="269" t="s">
        <v>675</v>
      </c>
      <c r="CH24" s="269" t="s">
        <v>675</v>
      </c>
      <c r="CI24" s="269" t="s">
        <v>675</v>
      </c>
      <c r="CJ24" s="269" t="s">
        <v>675</v>
      </c>
      <c r="CK24" s="269" t="s">
        <v>675</v>
      </c>
      <c r="CL24" s="270" t="str">
        <f ca="1">IF(BR$16=0,"",IF(OFFSET(BR24,0,BR$16)="Y",1,IF(OFFSET(BR24,0,BR$16)="N",0,"")))</f>
        <v/>
      </c>
      <c r="CM24" s="278"/>
      <c r="CN24" s="268"/>
      <c r="CO24" s="269" t="s">
        <v>675</v>
      </c>
      <c r="CP24" s="269" t="s">
        <v>675</v>
      </c>
      <c r="CQ24" s="269" t="s">
        <v>675</v>
      </c>
      <c r="CR24" s="269" t="s">
        <v>675</v>
      </c>
      <c r="CS24" s="269" t="s">
        <v>675</v>
      </c>
      <c r="CT24" s="270" t="str">
        <f ca="1">IF(OR(CN$16=0,CW$16&lt;&gt;0),"",IF(CW$16=1,0,IF(OFFSET(CN24,0,CN$16)="Y",1,IF(OFFSET(CN24,0,CN$16)="N",0,""))))</f>
        <v/>
      </c>
      <c r="CU24" s="188"/>
      <c r="CV24" s="268"/>
      <c r="CW24" s="269" t="s">
        <v>675</v>
      </c>
      <c r="CX24" s="269" t="s">
        <v>675</v>
      </c>
      <c r="CY24" s="269" t="s">
        <v>675</v>
      </c>
      <c r="CZ24" s="269" t="s">
        <v>675</v>
      </c>
      <c r="DA24" s="269" t="s">
        <v>675</v>
      </c>
      <c r="DB24" s="269" t="s">
        <v>675</v>
      </c>
      <c r="DC24" s="269" t="s">
        <v>675</v>
      </c>
      <c r="DD24" s="269" t="s">
        <v>675</v>
      </c>
      <c r="DE24" s="269" t="s">
        <v>675</v>
      </c>
      <c r="DF24" s="270" t="str">
        <f>IF(CV$16=0,"",IF(OR(AND(CW$16=1,CW24="Y"),AND(CX$16=1,CX24="Y"),AND(CY$16=1,CY24="Y"),AND(CZ$16=1,CZ24="Y"),AND(DA$16=1,DA24="Y"),AND(DB$16=1,DB24="Y"),AND(DC$16=1,DC24="Y"),AND(DD$16=1,DD24="Y"),AND(DE$16=1,DE24="Y")),1,IF(OR(AND(CW$16=1,CW24="N"),AND(CX$16=1,CX24="N"),AND(CY$16=1,CY24="N"),AND(CZ$16=1,CZ24="N"),AND(DA$16=1,DA24="N"),AND(DB$16=1,DB24="N"),AND(DC$16=1,DC24="N"),AND(DD$16=1,DD24="N"),AND(DE$16=1,DE24="N")),0,"")))</f>
        <v/>
      </c>
      <c r="DG24" s="188"/>
      <c r="DH24" s="268"/>
      <c r="DI24" s="269" t="s">
        <v>675</v>
      </c>
      <c r="DJ24" s="269" t="s">
        <v>675</v>
      </c>
      <c r="DK24" s="270" t="str">
        <f ca="1">IF(DH$16=0,"",IF(OFFSET(DH24,0,DH$16)="Y",1,IF(OFFSET(DH24,0,DH$16)="N",0,"")))</f>
        <v/>
      </c>
      <c r="DL24" s="188"/>
      <c r="DM24" s="268"/>
      <c r="DN24" s="269" t="s">
        <v>675</v>
      </c>
      <c r="DO24" s="269" t="s">
        <v>675</v>
      </c>
      <c r="DP24" s="270" t="str">
        <f ca="1">IF(DM$16=0,"",IF(OFFSET(DM24,0,DM$16)="Y",1,IF(OFFSET(DM24,0,DM$16)="N",0,"")))</f>
        <v/>
      </c>
      <c r="DQ24" s="188"/>
      <c r="DR24" s="268"/>
      <c r="DS24" s="269" t="s">
        <v>676</v>
      </c>
      <c r="DT24" s="279"/>
      <c r="DU24" s="270" t="str">
        <f ca="1">IF(DR$16=0,"",IF(AND(OFFSET(DR24,0,1)="Y",DS$16="Yes"),1,IF(OFFSET(DR24,0,1)="N",1,0)))</f>
        <v/>
      </c>
      <c r="DV24" s="188"/>
      <c r="DW24" s="268"/>
      <c r="DX24" s="269" t="s">
        <v>676</v>
      </c>
      <c r="DY24" s="279"/>
      <c r="DZ24" s="270" t="str">
        <f ca="1">IF(DW$16=0,"",IF(AND(OFFSET(DW24,0,1)="Y",DX$16="Yes"),1,IF(OFFSET(DW24,0,1)="N",1,0)))</f>
        <v/>
      </c>
      <c r="EA24" s="188"/>
      <c r="EB24" s="268"/>
      <c r="EC24" s="269" t="s">
        <v>676</v>
      </c>
      <c r="ED24" s="279"/>
      <c r="EE24" s="270" t="str">
        <f ca="1">IF(EB$16=0,"",IF(AND(OFFSET(EB24,0,1)="Y",EC$16="Yes"),1,IF(OFFSET(EB24,0,1)="N",1,0)))</f>
        <v/>
      </c>
      <c r="EF24" s="188"/>
      <c r="EG24" s="268"/>
      <c r="EH24" s="269" t="s">
        <v>676</v>
      </c>
      <c r="EI24" s="279"/>
      <c r="EJ24" s="270" t="str">
        <f ca="1">IF(EG$16=0,"",IF(AND(OFFSET(EG24,0,1)="Y",EH$16="Yes"),1,IF(OFFSET(EG24,0,1)="N",1,0)))</f>
        <v/>
      </c>
      <c r="EK24" s="188"/>
      <c r="EL24" s="268"/>
      <c r="EM24" s="269" t="s">
        <v>676</v>
      </c>
      <c r="EN24" s="279"/>
      <c r="EO24" s="270" t="str">
        <f ca="1">IF(EL$16=0,"",IF(AND(OFFSET(EL24,0,1)="Y",EM$16="Yes"),1,IF(OFFSET(EL24,0,1)="N",1,0)))</f>
        <v/>
      </c>
      <c r="EP24" s="271"/>
      <c r="EQ24" s="509" t="str">
        <f ca="1">BP24</f>
        <v/>
      </c>
      <c r="ER24" s="509" t="str">
        <f t="shared" ref="ER24" ca="1" si="33">CL24</f>
        <v/>
      </c>
      <c r="ES24" s="509" t="str">
        <f t="shared" ref="ES24" ca="1" si="34">CT24</f>
        <v/>
      </c>
      <c r="ET24" s="509" t="str">
        <f t="shared" ref="ET24" si="35">DF24</f>
        <v/>
      </c>
      <c r="EU24" s="509" t="str">
        <f t="shared" ref="EU24" ca="1" si="36">DK24</f>
        <v/>
      </c>
      <c r="EV24" s="509" t="str">
        <f t="shared" ref="EV24" ca="1" si="37">DP24</f>
        <v/>
      </c>
      <c r="EW24" s="509" t="str">
        <f t="shared" ref="EW24" ca="1" si="38">DU24</f>
        <v/>
      </c>
      <c r="EX24" s="509" t="str">
        <f t="shared" ref="EX24" ca="1" si="39">DZ24</f>
        <v/>
      </c>
      <c r="EY24" s="509" t="str">
        <f t="shared" ref="EY24" ca="1" si="40">EE24</f>
        <v/>
      </c>
      <c r="EZ24" s="509" t="str">
        <f t="shared" ref="EZ24" ca="1" si="41">EJ24</f>
        <v/>
      </c>
      <c r="FA24" s="509" t="str">
        <f t="shared" ref="FA24" ca="1" si="42">EO24</f>
        <v/>
      </c>
      <c r="FC24" s="509">
        <f t="shared" ref="FC24" ca="1" si="43">COUNTA(EQ24:FA24)-COUNTBLANK(EQ24:FA24)</f>
        <v>0</v>
      </c>
      <c r="FD24" s="280">
        <f t="shared" ref="FD24" ca="1" si="44">SUM(EQ24:FA24)</f>
        <v>0</v>
      </c>
      <c r="FE24" s="280" t="s">
        <v>586</v>
      </c>
      <c r="FF24" s="228"/>
      <c r="FG24" s="281"/>
      <c r="FH24" s="281"/>
      <c r="FI24" s="281"/>
      <c r="FJ24" s="281"/>
      <c r="FK24" s="281"/>
      <c r="FL24" s="281"/>
    </row>
    <row r="25" spans="1:168" ht="6" customHeight="1" x14ac:dyDescent="0.25">
      <c r="A25" s="28" t="s">
        <v>526</v>
      </c>
      <c r="C25" s="93"/>
      <c r="D25" s="128"/>
      <c r="E25" s="86"/>
      <c r="F25" s="195"/>
      <c r="G25" s="153"/>
      <c r="H25" s="182"/>
      <c r="I25" s="196"/>
      <c r="J25" s="96"/>
      <c r="K25" s="196"/>
      <c r="L25" s="127"/>
      <c r="M25" s="127"/>
      <c r="N25" s="127"/>
      <c r="O25" s="127"/>
      <c r="Q25" s="1"/>
      <c r="AE25" s="11"/>
      <c r="AF25" s="122"/>
      <c r="AG25" s="12" t="b">
        <f>AG24</f>
        <v>1</v>
      </c>
      <c r="AH25" s="12"/>
      <c r="AI25" s="168"/>
      <c r="AJ25" s="166"/>
      <c r="AK25" s="166"/>
      <c r="AL25" s="167"/>
      <c r="AM25" s="1"/>
      <c r="AN25" s="1"/>
      <c r="AO25" s="1"/>
      <c r="AP25" s="1"/>
      <c r="AQ25" s="1"/>
      <c r="AR25" s="1"/>
      <c r="AS25" s="1"/>
      <c r="AT25" s="230" t="str">
        <f t="shared" si="19"/>
        <v/>
      </c>
      <c r="AU25" s="231" t="str">
        <f t="shared" si="20"/>
        <v/>
      </c>
      <c r="AV25" s="227"/>
      <c r="AW25" s="230" t="str">
        <f>AW24</f>
        <v/>
      </c>
      <c r="AX25" s="227"/>
      <c r="AY25" s="230" t="str">
        <f>AY24</f>
        <v/>
      </c>
      <c r="AZ25" s="227"/>
      <c r="BA25" s="230" t="str">
        <f>BA24</f>
        <v/>
      </c>
      <c r="BB25" s="227"/>
      <c r="BC25" s="230" t="str">
        <f>BC24</f>
        <v/>
      </c>
      <c r="BD25" s="227"/>
      <c r="BE25" s="230" t="str">
        <f>BE24</f>
        <v/>
      </c>
      <c r="BF25" s="227"/>
      <c r="BG25" s="230" t="str">
        <f>BG24</f>
        <v/>
      </c>
      <c r="BH25" s="1"/>
      <c r="FE25" s="90" t="str">
        <f>FE24</f>
        <v>Show</v>
      </c>
      <c r="FF25" s="281"/>
      <c r="FG25" s="281"/>
      <c r="FH25" s="281"/>
      <c r="FI25" s="281"/>
      <c r="FJ25" s="281"/>
      <c r="FK25" s="281"/>
      <c r="FL25" s="281"/>
    </row>
    <row r="26" spans="1:168" ht="6" customHeight="1" x14ac:dyDescent="0.25">
      <c r="A26" s="28" t="s">
        <v>526</v>
      </c>
      <c r="C26" s="92"/>
      <c r="D26" s="3"/>
      <c r="E26" s="82"/>
      <c r="F26" s="191"/>
      <c r="G26" s="154"/>
      <c r="H26" s="187"/>
      <c r="I26" s="192"/>
      <c r="J26" s="94"/>
      <c r="K26" s="192"/>
      <c r="L26" s="507"/>
      <c r="M26" s="507"/>
      <c r="N26" s="507"/>
      <c r="O26" s="507"/>
      <c r="Q26" s="1"/>
      <c r="AE26" s="11"/>
      <c r="AF26" s="122"/>
      <c r="AG26" s="124" t="b">
        <f>AG27</f>
        <v>1</v>
      </c>
      <c r="AH26" s="124"/>
      <c r="AI26" s="168"/>
      <c r="AJ26" s="166"/>
      <c r="AK26" s="166"/>
      <c r="AL26" s="167"/>
      <c r="AM26" s="1"/>
      <c r="AN26" s="1"/>
      <c r="AO26" s="1"/>
      <c r="AP26" s="1"/>
      <c r="AQ26" s="1"/>
      <c r="AR26" s="1"/>
      <c r="AS26" s="1"/>
      <c r="AT26" s="230" t="str">
        <f t="shared" si="19"/>
        <v/>
      </c>
      <c r="AU26" s="231" t="str">
        <f t="shared" si="20"/>
        <v/>
      </c>
      <c r="AV26" s="227"/>
      <c r="AW26" s="230" t="str">
        <f>AW27</f>
        <v/>
      </c>
      <c r="AX26" s="227"/>
      <c r="AY26" s="230" t="str">
        <f>AY27</f>
        <v/>
      </c>
      <c r="AZ26" s="227"/>
      <c r="BA26" s="230" t="str">
        <f>BA27</f>
        <v/>
      </c>
      <c r="BB26" s="227"/>
      <c r="BC26" s="230" t="str">
        <f>BC27</f>
        <v/>
      </c>
      <c r="BD26" s="227"/>
      <c r="BE26" s="230" t="str">
        <f>BE27</f>
        <v/>
      </c>
      <c r="BF26" s="227"/>
      <c r="BG26" s="230" t="str">
        <f>BG27</f>
        <v/>
      </c>
      <c r="BH26" s="1"/>
      <c r="FE26" s="90" t="str">
        <f>FE27</f>
        <v>Show</v>
      </c>
      <c r="FF26" s="281"/>
      <c r="FG26" s="281"/>
      <c r="FH26" s="281"/>
      <c r="FI26" s="281"/>
      <c r="FJ26" s="281"/>
      <c r="FK26" s="281"/>
      <c r="FL26" s="281"/>
    </row>
    <row r="27" spans="1:168" ht="15" x14ac:dyDescent="0.25">
      <c r="A27" s="28" t="s">
        <v>526</v>
      </c>
      <c r="C27" s="176" t="s">
        <v>558</v>
      </c>
      <c r="D27" s="316" t="str">
        <f>IF(Cklst_Style=4,IF(FIND("--",$C$3)=11,MID($C$3,9,1)&amp;"."&amp;AI27,MID($C$3,9,2)&amp;"."&amp;AI27),IF(FIND("--",$C$3)=9,MID($C$3,7,1)&amp;"."&amp;AI27,MID($C$3,7,2)&amp;"."&amp;AI27))</f>
        <v>1.4</v>
      </c>
      <c r="E27" s="483" t="s">
        <v>679</v>
      </c>
      <c r="F27" s="177"/>
      <c r="G27" s="508" t="s">
        <v>203</v>
      </c>
      <c r="H27" s="181"/>
      <c r="I27" s="151" t="s">
        <v>216</v>
      </c>
      <c r="J27" s="143"/>
      <c r="K27" s="192"/>
      <c r="L27" s="482"/>
      <c r="M27" s="482"/>
      <c r="N27" s="482"/>
      <c r="O27" s="482"/>
      <c r="Q27" s="1"/>
      <c r="R27" s="171"/>
      <c r="S27" s="171"/>
      <c r="T27" s="171"/>
      <c r="U27" s="171"/>
      <c r="AE27" s="11" t="b">
        <f>IF(F27=CHAR(80),TRUE,FALSE)</f>
        <v>0</v>
      </c>
      <c r="AF27" s="122" t="b">
        <f>IF(H27=CHAR(80),TRUE,FALSE)</f>
        <v>0</v>
      </c>
      <c r="AG27" s="12" t="b">
        <f>IF(OR(C27=CHAR(80),C27="."),TRUE,FALSE)</f>
        <v>1</v>
      </c>
      <c r="AH27" s="218">
        <v>0</v>
      </c>
      <c r="AI27" s="169">
        <v>4</v>
      </c>
      <c r="AJ27" s="160"/>
      <c r="AK27" s="160"/>
      <c r="AL27" s="161" t="b">
        <v>1</v>
      </c>
      <c r="AM27" s="1"/>
      <c r="AN27" s="1"/>
      <c r="AO27" s="1"/>
      <c r="AP27" s="1"/>
      <c r="AQ27" s="1"/>
      <c r="AR27" s="1"/>
      <c r="AS27" s="1"/>
      <c r="AT27" s="230" t="str">
        <f t="shared" si="19"/>
        <v/>
      </c>
      <c r="AU27" s="231" t="str">
        <f t="shared" si="20"/>
        <v>1.4</v>
      </c>
      <c r="AV27" s="318"/>
      <c r="AW27" s="230" t="str">
        <f>IF(AND(Setup_Flag=1,AV27="",$C27=""),FALSE,"")</f>
        <v/>
      </c>
      <c r="AX27" s="318"/>
      <c r="AY27" s="230" t="str">
        <f>IF(AND(MR2_Flag=1,AX27="",$C27=""),FALSE,"")</f>
        <v/>
      </c>
      <c r="AZ27" s="318"/>
      <c r="BA27" s="230" t="str">
        <f>IF(AND(DP_Flag=1,AZ27="",$C27=""),FALSE,"")</f>
        <v/>
      </c>
      <c r="BB27" s="318"/>
      <c r="BC27" s="230" t="str">
        <f>IF(AND(SS_Flag=1,BB27="",$C27=""),FALSE,"")</f>
        <v/>
      </c>
      <c r="BD27" s="318"/>
      <c r="BE27" s="230" t="str">
        <f>IF(AND(SP_Flag=1,BD27="",$C27=""),FALSE,"")</f>
        <v/>
      </c>
      <c r="BF27" s="318"/>
      <c r="BG27" s="230" t="str">
        <f>IF(AND(FM_Flag=1,BF27="",$C27=""),FALSE,"")</f>
        <v/>
      </c>
      <c r="BH27" s="1"/>
      <c r="BI27" s="268"/>
      <c r="BJ27" s="269" t="s">
        <v>675</v>
      </c>
      <c r="BK27" s="269" t="s">
        <v>675</v>
      </c>
      <c r="BL27" s="269" t="s">
        <v>675</v>
      </c>
      <c r="BM27" s="269" t="s">
        <v>675</v>
      </c>
      <c r="BN27" s="269" t="s">
        <v>675</v>
      </c>
      <c r="BO27" s="269" t="s">
        <v>675</v>
      </c>
      <c r="BP27" s="270" t="str">
        <f ca="1">IF(OR(BI$16=0,BR$16&lt;&gt;0),"",IF(OFFSET(BI27,0,BI$16)="Y",1,IF(OFFSET(BI27,0,BI$16)="N",0,"")))</f>
        <v/>
      </c>
      <c r="BQ27" s="278"/>
      <c r="BR27" s="268"/>
      <c r="BS27" s="269" t="s">
        <v>675</v>
      </c>
      <c r="BT27" s="269" t="s">
        <v>675</v>
      </c>
      <c r="BU27" s="269" t="s">
        <v>675</v>
      </c>
      <c r="BV27" s="269" t="s">
        <v>675</v>
      </c>
      <c r="BW27" s="269" t="s">
        <v>675</v>
      </c>
      <c r="BX27" s="269" t="s">
        <v>675</v>
      </c>
      <c r="BY27" s="269" t="s">
        <v>675</v>
      </c>
      <c r="BZ27" s="269" t="s">
        <v>675</v>
      </c>
      <c r="CA27" s="269" t="s">
        <v>675</v>
      </c>
      <c r="CB27" s="269" t="s">
        <v>675</v>
      </c>
      <c r="CC27" s="269" t="s">
        <v>675</v>
      </c>
      <c r="CD27" s="269" t="s">
        <v>675</v>
      </c>
      <c r="CE27" s="269" t="s">
        <v>675</v>
      </c>
      <c r="CF27" s="269" t="s">
        <v>675</v>
      </c>
      <c r="CG27" s="269" t="s">
        <v>675</v>
      </c>
      <c r="CH27" s="269" t="s">
        <v>675</v>
      </c>
      <c r="CI27" s="269" t="s">
        <v>675</v>
      </c>
      <c r="CJ27" s="269" t="s">
        <v>675</v>
      </c>
      <c r="CK27" s="269" t="s">
        <v>675</v>
      </c>
      <c r="CL27" s="270" t="str">
        <f ca="1">IF(BR$16=0,"",IF(OFFSET(BR27,0,BR$16)="Y",1,IF(OFFSET(BR27,0,BR$16)="N",0,"")))</f>
        <v/>
      </c>
      <c r="CM27" s="278"/>
      <c r="CN27" s="268"/>
      <c r="CO27" s="269" t="s">
        <v>675</v>
      </c>
      <c r="CP27" s="269" t="s">
        <v>675</v>
      </c>
      <c r="CQ27" s="269" t="s">
        <v>675</v>
      </c>
      <c r="CR27" s="269" t="s">
        <v>675</v>
      </c>
      <c r="CS27" s="269" t="s">
        <v>675</v>
      </c>
      <c r="CT27" s="270" t="str">
        <f ca="1">IF(OR(CN$16=0,CW$16&lt;&gt;0),"",IF(CW$16=1,0,IF(OFFSET(CN27,0,CN$16)="Y",1,IF(OFFSET(CN27,0,CN$16)="N",0,""))))</f>
        <v/>
      </c>
      <c r="CU27" s="188"/>
      <c r="CV27" s="268"/>
      <c r="CW27" s="269" t="s">
        <v>675</v>
      </c>
      <c r="CX27" s="269" t="s">
        <v>675</v>
      </c>
      <c r="CY27" s="269" t="s">
        <v>675</v>
      </c>
      <c r="CZ27" s="269" t="s">
        <v>675</v>
      </c>
      <c r="DA27" s="269" t="s">
        <v>675</v>
      </c>
      <c r="DB27" s="269" t="s">
        <v>675</v>
      </c>
      <c r="DC27" s="269" t="s">
        <v>675</v>
      </c>
      <c r="DD27" s="269" t="s">
        <v>675</v>
      </c>
      <c r="DE27" s="269" t="s">
        <v>675</v>
      </c>
      <c r="DF27" s="270" t="str">
        <f>IF(CV$16=0,"",IF(OR(AND(CW$16=1,CW27="Y"),AND(CX$16=1,CX27="Y"),AND(CY$16=1,CY27="Y"),AND(CZ$16=1,CZ27="Y"),AND(DA$16=1,DA27="Y"),AND(DB$16=1,DB27="Y"),AND(DC$16=1,DC27="Y"),AND(DD$16=1,DD27="Y"),AND(DE$16=1,DE27="Y")),1,IF(OR(AND(CW$16=1,CW27="N"),AND(CX$16=1,CX27="N"),AND(CY$16=1,CY27="N"),AND(CZ$16=1,CZ27="N"),AND(DA$16=1,DA27="N"),AND(DB$16=1,DB27="N"),AND(DC$16=1,DC27="N"),AND(DD$16=1,DD27="N"),AND(DE$16=1,DE27="N")),0,"")))</f>
        <v/>
      </c>
      <c r="DG27" s="188"/>
      <c r="DH27" s="268"/>
      <c r="DI27" s="269" t="s">
        <v>675</v>
      </c>
      <c r="DJ27" s="269" t="s">
        <v>675</v>
      </c>
      <c r="DK27" s="270" t="str">
        <f ca="1">IF(DH$16=0,"",IF(OFFSET(DH27,0,DH$16)="Y",1,IF(OFFSET(DH27,0,DH$16)="N",0,"")))</f>
        <v/>
      </c>
      <c r="DL27" s="188"/>
      <c r="DM27" s="268"/>
      <c r="DN27" s="269" t="s">
        <v>675</v>
      </c>
      <c r="DO27" s="269" t="s">
        <v>675</v>
      </c>
      <c r="DP27" s="270" t="str">
        <f ca="1">IF(DM$16=0,"",IF(OFFSET(DM27,0,DM$16)="Y",1,IF(OFFSET(DM27,0,DM$16)="N",0,"")))</f>
        <v/>
      </c>
      <c r="DQ27" s="188"/>
      <c r="DR27" s="268"/>
      <c r="DS27" s="269" t="s">
        <v>676</v>
      </c>
      <c r="DT27" s="279"/>
      <c r="DU27" s="270" t="str">
        <f ca="1">IF(DR$16=0,"",IF(AND(OFFSET(DR27,0,1)="Y",DS$16="Yes"),1,IF(OFFSET(DR27,0,1)="N",1,0)))</f>
        <v/>
      </c>
      <c r="DV27" s="188"/>
      <c r="DW27" s="268"/>
      <c r="DX27" s="269" t="s">
        <v>676</v>
      </c>
      <c r="DY27" s="279"/>
      <c r="DZ27" s="270" t="str">
        <f ca="1">IF(DW$16=0,"",IF(AND(OFFSET(DW27,0,1)="Y",DX$16="Yes"),1,IF(OFFSET(DW27,0,1)="N",1,0)))</f>
        <v/>
      </c>
      <c r="EA27" s="188"/>
      <c r="EB27" s="268"/>
      <c r="EC27" s="269" t="s">
        <v>676</v>
      </c>
      <c r="ED27" s="279"/>
      <c r="EE27" s="270" t="str">
        <f ca="1">IF(EB$16=0,"",IF(AND(OFFSET(EB27,0,1)="Y",EC$16="Yes"),1,IF(OFFSET(EB27,0,1)="N",1,0)))</f>
        <v/>
      </c>
      <c r="EF27" s="188"/>
      <c r="EG27" s="268"/>
      <c r="EH27" s="269" t="s">
        <v>676</v>
      </c>
      <c r="EI27" s="279"/>
      <c r="EJ27" s="270" t="str">
        <f ca="1">IF(EG$16=0,"",IF(AND(OFFSET(EG27,0,1)="Y",EH$16="Yes"),1,IF(OFFSET(EG27,0,1)="N",1,0)))</f>
        <v/>
      </c>
      <c r="EK27" s="188"/>
      <c r="EL27" s="268"/>
      <c r="EM27" s="269" t="s">
        <v>676</v>
      </c>
      <c r="EN27" s="279"/>
      <c r="EO27" s="270" t="str">
        <f ca="1">IF(EL$16=0,"",IF(AND(OFFSET(EL27,0,1)="Y",EM$16="Yes"),1,IF(OFFSET(EL27,0,1)="N",1,0)))</f>
        <v/>
      </c>
      <c r="EP27" s="271"/>
      <c r="EQ27" s="509" t="str">
        <f ca="1">BP27</f>
        <v/>
      </c>
      <c r="ER27" s="509" t="str">
        <f t="shared" ref="ER27" ca="1" si="45">CL27</f>
        <v/>
      </c>
      <c r="ES27" s="509" t="str">
        <f t="shared" ref="ES27" ca="1" si="46">CT27</f>
        <v/>
      </c>
      <c r="ET27" s="509" t="str">
        <f t="shared" ref="ET27" si="47">DF27</f>
        <v/>
      </c>
      <c r="EU27" s="509" t="str">
        <f t="shared" ref="EU27" ca="1" si="48">DK27</f>
        <v/>
      </c>
      <c r="EV27" s="509" t="str">
        <f t="shared" ref="EV27" ca="1" si="49">DP27</f>
        <v/>
      </c>
      <c r="EW27" s="509" t="str">
        <f t="shared" ref="EW27" ca="1" si="50">DU27</f>
        <v/>
      </c>
      <c r="EX27" s="509" t="str">
        <f t="shared" ref="EX27" ca="1" si="51">DZ27</f>
        <v/>
      </c>
      <c r="EY27" s="509" t="str">
        <f t="shared" ref="EY27" ca="1" si="52">EE27</f>
        <v/>
      </c>
      <c r="EZ27" s="509" t="str">
        <f t="shared" ref="EZ27" ca="1" si="53">EJ27</f>
        <v/>
      </c>
      <c r="FA27" s="509" t="str">
        <f t="shared" ref="FA27" ca="1" si="54">EO27</f>
        <v/>
      </c>
      <c r="FC27" s="509">
        <f t="shared" ref="FC27" ca="1" si="55">COUNTA(EQ27:FA27)-COUNTBLANK(EQ27:FA27)</f>
        <v>0</v>
      </c>
      <c r="FD27" s="280">
        <f t="shared" ref="FD27" ca="1" si="56">SUM(EQ27:FA27)</f>
        <v>0</v>
      </c>
      <c r="FE27" s="280" t="s">
        <v>586</v>
      </c>
      <c r="FF27" s="228"/>
      <c r="FG27" s="281"/>
      <c r="FH27" s="281"/>
      <c r="FI27" s="281"/>
      <c r="FJ27" s="281"/>
      <c r="FK27" s="281"/>
      <c r="FL27" s="281"/>
    </row>
    <row r="28" spans="1:168" ht="6" customHeight="1" x14ac:dyDescent="0.25">
      <c r="A28" s="28" t="s">
        <v>526</v>
      </c>
      <c r="C28" s="93"/>
      <c r="D28" s="128"/>
      <c r="E28" s="86"/>
      <c r="F28" s="195"/>
      <c r="G28" s="153"/>
      <c r="H28" s="182"/>
      <c r="I28" s="196"/>
      <c r="J28" s="96"/>
      <c r="K28" s="196"/>
      <c r="L28" s="127"/>
      <c r="M28" s="127"/>
      <c r="N28" s="127"/>
      <c r="O28" s="127"/>
      <c r="Q28" s="1"/>
      <c r="AE28" s="11"/>
      <c r="AF28" s="122"/>
      <c r="AG28" s="12" t="b">
        <f>AG27</f>
        <v>1</v>
      </c>
      <c r="AH28" s="12"/>
      <c r="AI28" s="168"/>
      <c r="AJ28" s="166"/>
      <c r="AK28" s="166"/>
      <c r="AL28" s="167"/>
      <c r="AM28" s="1"/>
      <c r="AN28" s="1"/>
      <c r="AO28" s="1"/>
      <c r="AP28" s="1"/>
      <c r="AQ28" s="1"/>
      <c r="AR28" s="1"/>
      <c r="AS28" s="1"/>
      <c r="AT28" s="230" t="str">
        <f t="shared" si="19"/>
        <v/>
      </c>
      <c r="AU28" s="231" t="str">
        <f t="shared" si="20"/>
        <v/>
      </c>
      <c r="AV28" s="227"/>
      <c r="AW28" s="230" t="str">
        <f>AW27</f>
        <v/>
      </c>
      <c r="AX28" s="227"/>
      <c r="AY28" s="230" t="str">
        <f>AY27</f>
        <v/>
      </c>
      <c r="AZ28" s="227"/>
      <c r="BA28" s="230" t="str">
        <f>BA27</f>
        <v/>
      </c>
      <c r="BB28" s="227"/>
      <c r="BC28" s="230" t="str">
        <f>BC27</f>
        <v/>
      </c>
      <c r="BD28" s="227"/>
      <c r="BE28" s="230" t="str">
        <f>BE27</f>
        <v/>
      </c>
      <c r="BF28" s="227"/>
      <c r="BG28" s="230" t="str">
        <f>BG27</f>
        <v/>
      </c>
      <c r="BH28" s="1"/>
      <c r="FE28" s="90" t="str">
        <f>FE27</f>
        <v>Show</v>
      </c>
      <c r="FF28" s="281"/>
      <c r="FG28" s="281"/>
      <c r="FH28" s="281"/>
      <c r="FI28" s="281"/>
      <c r="FJ28" s="281"/>
      <c r="FK28" s="281"/>
      <c r="FL28" s="281"/>
    </row>
    <row r="29" spans="1:168" ht="6" customHeight="1" x14ac:dyDescent="0.25">
      <c r="A29" s="28" t="s">
        <v>526</v>
      </c>
      <c r="C29" s="92"/>
      <c r="D29" s="3"/>
      <c r="E29" s="82"/>
      <c r="F29" s="191"/>
      <c r="G29" s="154"/>
      <c r="H29" s="187"/>
      <c r="I29" s="192"/>
      <c r="J29" s="94"/>
      <c r="K29" s="192"/>
      <c r="L29" s="507"/>
      <c r="M29" s="507"/>
      <c r="N29" s="507"/>
      <c r="O29" s="507"/>
      <c r="Q29" s="1"/>
      <c r="AE29" s="11"/>
      <c r="AF29" s="122"/>
      <c r="AG29" s="124" t="b">
        <f>AG30</f>
        <v>1</v>
      </c>
      <c r="AH29" s="124"/>
      <c r="AI29" s="168"/>
      <c r="AJ29" s="166"/>
      <c r="AK29" s="166"/>
      <c r="AL29" s="167"/>
      <c r="AM29" s="1"/>
      <c r="AN29" s="1"/>
      <c r="AO29" s="1"/>
      <c r="AP29" s="1"/>
      <c r="AQ29" s="1"/>
      <c r="AR29" s="1"/>
      <c r="AS29" s="1"/>
      <c r="AT29" s="230" t="str">
        <f t="shared" si="19"/>
        <v/>
      </c>
      <c r="AU29" s="231" t="str">
        <f t="shared" si="20"/>
        <v/>
      </c>
      <c r="AV29" s="227"/>
      <c r="AW29" s="230" t="str">
        <f>AW30</f>
        <v/>
      </c>
      <c r="AX29" s="227"/>
      <c r="AY29" s="230" t="str">
        <f>AY30</f>
        <v/>
      </c>
      <c r="AZ29" s="227"/>
      <c r="BA29" s="230" t="str">
        <f>BA30</f>
        <v/>
      </c>
      <c r="BB29" s="227"/>
      <c r="BC29" s="230" t="str">
        <f>BC30</f>
        <v/>
      </c>
      <c r="BD29" s="227"/>
      <c r="BE29" s="230" t="str">
        <f>BE30</f>
        <v/>
      </c>
      <c r="BF29" s="227"/>
      <c r="BG29" s="230" t="str">
        <f>BG30</f>
        <v/>
      </c>
      <c r="BH29" s="1"/>
      <c r="FE29" s="90" t="str">
        <f>FE30</f>
        <v>Show</v>
      </c>
      <c r="FF29" s="281"/>
      <c r="FG29" s="281"/>
      <c r="FH29" s="281"/>
      <c r="FI29" s="281"/>
      <c r="FJ29" s="281"/>
      <c r="FK29" s="281"/>
      <c r="FL29" s="281"/>
    </row>
    <row r="30" spans="1:168" ht="15" x14ac:dyDescent="0.25">
      <c r="A30" s="28" t="s">
        <v>526</v>
      </c>
      <c r="C30" s="176" t="s">
        <v>558</v>
      </c>
      <c r="D30" s="316" t="str">
        <f>IF(Cklst_Style=4,IF(FIND("--",$C$3)=11,MID($C$3,9,1)&amp;"."&amp;AI30,MID($C$3,9,2)&amp;"."&amp;AI30),IF(FIND("--",$C$3)=9,MID($C$3,7,1)&amp;"."&amp;AI30,MID($C$3,7,2)&amp;"."&amp;AI30))</f>
        <v>1.5</v>
      </c>
      <c r="E30" s="483" t="s">
        <v>680</v>
      </c>
      <c r="F30" s="177"/>
      <c r="G30" s="508" t="s">
        <v>203</v>
      </c>
      <c r="H30" s="181"/>
      <c r="I30" s="151" t="s">
        <v>216</v>
      </c>
      <c r="J30" s="143"/>
      <c r="K30" s="192"/>
      <c r="L30" s="482"/>
      <c r="M30" s="482"/>
      <c r="N30" s="482"/>
      <c r="O30" s="482"/>
      <c r="Q30" s="1"/>
      <c r="R30" s="171"/>
      <c r="S30" s="171"/>
      <c r="T30" s="171"/>
      <c r="U30" s="171"/>
      <c r="AE30" s="11" t="b">
        <f>IF(F30=CHAR(80),TRUE,FALSE)</f>
        <v>0</v>
      </c>
      <c r="AF30" s="122" t="b">
        <f>IF(H30=CHAR(80),TRUE,FALSE)</f>
        <v>0</v>
      </c>
      <c r="AG30" s="12" t="b">
        <f>IF(OR(C30=CHAR(80),C30="."),TRUE,FALSE)</f>
        <v>1</v>
      </c>
      <c r="AH30" s="218">
        <v>0</v>
      </c>
      <c r="AI30" s="169">
        <v>5</v>
      </c>
      <c r="AJ30" s="160"/>
      <c r="AK30" s="160"/>
      <c r="AL30" s="161" t="b">
        <v>1</v>
      </c>
      <c r="AM30" s="1"/>
      <c r="AN30" s="1"/>
      <c r="AO30" s="1"/>
      <c r="AP30" s="1"/>
      <c r="AQ30" s="1"/>
      <c r="AR30" s="1"/>
      <c r="AS30" s="1"/>
      <c r="AT30" s="230" t="str">
        <f t="shared" si="19"/>
        <v/>
      </c>
      <c r="AU30" s="231" t="str">
        <f t="shared" si="20"/>
        <v>1.5</v>
      </c>
      <c r="AV30" s="318"/>
      <c r="AW30" s="230" t="str">
        <f>IF(AND(Setup_Flag=1,AV30="",$C30=""),FALSE,"")</f>
        <v/>
      </c>
      <c r="AX30" s="318"/>
      <c r="AY30" s="230" t="str">
        <f>IF(AND(MR2_Flag=1,AX30="",$C30=""),FALSE,"")</f>
        <v/>
      </c>
      <c r="AZ30" s="318"/>
      <c r="BA30" s="230" t="str">
        <f>IF(AND(DP_Flag=1,AZ30="",$C30=""),FALSE,"")</f>
        <v/>
      </c>
      <c r="BB30" s="318"/>
      <c r="BC30" s="230" t="str">
        <f>IF(AND(SS_Flag=1,BB30="",$C30=""),FALSE,"")</f>
        <v/>
      </c>
      <c r="BD30" s="318"/>
      <c r="BE30" s="230" t="str">
        <f>IF(AND(SP_Flag=1,BD30="",$C30=""),FALSE,"")</f>
        <v/>
      </c>
      <c r="BF30" s="318"/>
      <c r="BG30" s="230" t="str">
        <f>IF(AND(FM_Flag=1,BF30="",$C30=""),FALSE,"")</f>
        <v/>
      </c>
      <c r="BH30" s="1"/>
      <c r="BI30" s="268"/>
      <c r="BJ30" s="269" t="s">
        <v>675</v>
      </c>
      <c r="BK30" s="269" t="s">
        <v>675</v>
      </c>
      <c r="BL30" s="269" t="s">
        <v>675</v>
      </c>
      <c r="BM30" s="269" t="s">
        <v>675</v>
      </c>
      <c r="BN30" s="269" t="s">
        <v>675</v>
      </c>
      <c r="BO30" s="269" t="s">
        <v>675</v>
      </c>
      <c r="BP30" s="270" t="str">
        <f ca="1">IF(OR(BI$16=0,BR$16&lt;&gt;0),"",IF(OFFSET(BI30,0,BI$16)="Y",1,IF(OFFSET(BI30,0,BI$16)="N",0,"")))</f>
        <v/>
      </c>
      <c r="BQ30" s="278"/>
      <c r="BR30" s="268"/>
      <c r="BS30" s="269" t="s">
        <v>675</v>
      </c>
      <c r="BT30" s="269" t="s">
        <v>675</v>
      </c>
      <c r="BU30" s="269" t="s">
        <v>675</v>
      </c>
      <c r="BV30" s="269" t="s">
        <v>675</v>
      </c>
      <c r="BW30" s="269" t="s">
        <v>675</v>
      </c>
      <c r="BX30" s="269" t="s">
        <v>675</v>
      </c>
      <c r="BY30" s="269" t="s">
        <v>675</v>
      </c>
      <c r="BZ30" s="269" t="s">
        <v>675</v>
      </c>
      <c r="CA30" s="269" t="s">
        <v>675</v>
      </c>
      <c r="CB30" s="269" t="s">
        <v>675</v>
      </c>
      <c r="CC30" s="269" t="s">
        <v>675</v>
      </c>
      <c r="CD30" s="269" t="s">
        <v>675</v>
      </c>
      <c r="CE30" s="269" t="s">
        <v>675</v>
      </c>
      <c r="CF30" s="269" t="s">
        <v>675</v>
      </c>
      <c r="CG30" s="269" t="s">
        <v>675</v>
      </c>
      <c r="CH30" s="269" t="s">
        <v>675</v>
      </c>
      <c r="CI30" s="269" t="s">
        <v>675</v>
      </c>
      <c r="CJ30" s="269" t="s">
        <v>675</v>
      </c>
      <c r="CK30" s="269" t="s">
        <v>675</v>
      </c>
      <c r="CL30" s="270" t="str">
        <f ca="1">IF(BR$16=0,"",IF(OFFSET(BR30,0,BR$16)="Y",1,IF(OFFSET(BR30,0,BR$16)="N",0,"")))</f>
        <v/>
      </c>
      <c r="CM30" s="278"/>
      <c r="CN30" s="268"/>
      <c r="CO30" s="269" t="s">
        <v>675</v>
      </c>
      <c r="CP30" s="269" t="s">
        <v>675</v>
      </c>
      <c r="CQ30" s="269" t="s">
        <v>675</v>
      </c>
      <c r="CR30" s="269" t="s">
        <v>675</v>
      </c>
      <c r="CS30" s="269" t="s">
        <v>675</v>
      </c>
      <c r="CT30" s="270" t="str">
        <f ca="1">IF(OR(CN$16=0,CW$16&lt;&gt;0),"",IF(CW$16=1,0,IF(OFFSET(CN30,0,CN$16)="Y",1,IF(OFFSET(CN30,0,CN$16)="N",0,""))))</f>
        <v/>
      </c>
      <c r="CU30" s="188"/>
      <c r="CV30" s="268"/>
      <c r="CW30" s="269" t="s">
        <v>675</v>
      </c>
      <c r="CX30" s="269" t="s">
        <v>675</v>
      </c>
      <c r="CY30" s="269" t="s">
        <v>675</v>
      </c>
      <c r="CZ30" s="269" t="s">
        <v>675</v>
      </c>
      <c r="DA30" s="269" t="s">
        <v>675</v>
      </c>
      <c r="DB30" s="269" t="s">
        <v>675</v>
      </c>
      <c r="DC30" s="269" t="s">
        <v>675</v>
      </c>
      <c r="DD30" s="269" t="s">
        <v>675</v>
      </c>
      <c r="DE30" s="269" t="s">
        <v>675</v>
      </c>
      <c r="DF30" s="270" t="str">
        <f>IF(CV$16=0,"",IF(OR(AND(CW$16=1,CW30="Y"),AND(CX$16=1,CX30="Y"),AND(CY$16=1,CY30="Y"),AND(CZ$16=1,CZ30="Y"),AND(DA$16=1,DA30="Y"),AND(DB$16=1,DB30="Y"),AND(DC$16=1,DC30="Y"),AND(DD$16=1,DD30="Y"),AND(DE$16=1,DE30="Y")),1,IF(OR(AND(CW$16=1,CW30="N"),AND(CX$16=1,CX30="N"),AND(CY$16=1,CY30="N"),AND(CZ$16=1,CZ30="N"),AND(DA$16=1,DA30="N"),AND(DB$16=1,DB30="N"),AND(DC$16=1,DC30="N"),AND(DD$16=1,DD30="N"),AND(DE$16=1,DE30="N")),0,"")))</f>
        <v/>
      </c>
      <c r="DG30" s="188"/>
      <c r="DH30" s="268"/>
      <c r="DI30" s="269" t="s">
        <v>675</v>
      </c>
      <c r="DJ30" s="269" t="s">
        <v>675</v>
      </c>
      <c r="DK30" s="270" t="str">
        <f ca="1">IF(DH$16=0,"",IF(OFFSET(DH30,0,DH$16)="Y",1,IF(OFFSET(DH30,0,DH$16)="N",0,"")))</f>
        <v/>
      </c>
      <c r="DL30" s="188"/>
      <c r="DM30" s="268"/>
      <c r="DN30" s="269" t="s">
        <v>675</v>
      </c>
      <c r="DO30" s="269" t="s">
        <v>675</v>
      </c>
      <c r="DP30" s="270" t="str">
        <f ca="1">IF(DM$16=0,"",IF(OFFSET(DM30,0,DM$16)="Y",1,IF(OFFSET(DM30,0,DM$16)="N",0,"")))</f>
        <v/>
      </c>
      <c r="DQ30" s="188"/>
      <c r="DR30" s="268"/>
      <c r="DS30" s="269" t="s">
        <v>676</v>
      </c>
      <c r="DT30" s="279"/>
      <c r="DU30" s="270" t="str">
        <f ca="1">IF(DR$16=0,"",IF(AND(OFFSET(DR30,0,1)="Y",DS$16="Yes"),1,IF(OFFSET(DR30,0,1)="N",1,0)))</f>
        <v/>
      </c>
      <c r="DV30" s="188"/>
      <c r="DW30" s="268"/>
      <c r="DX30" s="269" t="s">
        <v>676</v>
      </c>
      <c r="DY30" s="279"/>
      <c r="DZ30" s="270" t="str">
        <f ca="1">IF(DW$16=0,"",IF(AND(OFFSET(DW30,0,1)="Y",DX$16="Yes"),1,IF(OFFSET(DW30,0,1)="N",1,0)))</f>
        <v/>
      </c>
      <c r="EA30" s="188"/>
      <c r="EB30" s="268"/>
      <c r="EC30" s="269" t="s">
        <v>676</v>
      </c>
      <c r="ED30" s="279"/>
      <c r="EE30" s="270" t="str">
        <f ca="1">IF(EB$16=0,"",IF(AND(OFFSET(EB30,0,1)="Y",EC$16="Yes"),1,IF(OFFSET(EB30,0,1)="N",1,0)))</f>
        <v/>
      </c>
      <c r="EF30" s="188"/>
      <c r="EG30" s="268"/>
      <c r="EH30" s="269" t="s">
        <v>676</v>
      </c>
      <c r="EI30" s="279"/>
      <c r="EJ30" s="270" t="str">
        <f ca="1">IF(EG$16=0,"",IF(AND(OFFSET(EG30,0,1)="Y",EH$16="Yes"),1,IF(OFFSET(EG30,0,1)="N",1,0)))</f>
        <v/>
      </c>
      <c r="EK30" s="188"/>
      <c r="EL30" s="268"/>
      <c r="EM30" s="269" t="s">
        <v>676</v>
      </c>
      <c r="EN30" s="279"/>
      <c r="EO30" s="270" t="str">
        <f ca="1">IF(EL$16=0,"",IF(AND(OFFSET(EL30,0,1)="Y",EM$16="Yes"),1,IF(OFFSET(EL30,0,1)="N",1,0)))</f>
        <v/>
      </c>
      <c r="EP30" s="271"/>
      <c r="EQ30" s="509" t="str">
        <f ca="1">BP30</f>
        <v/>
      </c>
      <c r="ER30" s="509" t="str">
        <f t="shared" ref="ER30" ca="1" si="57">CL30</f>
        <v/>
      </c>
      <c r="ES30" s="509" t="str">
        <f t="shared" ref="ES30" ca="1" si="58">CT30</f>
        <v/>
      </c>
      <c r="ET30" s="509" t="str">
        <f t="shared" ref="ET30" si="59">DF30</f>
        <v/>
      </c>
      <c r="EU30" s="509" t="str">
        <f t="shared" ref="EU30" ca="1" si="60">DK30</f>
        <v/>
      </c>
      <c r="EV30" s="509" t="str">
        <f t="shared" ref="EV30" ca="1" si="61">DP30</f>
        <v/>
      </c>
      <c r="EW30" s="509" t="str">
        <f t="shared" ref="EW30" ca="1" si="62">DU30</f>
        <v/>
      </c>
      <c r="EX30" s="509" t="str">
        <f t="shared" ref="EX30" ca="1" si="63">DZ30</f>
        <v/>
      </c>
      <c r="EY30" s="509" t="str">
        <f t="shared" ref="EY30" ca="1" si="64">EE30</f>
        <v/>
      </c>
      <c r="EZ30" s="509" t="str">
        <f t="shared" ref="EZ30" ca="1" si="65">EJ30</f>
        <v/>
      </c>
      <c r="FA30" s="509" t="str">
        <f t="shared" ref="FA30" ca="1" si="66">EO30</f>
        <v/>
      </c>
      <c r="FC30" s="509">
        <f t="shared" ref="FC30" ca="1" si="67">COUNTA(EQ30:FA30)-COUNTBLANK(EQ30:FA30)</f>
        <v>0</v>
      </c>
      <c r="FD30" s="280">
        <f t="shared" ref="FD30" ca="1" si="68">SUM(EQ30:FA30)</f>
        <v>0</v>
      </c>
      <c r="FE30" s="280" t="s">
        <v>586</v>
      </c>
      <c r="FF30" s="228"/>
      <c r="FG30" s="281"/>
      <c r="FH30" s="281"/>
      <c r="FI30" s="281"/>
      <c r="FJ30" s="281"/>
      <c r="FK30" s="281"/>
      <c r="FL30" s="281"/>
    </row>
    <row r="31" spans="1:168" ht="6" customHeight="1" x14ac:dyDescent="0.25">
      <c r="A31" s="28" t="s">
        <v>526</v>
      </c>
      <c r="C31" s="93"/>
      <c r="D31" s="128"/>
      <c r="E31" s="86"/>
      <c r="F31" s="195"/>
      <c r="G31" s="153"/>
      <c r="H31" s="182"/>
      <c r="I31" s="196"/>
      <c r="J31" s="96"/>
      <c r="K31" s="196"/>
      <c r="L31" s="127"/>
      <c r="M31" s="127"/>
      <c r="N31" s="127"/>
      <c r="O31" s="127"/>
      <c r="Q31" s="1"/>
      <c r="AE31" s="11"/>
      <c r="AF31" s="122"/>
      <c r="AG31" s="12" t="b">
        <f>AG30</f>
        <v>1</v>
      </c>
      <c r="AH31" s="12"/>
      <c r="AI31" s="168"/>
      <c r="AJ31" s="166"/>
      <c r="AK31" s="166"/>
      <c r="AL31" s="167"/>
      <c r="AM31" s="1"/>
      <c r="AN31" s="1"/>
      <c r="AO31" s="1"/>
      <c r="AP31" s="1"/>
      <c r="AQ31" s="1"/>
      <c r="AR31" s="1"/>
      <c r="AS31" s="1"/>
      <c r="AT31" s="230" t="str">
        <f t="shared" si="19"/>
        <v/>
      </c>
      <c r="AU31" s="231" t="str">
        <f t="shared" si="20"/>
        <v/>
      </c>
      <c r="AV31" s="227"/>
      <c r="AW31" s="230" t="str">
        <f>AW30</f>
        <v/>
      </c>
      <c r="AX31" s="227"/>
      <c r="AY31" s="230" t="str">
        <f>AY30</f>
        <v/>
      </c>
      <c r="AZ31" s="227"/>
      <c r="BA31" s="230" t="str">
        <f>BA30</f>
        <v/>
      </c>
      <c r="BB31" s="227"/>
      <c r="BC31" s="230" t="str">
        <f>BC30</f>
        <v/>
      </c>
      <c r="BD31" s="227"/>
      <c r="BE31" s="230" t="str">
        <f>BE30</f>
        <v/>
      </c>
      <c r="BF31" s="227"/>
      <c r="BG31" s="230" t="str">
        <f>BG30</f>
        <v/>
      </c>
      <c r="BH31" s="1"/>
      <c r="FE31" s="90" t="str">
        <f>FE30</f>
        <v>Show</v>
      </c>
      <c r="FF31" s="281"/>
      <c r="FG31" s="281"/>
      <c r="FH31" s="281"/>
      <c r="FI31" s="281"/>
      <c r="FJ31" s="281"/>
      <c r="FK31" s="281"/>
      <c r="FL31" s="281"/>
    </row>
    <row r="32" spans="1:168" ht="6" customHeight="1" x14ac:dyDescent="0.25">
      <c r="A32" s="28" t="s">
        <v>526</v>
      </c>
      <c r="C32" s="92"/>
      <c r="D32" s="3"/>
      <c r="E32" s="82"/>
      <c r="F32" s="191"/>
      <c r="G32" s="154"/>
      <c r="H32" s="187"/>
      <c r="I32" s="192"/>
      <c r="J32" s="94"/>
      <c r="K32" s="192"/>
      <c r="L32" s="507"/>
      <c r="M32" s="507"/>
      <c r="N32" s="507"/>
      <c r="O32" s="507"/>
      <c r="Q32" s="1"/>
      <c r="AE32" s="11"/>
      <c r="AF32" s="122"/>
      <c r="AG32" s="124" t="b">
        <f>AG33</f>
        <v>1</v>
      </c>
      <c r="AH32" s="124"/>
      <c r="AI32" s="168"/>
      <c r="AJ32" s="166"/>
      <c r="AK32" s="166"/>
      <c r="AL32" s="167"/>
      <c r="AM32" s="1"/>
      <c r="AN32" s="1"/>
      <c r="AO32" s="1"/>
      <c r="AP32" s="1"/>
      <c r="AQ32" s="1"/>
      <c r="AR32" s="1"/>
      <c r="AS32" s="1"/>
      <c r="AT32" s="230" t="str">
        <f t="shared" si="19"/>
        <v/>
      </c>
      <c r="AU32" s="231" t="str">
        <f t="shared" si="20"/>
        <v/>
      </c>
      <c r="AV32" s="227"/>
      <c r="AW32" s="230" t="str">
        <f>AW33</f>
        <v/>
      </c>
      <c r="AX32" s="227"/>
      <c r="AY32" s="230" t="str">
        <f>AY33</f>
        <v/>
      </c>
      <c r="AZ32" s="227"/>
      <c r="BA32" s="230" t="str">
        <f>BA33</f>
        <v/>
      </c>
      <c r="BB32" s="227"/>
      <c r="BC32" s="230" t="str">
        <f>BC33</f>
        <v/>
      </c>
      <c r="BD32" s="227"/>
      <c r="BE32" s="230" t="str">
        <f>BE33</f>
        <v/>
      </c>
      <c r="BF32" s="227"/>
      <c r="BG32" s="230" t="str">
        <f>BG33</f>
        <v/>
      </c>
      <c r="BH32" s="1"/>
      <c r="FE32" s="90" t="str">
        <f>FE33</f>
        <v>Show</v>
      </c>
      <c r="FF32" s="281"/>
      <c r="FG32" s="281"/>
      <c r="FH32" s="281"/>
      <c r="FI32" s="281"/>
      <c r="FJ32" s="281"/>
      <c r="FK32" s="281"/>
      <c r="FL32" s="281"/>
    </row>
    <row r="33" spans="1:168" ht="15" x14ac:dyDescent="0.25">
      <c r="A33" s="28" t="s">
        <v>526</v>
      </c>
      <c r="C33" s="176" t="s">
        <v>558</v>
      </c>
      <c r="D33" s="316" t="str">
        <f>IF(Cklst_Style=4,IF(FIND("--",$C$3)=11,MID($C$3,9,1)&amp;"."&amp;AI33,MID($C$3,9,2)&amp;"."&amp;AI33),IF(FIND("--",$C$3)=9,MID($C$3,7,1)&amp;"."&amp;AI33,MID($C$3,7,2)&amp;"."&amp;AI33))</f>
        <v>1.6</v>
      </c>
      <c r="E33" s="483" t="s">
        <v>681</v>
      </c>
      <c r="F33" s="177"/>
      <c r="G33" s="508" t="s">
        <v>203</v>
      </c>
      <c r="H33" s="181"/>
      <c r="I33" s="151" t="s">
        <v>216</v>
      </c>
      <c r="J33" s="143"/>
      <c r="K33" s="192"/>
      <c r="L33" s="482"/>
      <c r="M33" s="482"/>
      <c r="N33" s="482"/>
      <c r="O33" s="482"/>
      <c r="Q33" s="1"/>
      <c r="R33" s="171"/>
      <c r="S33" s="171"/>
      <c r="T33" s="171"/>
      <c r="U33" s="171"/>
      <c r="AE33" s="11" t="b">
        <f>IF(F33=CHAR(80),TRUE,FALSE)</f>
        <v>0</v>
      </c>
      <c r="AF33" s="122" t="b">
        <f>IF(H33=CHAR(80),TRUE,FALSE)</f>
        <v>0</v>
      </c>
      <c r="AG33" s="12" t="b">
        <f>IF(OR(C33=CHAR(80),C33="."),TRUE,FALSE)</f>
        <v>1</v>
      </c>
      <c r="AH33" s="218">
        <v>0</v>
      </c>
      <c r="AI33" s="169">
        <v>6</v>
      </c>
      <c r="AJ33" s="160"/>
      <c r="AK33" s="160"/>
      <c r="AL33" s="161" t="b">
        <v>1</v>
      </c>
      <c r="AM33" s="1"/>
      <c r="AN33" s="1"/>
      <c r="AO33" s="1"/>
      <c r="AP33" s="1"/>
      <c r="AQ33" s="1"/>
      <c r="AR33" s="1"/>
      <c r="AS33" s="1"/>
      <c r="AT33" s="230" t="str">
        <f t="shared" si="19"/>
        <v/>
      </c>
      <c r="AU33" s="231" t="str">
        <f t="shared" si="20"/>
        <v>1.6</v>
      </c>
      <c r="AV33" s="318"/>
      <c r="AW33" s="230" t="str">
        <f>IF(AND(Setup_Flag=1,AV33="",$C33=""),FALSE,"")</f>
        <v/>
      </c>
      <c r="AX33" s="318"/>
      <c r="AY33" s="230" t="str">
        <f>IF(AND(MR2_Flag=1,AX33="",$C33=""),FALSE,"")</f>
        <v/>
      </c>
      <c r="AZ33" s="318"/>
      <c r="BA33" s="230" t="str">
        <f>IF(AND(DP_Flag=1,AZ33="",$C33=""),FALSE,"")</f>
        <v/>
      </c>
      <c r="BB33" s="318"/>
      <c r="BC33" s="230" t="str">
        <f>IF(AND(SS_Flag=1,BB33="",$C33=""),FALSE,"")</f>
        <v/>
      </c>
      <c r="BD33" s="318"/>
      <c r="BE33" s="230" t="str">
        <f>IF(AND(SP_Flag=1,BD33="",$C33=""),FALSE,"")</f>
        <v/>
      </c>
      <c r="BF33" s="318"/>
      <c r="BG33" s="230" t="str">
        <f>IF(AND(FM_Flag=1,BF33="",$C33=""),FALSE,"")</f>
        <v/>
      </c>
      <c r="BH33" s="1"/>
      <c r="BI33" s="268"/>
      <c r="BJ33" s="269" t="s">
        <v>675</v>
      </c>
      <c r="BK33" s="269" t="s">
        <v>675</v>
      </c>
      <c r="BL33" s="269" t="s">
        <v>675</v>
      </c>
      <c r="BM33" s="269" t="s">
        <v>675</v>
      </c>
      <c r="BN33" s="269" t="s">
        <v>675</v>
      </c>
      <c r="BO33" s="269" t="s">
        <v>675</v>
      </c>
      <c r="BP33" s="270" t="str">
        <f ca="1">IF(OR(BI$16=0,BR$16&lt;&gt;0),"",IF(OFFSET(BI33,0,BI$16)="Y",1,IF(OFFSET(BI33,0,BI$16)="N",0,"")))</f>
        <v/>
      </c>
      <c r="BQ33" s="278"/>
      <c r="BR33" s="268"/>
      <c r="BS33" s="269" t="s">
        <v>675</v>
      </c>
      <c r="BT33" s="269" t="s">
        <v>675</v>
      </c>
      <c r="BU33" s="269" t="s">
        <v>675</v>
      </c>
      <c r="BV33" s="269" t="s">
        <v>675</v>
      </c>
      <c r="BW33" s="269" t="s">
        <v>675</v>
      </c>
      <c r="BX33" s="269" t="s">
        <v>675</v>
      </c>
      <c r="BY33" s="269" t="s">
        <v>675</v>
      </c>
      <c r="BZ33" s="269" t="s">
        <v>675</v>
      </c>
      <c r="CA33" s="269" t="s">
        <v>675</v>
      </c>
      <c r="CB33" s="269" t="s">
        <v>675</v>
      </c>
      <c r="CC33" s="269" t="s">
        <v>675</v>
      </c>
      <c r="CD33" s="269" t="s">
        <v>675</v>
      </c>
      <c r="CE33" s="269" t="s">
        <v>675</v>
      </c>
      <c r="CF33" s="269" t="s">
        <v>675</v>
      </c>
      <c r="CG33" s="269" t="s">
        <v>675</v>
      </c>
      <c r="CH33" s="269" t="s">
        <v>675</v>
      </c>
      <c r="CI33" s="269" t="s">
        <v>675</v>
      </c>
      <c r="CJ33" s="269" t="s">
        <v>675</v>
      </c>
      <c r="CK33" s="269" t="s">
        <v>675</v>
      </c>
      <c r="CL33" s="270" t="str">
        <f ca="1">IF(BR$16=0,"",IF(OFFSET(BR33,0,BR$16)="Y",1,IF(OFFSET(BR33,0,BR$16)="N",0,"")))</f>
        <v/>
      </c>
      <c r="CM33" s="278"/>
      <c r="CN33" s="268"/>
      <c r="CO33" s="269" t="s">
        <v>675</v>
      </c>
      <c r="CP33" s="269" t="s">
        <v>675</v>
      </c>
      <c r="CQ33" s="269" t="s">
        <v>675</v>
      </c>
      <c r="CR33" s="269" t="s">
        <v>675</v>
      </c>
      <c r="CS33" s="269" t="s">
        <v>675</v>
      </c>
      <c r="CT33" s="270" t="str">
        <f ca="1">IF(OR(CN$16=0,CW$16&lt;&gt;0),"",IF(CW$16=1,0,IF(OFFSET(CN33,0,CN$16)="Y",1,IF(OFFSET(CN33,0,CN$16)="N",0,""))))</f>
        <v/>
      </c>
      <c r="CU33" s="188"/>
      <c r="CV33" s="268"/>
      <c r="CW33" s="269" t="s">
        <v>675</v>
      </c>
      <c r="CX33" s="269" t="s">
        <v>675</v>
      </c>
      <c r="CY33" s="269" t="s">
        <v>675</v>
      </c>
      <c r="CZ33" s="269" t="s">
        <v>675</v>
      </c>
      <c r="DA33" s="269" t="s">
        <v>675</v>
      </c>
      <c r="DB33" s="269" t="s">
        <v>675</v>
      </c>
      <c r="DC33" s="269" t="s">
        <v>675</v>
      </c>
      <c r="DD33" s="269" t="s">
        <v>675</v>
      </c>
      <c r="DE33" s="269" t="s">
        <v>675</v>
      </c>
      <c r="DF33" s="270" t="str">
        <f>IF(CV$16=0,"",IF(OR(AND(CW$16=1,CW33="Y"),AND(CX$16=1,CX33="Y"),AND(CY$16=1,CY33="Y"),AND(CZ$16=1,CZ33="Y"),AND(DA$16=1,DA33="Y"),AND(DB$16=1,DB33="Y"),AND(DC$16=1,DC33="Y"),AND(DD$16=1,DD33="Y"),AND(DE$16=1,DE33="Y")),1,IF(OR(AND(CW$16=1,CW33="N"),AND(CX$16=1,CX33="N"),AND(CY$16=1,CY33="N"),AND(CZ$16=1,CZ33="N"),AND(DA$16=1,DA33="N"),AND(DB$16=1,DB33="N"),AND(DC$16=1,DC33="N"),AND(DD$16=1,DD33="N"),AND(DE$16=1,DE33="N")),0,"")))</f>
        <v/>
      </c>
      <c r="DG33" s="188"/>
      <c r="DH33" s="268"/>
      <c r="DI33" s="269" t="s">
        <v>675</v>
      </c>
      <c r="DJ33" s="269" t="s">
        <v>675</v>
      </c>
      <c r="DK33" s="270" t="str">
        <f ca="1">IF(DH$16=0,"",IF(OFFSET(DH33,0,DH$16)="Y",1,IF(OFFSET(DH33,0,DH$16)="N",0,"")))</f>
        <v/>
      </c>
      <c r="DL33" s="188"/>
      <c r="DM33" s="268"/>
      <c r="DN33" s="269" t="s">
        <v>675</v>
      </c>
      <c r="DO33" s="269" t="s">
        <v>675</v>
      </c>
      <c r="DP33" s="270" t="str">
        <f ca="1">IF(DM$16=0,"",IF(OFFSET(DM33,0,DM$16)="Y",1,IF(OFFSET(DM33,0,DM$16)="N",0,"")))</f>
        <v/>
      </c>
      <c r="DQ33" s="188"/>
      <c r="DR33" s="268"/>
      <c r="DS33" s="269" t="s">
        <v>676</v>
      </c>
      <c r="DT33" s="279"/>
      <c r="DU33" s="270" t="str">
        <f ca="1">IF(DR$16=0,"",IF(AND(OFFSET(DR33,0,1)="Y",DS$16="Yes"),1,IF(OFFSET(DR33,0,1)="N",1,0)))</f>
        <v/>
      </c>
      <c r="DV33" s="188"/>
      <c r="DW33" s="268"/>
      <c r="DX33" s="269" t="s">
        <v>676</v>
      </c>
      <c r="DY33" s="279"/>
      <c r="DZ33" s="270" t="str">
        <f ca="1">IF(DW$16=0,"",IF(AND(OFFSET(DW33,0,1)="Y",DX$16="Yes"),1,IF(OFFSET(DW33,0,1)="N",1,0)))</f>
        <v/>
      </c>
      <c r="EA33" s="188"/>
      <c r="EB33" s="268"/>
      <c r="EC33" s="269" t="s">
        <v>676</v>
      </c>
      <c r="ED33" s="279"/>
      <c r="EE33" s="270" t="str">
        <f ca="1">IF(EB$16=0,"",IF(AND(OFFSET(EB33,0,1)="Y",EC$16="Yes"),1,IF(OFFSET(EB33,0,1)="N",1,0)))</f>
        <v/>
      </c>
      <c r="EF33" s="188"/>
      <c r="EG33" s="268"/>
      <c r="EH33" s="269" t="s">
        <v>676</v>
      </c>
      <c r="EI33" s="279"/>
      <c r="EJ33" s="270" t="str">
        <f ca="1">IF(EG$16=0,"",IF(AND(OFFSET(EG33,0,1)="Y",EH$16="Yes"),1,IF(OFFSET(EG33,0,1)="N",1,0)))</f>
        <v/>
      </c>
      <c r="EK33" s="188"/>
      <c r="EL33" s="268"/>
      <c r="EM33" s="269" t="s">
        <v>676</v>
      </c>
      <c r="EN33" s="279"/>
      <c r="EO33" s="270" t="str">
        <f ca="1">IF(EL$16=0,"",IF(AND(OFFSET(EL33,0,1)="Y",EM$16="Yes"),1,IF(OFFSET(EL33,0,1)="N",1,0)))</f>
        <v/>
      </c>
      <c r="EP33" s="271"/>
      <c r="EQ33" s="509" t="str">
        <f ca="1">BP33</f>
        <v/>
      </c>
      <c r="ER33" s="509" t="str">
        <f t="shared" ref="ER33" ca="1" si="69">CL33</f>
        <v/>
      </c>
      <c r="ES33" s="509" t="str">
        <f t="shared" ref="ES33" ca="1" si="70">CT33</f>
        <v/>
      </c>
      <c r="ET33" s="509" t="str">
        <f t="shared" ref="ET33" si="71">DF33</f>
        <v/>
      </c>
      <c r="EU33" s="509" t="str">
        <f t="shared" ref="EU33" ca="1" si="72">DK33</f>
        <v/>
      </c>
      <c r="EV33" s="509" t="str">
        <f t="shared" ref="EV33" ca="1" si="73">DP33</f>
        <v/>
      </c>
      <c r="EW33" s="509" t="str">
        <f t="shared" ref="EW33" ca="1" si="74">DU33</f>
        <v/>
      </c>
      <c r="EX33" s="509" t="str">
        <f t="shared" ref="EX33" ca="1" si="75">DZ33</f>
        <v/>
      </c>
      <c r="EY33" s="509" t="str">
        <f t="shared" ref="EY33" ca="1" si="76">EE33</f>
        <v/>
      </c>
      <c r="EZ33" s="509" t="str">
        <f t="shared" ref="EZ33" ca="1" si="77">EJ33</f>
        <v/>
      </c>
      <c r="FA33" s="509" t="str">
        <f t="shared" ref="FA33" ca="1" si="78">EO33</f>
        <v/>
      </c>
      <c r="FC33" s="509">
        <f t="shared" ref="FC33" ca="1" si="79">COUNTA(EQ33:FA33)-COUNTBLANK(EQ33:FA33)</f>
        <v>0</v>
      </c>
      <c r="FD33" s="280">
        <f t="shared" ref="FD33" ca="1" si="80">SUM(EQ33:FA33)</f>
        <v>0</v>
      </c>
      <c r="FE33" s="280" t="s">
        <v>586</v>
      </c>
      <c r="FF33" s="228"/>
      <c r="FG33" s="281"/>
      <c r="FH33" s="281"/>
      <c r="FI33" s="281"/>
      <c r="FJ33" s="281"/>
      <c r="FK33" s="281"/>
      <c r="FL33" s="281"/>
    </row>
    <row r="34" spans="1:168" ht="6" customHeight="1" x14ac:dyDescent="0.25">
      <c r="A34" s="28" t="s">
        <v>526</v>
      </c>
      <c r="C34" s="93"/>
      <c r="D34" s="128"/>
      <c r="E34" s="86"/>
      <c r="F34" s="195"/>
      <c r="G34" s="153"/>
      <c r="H34" s="182"/>
      <c r="I34" s="196"/>
      <c r="J34" s="96"/>
      <c r="K34" s="196"/>
      <c r="L34" s="127"/>
      <c r="M34" s="127"/>
      <c r="N34" s="127"/>
      <c r="O34" s="127"/>
      <c r="Q34" s="1"/>
      <c r="AE34" s="11"/>
      <c r="AF34" s="122"/>
      <c r="AG34" s="12" t="b">
        <f>AG33</f>
        <v>1</v>
      </c>
      <c r="AH34" s="12"/>
      <c r="AI34" s="168"/>
      <c r="AJ34" s="166"/>
      <c r="AK34" s="166"/>
      <c r="AL34" s="167"/>
      <c r="AM34" s="1"/>
      <c r="AN34" s="1"/>
      <c r="AO34" s="1"/>
      <c r="AP34" s="1"/>
      <c r="AQ34" s="1"/>
      <c r="AR34" s="1"/>
      <c r="AS34" s="1"/>
      <c r="AT34" s="230" t="str">
        <f t="shared" si="19"/>
        <v/>
      </c>
      <c r="AU34" s="231" t="str">
        <f t="shared" si="20"/>
        <v/>
      </c>
      <c r="AV34" s="227"/>
      <c r="AW34" s="230" t="str">
        <f>AW33</f>
        <v/>
      </c>
      <c r="AX34" s="227"/>
      <c r="AY34" s="230" t="str">
        <f>AY33</f>
        <v/>
      </c>
      <c r="AZ34" s="227"/>
      <c r="BA34" s="230" t="str">
        <f>BA33</f>
        <v/>
      </c>
      <c r="BB34" s="227"/>
      <c r="BC34" s="230" t="str">
        <f>BC33</f>
        <v/>
      </c>
      <c r="BD34" s="227"/>
      <c r="BE34" s="230" t="str">
        <f>BE33</f>
        <v/>
      </c>
      <c r="BF34" s="227"/>
      <c r="BG34" s="230" t="str">
        <f>BG33</f>
        <v/>
      </c>
      <c r="BH34" s="1"/>
      <c r="FE34" s="90" t="str">
        <f>FE33</f>
        <v>Show</v>
      </c>
      <c r="FF34" s="281"/>
      <c r="FG34" s="281"/>
      <c r="FH34" s="281"/>
      <c r="FI34" s="281"/>
      <c r="FJ34" s="281"/>
      <c r="FK34" s="281"/>
      <c r="FL34" s="281"/>
    </row>
    <row r="35" spans="1:168" ht="6" customHeight="1" x14ac:dyDescent="0.25">
      <c r="A35" s="28" t="s">
        <v>526</v>
      </c>
      <c r="C35" s="92"/>
      <c r="D35" s="3"/>
      <c r="E35" s="82"/>
      <c r="F35" s="191"/>
      <c r="G35" s="154"/>
      <c r="H35" s="187"/>
      <c r="I35" s="192"/>
      <c r="J35" s="94"/>
      <c r="K35" s="192"/>
      <c r="L35" s="507"/>
      <c r="M35" s="507"/>
      <c r="N35" s="507"/>
      <c r="O35" s="507"/>
      <c r="Q35" s="1"/>
      <c r="AE35" s="11"/>
      <c r="AF35" s="122"/>
      <c r="AG35" s="124" t="b">
        <f>AG36</f>
        <v>1</v>
      </c>
      <c r="AH35" s="124"/>
      <c r="AI35" s="168"/>
      <c r="AJ35" s="166"/>
      <c r="AK35" s="166"/>
      <c r="AL35" s="167"/>
      <c r="AM35" s="1"/>
      <c r="AN35" s="1"/>
      <c r="AO35" s="1"/>
      <c r="AP35" s="1"/>
      <c r="AQ35" s="1"/>
      <c r="AR35" s="1"/>
      <c r="AS35" s="1"/>
      <c r="AT35" s="230" t="str">
        <f t="shared" si="19"/>
        <v/>
      </c>
      <c r="AU35" s="231" t="str">
        <f t="shared" si="20"/>
        <v/>
      </c>
      <c r="AV35" s="227"/>
      <c r="AW35" s="230" t="str">
        <f>AW36</f>
        <v/>
      </c>
      <c r="AX35" s="227"/>
      <c r="AY35" s="230" t="str">
        <f>AY36</f>
        <v/>
      </c>
      <c r="AZ35" s="227"/>
      <c r="BA35" s="230" t="str">
        <f>BA36</f>
        <v/>
      </c>
      <c r="BB35" s="227"/>
      <c r="BC35" s="230" t="str">
        <f>BC36</f>
        <v/>
      </c>
      <c r="BD35" s="227"/>
      <c r="BE35" s="230" t="str">
        <f>BE36</f>
        <v/>
      </c>
      <c r="BF35" s="227"/>
      <c r="BG35" s="230" t="str">
        <f>BG36</f>
        <v/>
      </c>
      <c r="BH35" s="1"/>
      <c r="FE35" s="90" t="str">
        <f>FE36</f>
        <v>Show</v>
      </c>
      <c r="FF35" s="281"/>
      <c r="FG35" s="281"/>
      <c r="FH35" s="281"/>
      <c r="FI35" s="281"/>
      <c r="FJ35" s="281"/>
      <c r="FK35" s="281"/>
      <c r="FL35" s="281"/>
    </row>
    <row r="36" spans="1:168" ht="15" x14ac:dyDescent="0.25">
      <c r="A36" s="28" t="s">
        <v>526</v>
      </c>
      <c r="C36" s="176" t="s">
        <v>558</v>
      </c>
      <c r="D36" s="316" t="str">
        <f>IF(Cklst_Style=4,IF(FIND("--",$C$3)=11,MID($C$3,9,1)&amp;"."&amp;AI36,MID($C$3,9,2)&amp;"."&amp;AI36),IF(FIND("--",$C$3)=9,MID($C$3,7,1)&amp;"."&amp;AI36,MID($C$3,7,2)&amp;"."&amp;AI36))</f>
        <v>1.7</v>
      </c>
      <c r="E36" s="483" t="s">
        <v>682</v>
      </c>
      <c r="F36" s="177"/>
      <c r="G36" s="508" t="s">
        <v>203</v>
      </c>
      <c r="H36" s="181"/>
      <c r="I36" s="151" t="s">
        <v>216</v>
      </c>
      <c r="J36" s="143"/>
      <c r="K36" s="192"/>
      <c r="L36" s="482"/>
      <c r="M36" s="482"/>
      <c r="N36" s="482"/>
      <c r="O36" s="482"/>
      <c r="Q36" s="1"/>
      <c r="R36" s="171"/>
      <c r="S36" s="171"/>
      <c r="T36" s="171"/>
      <c r="U36" s="171"/>
      <c r="AE36" s="11" t="b">
        <f>IF(F36=CHAR(80),TRUE,FALSE)</f>
        <v>0</v>
      </c>
      <c r="AF36" s="122" t="b">
        <f>IF(H36=CHAR(80),TRUE,FALSE)</f>
        <v>0</v>
      </c>
      <c r="AG36" s="12" t="b">
        <f>IF(OR(C36=CHAR(80),C36="."),TRUE,FALSE)</f>
        <v>1</v>
      </c>
      <c r="AH36" s="218">
        <v>0</v>
      </c>
      <c r="AI36" s="169">
        <v>7</v>
      </c>
      <c r="AJ36" s="160"/>
      <c r="AK36" s="160"/>
      <c r="AL36" s="161" t="b">
        <v>1</v>
      </c>
      <c r="AM36" s="1"/>
      <c r="AN36" s="1"/>
      <c r="AO36" s="1"/>
      <c r="AP36" s="1"/>
      <c r="AQ36" s="1"/>
      <c r="AR36" s="1"/>
      <c r="AS36" s="1"/>
      <c r="AT36" s="230" t="str">
        <f t="shared" si="19"/>
        <v/>
      </c>
      <c r="AU36" s="231" t="str">
        <f t="shared" si="20"/>
        <v>1.7</v>
      </c>
      <c r="AV36" s="318"/>
      <c r="AW36" s="230" t="str">
        <f>IF(AND(Setup_Flag=1,AV36="",$C36=""),FALSE,"")</f>
        <v/>
      </c>
      <c r="AX36" s="318"/>
      <c r="AY36" s="230" t="str">
        <f>IF(AND(MR2_Flag=1,AX36="",$C36=""),FALSE,"")</f>
        <v/>
      </c>
      <c r="AZ36" s="318"/>
      <c r="BA36" s="230" t="str">
        <f>IF(AND(DP_Flag=1,AZ36="",$C36=""),FALSE,"")</f>
        <v/>
      </c>
      <c r="BB36" s="318"/>
      <c r="BC36" s="230" t="str">
        <f>IF(AND(SS_Flag=1,BB36="",$C36=""),FALSE,"")</f>
        <v/>
      </c>
      <c r="BD36" s="318"/>
      <c r="BE36" s="230" t="str">
        <f>IF(AND(SP_Flag=1,BD36="",$C36=""),FALSE,"")</f>
        <v/>
      </c>
      <c r="BF36" s="318"/>
      <c r="BG36" s="230" t="str">
        <f>IF(AND(FM_Flag=1,BF36="",$C36=""),FALSE,"")</f>
        <v/>
      </c>
      <c r="BH36" s="1"/>
      <c r="BI36" s="268"/>
      <c r="BJ36" s="269" t="s">
        <v>675</v>
      </c>
      <c r="BK36" s="269" t="s">
        <v>675</v>
      </c>
      <c r="BL36" s="269" t="s">
        <v>675</v>
      </c>
      <c r="BM36" s="269" t="s">
        <v>675</v>
      </c>
      <c r="BN36" s="269" t="s">
        <v>675</v>
      </c>
      <c r="BO36" s="269" t="s">
        <v>675</v>
      </c>
      <c r="BP36" s="270" t="str">
        <f ca="1">IF(OR(BI$16=0,BR$16&lt;&gt;0),"",IF(OFFSET(BI36,0,BI$16)="Y",1,IF(OFFSET(BI36,0,BI$16)="N",0,"")))</f>
        <v/>
      </c>
      <c r="BQ36" s="278"/>
      <c r="BR36" s="268"/>
      <c r="BS36" s="269" t="s">
        <v>675</v>
      </c>
      <c r="BT36" s="269" t="s">
        <v>675</v>
      </c>
      <c r="BU36" s="269" t="s">
        <v>675</v>
      </c>
      <c r="BV36" s="269" t="s">
        <v>675</v>
      </c>
      <c r="BW36" s="269" t="s">
        <v>675</v>
      </c>
      <c r="BX36" s="269" t="s">
        <v>675</v>
      </c>
      <c r="BY36" s="269" t="s">
        <v>675</v>
      </c>
      <c r="BZ36" s="269" t="s">
        <v>675</v>
      </c>
      <c r="CA36" s="269" t="s">
        <v>675</v>
      </c>
      <c r="CB36" s="269" t="s">
        <v>675</v>
      </c>
      <c r="CC36" s="269" t="s">
        <v>675</v>
      </c>
      <c r="CD36" s="269" t="s">
        <v>675</v>
      </c>
      <c r="CE36" s="269" t="s">
        <v>675</v>
      </c>
      <c r="CF36" s="269" t="s">
        <v>675</v>
      </c>
      <c r="CG36" s="269" t="s">
        <v>675</v>
      </c>
      <c r="CH36" s="269" t="s">
        <v>675</v>
      </c>
      <c r="CI36" s="269" t="s">
        <v>675</v>
      </c>
      <c r="CJ36" s="269" t="s">
        <v>675</v>
      </c>
      <c r="CK36" s="269" t="s">
        <v>675</v>
      </c>
      <c r="CL36" s="270" t="str">
        <f ca="1">IF(BR$16=0,"",IF(OFFSET(BR36,0,BR$16)="Y",1,IF(OFFSET(BR36,0,BR$16)="N",0,"")))</f>
        <v/>
      </c>
      <c r="CM36" s="278"/>
      <c r="CN36" s="268"/>
      <c r="CO36" s="269" t="s">
        <v>675</v>
      </c>
      <c r="CP36" s="269" t="s">
        <v>675</v>
      </c>
      <c r="CQ36" s="269" t="s">
        <v>675</v>
      </c>
      <c r="CR36" s="269" t="s">
        <v>675</v>
      </c>
      <c r="CS36" s="269" t="s">
        <v>675</v>
      </c>
      <c r="CT36" s="270" t="str">
        <f ca="1">IF(OR(CN$16=0,CW$16&lt;&gt;0),"",IF(CW$16=1,0,IF(OFFSET(CN36,0,CN$16)="Y",1,IF(OFFSET(CN36,0,CN$16)="N",0,""))))</f>
        <v/>
      </c>
      <c r="CU36" s="188"/>
      <c r="CV36" s="268"/>
      <c r="CW36" s="269" t="s">
        <v>675</v>
      </c>
      <c r="CX36" s="269" t="s">
        <v>675</v>
      </c>
      <c r="CY36" s="269" t="s">
        <v>675</v>
      </c>
      <c r="CZ36" s="269" t="s">
        <v>675</v>
      </c>
      <c r="DA36" s="269" t="s">
        <v>675</v>
      </c>
      <c r="DB36" s="269" t="s">
        <v>675</v>
      </c>
      <c r="DC36" s="269" t="s">
        <v>675</v>
      </c>
      <c r="DD36" s="269" t="s">
        <v>675</v>
      </c>
      <c r="DE36" s="269" t="s">
        <v>675</v>
      </c>
      <c r="DF36" s="270" t="str">
        <f>IF(CV$16=0,"",IF(OR(AND(CW$16=1,CW36="Y"),AND(CX$16=1,CX36="Y"),AND(CY$16=1,CY36="Y"),AND(CZ$16=1,CZ36="Y"),AND(DA$16=1,DA36="Y"),AND(DB$16=1,DB36="Y"),AND(DC$16=1,DC36="Y"),AND(DD$16=1,DD36="Y"),AND(DE$16=1,DE36="Y")),1,IF(OR(AND(CW$16=1,CW36="N"),AND(CX$16=1,CX36="N"),AND(CY$16=1,CY36="N"),AND(CZ$16=1,CZ36="N"),AND(DA$16=1,DA36="N"),AND(DB$16=1,DB36="N"),AND(DC$16=1,DC36="N"),AND(DD$16=1,DD36="N"),AND(DE$16=1,DE36="N")),0,"")))</f>
        <v/>
      </c>
      <c r="DG36" s="188"/>
      <c r="DH36" s="268"/>
      <c r="DI36" s="269" t="s">
        <v>675</v>
      </c>
      <c r="DJ36" s="269" t="s">
        <v>675</v>
      </c>
      <c r="DK36" s="270" t="str">
        <f ca="1">IF(DH$16=0,"",IF(OFFSET(DH36,0,DH$16)="Y",1,IF(OFFSET(DH36,0,DH$16)="N",0,"")))</f>
        <v/>
      </c>
      <c r="DL36" s="188"/>
      <c r="DM36" s="268"/>
      <c r="DN36" s="269" t="s">
        <v>675</v>
      </c>
      <c r="DO36" s="269" t="s">
        <v>675</v>
      </c>
      <c r="DP36" s="270" t="str">
        <f ca="1">IF(DM$16=0,"",IF(OFFSET(DM36,0,DM$16)="Y",1,IF(OFFSET(DM36,0,DM$16)="N",0,"")))</f>
        <v/>
      </c>
      <c r="DQ36" s="188"/>
      <c r="DR36" s="268"/>
      <c r="DS36" s="269" t="s">
        <v>676</v>
      </c>
      <c r="DT36" s="279"/>
      <c r="DU36" s="270" t="str">
        <f ca="1">IF(DR$16=0,"",IF(AND(OFFSET(DR36,0,1)="Y",DS$16="Yes"),1,IF(OFFSET(DR36,0,1)="N",1,0)))</f>
        <v/>
      </c>
      <c r="DV36" s="188"/>
      <c r="DW36" s="268"/>
      <c r="DX36" s="269" t="s">
        <v>676</v>
      </c>
      <c r="DY36" s="279"/>
      <c r="DZ36" s="270" t="str">
        <f ca="1">IF(DW$16=0,"",IF(AND(OFFSET(DW36,0,1)="Y",DX$16="Yes"),1,IF(OFFSET(DW36,0,1)="N",1,0)))</f>
        <v/>
      </c>
      <c r="EA36" s="188"/>
      <c r="EB36" s="268"/>
      <c r="EC36" s="269" t="s">
        <v>676</v>
      </c>
      <c r="ED36" s="279"/>
      <c r="EE36" s="270" t="str">
        <f ca="1">IF(EB$16=0,"",IF(AND(OFFSET(EB36,0,1)="Y",EC$16="Yes"),1,IF(OFFSET(EB36,0,1)="N",1,0)))</f>
        <v/>
      </c>
      <c r="EF36" s="188"/>
      <c r="EG36" s="268"/>
      <c r="EH36" s="269" t="s">
        <v>676</v>
      </c>
      <c r="EI36" s="279"/>
      <c r="EJ36" s="270" t="str">
        <f ca="1">IF(EG$16=0,"",IF(AND(OFFSET(EG36,0,1)="Y",EH$16="Yes"),1,IF(OFFSET(EG36,0,1)="N",1,0)))</f>
        <v/>
      </c>
      <c r="EK36" s="188"/>
      <c r="EL36" s="268"/>
      <c r="EM36" s="269" t="s">
        <v>676</v>
      </c>
      <c r="EN36" s="279"/>
      <c r="EO36" s="270" t="str">
        <f ca="1">IF(EL$16=0,"",IF(AND(OFFSET(EL36,0,1)="Y",EM$16="Yes"),1,IF(OFFSET(EL36,0,1)="N",1,0)))</f>
        <v/>
      </c>
      <c r="EP36" s="271"/>
      <c r="EQ36" s="509" t="str">
        <f ca="1">BP36</f>
        <v/>
      </c>
      <c r="ER36" s="509" t="str">
        <f t="shared" ref="ER36" ca="1" si="81">CL36</f>
        <v/>
      </c>
      <c r="ES36" s="509" t="str">
        <f t="shared" ref="ES36" ca="1" si="82">CT36</f>
        <v/>
      </c>
      <c r="ET36" s="509" t="str">
        <f t="shared" ref="ET36" si="83">DF36</f>
        <v/>
      </c>
      <c r="EU36" s="509" t="str">
        <f t="shared" ref="EU36" ca="1" si="84">DK36</f>
        <v/>
      </c>
      <c r="EV36" s="509" t="str">
        <f t="shared" ref="EV36" ca="1" si="85">DP36</f>
        <v/>
      </c>
      <c r="EW36" s="509" t="str">
        <f t="shared" ref="EW36" ca="1" si="86">DU36</f>
        <v/>
      </c>
      <c r="EX36" s="509" t="str">
        <f t="shared" ref="EX36" ca="1" si="87">DZ36</f>
        <v/>
      </c>
      <c r="EY36" s="509" t="str">
        <f t="shared" ref="EY36" ca="1" si="88">EE36</f>
        <v/>
      </c>
      <c r="EZ36" s="509" t="str">
        <f t="shared" ref="EZ36" ca="1" si="89">EJ36</f>
        <v/>
      </c>
      <c r="FA36" s="509" t="str">
        <f t="shared" ref="FA36" ca="1" si="90">EO36</f>
        <v/>
      </c>
      <c r="FC36" s="509">
        <f t="shared" ref="FC36" ca="1" si="91">COUNTA(EQ36:FA36)-COUNTBLANK(EQ36:FA36)</f>
        <v>0</v>
      </c>
      <c r="FD36" s="280">
        <f t="shared" ref="FD36" ca="1" si="92">SUM(EQ36:FA36)</f>
        <v>0</v>
      </c>
      <c r="FE36" s="280" t="s">
        <v>586</v>
      </c>
      <c r="FF36" s="228"/>
      <c r="FG36" s="281"/>
      <c r="FH36" s="281"/>
      <c r="FI36" s="281"/>
      <c r="FJ36" s="281"/>
      <c r="FK36" s="281"/>
      <c r="FL36" s="281"/>
    </row>
    <row r="37" spans="1:168" ht="6" customHeight="1" x14ac:dyDescent="0.25">
      <c r="A37" s="28" t="s">
        <v>526</v>
      </c>
      <c r="C37" s="93"/>
      <c r="D37" s="128"/>
      <c r="E37" s="86"/>
      <c r="F37" s="195"/>
      <c r="G37" s="153"/>
      <c r="H37" s="182"/>
      <c r="I37" s="196"/>
      <c r="J37" s="96"/>
      <c r="K37" s="196"/>
      <c r="L37" s="127"/>
      <c r="M37" s="127"/>
      <c r="N37" s="127"/>
      <c r="O37" s="127"/>
      <c r="Q37" s="1"/>
      <c r="AE37" s="11"/>
      <c r="AF37" s="122"/>
      <c r="AG37" s="12" t="b">
        <f>AG36</f>
        <v>1</v>
      </c>
      <c r="AH37" s="12"/>
      <c r="AI37" s="168"/>
      <c r="AJ37" s="166"/>
      <c r="AK37" s="166"/>
      <c r="AL37" s="167"/>
      <c r="AM37" s="1"/>
      <c r="AN37" s="1"/>
      <c r="AO37" s="1"/>
      <c r="AP37" s="1"/>
      <c r="AQ37" s="1"/>
      <c r="AR37" s="1"/>
      <c r="AS37" s="1"/>
      <c r="AT37" s="230" t="str">
        <f t="shared" si="19"/>
        <v/>
      </c>
      <c r="AU37" s="231" t="str">
        <f t="shared" si="20"/>
        <v/>
      </c>
      <c r="AV37" s="227"/>
      <c r="AW37" s="230" t="str">
        <f>AW36</f>
        <v/>
      </c>
      <c r="AX37" s="227"/>
      <c r="AY37" s="230" t="str">
        <f>AY36</f>
        <v/>
      </c>
      <c r="AZ37" s="227"/>
      <c r="BA37" s="230" t="str">
        <f>BA36</f>
        <v/>
      </c>
      <c r="BB37" s="227"/>
      <c r="BC37" s="230" t="str">
        <f>BC36</f>
        <v/>
      </c>
      <c r="BD37" s="227"/>
      <c r="BE37" s="230" t="str">
        <f>BE36</f>
        <v/>
      </c>
      <c r="BF37" s="227"/>
      <c r="BG37" s="230" t="str">
        <f>BG36</f>
        <v/>
      </c>
      <c r="BH37" s="1"/>
      <c r="FE37" s="90" t="str">
        <f>FE36</f>
        <v>Show</v>
      </c>
      <c r="FF37" s="281"/>
      <c r="FG37" s="281"/>
      <c r="FH37" s="281"/>
      <c r="FI37" s="281"/>
      <c r="FJ37" s="281"/>
      <c r="FK37" s="281"/>
      <c r="FL37" s="281"/>
    </row>
    <row r="38" spans="1:168" ht="6" customHeight="1" x14ac:dyDescent="0.25">
      <c r="A38" s="28" t="s">
        <v>526</v>
      </c>
      <c r="C38" s="92"/>
      <c r="D38" s="3"/>
      <c r="E38" s="82"/>
      <c r="F38" s="191"/>
      <c r="G38" s="154"/>
      <c r="H38" s="187"/>
      <c r="I38" s="192"/>
      <c r="J38" s="94"/>
      <c r="K38" s="192"/>
      <c r="L38" s="507"/>
      <c r="M38" s="507"/>
      <c r="N38" s="507"/>
      <c r="O38" s="507"/>
      <c r="Q38" s="1"/>
      <c r="AE38" s="11"/>
      <c r="AF38" s="122"/>
      <c r="AG38" s="124" t="b">
        <f>AG39</f>
        <v>1</v>
      </c>
      <c r="AH38" s="124"/>
      <c r="AI38" s="168"/>
      <c r="AJ38" s="166"/>
      <c r="AK38" s="166"/>
      <c r="AL38" s="167"/>
      <c r="AM38" s="1"/>
      <c r="AN38" s="1"/>
      <c r="AO38" s="1"/>
      <c r="AP38" s="1"/>
      <c r="AQ38" s="1"/>
      <c r="AR38" s="1"/>
      <c r="AS38" s="1"/>
      <c r="AT38" s="230" t="str">
        <f t="shared" si="19"/>
        <v/>
      </c>
      <c r="AU38" s="231" t="str">
        <f t="shared" si="20"/>
        <v/>
      </c>
      <c r="AV38" s="227"/>
      <c r="AW38" s="230" t="str">
        <f>AW39</f>
        <v/>
      </c>
      <c r="AX38" s="227"/>
      <c r="AY38" s="230" t="str">
        <f>AY39</f>
        <v/>
      </c>
      <c r="AZ38" s="227"/>
      <c r="BA38" s="230" t="str">
        <f>BA39</f>
        <v/>
      </c>
      <c r="BB38" s="227"/>
      <c r="BC38" s="230" t="str">
        <f>BC39</f>
        <v/>
      </c>
      <c r="BD38" s="227"/>
      <c r="BE38" s="230" t="str">
        <f>BE39</f>
        <v/>
      </c>
      <c r="BF38" s="227"/>
      <c r="BG38" s="230" t="str">
        <f>BG39</f>
        <v/>
      </c>
      <c r="BH38" s="1"/>
      <c r="FE38" s="90" t="str">
        <f>FE39</f>
        <v>Show</v>
      </c>
      <c r="FF38" s="281"/>
      <c r="FG38" s="281"/>
      <c r="FH38" s="281"/>
      <c r="FI38" s="281"/>
      <c r="FJ38" s="281"/>
      <c r="FK38" s="281"/>
      <c r="FL38" s="281"/>
    </row>
    <row r="39" spans="1:168" ht="15" x14ac:dyDescent="0.25">
      <c r="A39" s="28" t="s">
        <v>526</v>
      </c>
      <c r="C39" s="176" t="s">
        <v>558</v>
      </c>
      <c r="D39" s="316" t="str">
        <f>IF(Cklst_Style=4,IF(FIND("--",$C$3)=11,MID($C$3,9,1)&amp;"."&amp;AI39,MID($C$3,9,2)&amp;"."&amp;AI39),IF(FIND("--",$C$3)=9,MID($C$3,7,1)&amp;"."&amp;AI39,MID($C$3,7,2)&amp;"."&amp;AI39))</f>
        <v>1.8</v>
      </c>
      <c r="E39" s="483" t="s">
        <v>683</v>
      </c>
      <c r="F39" s="177"/>
      <c r="G39" s="508" t="s">
        <v>203</v>
      </c>
      <c r="H39" s="181"/>
      <c r="I39" s="151" t="s">
        <v>216</v>
      </c>
      <c r="J39" s="143"/>
      <c r="K39" s="192"/>
      <c r="L39" s="482"/>
      <c r="M39" s="482"/>
      <c r="N39" s="482"/>
      <c r="O39" s="482"/>
      <c r="Q39" s="1"/>
      <c r="R39" s="171"/>
      <c r="S39" s="171"/>
      <c r="T39" s="171"/>
      <c r="U39" s="171"/>
      <c r="AE39" s="11" t="b">
        <f>IF(F39=CHAR(80),TRUE,FALSE)</f>
        <v>0</v>
      </c>
      <c r="AF39" s="122" t="b">
        <f>IF(H39=CHAR(80),TRUE,FALSE)</f>
        <v>0</v>
      </c>
      <c r="AG39" s="12" t="b">
        <f>IF(OR(C39=CHAR(80),C39="."),TRUE,FALSE)</f>
        <v>1</v>
      </c>
      <c r="AH39" s="218">
        <v>0</v>
      </c>
      <c r="AI39" s="169">
        <v>8</v>
      </c>
      <c r="AJ39" s="160"/>
      <c r="AK39" s="160"/>
      <c r="AL39" s="161" t="b">
        <v>1</v>
      </c>
      <c r="AM39" s="1"/>
      <c r="AN39" s="1"/>
      <c r="AO39" s="1"/>
      <c r="AP39" s="1"/>
      <c r="AQ39" s="1"/>
      <c r="AR39" s="1"/>
      <c r="AS39" s="1"/>
      <c r="AT39" s="230" t="str">
        <f t="shared" si="19"/>
        <v/>
      </c>
      <c r="AU39" s="231" t="str">
        <f t="shared" si="20"/>
        <v>1.8</v>
      </c>
      <c r="AV39" s="318"/>
      <c r="AW39" s="230" t="str">
        <f>IF(AND(Setup_Flag=1,AV39="",$C39=""),FALSE,"")</f>
        <v/>
      </c>
      <c r="AX39" s="318"/>
      <c r="AY39" s="230" t="str">
        <f>IF(AND(MR2_Flag=1,AX39="",$C39=""),FALSE,"")</f>
        <v/>
      </c>
      <c r="AZ39" s="318"/>
      <c r="BA39" s="230" t="str">
        <f>IF(AND(DP_Flag=1,AZ39="",$C39=""),FALSE,"")</f>
        <v/>
      </c>
      <c r="BB39" s="318"/>
      <c r="BC39" s="230" t="str">
        <f>IF(AND(SS_Flag=1,BB39="",$C39=""),FALSE,"")</f>
        <v/>
      </c>
      <c r="BD39" s="318"/>
      <c r="BE39" s="230" t="str">
        <f>IF(AND(SP_Flag=1,BD39="",$C39=""),FALSE,"")</f>
        <v/>
      </c>
      <c r="BF39" s="318"/>
      <c r="BG39" s="230" t="str">
        <f>IF(AND(FM_Flag=1,BF39="",$C39=""),FALSE,"")</f>
        <v/>
      </c>
      <c r="BH39" s="1"/>
      <c r="BI39" s="268"/>
      <c r="BJ39" s="269" t="s">
        <v>675</v>
      </c>
      <c r="BK39" s="269" t="s">
        <v>675</v>
      </c>
      <c r="BL39" s="269" t="s">
        <v>675</v>
      </c>
      <c r="BM39" s="269" t="s">
        <v>675</v>
      </c>
      <c r="BN39" s="269" t="s">
        <v>675</v>
      </c>
      <c r="BO39" s="269" t="s">
        <v>675</v>
      </c>
      <c r="BP39" s="270" t="str">
        <f ca="1">IF(OR(BI$16=0,BR$16&lt;&gt;0),"",IF(OFFSET(BI39,0,BI$16)="Y",1,IF(OFFSET(BI39,0,BI$16)="N",0,"")))</f>
        <v/>
      </c>
      <c r="BQ39" s="278"/>
      <c r="BR39" s="268"/>
      <c r="BS39" s="269" t="s">
        <v>675</v>
      </c>
      <c r="BT39" s="269" t="s">
        <v>675</v>
      </c>
      <c r="BU39" s="269" t="s">
        <v>675</v>
      </c>
      <c r="BV39" s="269" t="s">
        <v>675</v>
      </c>
      <c r="BW39" s="269" t="s">
        <v>675</v>
      </c>
      <c r="BX39" s="269" t="s">
        <v>675</v>
      </c>
      <c r="BY39" s="269" t="s">
        <v>675</v>
      </c>
      <c r="BZ39" s="269" t="s">
        <v>675</v>
      </c>
      <c r="CA39" s="269" t="s">
        <v>675</v>
      </c>
      <c r="CB39" s="269" t="s">
        <v>675</v>
      </c>
      <c r="CC39" s="269" t="s">
        <v>675</v>
      </c>
      <c r="CD39" s="269" t="s">
        <v>675</v>
      </c>
      <c r="CE39" s="269" t="s">
        <v>675</v>
      </c>
      <c r="CF39" s="269" t="s">
        <v>675</v>
      </c>
      <c r="CG39" s="269" t="s">
        <v>675</v>
      </c>
      <c r="CH39" s="269" t="s">
        <v>675</v>
      </c>
      <c r="CI39" s="269" t="s">
        <v>675</v>
      </c>
      <c r="CJ39" s="269" t="s">
        <v>675</v>
      </c>
      <c r="CK39" s="269" t="s">
        <v>675</v>
      </c>
      <c r="CL39" s="270" t="str">
        <f ca="1">IF(BR$16=0,"",IF(OFFSET(BR39,0,BR$16)="Y",1,IF(OFFSET(BR39,0,BR$16)="N",0,"")))</f>
        <v/>
      </c>
      <c r="CM39" s="278"/>
      <c r="CN39" s="268"/>
      <c r="CO39" s="269" t="s">
        <v>675</v>
      </c>
      <c r="CP39" s="269" t="s">
        <v>675</v>
      </c>
      <c r="CQ39" s="269" t="s">
        <v>675</v>
      </c>
      <c r="CR39" s="269" t="s">
        <v>675</v>
      </c>
      <c r="CS39" s="269" t="s">
        <v>675</v>
      </c>
      <c r="CT39" s="270" t="str">
        <f ca="1">IF(OR(CN$16=0,CW$16&lt;&gt;0),"",IF(CW$16=1,0,IF(OFFSET(CN39,0,CN$16)="Y",1,IF(OFFSET(CN39,0,CN$16)="N",0,""))))</f>
        <v/>
      </c>
      <c r="CU39" s="188"/>
      <c r="CV39" s="268"/>
      <c r="CW39" s="269" t="s">
        <v>675</v>
      </c>
      <c r="CX39" s="269" t="s">
        <v>675</v>
      </c>
      <c r="CY39" s="269" t="s">
        <v>675</v>
      </c>
      <c r="CZ39" s="269" t="s">
        <v>675</v>
      </c>
      <c r="DA39" s="269" t="s">
        <v>675</v>
      </c>
      <c r="DB39" s="269" t="s">
        <v>675</v>
      </c>
      <c r="DC39" s="269" t="s">
        <v>675</v>
      </c>
      <c r="DD39" s="269" t="s">
        <v>675</v>
      </c>
      <c r="DE39" s="269" t="s">
        <v>675</v>
      </c>
      <c r="DF39" s="270" t="str">
        <f>IF(CV$16=0,"",IF(OR(AND(CW$16=1,CW39="Y"),AND(CX$16=1,CX39="Y"),AND(CY$16=1,CY39="Y"),AND(CZ$16=1,CZ39="Y"),AND(DA$16=1,DA39="Y"),AND(DB$16=1,DB39="Y"),AND(DC$16=1,DC39="Y"),AND(DD$16=1,DD39="Y"),AND(DE$16=1,DE39="Y")),1,IF(OR(AND(CW$16=1,CW39="N"),AND(CX$16=1,CX39="N"),AND(CY$16=1,CY39="N"),AND(CZ$16=1,CZ39="N"),AND(DA$16=1,DA39="N"),AND(DB$16=1,DB39="N"),AND(DC$16=1,DC39="N"),AND(DD$16=1,DD39="N"),AND(DE$16=1,DE39="N")),0,"")))</f>
        <v/>
      </c>
      <c r="DG39" s="188"/>
      <c r="DH39" s="268"/>
      <c r="DI39" s="269" t="s">
        <v>675</v>
      </c>
      <c r="DJ39" s="269" t="s">
        <v>675</v>
      </c>
      <c r="DK39" s="270" t="str">
        <f ca="1">IF(DH$16=0,"",IF(OFFSET(DH39,0,DH$16)="Y",1,IF(OFFSET(DH39,0,DH$16)="N",0,"")))</f>
        <v/>
      </c>
      <c r="DL39" s="188"/>
      <c r="DM39" s="268"/>
      <c r="DN39" s="269" t="s">
        <v>675</v>
      </c>
      <c r="DO39" s="269" t="s">
        <v>675</v>
      </c>
      <c r="DP39" s="270" t="str">
        <f ca="1">IF(DM$16=0,"",IF(OFFSET(DM39,0,DM$16)="Y",1,IF(OFFSET(DM39,0,DM$16)="N",0,"")))</f>
        <v/>
      </c>
      <c r="DQ39" s="188"/>
      <c r="DR39" s="268"/>
      <c r="DS39" s="269" t="s">
        <v>676</v>
      </c>
      <c r="DT39" s="279"/>
      <c r="DU39" s="270" t="str">
        <f ca="1">IF(DR$16=0,"",IF(AND(OFFSET(DR39,0,1)="Y",DS$16="Yes"),1,IF(OFFSET(DR39,0,1)="N",1,0)))</f>
        <v/>
      </c>
      <c r="DV39" s="188"/>
      <c r="DW39" s="268"/>
      <c r="DX39" s="269" t="s">
        <v>676</v>
      </c>
      <c r="DY39" s="279"/>
      <c r="DZ39" s="270" t="str">
        <f ca="1">IF(DW$16=0,"",IF(AND(OFFSET(DW39,0,1)="Y",DX$16="Yes"),1,IF(OFFSET(DW39,0,1)="N",1,0)))</f>
        <v/>
      </c>
      <c r="EA39" s="188"/>
      <c r="EB39" s="268"/>
      <c r="EC39" s="269" t="s">
        <v>676</v>
      </c>
      <c r="ED39" s="279"/>
      <c r="EE39" s="270" t="str">
        <f ca="1">IF(EB$16=0,"",IF(AND(OFFSET(EB39,0,1)="Y",EC$16="Yes"),1,IF(OFFSET(EB39,0,1)="N",1,0)))</f>
        <v/>
      </c>
      <c r="EF39" s="188"/>
      <c r="EG39" s="268"/>
      <c r="EH39" s="269" t="s">
        <v>676</v>
      </c>
      <c r="EI39" s="279"/>
      <c r="EJ39" s="270" t="str">
        <f ca="1">IF(EG$16=0,"",IF(AND(OFFSET(EG39,0,1)="Y",EH$16="Yes"),1,IF(OFFSET(EG39,0,1)="N",1,0)))</f>
        <v/>
      </c>
      <c r="EK39" s="188"/>
      <c r="EL39" s="268"/>
      <c r="EM39" s="269" t="s">
        <v>676</v>
      </c>
      <c r="EN39" s="279"/>
      <c r="EO39" s="270" t="str">
        <f ca="1">IF(EL$16=0,"",IF(AND(OFFSET(EL39,0,1)="Y",EM$16="Yes"),1,IF(OFFSET(EL39,0,1)="N",1,0)))</f>
        <v/>
      </c>
      <c r="EP39" s="271"/>
      <c r="EQ39" s="509" t="str">
        <f ca="1">BP39</f>
        <v/>
      </c>
      <c r="ER39" s="509" t="str">
        <f t="shared" ref="ER39" ca="1" si="93">CL39</f>
        <v/>
      </c>
      <c r="ES39" s="509" t="str">
        <f t="shared" ref="ES39" ca="1" si="94">CT39</f>
        <v/>
      </c>
      <c r="ET39" s="509" t="str">
        <f t="shared" ref="ET39" si="95">DF39</f>
        <v/>
      </c>
      <c r="EU39" s="509" t="str">
        <f t="shared" ref="EU39" ca="1" si="96">DK39</f>
        <v/>
      </c>
      <c r="EV39" s="509" t="str">
        <f t="shared" ref="EV39" ca="1" si="97">DP39</f>
        <v/>
      </c>
      <c r="EW39" s="509" t="str">
        <f t="shared" ref="EW39" ca="1" si="98">DU39</f>
        <v/>
      </c>
      <c r="EX39" s="509" t="str">
        <f t="shared" ref="EX39" ca="1" si="99">DZ39</f>
        <v/>
      </c>
      <c r="EY39" s="509" t="str">
        <f t="shared" ref="EY39" ca="1" si="100">EE39</f>
        <v/>
      </c>
      <c r="EZ39" s="509" t="str">
        <f t="shared" ref="EZ39" ca="1" si="101">EJ39</f>
        <v/>
      </c>
      <c r="FA39" s="509" t="str">
        <f t="shared" ref="FA39" ca="1" si="102">EO39</f>
        <v/>
      </c>
      <c r="FC39" s="509">
        <f t="shared" ref="FC39" ca="1" si="103">COUNTA(EQ39:FA39)-COUNTBLANK(EQ39:FA39)</f>
        <v>0</v>
      </c>
      <c r="FD39" s="280">
        <f t="shared" ref="FD39" ca="1" si="104">SUM(EQ39:FA39)</f>
        <v>0</v>
      </c>
      <c r="FE39" s="280" t="s">
        <v>586</v>
      </c>
      <c r="FF39" s="228"/>
      <c r="FG39" s="281"/>
      <c r="FH39" s="281"/>
      <c r="FI39" s="281"/>
      <c r="FJ39" s="281"/>
      <c r="FK39" s="281"/>
      <c r="FL39" s="281"/>
    </row>
    <row r="40" spans="1:168" ht="6" customHeight="1" x14ac:dyDescent="0.25">
      <c r="A40" s="28" t="s">
        <v>526</v>
      </c>
      <c r="C40" s="93"/>
      <c r="D40" s="128"/>
      <c r="E40" s="86"/>
      <c r="F40" s="195"/>
      <c r="G40" s="153"/>
      <c r="H40" s="182"/>
      <c r="I40" s="196"/>
      <c r="J40" s="96"/>
      <c r="K40" s="196"/>
      <c r="L40" s="127"/>
      <c r="M40" s="127"/>
      <c r="N40" s="127"/>
      <c r="O40" s="127"/>
      <c r="Q40" s="1"/>
      <c r="AE40" s="11"/>
      <c r="AF40" s="122"/>
      <c r="AG40" s="12" t="b">
        <f>AG39</f>
        <v>1</v>
      </c>
      <c r="AH40" s="12"/>
      <c r="AI40" s="168"/>
      <c r="AJ40" s="166"/>
      <c r="AK40" s="166"/>
      <c r="AL40" s="167"/>
      <c r="AM40" s="1"/>
      <c r="AN40" s="1"/>
      <c r="AO40" s="1"/>
      <c r="AP40" s="1"/>
      <c r="AQ40" s="1"/>
      <c r="AR40" s="1"/>
      <c r="AS40" s="1"/>
      <c r="AT40" s="230" t="str">
        <f t="shared" si="19"/>
        <v/>
      </c>
      <c r="AU40" s="231" t="str">
        <f t="shared" si="20"/>
        <v/>
      </c>
      <c r="AV40" s="227"/>
      <c r="AW40" s="230" t="str">
        <f>AW39</f>
        <v/>
      </c>
      <c r="AX40" s="227"/>
      <c r="AY40" s="230" t="str">
        <f>AY39</f>
        <v/>
      </c>
      <c r="AZ40" s="227"/>
      <c r="BA40" s="230" t="str">
        <f>BA39</f>
        <v/>
      </c>
      <c r="BB40" s="227"/>
      <c r="BC40" s="230" t="str">
        <f>BC39</f>
        <v/>
      </c>
      <c r="BD40" s="227"/>
      <c r="BE40" s="230" t="str">
        <f>BE39</f>
        <v/>
      </c>
      <c r="BF40" s="227"/>
      <c r="BG40" s="230" t="str">
        <f>BG39</f>
        <v/>
      </c>
      <c r="BH40" s="1"/>
      <c r="FE40" s="90" t="str">
        <f>FE39</f>
        <v>Show</v>
      </c>
      <c r="FF40" s="281"/>
      <c r="FG40" s="281"/>
      <c r="FH40" s="281"/>
      <c r="FI40" s="281"/>
      <c r="FJ40" s="281"/>
      <c r="FK40" s="281"/>
      <c r="FL40" s="281"/>
    </row>
    <row r="41" spans="1:168" ht="6" customHeight="1" x14ac:dyDescent="0.25">
      <c r="A41" s="28" t="s">
        <v>526</v>
      </c>
      <c r="C41" s="92"/>
      <c r="D41" s="3"/>
      <c r="E41" s="82"/>
      <c r="F41" s="191"/>
      <c r="G41" s="154"/>
      <c r="H41" s="187"/>
      <c r="I41" s="192"/>
      <c r="J41" s="94"/>
      <c r="K41" s="192"/>
      <c r="L41" s="507"/>
      <c r="M41" s="507"/>
      <c r="N41" s="507"/>
      <c r="O41" s="507"/>
      <c r="Q41" s="1"/>
      <c r="AE41" s="11"/>
      <c r="AF41" s="122"/>
      <c r="AG41" s="124" t="b">
        <f>AG42</f>
        <v>1</v>
      </c>
      <c r="AH41" s="124"/>
      <c r="AI41" s="168"/>
      <c r="AJ41" s="166"/>
      <c r="AK41" s="166"/>
      <c r="AL41" s="167"/>
      <c r="AM41" s="1"/>
      <c r="AN41" s="1"/>
      <c r="AO41" s="1"/>
      <c r="AP41" s="1"/>
      <c r="AQ41" s="1"/>
      <c r="AR41" s="1"/>
      <c r="AS41" s="1"/>
      <c r="AT41" s="230" t="str">
        <f t="shared" si="19"/>
        <v/>
      </c>
      <c r="AU41" s="231" t="str">
        <f t="shared" si="20"/>
        <v/>
      </c>
      <c r="AV41" s="227"/>
      <c r="AW41" s="230" t="str">
        <f>AW42</f>
        <v/>
      </c>
      <c r="AX41" s="227"/>
      <c r="AY41" s="230" t="str">
        <f>AY42</f>
        <v/>
      </c>
      <c r="AZ41" s="227"/>
      <c r="BA41" s="230" t="str">
        <f>BA42</f>
        <v/>
      </c>
      <c r="BB41" s="227"/>
      <c r="BC41" s="230" t="str">
        <f>BC42</f>
        <v/>
      </c>
      <c r="BD41" s="227"/>
      <c r="BE41" s="230" t="str">
        <f>BE42</f>
        <v/>
      </c>
      <c r="BF41" s="227"/>
      <c r="BG41" s="230" t="str">
        <f>BG42</f>
        <v/>
      </c>
      <c r="BH41" s="1"/>
      <c r="FE41" s="90" t="str">
        <f>FE42</f>
        <v>Show</v>
      </c>
      <c r="FF41" s="281"/>
      <c r="FG41" s="281"/>
      <c r="FH41" s="281"/>
      <c r="FI41" s="281"/>
      <c r="FJ41" s="281"/>
      <c r="FK41" s="281"/>
      <c r="FL41" s="281"/>
    </row>
    <row r="42" spans="1:168" ht="15" x14ac:dyDescent="0.25">
      <c r="A42" s="28" t="s">
        <v>526</v>
      </c>
      <c r="C42" s="176" t="s">
        <v>558</v>
      </c>
      <c r="D42" s="316" t="str">
        <f>IF(Cklst_Style=4,IF(FIND("--",$C$3)=11,MID($C$3,9,1)&amp;"."&amp;AI42,MID($C$3,9,2)&amp;"."&amp;AI42),IF(FIND("--",$C$3)=9,MID($C$3,7,1)&amp;"."&amp;AI42,MID($C$3,7,2)&amp;"."&amp;AI42))</f>
        <v>1.9</v>
      </c>
      <c r="E42" s="483" t="s">
        <v>684</v>
      </c>
      <c r="F42" s="177"/>
      <c r="G42" s="508" t="s">
        <v>203</v>
      </c>
      <c r="H42" s="181"/>
      <c r="I42" s="151" t="s">
        <v>216</v>
      </c>
      <c r="J42" s="143"/>
      <c r="K42" s="192"/>
      <c r="L42" s="482"/>
      <c r="M42" s="482"/>
      <c r="N42" s="482"/>
      <c r="O42" s="482"/>
      <c r="Q42" s="1"/>
      <c r="R42" s="171"/>
      <c r="S42" s="171"/>
      <c r="T42" s="171"/>
      <c r="U42" s="171"/>
      <c r="AE42" s="11" t="b">
        <f>IF(F42=CHAR(80),TRUE,FALSE)</f>
        <v>0</v>
      </c>
      <c r="AF42" s="122" t="b">
        <f>IF(H42=CHAR(80),TRUE,FALSE)</f>
        <v>0</v>
      </c>
      <c r="AG42" s="12" t="b">
        <f>IF(OR(C42=CHAR(80),C42="."),TRUE,FALSE)</f>
        <v>1</v>
      </c>
      <c r="AH42" s="218">
        <v>0</v>
      </c>
      <c r="AI42" s="169">
        <v>9</v>
      </c>
      <c r="AJ42" s="160"/>
      <c r="AK42" s="160"/>
      <c r="AL42" s="161" t="b">
        <v>1</v>
      </c>
      <c r="AM42" s="1"/>
      <c r="AN42" s="1"/>
      <c r="AO42" s="1"/>
      <c r="AP42" s="1"/>
      <c r="AQ42" s="1"/>
      <c r="AR42" s="1"/>
      <c r="AS42" s="1"/>
      <c r="AT42" s="230" t="str">
        <f t="shared" si="19"/>
        <v/>
      </c>
      <c r="AU42" s="231" t="str">
        <f t="shared" si="20"/>
        <v>1.9</v>
      </c>
      <c r="AV42" s="318"/>
      <c r="AW42" s="230" t="str">
        <f>IF(AND(Setup_Flag=1,AV42="",$C42=""),FALSE,"")</f>
        <v/>
      </c>
      <c r="AX42" s="318"/>
      <c r="AY42" s="230" t="str">
        <f>IF(AND(MR2_Flag=1,AX42="",$C42=""),FALSE,"")</f>
        <v/>
      </c>
      <c r="AZ42" s="318"/>
      <c r="BA42" s="230" t="str">
        <f>IF(AND(DP_Flag=1,AZ42="",$C42=""),FALSE,"")</f>
        <v/>
      </c>
      <c r="BB42" s="318"/>
      <c r="BC42" s="230" t="str">
        <f>IF(AND(SS_Flag=1,BB42="",$C42=""),FALSE,"")</f>
        <v/>
      </c>
      <c r="BD42" s="318"/>
      <c r="BE42" s="230" t="str">
        <f>IF(AND(SP_Flag=1,BD42="",$C42=""),FALSE,"")</f>
        <v/>
      </c>
      <c r="BF42" s="318"/>
      <c r="BG42" s="230" t="str">
        <f>IF(AND(FM_Flag=1,BF42="",$C42=""),FALSE,"")</f>
        <v/>
      </c>
      <c r="BH42" s="1"/>
      <c r="BI42" s="268"/>
      <c r="BJ42" s="269" t="s">
        <v>675</v>
      </c>
      <c r="BK42" s="269" t="s">
        <v>675</v>
      </c>
      <c r="BL42" s="269" t="s">
        <v>675</v>
      </c>
      <c r="BM42" s="269" t="s">
        <v>675</v>
      </c>
      <c r="BN42" s="269" t="s">
        <v>675</v>
      </c>
      <c r="BO42" s="269" t="s">
        <v>675</v>
      </c>
      <c r="BP42" s="270" t="str">
        <f ca="1">IF(OR(BI$16=0,BR$16&lt;&gt;0),"",IF(OFFSET(BI42,0,BI$16)="Y",1,IF(OFFSET(BI42,0,BI$16)="N",0,"")))</f>
        <v/>
      </c>
      <c r="BQ42" s="278"/>
      <c r="BR42" s="268"/>
      <c r="BS42" s="269" t="s">
        <v>675</v>
      </c>
      <c r="BT42" s="269" t="s">
        <v>675</v>
      </c>
      <c r="BU42" s="269" t="s">
        <v>675</v>
      </c>
      <c r="BV42" s="269" t="s">
        <v>675</v>
      </c>
      <c r="BW42" s="269" t="s">
        <v>675</v>
      </c>
      <c r="BX42" s="269" t="s">
        <v>675</v>
      </c>
      <c r="BY42" s="269" t="s">
        <v>675</v>
      </c>
      <c r="BZ42" s="269" t="s">
        <v>675</v>
      </c>
      <c r="CA42" s="269" t="s">
        <v>675</v>
      </c>
      <c r="CB42" s="269" t="s">
        <v>675</v>
      </c>
      <c r="CC42" s="269" t="s">
        <v>675</v>
      </c>
      <c r="CD42" s="269" t="s">
        <v>675</v>
      </c>
      <c r="CE42" s="269" t="s">
        <v>675</v>
      </c>
      <c r="CF42" s="269" t="s">
        <v>675</v>
      </c>
      <c r="CG42" s="269" t="s">
        <v>675</v>
      </c>
      <c r="CH42" s="269" t="s">
        <v>675</v>
      </c>
      <c r="CI42" s="269" t="s">
        <v>675</v>
      </c>
      <c r="CJ42" s="269" t="s">
        <v>675</v>
      </c>
      <c r="CK42" s="269" t="s">
        <v>675</v>
      </c>
      <c r="CL42" s="270" t="str">
        <f ca="1">IF(BR$16=0,"",IF(OFFSET(BR42,0,BR$16)="Y",1,IF(OFFSET(BR42,0,BR$16)="N",0,"")))</f>
        <v/>
      </c>
      <c r="CM42" s="278"/>
      <c r="CN42" s="268"/>
      <c r="CO42" s="269" t="s">
        <v>675</v>
      </c>
      <c r="CP42" s="269" t="s">
        <v>675</v>
      </c>
      <c r="CQ42" s="269" t="s">
        <v>675</v>
      </c>
      <c r="CR42" s="269" t="s">
        <v>675</v>
      </c>
      <c r="CS42" s="269" t="s">
        <v>675</v>
      </c>
      <c r="CT42" s="270" t="str">
        <f ca="1">IF(OR(CN$16=0,CW$16&lt;&gt;0),"",IF(CW$16=1,0,IF(OFFSET(CN42,0,CN$16)="Y",1,IF(OFFSET(CN42,0,CN$16)="N",0,""))))</f>
        <v/>
      </c>
      <c r="CU42" s="188"/>
      <c r="CV42" s="268"/>
      <c r="CW42" s="269" t="s">
        <v>675</v>
      </c>
      <c r="CX42" s="269" t="s">
        <v>675</v>
      </c>
      <c r="CY42" s="269" t="s">
        <v>675</v>
      </c>
      <c r="CZ42" s="269" t="s">
        <v>675</v>
      </c>
      <c r="DA42" s="269" t="s">
        <v>675</v>
      </c>
      <c r="DB42" s="269" t="s">
        <v>675</v>
      </c>
      <c r="DC42" s="269" t="s">
        <v>675</v>
      </c>
      <c r="DD42" s="269" t="s">
        <v>675</v>
      </c>
      <c r="DE42" s="269" t="s">
        <v>675</v>
      </c>
      <c r="DF42" s="270" t="str">
        <f>IF(CV$16=0,"",IF(OR(AND(CW$16=1,CW42="Y"),AND(CX$16=1,CX42="Y"),AND(CY$16=1,CY42="Y"),AND(CZ$16=1,CZ42="Y"),AND(DA$16=1,DA42="Y"),AND(DB$16=1,DB42="Y"),AND(DC$16=1,DC42="Y"),AND(DD$16=1,DD42="Y"),AND(DE$16=1,DE42="Y")),1,IF(OR(AND(CW$16=1,CW42="N"),AND(CX$16=1,CX42="N"),AND(CY$16=1,CY42="N"),AND(CZ$16=1,CZ42="N"),AND(DA$16=1,DA42="N"),AND(DB$16=1,DB42="N"),AND(DC$16=1,DC42="N"),AND(DD$16=1,DD42="N"),AND(DE$16=1,DE42="N")),0,"")))</f>
        <v/>
      </c>
      <c r="DG42" s="188"/>
      <c r="DH42" s="268"/>
      <c r="DI42" s="269" t="s">
        <v>675</v>
      </c>
      <c r="DJ42" s="269" t="s">
        <v>675</v>
      </c>
      <c r="DK42" s="270" t="str">
        <f ca="1">IF(DH$16=0,"",IF(OFFSET(DH42,0,DH$16)="Y",1,IF(OFFSET(DH42,0,DH$16)="N",0,"")))</f>
        <v/>
      </c>
      <c r="DL42" s="188"/>
      <c r="DM42" s="268"/>
      <c r="DN42" s="269" t="s">
        <v>675</v>
      </c>
      <c r="DO42" s="269" t="s">
        <v>675</v>
      </c>
      <c r="DP42" s="270" t="str">
        <f ca="1">IF(DM$16=0,"",IF(OFFSET(DM42,0,DM$16)="Y",1,IF(OFFSET(DM42,0,DM$16)="N",0,"")))</f>
        <v/>
      </c>
      <c r="DQ42" s="188"/>
      <c r="DR42" s="268"/>
      <c r="DS42" s="269" t="s">
        <v>676</v>
      </c>
      <c r="DT42" s="279"/>
      <c r="DU42" s="270" t="str">
        <f ca="1">IF(DR$16=0,"",IF(AND(OFFSET(DR42,0,1)="Y",DS$16="Yes"),1,IF(OFFSET(DR42,0,1)="N",1,0)))</f>
        <v/>
      </c>
      <c r="DV42" s="188"/>
      <c r="DW42" s="268"/>
      <c r="DX42" s="269" t="s">
        <v>676</v>
      </c>
      <c r="DY42" s="279"/>
      <c r="DZ42" s="270" t="str">
        <f ca="1">IF(DW$16=0,"",IF(AND(OFFSET(DW42,0,1)="Y",DX$16="Yes"),1,IF(OFFSET(DW42,0,1)="N",1,0)))</f>
        <v/>
      </c>
      <c r="EA42" s="188"/>
      <c r="EB42" s="268"/>
      <c r="EC42" s="269" t="s">
        <v>676</v>
      </c>
      <c r="ED42" s="279"/>
      <c r="EE42" s="270" t="str">
        <f ca="1">IF(EB$16=0,"",IF(AND(OFFSET(EB42,0,1)="Y",EC$16="Yes"),1,IF(OFFSET(EB42,0,1)="N",1,0)))</f>
        <v/>
      </c>
      <c r="EF42" s="188"/>
      <c r="EG42" s="268"/>
      <c r="EH42" s="269" t="s">
        <v>676</v>
      </c>
      <c r="EI42" s="279"/>
      <c r="EJ42" s="270" t="str">
        <f ca="1">IF(EG$16=0,"",IF(AND(OFFSET(EG42,0,1)="Y",EH$16="Yes"),1,IF(OFFSET(EG42,0,1)="N",1,0)))</f>
        <v/>
      </c>
      <c r="EK42" s="188"/>
      <c r="EL42" s="268"/>
      <c r="EM42" s="269" t="s">
        <v>676</v>
      </c>
      <c r="EN42" s="279"/>
      <c r="EO42" s="270" t="str">
        <f ca="1">IF(EL$16=0,"",IF(AND(OFFSET(EL42,0,1)="Y",EM$16="Yes"),1,IF(OFFSET(EL42,0,1)="N",1,0)))</f>
        <v/>
      </c>
      <c r="EP42" s="271"/>
      <c r="EQ42" s="509" t="str">
        <f ca="1">BP42</f>
        <v/>
      </c>
      <c r="ER42" s="509" t="str">
        <f t="shared" ref="ER42" ca="1" si="105">CL42</f>
        <v/>
      </c>
      <c r="ES42" s="509" t="str">
        <f t="shared" ref="ES42" ca="1" si="106">CT42</f>
        <v/>
      </c>
      <c r="ET42" s="509" t="str">
        <f t="shared" ref="ET42" si="107">DF42</f>
        <v/>
      </c>
      <c r="EU42" s="509" t="str">
        <f t="shared" ref="EU42" ca="1" si="108">DK42</f>
        <v/>
      </c>
      <c r="EV42" s="509" t="str">
        <f t="shared" ref="EV42" ca="1" si="109">DP42</f>
        <v/>
      </c>
      <c r="EW42" s="509" t="str">
        <f t="shared" ref="EW42" ca="1" si="110">DU42</f>
        <v/>
      </c>
      <c r="EX42" s="509" t="str">
        <f t="shared" ref="EX42" ca="1" si="111">DZ42</f>
        <v/>
      </c>
      <c r="EY42" s="509" t="str">
        <f t="shared" ref="EY42" ca="1" si="112">EE42</f>
        <v/>
      </c>
      <c r="EZ42" s="509" t="str">
        <f t="shared" ref="EZ42" ca="1" si="113">EJ42</f>
        <v/>
      </c>
      <c r="FA42" s="509" t="str">
        <f t="shared" ref="FA42" ca="1" si="114">EO42</f>
        <v/>
      </c>
      <c r="FC42" s="509">
        <f t="shared" ref="FC42" ca="1" si="115">COUNTA(EQ42:FA42)-COUNTBLANK(EQ42:FA42)</f>
        <v>0</v>
      </c>
      <c r="FD42" s="280">
        <f t="shared" ref="FD42" ca="1" si="116">SUM(EQ42:FA42)</f>
        <v>0</v>
      </c>
      <c r="FE42" s="280" t="s">
        <v>586</v>
      </c>
      <c r="FF42" s="228"/>
      <c r="FG42" s="281"/>
      <c r="FH42" s="281"/>
      <c r="FI42" s="281"/>
      <c r="FJ42" s="281"/>
      <c r="FK42" s="281"/>
      <c r="FL42" s="281"/>
    </row>
    <row r="43" spans="1:168" ht="6" customHeight="1" x14ac:dyDescent="0.25">
      <c r="A43" s="28" t="s">
        <v>526</v>
      </c>
      <c r="C43" s="93"/>
      <c r="D43" s="128"/>
      <c r="E43" s="86"/>
      <c r="F43" s="195"/>
      <c r="G43" s="153"/>
      <c r="H43" s="182"/>
      <c r="I43" s="196"/>
      <c r="J43" s="96"/>
      <c r="K43" s="196"/>
      <c r="L43" s="127"/>
      <c r="M43" s="127"/>
      <c r="N43" s="127"/>
      <c r="O43" s="127"/>
      <c r="Q43" s="1"/>
      <c r="AE43" s="11"/>
      <c r="AF43" s="122"/>
      <c r="AG43" s="12" t="b">
        <f>AG42</f>
        <v>1</v>
      </c>
      <c r="AH43" s="12"/>
      <c r="AI43" s="168"/>
      <c r="AJ43" s="166"/>
      <c r="AK43" s="166"/>
      <c r="AL43" s="167"/>
      <c r="AM43" s="1"/>
      <c r="AN43" s="1"/>
      <c r="AO43" s="1"/>
      <c r="AP43" s="1"/>
      <c r="AQ43" s="1"/>
      <c r="AR43" s="1"/>
      <c r="AS43" s="1"/>
      <c r="AT43" s="230" t="str">
        <f t="shared" si="19"/>
        <v/>
      </c>
      <c r="AU43" s="231" t="str">
        <f t="shared" si="20"/>
        <v/>
      </c>
      <c r="AV43" s="227"/>
      <c r="AW43" s="230" t="str">
        <f>AW42</f>
        <v/>
      </c>
      <c r="AX43" s="227"/>
      <c r="AY43" s="230" t="str">
        <f>AY42</f>
        <v/>
      </c>
      <c r="AZ43" s="227"/>
      <c r="BA43" s="230" t="str">
        <f>BA42</f>
        <v/>
      </c>
      <c r="BB43" s="227"/>
      <c r="BC43" s="230" t="str">
        <f>BC42</f>
        <v/>
      </c>
      <c r="BD43" s="227"/>
      <c r="BE43" s="230" t="str">
        <f>BE42</f>
        <v/>
      </c>
      <c r="BF43" s="227"/>
      <c r="BG43" s="230" t="str">
        <f>BG42</f>
        <v/>
      </c>
      <c r="BH43" s="1"/>
      <c r="FE43" s="90" t="str">
        <f>FE42</f>
        <v>Show</v>
      </c>
      <c r="FF43" s="281"/>
      <c r="FG43" s="281"/>
      <c r="FH43" s="281"/>
      <c r="FI43" s="281"/>
      <c r="FJ43" s="281"/>
      <c r="FK43" s="281"/>
      <c r="FL43" s="281"/>
    </row>
    <row r="44" spans="1:168" ht="6" customHeight="1" x14ac:dyDescent="0.25">
      <c r="A44" s="28" t="s">
        <v>526</v>
      </c>
      <c r="C44" s="92"/>
      <c r="D44" s="3"/>
      <c r="E44" s="82"/>
      <c r="F44" s="191"/>
      <c r="G44" s="154"/>
      <c r="H44" s="187"/>
      <c r="I44" s="192"/>
      <c r="J44" s="94"/>
      <c r="K44" s="192"/>
      <c r="L44" s="507"/>
      <c r="M44" s="507"/>
      <c r="N44" s="507"/>
      <c r="O44" s="507"/>
      <c r="Q44" s="1"/>
      <c r="AE44" s="11"/>
      <c r="AF44" s="122"/>
      <c r="AG44" s="124" t="b">
        <f>AG45</f>
        <v>1</v>
      </c>
      <c r="AH44" s="124"/>
      <c r="AI44" s="168"/>
      <c r="AJ44" s="166"/>
      <c r="AK44" s="166"/>
      <c r="AL44" s="167"/>
      <c r="AM44" s="1"/>
      <c r="AN44" s="1"/>
      <c r="AO44" s="1"/>
      <c r="AP44" s="1"/>
      <c r="AQ44" s="1"/>
      <c r="AR44" s="1"/>
      <c r="AS44" s="1"/>
      <c r="AT44" s="230" t="str">
        <f t="shared" si="19"/>
        <v/>
      </c>
      <c r="AU44" s="231" t="str">
        <f t="shared" si="20"/>
        <v/>
      </c>
      <c r="AV44" s="227"/>
      <c r="AW44" s="230" t="str">
        <f>AW45</f>
        <v/>
      </c>
      <c r="AX44" s="227"/>
      <c r="AY44" s="230" t="str">
        <f>AY45</f>
        <v/>
      </c>
      <c r="AZ44" s="227"/>
      <c r="BA44" s="230" t="str">
        <f>BA45</f>
        <v/>
      </c>
      <c r="BB44" s="227"/>
      <c r="BC44" s="230" t="str">
        <f>BC45</f>
        <v/>
      </c>
      <c r="BD44" s="227"/>
      <c r="BE44" s="230" t="str">
        <f>BE45</f>
        <v/>
      </c>
      <c r="BF44" s="227"/>
      <c r="BG44" s="230" t="str">
        <f>BG45</f>
        <v/>
      </c>
      <c r="BH44" s="1"/>
      <c r="FE44" s="90" t="str">
        <f>FE45</f>
        <v>Show</v>
      </c>
      <c r="FF44" s="281"/>
      <c r="FG44" s="281"/>
      <c r="FH44" s="281"/>
      <c r="FI44" s="281"/>
      <c r="FJ44" s="281"/>
      <c r="FK44" s="281"/>
      <c r="FL44" s="281"/>
    </row>
    <row r="45" spans="1:168" ht="15" x14ac:dyDescent="0.25">
      <c r="A45" s="28" t="s">
        <v>526</v>
      </c>
      <c r="C45" s="176" t="s">
        <v>558</v>
      </c>
      <c r="D45" s="316" t="str">
        <f>IF(Cklst_Style=4,IF(FIND("--",$C$3)=11,MID($C$3,9,1)&amp;"."&amp;AI45,MID($C$3,9,2)&amp;"."&amp;AI45),IF(FIND("--",$C$3)=9,MID($C$3,7,1)&amp;"."&amp;AI45,MID($C$3,7,2)&amp;"."&amp;AI45))</f>
        <v>1.10</v>
      </c>
      <c r="E45" s="483" t="s">
        <v>685</v>
      </c>
      <c r="F45" s="177"/>
      <c r="G45" s="508" t="s">
        <v>203</v>
      </c>
      <c r="H45" s="181"/>
      <c r="I45" s="151" t="s">
        <v>216</v>
      </c>
      <c r="J45" s="143"/>
      <c r="K45" s="192"/>
      <c r="L45" s="482"/>
      <c r="M45" s="482"/>
      <c r="N45" s="482"/>
      <c r="O45" s="482"/>
      <c r="Q45" s="1"/>
      <c r="R45" s="171"/>
      <c r="S45" s="171"/>
      <c r="T45" s="171"/>
      <c r="U45" s="171"/>
      <c r="AE45" s="11" t="b">
        <f>IF(F45=CHAR(80),TRUE,FALSE)</f>
        <v>0</v>
      </c>
      <c r="AF45" s="122" t="b">
        <f>IF(H45=CHAR(80),TRUE,FALSE)</f>
        <v>0</v>
      </c>
      <c r="AG45" s="12" t="b">
        <f>IF(OR(C45=CHAR(80),C45="."),TRUE,FALSE)</f>
        <v>1</v>
      </c>
      <c r="AH45" s="218">
        <v>0</v>
      </c>
      <c r="AI45" s="169">
        <v>10</v>
      </c>
      <c r="AJ45" s="160"/>
      <c r="AK45" s="160"/>
      <c r="AL45" s="161" t="b">
        <v>1</v>
      </c>
      <c r="AM45" s="1"/>
      <c r="AN45" s="1"/>
      <c r="AO45" s="1"/>
      <c r="AP45" s="1"/>
      <c r="AQ45" s="1"/>
      <c r="AR45" s="1"/>
      <c r="AS45" s="1"/>
      <c r="AT45" s="230" t="str">
        <f t="shared" si="19"/>
        <v/>
      </c>
      <c r="AU45" s="231" t="str">
        <f t="shared" si="20"/>
        <v>1.10</v>
      </c>
      <c r="AV45" s="318"/>
      <c r="AW45" s="230" t="str">
        <f>IF(AND(Setup_Flag=1,AV45="",$C45=""),FALSE,"")</f>
        <v/>
      </c>
      <c r="AX45" s="318"/>
      <c r="AY45" s="230" t="str">
        <f>IF(AND(MR2_Flag=1,AX45="",$C45=""),FALSE,"")</f>
        <v/>
      </c>
      <c r="AZ45" s="318"/>
      <c r="BA45" s="230" t="str">
        <f>IF(AND(DP_Flag=1,AZ45="",$C45=""),FALSE,"")</f>
        <v/>
      </c>
      <c r="BB45" s="318"/>
      <c r="BC45" s="230" t="str">
        <f>IF(AND(SS_Flag=1,BB45="",$C45=""),FALSE,"")</f>
        <v/>
      </c>
      <c r="BD45" s="318"/>
      <c r="BE45" s="230" t="str">
        <f>IF(AND(SP_Flag=1,BD45="",$C45=""),FALSE,"")</f>
        <v/>
      </c>
      <c r="BF45" s="318"/>
      <c r="BG45" s="230" t="str">
        <f>IF(AND(FM_Flag=1,BF45="",$C45=""),FALSE,"")</f>
        <v/>
      </c>
      <c r="BH45" s="1"/>
      <c r="BI45" s="268"/>
      <c r="BJ45" s="269" t="s">
        <v>675</v>
      </c>
      <c r="BK45" s="269" t="s">
        <v>675</v>
      </c>
      <c r="BL45" s="269" t="s">
        <v>675</v>
      </c>
      <c r="BM45" s="269" t="s">
        <v>675</v>
      </c>
      <c r="BN45" s="269" t="s">
        <v>675</v>
      </c>
      <c r="BO45" s="269" t="s">
        <v>675</v>
      </c>
      <c r="BP45" s="270" t="str">
        <f ca="1">IF(OR(BI$16=0,BR$16&lt;&gt;0),"",IF(OFFSET(BI45,0,BI$16)="Y",1,IF(OFFSET(BI45,0,BI$16)="N",0,"")))</f>
        <v/>
      </c>
      <c r="BQ45" s="278"/>
      <c r="BR45" s="268"/>
      <c r="BS45" s="269" t="s">
        <v>675</v>
      </c>
      <c r="BT45" s="269" t="s">
        <v>675</v>
      </c>
      <c r="BU45" s="269" t="s">
        <v>675</v>
      </c>
      <c r="BV45" s="269" t="s">
        <v>675</v>
      </c>
      <c r="BW45" s="269" t="s">
        <v>675</v>
      </c>
      <c r="BX45" s="269" t="s">
        <v>675</v>
      </c>
      <c r="BY45" s="269" t="s">
        <v>675</v>
      </c>
      <c r="BZ45" s="269" t="s">
        <v>675</v>
      </c>
      <c r="CA45" s="269" t="s">
        <v>675</v>
      </c>
      <c r="CB45" s="269" t="s">
        <v>675</v>
      </c>
      <c r="CC45" s="269" t="s">
        <v>675</v>
      </c>
      <c r="CD45" s="269" t="s">
        <v>675</v>
      </c>
      <c r="CE45" s="269" t="s">
        <v>675</v>
      </c>
      <c r="CF45" s="269" t="s">
        <v>675</v>
      </c>
      <c r="CG45" s="269" t="s">
        <v>675</v>
      </c>
      <c r="CH45" s="269" t="s">
        <v>675</v>
      </c>
      <c r="CI45" s="269" t="s">
        <v>675</v>
      </c>
      <c r="CJ45" s="269" t="s">
        <v>675</v>
      </c>
      <c r="CK45" s="269" t="s">
        <v>675</v>
      </c>
      <c r="CL45" s="270" t="str">
        <f ca="1">IF(BR$16=0,"",IF(OFFSET(BR45,0,BR$16)="Y",1,IF(OFFSET(BR45,0,BR$16)="N",0,"")))</f>
        <v/>
      </c>
      <c r="CM45" s="278"/>
      <c r="CN45" s="268"/>
      <c r="CO45" s="269" t="s">
        <v>675</v>
      </c>
      <c r="CP45" s="269" t="s">
        <v>675</v>
      </c>
      <c r="CQ45" s="269" t="s">
        <v>675</v>
      </c>
      <c r="CR45" s="269" t="s">
        <v>675</v>
      </c>
      <c r="CS45" s="269" t="s">
        <v>675</v>
      </c>
      <c r="CT45" s="270" t="str">
        <f ca="1">IF(OR(CN$16=0,CW$16&lt;&gt;0),"",IF(CW$16=1,0,IF(OFFSET(CN45,0,CN$16)="Y",1,IF(OFFSET(CN45,0,CN$16)="N",0,""))))</f>
        <v/>
      </c>
      <c r="CU45" s="188"/>
      <c r="CV45" s="268"/>
      <c r="CW45" s="269" t="s">
        <v>675</v>
      </c>
      <c r="CX45" s="269" t="s">
        <v>675</v>
      </c>
      <c r="CY45" s="269" t="s">
        <v>675</v>
      </c>
      <c r="CZ45" s="269" t="s">
        <v>675</v>
      </c>
      <c r="DA45" s="269" t="s">
        <v>675</v>
      </c>
      <c r="DB45" s="269" t="s">
        <v>675</v>
      </c>
      <c r="DC45" s="269" t="s">
        <v>675</v>
      </c>
      <c r="DD45" s="269" t="s">
        <v>675</v>
      </c>
      <c r="DE45" s="269" t="s">
        <v>675</v>
      </c>
      <c r="DF45" s="270" t="str">
        <f>IF(CV$16=0,"",IF(OR(AND(CW$16=1,CW45="Y"),AND(CX$16=1,CX45="Y"),AND(CY$16=1,CY45="Y"),AND(CZ$16=1,CZ45="Y"),AND(DA$16=1,DA45="Y"),AND(DB$16=1,DB45="Y"),AND(DC$16=1,DC45="Y"),AND(DD$16=1,DD45="Y"),AND(DE$16=1,DE45="Y")),1,IF(OR(AND(CW$16=1,CW45="N"),AND(CX$16=1,CX45="N"),AND(CY$16=1,CY45="N"),AND(CZ$16=1,CZ45="N"),AND(DA$16=1,DA45="N"),AND(DB$16=1,DB45="N"),AND(DC$16=1,DC45="N"),AND(DD$16=1,DD45="N"),AND(DE$16=1,DE45="N")),0,"")))</f>
        <v/>
      </c>
      <c r="DG45" s="188"/>
      <c r="DH45" s="268"/>
      <c r="DI45" s="269" t="s">
        <v>675</v>
      </c>
      <c r="DJ45" s="269" t="s">
        <v>675</v>
      </c>
      <c r="DK45" s="270" t="str">
        <f ca="1">IF(DH$16=0,"",IF(OFFSET(DH45,0,DH$16)="Y",1,IF(OFFSET(DH45,0,DH$16)="N",0,"")))</f>
        <v/>
      </c>
      <c r="DL45" s="188"/>
      <c r="DM45" s="268"/>
      <c r="DN45" s="269" t="s">
        <v>675</v>
      </c>
      <c r="DO45" s="269" t="s">
        <v>675</v>
      </c>
      <c r="DP45" s="270" t="str">
        <f ca="1">IF(DM$16=0,"",IF(OFFSET(DM45,0,DM$16)="Y",1,IF(OFFSET(DM45,0,DM$16)="N",0,"")))</f>
        <v/>
      </c>
      <c r="DQ45" s="188"/>
      <c r="DR45" s="268"/>
      <c r="DS45" s="269" t="s">
        <v>676</v>
      </c>
      <c r="DT45" s="279"/>
      <c r="DU45" s="270" t="str">
        <f ca="1">IF(DR$16=0,"",IF(AND(OFFSET(DR45,0,1)="Y",DS$16="Yes"),1,IF(OFFSET(DR45,0,1)="N",1,0)))</f>
        <v/>
      </c>
      <c r="DV45" s="188"/>
      <c r="DW45" s="268"/>
      <c r="DX45" s="269" t="s">
        <v>676</v>
      </c>
      <c r="DY45" s="279"/>
      <c r="DZ45" s="270" t="str">
        <f ca="1">IF(DW$16=0,"",IF(AND(OFFSET(DW45,0,1)="Y",DX$16="Yes"),1,IF(OFFSET(DW45,0,1)="N",1,0)))</f>
        <v/>
      </c>
      <c r="EA45" s="188"/>
      <c r="EB45" s="268"/>
      <c r="EC45" s="269" t="s">
        <v>676</v>
      </c>
      <c r="ED45" s="279"/>
      <c r="EE45" s="270" t="str">
        <f ca="1">IF(EB$16=0,"",IF(AND(OFFSET(EB45,0,1)="Y",EC$16="Yes"),1,IF(OFFSET(EB45,0,1)="N",1,0)))</f>
        <v/>
      </c>
      <c r="EF45" s="188"/>
      <c r="EG45" s="268"/>
      <c r="EH45" s="269" t="s">
        <v>676</v>
      </c>
      <c r="EI45" s="279"/>
      <c r="EJ45" s="270" t="str">
        <f ca="1">IF(EG$16=0,"",IF(AND(OFFSET(EG45,0,1)="Y",EH$16="Yes"),1,IF(OFFSET(EG45,0,1)="N",1,0)))</f>
        <v/>
      </c>
      <c r="EK45" s="188"/>
      <c r="EL45" s="268"/>
      <c r="EM45" s="269" t="s">
        <v>676</v>
      </c>
      <c r="EN45" s="279"/>
      <c r="EO45" s="270" t="str">
        <f ca="1">IF(EL$16=0,"",IF(AND(OFFSET(EL45,0,1)="Y",EM$16="Yes"),1,IF(OFFSET(EL45,0,1)="N",1,0)))</f>
        <v/>
      </c>
      <c r="EP45" s="271"/>
      <c r="EQ45" s="509" t="str">
        <f ca="1">BP45</f>
        <v/>
      </c>
      <c r="ER45" s="509" t="str">
        <f t="shared" ref="ER45" ca="1" si="117">CL45</f>
        <v/>
      </c>
      <c r="ES45" s="509" t="str">
        <f t="shared" ref="ES45" ca="1" si="118">CT45</f>
        <v/>
      </c>
      <c r="ET45" s="509" t="str">
        <f t="shared" ref="ET45" si="119">DF45</f>
        <v/>
      </c>
      <c r="EU45" s="509" t="str">
        <f t="shared" ref="EU45" ca="1" si="120">DK45</f>
        <v/>
      </c>
      <c r="EV45" s="509" t="str">
        <f t="shared" ref="EV45" ca="1" si="121">DP45</f>
        <v/>
      </c>
      <c r="EW45" s="509" t="str">
        <f t="shared" ref="EW45" ca="1" si="122">DU45</f>
        <v/>
      </c>
      <c r="EX45" s="509" t="str">
        <f t="shared" ref="EX45" ca="1" si="123">DZ45</f>
        <v/>
      </c>
      <c r="EY45" s="509" t="str">
        <f t="shared" ref="EY45" ca="1" si="124">EE45</f>
        <v/>
      </c>
      <c r="EZ45" s="509" t="str">
        <f t="shared" ref="EZ45" ca="1" si="125">EJ45</f>
        <v/>
      </c>
      <c r="FA45" s="509" t="str">
        <f t="shared" ref="FA45" ca="1" si="126">EO45</f>
        <v/>
      </c>
      <c r="FC45" s="509">
        <f t="shared" ref="FC45" ca="1" si="127">COUNTA(EQ45:FA45)-COUNTBLANK(EQ45:FA45)</f>
        <v>0</v>
      </c>
      <c r="FD45" s="280">
        <f t="shared" ref="FD45" ca="1" si="128">SUM(EQ45:FA45)</f>
        <v>0</v>
      </c>
      <c r="FE45" s="280" t="s">
        <v>586</v>
      </c>
      <c r="FF45" s="228"/>
      <c r="FG45" s="281"/>
      <c r="FH45" s="281"/>
      <c r="FI45" s="281"/>
      <c r="FJ45" s="281"/>
      <c r="FK45" s="281"/>
      <c r="FL45" s="281"/>
    </row>
    <row r="46" spans="1:168" ht="6" customHeight="1" x14ac:dyDescent="0.25">
      <c r="A46" s="28" t="s">
        <v>526</v>
      </c>
      <c r="C46" s="93"/>
      <c r="D46" s="128"/>
      <c r="E46" s="86"/>
      <c r="F46" s="195"/>
      <c r="G46" s="153"/>
      <c r="H46" s="182"/>
      <c r="I46" s="196"/>
      <c r="J46" s="96"/>
      <c r="K46" s="196"/>
      <c r="L46" s="127"/>
      <c r="M46" s="127"/>
      <c r="N46" s="127"/>
      <c r="O46" s="127"/>
      <c r="Q46" s="1"/>
      <c r="AE46" s="11"/>
      <c r="AF46" s="122"/>
      <c r="AG46" s="12" t="b">
        <f>AG45</f>
        <v>1</v>
      </c>
      <c r="AH46" s="12"/>
      <c r="AI46" s="168"/>
      <c r="AJ46" s="166"/>
      <c r="AK46" s="166"/>
      <c r="AL46" s="167"/>
      <c r="AM46" s="1"/>
      <c r="AN46" s="1"/>
      <c r="AO46" s="1"/>
      <c r="AP46" s="1"/>
      <c r="AQ46" s="1"/>
      <c r="AR46" s="1"/>
      <c r="AS46" s="1"/>
      <c r="AT46" s="230" t="str">
        <f t="shared" si="19"/>
        <v/>
      </c>
      <c r="AU46" s="231" t="str">
        <f t="shared" si="20"/>
        <v/>
      </c>
      <c r="AV46" s="227"/>
      <c r="AW46" s="230" t="str">
        <f>AW45</f>
        <v/>
      </c>
      <c r="AX46" s="227"/>
      <c r="AY46" s="230" t="str">
        <f>AY45</f>
        <v/>
      </c>
      <c r="AZ46" s="227"/>
      <c r="BA46" s="230" t="str">
        <f>BA45</f>
        <v/>
      </c>
      <c r="BB46" s="227"/>
      <c r="BC46" s="230" t="str">
        <f>BC45</f>
        <v/>
      </c>
      <c r="BD46" s="227"/>
      <c r="BE46" s="230" t="str">
        <f>BE45</f>
        <v/>
      </c>
      <c r="BF46" s="227"/>
      <c r="BG46" s="230" t="str">
        <f>BG45</f>
        <v/>
      </c>
      <c r="BH46" s="1"/>
      <c r="FE46" s="90" t="str">
        <f>FE45</f>
        <v>Show</v>
      </c>
      <c r="FF46" s="281"/>
      <c r="FG46" s="281"/>
      <c r="FH46" s="281"/>
      <c r="FI46" s="281"/>
      <c r="FJ46" s="281"/>
      <c r="FK46" s="281"/>
      <c r="FL46" s="281"/>
    </row>
    <row r="47" spans="1:168" ht="6" customHeight="1" x14ac:dyDescent="0.25">
      <c r="A47" s="28" t="s">
        <v>526</v>
      </c>
      <c r="C47" s="92"/>
      <c r="D47" s="3"/>
      <c r="E47" s="82"/>
      <c r="F47" s="191"/>
      <c r="G47" s="154"/>
      <c r="H47" s="187"/>
      <c r="I47" s="192"/>
      <c r="J47" s="94"/>
      <c r="K47" s="192"/>
      <c r="L47" s="507"/>
      <c r="M47" s="507"/>
      <c r="N47" s="507"/>
      <c r="O47" s="507"/>
      <c r="Q47" s="1"/>
      <c r="AE47" s="11"/>
      <c r="AF47" s="122"/>
      <c r="AG47" s="124" t="b">
        <f>AG48</f>
        <v>1</v>
      </c>
      <c r="AH47" s="124"/>
      <c r="AI47" s="168"/>
      <c r="AJ47" s="166"/>
      <c r="AK47" s="166"/>
      <c r="AL47" s="167"/>
      <c r="AM47" s="1"/>
      <c r="AN47" s="1"/>
      <c r="AO47" s="1"/>
      <c r="AP47" s="1"/>
      <c r="AQ47" s="1"/>
      <c r="AR47" s="1"/>
      <c r="AS47" s="1"/>
      <c r="AT47" s="230" t="str">
        <f t="shared" si="19"/>
        <v/>
      </c>
      <c r="AU47" s="231" t="str">
        <f t="shared" si="20"/>
        <v/>
      </c>
      <c r="AV47" s="227"/>
      <c r="AW47" s="230" t="str">
        <f>AW48</f>
        <v/>
      </c>
      <c r="AX47" s="227"/>
      <c r="AY47" s="230" t="str">
        <f>AY48</f>
        <v/>
      </c>
      <c r="AZ47" s="227"/>
      <c r="BA47" s="230" t="str">
        <f>BA48</f>
        <v/>
      </c>
      <c r="BB47" s="227"/>
      <c r="BC47" s="230" t="str">
        <f>BC48</f>
        <v/>
      </c>
      <c r="BD47" s="227"/>
      <c r="BE47" s="230" t="str">
        <f>BE48</f>
        <v/>
      </c>
      <c r="BF47" s="227"/>
      <c r="BG47" s="230" t="str">
        <f>BG48</f>
        <v/>
      </c>
      <c r="BH47" s="1"/>
      <c r="FE47" s="90" t="str">
        <f>FE48</f>
        <v>Show</v>
      </c>
      <c r="FF47" s="281"/>
      <c r="FG47" s="281"/>
      <c r="FH47" s="281"/>
      <c r="FI47" s="281"/>
      <c r="FJ47" s="281"/>
      <c r="FK47" s="281"/>
      <c r="FL47" s="281"/>
    </row>
    <row r="48" spans="1:168" ht="15" x14ac:dyDescent="0.25">
      <c r="A48" s="28" t="s">
        <v>526</v>
      </c>
      <c r="C48" s="176" t="s">
        <v>558</v>
      </c>
      <c r="D48" s="316" t="str">
        <f>IF(Cklst_Style=4,IF(FIND("--",$C$3)=11,MID($C$3,9,1)&amp;"."&amp;AI48,MID($C$3,9,2)&amp;"."&amp;AI48),IF(FIND("--",$C$3)=9,MID($C$3,7,1)&amp;"."&amp;AI48,MID($C$3,7,2)&amp;"."&amp;AI48))</f>
        <v>1.11</v>
      </c>
      <c r="E48" s="483" t="s">
        <v>686</v>
      </c>
      <c r="F48" s="177"/>
      <c r="G48" s="508" t="s">
        <v>203</v>
      </c>
      <c r="H48" s="181"/>
      <c r="I48" s="151" t="s">
        <v>216</v>
      </c>
      <c r="J48" s="143"/>
      <c r="K48" s="192"/>
      <c r="L48" s="482"/>
      <c r="M48" s="482"/>
      <c r="N48" s="482"/>
      <c r="O48" s="482"/>
      <c r="Q48" s="1"/>
      <c r="R48" s="171"/>
      <c r="S48" s="171"/>
      <c r="T48" s="171"/>
      <c r="U48" s="171"/>
      <c r="AE48" s="11" t="b">
        <f>IF(F48=CHAR(80),TRUE,FALSE)</f>
        <v>0</v>
      </c>
      <c r="AF48" s="122" t="b">
        <f>IF(H48=CHAR(80),TRUE,FALSE)</f>
        <v>0</v>
      </c>
      <c r="AG48" s="12" t="b">
        <f>IF(OR(C48=CHAR(80),C48="."),TRUE,FALSE)</f>
        <v>1</v>
      </c>
      <c r="AH48" s="218">
        <v>0</v>
      </c>
      <c r="AI48" s="169">
        <v>11</v>
      </c>
      <c r="AJ48" s="160"/>
      <c r="AK48" s="160"/>
      <c r="AL48" s="161" t="b">
        <v>1</v>
      </c>
      <c r="AM48" s="1"/>
      <c r="AN48" s="1"/>
      <c r="AO48" s="1"/>
      <c r="AP48" s="1"/>
      <c r="AQ48" s="1"/>
      <c r="AR48" s="1"/>
      <c r="AS48" s="1"/>
      <c r="AT48" s="230" t="str">
        <f t="shared" si="19"/>
        <v/>
      </c>
      <c r="AU48" s="231" t="str">
        <f t="shared" si="20"/>
        <v>1.11</v>
      </c>
      <c r="AV48" s="318"/>
      <c r="AW48" s="230" t="str">
        <f>IF(AND(Setup_Flag=1,AV48="",$C48=""),FALSE,"")</f>
        <v/>
      </c>
      <c r="AX48" s="318"/>
      <c r="AY48" s="230" t="str">
        <f>IF(AND(MR2_Flag=1,AX48="",$C48=""),FALSE,"")</f>
        <v/>
      </c>
      <c r="AZ48" s="318"/>
      <c r="BA48" s="230" t="str">
        <f>IF(AND(DP_Flag=1,AZ48="",$C48=""),FALSE,"")</f>
        <v/>
      </c>
      <c r="BB48" s="318"/>
      <c r="BC48" s="230" t="str">
        <f>IF(AND(SS_Flag=1,BB48="",$C48=""),FALSE,"")</f>
        <v/>
      </c>
      <c r="BD48" s="318"/>
      <c r="BE48" s="230" t="str">
        <f>IF(AND(SP_Flag=1,BD48="",$C48=""),FALSE,"")</f>
        <v/>
      </c>
      <c r="BF48" s="318"/>
      <c r="BG48" s="230" t="str">
        <f>IF(AND(FM_Flag=1,BF48="",$C48=""),FALSE,"")</f>
        <v/>
      </c>
      <c r="BH48" s="1"/>
      <c r="BI48" s="268"/>
      <c r="BJ48" s="269" t="s">
        <v>675</v>
      </c>
      <c r="BK48" s="269" t="s">
        <v>675</v>
      </c>
      <c r="BL48" s="269" t="s">
        <v>675</v>
      </c>
      <c r="BM48" s="269" t="s">
        <v>675</v>
      </c>
      <c r="BN48" s="269" t="s">
        <v>675</v>
      </c>
      <c r="BO48" s="269" t="s">
        <v>675</v>
      </c>
      <c r="BP48" s="270" t="str">
        <f ca="1">IF(OR(BI$16=0,BR$16&lt;&gt;0),"",IF(OFFSET(BI48,0,BI$16)="Y",1,IF(OFFSET(BI48,0,BI$16)="N",0,"")))</f>
        <v/>
      </c>
      <c r="BQ48" s="278"/>
      <c r="BR48" s="268"/>
      <c r="BS48" s="269" t="s">
        <v>675</v>
      </c>
      <c r="BT48" s="269" t="s">
        <v>675</v>
      </c>
      <c r="BU48" s="269" t="s">
        <v>675</v>
      </c>
      <c r="BV48" s="269" t="s">
        <v>675</v>
      </c>
      <c r="BW48" s="269" t="s">
        <v>675</v>
      </c>
      <c r="BX48" s="269" t="s">
        <v>675</v>
      </c>
      <c r="BY48" s="269" t="s">
        <v>675</v>
      </c>
      <c r="BZ48" s="269" t="s">
        <v>675</v>
      </c>
      <c r="CA48" s="269" t="s">
        <v>675</v>
      </c>
      <c r="CB48" s="269" t="s">
        <v>675</v>
      </c>
      <c r="CC48" s="269" t="s">
        <v>675</v>
      </c>
      <c r="CD48" s="269" t="s">
        <v>675</v>
      </c>
      <c r="CE48" s="269" t="s">
        <v>675</v>
      </c>
      <c r="CF48" s="269" t="s">
        <v>675</v>
      </c>
      <c r="CG48" s="269" t="s">
        <v>675</v>
      </c>
      <c r="CH48" s="269" t="s">
        <v>675</v>
      </c>
      <c r="CI48" s="269" t="s">
        <v>675</v>
      </c>
      <c r="CJ48" s="269" t="s">
        <v>675</v>
      </c>
      <c r="CK48" s="269" t="s">
        <v>675</v>
      </c>
      <c r="CL48" s="270" t="str">
        <f ca="1">IF(BR$16=0,"",IF(OFFSET(BR48,0,BR$16)="Y",1,IF(OFFSET(BR48,0,BR$16)="N",0,"")))</f>
        <v/>
      </c>
      <c r="CM48" s="278"/>
      <c r="CN48" s="268"/>
      <c r="CO48" s="269" t="s">
        <v>675</v>
      </c>
      <c r="CP48" s="269" t="s">
        <v>675</v>
      </c>
      <c r="CQ48" s="269" t="s">
        <v>675</v>
      </c>
      <c r="CR48" s="269" t="s">
        <v>675</v>
      </c>
      <c r="CS48" s="269" t="s">
        <v>675</v>
      </c>
      <c r="CT48" s="270" t="str">
        <f ca="1">IF(OR(CN$16=0,CW$16&lt;&gt;0),"",IF(CW$16=1,0,IF(OFFSET(CN48,0,CN$16)="Y",1,IF(OFFSET(CN48,0,CN$16)="N",0,""))))</f>
        <v/>
      </c>
      <c r="CU48" s="188"/>
      <c r="CV48" s="268"/>
      <c r="CW48" s="269" t="s">
        <v>675</v>
      </c>
      <c r="CX48" s="269" t="s">
        <v>675</v>
      </c>
      <c r="CY48" s="269" t="s">
        <v>675</v>
      </c>
      <c r="CZ48" s="269" t="s">
        <v>675</v>
      </c>
      <c r="DA48" s="269" t="s">
        <v>675</v>
      </c>
      <c r="DB48" s="269" t="s">
        <v>675</v>
      </c>
      <c r="DC48" s="269" t="s">
        <v>675</v>
      </c>
      <c r="DD48" s="269" t="s">
        <v>675</v>
      </c>
      <c r="DE48" s="269" t="s">
        <v>675</v>
      </c>
      <c r="DF48" s="270" t="str">
        <f>IF(CV$16=0,"",IF(OR(AND(CW$16=1,CW48="Y"),AND(CX$16=1,CX48="Y"),AND(CY$16=1,CY48="Y"),AND(CZ$16=1,CZ48="Y"),AND(DA$16=1,DA48="Y"),AND(DB$16=1,DB48="Y"),AND(DC$16=1,DC48="Y"),AND(DD$16=1,DD48="Y"),AND(DE$16=1,DE48="Y")),1,IF(OR(AND(CW$16=1,CW48="N"),AND(CX$16=1,CX48="N"),AND(CY$16=1,CY48="N"),AND(CZ$16=1,CZ48="N"),AND(DA$16=1,DA48="N"),AND(DB$16=1,DB48="N"),AND(DC$16=1,DC48="N"),AND(DD$16=1,DD48="N"),AND(DE$16=1,DE48="N")),0,"")))</f>
        <v/>
      </c>
      <c r="DG48" s="188"/>
      <c r="DH48" s="268"/>
      <c r="DI48" s="269" t="s">
        <v>675</v>
      </c>
      <c r="DJ48" s="269" t="s">
        <v>675</v>
      </c>
      <c r="DK48" s="270" t="str">
        <f ca="1">IF(DH$16=0,"",IF(OFFSET(DH48,0,DH$16)="Y",1,IF(OFFSET(DH48,0,DH$16)="N",0,"")))</f>
        <v/>
      </c>
      <c r="DL48" s="188"/>
      <c r="DM48" s="268"/>
      <c r="DN48" s="269" t="s">
        <v>675</v>
      </c>
      <c r="DO48" s="269" t="s">
        <v>675</v>
      </c>
      <c r="DP48" s="270" t="str">
        <f ca="1">IF(DM$16=0,"",IF(OFFSET(DM48,0,DM$16)="Y",1,IF(OFFSET(DM48,0,DM$16)="N",0,"")))</f>
        <v/>
      </c>
      <c r="DQ48" s="188"/>
      <c r="DR48" s="268"/>
      <c r="DS48" s="269" t="s">
        <v>676</v>
      </c>
      <c r="DT48" s="279"/>
      <c r="DU48" s="270" t="str">
        <f ca="1">IF(DR$16=0,"",IF(AND(OFFSET(DR48,0,1)="Y",DS$16="Yes"),1,IF(OFFSET(DR48,0,1)="N",1,0)))</f>
        <v/>
      </c>
      <c r="DV48" s="188"/>
      <c r="DW48" s="268"/>
      <c r="DX48" s="269" t="s">
        <v>676</v>
      </c>
      <c r="DY48" s="279"/>
      <c r="DZ48" s="270" t="str">
        <f ca="1">IF(DW$16=0,"",IF(AND(OFFSET(DW48,0,1)="Y",DX$16="Yes"),1,IF(OFFSET(DW48,0,1)="N",1,0)))</f>
        <v/>
      </c>
      <c r="EA48" s="188"/>
      <c r="EB48" s="268"/>
      <c r="EC48" s="269" t="s">
        <v>676</v>
      </c>
      <c r="ED48" s="279"/>
      <c r="EE48" s="270" t="str">
        <f ca="1">IF(EB$16=0,"",IF(AND(OFFSET(EB48,0,1)="Y",EC$16="Yes"),1,IF(OFFSET(EB48,0,1)="N",1,0)))</f>
        <v/>
      </c>
      <c r="EF48" s="188"/>
      <c r="EG48" s="268"/>
      <c r="EH48" s="269" t="s">
        <v>676</v>
      </c>
      <c r="EI48" s="279"/>
      <c r="EJ48" s="270" t="str">
        <f ca="1">IF(EG$16=0,"",IF(AND(OFFSET(EG48,0,1)="Y",EH$16="Yes"),1,IF(OFFSET(EG48,0,1)="N",1,0)))</f>
        <v/>
      </c>
      <c r="EK48" s="188"/>
      <c r="EL48" s="268"/>
      <c r="EM48" s="269" t="s">
        <v>676</v>
      </c>
      <c r="EN48" s="279"/>
      <c r="EO48" s="270" t="str">
        <f ca="1">IF(EL$16=0,"",IF(AND(OFFSET(EL48,0,1)="Y",EM$16="Yes"),1,IF(OFFSET(EL48,0,1)="N",1,0)))</f>
        <v/>
      </c>
      <c r="EP48" s="271"/>
      <c r="EQ48" s="509" t="str">
        <f ca="1">BP48</f>
        <v/>
      </c>
      <c r="ER48" s="509" t="str">
        <f t="shared" ref="ER48" ca="1" si="129">CL48</f>
        <v/>
      </c>
      <c r="ES48" s="509" t="str">
        <f t="shared" ref="ES48" ca="1" si="130">CT48</f>
        <v/>
      </c>
      <c r="ET48" s="509" t="str">
        <f t="shared" ref="ET48" si="131">DF48</f>
        <v/>
      </c>
      <c r="EU48" s="509" t="str">
        <f t="shared" ref="EU48" ca="1" si="132">DK48</f>
        <v/>
      </c>
      <c r="EV48" s="509" t="str">
        <f t="shared" ref="EV48" ca="1" si="133">DP48</f>
        <v/>
      </c>
      <c r="EW48" s="509" t="str">
        <f t="shared" ref="EW48" ca="1" si="134">DU48</f>
        <v/>
      </c>
      <c r="EX48" s="509" t="str">
        <f t="shared" ref="EX48" ca="1" si="135">DZ48</f>
        <v/>
      </c>
      <c r="EY48" s="509" t="str">
        <f t="shared" ref="EY48" ca="1" si="136">EE48</f>
        <v/>
      </c>
      <c r="EZ48" s="509" t="str">
        <f t="shared" ref="EZ48" ca="1" si="137">EJ48</f>
        <v/>
      </c>
      <c r="FA48" s="509" t="str">
        <f t="shared" ref="FA48" ca="1" si="138">EO48</f>
        <v/>
      </c>
      <c r="FC48" s="509">
        <f t="shared" ref="FC48" ca="1" si="139">COUNTA(EQ48:FA48)-COUNTBLANK(EQ48:FA48)</f>
        <v>0</v>
      </c>
      <c r="FD48" s="280">
        <f t="shared" ref="FD48" ca="1" si="140">SUM(EQ48:FA48)</f>
        <v>0</v>
      </c>
      <c r="FE48" s="280" t="s">
        <v>586</v>
      </c>
      <c r="FF48" s="228"/>
      <c r="FG48" s="281"/>
      <c r="FH48" s="281"/>
      <c r="FI48" s="281"/>
      <c r="FJ48" s="281"/>
      <c r="FK48" s="281"/>
      <c r="FL48" s="281"/>
    </row>
    <row r="49" spans="1:168" ht="6" customHeight="1" x14ac:dyDescent="0.25">
      <c r="A49" s="28" t="s">
        <v>526</v>
      </c>
      <c r="C49" s="93"/>
      <c r="D49" s="128"/>
      <c r="E49" s="86"/>
      <c r="F49" s="195"/>
      <c r="G49" s="153"/>
      <c r="H49" s="182"/>
      <c r="I49" s="196"/>
      <c r="J49" s="96"/>
      <c r="K49" s="196"/>
      <c r="L49" s="127"/>
      <c r="M49" s="127"/>
      <c r="N49" s="127"/>
      <c r="O49" s="127"/>
      <c r="Q49" s="1"/>
      <c r="AE49" s="11"/>
      <c r="AF49" s="122"/>
      <c r="AG49" s="12" t="b">
        <f>AG48</f>
        <v>1</v>
      </c>
      <c r="AH49" s="12"/>
      <c r="AI49" s="168"/>
      <c r="AJ49" s="166"/>
      <c r="AK49" s="166"/>
      <c r="AL49" s="167"/>
      <c r="AM49" s="1"/>
      <c r="AN49" s="1"/>
      <c r="AO49" s="1"/>
      <c r="AP49" s="1"/>
      <c r="AQ49" s="1"/>
      <c r="AR49" s="1"/>
      <c r="AS49" s="1"/>
      <c r="AT49" s="230" t="str">
        <f t="shared" si="19"/>
        <v/>
      </c>
      <c r="AU49" s="231" t="str">
        <f t="shared" si="20"/>
        <v/>
      </c>
      <c r="AV49" s="227"/>
      <c r="AW49" s="230" t="str">
        <f>AW48</f>
        <v/>
      </c>
      <c r="AX49" s="227"/>
      <c r="AY49" s="230" t="str">
        <f>AY48</f>
        <v/>
      </c>
      <c r="AZ49" s="227"/>
      <c r="BA49" s="230" t="str">
        <f>BA48</f>
        <v/>
      </c>
      <c r="BB49" s="227"/>
      <c r="BC49" s="230" t="str">
        <f>BC48</f>
        <v/>
      </c>
      <c r="BD49" s="227"/>
      <c r="BE49" s="230" t="str">
        <f>BE48</f>
        <v/>
      </c>
      <c r="BF49" s="227"/>
      <c r="BG49" s="230" t="str">
        <f>BG48</f>
        <v/>
      </c>
      <c r="BH49" s="1"/>
      <c r="FE49" s="90" t="str">
        <f>FE48</f>
        <v>Show</v>
      </c>
      <c r="FF49" s="281"/>
      <c r="FG49" s="281"/>
      <c r="FH49" s="281"/>
      <c r="FI49" s="281"/>
      <c r="FJ49" s="281"/>
      <c r="FK49" s="281"/>
      <c r="FL49" s="281"/>
    </row>
    <row r="50" spans="1:168" ht="6" customHeight="1" x14ac:dyDescent="0.25">
      <c r="A50" s="28" t="s">
        <v>526</v>
      </c>
      <c r="C50" s="92"/>
      <c r="D50" s="3"/>
      <c r="E50" s="82"/>
      <c r="F50" s="191"/>
      <c r="G50" s="154"/>
      <c r="H50" s="187"/>
      <c r="I50" s="192"/>
      <c r="J50" s="94"/>
      <c r="K50" s="192"/>
      <c r="L50" s="507"/>
      <c r="M50" s="507"/>
      <c r="N50" s="507"/>
      <c r="O50" s="507"/>
      <c r="Q50" s="1"/>
      <c r="AE50" s="11"/>
      <c r="AF50" s="122"/>
      <c r="AG50" s="124" t="b">
        <f>AG51</f>
        <v>1</v>
      </c>
      <c r="AH50" s="124"/>
      <c r="AI50" s="168"/>
      <c r="AJ50" s="166"/>
      <c r="AK50" s="166"/>
      <c r="AL50" s="167"/>
      <c r="AM50" s="1"/>
      <c r="AN50" s="1"/>
      <c r="AO50" s="1"/>
      <c r="AP50" s="1"/>
      <c r="AQ50" s="1"/>
      <c r="AR50" s="1"/>
      <c r="AS50" s="1"/>
      <c r="AT50" s="230" t="str">
        <f t="shared" si="19"/>
        <v/>
      </c>
      <c r="AU50" s="231" t="str">
        <f t="shared" si="20"/>
        <v/>
      </c>
      <c r="AV50" s="227"/>
      <c r="AW50" s="230" t="str">
        <f>AW51</f>
        <v/>
      </c>
      <c r="AX50" s="227"/>
      <c r="AY50" s="230" t="str">
        <f>AY51</f>
        <v/>
      </c>
      <c r="AZ50" s="227"/>
      <c r="BA50" s="230" t="str">
        <f>BA51</f>
        <v/>
      </c>
      <c r="BB50" s="227"/>
      <c r="BC50" s="230" t="str">
        <f>BC51</f>
        <v/>
      </c>
      <c r="BD50" s="227"/>
      <c r="BE50" s="230" t="str">
        <f>BE51</f>
        <v/>
      </c>
      <c r="BF50" s="227"/>
      <c r="BG50" s="230" t="str">
        <f>BG51</f>
        <v/>
      </c>
      <c r="BH50" s="1"/>
      <c r="FE50" s="90" t="str">
        <f>FE51</f>
        <v>Show</v>
      </c>
      <c r="FF50" s="281"/>
      <c r="FG50" s="281"/>
      <c r="FH50" s="281"/>
      <c r="FI50" s="281"/>
      <c r="FJ50" s="281"/>
      <c r="FK50" s="281"/>
      <c r="FL50" s="281"/>
    </row>
    <row r="51" spans="1:168" ht="15" x14ac:dyDescent="0.25">
      <c r="A51" s="28" t="s">
        <v>526</v>
      </c>
      <c r="C51" s="176" t="s">
        <v>558</v>
      </c>
      <c r="D51" s="316" t="str">
        <f>IF(Cklst_Style=4,IF(FIND("--",$C$3)=11,MID($C$3,9,1)&amp;"."&amp;AI51,MID($C$3,9,2)&amp;"."&amp;AI51),IF(FIND("--",$C$3)=9,MID($C$3,7,1)&amp;"."&amp;AI51,MID($C$3,7,2)&amp;"."&amp;AI51))</f>
        <v>1.12</v>
      </c>
      <c r="E51" s="483" t="s">
        <v>687</v>
      </c>
      <c r="F51" s="177"/>
      <c r="G51" s="508" t="s">
        <v>203</v>
      </c>
      <c r="H51" s="181"/>
      <c r="I51" s="151" t="s">
        <v>216</v>
      </c>
      <c r="J51" s="143"/>
      <c r="K51" s="192"/>
      <c r="L51" s="482"/>
      <c r="M51" s="482"/>
      <c r="N51" s="482"/>
      <c r="O51" s="482"/>
      <c r="Q51" s="1"/>
      <c r="R51" s="171"/>
      <c r="S51" s="171"/>
      <c r="T51" s="171"/>
      <c r="U51" s="171"/>
      <c r="AE51" s="11" t="b">
        <f>IF(F51=CHAR(80),TRUE,FALSE)</f>
        <v>0</v>
      </c>
      <c r="AF51" s="122" t="b">
        <f>IF(H51=CHAR(80),TRUE,FALSE)</f>
        <v>0</v>
      </c>
      <c r="AG51" s="12" t="b">
        <f>IF(OR(C51=CHAR(80),C51="."),TRUE,FALSE)</f>
        <v>1</v>
      </c>
      <c r="AH51" s="218">
        <v>0</v>
      </c>
      <c r="AI51" s="169">
        <v>12</v>
      </c>
      <c r="AJ51" s="160"/>
      <c r="AK51" s="160"/>
      <c r="AL51" s="161" t="b">
        <v>1</v>
      </c>
      <c r="AM51" s="1"/>
      <c r="AN51" s="1"/>
      <c r="AO51" s="1"/>
      <c r="AP51" s="1"/>
      <c r="AQ51" s="1"/>
      <c r="AR51" s="1"/>
      <c r="AS51" s="1"/>
      <c r="AT51" s="230" t="str">
        <f t="shared" si="19"/>
        <v/>
      </c>
      <c r="AU51" s="231" t="str">
        <f t="shared" si="20"/>
        <v>1.12</v>
      </c>
      <c r="AV51" s="318"/>
      <c r="AW51" s="230" t="str">
        <f>IF(AND(Setup_Flag=1,AV51="",$C51=""),FALSE,"")</f>
        <v/>
      </c>
      <c r="AX51" s="318"/>
      <c r="AY51" s="230" t="str">
        <f>IF(AND(MR2_Flag=1,AX51="",$C51=""),FALSE,"")</f>
        <v/>
      </c>
      <c r="AZ51" s="318"/>
      <c r="BA51" s="230" t="str">
        <f>IF(AND(DP_Flag=1,AZ51="",$C51=""),FALSE,"")</f>
        <v/>
      </c>
      <c r="BB51" s="318"/>
      <c r="BC51" s="230" t="str">
        <f>IF(AND(SS_Flag=1,BB51="",$C51=""),FALSE,"")</f>
        <v/>
      </c>
      <c r="BD51" s="318"/>
      <c r="BE51" s="230" t="str">
        <f>IF(AND(SP_Flag=1,BD51="",$C51=""),FALSE,"")</f>
        <v/>
      </c>
      <c r="BF51" s="318"/>
      <c r="BG51" s="230" t="str">
        <f>IF(AND(FM_Flag=1,BF51="",$C51=""),FALSE,"")</f>
        <v/>
      </c>
      <c r="BH51" s="1"/>
      <c r="BI51" s="268"/>
      <c r="BJ51" s="269" t="s">
        <v>675</v>
      </c>
      <c r="BK51" s="269" t="s">
        <v>675</v>
      </c>
      <c r="BL51" s="269" t="s">
        <v>675</v>
      </c>
      <c r="BM51" s="269" t="s">
        <v>675</v>
      </c>
      <c r="BN51" s="269" t="s">
        <v>675</v>
      </c>
      <c r="BO51" s="269" t="s">
        <v>675</v>
      </c>
      <c r="BP51" s="270" t="str">
        <f ca="1">IF(OR(BI$16=0,BR$16&lt;&gt;0),"",IF(OFFSET(BI51,0,BI$16)="Y",1,IF(OFFSET(BI51,0,BI$16)="N",0,"")))</f>
        <v/>
      </c>
      <c r="BQ51" s="278"/>
      <c r="BR51" s="268"/>
      <c r="BS51" s="269" t="s">
        <v>675</v>
      </c>
      <c r="BT51" s="269" t="s">
        <v>675</v>
      </c>
      <c r="BU51" s="269" t="s">
        <v>675</v>
      </c>
      <c r="BV51" s="269" t="s">
        <v>675</v>
      </c>
      <c r="BW51" s="269" t="s">
        <v>675</v>
      </c>
      <c r="BX51" s="269" t="s">
        <v>675</v>
      </c>
      <c r="BY51" s="269" t="s">
        <v>675</v>
      </c>
      <c r="BZ51" s="269" t="s">
        <v>675</v>
      </c>
      <c r="CA51" s="269" t="s">
        <v>675</v>
      </c>
      <c r="CB51" s="269" t="s">
        <v>675</v>
      </c>
      <c r="CC51" s="269" t="s">
        <v>675</v>
      </c>
      <c r="CD51" s="269" t="s">
        <v>675</v>
      </c>
      <c r="CE51" s="269" t="s">
        <v>675</v>
      </c>
      <c r="CF51" s="269" t="s">
        <v>675</v>
      </c>
      <c r="CG51" s="269" t="s">
        <v>675</v>
      </c>
      <c r="CH51" s="269" t="s">
        <v>675</v>
      </c>
      <c r="CI51" s="269" t="s">
        <v>675</v>
      </c>
      <c r="CJ51" s="269" t="s">
        <v>675</v>
      </c>
      <c r="CK51" s="269" t="s">
        <v>675</v>
      </c>
      <c r="CL51" s="270" t="str">
        <f ca="1">IF(BR$16=0,"",IF(OFFSET(BR51,0,BR$16)="Y",1,IF(OFFSET(BR51,0,BR$16)="N",0,"")))</f>
        <v/>
      </c>
      <c r="CM51" s="278"/>
      <c r="CN51" s="268"/>
      <c r="CO51" s="269" t="s">
        <v>675</v>
      </c>
      <c r="CP51" s="269" t="s">
        <v>675</v>
      </c>
      <c r="CQ51" s="269" t="s">
        <v>675</v>
      </c>
      <c r="CR51" s="269" t="s">
        <v>675</v>
      </c>
      <c r="CS51" s="269" t="s">
        <v>675</v>
      </c>
      <c r="CT51" s="270" t="str">
        <f ca="1">IF(OR(CN$16=0,CW$16&lt;&gt;0),"",IF(CW$16=1,0,IF(OFFSET(CN51,0,CN$16)="Y",1,IF(OFFSET(CN51,0,CN$16)="N",0,""))))</f>
        <v/>
      </c>
      <c r="CU51" s="188"/>
      <c r="CV51" s="268"/>
      <c r="CW51" s="269" t="s">
        <v>675</v>
      </c>
      <c r="CX51" s="269" t="s">
        <v>675</v>
      </c>
      <c r="CY51" s="269" t="s">
        <v>675</v>
      </c>
      <c r="CZ51" s="269" t="s">
        <v>675</v>
      </c>
      <c r="DA51" s="269" t="s">
        <v>675</v>
      </c>
      <c r="DB51" s="269" t="s">
        <v>675</v>
      </c>
      <c r="DC51" s="269" t="s">
        <v>675</v>
      </c>
      <c r="DD51" s="269" t="s">
        <v>675</v>
      </c>
      <c r="DE51" s="269" t="s">
        <v>675</v>
      </c>
      <c r="DF51" s="270" t="str">
        <f>IF(CV$16=0,"",IF(OR(AND(CW$16=1,CW51="Y"),AND(CX$16=1,CX51="Y"),AND(CY$16=1,CY51="Y"),AND(CZ$16=1,CZ51="Y"),AND(DA$16=1,DA51="Y"),AND(DB$16=1,DB51="Y"),AND(DC$16=1,DC51="Y"),AND(DD$16=1,DD51="Y"),AND(DE$16=1,DE51="Y")),1,IF(OR(AND(CW$16=1,CW51="N"),AND(CX$16=1,CX51="N"),AND(CY$16=1,CY51="N"),AND(CZ$16=1,CZ51="N"),AND(DA$16=1,DA51="N"),AND(DB$16=1,DB51="N"),AND(DC$16=1,DC51="N"),AND(DD$16=1,DD51="N"),AND(DE$16=1,DE51="N")),0,"")))</f>
        <v/>
      </c>
      <c r="DG51" s="188"/>
      <c r="DH51" s="268"/>
      <c r="DI51" s="269" t="s">
        <v>675</v>
      </c>
      <c r="DJ51" s="269" t="s">
        <v>675</v>
      </c>
      <c r="DK51" s="270" t="str">
        <f ca="1">IF(DH$16=0,"",IF(OFFSET(DH51,0,DH$16)="Y",1,IF(OFFSET(DH51,0,DH$16)="N",0,"")))</f>
        <v/>
      </c>
      <c r="DL51" s="188"/>
      <c r="DM51" s="268"/>
      <c r="DN51" s="269" t="s">
        <v>675</v>
      </c>
      <c r="DO51" s="269" t="s">
        <v>675</v>
      </c>
      <c r="DP51" s="270" t="str">
        <f ca="1">IF(DM$16=0,"",IF(OFFSET(DM51,0,DM$16)="Y",1,IF(OFFSET(DM51,0,DM$16)="N",0,"")))</f>
        <v/>
      </c>
      <c r="DQ51" s="188"/>
      <c r="DR51" s="268"/>
      <c r="DS51" s="269" t="s">
        <v>676</v>
      </c>
      <c r="DT51" s="279"/>
      <c r="DU51" s="270" t="str">
        <f ca="1">IF(DR$16=0,"",IF(AND(OFFSET(DR51,0,1)="Y",DS$16="Yes"),1,IF(OFFSET(DR51,0,1)="N",1,0)))</f>
        <v/>
      </c>
      <c r="DV51" s="188"/>
      <c r="DW51" s="268"/>
      <c r="DX51" s="269" t="s">
        <v>676</v>
      </c>
      <c r="DY51" s="279"/>
      <c r="DZ51" s="270" t="str">
        <f ca="1">IF(DW$16=0,"",IF(AND(OFFSET(DW51,0,1)="Y",DX$16="Yes"),1,IF(OFFSET(DW51,0,1)="N",1,0)))</f>
        <v/>
      </c>
      <c r="EA51" s="188"/>
      <c r="EB51" s="268"/>
      <c r="EC51" s="269" t="s">
        <v>676</v>
      </c>
      <c r="ED51" s="279"/>
      <c r="EE51" s="270" t="str">
        <f ca="1">IF(EB$16=0,"",IF(AND(OFFSET(EB51,0,1)="Y",EC$16="Yes"),1,IF(OFFSET(EB51,0,1)="N",1,0)))</f>
        <v/>
      </c>
      <c r="EF51" s="188"/>
      <c r="EG51" s="268"/>
      <c r="EH51" s="269" t="s">
        <v>676</v>
      </c>
      <c r="EI51" s="279"/>
      <c r="EJ51" s="270" t="str">
        <f ca="1">IF(EG$16=0,"",IF(AND(OFFSET(EG51,0,1)="Y",EH$16="Yes"),1,IF(OFFSET(EG51,0,1)="N",1,0)))</f>
        <v/>
      </c>
      <c r="EK51" s="188"/>
      <c r="EL51" s="268"/>
      <c r="EM51" s="269" t="s">
        <v>676</v>
      </c>
      <c r="EN51" s="279"/>
      <c r="EO51" s="270" t="str">
        <f ca="1">IF(EL$16=0,"",IF(AND(OFFSET(EL51,0,1)="Y",EM$16="Yes"),1,IF(OFFSET(EL51,0,1)="N",1,0)))</f>
        <v/>
      </c>
      <c r="EP51" s="271"/>
      <c r="EQ51" s="509" t="str">
        <f ca="1">BP51</f>
        <v/>
      </c>
      <c r="ER51" s="509" t="str">
        <f t="shared" ref="ER51" ca="1" si="141">CL51</f>
        <v/>
      </c>
      <c r="ES51" s="509" t="str">
        <f t="shared" ref="ES51" ca="1" si="142">CT51</f>
        <v/>
      </c>
      <c r="ET51" s="509" t="str">
        <f t="shared" ref="ET51" si="143">DF51</f>
        <v/>
      </c>
      <c r="EU51" s="509" t="str">
        <f t="shared" ref="EU51" ca="1" si="144">DK51</f>
        <v/>
      </c>
      <c r="EV51" s="509" t="str">
        <f t="shared" ref="EV51" ca="1" si="145">DP51</f>
        <v/>
      </c>
      <c r="EW51" s="509" t="str">
        <f t="shared" ref="EW51" ca="1" si="146">DU51</f>
        <v/>
      </c>
      <c r="EX51" s="509" t="str">
        <f t="shared" ref="EX51" ca="1" si="147">DZ51</f>
        <v/>
      </c>
      <c r="EY51" s="509" t="str">
        <f t="shared" ref="EY51" ca="1" si="148">EE51</f>
        <v/>
      </c>
      <c r="EZ51" s="509" t="str">
        <f t="shared" ref="EZ51" ca="1" si="149">EJ51</f>
        <v/>
      </c>
      <c r="FA51" s="509" t="str">
        <f t="shared" ref="FA51" ca="1" si="150">EO51</f>
        <v/>
      </c>
      <c r="FC51" s="509">
        <f t="shared" ref="FC51" ca="1" si="151">COUNTA(EQ51:FA51)-COUNTBLANK(EQ51:FA51)</f>
        <v>0</v>
      </c>
      <c r="FD51" s="280">
        <f t="shared" ref="FD51" ca="1" si="152">SUM(EQ51:FA51)</f>
        <v>0</v>
      </c>
      <c r="FE51" s="280" t="s">
        <v>586</v>
      </c>
      <c r="FF51" s="228"/>
      <c r="FG51" s="281"/>
      <c r="FH51" s="281"/>
      <c r="FI51" s="281"/>
      <c r="FJ51" s="281"/>
      <c r="FK51" s="281"/>
      <c r="FL51" s="281"/>
    </row>
    <row r="52" spans="1:168" ht="6" customHeight="1" x14ac:dyDescent="0.25">
      <c r="A52" s="28" t="s">
        <v>526</v>
      </c>
      <c r="C52" s="93"/>
      <c r="D52" s="128"/>
      <c r="E52" s="86"/>
      <c r="F52" s="195"/>
      <c r="G52" s="153"/>
      <c r="H52" s="182"/>
      <c r="I52" s="196"/>
      <c r="J52" s="96"/>
      <c r="K52" s="196"/>
      <c r="L52" s="127"/>
      <c r="M52" s="127"/>
      <c r="N52" s="127"/>
      <c r="O52" s="127"/>
      <c r="Q52" s="1"/>
      <c r="AE52" s="11"/>
      <c r="AF52" s="122"/>
      <c r="AG52" s="12" t="b">
        <f>AG51</f>
        <v>1</v>
      </c>
      <c r="AH52" s="12"/>
      <c r="AI52" s="168"/>
      <c r="AJ52" s="166"/>
      <c r="AK52" s="166"/>
      <c r="AL52" s="167"/>
      <c r="AM52" s="1"/>
      <c r="AN52" s="1"/>
      <c r="AO52" s="1"/>
      <c r="AP52" s="1"/>
      <c r="AQ52" s="1"/>
      <c r="AR52" s="1"/>
      <c r="AS52" s="1"/>
      <c r="AT52" s="230" t="str">
        <f t="shared" ref="AT52:AT83" si="153">IF(AG52&lt;&gt;TRUE,FALSE,"")</f>
        <v/>
      </c>
      <c r="AU52" s="231" t="str">
        <f t="shared" ref="AU52:AU83" si="154">IF(D52&lt;&gt;0,D52,"")</f>
        <v/>
      </c>
      <c r="AV52" s="227"/>
      <c r="AW52" s="230" t="str">
        <f>AW51</f>
        <v/>
      </c>
      <c r="AX52" s="227"/>
      <c r="AY52" s="230" t="str">
        <f>AY51</f>
        <v/>
      </c>
      <c r="AZ52" s="227"/>
      <c r="BA52" s="230" t="str">
        <f>BA51</f>
        <v/>
      </c>
      <c r="BB52" s="227"/>
      <c r="BC52" s="230" t="str">
        <f>BC51</f>
        <v/>
      </c>
      <c r="BD52" s="227"/>
      <c r="BE52" s="230" t="str">
        <f>BE51</f>
        <v/>
      </c>
      <c r="BF52" s="227"/>
      <c r="BG52" s="230" t="str">
        <f>BG51</f>
        <v/>
      </c>
      <c r="BH52" s="1"/>
      <c r="FE52" s="90" t="str">
        <f>FE51</f>
        <v>Show</v>
      </c>
      <c r="FF52" s="281"/>
      <c r="FG52" s="281"/>
      <c r="FH52" s="281"/>
      <c r="FI52" s="281"/>
      <c r="FJ52" s="281"/>
      <c r="FK52" s="281"/>
      <c r="FL52" s="281"/>
    </row>
    <row r="53" spans="1:168" ht="6" customHeight="1" x14ac:dyDescent="0.25">
      <c r="A53" s="28" t="s">
        <v>526</v>
      </c>
      <c r="C53" s="92"/>
      <c r="D53" s="3"/>
      <c r="E53" s="82"/>
      <c r="F53" s="191"/>
      <c r="G53" s="154"/>
      <c r="H53" s="187"/>
      <c r="I53" s="192"/>
      <c r="J53" s="94"/>
      <c r="K53" s="192"/>
      <c r="L53" s="507"/>
      <c r="M53" s="507"/>
      <c r="N53" s="507"/>
      <c r="O53" s="507"/>
      <c r="Q53" s="1"/>
      <c r="AE53" s="11"/>
      <c r="AF53" s="122"/>
      <c r="AG53" s="124" t="b">
        <f>AG54</f>
        <v>1</v>
      </c>
      <c r="AH53" s="124"/>
      <c r="AI53" s="168"/>
      <c r="AJ53" s="166"/>
      <c r="AK53" s="166"/>
      <c r="AL53" s="167"/>
      <c r="AM53" s="1"/>
      <c r="AN53" s="1"/>
      <c r="AO53" s="1"/>
      <c r="AP53" s="1"/>
      <c r="AQ53" s="1"/>
      <c r="AR53" s="1"/>
      <c r="AS53" s="1"/>
      <c r="AT53" s="230" t="str">
        <f t="shared" si="153"/>
        <v/>
      </c>
      <c r="AU53" s="231" t="str">
        <f t="shared" si="154"/>
        <v/>
      </c>
      <c r="AV53" s="227"/>
      <c r="AW53" s="230" t="str">
        <f>AW54</f>
        <v/>
      </c>
      <c r="AX53" s="227"/>
      <c r="AY53" s="230" t="str">
        <f>AY54</f>
        <v/>
      </c>
      <c r="AZ53" s="227"/>
      <c r="BA53" s="230" t="str">
        <f>BA54</f>
        <v/>
      </c>
      <c r="BB53" s="227"/>
      <c r="BC53" s="230" t="str">
        <f>BC54</f>
        <v/>
      </c>
      <c r="BD53" s="227"/>
      <c r="BE53" s="230" t="str">
        <f>BE54</f>
        <v/>
      </c>
      <c r="BF53" s="227"/>
      <c r="BG53" s="230" t="str">
        <f>BG54</f>
        <v/>
      </c>
      <c r="BH53" s="1"/>
      <c r="FE53" s="90" t="str">
        <f>FE54</f>
        <v>Show</v>
      </c>
      <c r="FF53" s="281"/>
      <c r="FG53" s="281"/>
      <c r="FH53" s="281"/>
      <c r="FI53" s="281"/>
      <c r="FJ53" s="281"/>
      <c r="FK53" s="281"/>
      <c r="FL53" s="281"/>
    </row>
    <row r="54" spans="1:168" ht="15" x14ac:dyDescent="0.25">
      <c r="A54" s="28" t="s">
        <v>526</v>
      </c>
      <c r="C54" s="176" t="s">
        <v>558</v>
      </c>
      <c r="D54" s="316" t="str">
        <f>IF(Cklst_Style=4,IF(FIND("--",$C$3)=11,MID($C$3,9,1)&amp;"."&amp;AI54,MID($C$3,9,2)&amp;"."&amp;AI54),IF(FIND("--",$C$3)=9,MID($C$3,7,1)&amp;"."&amp;AI54,MID($C$3,7,2)&amp;"."&amp;AI54))</f>
        <v>1.13</v>
      </c>
      <c r="E54" s="483" t="s">
        <v>688</v>
      </c>
      <c r="F54" s="177"/>
      <c r="G54" s="508" t="s">
        <v>203</v>
      </c>
      <c r="H54" s="181"/>
      <c r="I54" s="151" t="s">
        <v>216</v>
      </c>
      <c r="J54" s="143"/>
      <c r="K54" s="192"/>
      <c r="L54" s="482"/>
      <c r="M54" s="482"/>
      <c r="N54" s="482"/>
      <c r="O54" s="482"/>
      <c r="Q54" s="1"/>
      <c r="R54" s="171"/>
      <c r="S54" s="171"/>
      <c r="T54" s="171"/>
      <c r="U54" s="171"/>
      <c r="AE54" s="11" t="b">
        <f>IF(F54=CHAR(80),TRUE,FALSE)</f>
        <v>0</v>
      </c>
      <c r="AF54" s="122" t="b">
        <f>IF(H54=CHAR(80),TRUE,FALSE)</f>
        <v>0</v>
      </c>
      <c r="AG54" s="12" t="b">
        <f>IF(OR(C54=CHAR(80),C54="."),TRUE,FALSE)</f>
        <v>1</v>
      </c>
      <c r="AH54" s="218">
        <v>0</v>
      </c>
      <c r="AI54" s="169">
        <v>13</v>
      </c>
      <c r="AJ54" s="160"/>
      <c r="AK54" s="160"/>
      <c r="AL54" s="161" t="b">
        <v>1</v>
      </c>
      <c r="AM54" s="1"/>
      <c r="AN54" s="1"/>
      <c r="AO54" s="1"/>
      <c r="AP54" s="1"/>
      <c r="AQ54" s="1"/>
      <c r="AR54" s="1"/>
      <c r="AS54" s="1"/>
      <c r="AT54" s="230" t="str">
        <f t="shared" si="153"/>
        <v/>
      </c>
      <c r="AU54" s="231" t="str">
        <f t="shared" si="154"/>
        <v>1.13</v>
      </c>
      <c r="AV54" s="318"/>
      <c r="AW54" s="230" t="str">
        <f>IF(AND(Setup_Flag=1,AV54="",$C54=""),FALSE,"")</f>
        <v/>
      </c>
      <c r="AX54" s="318"/>
      <c r="AY54" s="230" t="str">
        <f>IF(AND(MR2_Flag=1,AX54="",$C54=""),FALSE,"")</f>
        <v/>
      </c>
      <c r="AZ54" s="318"/>
      <c r="BA54" s="230" t="str">
        <f>IF(AND(DP_Flag=1,AZ54="",$C54=""),FALSE,"")</f>
        <v/>
      </c>
      <c r="BB54" s="318"/>
      <c r="BC54" s="230" t="str">
        <f>IF(AND(SS_Flag=1,BB54="",$C54=""),FALSE,"")</f>
        <v/>
      </c>
      <c r="BD54" s="318"/>
      <c r="BE54" s="230" t="str">
        <f>IF(AND(SP_Flag=1,BD54="",$C54=""),FALSE,"")</f>
        <v/>
      </c>
      <c r="BF54" s="318"/>
      <c r="BG54" s="230" t="str">
        <f>IF(AND(FM_Flag=1,BF54="",$C54=""),FALSE,"")</f>
        <v/>
      </c>
      <c r="BH54" s="1"/>
      <c r="BI54" s="268"/>
      <c r="BJ54" s="269" t="s">
        <v>675</v>
      </c>
      <c r="BK54" s="269" t="s">
        <v>675</v>
      </c>
      <c r="BL54" s="269" t="s">
        <v>675</v>
      </c>
      <c r="BM54" s="269" t="s">
        <v>675</v>
      </c>
      <c r="BN54" s="269" t="s">
        <v>675</v>
      </c>
      <c r="BO54" s="269" t="s">
        <v>675</v>
      </c>
      <c r="BP54" s="270" t="str">
        <f ca="1">IF(OR(BI$16=0,BR$16&lt;&gt;0),"",IF(OFFSET(BI54,0,BI$16)="Y",1,IF(OFFSET(BI54,0,BI$16)="N",0,"")))</f>
        <v/>
      </c>
      <c r="BQ54" s="278"/>
      <c r="BR54" s="268"/>
      <c r="BS54" s="269" t="s">
        <v>675</v>
      </c>
      <c r="BT54" s="269" t="s">
        <v>675</v>
      </c>
      <c r="BU54" s="269" t="s">
        <v>675</v>
      </c>
      <c r="BV54" s="269" t="s">
        <v>675</v>
      </c>
      <c r="BW54" s="269" t="s">
        <v>675</v>
      </c>
      <c r="BX54" s="269" t="s">
        <v>675</v>
      </c>
      <c r="BY54" s="269" t="s">
        <v>675</v>
      </c>
      <c r="BZ54" s="269" t="s">
        <v>675</v>
      </c>
      <c r="CA54" s="269" t="s">
        <v>675</v>
      </c>
      <c r="CB54" s="269" t="s">
        <v>675</v>
      </c>
      <c r="CC54" s="269" t="s">
        <v>675</v>
      </c>
      <c r="CD54" s="269" t="s">
        <v>675</v>
      </c>
      <c r="CE54" s="269" t="s">
        <v>675</v>
      </c>
      <c r="CF54" s="269" t="s">
        <v>675</v>
      </c>
      <c r="CG54" s="269" t="s">
        <v>675</v>
      </c>
      <c r="CH54" s="269" t="s">
        <v>675</v>
      </c>
      <c r="CI54" s="269" t="s">
        <v>675</v>
      </c>
      <c r="CJ54" s="269" t="s">
        <v>675</v>
      </c>
      <c r="CK54" s="269" t="s">
        <v>675</v>
      </c>
      <c r="CL54" s="270" t="str">
        <f ca="1">IF(BR$16=0,"",IF(OFFSET(BR54,0,BR$16)="Y",1,IF(OFFSET(BR54,0,BR$16)="N",0,"")))</f>
        <v/>
      </c>
      <c r="CM54" s="278"/>
      <c r="CN54" s="268"/>
      <c r="CO54" s="269" t="s">
        <v>675</v>
      </c>
      <c r="CP54" s="269" t="s">
        <v>675</v>
      </c>
      <c r="CQ54" s="269" t="s">
        <v>675</v>
      </c>
      <c r="CR54" s="269" t="s">
        <v>675</v>
      </c>
      <c r="CS54" s="269" t="s">
        <v>675</v>
      </c>
      <c r="CT54" s="270" t="str">
        <f ca="1">IF(OR(CN$16=0,CW$16&lt;&gt;0),"",IF(CW$16=1,0,IF(OFFSET(CN54,0,CN$16)="Y",1,IF(OFFSET(CN54,0,CN$16)="N",0,""))))</f>
        <v/>
      </c>
      <c r="CU54" s="188"/>
      <c r="CV54" s="268"/>
      <c r="CW54" s="269" t="s">
        <v>675</v>
      </c>
      <c r="CX54" s="269" t="s">
        <v>675</v>
      </c>
      <c r="CY54" s="269" t="s">
        <v>675</v>
      </c>
      <c r="CZ54" s="269" t="s">
        <v>675</v>
      </c>
      <c r="DA54" s="269" t="s">
        <v>675</v>
      </c>
      <c r="DB54" s="269" t="s">
        <v>675</v>
      </c>
      <c r="DC54" s="269" t="s">
        <v>675</v>
      </c>
      <c r="DD54" s="269" t="s">
        <v>675</v>
      </c>
      <c r="DE54" s="269" t="s">
        <v>675</v>
      </c>
      <c r="DF54" s="270" t="str">
        <f>IF(CV$16=0,"",IF(OR(AND(CW$16=1,CW54="Y"),AND(CX$16=1,CX54="Y"),AND(CY$16=1,CY54="Y"),AND(CZ$16=1,CZ54="Y"),AND(DA$16=1,DA54="Y"),AND(DB$16=1,DB54="Y"),AND(DC$16=1,DC54="Y"),AND(DD$16=1,DD54="Y"),AND(DE$16=1,DE54="Y")),1,IF(OR(AND(CW$16=1,CW54="N"),AND(CX$16=1,CX54="N"),AND(CY$16=1,CY54="N"),AND(CZ$16=1,CZ54="N"),AND(DA$16=1,DA54="N"),AND(DB$16=1,DB54="N"),AND(DC$16=1,DC54="N"),AND(DD$16=1,DD54="N"),AND(DE$16=1,DE54="N")),0,"")))</f>
        <v/>
      </c>
      <c r="DG54" s="188"/>
      <c r="DH54" s="268"/>
      <c r="DI54" s="269" t="s">
        <v>675</v>
      </c>
      <c r="DJ54" s="269" t="s">
        <v>675</v>
      </c>
      <c r="DK54" s="270" t="str">
        <f ca="1">IF(DH$16=0,"",IF(OFFSET(DH54,0,DH$16)="Y",1,IF(OFFSET(DH54,0,DH$16)="N",0,"")))</f>
        <v/>
      </c>
      <c r="DL54" s="188"/>
      <c r="DM54" s="268"/>
      <c r="DN54" s="269" t="s">
        <v>675</v>
      </c>
      <c r="DO54" s="269" t="s">
        <v>675</v>
      </c>
      <c r="DP54" s="270" t="str">
        <f ca="1">IF(DM$16=0,"",IF(OFFSET(DM54,0,DM$16)="Y",1,IF(OFFSET(DM54,0,DM$16)="N",0,"")))</f>
        <v/>
      </c>
      <c r="DQ54" s="188"/>
      <c r="DR54" s="268"/>
      <c r="DS54" s="269" t="s">
        <v>676</v>
      </c>
      <c r="DT54" s="279"/>
      <c r="DU54" s="270" t="str">
        <f ca="1">IF(DR$16=0,"",IF(AND(OFFSET(DR54,0,1)="Y",DS$16="Yes"),1,IF(OFFSET(DR54,0,1)="N",1,0)))</f>
        <v/>
      </c>
      <c r="DV54" s="188"/>
      <c r="DW54" s="268"/>
      <c r="DX54" s="269" t="s">
        <v>676</v>
      </c>
      <c r="DY54" s="279"/>
      <c r="DZ54" s="270" t="str">
        <f ca="1">IF(DW$16=0,"",IF(AND(OFFSET(DW54,0,1)="Y",DX$16="Yes"),1,IF(OFFSET(DW54,0,1)="N",1,0)))</f>
        <v/>
      </c>
      <c r="EA54" s="188"/>
      <c r="EB54" s="268"/>
      <c r="EC54" s="269" t="s">
        <v>676</v>
      </c>
      <c r="ED54" s="279"/>
      <c r="EE54" s="270" t="str">
        <f ca="1">IF(EB$16=0,"",IF(AND(OFFSET(EB54,0,1)="Y",EC$16="Yes"),1,IF(OFFSET(EB54,0,1)="N",1,0)))</f>
        <v/>
      </c>
      <c r="EF54" s="188"/>
      <c r="EG54" s="268"/>
      <c r="EH54" s="269" t="s">
        <v>676</v>
      </c>
      <c r="EI54" s="279"/>
      <c r="EJ54" s="270" t="str">
        <f ca="1">IF(EG$16=0,"",IF(AND(OFFSET(EG54,0,1)="Y",EH$16="Yes"),1,IF(OFFSET(EG54,0,1)="N",1,0)))</f>
        <v/>
      </c>
      <c r="EK54" s="188"/>
      <c r="EL54" s="268"/>
      <c r="EM54" s="269" t="s">
        <v>676</v>
      </c>
      <c r="EN54" s="279"/>
      <c r="EO54" s="270" t="str">
        <f ca="1">IF(EL$16=0,"",IF(AND(OFFSET(EL54,0,1)="Y",EM$16="Yes"),1,IF(OFFSET(EL54,0,1)="N",1,0)))</f>
        <v/>
      </c>
      <c r="EP54" s="271"/>
      <c r="EQ54" s="509" t="str">
        <f ca="1">BP54</f>
        <v/>
      </c>
      <c r="ER54" s="509" t="str">
        <f t="shared" ref="ER54" ca="1" si="155">CL54</f>
        <v/>
      </c>
      <c r="ES54" s="509" t="str">
        <f t="shared" ref="ES54" ca="1" si="156">CT54</f>
        <v/>
      </c>
      <c r="ET54" s="509" t="str">
        <f t="shared" ref="ET54" si="157">DF54</f>
        <v/>
      </c>
      <c r="EU54" s="509" t="str">
        <f t="shared" ref="EU54" ca="1" si="158">DK54</f>
        <v/>
      </c>
      <c r="EV54" s="509" t="str">
        <f t="shared" ref="EV54" ca="1" si="159">DP54</f>
        <v/>
      </c>
      <c r="EW54" s="509" t="str">
        <f t="shared" ref="EW54" ca="1" si="160">DU54</f>
        <v/>
      </c>
      <c r="EX54" s="509" t="str">
        <f t="shared" ref="EX54" ca="1" si="161">DZ54</f>
        <v/>
      </c>
      <c r="EY54" s="509" t="str">
        <f t="shared" ref="EY54" ca="1" si="162">EE54</f>
        <v/>
      </c>
      <c r="EZ54" s="509" t="str">
        <f t="shared" ref="EZ54" ca="1" si="163">EJ54</f>
        <v/>
      </c>
      <c r="FA54" s="509" t="str">
        <f t="shared" ref="FA54" ca="1" si="164">EO54</f>
        <v/>
      </c>
      <c r="FC54" s="509">
        <f t="shared" ref="FC54" ca="1" si="165">COUNTA(EQ54:FA54)-COUNTBLANK(EQ54:FA54)</f>
        <v>0</v>
      </c>
      <c r="FD54" s="280">
        <f t="shared" ref="FD54" ca="1" si="166">SUM(EQ54:FA54)</f>
        <v>0</v>
      </c>
      <c r="FE54" s="280" t="s">
        <v>586</v>
      </c>
      <c r="FF54" s="228"/>
      <c r="FG54" s="281"/>
      <c r="FH54" s="281"/>
      <c r="FI54" s="281"/>
      <c r="FJ54" s="281"/>
      <c r="FK54" s="281"/>
      <c r="FL54" s="281"/>
    </row>
    <row r="55" spans="1:168" ht="6" customHeight="1" x14ac:dyDescent="0.25">
      <c r="A55" s="28" t="s">
        <v>526</v>
      </c>
      <c r="C55" s="93"/>
      <c r="D55" s="128"/>
      <c r="E55" s="86"/>
      <c r="F55" s="195"/>
      <c r="G55" s="153"/>
      <c r="H55" s="182"/>
      <c r="I55" s="196"/>
      <c r="J55" s="96"/>
      <c r="K55" s="196"/>
      <c r="L55" s="127"/>
      <c r="M55" s="127"/>
      <c r="N55" s="127"/>
      <c r="O55" s="127"/>
      <c r="Q55" s="1"/>
      <c r="AE55" s="11"/>
      <c r="AF55" s="122"/>
      <c r="AG55" s="12" t="b">
        <f>AG54</f>
        <v>1</v>
      </c>
      <c r="AH55" s="12"/>
      <c r="AI55" s="168"/>
      <c r="AJ55" s="166"/>
      <c r="AK55" s="166"/>
      <c r="AL55" s="167"/>
      <c r="AM55" s="1"/>
      <c r="AN55" s="1"/>
      <c r="AO55" s="1"/>
      <c r="AP55" s="1"/>
      <c r="AQ55" s="1"/>
      <c r="AR55" s="1"/>
      <c r="AS55" s="1"/>
      <c r="AT55" s="230" t="str">
        <f t="shared" si="153"/>
        <v/>
      </c>
      <c r="AU55" s="231" t="str">
        <f t="shared" si="154"/>
        <v/>
      </c>
      <c r="AV55" s="227"/>
      <c r="AW55" s="230" t="str">
        <f>AW54</f>
        <v/>
      </c>
      <c r="AX55" s="227"/>
      <c r="AY55" s="230" t="str">
        <f>AY54</f>
        <v/>
      </c>
      <c r="AZ55" s="227"/>
      <c r="BA55" s="230" t="str">
        <f>BA54</f>
        <v/>
      </c>
      <c r="BB55" s="227"/>
      <c r="BC55" s="230" t="str">
        <f>BC54</f>
        <v/>
      </c>
      <c r="BD55" s="227"/>
      <c r="BE55" s="230" t="str">
        <f>BE54</f>
        <v/>
      </c>
      <c r="BF55" s="227"/>
      <c r="BG55" s="230" t="str">
        <f>BG54</f>
        <v/>
      </c>
      <c r="BH55" s="1"/>
      <c r="FE55" s="90" t="str">
        <f>FE54</f>
        <v>Show</v>
      </c>
      <c r="FF55" s="281"/>
      <c r="FG55" s="281"/>
      <c r="FH55" s="281"/>
      <c r="FI55" s="281"/>
      <c r="FJ55" s="281"/>
      <c r="FK55" s="281"/>
      <c r="FL55" s="281"/>
    </row>
    <row r="56" spans="1:168" ht="6" customHeight="1" x14ac:dyDescent="0.25">
      <c r="A56" s="28" t="s">
        <v>526</v>
      </c>
      <c r="C56" s="92"/>
      <c r="D56" s="3"/>
      <c r="E56" s="82"/>
      <c r="F56" s="191"/>
      <c r="G56" s="154"/>
      <c r="H56" s="187"/>
      <c r="I56" s="192"/>
      <c r="J56" s="94"/>
      <c r="K56" s="192"/>
      <c r="L56" s="507"/>
      <c r="M56" s="507"/>
      <c r="N56" s="507"/>
      <c r="O56" s="507"/>
      <c r="Q56" s="1"/>
      <c r="AE56" s="11"/>
      <c r="AF56" s="122"/>
      <c r="AG56" s="124" t="b">
        <f>AG57</f>
        <v>1</v>
      </c>
      <c r="AH56" s="124"/>
      <c r="AI56" s="168"/>
      <c r="AJ56" s="166"/>
      <c r="AK56" s="166"/>
      <c r="AL56" s="167"/>
      <c r="AM56" s="1"/>
      <c r="AN56" s="1"/>
      <c r="AO56" s="1"/>
      <c r="AP56" s="1"/>
      <c r="AQ56" s="1"/>
      <c r="AR56" s="1"/>
      <c r="AS56" s="1"/>
      <c r="AT56" s="230" t="str">
        <f t="shared" si="153"/>
        <v/>
      </c>
      <c r="AU56" s="231" t="str">
        <f t="shared" si="154"/>
        <v/>
      </c>
      <c r="AV56" s="227"/>
      <c r="AW56" s="230" t="str">
        <f>AW57</f>
        <v/>
      </c>
      <c r="AX56" s="227"/>
      <c r="AY56" s="230" t="str">
        <f>AY57</f>
        <v/>
      </c>
      <c r="AZ56" s="227"/>
      <c r="BA56" s="230" t="str">
        <f>BA57</f>
        <v/>
      </c>
      <c r="BB56" s="227"/>
      <c r="BC56" s="230" t="str">
        <f>BC57</f>
        <v/>
      </c>
      <c r="BD56" s="227"/>
      <c r="BE56" s="230" t="str">
        <f>BE57</f>
        <v/>
      </c>
      <c r="BF56" s="227"/>
      <c r="BG56" s="230" t="str">
        <f>BG57</f>
        <v/>
      </c>
      <c r="BH56" s="1"/>
      <c r="FE56" s="90" t="str">
        <f>FE57</f>
        <v>Show</v>
      </c>
      <c r="FF56" s="281"/>
      <c r="FG56" s="281"/>
      <c r="FH56" s="281"/>
      <c r="FI56" s="281"/>
      <c r="FJ56" s="281"/>
      <c r="FK56" s="281"/>
      <c r="FL56" s="281"/>
    </row>
    <row r="57" spans="1:168" ht="15" x14ac:dyDescent="0.25">
      <c r="A57" s="28" t="s">
        <v>526</v>
      </c>
      <c r="C57" s="176" t="s">
        <v>558</v>
      </c>
      <c r="D57" s="316" t="str">
        <f>IF(Cklst_Style=4,IF(FIND("--",$C$3)=11,MID($C$3,9,1)&amp;"."&amp;AI57,MID($C$3,9,2)&amp;"."&amp;AI57),IF(FIND("--",$C$3)=9,MID($C$3,7,1)&amp;"."&amp;AI57,MID($C$3,7,2)&amp;"."&amp;AI57))</f>
        <v>1.14</v>
      </c>
      <c r="E57" s="483" t="s">
        <v>689</v>
      </c>
      <c r="F57" s="177"/>
      <c r="G57" s="508" t="s">
        <v>203</v>
      </c>
      <c r="H57" s="181"/>
      <c r="I57" s="151" t="s">
        <v>216</v>
      </c>
      <c r="J57" s="143"/>
      <c r="K57" s="192"/>
      <c r="L57" s="482"/>
      <c r="M57" s="482"/>
      <c r="N57" s="482"/>
      <c r="O57" s="482"/>
      <c r="Q57" s="1"/>
      <c r="R57" s="171"/>
      <c r="S57" s="171"/>
      <c r="T57" s="171"/>
      <c r="U57" s="171"/>
      <c r="AE57" s="11" t="b">
        <f>IF(F57=CHAR(80),TRUE,FALSE)</f>
        <v>0</v>
      </c>
      <c r="AF57" s="122" t="b">
        <f>IF(H57=CHAR(80),TRUE,FALSE)</f>
        <v>0</v>
      </c>
      <c r="AG57" s="12" t="b">
        <f>IF(OR(C57=CHAR(80),C57="."),TRUE,FALSE)</f>
        <v>1</v>
      </c>
      <c r="AH57" s="218">
        <v>0</v>
      </c>
      <c r="AI57" s="169">
        <v>14</v>
      </c>
      <c r="AJ57" s="160"/>
      <c r="AK57" s="160"/>
      <c r="AL57" s="161" t="b">
        <v>1</v>
      </c>
      <c r="AM57" s="1"/>
      <c r="AN57" s="1"/>
      <c r="AO57" s="1"/>
      <c r="AP57" s="1"/>
      <c r="AQ57" s="1"/>
      <c r="AR57" s="1"/>
      <c r="AS57" s="1"/>
      <c r="AT57" s="230" t="str">
        <f t="shared" si="153"/>
        <v/>
      </c>
      <c r="AU57" s="231" t="str">
        <f t="shared" si="154"/>
        <v>1.14</v>
      </c>
      <c r="AV57" s="318"/>
      <c r="AW57" s="230" t="str">
        <f>IF(AND(Setup_Flag=1,AV57="",$C57=""),FALSE,"")</f>
        <v/>
      </c>
      <c r="AX57" s="318"/>
      <c r="AY57" s="230" t="str">
        <f>IF(AND(MR2_Flag=1,AX57="",$C57=""),FALSE,"")</f>
        <v/>
      </c>
      <c r="AZ57" s="318"/>
      <c r="BA57" s="230" t="str">
        <f>IF(AND(DP_Flag=1,AZ57="",$C57=""),FALSE,"")</f>
        <v/>
      </c>
      <c r="BB57" s="318"/>
      <c r="BC57" s="230" t="str">
        <f>IF(AND(SS_Flag=1,BB57="",$C57=""),FALSE,"")</f>
        <v/>
      </c>
      <c r="BD57" s="318"/>
      <c r="BE57" s="230" t="str">
        <f>IF(AND(SP_Flag=1,BD57="",$C57=""),FALSE,"")</f>
        <v/>
      </c>
      <c r="BF57" s="318"/>
      <c r="BG57" s="230" t="str">
        <f>IF(AND(FM_Flag=1,BF57="",$C57=""),FALSE,"")</f>
        <v/>
      </c>
      <c r="BH57" s="1"/>
      <c r="BI57" s="268"/>
      <c r="BJ57" s="269" t="s">
        <v>675</v>
      </c>
      <c r="BK57" s="269" t="s">
        <v>675</v>
      </c>
      <c r="BL57" s="269" t="s">
        <v>675</v>
      </c>
      <c r="BM57" s="269" t="s">
        <v>675</v>
      </c>
      <c r="BN57" s="269" t="s">
        <v>675</v>
      </c>
      <c r="BO57" s="269" t="s">
        <v>675</v>
      </c>
      <c r="BP57" s="270" t="str">
        <f ca="1">IF(OR(BI$16=0,BR$16&lt;&gt;0),"",IF(OFFSET(BI57,0,BI$16)="Y",1,IF(OFFSET(BI57,0,BI$16)="N",0,"")))</f>
        <v/>
      </c>
      <c r="BQ57" s="278"/>
      <c r="BR57" s="268"/>
      <c r="BS57" s="269" t="s">
        <v>675</v>
      </c>
      <c r="BT57" s="269" t="s">
        <v>675</v>
      </c>
      <c r="BU57" s="269" t="s">
        <v>675</v>
      </c>
      <c r="BV57" s="269" t="s">
        <v>675</v>
      </c>
      <c r="BW57" s="269" t="s">
        <v>675</v>
      </c>
      <c r="BX57" s="269" t="s">
        <v>675</v>
      </c>
      <c r="BY57" s="269" t="s">
        <v>675</v>
      </c>
      <c r="BZ57" s="269" t="s">
        <v>675</v>
      </c>
      <c r="CA57" s="269" t="s">
        <v>675</v>
      </c>
      <c r="CB57" s="269" t="s">
        <v>675</v>
      </c>
      <c r="CC57" s="269" t="s">
        <v>675</v>
      </c>
      <c r="CD57" s="269" t="s">
        <v>675</v>
      </c>
      <c r="CE57" s="269" t="s">
        <v>675</v>
      </c>
      <c r="CF57" s="269" t="s">
        <v>675</v>
      </c>
      <c r="CG57" s="269" t="s">
        <v>675</v>
      </c>
      <c r="CH57" s="269" t="s">
        <v>675</v>
      </c>
      <c r="CI57" s="269" t="s">
        <v>675</v>
      </c>
      <c r="CJ57" s="269" t="s">
        <v>675</v>
      </c>
      <c r="CK57" s="269" t="s">
        <v>675</v>
      </c>
      <c r="CL57" s="270" t="str">
        <f ca="1">IF(BR$16=0,"",IF(OFFSET(BR57,0,BR$16)="Y",1,IF(OFFSET(BR57,0,BR$16)="N",0,"")))</f>
        <v/>
      </c>
      <c r="CM57" s="278"/>
      <c r="CN57" s="268"/>
      <c r="CO57" s="269" t="s">
        <v>675</v>
      </c>
      <c r="CP57" s="269" t="s">
        <v>675</v>
      </c>
      <c r="CQ57" s="269" t="s">
        <v>675</v>
      </c>
      <c r="CR57" s="269" t="s">
        <v>675</v>
      </c>
      <c r="CS57" s="269" t="s">
        <v>675</v>
      </c>
      <c r="CT57" s="270" t="str">
        <f ca="1">IF(OR(CN$16=0,CW$16&lt;&gt;0),"",IF(CW$16=1,0,IF(OFFSET(CN57,0,CN$16)="Y",1,IF(OFFSET(CN57,0,CN$16)="N",0,""))))</f>
        <v/>
      </c>
      <c r="CU57" s="188"/>
      <c r="CV57" s="268"/>
      <c r="CW57" s="269" t="s">
        <v>675</v>
      </c>
      <c r="CX57" s="269" t="s">
        <v>675</v>
      </c>
      <c r="CY57" s="269" t="s">
        <v>675</v>
      </c>
      <c r="CZ57" s="269" t="s">
        <v>675</v>
      </c>
      <c r="DA57" s="269" t="s">
        <v>675</v>
      </c>
      <c r="DB57" s="269" t="s">
        <v>675</v>
      </c>
      <c r="DC57" s="269" t="s">
        <v>675</v>
      </c>
      <c r="DD57" s="269" t="s">
        <v>675</v>
      </c>
      <c r="DE57" s="269" t="s">
        <v>675</v>
      </c>
      <c r="DF57" s="270" t="str">
        <f>IF(CV$16=0,"",IF(OR(AND(CW$16=1,CW57="Y"),AND(CX$16=1,CX57="Y"),AND(CY$16=1,CY57="Y"),AND(CZ$16=1,CZ57="Y"),AND(DA$16=1,DA57="Y"),AND(DB$16=1,DB57="Y"),AND(DC$16=1,DC57="Y"),AND(DD$16=1,DD57="Y"),AND(DE$16=1,DE57="Y")),1,IF(OR(AND(CW$16=1,CW57="N"),AND(CX$16=1,CX57="N"),AND(CY$16=1,CY57="N"),AND(CZ$16=1,CZ57="N"),AND(DA$16=1,DA57="N"),AND(DB$16=1,DB57="N"),AND(DC$16=1,DC57="N"),AND(DD$16=1,DD57="N"),AND(DE$16=1,DE57="N")),0,"")))</f>
        <v/>
      </c>
      <c r="DG57" s="188"/>
      <c r="DH57" s="268"/>
      <c r="DI57" s="269" t="s">
        <v>675</v>
      </c>
      <c r="DJ57" s="269" t="s">
        <v>675</v>
      </c>
      <c r="DK57" s="270" t="str">
        <f ca="1">IF(DH$16=0,"",IF(OFFSET(DH57,0,DH$16)="Y",1,IF(OFFSET(DH57,0,DH$16)="N",0,"")))</f>
        <v/>
      </c>
      <c r="DL57" s="188"/>
      <c r="DM57" s="268"/>
      <c r="DN57" s="269" t="s">
        <v>675</v>
      </c>
      <c r="DO57" s="269" t="s">
        <v>675</v>
      </c>
      <c r="DP57" s="270" t="str">
        <f ca="1">IF(DM$16=0,"",IF(OFFSET(DM57,0,DM$16)="Y",1,IF(OFFSET(DM57,0,DM$16)="N",0,"")))</f>
        <v/>
      </c>
      <c r="DQ57" s="188"/>
      <c r="DR57" s="268"/>
      <c r="DS57" s="269" t="s">
        <v>676</v>
      </c>
      <c r="DT57" s="279"/>
      <c r="DU57" s="270" t="str">
        <f ca="1">IF(DR$16=0,"",IF(AND(OFFSET(DR57,0,1)="Y",DS$16="Yes"),1,IF(OFFSET(DR57,0,1)="N",1,0)))</f>
        <v/>
      </c>
      <c r="DV57" s="188"/>
      <c r="DW57" s="268"/>
      <c r="DX57" s="269" t="s">
        <v>676</v>
      </c>
      <c r="DY57" s="279"/>
      <c r="DZ57" s="270" t="str">
        <f ca="1">IF(DW$16=0,"",IF(AND(OFFSET(DW57,0,1)="Y",DX$16="Yes"),1,IF(OFFSET(DW57,0,1)="N",1,0)))</f>
        <v/>
      </c>
      <c r="EA57" s="188"/>
      <c r="EB57" s="268"/>
      <c r="EC57" s="269" t="s">
        <v>676</v>
      </c>
      <c r="ED57" s="279"/>
      <c r="EE57" s="270" t="str">
        <f ca="1">IF(EB$16=0,"",IF(AND(OFFSET(EB57,0,1)="Y",EC$16="Yes"),1,IF(OFFSET(EB57,0,1)="N",1,0)))</f>
        <v/>
      </c>
      <c r="EF57" s="188"/>
      <c r="EG57" s="268"/>
      <c r="EH57" s="269" t="s">
        <v>676</v>
      </c>
      <c r="EI57" s="279"/>
      <c r="EJ57" s="270" t="str">
        <f ca="1">IF(EG$16=0,"",IF(AND(OFFSET(EG57,0,1)="Y",EH$16="Yes"),1,IF(OFFSET(EG57,0,1)="N",1,0)))</f>
        <v/>
      </c>
      <c r="EK57" s="188"/>
      <c r="EL57" s="268"/>
      <c r="EM57" s="269" t="s">
        <v>676</v>
      </c>
      <c r="EN57" s="279"/>
      <c r="EO57" s="270" t="str">
        <f ca="1">IF(EL$16=0,"",IF(AND(OFFSET(EL57,0,1)="Y",EM$16="Yes"),1,IF(OFFSET(EL57,0,1)="N",1,0)))</f>
        <v/>
      </c>
      <c r="EP57" s="271"/>
      <c r="EQ57" s="509" t="str">
        <f ca="1">BP57</f>
        <v/>
      </c>
      <c r="ER57" s="509" t="str">
        <f t="shared" ref="ER57" ca="1" si="167">CL57</f>
        <v/>
      </c>
      <c r="ES57" s="509" t="str">
        <f t="shared" ref="ES57" ca="1" si="168">CT57</f>
        <v/>
      </c>
      <c r="ET57" s="509" t="str">
        <f t="shared" ref="ET57" si="169">DF57</f>
        <v/>
      </c>
      <c r="EU57" s="509" t="str">
        <f t="shared" ref="EU57" ca="1" si="170">DK57</f>
        <v/>
      </c>
      <c r="EV57" s="509" t="str">
        <f t="shared" ref="EV57" ca="1" si="171">DP57</f>
        <v/>
      </c>
      <c r="EW57" s="509" t="str">
        <f t="shared" ref="EW57" ca="1" si="172">DU57</f>
        <v/>
      </c>
      <c r="EX57" s="509" t="str">
        <f t="shared" ref="EX57" ca="1" si="173">DZ57</f>
        <v/>
      </c>
      <c r="EY57" s="509" t="str">
        <f t="shared" ref="EY57" ca="1" si="174">EE57</f>
        <v/>
      </c>
      <c r="EZ57" s="509" t="str">
        <f t="shared" ref="EZ57" ca="1" si="175">EJ57</f>
        <v/>
      </c>
      <c r="FA57" s="509" t="str">
        <f t="shared" ref="FA57" ca="1" si="176">EO57</f>
        <v/>
      </c>
      <c r="FC57" s="509">
        <f t="shared" ref="FC57" ca="1" si="177">COUNTA(EQ57:FA57)-COUNTBLANK(EQ57:FA57)</f>
        <v>0</v>
      </c>
      <c r="FD57" s="280">
        <f t="shared" ref="FD57" ca="1" si="178">SUM(EQ57:FA57)</f>
        <v>0</v>
      </c>
      <c r="FE57" s="280" t="s">
        <v>586</v>
      </c>
      <c r="FF57" s="228"/>
      <c r="FG57" s="281"/>
      <c r="FH57" s="281"/>
      <c r="FI57" s="281"/>
      <c r="FJ57" s="281"/>
      <c r="FK57" s="281"/>
      <c r="FL57" s="281"/>
    </row>
    <row r="58" spans="1:168" ht="6" customHeight="1" x14ac:dyDescent="0.25">
      <c r="A58" s="28" t="s">
        <v>526</v>
      </c>
      <c r="C58" s="93"/>
      <c r="D58" s="128"/>
      <c r="E58" s="86"/>
      <c r="F58" s="195"/>
      <c r="G58" s="153"/>
      <c r="H58" s="182"/>
      <c r="I58" s="196"/>
      <c r="J58" s="96"/>
      <c r="K58" s="196"/>
      <c r="L58" s="127"/>
      <c r="M58" s="127"/>
      <c r="N58" s="127"/>
      <c r="O58" s="127"/>
      <c r="Q58" s="1"/>
      <c r="AE58" s="11"/>
      <c r="AF58" s="122"/>
      <c r="AG58" s="12" t="b">
        <f>AG57</f>
        <v>1</v>
      </c>
      <c r="AH58" s="12"/>
      <c r="AI58" s="168"/>
      <c r="AJ58" s="166"/>
      <c r="AK58" s="166"/>
      <c r="AL58" s="167"/>
      <c r="AM58" s="1"/>
      <c r="AN58" s="1"/>
      <c r="AO58" s="1"/>
      <c r="AP58" s="1"/>
      <c r="AQ58" s="1"/>
      <c r="AR58" s="1"/>
      <c r="AS58" s="1"/>
      <c r="AT58" s="230" t="str">
        <f t="shared" si="153"/>
        <v/>
      </c>
      <c r="AU58" s="231" t="str">
        <f t="shared" si="154"/>
        <v/>
      </c>
      <c r="AV58" s="227"/>
      <c r="AW58" s="230" t="str">
        <f>AW57</f>
        <v/>
      </c>
      <c r="AX58" s="227"/>
      <c r="AY58" s="230" t="str">
        <f>AY57</f>
        <v/>
      </c>
      <c r="AZ58" s="227"/>
      <c r="BA58" s="230" t="str">
        <f>BA57</f>
        <v/>
      </c>
      <c r="BB58" s="227"/>
      <c r="BC58" s="230" t="str">
        <f>BC57</f>
        <v/>
      </c>
      <c r="BD58" s="227"/>
      <c r="BE58" s="230" t="str">
        <f>BE57</f>
        <v/>
      </c>
      <c r="BF58" s="227"/>
      <c r="BG58" s="230" t="str">
        <f>BG57</f>
        <v/>
      </c>
      <c r="BH58" s="1"/>
      <c r="FE58" s="90" t="str">
        <f>FE57</f>
        <v>Show</v>
      </c>
      <c r="FF58" s="281"/>
      <c r="FG58" s="281"/>
      <c r="FH58" s="281"/>
      <c r="FI58" s="281"/>
      <c r="FJ58" s="281"/>
      <c r="FK58" s="281"/>
      <c r="FL58" s="281"/>
    </row>
    <row r="59" spans="1:168" ht="6" customHeight="1" x14ac:dyDescent="0.25">
      <c r="A59" s="28" t="s">
        <v>526</v>
      </c>
      <c r="C59" s="92"/>
      <c r="D59" s="3"/>
      <c r="E59" s="82"/>
      <c r="F59" s="191"/>
      <c r="G59" s="154"/>
      <c r="H59" s="187"/>
      <c r="I59" s="192"/>
      <c r="J59" s="94"/>
      <c r="K59" s="192"/>
      <c r="L59" s="507"/>
      <c r="M59" s="507"/>
      <c r="N59" s="507"/>
      <c r="O59" s="507"/>
      <c r="Q59" s="1"/>
      <c r="AE59" s="11"/>
      <c r="AF59" s="122"/>
      <c r="AG59" s="124" t="b">
        <f>AG60</f>
        <v>1</v>
      </c>
      <c r="AH59" s="124"/>
      <c r="AI59" s="168"/>
      <c r="AJ59" s="166"/>
      <c r="AK59" s="166"/>
      <c r="AL59" s="167"/>
      <c r="AM59" s="1"/>
      <c r="AN59" s="1"/>
      <c r="AO59" s="1"/>
      <c r="AP59" s="1"/>
      <c r="AQ59" s="1"/>
      <c r="AR59" s="1"/>
      <c r="AS59" s="1"/>
      <c r="AT59" s="230" t="str">
        <f t="shared" si="153"/>
        <v/>
      </c>
      <c r="AU59" s="231" t="str">
        <f t="shared" si="154"/>
        <v/>
      </c>
      <c r="AV59" s="227"/>
      <c r="AW59" s="230" t="str">
        <f>AW60</f>
        <v/>
      </c>
      <c r="AX59" s="227"/>
      <c r="AY59" s="230" t="str">
        <f>AY60</f>
        <v/>
      </c>
      <c r="AZ59" s="227"/>
      <c r="BA59" s="230" t="str">
        <f>BA60</f>
        <v/>
      </c>
      <c r="BB59" s="227"/>
      <c r="BC59" s="230" t="str">
        <f>BC60</f>
        <v/>
      </c>
      <c r="BD59" s="227"/>
      <c r="BE59" s="230" t="str">
        <f>BE60</f>
        <v/>
      </c>
      <c r="BF59" s="227"/>
      <c r="BG59" s="230" t="str">
        <f>BG60</f>
        <v/>
      </c>
      <c r="BH59" s="1"/>
      <c r="FE59" s="90" t="str">
        <f>FE60</f>
        <v>Show</v>
      </c>
      <c r="FF59" s="281"/>
      <c r="FG59" s="281"/>
      <c r="FH59" s="281"/>
      <c r="FI59" s="281"/>
      <c r="FJ59" s="281"/>
      <c r="FK59" s="281"/>
      <c r="FL59" s="281"/>
    </row>
    <row r="60" spans="1:168" ht="15" x14ac:dyDescent="0.25">
      <c r="A60" s="28" t="s">
        <v>526</v>
      </c>
      <c r="C60" s="176" t="s">
        <v>558</v>
      </c>
      <c r="D60" s="316" t="str">
        <f>IF(Cklst_Style=4,IF(FIND("--",$C$3)=11,MID($C$3,9,1)&amp;"."&amp;AI60,MID($C$3,9,2)&amp;"."&amp;AI60),IF(FIND("--",$C$3)=9,MID($C$3,7,1)&amp;"."&amp;AI60,MID($C$3,7,2)&amp;"."&amp;AI60))</f>
        <v>1.15</v>
      </c>
      <c r="E60" s="483" t="s">
        <v>690</v>
      </c>
      <c r="F60" s="177"/>
      <c r="G60" s="508" t="s">
        <v>203</v>
      </c>
      <c r="H60" s="181"/>
      <c r="I60" s="151" t="s">
        <v>216</v>
      </c>
      <c r="J60" s="143"/>
      <c r="K60" s="192"/>
      <c r="L60" s="482"/>
      <c r="M60" s="482"/>
      <c r="N60" s="482"/>
      <c r="O60" s="482"/>
      <c r="Q60" s="1"/>
      <c r="R60" s="171"/>
      <c r="S60" s="171"/>
      <c r="T60" s="171"/>
      <c r="U60" s="171"/>
      <c r="AE60" s="11" t="b">
        <f>IF(F60=CHAR(80),TRUE,FALSE)</f>
        <v>0</v>
      </c>
      <c r="AF60" s="122" t="b">
        <f>IF(H60=CHAR(80),TRUE,FALSE)</f>
        <v>0</v>
      </c>
      <c r="AG60" s="12" t="b">
        <f>IF(OR(C60=CHAR(80),C60="."),TRUE,FALSE)</f>
        <v>1</v>
      </c>
      <c r="AH60" s="218">
        <v>0</v>
      </c>
      <c r="AI60" s="169">
        <v>15</v>
      </c>
      <c r="AJ60" s="160"/>
      <c r="AK60" s="160"/>
      <c r="AL60" s="161" t="b">
        <v>1</v>
      </c>
      <c r="AM60" s="1"/>
      <c r="AN60" s="1"/>
      <c r="AO60" s="1"/>
      <c r="AP60" s="1"/>
      <c r="AQ60" s="1"/>
      <c r="AR60" s="1"/>
      <c r="AS60" s="1"/>
      <c r="AT60" s="230" t="str">
        <f t="shared" si="153"/>
        <v/>
      </c>
      <c r="AU60" s="231" t="str">
        <f t="shared" si="154"/>
        <v>1.15</v>
      </c>
      <c r="AV60" s="318"/>
      <c r="AW60" s="230" t="str">
        <f>IF(AND(Setup_Flag=1,AV60="",$C60=""),FALSE,"")</f>
        <v/>
      </c>
      <c r="AX60" s="318"/>
      <c r="AY60" s="230" t="str">
        <f>IF(AND(MR2_Flag=1,AX60="",$C60=""),FALSE,"")</f>
        <v/>
      </c>
      <c r="AZ60" s="318"/>
      <c r="BA60" s="230" t="str">
        <f>IF(AND(DP_Flag=1,AZ60="",$C60=""),FALSE,"")</f>
        <v/>
      </c>
      <c r="BB60" s="318"/>
      <c r="BC60" s="230" t="str">
        <f>IF(AND(SS_Flag=1,BB60="",$C60=""),FALSE,"")</f>
        <v/>
      </c>
      <c r="BD60" s="318"/>
      <c r="BE60" s="230" t="str">
        <f>IF(AND(SP_Flag=1,BD60="",$C60=""),FALSE,"")</f>
        <v/>
      </c>
      <c r="BF60" s="318"/>
      <c r="BG60" s="230" t="str">
        <f>IF(AND(FM_Flag=1,BF60="",$C60=""),FALSE,"")</f>
        <v/>
      </c>
      <c r="BH60" s="1"/>
      <c r="BI60" s="268"/>
      <c r="BJ60" s="269" t="s">
        <v>675</v>
      </c>
      <c r="BK60" s="269" t="s">
        <v>675</v>
      </c>
      <c r="BL60" s="269" t="s">
        <v>675</v>
      </c>
      <c r="BM60" s="269" t="s">
        <v>675</v>
      </c>
      <c r="BN60" s="269" t="s">
        <v>675</v>
      </c>
      <c r="BO60" s="269" t="s">
        <v>675</v>
      </c>
      <c r="BP60" s="270" t="str">
        <f ca="1">IF(OR(BI$16=0,BR$16&lt;&gt;0),"",IF(OFFSET(BI60,0,BI$16)="Y",1,IF(OFFSET(BI60,0,BI$16)="N",0,"")))</f>
        <v/>
      </c>
      <c r="BQ60" s="278"/>
      <c r="BR60" s="268"/>
      <c r="BS60" s="269" t="s">
        <v>675</v>
      </c>
      <c r="BT60" s="269" t="s">
        <v>675</v>
      </c>
      <c r="BU60" s="269" t="s">
        <v>675</v>
      </c>
      <c r="BV60" s="269" t="s">
        <v>675</v>
      </c>
      <c r="BW60" s="269" t="s">
        <v>675</v>
      </c>
      <c r="BX60" s="269" t="s">
        <v>675</v>
      </c>
      <c r="BY60" s="269" t="s">
        <v>675</v>
      </c>
      <c r="BZ60" s="269" t="s">
        <v>675</v>
      </c>
      <c r="CA60" s="269" t="s">
        <v>675</v>
      </c>
      <c r="CB60" s="269" t="s">
        <v>675</v>
      </c>
      <c r="CC60" s="269" t="s">
        <v>675</v>
      </c>
      <c r="CD60" s="269" t="s">
        <v>675</v>
      </c>
      <c r="CE60" s="269" t="s">
        <v>675</v>
      </c>
      <c r="CF60" s="269" t="s">
        <v>675</v>
      </c>
      <c r="CG60" s="269" t="s">
        <v>675</v>
      </c>
      <c r="CH60" s="269" t="s">
        <v>675</v>
      </c>
      <c r="CI60" s="269" t="s">
        <v>675</v>
      </c>
      <c r="CJ60" s="269" t="s">
        <v>675</v>
      </c>
      <c r="CK60" s="269" t="s">
        <v>675</v>
      </c>
      <c r="CL60" s="270" t="str">
        <f ca="1">IF(BR$16=0,"",IF(OFFSET(BR60,0,BR$16)="Y",1,IF(OFFSET(BR60,0,BR$16)="N",0,"")))</f>
        <v/>
      </c>
      <c r="CM60" s="278"/>
      <c r="CN60" s="268"/>
      <c r="CO60" s="269" t="s">
        <v>675</v>
      </c>
      <c r="CP60" s="269" t="s">
        <v>675</v>
      </c>
      <c r="CQ60" s="269" t="s">
        <v>675</v>
      </c>
      <c r="CR60" s="269" t="s">
        <v>675</v>
      </c>
      <c r="CS60" s="269" t="s">
        <v>675</v>
      </c>
      <c r="CT60" s="270" t="str">
        <f ca="1">IF(OR(CN$16=0,CW$16&lt;&gt;0),"",IF(CW$16=1,0,IF(OFFSET(CN60,0,CN$16)="Y",1,IF(OFFSET(CN60,0,CN$16)="N",0,""))))</f>
        <v/>
      </c>
      <c r="CU60" s="188"/>
      <c r="CV60" s="268"/>
      <c r="CW60" s="269" t="s">
        <v>675</v>
      </c>
      <c r="CX60" s="269" t="s">
        <v>675</v>
      </c>
      <c r="CY60" s="269" t="s">
        <v>675</v>
      </c>
      <c r="CZ60" s="269" t="s">
        <v>675</v>
      </c>
      <c r="DA60" s="269" t="s">
        <v>675</v>
      </c>
      <c r="DB60" s="269" t="s">
        <v>675</v>
      </c>
      <c r="DC60" s="269" t="s">
        <v>675</v>
      </c>
      <c r="DD60" s="269" t="s">
        <v>675</v>
      </c>
      <c r="DE60" s="269" t="s">
        <v>675</v>
      </c>
      <c r="DF60" s="270" t="str">
        <f>IF(CV$16=0,"",IF(OR(AND(CW$16=1,CW60="Y"),AND(CX$16=1,CX60="Y"),AND(CY$16=1,CY60="Y"),AND(CZ$16=1,CZ60="Y"),AND(DA$16=1,DA60="Y"),AND(DB$16=1,DB60="Y"),AND(DC$16=1,DC60="Y"),AND(DD$16=1,DD60="Y"),AND(DE$16=1,DE60="Y")),1,IF(OR(AND(CW$16=1,CW60="N"),AND(CX$16=1,CX60="N"),AND(CY$16=1,CY60="N"),AND(CZ$16=1,CZ60="N"),AND(DA$16=1,DA60="N"),AND(DB$16=1,DB60="N"),AND(DC$16=1,DC60="N"),AND(DD$16=1,DD60="N"),AND(DE$16=1,DE60="N")),0,"")))</f>
        <v/>
      </c>
      <c r="DG60" s="188"/>
      <c r="DH60" s="268"/>
      <c r="DI60" s="269" t="s">
        <v>675</v>
      </c>
      <c r="DJ60" s="269" t="s">
        <v>675</v>
      </c>
      <c r="DK60" s="270" t="str">
        <f ca="1">IF(DH$16=0,"",IF(OFFSET(DH60,0,DH$16)="Y",1,IF(OFFSET(DH60,0,DH$16)="N",0,"")))</f>
        <v/>
      </c>
      <c r="DL60" s="188"/>
      <c r="DM60" s="268"/>
      <c r="DN60" s="269" t="s">
        <v>675</v>
      </c>
      <c r="DO60" s="269" t="s">
        <v>675</v>
      </c>
      <c r="DP60" s="270" t="str">
        <f ca="1">IF(DM$16=0,"",IF(OFFSET(DM60,0,DM$16)="Y",1,IF(OFFSET(DM60,0,DM$16)="N",0,"")))</f>
        <v/>
      </c>
      <c r="DQ60" s="188"/>
      <c r="DR60" s="268"/>
      <c r="DS60" s="269" t="s">
        <v>676</v>
      </c>
      <c r="DT60" s="279"/>
      <c r="DU60" s="270" t="str">
        <f ca="1">IF(DR$16=0,"",IF(AND(OFFSET(DR60,0,1)="Y",DS$16="Yes"),1,IF(OFFSET(DR60,0,1)="N",1,0)))</f>
        <v/>
      </c>
      <c r="DV60" s="188"/>
      <c r="DW60" s="268"/>
      <c r="DX60" s="269" t="s">
        <v>676</v>
      </c>
      <c r="DY60" s="279"/>
      <c r="DZ60" s="270" t="str">
        <f ca="1">IF(DW$16=0,"",IF(AND(OFFSET(DW60,0,1)="Y",DX$16="Yes"),1,IF(OFFSET(DW60,0,1)="N",1,0)))</f>
        <v/>
      </c>
      <c r="EA60" s="188"/>
      <c r="EB60" s="268"/>
      <c r="EC60" s="269" t="s">
        <v>676</v>
      </c>
      <c r="ED60" s="279"/>
      <c r="EE60" s="270" t="str">
        <f ca="1">IF(EB$16=0,"",IF(AND(OFFSET(EB60,0,1)="Y",EC$16="Yes"),1,IF(OFFSET(EB60,0,1)="N",1,0)))</f>
        <v/>
      </c>
      <c r="EF60" s="188"/>
      <c r="EG60" s="268"/>
      <c r="EH60" s="269" t="s">
        <v>676</v>
      </c>
      <c r="EI60" s="279"/>
      <c r="EJ60" s="270" t="str">
        <f ca="1">IF(EG$16=0,"",IF(AND(OFFSET(EG60,0,1)="Y",EH$16="Yes"),1,IF(OFFSET(EG60,0,1)="N",1,0)))</f>
        <v/>
      </c>
      <c r="EK60" s="188"/>
      <c r="EL60" s="268"/>
      <c r="EM60" s="269" t="s">
        <v>676</v>
      </c>
      <c r="EN60" s="279"/>
      <c r="EO60" s="270" t="str">
        <f ca="1">IF(EL$16=0,"",IF(AND(OFFSET(EL60,0,1)="Y",EM$16="Yes"),1,IF(OFFSET(EL60,0,1)="N",1,0)))</f>
        <v/>
      </c>
      <c r="EP60" s="271"/>
      <c r="EQ60" s="509" t="str">
        <f ca="1">BP60</f>
        <v/>
      </c>
      <c r="ER60" s="509" t="str">
        <f t="shared" ref="ER60" ca="1" si="179">CL60</f>
        <v/>
      </c>
      <c r="ES60" s="509" t="str">
        <f t="shared" ref="ES60" ca="1" si="180">CT60</f>
        <v/>
      </c>
      <c r="ET60" s="509" t="str">
        <f t="shared" ref="ET60" si="181">DF60</f>
        <v/>
      </c>
      <c r="EU60" s="509" t="str">
        <f t="shared" ref="EU60" ca="1" si="182">DK60</f>
        <v/>
      </c>
      <c r="EV60" s="509" t="str">
        <f t="shared" ref="EV60" ca="1" si="183">DP60</f>
        <v/>
      </c>
      <c r="EW60" s="509" t="str">
        <f t="shared" ref="EW60" ca="1" si="184">DU60</f>
        <v/>
      </c>
      <c r="EX60" s="509" t="str">
        <f t="shared" ref="EX60" ca="1" si="185">DZ60</f>
        <v/>
      </c>
      <c r="EY60" s="509" t="str">
        <f t="shared" ref="EY60" ca="1" si="186">EE60</f>
        <v/>
      </c>
      <c r="EZ60" s="509" t="str">
        <f t="shared" ref="EZ60" ca="1" si="187">EJ60</f>
        <v/>
      </c>
      <c r="FA60" s="509" t="str">
        <f t="shared" ref="FA60" ca="1" si="188">EO60</f>
        <v/>
      </c>
      <c r="FC60" s="509">
        <f t="shared" ref="FC60" ca="1" si="189">COUNTA(EQ60:FA60)-COUNTBLANK(EQ60:FA60)</f>
        <v>0</v>
      </c>
      <c r="FD60" s="280">
        <f t="shared" ref="FD60" ca="1" si="190">SUM(EQ60:FA60)</f>
        <v>0</v>
      </c>
      <c r="FE60" s="280" t="s">
        <v>586</v>
      </c>
      <c r="FF60" s="228"/>
      <c r="FG60" s="281"/>
      <c r="FH60" s="281"/>
      <c r="FI60" s="281"/>
      <c r="FJ60" s="281"/>
      <c r="FK60" s="281"/>
      <c r="FL60" s="281"/>
    </row>
    <row r="61" spans="1:168" ht="6" customHeight="1" x14ac:dyDescent="0.25">
      <c r="A61" s="28" t="s">
        <v>526</v>
      </c>
      <c r="C61" s="93"/>
      <c r="D61" s="128"/>
      <c r="E61" s="86"/>
      <c r="F61" s="195"/>
      <c r="G61" s="153"/>
      <c r="H61" s="182"/>
      <c r="I61" s="196"/>
      <c r="J61" s="96"/>
      <c r="K61" s="196"/>
      <c r="L61" s="127"/>
      <c r="M61" s="127"/>
      <c r="N61" s="127"/>
      <c r="O61" s="127"/>
      <c r="Q61" s="1"/>
      <c r="AE61" s="11"/>
      <c r="AF61" s="122"/>
      <c r="AG61" s="12" t="b">
        <f>AG60</f>
        <v>1</v>
      </c>
      <c r="AH61" s="12"/>
      <c r="AI61" s="168"/>
      <c r="AJ61" s="166"/>
      <c r="AK61" s="166"/>
      <c r="AL61" s="167"/>
      <c r="AM61" s="1"/>
      <c r="AN61" s="1"/>
      <c r="AO61" s="1"/>
      <c r="AP61" s="1"/>
      <c r="AQ61" s="1"/>
      <c r="AR61" s="1"/>
      <c r="AS61" s="1"/>
      <c r="AT61" s="230" t="str">
        <f t="shared" si="153"/>
        <v/>
      </c>
      <c r="AU61" s="231" t="str">
        <f t="shared" si="154"/>
        <v/>
      </c>
      <c r="AV61" s="227"/>
      <c r="AW61" s="230" t="str">
        <f>AW60</f>
        <v/>
      </c>
      <c r="AX61" s="227"/>
      <c r="AY61" s="230" t="str">
        <f>AY60</f>
        <v/>
      </c>
      <c r="AZ61" s="227"/>
      <c r="BA61" s="230" t="str">
        <f>BA60</f>
        <v/>
      </c>
      <c r="BB61" s="227"/>
      <c r="BC61" s="230" t="str">
        <f>BC60</f>
        <v/>
      </c>
      <c r="BD61" s="227"/>
      <c r="BE61" s="230" t="str">
        <f>BE60</f>
        <v/>
      </c>
      <c r="BF61" s="227"/>
      <c r="BG61" s="230" t="str">
        <f>BG60</f>
        <v/>
      </c>
      <c r="BH61" s="1"/>
      <c r="FE61" s="90" t="str">
        <f>FE60</f>
        <v>Show</v>
      </c>
      <c r="FF61" s="281"/>
      <c r="FG61" s="281"/>
      <c r="FH61" s="281"/>
      <c r="FI61" s="281"/>
      <c r="FJ61" s="281"/>
      <c r="FK61" s="281"/>
      <c r="FL61" s="281"/>
    </row>
    <row r="62" spans="1:168" ht="6" customHeight="1" x14ac:dyDescent="0.25">
      <c r="A62" s="28" t="s">
        <v>526</v>
      </c>
      <c r="C62" s="92"/>
      <c r="D62" s="3"/>
      <c r="E62" s="82"/>
      <c r="F62" s="191"/>
      <c r="G62" s="154"/>
      <c r="H62" s="187"/>
      <c r="I62" s="192"/>
      <c r="J62" s="94"/>
      <c r="K62" s="192"/>
      <c r="L62" s="507"/>
      <c r="M62" s="507"/>
      <c r="N62" s="507"/>
      <c r="O62" s="507"/>
      <c r="Q62" s="1"/>
      <c r="AE62" s="11"/>
      <c r="AF62" s="122"/>
      <c r="AG62" s="124" t="b">
        <f>AG63</f>
        <v>1</v>
      </c>
      <c r="AH62" s="124"/>
      <c r="AI62" s="168"/>
      <c r="AJ62" s="166"/>
      <c r="AK62" s="166"/>
      <c r="AL62" s="167"/>
      <c r="AM62" s="1"/>
      <c r="AN62" s="1"/>
      <c r="AO62" s="1"/>
      <c r="AP62" s="1"/>
      <c r="AQ62" s="1"/>
      <c r="AR62" s="1"/>
      <c r="AS62" s="1"/>
      <c r="AT62" s="230" t="str">
        <f t="shared" si="153"/>
        <v/>
      </c>
      <c r="AU62" s="231" t="str">
        <f t="shared" si="154"/>
        <v/>
      </c>
      <c r="AV62" s="227"/>
      <c r="AW62" s="230" t="str">
        <f>AW63</f>
        <v/>
      </c>
      <c r="AX62" s="227"/>
      <c r="AY62" s="230" t="str">
        <f>AY63</f>
        <v/>
      </c>
      <c r="AZ62" s="227"/>
      <c r="BA62" s="230" t="str">
        <f>BA63</f>
        <v/>
      </c>
      <c r="BB62" s="227"/>
      <c r="BC62" s="230" t="str">
        <f>BC63</f>
        <v/>
      </c>
      <c r="BD62" s="227"/>
      <c r="BE62" s="230" t="str">
        <f>BE63</f>
        <v/>
      </c>
      <c r="BF62" s="227"/>
      <c r="BG62" s="230" t="str">
        <f>BG63</f>
        <v/>
      </c>
      <c r="BH62" s="1"/>
      <c r="FE62" s="90" t="str">
        <f>FE63</f>
        <v>Show</v>
      </c>
      <c r="FF62" s="281"/>
      <c r="FG62" s="281"/>
      <c r="FH62" s="281"/>
      <c r="FI62" s="281"/>
      <c r="FJ62" s="281"/>
      <c r="FK62" s="281"/>
      <c r="FL62" s="281"/>
    </row>
    <row r="63" spans="1:168" ht="15" x14ac:dyDescent="0.25">
      <c r="A63" s="28" t="s">
        <v>526</v>
      </c>
      <c r="C63" s="176" t="s">
        <v>558</v>
      </c>
      <c r="D63" s="316" t="str">
        <f>IF(Cklst_Style=4,IF(FIND("--",$C$3)=11,MID($C$3,9,1)&amp;"."&amp;AI63,MID($C$3,9,2)&amp;"."&amp;AI63),IF(FIND("--",$C$3)=9,MID($C$3,7,1)&amp;"."&amp;AI63,MID($C$3,7,2)&amp;"."&amp;AI63))</f>
        <v>1.16</v>
      </c>
      <c r="E63" s="483" t="s">
        <v>691</v>
      </c>
      <c r="F63" s="177"/>
      <c r="G63" s="508" t="s">
        <v>203</v>
      </c>
      <c r="H63" s="181"/>
      <c r="I63" s="151" t="s">
        <v>216</v>
      </c>
      <c r="J63" s="143"/>
      <c r="K63" s="192"/>
      <c r="L63" s="482"/>
      <c r="M63" s="482"/>
      <c r="N63" s="482"/>
      <c r="O63" s="482"/>
      <c r="Q63" s="1"/>
      <c r="R63" s="171"/>
      <c r="S63" s="171"/>
      <c r="T63" s="171"/>
      <c r="U63" s="171"/>
      <c r="AE63" s="11" t="b">
        <f>IF(F63=CHAR(80),TRUE,FALSE)</f>
        <v>0</v>
      </c>
      <c r="AF63" s="122" t="b">
        <f>IF(H63=CHAR(80),TRUE,FALSE)</f>
        <v>0</v>
      </c>
      <c r="AG63" s="12" t="b">
        <f>IF(OR(C63=CHAR(80),C63="."),TRUE,FALSE)</f>
        <v>1</v>
      </c>
      <c r="AH63" s="218">
        <v>0</v>
      </c>
      <c r="AI63" s="169">
        <v>16</v>
      </c>
      <c r="AJ63" s="160"/>
      <c r="AK63" s="160"/>
      <c r="AL63" s="161" t="b">
        <v>1</v>
      </c>
      <c r="AM63" s="1"/>
      <c r="AN63" s="1"/>
      <c r="AO63" s="1"/>
      <c r="AP63" s="1"/>
      <c r="AQ63" s="1"/>
      <c r="AR63" s="1"/>
      <c r="AS63" s="1"/>
      <c r="AT63" s="230" t="str">
        <f t="shared" si="153"/>
        <v/>
      </c>
      <c r="AU63" s="231" t="str">
        <f t="shared" si="154"/>
        <v>1.16</v>
      </c>
      <c r="AV63" s="318"/>
      <c r="AW63" s="230" t="str">
        <f>IF(AND(Setup_Flag=1,AV63="",$C63=""),FALSE,"")</f>
        <v/>
      </c>
      <c r="AX63" s="318"/>
      <c r="AY63" s="230" t="str">
        <f>IF(AND(MR2_Flag=1,AX63="",$C63=""),FALSE,"")</f>
        <v/>
      </c>
      <c r="AZ63" s="318"/>
      <c r="BA63" s="230" t="str">
        <f>IF(AND(DP_Flag=1,AZ63="",$C63=""),FALSE,"")</f>
        <v/>
      </c>
      <c r="BB63" s="318"/>
      <c r="BC63" s="230" t="str">
        <f>IF(AND(SS_Flag=1,BB63="",$C63=""),FALSE,"")</f>
        <v/>
      </c>
      <c r="BD63" s="318"/>
      <c r="BE63" s="230" t="str">
        <f>IF(AND(SP_Flag=1,BD63="",$C63=""),FALSE,"")</f>
        <v/>
      </c>
      <c r="BF63" s="318"/>
      <c r="BG63" s="230" t="str">
        <f>IF(AND(FM_Flag=1,BF63="",$C63=""),FALSE,"")</f>
        <v/>
      </c>
      <c r="BH63" s="1"/>
      <c r="BI63" s="268"/>
      <c r="BJ63" s="269" t="s">
        <v>675</v>
      </c>
      <c r="BK63" s="269" t="s">
        <v>675</v>
      </c>
      <c r="BL63" s="269" t="s">
        <v>675</v>
      </c>
      <c r="BM63" s="269" t="s">
        <v>675</v>
      </c>
      <c r="BN63" s="269" t="s">
        <v>675</v>
      </c>
      <c r="BO63" s="269" t="s">
        <v>675</v>
      </c>
      <c r="BP63" s="270" t="str">
        <f ca="1">IF(OR(BI$16=0,BR$16&lt;&gt;0),"",IF(OFFSET(BI63,0,BI$16)="Y",1,IF(OFFSET(BI63,0,BI$16)="N",0,"")))</f>
        <v/>
      </c>
      <c r="BQ63" s="278"/>
      <c r="BR63" s="268"/>
      <c r="BS63" s="269" t="s">
        <v>675</v>
      </c>
      <c r="BT63" s="269" t="s">
        <v>675</v>
      </c>
      <c r="BU63" s="269" t="s">
        <v>675</v>
      </c>
      <c r="BV63" s="269" t="s">
        <v>675</v>
      </c>
      <c r="BW63" s="269" t="s">
        <v>675</v>
      </c>
      <c r="BX63" s="269" t="s">
        <v>675</v>
      </c>
      <c r="BY63" s="269" t="s">
        <v>675</v>
      </c>
      <c r="BZ63" s="269" t="s">
        <v>675</v>
      </c>
      <c r="CA63" s="269" t="s">
        <v>675</v>
      </c>
      <c r="CB63" s="269" t="s">
        <v>675</v>
      </c>
      <c r="CC63" s="269" t="s">
        <v>675</v>
      </c>
      <c r="CD63" s="269" t="s">
        <v>675</v>
      </c>
      <c r="CE63" s="269" t="s">
        <v>675</v>
      </c>
      <c r="CF63" s="269" t="s">
        <v>675</v>
      </c>
      <c r="CG63" s="269" t="s">
        <v>675</v>
      </c>
      <c r="CH63" s="269" t="s">
        <v>675</v>
      </c>
      <c r="CI63" s="269" t="s">
        <v>675</v>
      </c>
      <c r="CJ63" s="269" t="s">
        <v>675</v>
      </c>
      <c r="CK63" s="269" t="s">
        <v>675</v>
      </c>
      <c r="CL63" s="270" t="str">
        <f ca="1">IF(BR$16=0,"",IF(OFFSET(BR63,0,BR$16)="Y",1,IF(OFFSET(BR63,0,BR$16)="N",0,"")))</f>
        <v/>
      </c>
      <c r="CM63" s="278"/>
      <c r="CN63" s="268"/>
      <c r="CO63" s="269" t="s">
        <v>675</v>
      </c>
      <c r="CP63" s="269" t="s">
        <v>675</v>
      </c>
      <c r="CQ63" s="269" t="s">
        <v>675</v>
      </c>
      <c r="CR63" s="269" t="s">
        <v>675</v>
      </c>
      <c r="CS63" s="269" t="s">
        <v>675</v>
      </c>
      <c r="CT63" s="270" t="str">
        <f ca="1">IF(OR(CN$16=0,CW$16&lt;&gt;0),"",IF(CW$16=1,0,IF(OFFSET(CN63,0,CN$16)="Y",1,IF(OFFSET(CN63,0,CN$16)="N",0,""))))</f>
        <v/>
      </c>
      <c r="CU63" s="188"/>
      <c r="CV63" s="268"/>
      <c r="CW63" s="269" t="s">
        <v>675</v>
      </c>
      <c r="CX63" s="269" t="s">
        <v>675</v>
      </c>
      <c r="CY63" s="269" t="s">
        <v>675</v>
      </c>
      <c r="CZ63" s="269" t="s">
        <v>675</v>
      </c>
      <c r="DA63" s="269" t="s">
        <v>675</v>
      </c>
      <c r="DB63" s="269" t="s">
        <v>675</v>
      </c>
      <c r="DC63" s="269" t="s">
        <v>675</v>
      </c>
      <c r="DD63" s="269" t="s">
        <v>675</v>
      </c>
      <c r="DE63" s="269" t="s">
        <v>675</v>
      </c>
      <c r="DF63" s="270" t="str">
        <f>IF(CV$16=0,"",IF(OR(AND(CW$16=1,CW63="Y"),AND(CX$16=1,CX63="Y"),AND(CY$16=1,CY63="Y"),AND(CZ$16=1,CZ63="Y"),AND(DA$16=1,DA63="Y"),AND(DB$16=1,DB63="Y"),AND(DC$16=1,DC63="Y"),AND(DD$16=1,DD63="Y"),AND(DE$16=1,DE63="Y")),1,IF(OR(AND(CW$16=1,CW63="N"),AND(CX$16=1,CX63="N"),AND(CY$16=1,CY63="N"),AND(CZ$16=1,CZ63="N"),AND(DA$16=1,DA63="N"),AND(DB$16=1,DB63="N"),AND(DC$16=1,DC63="N"),AND(DD$16=1,DD63="N"),AND(DE$16=1,DE63="N")),0,"")))</f>
        <v/>
      </c>
      <c r="DG63" s="188"/>
      <c r="DH63" s="268"/>
      <c r="DI63" s="269" t="s">
        <v>675</v>
      </c>
      <c r="DJ63" s="269" t="s">
        <v>675</v>
      </c>
      <c r="DK63" s="270" t="str">
        <f ca="1">IF(DH$16=0,"",IF(OFFSET(DH63,0,DH$16)="Y",1,IF(OFFSET(DH63,0,DH$16)="N",0,"")))</f>
        <v/>
      </c>
      <c r="DL63" s="188"/>
      <c r="DM63" s="268"/>
      <c r="DN63" s="269" t="s">
        <v>675</v>
      </c>
      <c r="DO63" s="269" t="s">
        <v>675</v>
      </c>
      <c r="DP63" s="270" t="str">
        <f ca="1">IF(DM$16=0,"",IF(OFFSET(DM63,0,DM$16)="Y",1,IF(OFFSET(DM63,0,DM$16)="N",0,"")))</f>
        <v/>
      </c>
      <c r="DQ63" s="188"/>
      <c r="DR63" s="268"/>
      <c r="DS63" s="269" t="s">
        <v>676</v>
      </c>
      <c r="DT63" s="279"/>
      <c r="DU63" s="270" t="str">
        <f ca="1">IF(DR$16=0,"",IF(AND(OFFSET(DR63,0,1)="Y",DS$16="Yes"),1,IF(OFFSET(DR63,0,1)="N",1,0)))</f>
        <v/>
      </c>
      <c r="DV63" s="188"/>
      <c r="DW63" s="268"/>
      <c r="DX63" s="269" t="s">
        <v>676</v>
      </c>
      <c r="DY63" s="279"/>
      <c r="DZ63" s="270" t="str">
        <f ca="1">IF(DW$16=0,"",IF(AND(OFFSET(DW63,0,1)="Y",DX$16="Yes"),1,IF(OFFSET(DW63,0,1)="N",1,0)))</f>
        <v/>
      </c>
      <c r="EA63" s="188"/>
      <c r="EB63" s="268"/>
      <c r="EC63" s="269" t="s">
        <v>676</v>
      </c>
      <c r="ED63" s="279"/>
      <c r="EE63" s="270" t="str">
        <f ca="1">IF(EB$16=0,"",IF(AND(OFFSET(EB63,0,1)="Y",EC$16="Yes"),1,IF(OFFSET(EB63,0,1)="N",1,0)))</f>
        <v/>
      </c>
      <c r="EF63" s="188"/>
      <c r="EG63" s="268"/>
      <c r="EH63" s="269" t="s">
        <v>676</v>
      </c>
      <c r="EI63" s="279"/>
      <c r="EJ63" s="270" t="str">
        <f ca="1">IF(EG$16=0,"",IF(AND(OFFSET(EG63,0,1)="Y",EH$16="Yes"),1,IF(OFFSET(EG63,0,1)="N",1,0)))</f>
        <v/>
      </c>
      <c r="EK63" s="188"/>
      <c r="EL63" s="268"/>
      <c r="EM63" s="269" t="s">
        <v>676</v>
      </c>
      <c r="EN63" s="279"/>
      <c r="EO63" s="270" t="str">
        <f ca="1">IF(EL$16=0,"",IF(AND(OFFSET(EL63,0,1)="Y",EM$16="Yes"),1,IF(OFFSET(EL63,0,1)="N",1,0)))</f>
        <v/>
      </c>
      <c r="EP63" s="271"/>
      <c r="EQ63" s="509" t="str">
        <f ca="1">BP63</f>
        <v/>
      </c>
      <c r="ER63" s="509" t="str">
        <f t="shared" ref="ER63" ca="1" si="191">CL63</f>
        <v/>
      </c>
      <c r="ES63" s="509" t="str">
        <f t="shared" ref="ES63" ca="1" si="192">CT63</f>
        <v/>
      </c>
      <c r="ET63" s="509" t="str">
        <f t="shared" ref="ET63" si="193">DF63</f>
        <v/>
      </c>
      <c r="EU63" s="509" t="str">
        <f t="shared" ref="EU63" ca="1" si="194">DK63</f>
        <v/>
      </c>
      <c r="EV63" s="509" t="str">
        <f t="shared" ref="EV63" ca="1" si="195">DP63</f>
        <v/>
      </c>
      <c r="EW63" s="509" t="str">
        <f t="shared" ref="EW63" ca="1" si="196">DU63</f>
        <v/>
      </c>
      <c r="EX63" s="509" t="str">
        <f t="shared" ref="EX63" ca="1" si="197">DZ63</f>
        <v/>
      </c>
      <c r="EY63" s="509" t="str">
        <f t="shared" ref="EY63" ca="1" si="198">EE63</f>
        <v/>
      </c>
      <c r="EZ63" s="509" t="str">
        <f t="shared" ref="EZ63" ca="1" si="199">EJ63</f>
        <v/>
      </c>
      <c r="FA63" s="509" t="str">
        <f t="shared" ref="FA63" ca="1" si="200">EO63</f>
        <v/>
      </c>
      <c r="FC63" s="509">
        <f t="shared" ref="FC63" ca="1" si="201">COUNTA(EQ63:FA63)-COUNTBLANK(EQ63:FA63)</f>
        <v>0</v>
      </c>
      <c r="FD63" s="280">
        <f t="shared" ref="FD63" ca="1" si="202">SUM(EQ63:FA63)</f>
        <v>0</v>
      </c>
      <c r="FE63" s="280" t="s">
        <v>586</v>
      </c>
      <c r="FF63" s="228"/>
      <c r="FG63" s="281"/>
      <c r="FH63" s="281"/>
      <c r="FI63" s="281"/>
      <c r="FJ63" s="281"/>
      <c r="FK63" s="281"/>
      <c r="FL63" s="281"/>
    </row>
    <row r="64" spans="1:168" ht="6" customHeight="1" x14ac:dyDescent="0.25">
      <c r="A64" s="28" t="s">
        <v>526</v>
      </c>
      <c r="C64" s="93"/>
      <c r="D64" s="128"/>
      <c r="E64" s="86"/>
      <c r="F64" s="195"/>
      <c r="G64" s="153"/>
      <c r="H64" s="182"/>
      <c r="I64" s="196"/>
      <c r="J64" s="96"/>
      <c r="K64" s="196"/>
      <c r="L64" s="127"/>
      <c r="M64" s="127"/>
      <c r="N64" s="127"/>
      <c r="O64" s="127"/>
      <c r="Q64" s="1"/>
      <c r="AE64" s="11"/>
      <c r="AF64" s="122"/>
      <c r="AG64" s="12" t="b">
        <f>AG63</f>
        <v>1</v>
      </c>
      <c r="AH64" s="12"/>
      <c r="AI64" s="168"/>
      <c r="AJ64" s="166"/>
      <c r="AK64" s="166"/>
      <c r="AL64" s="167"/>
      <c r="AM64" s="1"/>
      <c r="AN64" s="1"/>
      <c r="AO64" s="1"/>
      <c r="AP64" s="1"/>
      <c r="AQ64" s="1"/>
      <c r="AR64" s="1"/>
      <c r="AS64" s="1"/>
      <c r="AT64" s="230" t="str">
        <f t="shared" si="153"/>
        <v/>
      </c>
      <c r="AU64" s="231" t="str">
        <f t="shared" si="154"/>
        <v/>
      </c>
      <c r="AV64" s="227"/>
      <c r="AW64" s="230" t="str">
        <f>AW63</f>
        <v/>
      </c>
      <c r="AX64" s="227"/>
      <c r="AY64" s="230" t="str">
        <f>AY63</f>
        <v/>
      </c>
      <c r="AZ64" s="227"/>
      <c r="BA64" s="230" t="str">
        <f>BA63</f>
        <v/>
      </c>
      <c r="BB64" s="227"/>
      <c r="BC64" s="230" t="str">
        <f>BC63</f>
        <v/>
      </c>
      <c r="BD64" s="227"/>
      <c r="BE64" s="230" t="str">
        <f>BE63</f>
        <v/>
      </c>
      <c r="BF64" s="227"/>
      <c r="BG64" s="230" t="str">
        <f>BG63</f>
        <v/>
      </c>
      <c r="BH64" s="1"/>
      <c r="FE64" s="90" t="str">
        <f>FE63</f>
        <v>Show</v>
      </c>
      <c r="FF64" s="281"/>
      <c r="FG64" s="281"/>
      <c r="FH64" s="281"/>
      <c r="FI64" s="281"/>
      <c r="FJ64" s="281"/>
      <c r="FK64" s="281"/>
      <c r="FL64" s="281"/>
    </row>
    <row r="65" spans="1:168" ht="6" customHeight="1" x14ac:dyDescent="0.25">
      <c r="A65" s="28" t="s">
        <v>526</v>
      </c>
      <c r="C65" s="92"/>
      <c r="D65" s="3"/>
      <c r="E65" s="82"/>
      <c r="F65" s="191"/>
      <c r="G65" s="154"/>
      <c r="H65" s="187"/>
      <c r="I65" s="192"/>
      <c r="J65" s="94"/>
      <c r="K65" s="192"/>
      <c r="L65" s="507"/>
      <c r="M65" s="507"/>
      <c r="N65" s="507"/>
      <c r="O65" s="507"/>
      <c r="Q65" s="1"/>
      <c r="AE65" s="11"/>
      <c r="AF65" s="122"/>
      <c r="AG65" s="124" t="b">
        <f>AG66</f>
        <v>1</v>
      </c>
      <c r="AH65" s="124"/>
      <c r="AI65" s="168"/>
      <c r="AJ65" s="166"/>
      <c r="AK65" s="166"/>
      <c r="AL65" s="167"/>
      <c r="AM65" s="1"/>
      <c r="AN65" s="1"/>
      <c r="AO65" s="1"/>
      <c r="AP65" s="1"/>
      <c r="AQ65" s="1"/>
      <c r="AR65" s="1"/>
      <c r="AS65" s="1"/>
      <c r="AT65" s="230" t="str">
        <f t="shared" si="153"/>
        <v/>
      </c>
      <c r="AU65" s="231" t="str">
        <f t="shared" si="154"/>
        <v/>
      </c>
      <c r="AV65" s="227"/>
      <c r="AW65" s="230" t="str">
        <f>AW66</f>
        <v/>
      </c>
      <c r="AX65" s="227"/>
      <c r="AY65" s="230" t="str">
        <f>AY66</f>
        <v/>
      </c>
      <c r="AZ65" s="227"/>
      <c r="BA65" s="230" t="str">
        <f>BA66</f>
        <v/>
      </c>
      <c r="BB65" s="227"/>
      <c r="BC65" s="230" t="str">
        <f>BC66</f>
        <v/>
      </c>
      <c r="BD65" s="227"/>
      <c r="BE65" s="230" t="str">
        <f>BE66</f>
        <v/>
      </c>
      <c r="BF65" s="227"/>
      <c r="BG65" s="230" t="str">
        <f>BG66</f>
        <v/>
      </c>
      <c r="BH65" s="1"/>
      <c r="FE65" s="90" t="str">
        <f>FE66</f>
        <v>Show</v>
      </c>
      <c r="FF65" s="281"/>
      <c r="FG65" s="281"/>
      <c r="FH65" s="281"/>
      <c r="FI65" s="281"/>
      <c r="FJ65" s="281"/>
      <c r="FK65" s="281"/>
      <c r="FL65" s="281"/>
    </row>
    <row r="66" spans="1:168" ht="15" x14ac:dyDescent="0.25">
      <c r="A66" s="28" t="s">
        <v>526</v>
      </c>
      <c r="C66" s="176" t="s">
        <v>558</v>
      </c>
      <c r="D66" s="316" t="str">
        <f>IF(Cklst_Style=4,IF(FIND("--",$C$3)=11,MID($C$3,9,1)&amp;"."&amp;AI66,MID($C$3,9,2)&amp;"."&amp;AI66),IF(FIND("--",$C$3)=9,MID($C$3,7,1)&amp;"."&amp;AI66,MID($C$3,7,2)&amp;"."&amp;AI66))</f>
        <v>1.17</v>
      </c>
      <c r="E66" s="483" t="s">
        <v>692</v>
      </c>
      <c r="F66" s="177"/>
      <c r="G66" s="508" t="s">
        <v>203</v>
      </c>
      <c r="H66" s="181"/>
      <c r="I66" s="151" t="s">
        <v>216</v>
      </c>
      <c r="J66" s="143"/>
      <c r="K66" s="192"/>
      <c r="L66" s="482"/>
      <c r="M66" s="482"/>
      <c r="N66" s="482"/>
      <c r="O66" s="482"/>
      <c r="Q66" s="1"/>
      <c r="R66" s="171"/>
      <c r="S66" s="171"/>
      <c r="T66" s="171"/>
      <c r="U66" s="171"/>
      <c r="AE66" s="11" t="b">
        <f>IF(F66=CHAR(80),TRUE,FALSE)</f>
        <v>0</v>
      </c>
      <c r="AF66" s="122" t="b">
        <f>IF(H66=CHAR(80),TRUE,FALSE)</f>
        <v>0</v>
      </c>
      <c r="AG66" s="12" t="b">
        <f>IF(OR(C66=CHAR(80),C66="."),TRUE,FALSE)</f>
        <v>1</v>
      </c>
      <c r="AH66" s="218">
        <v>0</v>
      </c>
      <c r="AI66" s="169">
        <v>17</v>
      </c>
      <c r="AJ66" s="160"/>
      <c r="AK66" s="160"/>
      <c r="AL66" s="161" t="b">
        <v>1</v>
      </c>
      <c r="AM66" s="1"/>
      <c r="AN66" s="1"/>
      <c r="AO66" s="1"/>
      <c r="AP66" s="1"/>
      <c r="AQ66" s="1"/>
      <c r="AR66" s="1"/>
      <c r="AS66" s="1"/>
      <c r="AT66" s="230" t="str">
        <f t="shared" si="153"/>
        <v/>
      </c>
      <c r="AU66" s="231" t="str">
        <f t="shared" si="154"/>
        <v>1.17</v>
      </c>
      <c r="AV66" s="318"/>
      <c r="AW66" s="230" t="str">
        <f>IF(AND(Setup_Flag=1,AV66="",$C66=""),FALSE,"")</f>
        <v/>
      </c>
      <c r="AX66" s="318"/>
      <c r="AY66" s="230" t="str">
        <f>IF(AND(MR2_Flag=1,AX66="",$C66=""),FALSE,"")</f>
        <v/>
      </c>
      <c r="AZ66" s="318"/>
      <c r="BA66" s="230" t="str">
        <f>IF(AND(DP_Flag=1,AZ66="",$C66=""),FALSE,"")</f>
        <v/>
      </c>
      <c r="BB66" s="318"/>
      <c r="BC66" s="230" t="str">
        <f>IF(AND(SS_Flag=1,BB66="",$C66=""),FALSE,"")</f>
        <v/>
      </c>
      <c r="BD66" s="318"/>
      <c r="BE66" s="230" t="str">
        <f>IF(AND(SP_Flag=1,BD66="",$C66=""),FALSE,"")</f>
        <v/>
      </c>
      <c r="BF66" s="318"/>
      <c r="BG66" s="230" t="str">
        <f>IF(AND(FM_Flag=1,BF66="",$C66=""),FALSE,"")</f>
        <v/>
      </c>
      <c r="BH66" s="1"/>
      <c r="BI66" s="268"/>
      <c r="BJ66" s="269" t="s">
        <v>675</v>
      </c>
      <c r="BK66" s="269" t="s">
        <v>675</v>
      </c>
      <c r="BL66" s="269" t="s">
        <v>675</v>
      </c>
      <c r="BM66" s="269" t="s">
        <v>675</v>
      </c>
      <c r="BN66" s="269" t="s">
        <v>675</v>
      </c>
      <c r="BO66" s="269" t="s">
        <v>675</v>
      </c>
      <c r="BP66" s="270" t="str">
        <f ca="1">IF(OR(BI$16=0,BR$16&lt;&gt;0),"",IF(OFFSET(BI66,0,BI$16)="Y",1,IF(OFFSET(BI66,0,BI$16)="N",0,"")))</f>
        <v/>
      </c>
      <c r="BQ66" s="278"/>
      <c r="BR66" s="268"/>
      <c r="BS66" s="269" t="s">
        <v>675</v>
      </c>
      <c r="BT66" s="269" t="s">
        <v>675</v>
      </c>
      <c r="BU66" s="269" t="s">
        <v>675</v>
      </c>
      <c r="BV66" s="269" t="s">
        <v>675</v>
      </c>
      <c r="BW66" s="269" t="s">
        <v>675</v>
      </c>
      <c r="BX66" s="269" t="s">
        <v>675</v>
      </c>
      <c r="BY66" s="269" t="s">
        <v>675</v>
      </c>
      <c r="BZ66" s="269" t="s">
        <v>675</v>
      </c>
      <c r="CA66" s="269" t="s">
        <v>675</v>
      </c>
      <c r="CB66" s="269" t="s">
        <v>675</v>
      </c>
      <c r="CC66" s="269" t="s">
        <v>675</v>
      </c>
      <c r="CD66" s="269" t="s">
        <v>675</v>
      </c>
      <c r="CE66" s="269" t="s">
        <v>675</v>
      </c>
      <c r="CF66" s="269" t="s">
        <v>675</v>
      </c>
      <c r="CG66" s="269" t="s">
        <v>675</v>
      </c>
      <c r="CH66" s="269" t="s">
        <v>675</v>
      </c>
      <c r="CI66" s="269" t="s">
        <v>675</v>
      </c>
      <c r="CJ66" s="269" t="s">
        <v>675</v>
      </c>
      <c r="CK66" s="269" t="s">
        <v>675</v>
      </c>
      <c r="CL66" s="270" t="str">
        <f ca="1">IF(BR$16=0,"",IF(OFFSET(BR66,0,BR$16)="Y",1,IF(OFFSET(BR66,0,BR$16)="N",0,"")))</f>
        <v/>
      </c>
      <c r="CM66" s="278"/>
      <c r="CN66" s="268"/>
      <c r="CO66" s="269" t="s">
        <v>675</v>
      </c>
      <c r="CP66" s="269" t="s">
        <v>675</v>
      </c>
      <c r="CQ66" s="269" t="s">
        <v>675</v>
      </c>
      <c r="CR66" s="269" t="s">
        <v>675</v>
      </c>
      <c r="CS66" s="269" t="s">
        <v>675</v>
      </c>
      <c r="CT66" s="270" t="str">
        <f ca="1">IF(OR(CN$16=0,CW$16&lt;&gt;0),"",IF(CW$16=1,0,IF(OFFSET(CN66,0,CN$16)="Y",1,IF(OFFSET(CN66,0,CN$16)="N",0,""))))</f>
        <v/>
      </c>
      <c r="CU66" s="188"/>
      <c r="CV66" s="268"/>
      <c r="CW66" s="269" t="s">
        <v>675</v>
      </c>
      <c r="CX66" s="269" t="s">
        <v>675</v>
      </c>
      <c r="CY66" s="269" t="s">
        <v>675</v>
      </c>
      <c r="CZ66" s="269" t="s">
        <v>675</v>
      </c>
      <c r="DA66" s="269" t="s">
        <v>675</v>
      </c>
      <c r="DB66" s="269" t="s">
        <v>675</v>
      </c>
      <c r="DC66" s="269" t="s">
        <v>675</v>
      </c>
      <c r="DD66" s="269" t="s">
        <v>675</v>
      </c>
      <c r="DE66" s="269" t="s">
        <v>675</v>
      </c>
      <c r="DF66" s="270" t="str">
        <f>IF(CV$16=0,"",IF(OR(AND(CW$16=1,CW66="Y"),AND(CX$16=1,CX66="Y"),AND(CY$16=1,CY66="Y"),AND(CZ$16=1,CZ66="Y"),AND(DA$16=1,DA66="Y"),AND(DB$16=1,DB66="Y"),AND(DC$16=1,DC66="Y"),AND(DD$16=1,DD66="Y"),AND(DE$16=1,DE66="Y")),1,IF(OR(AND(CW$16=1,CW66="N"),AND(CX$16=1,CX66="N"),AND(CY$16=1,CY66="N"),AND(CZ$16=1,CZ66="N"),AND(DA$16=1,DA66="N"),AND(DB$16=1,DB66="N"),AND(DC$16=1,DC66="N"),AND(DD$16=1,DD66="N"),AND(DE$16=1,DE66="N")),0,"")))</f>
        <v/>
      </c>
      <c r="DG66" s="188"/>
      <c r="DH66" s="268"/>
      <c r="DI66" s="269" t="s">
        <v>675</v>
      </c>
      <c r="DJ66" s="269" t="s">
        <v>675</v>
      </c>
      <c r="DK66" s="270" t="str">
        <f ca="1">IF(DH$16=0,"",IF(OFFSET(DH66,0,DH$16)="Y",1,IF(OFFSET(DH66,0,DH$16)="N",0,"")))</f>
        <v/>
      </c>
      <c r="DL66" s="188"/>
      <c r="DM66" s="268"/>
      <c r="DN66" s="269" t="s">
        <v>675</v>
      </c>
      <c r="DO66" s="269" t="s">
        <v>675</v>
      </c>
      <c r="DP66" s="270" t="str">
        <f ca="1">IF(DM$16=0,"",IF(OFFSET(DM66,0,DM$16)="Y",1,IF(OFFSET(DM66,0,DM$16)="N",0,"")))</f>
        <v/>
      </c>
      <c r="DQ66" s="188"/>
      <c r="DR66" s="268"/>
      <c r="DS66" s="269" t="s">
        <v>676</v>
      </c>
      <c r="DT66" s="279"/>
      <c r="DU66" s="270" t="str">
        <f ca="1">IF(DR$16=0,"",IF(AND(OFFSET(DR66,0,1)="Y",DS$16="Yes"),1,IF(OFFSET(DR66,0,1)="N",1,0)))</f>
        <v/>
      </c>
      <c r="DV66" s="188"/>
      <c r="DW66" s="268"/>
      <c r="DX66" s="269" t="s">
        <v>676</v>
      </c>
      <c r="DY66" s="279"/>
      <c r="DZ66" s="270" t="str">
        <f ca="1">IF(DW$16=0,"",IF(AND(OFFSET(DW66,0,1)="Y",DX$16="Yes"),1,IF(OFFSET(DW66,0,1)="N",1,0)))</f>
        <v/>
      </c>
      <c r="EA66" s="188"/>
      <c r="EB66" s="268"/>
      <c r="EC66" s="269" t="s">
        <v>676</v>
      </c>
      <c r="ED66" s="279"/>
      <c r="EE66" s="270" t="str">
        <f ca="1">IF(EB$16=0,"",IF(AND(OFFSET(EB66,0,1)="Y",EC$16="Yes"),1,IF(OFFSET(EB66,0,1)="N",1,0)))</f>
        <v/>
      </c>
      <c r="EF66" s="188"/>
      <c r="EG66" s="268"/>
      <c r="EH66" s="269" t="s">
        <v>676</v>
      </c>
      <c r="EI66" s="279"/>
      <c r="EJ66" s="270" t="str">
        <f ca="1">IF(EG$16=0,"",IF(AND(OFFSET(EG66,0,1)="Y",EH$16="Yes"),1,IF(OFFSET(EG66,0,1)="N",1,0)))</f>
        <v/>
      </c>
      <c r="EK66" s="188"/>
      <c r="EL66" s="268"/>
      <c r="EM66" s="269" t="s">
        <v>676</v>
      </c>
      <c r="EN66" s="279"/>
      <c r="EO66" s="270" t="str">
        <f ca="1">IF(EL$16=0,"",IF(AND(OFFSET(EL66,0,1)="Y",EM$16="Yes"),1,IF(OFFSET(EL66,0,1)="N",1,0)))</f>
        <v/>
      </c>
      <c r="EP66" s="271"/>
      <c r="EQ66" s="509" t="str">
        <f ca="1">BP66</f>
        <v/>
      </c>
      <c r="ER66" s="509" t="str">
        <f t="shared" ref="ER66" ca="1" si="203">CL66</f>
        <v/>
      </c>
      <c r="ES66" s="509" t="str">
        <f t="shared" ref="ES66" ca="1" si="204">CT66</f>
        <v/>
      </c>
      <c r="ET66" s="509" t="str">
        <f t="shared" ref="ET66" si="205">DF66</f>
        <v/>
      </c>
      <c r="EU66" s="509" t="str">
        <f t="shared" ref="EU66" ca="1" si="206">DK66</f>
        <v/>
      </c>
      <c r="EV66" s="509" t="str">
        <f t="shared" ref="EV66" ca="1" si="207">DP66</f>
        <v/>
      </c>
      <c r="EW66" s="509" t="str">
        <f t="shared" ref="EW66" ca="1" si="208">DU66</f>
        <v/>
      </c>
      <c r="EX66" s="509" t="str">
        <f t="shared" ref="EX66" ca="1" si="209">DZ66</f>
        <v/>
      </c>
      <c r="EY66" s="509" t="str">
        <f t="shared" ref="EY66" ca="1" si="210">EE66</f>
        <v/>
      </c>
      <c r="EZ66" s="509" t="str">
        <f t="shared" ref="EZ66" ca="1" si="211">EJ66</f>
        <v/>
      </c>
      <c r="FA66" s="509" t="str">
        <f t="shared" ref="FA66" ca="1" si="212">EO66</f>
        <v/>
      </c>
      <c r="FC66" s="509">
        <f t="shared" ref="FC66" ca="1" si="213">COUNTA(EQ66:FA66)-COUNTBLANK(EQ66:FA66)</f>
        <v>0</v>
      </c>
      <c r="FD66" s="280">
        <f t="shared" ref="FD66" ca="1" si="214">SUM(EQ66:FA66)</f>
        <v>0</v>
      </c>
      <c r="FE66" s="280" t="s">
        <v>586</v>
      </c>
      <c r="FF66" s="228"/>
      <c r="FG66" s="281"/>
      <c r="FH66" s="281"/>
      <c r="FI66" s="281"/>
      <c r="FJ66" s="281"/>
      <c r="FK66" s="281"/>
      <c r="FL66" s="281"/>
    </row>
    <row r="67" spans="1:168" ht="6" customHeight="1" x14ac:dyDescent="0.25">
      <c r="A67" s="28" t="s">
        <v>526</v>
      </c>
      <c r="C67" s="93"/>
      <c r="D67" s="128"/>
      <c r="E67" s="86"/>
      <c r="F67" s="195"/>
      <c r="G67" s="153"/>
      <c r="H67" s="182"/>
      <c r="I67" s="196"/>
      <c r="J67" s="96"/>
      <c r="K67" s="196"/>
      <c r="L67" s="127"/>
      <c r="M67" s="127"/>
      <c r="N67" s="127"/>
      <c r="O67" s="127"/>
      <c r="Q67" s="1"/>
      <c r="AE67" s="11"/>
      <c r="AF67" s="122"/>
      <c r="AG67" s="12" t="b">
        <f>AG66</f>
        <v>1</v>
      </c>
      <c r="AH67" s="12"/>
      <c r="AI67" s="168"/>
      <c r="AJ67" s="166"/>
      <c r="AK67" s="166"/>
      <c r="AL67" s="167"/>
      <c r="AM67" s="1"/>
      <c r="AN67" s="1"/>
      <c r="AO67" s="1"/>
      <c r="AP67" s="1"/>
      <c r="AQ67" s="1"/>
      <c r="AR67" s="1"/>
      <c r="AS67" s="1"/>
      <c r="AT67" s="230" t="str">
        <f t="shared" si="153"/>
        <v/>
      </c>
      <c r="AU67" s="231" t="str">
        <f t="shared" si="154"/>
        <v/>
      </c>
      <c r="AV67" s="227"/>
      <c r="AW67" s="230" t="str">
        <f>AW66</f>
        <v/>
      </c>
      <c r="AX67" s="227"/>
      <c r="AY67" s="230" t="str">
        <f>AY66</f>
        <v/>
      </c>
      <c r="AZ67" s="227"/>
      <c r="BA67" s="230" t="str">
        <f>BA66</f>
        <v/>
      </c>
      <c r="BB67" s="227"/>
      <c r="BC67" s="230" t="str">
        <f>BC66</f>
        <v/>
      </c>
      <c r="BD67" s="227"/>
      <c r="BE67" s="230" t="str">
        <f>BE66</f>
        <v/>
      </c>
      <c r="BF67" s="227"/>
      <c r="BG67" s="230" t="str">
        <f>BG66</f>
        <v/>
      </c>
      <c r="BH67" s="1"/>
      <c r="FE67" s="90" t="str">
        <f>FE66</f>
        <v>Show</v>
      </c>
      <c r="FF67" s="281"/>
      <c r="FG67" s="281"/>
      <c r="FH67" s="281"/>
      <c r="FI67" s="281"/>
      <c r="FJ67" s="281"/>
      <c r="FK67" s="281"/>
      <c r="FL67" s="281"/>
    </row>
    <row r="68" spans="1:168" ht="6" customHeight="1" x14ac:dyDescent="0.25">
      <c r="A68" s="28" t="s">
        <v>526</v>
      </c>
      <c r="C68" s="92"/>
      <c r="D68" s="3"/>
      <c r="E68" s="82"/>
      <c r="F68" s="191"/>
      <c r="G68" s="154"/>
      <c r="H68" s="187"/>
      <c r="I68" s="192"/>
      <c r="J68" s="94"/>
      <c r="K68" s="192"/>
      <c r="L68" s="507"/>
      <c r="M68" s="507"/>
      <c r="N68" s="507"/>
      <c r="O68" s="507"/>
      <c r="Q68" s="1"/>
      <c r="AE68" s="11"/>
      <c r="AF68" s="122"/>
      <c r="AG68" s="124" t="b">
        <f>AG69</f>
        <v>1</v>
      </c>
      <c r="AH68" s="124"/>
      <c r="AI68" s="168"/>
      <c r="AJ68" s="166"/>
      <c r="AK68" s="166"/>
      <c r="AL68" s="167"/>
      <c r="AM68" s="1"/>
      <c r="AN68" s="1"/>
      <c r="AO68" s="1"/>
      <c r="AP68" s="1"/>
      <c r="AQ68" s="1"/>
      <c r="AR68" s="1"/>
      <c r="AS68" s="1"/>
      <c r="AT68" s="230" t="str">
        <f t="shared" si="153"/>
        <v/>
      </c>
      <c r="AU68" s="231" t="str">
        <f t="shared" si="154"/>
        <v/>
      </c>
      <c r="AV68" s="227"/>
      <c r="AW68" s="230" t="str">
        <f>AW69</f>
        <v/>
      </c>
      <c r="AX68" s="227"/>
      <c r="AY68" s="230" t="str">
        <f>AY69</f>
        <v/>
      </c>
      <c r="AZ68" s="227"/>
      <c r="BA68" s="230" t="str">
        <f>BA69</f>
        <v/>
      </c>
      <c r="BB68" s="227"/>
      <c r="BC68" s="230" t="str">
        <f>BC69</f>
        <v/>
      </c>
      <c r="BD68" s="227"/>
      <c r="BE68" s="230" t="str">
        <f>BE69</f>
        <v/>
      </c>
      <c r="BF68" s="227"/>
      <c r="BG68" s="230" t="str">
        <f>BG69</f>
        <v/>
      </c>
      <c r="BH68" s="1"/>
      <c r="FE68" s="90" t="str">
        <f>FE69</f>
        <v>Show</v>
      </c>
      <c r="FF68" s="281"/>
      <c r="FG68" s="281"/>
      <c r="FH68" s="281"/>
      <c r="FI68" s="281"/>
      <c r="FJ68" s="281"/>
      <c r="FK68" s="281"/>
      <c r="FL68" s="281"/>
    </row>
    <row r="69" spans="1:168" ht="15" x14ac:dyDescent="0.25">
      <c r="A69" s="28" t="s">
        <v>526</v>
      </c>
      <c r="C69" s="176" t="s">
        <v>558</v>
      </c>
      <c r="D69" s="316" t="str">
        <f>IF(Cklst_Style=4,IF(FIND("--",$C$3)=11,MID($C$3,9,1)&amp;"."&amp;AI69,MID($C$3,9,2)&amp;"."&amp;AI69),IF(FIND("--",$C$3)=9,MID($C$3,7,1)&amp;"."&amp;AI69,MID($C$3,7,2)&amp;"."&amp;AI69))</f>
        <v>1.18</v>
      </c>
      <c r="E69" s="483" t="s">
        <v>693</v>
      </c>
      <c r="F69" s="177"/>
      <c r="G69" s="508" t="s">
        <v>203</v>
      </c>
      <c r="H69" s="181"/>
      <c r="I69" s="151" t="s">
        <v>216</v>
      </c>
      <c r="J69" s="143"/>
      <c r="K69" s="192"/>
      <c r="L69" s="482"/>
      <c r="M69" s="482"/>
      <c r="N69" s="482"/>
      <c r="O69" s="482"/>
      <c r="Q69" s="1"/>
      <c r="R69" s="171"/>
      <c r="S69" s="171"/>
      <c r="T69" s="171"/>
      <c r="U69" s="171"/>
      <c r="AE69" s="11" t="b">
        <f>IF(F69=CHAR(80),TRUE,FALSE)</f>
        <v>0</v>
      </c>
      <c r="AF69" s="122" t="b">
        <f>IF(H69=CHAR(80),TRUE,FALSE)</f>
        <v>0</v>
      </c>
      <c r="AG69" s="12" t="b">
        <f>IF(OR(C69=CHAR(80),C69="."),TRUE,FALSE)</f>
        <v>1</v>
      </c>
      <c r="AH69" s="218">
        <v>0</v>
      </c>
      <c r="AI69" s="169">
        <v>18</v>
      </c>
      <c r="AJ69" s="160"/>
      <c r="AK69" s="160"/>
      <c r="AL69" s="161" t="b">
        <v>1</v>
      </c>
      <c r="AM69" s="1"/>
      <c r="AN69" s="1"/>
      <c r="AO69" s="1"/>
      <c r="AP69" s="1"/>
      <c r="AQ69" s="1"/>
      <c r="AR69" s="1"/>
      <c r="AS69" s="1"/>
      <c r="AT69" s="230" t="str">
        <f t="shared" si="153"/>
        <v/>
      </c>
      <c r="AU69" s="231" t="str">
        <f t="shared" si="154"/>
        <v>1.18</v>
      </c>
      <c r="AV69" s="318"/>
      <c r="AW69" s="230" t="str">
        <f>IF(AND(Setup_Flag=1,AV69="",$C69=""),FALSE,"")</f>
        <v/>
      </c>
      <c r="AX69" s="318"/>
      <c r="AY69" s="230" t="str">
        <f>IF(AND(MR2_Flag=1,AX69="",$C69=""),FALSE,"")</f>
        <v/>
      </c>
      <c r="AZ69" s="318"/>
      <c r="BA69" s="230" t="str">
        <f>IF(AND(DP_Flag=1,AZ69="",$C69=""),FALSE,"")</f>
        <v/>
      </c>
      <c r="BB69" s="318"/>
      <c r="BC69" s="230" t="str">
        <f>IF(AND(SS_Flag=1,BB69="",$C69=""),FALSE,"")</f>
        <v/>
      </c>
      <c r="BD69" s="318"/>
      <c r="BE69" s="230" t="str">
        <f>IF(AND(SP_Flag=1,BD69="",$C69=""),FALSE,"")</f>
        <v/>
      </c>
      <c r="BF69" s="318"/>
      <c r="BG69" s="230" t="str">
        <f>IF(AND(FM_Flag=1,BF69="",$C69=""),FALSE,"")</f>
        <v/>
      </c>
      <c r="BH69" s="1"/>
      <c r="BI69" s="268"/>
      <c r="BJ69" s="269" t="s">
        <v>675</v>
      </c>
      <c r="BK69" s="269" t="s">
        <v>675</v>
      </c>
      <c r="BL69" s="269" t="s">
        <v>675</v>
      </c>
      <c r="BM69" s="269" t="s">
        <v>675</v>
      </c>
      <c r="BN69" s="269" t="s">
        <v>675</v>
      </c>
      <c r="BO69" s="269" t="s">
        <v>675</v>
      </c>
      <c r="BP69" s="270" t="str">
        <f ca="1">IF(OR(BI$16=0,BR$16&lt;&gt;0),"",IF(OFFSET(BI69,0,BI$16)="Y",1,IF(OFFSET(BI69,0,BI$16)="N",0,"")))</f>
        <v/>
      </c>
      <c r="BQ69" s="278"/>
      <c r="BR69" s="268"/>
      <c r="BS69" s="269" t="s">
        <v>675</v>
      </c>
      <c r="BT69" s="269" t="s">
        <v>675</v>
      </c>
      <c r="BU69" s="269" t="s">
        <v>675</v>
      </c>
      <c r="BV69" s="269" t="s">
        <v>675</v>
      </c>
      <c r="BW69" s="269" t="s">
        <v>675</v>
      </c>
      <c r="BX69" s="269" t="s">
        <v>675</v>
      </c>
      <c r="BY69" s="269" t="s">
        <v>675</v>
      </c>
      <c r="BZ69" s="269" t="s">
        <v>675</v>
      </c>
      <c r="CA69" s="269" t="s">
        <v>675</v>
      </c>
      <c r="CB69" s="269" t="s">
        <v>675</v>
      </c>
      <c r="CC69" s="269" t="s">
        <v>675</v>
      </c>
      <c r="CD69" s="269" t="s">
        <v>675</v>
      </c>
      <c r="CE69" s="269" t="s">
        <v>675</v>
      </c>
      <c r="CF69" s="269" t="s">
        <v>675</v>
      </c>
      <c r="CG69" s="269" t="s">
        <v>675</v>
      </c>
      <c r="CH69" s="269" t="s">
        <v>675</v>
      </c>
      <c r="CI69" s="269" t="s">
        <v>675</v>
      </c>
      <c r="CJ69" s="269" t="s">
        <v>675</v>
      </c>
      <c r="CK69" s="269" t="s">
        <v>675</v>
      </c>
      <c r="CL69" s="270" t="str">
        <f ca="1">IF(BR$16=0,"",IF(OFFSET(BR69,0,BR$16)="Y",1,IF(OFFSET(BR69,0,BR$16)="N",0,"")))</f>
        <v/>
      </c>
      <c r="CM69" s="278"/>
      <c r="CN69" s="268"/>
      <c r="CO69" s="269" t="s">
        <v>675</v>
      </c>
      <c r="CP69" s="269" t="s">
        <v>675</v>
      </c>
      <c r="CQ69" s="269" t="s">
        <v>675</v>
      </c>
      <c r="CR69" s="269" t="s">
        <v>675</v>
      </c>
      <c r="CS69" s="269" t="s">
        <v>675</v>
      </c>
      <c r="CT69" s="270" t="str">
        <f ca="1">IF(OR(CN$16=0,CW$16&lt;&gt;0),"",IF(CW$16=1,0,IF(OFFSET(CN69,0,CN$16)="Y",1,IF(OFFSET(CN69,0,CN$16)="N",0,""))))</f>
        <v/>
      </c>
      <c r="CU69" s="188"/>
      <c r="CV69" s="268"/>
      <c r="CW69" s="269" t="s">
        <v>675</v>
      </c>
      <c r="CX69" s="269" t="s">
        <v>675</v>
      </c>
      <c r="CY69" s="269" t="s">
        <v>675</v>
      </c>
      <c r="CZ69" s="269" t="s">
        <v>675</v>
      </c>
      <c r="DA69" s="269" t="s">
        <v>675</v>
      </c>
      <c r="DB69" s="269" t="s">
        <v>675</v>
      </c>
      <c r="DC69" s="269" t="s">
        <v>675</v>
      </c>
      <c r="DD69" s="269" t="s">
        <v>675</v>
      </c>
      <c r="DE69" s="269" t="s">
        <v>675</v>
      </c>
      <c r="DF69" s="270" t="str">
        <f>IF(CV$16=0,"",IF(OR(AND(CW$16=1,CW69="Y"),AND(CX$16=1,CX69="Y"),AND(CY$16=1,CY69="Y"),AND(CZ$16=1,CZ69="Y"),AND(DA$16=1,DA69="Y"),AND(DB$16=1,DB69="Y"),AND(DC$16=1,DC69="Y"),AND(DD$16=1,DD69="Y"),AND(DE$16=1,DE69="Y")),1,IF(OR(AND(CW$16=1,CW69="N"),AND(CX$16=1,CX69="N"),AND(CY$16=1,CY69="N"),AND(CZ$16=1,CZ69="N"),AND(DA$16=1,DA69="N"),AND(DB$16=1,DB69="N"),AND(DC$16=1,DC69="N"),AND(DD$16=1,DD69="N"),AND(DE$16=1,DE69="N")),0,"")))</f>
        <v/>
      </c>
      <c r="DG69" s="188"/>
      <c r="DH69" s="268"/>
      <c r="DI69" s="269" t="s">
        <v>675</v>
      </c>
      <c r="DJ69" s="269" t="s">
        <v>675</v>
      </c>
      <c r="DK69" s="270" t="str">
        <f ca="1">IF(DH$16=0,"",IF(OFFSET(DH69,0,DH$16)="Y",1,IF(OFFSET(DH69,0,DH$16)="N",0,"")))</f>
        <v/>
      </c>
      <c r="DL69" s="188"/>
      <c r="DM69" s="268"/>
      <c r="DN69" s="269" t="s">
        <v>675</v>
      </c>
      <c r="DO69" s="269" t="s">
        <v>675</v>
      </c>
      <c r="DP69" s="270" t="str">
        <f ca="1">IF(DM$16=0,"",IF(OFFSET(DM69,0,DM$16)="Y",1,IF(OFFSET(DM69,0,DM$16)="N",0,"")))</f>
        <v/>
      </c>
      <c r="DQ69" s="188"/>
      <c r="DR69" s="268"/>
      <c r="DS69" s="269" t="s">
        <v>676</v>
      </c>
      <c r="DT69" s="279"/>
      <c r="DU69" s="270" t="str">
        <f ca="1">IF(DR$16=0,"",IF(AND(OFFSET(DR69,0,1)="Y",DS$16="Yes"),1,IF(OFFSET(DR69,0,1)="N",1,0)))</f>
        <v/>
      </c>
      <c r="DV69" s="188"/>
      <c r="DW69" s="268"/>
      <c r="DX69" s="269" t="s">
        <v>676</v>
      </c>
      <c r="DY69" s="279"/>
      <c r="DZ69" s="270" t="str">
        <f ca="1">IF(DW$16=0,"",IF(AND(OFFSET(DW69,0,1)="Y",DX$16="Yes"),1,IF(OFFSET(DW69,0,1)="N",1,0)))</f>
        <v/>
      </c>
      <c r="EA69" s="188"/>
      <c r="EB69" s="268"/>
      <c r="EC69" s="269" t="s">
        <v>676</v>
      </c>
      <c r="ED69" s="279"/>
      <c r="EE69" s="270" t="str">
        <f ca="1">IF(EB$16=0,"",IF(AND(OFFSET(EB69,0,1)="Y",EC$16="Yes"),1,IF(OFFSET(EB69,0,1)="N",1,0)))</f>
        <v/>
      </c>
      <c r="EF69" s="188"/>
      <c r="EG69" s="268"/>
      <c r="EH69" s="269" t="s">
        <v>676</v>
      </c>
      <c r="EI69" s="279"/>
      <c r="EJ69" s="270" t="str">
        <f ca="1">IF(EG$16=0,"",IF(AND(OFFSET(EG69,0,1)="Y",EH$16="Yes"),1,IF(OFFSET(EG69,0,1)="N",1,0)))</f>
        <v/>
      </c>
      <c r="EK69" s="188"/>
      <c r="EL69" s="268"/>
      <c r="EM69" s="269" t="s">
        <v>676</v>
      </c>
      <c r="EN69" s="279"/>
      <c r="EO69" s="270" t="str">
        <f ca="1">IF(EL$16=0,"",IF(AND(OFFSET(EL69,0,1)="Y",EM$16="Yes"),1,IF(OFFSET(EL69,0,1)="N",1,0)))</f>
        <v/>
      </c>
      <c r="EP69" s="271"/>
      <c r="EQ69" s="509" t="str">
        <f ca="1">BP69</f>
        <v/>
      </c>
      <c r="ER69" s="509" t="str">
        <f t="shared" ref="ER69" ca="1" si="215">CL69</f>
        <v/>
      </c>
      <c r="ES69" s="509" t="str">
        <f t="shared" ref="ES69" ca="1" si="216">CT69</f>
        <v/>
      </c>
      <c r="ET69" s="509" t="str">
        <f t="shared" ref="ET69" si="217">DF69</f>
        <v/>
      </c>
      <c r="EU69" s="509" t="str">
        <f t="shared" ref="EU69" ca="1" si="218">DK69</f>
        <v/>
      </c>
      <c r="EV69" s="509" t="str">
        <f t="shared" ref="EV69" ca="1" si="219">DP69</f>
        <v/>
      </c>
      <c r="EW69" s="509" t="str">
        <f t="shared" ref="EW69" ca="1" si="220">DU69</f>
        <v/>
      </c>
      <c r="EX69" s="509" t="str">
        <f t="shared" ref="EX69" ca="1" si="221">DZ69</f>
        <v/>
      </c>
      <c r="EY69" s="509" t="str">
        <f t="shared" ref="EY69" ca="1" si="222">EE69</f>
        <v/>
      </c>
      <c r="EZ69" s="509" t="str">
        <f t="shared" ref="EZ69" ca="1" si="223">EJ69</f>
        <v/>
      </c>
      <c r="FA69" s="509" t="str">
        <f t="shared" ref="FA69" ca="1" si="224">EO69</f>
        <v/>
      </c>
      <c r="FC69" s="509">
        <f t="shared" ref="FC69" ca="1" si="225">COUNTA(EQ69:FA69)-COUNTBLANK(EQ69:FA69)</f>
        <v>0</v>
      </c>
      <c r="FD69" s="280">
        <f t="shared" ref="FD69" ca="1" si="226">SUM(EQ69:FA69)</f>
        <v>0</v>
      </c>
      <c r="FE69" s="280" t="s">
        <v>586</v>
      </c>
      <c r="FF69" s="228"/>
      <c r="FG69" s="281"/>
      <c r="FH69" s="281"/>
      <c r="FI69" s="281"/>
      <c r="FJ69" s="281"/>
      <c r="FK69" s="281"/>
      <c r="FL69" s="281"/>
    </row>
    <row r="70" spans="1:168" ht="6" customHeight="1" x14ac:dyDescent="0.25">
      <c r="A70" s="28" t="s">
        <v>526</v>
      </c>
      <c r="C70" s="93"/>
      <c r="D70" s="128"/>
      <c r="E70" s="86"/>
      <c r="F70" s="195"/>
      <c r="G70" s="153"/>
      <c r="H70" s="182"/>
      <c r="I70" s="196"/>
      <c r="J70" s="96"/>
      <c r="K70" s="196"/>
      <c r="L70" s="127"/>
      <c r="M70" s="127"/>
      <c r="N70" s="127"/>
      <c r="O70" s="127"/>
      <c r="Q70" s="1"/>
      <c r="AE70" s="11"/>
      <c r="AF70" s="122"/>
      <c r="AG70" s="12" t="b">
        <f>AG69</f>
        <v>1</v>
      </c>
      <c r="AH70" s="12"/>
      <c r="AI70" s="168"/>
      <c r="AJ70" s="166"/>
      <c r="AK70" s="166"/>
      <c r="AL70" s="167"/>
      <c r="AM70" s="1"/>
      <c r="AN70" s="1"/>
      <c r="AO70" s="1"/>
      <c r="AP70" s="1"/>
      <c r="AQ70" s="1"/>
      <c r="AR70" s="1"/>
      <c r="AS70" s="1"/>
      <c r="AT70" s="230" t="str">
        <f t="shared" si="153"/>
        <v/>
      </c>
      <c r="AU70" s="231" t="str">
        <f t="shared" si="154"/>
        <v/>
      </c>
      <c r="AV70" s="227"/>
      <c r="AW70" s="230" t="str">
        <f>AW69</f>
        <v/>
      </c>
      <c r="AX70" s="227"/>
      <c r="AY70" s="230" t="str">
        <f>AY69</f>
        <v/>
      </c>
      <c r="AZ70" s="227"/>
      <c r="BA70" s="230" t="str">
        <f>BA69</f>
        <v/>
      </c>
      <c r="BB70" s="227"/>
      <c r="BC70" s="230" t="str">
        <f>BC69</f>
        <v/>
      </c>
      <c r="BD70" s="227"/>
      <c r="BE70" s="230" t="str">
        <f>BE69</f>
        <v/>
      </c>
      <c r="BF70" s="227"/>
      <c r="BG70" s="230" t="str">
        <f>BG69</f>
        <v/>
      </c>
      <c r="BH70" s="1"/>
      <c r="FE70" s="90" t="str">
        <f>FE69</f>
        <v>Show</v>
      </c>
      <c r="FF70" s="281"/>
      <c r="FG70" s="281"/>
      <c r="FH70" s="281"/>
      <c r="FI70" s="281"/>
      <c r="FJ70" s="281"/>
      <c r="FK70" s="281"/>
      <c r="FL70" s="281"/>
    </row>
    <row r="71" spans="1:168" ht="6" customHeight="1" x14ac:dyDescent="0.25">
      <c r="A71" s="28" t="s">
        <v>526</v>
      </c>
      <c r="C71" s="92"/>
      <c r="D71" s="3"/>
      <c r="E71" s="82"/>
      <c r="F71" s="191"/>
      <c r="G71" s="154"/>
      <c r="H71" s="187"/>
      <c r="I71" s="192"/>
      <c r="J71" s="94"/>
      <c r="K71" s="192"/>
      <c r="L71" s="507"/>
      <c r="M71" s="507"/>
      <c r="N71" s="507"/>
      <c r="O71" s="507"/>
      <c r="Q71" s="1"/>
      <c r="AE71" s="11"/>
      <c r="AF71" s="122"/>
      <c r="AG71" s="124" t="b">
        <f>AG72</f>
        <v>1</v>
      </c>
      <c r="AH71" s="124"/>
      <c r="AI71" s="168"/>
      <c r="AJ71" s="166"/>
      <c r="AK71" s="166"/>
      <c r="AL71" s="167"/>
      <c r="AM71" s="1"/>
      <c r="AN71" s="1"/>
      <c r="AO71" s="1"/>
      <c r="AP71" s="1"/>
      <c r="AQ71" s="1"/>
      <c r="AR71" s="1"/>
      <c r="AS71" s="1"/>
      <c r="AT71" s="230" t="str">
        <f t="shared" si="153"/>
        <v/>
      </c>
      <c r="AU71" s="231" t="str">
        <f t="shared" si="154"/>
        <v/>
      </c>
      <c r="AV71" s="227"/>
      <c r="AW71" s="230" t="str">
        <f>AW72</f>
        <v/>
      </c>
      <c r="AX71" s="227"/>
      <c r="AY71" s="230" t="str">
        <f>AY72</f>
        <v/>
      </c>
      <c r="AZ71" s="227"/>
      <c r="BA71" s="230" t="str">
        <f>BA72</f>
        <v/>
      </c>
      <c r="BB71" s="227"/>
      <c r="BC71" s="230" t="str">
        <f>BC72</f>
        <v/>
      </c>
      <c r="BD71" s="227"/>
      <c r="BE71" s="230" t="str">
        <f>BE72</f>
        <v/>
      </c>
      <c r="BF71" s="227"/>
      <c r="BG71" s="230" t="str">
        <f>BG72</f>
        <v/>
      </c>
      <c r="BH71" s="1"/>
      <c r="FE71" s="90" t="str">
        <f>FE72</f>
        <v>Show</v>
      </c>
      <c r="FF71" s="281"/>
      <c r="FG71" s="281"/>
      <c r="FH71" s="281"/>
      <c r="FI71" s="281"/>
      <c r="FJ71" s="281"/>
      <c r="FK71" s="281"/>
      <c r="FL71" s="281"/>
    </row>
    <row r="72" spans="1:168" ht="15" x14ac:dyDescent="0.25">
      <c r="A72" s="28" t="s">
        <v>526</v>
      </c>
      <c r="C72" s="176" t="s">
        <v>558</v>
      </c>
      <c r="D72" s="316" t="str">
        <f>IF(Cklst_Style=4,IF(FIND("--",$C$3)=11,MID($C$3,9,1)&amp;"."&amp;AI72,MID($C$3,9,2)&amp;"."&amp;AI72),IF(FIND("--",$C$3)=9,MID($C$3,7,1)&amp;"."&amp;AI72,MID($C$3,7,2)&amp;"."&amp;AI72))</f>
        <v>1.19</v>
      </c>
      <c r="E72" s="483" t="s">
        <v>694</v>
      </c>
      <c r="F72" s="177"/>
      <c r="G72" s="508" t="s">
        <v>203</v>
      </c>
      <c r="H72" s="181"/>
      <c r="I72" s="151" t="s">
        <v>216</v>
      </c>
      <c r="J72" s="143"/>
      <c r="K72" s="192"/>
      <c r="L72" s="482"/>
      <c r="M72" s="482"/>
      <c r="N72" s="482"/>
      <c r="O72" s="482"/>
      <c r="Q72" s="1"/>
      <c r="R72" s="171"/>
      <c r="S72" s="171"/>
      <c r="T72" s="171"/>
      <c r="U72" s="171"/>
      <c r="AE72" s="11" t="b">
        <f>IF(F72=CHAR(80),TRUE,FALSE)</f>
        <v>0</v>
      </c>
      <c r="AF72" s="122" t="b">
        <f>IF(H72=CHAR(80),TRUE,FALSE)</f>
        <v>0</v>
      </c>
      <c r="AG72" s="12" t="b">
        <f>IF(OR(C72=CHAR(80),C72="."),TRUE,FALSE)</f>
        <v>1</v>
      </c>
      <c r="AH72" s="218">
        <v>0</v>
      </c>
      <c r="AI72" s="169">
        <v>19</v>
      </c>
      <c r="AJ72" s="160"/>
      <c r="AK72" s="160"/>
      <c r="AL72" s="161" t="b">
        <v>1</v>
      </c>
      <c r="AM72" s="1"/>
      <c r="AN72" s="1"/>
      <c r="AO72" s="1"/>
      <c r="AP72" s="1"/>
      <c r="AQ72" s="1"/>
      <c r="AR72" s="1"/>
      <c r="AS72" s="1"/>
      <c r="AT72" s="230" t="str">
        <f t="shared" si="153"/>
        <v/>
      </c>
      <c r="AU72" s="231" t="str">
        <f t="shared" si="154"/>
        <v>1.19</v>
      </c>
      <c r="AV72" s="318"/>
      <c r="AW72" s="230" t="str">
        <f>IF(AND(Setup_Flag=1,AV72="",$C72=""),FALSE,"")</f>
        <v/>
      </c>
      <c r="AX72" s="318"/>
      <c r="AY72" s="230" t="str">
        <f>IF(AND(MR2_Flag=1,AX72="",$C72=""),FALSE,"")</f>
        <v/>
      </c>
      <c r="AZ72" s="318"/>
      <c r="BA72" s="230" t="str">
        <f>IF(AND(DP_Flag=1,AZ72="",$C72=""),FALSE,"")</f>
        <v/>
      </c>
      <c r="BB72" s="318"/>
      <c r="BC72" s="230" t="str">
        <f>IF(AND(SS_Flag=1,BB72="",$C72=""),FALSE,"")</f>
        <v/>
      </c>
      <c r="BD72" s="318"/>
      <c r="BE72" s="230" t="str">
        <f>IF(AND(SP_Flag=1,BD72="",$C72=""),FALSE,"")</f>
        <v/>
      </c>
      <c r="BF72" s="318"/>
      <c r="BG72" s="230" t="str">
        <f>IF(AND(FM_Flag=1,BF72="",$C72=""),FALSE,"")</f>
        <v/>
      </c>
      <c r="BH72" s="1"/>
      <c r="BI72" s="268"/>
      <c r="BJ72" s="269" t="s">
        <v>675</v>
      </c>
      <c r="BK72" s="269" t="s">
        <v>675</v>
      </c>
      <c r="BL72" s="269" t="s">
        <v>675</v>
      </c>
      <c r="BM72" s="269" t="s">
        <v>675</v>
      </c>
      <c r="BN72" s="269" t="s">
        <v>675</v>
      </c>
      <c r="BO72" s="269" t="s">
        <v>675</v>
      </c>
      <c r="BP72" s="270" t="str">
        <f ca="1">IF(OR(BI$16=0,BR$16&lt;&gt;0),"",IF(OFFSET(BI72,0,BI$16)="Y",1,IF(OFFSET(BI72,0,BI$16)="N",0,"")))</f>
        <v/>
      </c>
      <c r="BQ72" s="278"/>
      <c r="BR72" s="268"/>
      <c r="BS72" s="269" t="s">
        <v>675</v>
      </c>
      <c r="BT72" s="269" t="s">
        <v>675</v>
      </c>
      <c r="BU72" s="269" t="s">
        <v>675</v>
      </c>
      <c r="BV72" s="269" t="s">
        <v>675</v>
      </c>
      <c r="BW72" s="269" t="s">
        <v>675</v>
      </c>
      <c r="BX72" s="269" t="s">
        <v>675</v>
      </c>
      <c r="BY72" s="269" t="s">
        <v>675</v>
      </c>
      <c r="BZ72" s="269" t="s">
        <v>675</v>
      </c>
      <c r="CA72" s="269" t="s">
        <v>675</v>
      </c>
      <c r="CB72" s="269" t="s">
        <v>675</v>
      </c>
      <c r="CC72" s="269" t="s">
        <v>675</v>
      </c>
      <c r="CD72" s="269" t="s">
        <v>675</v>
      </c>
      <c r="CE72" s="269" t="s">
        <v>675</v>
      </c>
      <c r="CF72" s="269" t="s">
        <v>675</v>
      </c>
      <c r="CG72" s="269" t="s">
        <v>675</v>
      </c>
      <c r="CH72" s="269" t="s">
        <v>675</v>
      </c>
      <c r="CI72" s="269" t="s">
        <v>675</v>
      </c>
      <c r="CJ72" s="269" t="s">
        <v>675</v>
      </c>
      <c r="CK72" s="269" t="s">
        <v>675</v>
      </c>
      <c r="CL72" s="270" t="str">
        <f ca="1">IF(BR$16=0,"",IF(OFFSET(BR72,0,BR$16)="Y",1,IF(OFFSET(BR72,0,BR$16)="N",0,"")))</f>
        <v/>
      </c>
      <c r="CM72" s="278"/>
      <c r="CN72" s="268"/>
      <c r="CO72" s="269" t="s">
        <v>675</v>
      </c>
      <c r="CP72" s="269" t="s">
        <v>675</v>
      </c>
      <c r="CQ72" s="269" t="s">
        <v>675</v>
      </c>
      <c r="CR72" s="269" t="s">
        <v>675</v>
      </c>
      <c r="CS72" s="269" t="s">
        <v>675</v>
      </c>
      <c r="CT72" s="270" t="str">
        <f ca="1">IF(OR(CN$16=0,CW$16&lt;&gt;0),"",IF(CW$16=1,0,IF(OFFSET(CN72,0,CN$16)="Y",1,IF(OFFSET(CN72,0,CN$16)="N",0,""))))</f>
        <v/>
      </c>
      <c r="CU72" s="188"/>
      <c r="CV72" s="268"/>
      <c r="CW72" s="269" t="s">
        <v>675</v>
      </c>
      <c r="CX72" s="269" t="s">
        <v>675</v>
      </c>
      <c r="CY72" s="269" t="s">
        <v>675</v>
      </c>
      <c r="CZ72" s="269" t="s">
        <v>675</v>
      </c>
      <c r="DA72" s="269" t="s">
        <v>675</v>
      </c>
      <c r="DB72" s="269" t="s">
        <v>675</v>
      </c>
      <c r="DC72" s="269" t="s">
        <v>675</v>
      </c>
      <c r="DD72" s="269" t="s">
        <v>675</v>
      </c>
      <c r="DE72" s="269" t="s">
        <v>675</v>
      </c>
      <c r="DF72" s="270" t="str">
        <f>IF(CV$16=0,"",IF(OR(AND(CW$16=1,CW72="Y"),AND(CX$16=1,CX72="Y"),AND(CY$16=1,CY72="Y"),AND(CZ$16=1,CZ72="Y"),AND(DA$16=1,DA72="Y"),AND(DB$16=1,DB72="Y"),AND(DC$16=1,DC72="Y"),AND(DD$16=1,DD72="Y"),AND(DE$16=1,DE72="Y")),1,IF(OR(AND(CW$16=1,CW72="N"),AND(CX$16=1,CX72="N"),AND(CY$16=1,CY72="N"),AND(CZ$16=1,CZ72="N"),AND(DA$16=1,DA72="N"),AND(DB$16=1,DB72="N"),AND(DC$16=1,DC72="N"),AND(DD$16=1,DD72="N"),AND(DE$16=1,DE72="N")),0,"")))</f>
        <v/>
      </c>
      <c r="DG72" s="188"/>
      <c r="DH72" s="268"/>
      <c r="DI72" s="269" t="s">
        <v>675</v>
      </c>
      <c r="DJ72" s="269" t="s">
        <v>675</v>
      </c>
      <c r="DK72" s="270" t="str">
        <f ca="1">IF(DH$16=0,"",IF(OFFSET(DH72,0,DH$16)="Y",1,IF(OFFSET(DH72,0,DH$16)="N",0,"")))</f>
        <v/>
      </c>
      <c r="DL72" s="188"/>
      <c r="DM72" s="268"/>
      <c r="DN72" s="269" t="s">
        <v>675</v>
      </c>
      <c r="DO72" s="269" t="s">
        <v>675</v>
      </c>
      <c r="DP72" s="270" t="str">
        <f ca="1">IF(DM$16=0,"",IF(OFFSET(DM72,0,DM$16)="Y",1,IF(OFFSET(DM72,0,DM$16)="N",0,"")))</f>
        <v/>
      </c>
      <c r="DQ72" s="188"/>
      <c r="DR72" s="268"/>
      <c r="DS72" s="269" t="s">
        <v>676</v>
      </c>
      <c r="DT72" s="279"/>
      <c r="DU72" s="270" t="str">
        <f ca="1">IF(DR$16=0,"",IF(AND(OFFSET(DR72,0,1)="Y",DS$16="Yes"),1,IF(OFFSET(DR72,0,1)="N",1,0)))</f>
        <v/>
      </c>
      <c r="DV72" s="188"/>
      <c r="DW72" s="268"/>
      <c r="DX72" s="269" t="s">
        <v>676</v>
      </c>
      <c r="DY72" s="279"/>
      <c r="DZ72" s="270" t="str">
        <f ca="1">IF(DW$16=0,"",IF(AND(OFFSET(DW72,0,1)="Y",DX$16="Yes"),1,IF(OFFSET(DW72,0,1)="N",1,0)))</f>
        <v/>
      </c>
      <c r="EA72" s="188"/>
      <c r="EB72" s="268"/>
      <c r="EC72" s="269" t="s">
        <v>676</v>
      </c>
      <c r="ED72" s="279"/>
      <c r="EE72" s="270" t="str">
        <f ca="1">IF(EB$16=0,"",IF(AND(OFFSET(EB72,0,1)="Y",EC$16="Yes"),1,IF(OFFSET(EB72,0,1)="N",1,0)))</f>
        <v/>
      </c>
      <c r="EF72" s="188"/>
      <c r="EG72" s="268"/>
      <c r="EH72" s="269" t="s">
        <v>676</v>
      </c>
      <c r="EI72" s="279"/>
      <c r="EJ72" s="270" t="str">
        <f ca="1">IF(EG$16=0,"",IF(AND(OFFSET(EG72,0,1)="Y",EH$16="Yes"),1,IF(OFFSET(EG72,0,1)="N",1,0)))</f>
        <v/>
      </c>
      <c r="EK72" s="188"/>
      <c r="EL72" s="268"/>
      <c r="EM72" s="269" t="s">
        <v>676</v>
      </c>
      <c r="EN72" s="279"/>
      <c r="EO72" s="270" t="str">
        <f ca="1">IF(EL$16=0,"",IF(AND(OFFSET(EL72,0,1)="Y",EM$16="Yes"),1,IF(OFFSET(EL72,0,1)="N",1,0)))</f>
        <v/>
      </c>
      <c r="EP72" s="271"/>
      <c r="EQ72" s="509" t="str">
        <f ca="1">BP72</f>
        <v/>
      </c>
      <c r="ER72" s="509" t="str">
        <f t="shared" ref="ER72" ca="1" si="227">CL72</f>
        <v/>
      </c>
      <c r="ES72" s="509" t="str">
        <f t="shared" ref="ES72" ca="1" si="228">CT72</f>
        <v/>
      </c>
      <c r="ET72" s="509" t="str">
        <f t="shared" ref="ET72" si="229">DF72</f>
        <v/>
      </c>
      <c r="EU72" s="509" t="str">
        <f t="shared" ref="EU72" ca="1" si="230">DK72</f>
        <v/>
      </c>
      <c r="EV72" s="509" t="str">
        <f t="shared" ref="EV72" ca="1" si="231">DP72</f>
        <v/>
      </c>
      <c r="EW72" s="509" t="str">
        <f t="shared" ref="EW72" ca="1" si="232">DU72</f>
        <v/>
      </c>
      <c r="EX72" s="509" t="str">
        <f t="shared" ref="EX72" ca="1" si="233">DZ72</f>
        <v/>
      </c>
      <c r="EY72" s="509" t="str">
        <f t="shared" ref="EY72" ca="1" si="234">EE72</f>
        <v/>
      </c>
      <c r="EZ72" s="509" t="str">
        <f t="shared" ref="EZ72" ca="1" si="235">EJ72</f>
        <v/>
      </c>
      <c r="FA72" s="509" t="str">
        <f t="shared" ref="FA72" ca="1" si="236">EO72</f>
        <v/>
      </c>
      <c r="FC72" s="509">
        <f t="shared" ref="FC72" ca="1" si="237">COUNTA(EQ72:FA72)-COUNTBLANK(EQ72:FA72)</f>
        <v>0</v>
      </c>
      <c r="FD72" s="280">
        <f t="shared" ref="FD72" ca="1" si="238">SUM(EQ72:FA72)</f>
        <v>0</v>
      </c>
      <c r="FE72" s="280" t="s">
        <v>586</v>
      </c>
      <c r="FF72" s="228"/>
      <c r="FG72" s="281"/>
      <c r="FH72" s="281"/>
      <c r="FI72" s="281"/>
      <c r="FJ72" s="281"/>
      <c r="FK72" s="281"/>
      <c r="FL72" s="281"/>
    </row>
    <row r="73" spans="1:168" ht="6" customHeight="1" x14ac:dyDescent="0.25">
      <c r="A73" s="28" t="s">
        <v>526</v>
      </c>
      <c r="C73" s="93"/>
      <c r="D73" s="128"/>
      <c r="E73" s="86"/>
      <c r="F73" s="195"/>
      <c r="G73" s="153"/>
      <c r="H73" s="182"/>
      <c r="I73" s="196"/>
      <c r="J73" s="96"/>
      <c r="K73" s="196"/>
      <c r="L73" s="127"/>
      <c r="M73" s="127"/>
      <c r="N73" s="127"/>
      <c r="O73" s="127"/>
      <c r="Q73" s="1"/>
      <c r="AE73" s="11"/>
      <c r="AF73" s="122"/>
      <c r="AG73" s="12" t="b">
        <f>AG72</f>
        <v>1</v>
      </c>
      <c r="AH73" s="12"/>
      <c r="AI73" s="168"/>
      <c r="AJ73" s="166"/>
      <c r="AK73" s="166"/>
      <c r="AL73" s="167"/>
      <c r="AM73" s="1"/>
      <c r="AN73" s="1"/>
      <c r="AO73" s="1"/>
      <c r="AP73" s="1"/>
      <c r="AQ73" s="1"/>
      <c r="AR73" s="1"/>
      <c r="AS73" s="1"/>
      <c r="AT73" s="230" t="str">
        <f t="shared" si="153"/>
        <v/>
      </c>
      <c r="AU73" s="231" t="str">
        <f t="shared" si="154"/>
        <v/>
      </c>
      <c r="AV73" s="227"/>
      <c r="AW73" s="230" t="str">
        <f>AW72</f>
        <v/>
      </c>
      <c r="AX73" s="227"/>
      <c r="AY73" s="230" t="str">
        <f>AY72</f>
        <v/>
      </c>
      <c r="AZ73" s="227"/>
      <c r="BA73" s="230" t="str">
        <f>BA72</f>
        <v/>
      </c>
      <c r="BB73" s="227"/>
      <c r="BC73" s="230" t="str">
        <f>BC72</f>
        <v/>
      </c>
      <c r="BD73" s="227"/>
      <c r="BE73" s="230" t="str">
        <f>BE72</f>
        <v/>
      </c>
      <c r="BF73" s="227"/>
      <c r="BG73" s="230" t="str">
        <f>BG72</f>
        <v/>
      </c>
      <c r="BH73" s="1"/>
      <c r="FE73" s="90" t="str">
        <f>FE72</f>
        <v>Show</v>
      </c>
      <c r="FF73" s="281"/>
      <c r="FG73" s="281"/>
      <c r="FH73" s="281"/>
      <c r="FI73" s="281"/>
      <c r="FJ73" s="281"/>
      <c r="FK73" s="281"/>
      <c r="FL73" s="281"/>
    </row>
    <row r="74" spans="1:168" ht="6" customHeight="1" x14ac:dyDescent="0.25">
      <c r="A74" s="28" t="s">
        <v>526</v>
      </c>
      <c r="C74" s="92"/>
      <c r="D74" s="3"/>
      <c r="E74" s="82"/>
      <c r="F74" s="191"/>
      <c r="G74" s="154"/>
      <c r="H74" s="187"/>
      <c r="I74" s="192"/>
      <c r="J74" s="94"/>
      <c r="K74" s="192"/>
      <c r="L74" s="507"/>
      <c r="M74" s="507"/>
      <c r="N74" s="507"/>
      <c r="O74" s="507"/>
      <c r="Q74" s="1"/>
      <c r="AE74" s="11"/>
      <c r="AF74" s="122"/>
      <c r="AG74" s="124" t="b">
        <f>AG75</f>
        <v>1</v>
      </c>
      <c r="AH74" s="124"/>
      <c r="AI74" s="168"/>
      <c r="AJ74" s="166"/>
      <c r="AK74" s="166"/>
      <c r="AL74" s="167"/>
      <c r="AM74" s="1"/>
      <c r="AN74" s="1"/>
      <c r="AO74" s="1"/>
      <c r="AP74" s="1"/>
      <c r="AQ74" s="1"/>
      <c r="AR74" s="1"/>
      <c r="AS74" s="1"/>
      <c r="AT74" s="230" t="str">
        <f t="shared" si="153"/>
        <v/>
      </c>
      <c r="AU74" s="231" t="str">
        <f t="shared" si="154"/>
        <v/>
      </c>
      <c r="AV74" s="227"/>
      <c r="AW74" s="230" t="str">
        <f>AW75</f>
        <v/>
      </c>
      <c r="AX74" s="227"/>
      <c r="AY74" s="230" t="str">
        <f>AY75</f>
        <v/>
      </c>
      <c r="AZ74" s="227"/>
      <c r="BA74" s="230" t="str">
        <f>BA75</f>
        <v/>
      </c>
      <c r="BB74" s="227"/>
      <c r="BC74" s="230" t="str">
        <f>BC75</f>
        <v/>
      </c>
      <c r="BD74" s="227"/>
      <c r="BE74" s="230" t="str">
        <f>BE75</f>
        <v/>
      </c>
      <c r="BF74" s="227"/>
      <c r="BG74" s="230" t="str">
        <f>BG75</f>
        <v/>
      </c>
      <c r="BH74" s="1"/>
      <c r="FE74" s="90" t="str">
        <f>FE75</f>
        <v>Show</v>
      </c>
      <c r="FF74" s="281"/>
      <c r="FG74" s="281"/>
      <c r="FH74" s="281"/>
      <c r="FI74" s="281"/>
      <c r="FJ74" s="281"/>
      <c r="FK74" s="281"/>
      <c r="FL74" s="281"/>
    </row>
    <row r="75" spans="1:168" ht="15" x14ac:dyDescent="0.25">
      <c r="A75" s="28" t="s">
        <v>526</v>
      </c>
      <c r="C75" s="176" t="s">
        <v>558</v>
      </c>
      <c r="D75" s="316" t="str">
        <f>IF(Cklst_Style=4,IF(FIND("--",$C$3)=11,MID($C$3,9,1)&amp;"."&amp;AI75,MID($C$3,9,2)&amp;"."&amp;AI75),IF(FIND("--",$C$3)=9,MID($C$3,7,1)&amp;"."&amp;AI75,MID($C$3,7,2)&amp;"."&amp;AI75))</f>
        <v>1.20</v>
      </c>
      <c r="E75" s="483" t="s">
        <v>695</v>
      </c>
      <c r="F75" s="177"/>
      <c r="G75" s="508" t="s">
        <v>203</v>
      </c>
      <c r="H75" s="181"/>
      <c r="I75" s="151" t="s">
        <v>216</v>
      </c>
      <c r="J75" s="143"/>
      <c r="K75" s="192"/>
      <c r="L75" s="482"/>
      <c r="M75" s="482"/>
      <c r="N75" s="482"/>
      <c r="O75" s="482"/>
      <c r="Q75" s="1"/>
      <c r="R75" s="171"/>
      <c r="S75" s="171"/>
      <c r="T75" s="171"/>
      <c r="U75" s="171"/>
      <c r="AE75" s="11" t="b">
        <f>IF(F75=CHAR(80),TRUE,FALSE)</f>
        <v>0</v>
      </c>
      <c r="AF75" s="122" t="b">
        <f>IF(H75=CHAR(80),TRUE,FALSE)</f>
        <v>0</v>
      </c>
      <c r="AG75" s="12" t="b">
        <f>IF(OR(C75=CHAR(80),C75="."),TRUE,FALSE)</f>
        <v>1</v>
      </c>
      <c r="AH75" s="218">
        <v>0</v>
      </c>
      <c r="AI75" s="169">
        <v>20</v>
      </c>
      <c r="AJ75" s="160"/>
      <c r="AK75" s="160"/>
      <c r="AL75" s="161" t="b">
        <v>1</v>
      </c>
      <c r="AM75" s="1"/>
      <c r="AN75" s="1"/>
      <c r="AO75" s="1"/>
      <c r="AP75" s="1"/>
      <c r="AQ75" s="1"/>
      <c r="AR75" s="1"/>
      <c r="AS75" s="1"/>
      <c r="AT75" s="230" t="str">
        <f t="shared" si="153"/>
        <v/>
      </c>
      <c r="AU75" s="231" t="str">
        <f t="shared" si="154"/>
        <v>1.20</v>
      </c>
      <c r="AV75" s="318"/>
      <c r="AW75" s="230" t="str">
        <f>IF(AND(Setup_Flag=1,AV75="",$C75=""),FALSE,"")</f>
        <v/>
      </c>
      <c r="AX75" s="318"/>
      <c r="AY75" s="230" t="str">
        <f>IF(AND(MR2_Flag=1,AX75="",$C75=""),FALSE,"")</f>
        <v/>
      </c>
      <c r="AZ75" s="318"/>
      <c r="BA75" s="230" t="str">
        <f>IF(AND(DP_Flag=1,AZ75="",$C75=""),FALSE,"")</f>
        <v/>
      </c>
      <c r="BB75" s="318"/>
      <c r="BC75" s="230" t="str">
        <f>IF(AND(SS_Flag=1,BB75="",$C75=""),FALSE,"")</f>
        <v/>
      </c>
      <c r="BD75" s="318"/>
      <c r="BE75" s="230" t="str">
        <f>IF(AND(SP_Flag=1,BD75="",$C75=""),FALSE,"")</f>
        <v/>
      </c>
      <c r="BF75" s="318"/>
      <c r="BG75" s="230" t="str">
        <f>IF(AND(FM_Flag=1,BF75="",$C75=""),FALSE,"")</f>
        <v/>
      </c>
      <c r="BH75" s="1"/>
      <c r="BI75" s="268"/>
      <c r="BJ75" s="269" t="s">
        <v>675</v>
      </c>
      <c r="BK75" s="269" t="s">
        <v>675</v>
      </c>
      <c r="BL75" s="269" t="s">
        <v>675</v>
      </c>
      <c r="BM75" s="269" t="s">
        <v>675</v>
      </c>
      <c r="BN75" s="269" t="s">
        <v>675</v>
      </c>
      <c r="BO75" s="269" t="s">
        <v>675</v>
      </c>
      <c r="BP75" s="270" t="str">
        <f ca="1">IF(OR(BI$16=0,BR$16&lt;&gt;0),"",IF(OFFSET(BI75,0,BI$16)="Y",1,IF(OFFSET(BI75,0,BI$16)="N",0,"")))</f>
        <v/>
      </c>
      <c r="BQ75" s="278"/>
      <c r="BR75" s="268"/>
      <c r="BS75" s="269" t="s">
        <v>675</v>
      </c>
      <c r="BT75" s="269" t="s">
        <v>675</v>
      </c>
      <c r="BU75" s="269" t="s">
        <v>675</v>
      </c>
      <c r="BV75" s="269" t="s">
        <v>675</v>
      </c>
      <c r="BW75" s="269" t="s">
        <v>675</v>
      </c>
      <c r="BX75" s="269" t="s">
        <v>675</v>
      </c>
      <c r="BY75" s="269" t="s">
        <v>675</v>
      </c>
      <c r="BZ75" s="269" t="s">
        <v>675</v>
      </c>
      <c r="CA75" s="269" t="s">
        <v>675</v>
      </c>
      <c r="CB75" s="269" t="s">
        <v>675</v>
      </c>
      <c r="CC75" s="269" t="s">
        <v>675</v>
      </c>
      <c r="CD75" s="269" t="s">
        <v>675</v>
      </c>
      <c r="CE75" s="269" t="s">
        <v>675</v>
      </c>
      <c r="CF75" s="269" t="s">
        <v>675</v>
      </c>
      <c r="CG75" s="269" t="s">
        <v>675</v>
      </c>
      <c r="CH75" s="269" t="s">
        <v>675</v>
      </c>
      <c r="CI75" s="269" t="s">
        <v>675</v>
      </c>
      <c r="CJ75" s="269" t="s">
        <v>675</v>
      </c>
      <c r="CK75" s="269" t="s">
        <v>675</v>
      </c>
      <c r="CL75" s="270" t="str">
        <f ca="1">IF(BR$16=0,"",IF(OFFSET(BR75,0,BR$16)="Y",1,IF(OFFSET(BR75,0,BR$16)="N",0,"")))</f>
        <v/>
      </c>
      <c r="CM75" s="278"/>
      <c r="CN75" s="268"/>
      <c r="CO75" s="269" t="s">
        <v>675</v>
      </c>
      <c r="CP75" s="269" t="s">
        <v>675</v>
      </c>
      <c r="CQ75" s="269" t="s">
        <v>675</v>
      </c>
      <c r="CR75" s="269" t="s">
        <v>675</v>
      </c>
      <c r="CS75" s="269" t="s">
        <v>675</v>
      </c>
      <c r="CT75" s="270" t="str">
        <f ca="1">IF(OR(CN$16=0,CW$16&lt;&gt;0),"",IF(CW$16=1,0,IF(OFFSET(CN75,0,CN$16)="Y",1,IF(OFFSET(CN75,0,CN$16)="N",0,""))))</f>
        <v/>
      </c>
      <c r="CU75" s="188"/>
      <c r="CV75" s="268"/>
      <c r="CW75" s="269" t="s">
        <v>675</v>
      </c>
      <c r="CX75" s="269" t="s">
        <v>675</v>
      </c>
      <c r="CY75" s="269" t="s">
        <v>675</v>
      </c>
      <c r="CZ75" s="269" t="s">
        <v>675</v>
      </c>
      <c r="DA75" s="269" t="s">
        <v>675</v>
      </c>
      <c r="DB75" s="269" t="s">
        <v>675</v>
      </c>
      <c r="DC75" s="269" t="s">
        <v>675</v>
      </c>
      <c r="DD75" s="269" t="s">
        <v>675</v>
      </c>
      <c r="DE75" s="269" t="s">
        <v>675</v>
      </c>
      <c r="DF75" s="270" t="str">
        <f>IF(CV$16=0,"",IF(OR(AND(CW$16=1,CW75="Y"),AND(CX$16=1,CX75="Y"),AND(CY$16=1,CY75="Y"),AND(CZ$16=1,CZ75="Y"),AND(DA$16=1,DA75="Y"),AND(DB$16=1,DB75="Y"),AND(DC$16=1,DC75="Y"),AND(DD$16=1,DD75="Y"),AND(DE$16=1,DE75="Y")),1,IF(OR(AND(CW$16=1,CW75="N"),AND(CX$16=1,CX75="N"),AND(CY$16=1,CY75="N"),AND(CZ$16=1,CZ75="N"),AND(DA$16=1,DA75="N"),AND(DB$16=1,DB75="N"),AND(DC$16=1,DC75="N"),AND(DD$16=1,DD75="N"),AND(DE$16=1,DE75="N")),0,"")))</f>
        <v/>
      </c>
      <c r="DG75" s="188"/>
      <c r="DH75" s="268"/>
      <c r="DI75" s="269" t="s">
        <v>675</v>
      </c>
      <c r="DJ75" s="269" t="s">
        <v>675</v>
      </c>
      <c r="DK75" s="270" t="str">
        <f ca="1">IF(DH$16=0,"",IF(OFFSET(DH75,0,DH$16)="Y",1,IF(OFFSET(DH75,0,DH$16)="N",0,"")))</f>
        <v/>
      </c>
      <c r="DL75" s="188"/>
      <c r="DM75" s="268"/>
      <c r="DN75" s="269" t="s">
        <v>675</v>
      </c>
      <c r="DO75" s="269" t="s">
        <v>675</v>
      </c>
      <c r="DP75" s="270" t="str">
        <f ca="1">IF(DM$16=0,"",IF(OFFSET(DM75,0,DM$16)="Y",1,IF(OFFSET(DM75,0,DM$16)="N",0,"")))</f>
        <v/>
      </c>
      <c r="DQ75" s="188"/>
      <c r="DR75" s="268"/>
      <c r="DS75" s="269" t="s">
        <v>676</v>
      </c>
      <c r="DT75" s="279"/>
      <c r="DU75" s="270" t="str">
        <f ca="1">IF(DR$16=0,"",IF(AND(OFFSET(DR75,0,1)="Y",DS$16="Yes"),1,IF(OFFSET(DR75,0,1)="N",1,0)))</f>
        <v/>
      </c>
      <c r="DV75" s="188"/>
      <c r="DW75" s="268"/>
      <c r="DX75" s="269" t="s">
        <v>676</v>
      </c>
      <c r="DY75" s="279"/>
      <c r="DZ75" s="270" t="str">
        <f ca="1">IF(DW$16=0,"",IF(AND(OFFSET(DW75,0,1)="Y",DX$16="Yes"),1,IF(OFFSET(DW75,0,1)="N",1,0)))</f>
        <v/>
      </c>
      <c r="EA75" s="188"/>
      <c r="EB75" s="268"/>
      <c r="EC75" s="269" t="s">
        <v>676</v>
      </c>
      <c r="ED75" s="279"/>
      <c r="EE75" s="270" t="str">
        <f ca="1">IF(EB$16=0,"",IF(AND(OFFSET(EB75,0,1)="Y",EC$16="Yes"),1,IF(OFFSET(EB75,0,1)="N",1,0)))</f>
        <v/>
      </c>
      <c r="EF75" s="188"/>
      <c r="EG75" s="268"/>
      <c r="EH75" s="269" t="s">
        <v>676</v>
      </c>
      <c r="EI75" s="279"/>
      <c r="EJ75" s="270" t="str">
        <f ca="1">IF(EG$16=0,"",IF(AND(OFFSET(EG75,0,1)="Y",EH$16="Yes"),1,IF(OFFSET(EG75,0,1)="N",1,0)))</f>
        <v/>
      </c>
      <c r="EK75" s="188"/>
      <c r="EL75" s="268"/>
      <c r="EM75" s="269" t="s">
        <v>676</v>
      </c>
      <c r="EN75" s="279"/>
      <c r="EO75" s="270" t="str">
        <f ca="1">IF(EL$16=0,"",IF(AND(OFFSET(EL75,0,1)="Y",EM$16="Yes"),1,IF(OFFSET(EL75,0,1)="N",1,0)))</f>
        <v/>
      </c>
      <c r="EP75" s="271"/>
      <c r="EQ75" s="509" t="str">
        <f ca="1">BP75</f>
        <v/>
      </c>
      <c r="ER75" s="509" t="str">
        <f t="shared" ref="ER75" ca="1" si="239">CL75</f>
        <v/>
      </c>
      <c r="ES75" s="509" t="str">
        <f t="shared" ref="ES75" ca="1" si="240">CT75</f>
        <v/>
      </c>
      <c r="ET75" s="509" t="str">
        <f t="shared" ref="ET75" si="241">DF75</f>
        <v/>
      </c>
      <c r="EU75" s="509" t="str">
        <f t="shared" ref="EU75" ca="1" si="242">DK75</f>
        <v/>
      </c>
      <c r="EV75" s="509" t="str">
        <f t="shared" ref="EV75" ca="1" si="243">DP75</f>
        <v/>
      </c>
      <c r="EW75" s="509" t="str">
        <f t="shared" ref="EW75" ca="1" si="244">DU75</f>
        <v/>
      </c>
      <c r="EX75" s="509" t="str">
        <f t="shared" ref="EX75" ca="1" si="245">DZ75</f>
        <v/>
      </c>
      <c r="EY75" s="509" t="str">
        <f t="shared" ref="EY75" ca="1" si="246">EE75</f>
        <v/>
      </c>
      <c r="EZ75" s="509" t="str">
        <f t="shared" ref="EZ75" ca="1" si="247">EJ75</f>
        <v/>
      </c>
      <c r="FA75" s="509" t="str">
        <f t="shared" ref="FA75" ca="1" si="248">EO75</f>
        <v/>
      </c>
      <c r="FC75" s="509">
        <f t="shared" ref="FC75" ca="1" si="249">COUNTA(EQ75:FA75)-COUNTBLANK(EQ75:FA75)</f>
        <v>0</v>
      </c>
      <c r="FD75" s="280">
        <f t="shared" ref="FD75" ca="1" si="250">SUM(EQ75:FA75)</f>
        <v>0</v>
      </c>
      <c r="FE75" s="280" t="s">
        <v>586</v>
      </c>
      <c r="FF75" s="228"/>
      <c r="FG75" s="281"/>
      <c r="FH75" s="281"/>
      <c r="FI75" s="281"/>
      <c r="FJ75" s="281"/>
      <c r="FK75" s="281"/>
      <c r="FL75" s="281"/>
    </row>
    <row r="76" spans="1:168" ht="6" customHeight="1" x14ac:dyDescent="0.25">
      <c r="A76" s="28" t="s">
        <v>526</v>
      </c>
      <c r="C76" s="93"/>
      <c r="D76" s="128"/>
      <c r="E76" s="86"/>
      <c r="F76" s="195"/>
      <c r="G76" s="153"/>
      <c r="H76" s="182"/>
      <c r="I76" s="196"/>
      <c r="J76" s="96"/>
      <c r="K76" s="196"/>
      <c r="L76" s="127"/>
      <c r="M76" s="127"/>
      <c r="N76" s="127"/>
      <c r="O76" s="127"/>
      <c r="Q76" s="1"/>
      <c r="AE76" s="11"/>
      <c r="AF76" s="122"/>
      <c r="AG76" s="12" t="b">
        <f>AG75</f>
        <v>1</v>
      </c>
      <c r="AH76" s="12"/>
      <c r="AI76" s="168"/>
      <c r="AJ76" s="166"/>
      <c r="AK76" s="166"/>
      <c r="AL76" s="167"/>
      <c r="AM76" s="1"/>
      <c r="AN76" s="1"/>
      <c r="AO76" s="1"/>
      <c r="AP76" s="1"/>
      <c r="AQ76" s="1"/>
      <c r="AR76" s="1"/>
      <c r="AS76" s="1"/>
      <c r="AT76" s="230" t="str">
        <f t="shared" si="153"/>
        <v/>
      </c>
      <c r="AU76" s="231" t="str">
        <f t="shared" si="154"/>
        <v/>
      </c>
      <c r="AV76" s="227"/>
      <c r="AW76" s="230" t="str">
        <f>AW75</f>
        <v/>
      </c>
      <c r="AX76" s="227"/>
      <c r="AY76" s="230" t="str">
        <f>AY75</f>
        <v/>
      </c>
      <c r="AZ76" s="227"/>
      <c r="BA76" s="230" t="str">
        <f>BA75</f>
        <v/>
      </c>
      <c r="BB76" s="227"/>
      <c r="BC76" s="230" t="str">
        <f>BC75</f>
        <v/>
      </c>
      <c r="BD76" s="227"/>
      <c r="BE76" s="230" t="str">
        <f>BE75</f>
        <v/>
      </c>
      <c r="BF76" s="227"/>
      <c r="BG76" s="230" t="str">
        <f>BG75</f>
        <v/>
      </c>
      <c r="BH76" s="1"/>
      <c r="FE76" s="90" t="str">
        <f>FE75</f>
        <v>Show</v>
      </c>
      <c r="FF76" s="281"/>
      <c r="FG76" s="281"/>
      <c r="FH76" s="281"/>
      <c r="FI76" s="281"/>
      <c r="FJ76" s="281"/>
      <c r="FK76" s="281"/>
      <c r="FL76" s="281"/>
    </row>
    <row r="77" spans="1:168" ht="6" customHeight="1" x14ac:dyDescent="0.25">
      <c r="A77" s="28" t="s">
        <v>526</v>
      </c>
      <c r="C77" s="92"/>
      <c r="D77" s="3"/>
      <c r="E77" s="82"/>
      <c r="F77" s="191"/>
      <c r="G77" s="154"/>
      <c r="H77" s="187"/>
      <c r="I77" s="192"/>
      <c r="J77" s="94"/>
      <c r="K77" s="192"/>
      <c r="L77" s="507"/>
      <c r="M77" s="507"/>
      <c r="N77" s="507"/>
      <c r="O77" s="507"/>
      <c r="Q77" s="1"/>
      <c r="AE77" s="11"/>
      <c r="AF77" s="122"/>
      <c r="AG77" s="124" t="b">
        <f>AG78</f>
        <v>1</v>
      </c>
      <c r="AH77" s="124"/>
      <c r="AI77" s="168"/>
      <c r="AJ77" s="166"/>
      <c r="AK77" s="166"/>
      <c r="AL77" s="167"/>
      <c r="AM77" s="1"/>
      <c r="AN77" s="1"/>
      <c r="AO77" s="1"/>
      <c r="AP77" s="1"/>
      <c r="AQ77" s="1"/>
      <c r="AR77" s="1"/>
      <c r="AS77" s="1"/>
      <c r="AT77" s="230" t="str">
        <f t="shared" si="153"/>
        <v/>
      </c>
      <c r="AU77" s="231" t="str">
        <f t="shared" si="154"/>
        <v/>
      </c>
      <c r="AV77" s="227"/>
      <c r="AW77" s="230" t="str">
        <f>AW78</f>
        <v/>
      </c>
      <c r="AX77" s="227"/>
      <c r="AY77" s="230" t="str">
        <f>AY78</f>
        <v/>
      </c>
      <c r="AZ77" s="227"/>
      <c r="BA77" s="230" t="str">
        <f>BA78</f>
        <v/>
      </c>
      <c r="BB77" s="227"/>
      <c r="BC77" s="230" t="str">
        <f>BC78</f>
        <v/>
      </c>
      <c r="BD77" s="227"/>
      <c r="BE77" s="230" t="str">
        <f>BE78</f>
        <v/>
      </c>
      <c r="BF77" s="227"/>
      <c r="BG77" s="230" t="str">
        <f>BG78</f>
        <v/>
      </c>
      <c r="BH77" s="1"/>
      <c r="FE77" s="90" t="str">
        <f>FE78</f>
        <v>Show</v>
      </c>
      <c r="FF77" s="281"/>
      <c r="FG77" s="281"/>
      <c r="FH77" s="281"/>
      <c r="FI77" s="281"/>
      <c r="FJ77" s="281"/>
      <c r="FK77" s="281"/>
      <c r="FL77" s="281"/>
    </row>
    <row r="78" spans="1:168" ht="15" x14ac:dyDescent="0.25">
      <c r="A78" s="28" t="s">
        <v>526</v>
      </c>
      <c r="C78" s="176" t="s">
        <v>558</v>
      </c>
      <c r="D78" s="316" t="str">
        <f>IF(Cklst_Style=4,IF(FIND("--",$C$3)=11,MID($C$3,9,1)&amp;"."&amp;AI78,MID($C$3,9,2)&amp;"."&amp;AI78),IF(FIND("--",$C$3)=9,MID($C$3,7,1)&amp;"."&amp;AI78,MID($C$3,7,2)&amp;"."&amp;AI78))</f>
        <v>1.21</v>
      </c>
      <c r="E78" s="483" t="s">
        <v>696</v>
      </c>
      <c r="F78" s="177"/>
      <c r="G78" s="508" t="s">
        <v>203</v>
      </c>
      <c r="H78" s="181"/>
      <c r="I78" s="151" t="s">
        <v>216</v>
      </c>
      <c r="J78" s="143"/>
      <c r="K78" s="192"/>
      <c r="L78" s="482"/>
      <c r="M78" s="482"/>
      <c r="N78" s="482"/>
      <c r="O78" s="482"/>
      <c r="Q78" s="1"/>
      <c r="R78" s="171"/>
      <c r="S78" s="171"/>
      <c r="T78" s="171"/>
      <c r="U78" s="171"/>
      <c r="AE78" s="11" t="b">
        <f>IF(F78=CHAR(80),TRUE,FALSE)</f>
        <v>0</v>
      </c>
      <c r="AF78" s="122" t="b">
        <f>IF(H78=CHAR(80),TRUE,FALSE)</f>
        <v>0</v>
      </c>
      <c r="AG78" s="12" t="b">
        <f>IF(OR(C78=CHAR(80),C78="."),TRUE,FALSE)</f>
        <v>1</v>
      </c>
      <c r="AH78" s="218">
        <v>0</v>
      </c>
      <c r="AI78" s="169">
        <v>21</v>
      </c>
      <c r="AJ78" s="160"/>
      <c r="AK78" s="160"/>
      <c r="AL78" s="161" t="b">
        <v>1</v>
      </c>
      <c r="AM78" s="1"/>
      <c r="AN78" s="1"/>
      <c r="AO78" s="1"/>
      <c r="AP78" s="1"/>
      <c r="AQ78" s="1"/>
      <c r="AR78" s="1"/>
      <c r="AS78" s="1"/>
      <c r="AT78" s="230" t="str">
        <f t="shared" si="153"/>
        <v/>
      </c>
      <c r="AU78" s="231" t="str">
        <f t="shared" si="154"/>
        <v>1.21</v>
      </c>
      <c r="AV78" s="318"/>
      <c r="AW78" s="230" t="str">
        <f>IF(AND(Setup_Flag=1,AV78="",$C78=""),FALSE,"")</f>
        <v/>
      </c>
      <c r="AX78" s="318"/>
      <c r="AY78" s="230" t="str">
        <f>IF(AND(MR2_Flag=1,AX78="",$C78=""),FALSE,"")</f>
        <v/>
      </c>
      <c r="AZ78" s="318"/>
      <c r="BA78" s="230" t="str">
        <f>IF(AND(DP_Flag=1,AZ78="",$C78=""),FALSE,"")</f>
        <v/>
      </c>
      <c r="BB78" s="318"/>
      <c r="BC78" s="230" t="str">
        <f>IF(AND(SS_Flag=1,BB78="",$C78=""),FALSE,"")</f>
        <v/>
      </c>
      <c r="BD78" s="318"/>
      <c r="BE78" s="230" t="str">
        <f>IF(AND(SP_Flag=1,BD78="",$C78=""),FALSE,"")</f>
        <v/>
      </c>
      <c r="BF78" s="318"/>
      <c r="BG78" s="230" t="str">
        <f>IF(AND(FM_Flag=1,BF78="",$C78=""),FALSE,"")</f>
        <v/>
      </c>
      <c r="BH78" s="1"/>
      <c r="BI78" s="268"/>
      <c r="BJ78" s="269" t="s">
        <v>675</v>
      </c>
      <c r="BK78" s="269" t="s">
        <v>675</v>
      </c>
      <c r="BL78" s="269" t="s">
        <v>675</v>
      </c>
      <c r="BM78" s="269" t="s">
        <v>675</v>
      </c>
      <c r="BN78" s="269" t="s">
        <v>675</v>
      </c>
      <c r="BO78" s="269" t="s">
        <v>675</v>
      </c>
      <c r="BP78" s="270" t="str">
        <f ca="1">IF(OR(BI$16=0,BR$16&lt;&gt;0),"",IF(OFFSET(BI78,0,BI$16)="Y",1,IF(OFFSET(BI78,0,BI$16)="N",0,"")))</f>
        <v/>
      </c>
      <c r="BQ78" s="278"/>
      <c r="BR78" s="268"/>
      <c r="BS78" s="269" t="s">
        <v>675</v>
      </c>
      <c r="BT78" s="269" t="s">
        <v>675</v>
      </c>
      <c r="BU78" s="269" t="s">
        <v>675</v>
      </c>
      <c r="BV78" s="269" t="s">
        <v>675</v>
      </c>
      <c r="BW78" s="269" t="s">
        <v>675</v>
      </c>
      <c r="BX78" s="269" t="s">
        <v>675</v>
      </c>
      <c r="BY78" s="269" t="s">
        <v>675</v>
      </c>
      <c r="BZ78" s="269" t="s">
        <v>675</v>
      </c>
      <c r="CA78" s="269" t="s">
        <v>675</v>
      </c>
      <c r="CB78" s="269" t="s">
        <v>675</v>
      </c>
      <c r="CC78" s="269" t="s">
        <v>675</v>
      </c>
      <c r="CD78" s="269" t="s">
        <v>675</v>
      </c>
      <c r="CE78" s="269" t="s">
        <v>675</v>
      </c>
      <c r="CF78" s="269" t="s">
        <v>675</v>
      </c>
      <c r="CG78" s="269" t="s">
        <v>675</v>
      </c>
      <c r="CH78" s="269" t="s">
        <v>675</v>
      </c>
      <c r="CI78" s="269" t="s">
        <v>675</v>
      </c>
      <c r="CJ78" s="269" t="s">
        <v>675</v>
      </c>
      <c r="CK78" s="269" t="s">
        <v>675</v>
      </c>
      <c r="CL78" s="270" t="str">
        <f ca="1">IF(BR$16=0,"",IF(OFFSET(BR78,0,BR$16)="Y",1,IF(OFFSET(BR78,0,BR$16)="N",0,"")))</f>
        <v/>
      </c>
      <c r="CM78" s="278"/>
      <c r="CN78" s="268"/>
      <c r="CO78" s="269" t="s">
        <v>675</v>
      </c>
      <c r="CP78" s="269" t="s">
        <v>675</v>
      </c>
      <c r="CQ78" s="269" t="s">
        <v>675</v>
      </c>
      <c r="CR78" s="269" t="s">
        <v>675</v>
      </c>
      <c r="CS78" s="269" t="s">
        <v>675</v>
      </c>
      <c r="CT78" s="270" t="str">
        <f ca="1">IF(OR(CN$16=0,CW$16&lt;&gt;0),"",IF(CW$16=1,0,IF(OFFSET(CN78,0,CN$16)="Y",1,IF(OFFSET(CN78,0,CN$16)="N",0,""))))</f>
        <v/>
      </c>
      <c r="CU78" s="188"/>
      <c r="CV78" s="268"/>
      <c r="CW78" s="269" t="s">
        <v>675</v>
      </c>
      <c r="CX78" s="269" t="s">
        <v>675</v>
      </c>
      <c r="CY78" s="269" t="s">
        <v>675</v>
      </c>
      <c r="CZ78" s="269" t="s">
        <v>675</v>
      </c>
      <c r="DA78" s="269" t="s">
        <v>675</v>
      </c>
      <c r="DB78" s="269" t="s">
        <v>675</v>
      </c>
      <c r="DC78" s="269" t="s">
        <v>675</v>
      </c>
      <c r="DD78" s="269" t="s">
        <v>675</v>
      </c>
      <c r="DE78" s="269" t="s">
        <v>675</v>
      </c>
      <c r="DF78" s="270" t="str">
        <f>IF(CV$16=0,"",IF(OR(AND(CW$16=1,CW78="Y"),AND(CX$16=1,CX78="Y"),AND(CY$16=1,CY78="Y"),AND(CZ$16=1,CZ78="Y"),AND(DA$16=1,DA78="Y"),AND(DB$16=1,DB78="Y"),AND(DC$16=1,DC78="Y"),AND(DD$16=1,DD78="Y"),AND(DE$16=1,DE78="Y")),1,IF(OR(AND(CW$16=1,CW78="N"),AND(CX$16=1,CX78="N"),AND(CY$16=1,CY78="N"),AND(CZ$16=1,CZ78="N"),AND(DA$16=1,DA78="N"),AND(DB$16=1,DB78="N"),AND(DC$16=1,DC78="N"),AND(DD$16=1,DD78="N"),AND(DE$16=1,DE78="N")),0,"")))</f>
        <v/>
      </c>
      <c r="DG78" s="188"/>
      <c r="DH78" s="268"/>
      <c r="DI78" s="269" t="s">
        <v>675</v>
      </c>
      <c r="DJ78" s="269" t="s">
        <v>675</v>
      </c>
      <c r="DK78" s="270" t="str">
        <f ca="1">IF(DH$16=0,"",IF(OFFSET(DH78,0,DH$16)="Y",1,IF(OFFSET(DH78,0,DH$16)="N",0,"")))</f>
        <v/>
      </c>
      <c r="DL78" s="188"/>
      <c r="DM78" s="268"/>
      <c r="DN78" s="269" t="s">
        <v>675</v>
      </c>
      <c r="DO78" s="269" t="s">
        <v>675</v>
      </c>
      <c r="DP78" s="270" t="str">
        <f ca="1">IF(DM$16=0,"",IF(OFFSET(DM78,0,DM$16)="Y",1,IF(OFFSET(DM78,0,DM$16)="N",0,"")))</f>
        <v/>
      </c>
      <c r="DQ78" s="188"/>
      <c r="DR78" s="268"/>
      <c r="DS78" s="269" t="s">
        <v>676</v>
      </c>
      <c r="DT78" s="279"/>
      <c r="DU78" s="270" t="str">
        <f ca="1">IF(DR$16=0,"",IF(AND(OFFSET(DR78,0,1)="Y",DS$16="Yes"),1,IF(OFFSET(DR78,0,1)="N",1,0)))</f>
        <v/>
      </c>
      <c r="DV78" s="188"/>
      <c r="DW78" s="268"/>
      <c r="DX78" s="269" t="s">
        <v>676</v>
      </c>
      <c r="DY78" s="279"/>
      <c r="DZ78" s="270" t="str">
        <f ca="1">IF(DW$16=0,"",IF(AND(OFFSET(DW78,0,1)="Y",DX$16="Yes"),1,IF(OFFSET(DW78,0,1)="N",1,0)))</f>
        <v/>
      </c>
      <c r="EA78" s="188"/>
      <c r="EB78" s="268"/>
      <c r="EC78" s="269" t="s">
        <v>676</v>
      </c>
      <c r="ED78" s="279"/>
      <c r="EE78" s="270" t="str">
        <f ca="1">IF(EB$16=0,"",IF(AND(OFFSET(EB78,0,1)="Y",EC$16="Yes"),1,IF(OFFSET(EB78,0,1)="N",1,0)))</f>
        <v/>
      </c>
      <c r="EF78" s="188"/>
      <c r="EG78" s="268"/>
      <c r="EH78" s="269" t="s">
        <v>676</v>
      </c>
      <c r="EI78" s="279"/>
      <c r="EJ78" s="270" t="str">
        <f ca="1">IF(EG$16=0,"",IF(AND(OFFSET(EG78,0,1)="Y",EH$16="Yes"),1,IF(OFFSET(EG78,0,1)="N",1,0)))</f>
        <v/>
      </c>
      <c r="EK78" s="188"/>
      <c r="EL78" s="268"/>
      <c r="EM78" s="269" t="s">
        <v>676</v>
      </c>
      <c r="EN78" s="279"/>
      <c r="EO78" s="270" t="str">
        <f ca="1">IF(EL$16=0,"",IF(AND(OFFSET(EL78,0,1)="Y",EM$16="Yes"),1,IF(OFFSET(EL78,0,1)="N",1,0)))</f>
        <v/>
      </c>
      <c r="EP78" s="271"/>
      <c r="EQ78" s="509" t="str">
        <f ca="1">BP78</f>
        <v/>
      </c>
      <c r="ER78" s="509" t="str">
        <f t="shared" ref="ER78" ca="1" si="251">CL78</f>
        <v/>
      </c>
      <c r="ES78" s="509" t="str">
        <f t="shared" ref="ES78" ca="1" si="252">CT78</f>
        <v/>
      </c>
      <c r="ET78" s="509" t="str">
        <f t="shared" ref="ET78" si="253">DF78</f>
        <v/>
      </c>
      <c r="EU78" s="509" t="str">
        <f t="shared" ref="EU78" ca="1" si="254">DK78</f>
        <v/>
      </c>
      <c r="EV78" s="509" t="str">
        <f t="shared" ref="EV78" ca="1" si="255">DP78</f>
        <v/>
      </c>
      <c r="EW78" s="509" t="str">
        <f t="shared" ref="EW78" ca="1" si="256">DU78</f>
        <v/>
      </c>
      <c r="EX78" s="509" t="str">
        <f t="shared" ref="EX78" ca="1" si="257">DZ78</f>
        <v/>
      </c>
      <c r="EY78" s="509" t="str">
        <f t="shared" ref="EY78" ca="1" si="258">EE78</f>
        <v/>
      </c>
      <c r="EZ78" s="509" t="str">
        <f t="shared" ref="EZ78" ca="1" si="259">EJ78</f>
        <v/>
      </c>
      <c r="FA78" s="509" t="str">
        <f t="shared" ref="FA78" ca="1" si="260">EO78</f>
        <v/>
      </c>
      <c r="FC78" s="509">
        <f t="shared" ref="FC78" ca="1" si="261">COUNTA(EQ78:FA78)-COUNTBLANK(EQ78:FA78)</f>
        <v>0</v>
      </c>
      <c r="FD78" s="280">
        <f t="shared" ref="FD78" ca="1" si="262">SUM(EQ78:FA78)</f>
        <v>0</v>
      </c>
      <c r="FE78" s="280" t="s">
        <v>586</v>
      </c>
      <c r="FF78" s="228"/>
      <c r="FG78" s="281"/>
      <c r="FH78" s="281"/>
      <c r="FI78" s="281"/>
      <c r="FJ78" s="281"/>
      <c r="FK78" s="281"/>
      <c r="FL78" s="281"/>
    </row>
    <row r="79" spans="1:168" ht="6" customHeight="1" x14ac:dyDescent="0.25">
      <c r="A79" s="28" t="s">
        <v>526</v>
      </c>
      <c r="C79" s="93"/>
      <c r="D79" s="128"/>
      <c r="E79" s="86"/>
      <c r="F79" s="195"/>
      <c r="G79" s="153"/>
      <c r="H79" s="182"/>
      <c r="I79" s="196"/>
      <c r="J79" s="96"/>
      <c r="K79" s="196"/>
      <c r="L79" s="127"/>
      <c r="M79" s="127"/>
      <c r="N79" s="127"/>
      <c r="O79" s="127"/>
      <c r="Q79" s="1"/>
      <c r="AE79" s="11"/>
      <c r="AF79" s="122"/>
      <c r="AG79" s="12" t="b">
        <f>AG78</f>
        <v>1</v>
      </c>
      <c r="AH79" s="12"/>
      <c r="AI79" s="168"/>
      <c r="AJ79" s="166"/>
      <c r="AK79" s="166"/>
      <c r="AL79" s="167"/>
      <c r="AM79" s="1"/>
      <c r="AN79" s="1"/>
      <c r="AO79" s="1"/>
      <c r="AP79" s="1"/>
      <c r="AQ79" s="1"/>
      <c r="AR79" s="1"/>
      <c r="AS79" s="1"/>
      <c r="AT79" s="230" t="str">
        <f t="shared" si="153"/>
        <v/>
      </c>
      <c r="AU79" s="231" t="str">
        <f t="shared" si="154"/>
        <v/>
      </c>
      <c r="AV79" s="227"/>
      <c r="AW79" s="230" t="str">
        <f>AW78</f>
        <v/>
      </c>
      <c r="AX79" s="227"/>
      <c r="AY79" s="230" t="str">
        <f>AY78</f>
        <v/>
      </c>
      <c r="AZ79" s="227"/>
      <c r="BA79" s="230" t="str">
        <f>BA78</f>
        <v/>
      </c>
      <c r="BB79" s="227"/>
      <c r="BC79" s="230" t="str">
        <f>BC78</f>
        <v/>
      </c>
      <c r="BD79" s="227"/>
      <c r="BE79" s="230" t="str">
        <f>BE78</f>
        <v/>
      </c>
      <c r="BF79" s="227"/>
      <c r="BG79" s="230" t="str">
        <f>BG78</f>
        <v/>
      </c>
      <c r="BH79" s="1"/>
      <c r="FE79" s="90" t="str">
        <f>FE78</f>
        <v>Show</v>
      </c>
      <c r="FF79" s="281"/>
      <c r="FG79" s="281"/>
      <c r="FH79" s="281"/>
      <c r="FI79" s="281"/>
      <c r="FJ79" s="281"/>
      <c r="FK79" s="281"/>
      <c r="FL79" s="281"/>
    </row>
    <row r="80" spans="1:168" ht="6" customHeight="1" x14ac:dyDescent="0.25">
      <c r="A80" s="28" t="s">
        <v>526</v>
      </c>
      <c r="C80" s="92"/>
      <c r="D80" s="3"/>
      <c r="E80" s="82"/>
      <c r="F80" s="191"/>
      <c r="G80" s="154"/>
      <c r="H80" s="187"/>
      <c r="I80" s="192"/>
      <c r="J80" s="94"/>
      <c r="K80" s="192"/>
      <c r="L80" s="507"/>
      <c r="M80" s="507"/>
      <c r="N80" s="507"/>
      <c r="O80" s="507"/>
      <c r="Q80" s="1"/>
      <c r="AE80" s="11"/>
      <c r="AF80" s="122"/>
      <c r="AG80" s="124" t="b">
        <f>AG81</f>
        <v>1</v>
      </c>
      <c r="AH80" s="124"/>
      <c r="AI80" s="168"/>
      <c r="AJ80" s="166"/>
      <c r="AK80" s="166"/>
      <c r="AL80" s="167"/>
      <c r="AM80" s="1"/>
      <c r="AN80" s="1"/>
      <c r="AO80" s="1"/>
      <c r="AP80" s="1"/>
      <c r="AQ80" s="1"/>
      <c r="AR80" s="1"/>
      <c r="AS80" s="1"/>
      <c r="AT80" s="230" t="str">
        <f t="shared" si="153"/>
        <v/>
      </c>
      <c r="AU80" s="231" t="str">
        <f t="shared" si="154"/>
        <v/>
      </c>
      <c r="AV80" s="227"/>
      <c r="AW80" s="230" t="str">
        <f>AW81</f>
        <v/>
      </c>
      <c r="AX80" s="227"/>
      <c r="AY80" s="230" t="str">
        <f>AY81</f>
        <v/>
      </c>
      <c r="AZ80" s="227"/>
      <c r="BA80" s="230" t="str">
        <f>BA81</f>
        <v/>
      </c>
      <c r="BB80" s="227"/>
      <c r="BC80" s="230" t="str">
        <f>BC81</f>
        <v/>
      </c>
      <c r="BD80" s="227"/>
      <c r="BE80" s="230" t="str">
        <f>BE81</f>
        <v/>
      </c>
      <c r="BF80" s="227"/>
      <c r="BG80" s="230" t="str">
        <f>BG81</f>
        <v/>
      </c>
      <c r="BH80" s="1"/>
      <c r="FE80" s="90" t="str">
        <f>FE81</f>
        <v>Show</v>
      </c>
      <c r="FF80" s="281"/>
      <c r="FG80" s="281"/>
      <c r="FH80" s="281"/>
      <c r="FI80" s="281"/>
      <c r="FJ80" s="281"/>
      <c r="FK80" s="281"/>
      <c r="FL80" s="281"/>
    </row>
    <row r="81" spans="1:168" ht="15" x14ac:dyDescent="0.25">
      <c r="A81" s="28" t="s">
        <v>526</v>
      </c>
      <c r="C81" s="176" t="s">
        <v>558</v>
      </c>
      <c r="D81" s="316" t="str">
        <f>IF(Cklst_Style=4,IF(FIND("--",$C$3)=11,MID($C$3,9,1)&amp;"."&amp;AI81,MID($C$3,9,2)&amp;"."&amp;AI81),IF(FIND("--",$C$3)=9,MID($C$3,7,1)&amp;"."&amp;AI81,MID($C$3,7,2)&amp;"."&amp;AI81))</f>
        <v>1.22</v>
      </c>
      <c r="E81" s="483" t="s">
        <v>697</v>
      </c>
      <c r="F81" s="177"/>
      <c r="G81" s="508" t="s">
        <v>203</v>
      </c>
      <c r="H81" s="181"/>
      <c r="I81" s="151" t="s">
        <v>216</v>
      </c>
      <c r="J81" s="143"/>
      <c r="K81" s="192"/>
      <c r="L81" s="482"/>
      <c r="M81" s="482"/>
      <c r="N81" s="482"/>
      <c r="O81" s="482"/>
      <c r="Q81" s="1"/>
      <c r="R81" s="171"/>
      <c r="S81" s="171"/>
      <c r="T81" s="171"/>
      <c r="U81" s="171"/>
      <c r="AE81" s="11" t="b">
        <f>IF(F81=CHAR(80),TRUE,FALSE)</f>
        <v>0</v>
      </c>
      <c r="AF81" s="122" t="b">
        <f>IF(H81=CHAR(80),TRUE,FALSE)</f>
        <v>0</v>
      </c>
      <c r="AG81" s="12" t="b">
        <f>IF(OR(C81=CHAR(80),C81="."),TRUE,FALSE)</f>
        <v>1</v>
      </c>
      <c r="AH81" s="218">
        <v>0</v>
      </c>
      <c r="AI81" s="169">
        <v>22</v>
      </c>
      <c r="AJ81" s="160"/>
      <c r="AK81" s="160"/>
      <c r="AL81" s="161" t="b">
        <v>1</v>
      </c>
      <c r="AM81" s="1"/>
      <c r="AN81" s="1"/>
      <c r="AO81" s="1"/>
      <c r="AP81" s="1"/>
      <c r="AQ81" s="1"/>
      <c r="AR81" s="1"/>
      <c r="AS81" s="1"/>
      <c r="AT81" s="230" t="str">
        <f t="shared" si="153"/>
        <v/>
      </c>
      <c r="AU81" s="231" t="str">
        <f t="shared" si="154"/>
        <v>1.22</v>
      </c>
      <c r="AV81" s="318"/>
      <c r="AW81" s="230" t="str">
        <f>IF(AND(Setup_Flag=1,AV81="",$C81=""),FALSE,"")</f>
        <v/>
      </c>
      <c r="AX81" s="318"/>
      <c r="AY81" s="230" t="str">
        <f>IF(AND(MR2_Flag=1,AX81="",$C81=""),FALSE,"")</f>
        <v/>
      </c>
      <c r="AZ81" s="318"/>
      <c r="BA81" s="230" t="str">
        <f>IF(AND(DP_Flag=1,AZ81="",$C81=""),FALSE,"")</f>
        <v/>
      </c>
      <c r="BB81" s="318"/>
      <c r="BC81" s="230" t="str">
        <f>IF(AND(SS_Flag=1,BB81="",$C81=""),FALSE,"")</f>
        <v/>
      </c>
      <c r="BD81" s="318"/>
      <c r="BE81" s="230" t="str">
        <f>IF(AND(SP_Flag=1,BD81="",$C81=""),FALSE,"")</f>
        <v/>
      </c>
      <c r="BF81" s="318"/>
      <c r="BG81" s="230" t="str">
        <f>IF(AND(FM_Flag=1,BF81="",$C81=""),FALSE,"")</f>
        <v/>
      </c>
      <c r="BH81" s="1"/>
      <c r="BI81" s="268"/>
      <c r="BJ81" s="269" t="s">
        <v>675</v>
      </c>
      <c r="BK81" s="269" t="s">
        <v>675</v>
      </c>
      <c r="BL81" s="269" t="s">
        <v>675</v>
      </c>
      <c r="BM81" s="269" t="s">
        <v>675</v>
      </c>
      <c r="BN81" s="269" t="s">
        <v>675</v>
      </c>
      <c r="BO81" s="269" t="s">
        <v>675</v>
      </c>
      <c r="BP81" s="270" t="str">
        <f ca="1">IF(OR(BI$16=0,BR$16&lt;&gt;0),"",IF(OFFSET(BI81,0,BI$16)="Y",1,IF(OFFSET(BI81,0,BI$16)="N",0,"")))</f>
        <v/>
      </c>
      <c r="BQ81" s="278"/>
      <c r="BR81" s="268"/>
      <c r="BS81" s="269" t="s">
        <v>675</v>
      </c>
      <c r="BT81" s="269" t="s">
        <v>675</v>
      </c>
      <c r="BU81" s="269" t="s">
        <v>675</v>
      </c>
      <c r="BV81" s="269" t="s">
        <v>675</v>
      </c>
      <c r="BW81" s="269" t="s">
        <v>675</v>
      </c>
      <c r="BX81" s="269" t="s">
        <v>675</v>
      </c>
      <c r="BY81" s="269" t="s">
        <v>675</v>
      </c>
      <c r="BZ81" s="269" t="s">
        <v>675</v>
      </c>
      <c r="CA81" s="269" t="s">
        <v>675</v>
      </c>
      <c r="CB81" s="269" t="s">
        <v>675</v>
      </c>
      <c r="CC81" s="269" t="s">
        <v>675</v>
      </c>
      <c r="CD81" s="269" t="s">
        <v>675</v>
      </c>
      <c r="CE81" s="269" t="s">
        <v>675</v>
      </c>
      <c r="CF81" s="269" t="s">
        <v>675</v>
      </c>
      <c r="CG81" s="269" t="s">
        <v>675</v>
      </c>
      <c r="CH81" s="269" t="s">
        <v>675</v>
      </c>
      <c r="CI81" s="269" t="s">
        <v>675</v>
      </c>
      <c r="CJ81" s="269" t="s">
        <v>675</v>
      </c>
      <c r="CK81" s="269" t="s">
        <v>675</v>
      </c>
      <c r="CL81" s="270" t="str">
        <f ca="1">IF(BR$16=0,"",IF(OFFSET(BR81,0,BR$16)="Y",1,IF(OFFSET(BR81,0,BR$16)="N",0,"")))</f>
        <v/>
      </c>
      <c r="CM81" s="278"/>
      <c r="CN81" s="268"/>
      <c r="CO81" s="269" t="s">
        <v>675</v>
      </c>
      <c r="CP81" s="269" t="s">
        <v>675</v>
      </c>
      <c r="CQ81" s="269" t="s">
        <v>675</v>
      </c>
      <c r="CR81" s="269" t="s">
        <v>675</v>
      </c>
      <c r="CS81" s="269" t="s">
        <v>675</v>
      </c>
      <c r="CT81" s="270" t="str">
        <f ca="1">IF(OR(CN$16=0,CW$16&lt;&gt;0),"",IF(CW$16=1,0,IF(OFFSET(CN81,0,CN$16)="Y",1,IF(OFFSET(CN81,0,CN$16)="N",0,""))))</f>
        <v/>
      </c>
      <c r="CU81" s="188"/>
      <c r="CV81" s="268"/>
      <c r="CW81" s="269" t="s">
        <v>675</v>
      </c>
      <c r="CX81" s="269" t="s">
        <v>675</v>
      </c>
      <c r="CY81" s="269" t="s">
        <v>675</v>
      </c>
      <c r="CZ81" s="269" t="s">
        <v>675</v>
      </c>
      <c r="DA81" s="269" t="s">
        <v>675</v>
      </c>
      <c r="DB81" s="269" t="s">
        <v>675</v>
      </c>
      <c r="DC81" s="269" t="s">
        <v>675</v>
      </c>
      <c r="DD81" s="269" t="s">
        <v>675</v>
      </c>
      <c r="DE81" s="269" t="s">
        <v>675</v>
      </c>
      <c r="DF81" s="270" t="str">
        <f>IF(CV$16=0,"",IF(OR(AND(CW$16=1,CW81="Y"),AND(CX$16=1,CX81="Y"),AND(CY$16=1,CY81="Y"),AND(CZ$16=1,CZ81="Y"),AND(DA$16=1,DA81="Y"),AND(DB$16=1,DB81="Y"),AND(DC$16=1,DC81="Y"),AND(DD$16=1,DD81="Y"),AND(DE$16=1,DE81="Y")),1,IF(OR(AND(CW$16=1,CW81="N"),AND(CX$16=1,CX81="N"),AND(CY$16=1,CY81="N"),AND(CZ$16=1,CZ81="N"),AND(DA$16=1,DA81="N"),AND(DB$16=1,DB81="N"),AND(DC$16=1,DC81="N"),AND(DD$16=1,DD81="N"),AND(DE$16=1,DE81="N")),0,"")))</f>
        <v/>
      </c>
      <c r="DG81" s="188"/>
      <c r="DH81" s="268"/>
      <c r="DI81" s="269" t="s">
        <v>675</v>
      </c>
      <c r="DJ81" s="269" t="s">
        <v>675</v>
      </c>
      <c r="DK81" s="270" t="str">
        <f ca="1">IF(DH$16=0,"",IF(OFFSET(DH81,0,DH$16)="Y",1,IF(OFFSET(DH81,0,DH$16)="N",0,"")))</f>
        <v/>
      </c>
      <c r="DL81" s="188"/>
      <c r="DM81" s="268"/>
      <c r="DN81" s="269" t="s">
        <v>675</v>
      </c>
      <c r="DO81" s="269" t="s">
        <v>675</v>
      </c>
      <c r="DP81" s="270" t="str">
        <f ca="1">IF(DM$16=0,"",IF(OFFSET(DM81,0,DM$16)="Y",1,IF(OFFSET(DM81,0,DM$16)="N",0,"")))</f>
        <v/>
      </c>
      <c r="DQ81" s="188"/>
      <c r="DR81" s="268"/>
      <c r="DS81" s="269" t="s">
        <v>676</v>
      </c>
      <c r="DT81" s="279"/>
      <c r="DU81" s="270" t="str">
        <f ca="1">IF(DR$16=0,"",IF(AND(OFFSET(DR81,0,1)="Y",DS$16="Yes"),1,IF(OFFSET(DR81,0,1)="N",1,0)))</f>
        <v/>
      </c>
      <c r="DV81" s="188"/>
      <c r="DW81" s="268"/>
      <c r="DX81" s="269" t="s">
        <v>676</v>
      </c>
      <c r="DY81" s="279"/>
      <c r="DZ81" s="270" t="str">
        <f ca="1">IF(DW$16=0,"",IF(AND(OFFSET(DW81,0,1)="Y",DX$16="Yes"),1,IF(OFFSET(DW81,0,1)="N",1,0)))</f>
        <v/>
      </c>
      <c r="EA81" s="188"/>
      <c r="EB81" s="268"/>
      <c r="EC81" s="269" t="s">
        <v>676</v>
      </c>
      <c r="ED81" s="279"/>
      <c r="EE81" s="270" t="str">
        <f ca="1">IF(EB$16=0,"",IF(AND(OFFSET(EB81,0,1)="Y",EC$16="Yes"),1,IF(OFFSET(EB81,0,1)="N",1,0)))</f>
        <v/>
      </c>
      <c r="EF81" s="188"/>
      <c r="EG81" s="268"/>
      <c r="EH81" s="269" t="s">
        <v>676</v>
      </c>
      <c r="EI81" s="279"/>
      <c r="EJ81" s="270" t="str">
        <f ca="1">IF(EG$16=0,"",IF(AND(OFFSET(EG81,0,1)="Y",EH$16="Yes"),1,IF(OFFSET(EG81,0,1)="N",1,0)))</f>
        <v/>
      </c>
      <c r="EK81" s="188"/>
      <c r="EL81" s="268"/>
      <c r="EM81" s="269" t="s">
        <v>676</v>
      </c>
      <c r="EN81" s="279"/>
      <c r="EO81" s="270" t="str">
        <f ca="1">IF(EL$16=0,"",IF(AND(OFFSET(EL81,0,1)="Y",EM$16="Yes"),1,IF(OFFSET(EL81,0,1)="N",1,0)))</f>
        <v/>
      </c>
      <c r="EP81" s="271"/>
      <c r="EQ81" s="509" t="str">
        <f ca="1">BP81</f>
        <v/>
      </c>
      <c r="ER81" s="509" t="str">
        <f t="shared" ref="ER81" ca="1" si="263">CL81</f>
        <v/>
      </c>
      <c r="ES81" s="509" t="str">
        <f t="shared" ref="ES81" ca="1" si="264">CT81</f>
        <v/>
      </c>
      <c r="ET81" s="509" t="str">
        <f t="shared" ref="ET81" si="265">DF81</f>
        <v/>
      </c>
      <c r="EU81" s="509" t="str">
        <f t="shared" ref="EU81" ca="1" si="266">DK81</f>
        <v/>
      </c>
      <c r="EV81" s="509" t="str">
        <f t="shared" ref="EV81" ca="1" si="267">DP81</f>
        <v/>
      </c>
      <c r="EW81" s="509" t="str">
        <f t="shared" ref="EW81" ca="1" si="268">DU81</f>
        <v/>
      </c>
      <c r="EX81" s="509" t="str">
        <f t="shared" ref="EX81" ca="1" si="269">DZ81</f>
        <v/>
      </c>
      <c r="EY81" s="509" t="str">
        <f t="shared" ref="EY81" ca="1" si="270">EE81</f>
        <v/>
      </c>
      <c r="EZ81" s="509" t="str">
        <f t="shared" ref="EZ81" ca="1" si="271">EJ81</f>
        <v/>
      </c>
      <c r="FA81" s="509" t="str">
        <f t="shared" ref="FA81" ca="1" si="272">EO81</f>
        <v/>
      </c>
      <c r="FC81" s="509">
        <f t="shared" ref="FC81" ca="1" si="273">COUNTA(EQ81:FA81)-COUNTBLANK(EQ81:FA81)</f>
        <v>0</v>
      </c>
      <c r="FD81" s="280">
        <f t="shared" ref="FD81" ca="1" si="274">SUM(EQ81:FA81)</f>
        <v>0</v>
      </c>
      <c r="FE81" s="280" t="s">
        <v>586</v>
      </c>
      <c r="FF81" s="228"/>
      <c r="FG81" s="281"/>
      <c r="FH81" s="281"/>
      <c r="FI81" s="281"/>
      <c r="FJ81" s="281"/>
      <c r="FK81" s="281"/>
      <c r="FL81" s="281"/>
    </row>
    <row r="82" spans="1:168" ht="6" customHeight="1" x14ac:dyDescent="0.25">
      <c r="A82" s="28" t="s">
        <v>526</v>
      </c>
      <c r="C82" s="93"/>
      <c r="D82" s="128"/>
      <c r="E82" s="86"/>
      <c r="F82" s="195"/>
      <c r="G82" s="153"/>
      <c r="H82" s="182"/>
      <c r="I82" s="196"/>
      <c r="J82" s="96"/>
      <c r="K82" s="196"/>
      <c r="L82" s="127"/>
      <c r="M82" s="127"/>
      <c r="N82" s="127"/>
      <c r="O82" s="127"/>
      <c r="Q82" s="1"/>
      <c r="AE82" s="11"/>
      <c r="AF82" s="122"/>
      <c r="AG82" s="12" t="b">
        <f>AG81</f>
        <v>1</v>
      </c>
      <c r="AH82" s="12"/>
      <c r="AI82" s="168"/>
      <c r="AJ82" s="166"/>
      <c r="AK82" s="166"/>
      <c r="AL82" s="167"/>
      <c r="AM82" s="1"/>
      <c r="AN82" s="1"/>
      <c r="AO82" s="1"/>
      <c r="AP82" s="1"/>
      <c r="AQ82" s="1"/>
      <c r="AR82" s="1"/>
      <c r="AS82" s="1"/>
      <c r="AT82" s="230" t="str">
        <f t="shared" si="153"/>
        <v/>
      </c>
      <c r="AU82" s="231" t="str">
        <f t="shared" si="154"/>
        <v/>
      </c>
      <c r="AV82" s="227"/>
      <c r="AW82" s="230" t="str">
        <f>AW81</f>
        <v/>
      </c>
      <c r="AX82" s="227"/>
      <c r="AY82" s="230" t="str">
        <f>AY81</f>
        <v/>
      </c>
      <c r="AZ82" s="227"/>
      <c r="BA82" s="230" t="str">
        <f>BA81</f>
        <v/>
      </c>
      <c r="BB82" s="227"/>
      <c r="BC82" s="230" t="str">
        <f>BC81</f>
        <v/>
      </c>
      <c r="BD82" s="227"/>
      <c r="BE82" s="230" t="str">
        <f>BE81</f>
        <v/>
      </c>
      <c r="BF82" s="227"/>
      <c r="BG82" s="230" t="str">
        <f>BG81</f>
        <v/>
      </c>
      <c r="BH82" s="1"/>
      <c r="FE82" s="90" t="str">
        <f>FE81</f>
        <v>Show</v>
      </c>
      <c r="FF82" s="281"/>
      <c r="FG82" s="281"/>
      <c r="FH82" s="281"/>
      <c r="FI82" s="281"/>
      <c r="FJ82" s="281"/>
      <c r="FK82" s="281"/>
      <c r="FL82" s="281"/>
    </row>
    <row r="83" spans="1:168" ht="6" customHeight="1" x14ac:dyDescent="0.25">
      <c r="A83" s="28" t="s">
        <v>526</v>
      </c>
      <c r="C83" s="92"/>
      <c r="D83" s="3"/>
      <c r="E83" s="82"/>
      <c r="F83" s="191"/>
      <c r="G83" s="154"/>
      <c r="H83" s="187"/>
      <c r="I83" s="192"/>
      <c r="J83" s="94"/>
      <c r="K83" s="192"/>
      <c r="L83" s="507"/>
      <c r="M83" s="507"/>
      <c r="N83" s="507"/>
      <c r="O83" s="507"/>
      <c r="Q83" s="1"/>
      <c r="AE83" s="11"/>
      <c r="AF83" s="122"/>
      <c r="AG83" s="124" t="b">
        <f>AG84</f>
        <v>1</v>
      </c>
      <c r="AH83" s="124"/>
      <c r="AI83" s="168"/>
      <c r="AJ83" s="166"/>
      <c r="AK83" s="166"/>
      <c r="AL83" s="167"/>
      <c r="AM83" s="1"/>
      <c r="AN83" s="1"/>
      <c r="AO83" s="1"/>
      <c r="AP83" s="1"/>
      <c r="AQ83" s="1"/>
      <c r="AR83" s="1"/>
      <c r="AS83" s="1"/>
      <c r="AT83" s="230" t="str">
        <f t="shared" si="153"/>
        <v/>
      </c>
      <c r="AU83" s="231" t="str">
        <f t="shared" si="154"/>
        <v/>
      </c>
      <c r="AV83" s="227"/>
      <c r="AW83" s="230" t="str">
        <f>AW84</f>
        <v/>
      </c>
      <c r="AX83" s="227"/>
      <c r="AY83" s="230" t="str">
        <f>AY84</f>
        <v/>
      </c>
      <c r="AZ83" s="227"/>
      <c r="BA83" s="230" t="str">
        <f>BA84</f>
        <v/>
      </c>
      <c r="BB83" s="227"/>
      <c r="BC83" s="230" t="str">
        <f>BC84</f>
        <v/>
      </c>
      <c r="BD83" s="227"/>
      <c r="BE83" s="230" t="str">
        <f>BE84</f>
        <v/>
      </c>
      <c r="BF83" s="227"/>
      <c r="BG83" s="230" t="str">
        <f>BG84</f>
        <v/>
      </c>
      <c r="BH83" s="1"/>
      <c r="FE83" s="90" t="str">
        <f>FE84</f>
        <v>Show</v>
      </c>
      <c r="FF83" s="281"/>
      <c r="FG83" s="281"/>
      <c r="FH83" s="281"/>
      <c r="FI83" s="281"/>
      <c r="FJ83" s="281"/>
      <c r="FK83" s="281"/>
      <c r="FL83" s="281"/>
    </row>
    <row r="84" spans="1:168" ht="15" x14ac:dyDescent="0.25">
      <c r="A84" s="28" t="s">
        <v>526</v>
      </c>
      <c r="C84" s="176" t="s">
        <v>558</v>
      </c>
      <c r="D84" s="316" t="str">
        <f>IF(Cklst_Style=4,IF(FIND("--",$C$3)=11,MID($C$3,9,1)&amp;"."&amp;AI84,MID($C$3,9,2)&amp;"."&amp;AI84),IF(FIND("--",$C$3)=9,MID($C$3,7,1)&amp;"."&amp;AI84,MID($C$3,7,2)&amp;"."&amp;AI84))</f>
        <v>1.23</v>
      </c>
      <c r="E84" s="483" t="s">
        <v>698</v>
      </c>
      <c r="F84" s="177"/>
      <c r="G84" s="508" t="s">
        <v>203</v>
      </c>
      <c r="H84" s="181"/>
      <c r="I84" s="151" t="s">
        <v>216</v>
      </c>
      <c r="J84" s="143"/>
      <c r="K84" s="192"/>
      <c r="L84" s="482"/>
      <c r="M84" s="482"/>
      <c r="N84" s="482"/>
      <c r="O84" s="482"/>
      <c r="Q84" s="1"/>
      <c r="R84" s="171"/>
      <c r="S84" s="171"/>
      <c r="T84" s="171"/>
      <c r="U84" s="171"/>
      <c r="AE84" s="11" t="b">
        <f>IF(F84=CHAR(80),TRUE,FALSE)</f>
        <v>0</v>
      </c>
      <c r="AF84" s="122" t="b">
        <f>IF(H84=CHAR(80),TRUE,FALSE)</f>
        <v>0</v>
      </c>
      <c r="AG84" s="12" t="b">
        <f>IF(OR(C84=CHAR(80),C84="."),TRUE,FALSE)</f>
        <v>1</v>
      </c>
      <c r="AH84" s="218">
        <v>0</v>
      </c>
      <c r="AI84" s="169">
        <v>23</v>
      </c>
      <c r="AJ84" s="160"/>
      <c r="AK84" s="160"/>
      <c r="AL84" s="161" t="b">
        <v>1</v>
      </c>
      <c r="AM84" s="1"/>
      <c r="AN84" s="1"/>
      <c r="AO84" s="1"/>
      <c r="AP84" s="1"/>
      <c r="AQ84" s="1"/>
      <c r="AR84" s="1"/>
      <c r="AS84" s="1"/>
      <c r="AT84" s="230" t="str">
        <f t="shared" ref="AT84:AT97" si="275">IF(AG84&lt;&gt;TRUE,FALSE,"")</f>
        <v/>
      </c>
      <c r="AU84" s="231" t="str">
        <f t="shared" ref="AU84:AU97" si="276">IF(D84&lt;&gt;0,D84,"")</f>
        <v>1.23</v>
      </c>
      <c r="AV84" s="318"/>
      <c r="AW84" s="230" t="str">
        <f>IF(AND(Setup_Flag=1,AV84="",$C84=""),FALSE,"")</f>
        <v/>
      </c>
      <c r="AX84" s="318"/>
      <c r="AY84" s="230" t="str">
        <f>IF(AND(MR2_Flag=1,AX84="",$C84=""),FALSE,"")</f>
        <v/>
      </c>
      <c r="AZ84" s="318"/>
      <c r="BA84" s="230" t="str">
        <f>IF(AND(DP_Flag=1,AZ84="",$C84=""),FALSE,"")</f>
        <v/>
      </c>
      <c r="BB84" s="318"/>
      <c r="BC84" s="230" t="str">
        <f>IF(AND(SS_Flag=1,BB84="",$C84=""),FALSE,"")</f>
        <v/>
      </c>
      <c r="BD84" s="318"/>
      <c r="BE84" s="230" t="str">
        <f>IF(AND(SP_Flag=1,BD84="",$C84=""),FALSE,"")</f>
        <v/>
      </c>
      <c r="BF84" s="318"/>
      <c r="BG84" s="230" t="str">
        <f>IF(AND(FM_Flag=1,BF84="",$C84=""),FALSE,"")</f>
        <v/>
      </c>
      <c r="BH84" s="1"/>
      <c r="BI84" s="268"/>
      <c r="BJ84" s="269" t="s">
        <v>675</v>
      </c>
      <c r="BK84" s="269" t="s">
        <v>675</v>
      </c>
      <c r="BL84" s="269" t="s">
        <v>675</v>
      </c>
      <c r="BM84" s="269" t="s">
        <v>675</v>
      </c>
      <c r="BN84" s="269" t="s">
        <v>675</v>
      </c>
      <c r="BO84" s="269" t="s">
        <v>675</v>
      </c>
      <c r="BP84" s="270" t="str">
        <f ca="1">IF(OR(BI$16=0,BR$16&lt;&gt;0),"",IF(OFFSET(BI84,0,BI$16)="Y",1,IF(OFFSET(BI84,0,BI$16)="N",0,"")))</f>
        <v/>
      </c>
      <c r="BQ84" s="278"/>
      <c r="BR84" s="268"/>
      <c r="BS84" s="269" t="s">
        <v>675</v>
      </c>
      <c r="BT84" s="269" t="s">
        <v>675</v>
      </c>
      <c r="BU84" s="269" t="s">
        <v>675</v>
      </c>
      <c r="BV84" s="269" t="s">
        <v>675</v>
      </c>
      <c r="BW84" s="269" t="s">
        <v>675</v>
      </c>
      <c r="BX84" s="269" t="s">
        <v>675</v>
      </c>
      <c r="BY84" s="269" t="s">
        <v>675</v>
      </c>
      <c r="BZ84" s="269" t="s">
        <v>675</v>
      </c>
      <c r="CA84" s="269" t="s">
        <v>675</v>
      </c>
      <c r="CB84" s="269" t="s">
        <v>675</v>
      </c>
      <c r="CC84" s="269" t="s">
        <v>675</v>
      </c>
      <c r="CD84" s="269" t="s">
        <v>675</v>
      </c>
      <c r="CE84" s="269" t="s">
        <v>675</v>
      </c>
      <c r="CF84" s="269" t="s">
        <v>675</v>
      </c>
      <c r="CG84" s="269" t="s">
        <v>675</v>
      </c>
      <c r="CH84" s="269" t="s">
        <v>675</v>
      </c>
      <c r="CI84" s="269" t="s">
        <v>675</v>
      </c>
      <c r="CJ84" s="269" t="s">
        <v>675</v>
      </c>
      <c r="CK84" s="269" t="s">
        <v>675</v>
      </c>
      <c r="CL84" s="270" t="str">
        <f ca="1">IF(BR$16=0,"",IF(OFFSET(BR84,0,BR$16)="Y",1,IF(OFFSET(BR84,0,BR$16)="N",0,"")))</f>
        <v/>
      </c>
      <c r="CM84" s="278"/>
      <c r="CN84" s="268"/>
      <c r="CO84" s="269" t="s">
        <v>675</v>
      </c>
      <c r="CP84" s="269" t="s">
        <v>675</v>
      </c>
      <c r="CQ84" s="269" t="s">
        <v>675</v>
      </c>
      <c r="CR84" s="269" t="s">
        <v>675</v>
      </c>
      <c r="CS84" s="269" t="s">
        <v>675</v>
      </c>
      <c r="CT84" s="270" t="str">
        <f ca="1">IF(OR(CN$16=0,CW$16&lt;&gt;0),"",IF(CW$16=1,0,IF(OFFSET(CN84,0,CN$16)="Y",1,IF(OFFSET(CN84,0,CN$16)="N",0,""))))</f>
        <v/>
      </c>
      <c r="CU84" s="188"/>
      <c r="CV84" s="268"/>
      <c r="CW84" s="269" t="s">
        <v>675</v>
      </c>
      <c r="CX84" s="269" t="s">
        <v>675</v>
      </c>
      <c r="CY84" s="269" t="s">
        <v>675</v>
      </c>
      <c r="CZ84" s="269" t="s">
        <v>675</v>
      </c>
      <c r="DA84" s="269" t="s">
        <v>675</v>
      </c>
      <c r="DB84" s="269" t="s">
        <v>675</v>
      </c>
      <c r="DC84" s="269" t="s">
        <v>675</v>
      </c>
      <c r="DD84" s="269" t="s">
        <v>675</v>
      </c>
      <c r="DE84" s="269" t="s">
        <v>675</v>
      </c>
      <c r="DF84" s="270" t="str">
        <f>IF(CV$16=0,"",IF(OR(AND(CW$16=1,CW84="Y"),AND(CX$16=1,CX84="Y"),AND(CY$16=1,CY84="Y"),AND(CZ$16=1,CZ84="Y"),AND(DA$16=1,DA84="Y"),AND(DB$16=1,DB84="Y"),AND(DC$16=1,DC84="Y"),AND(DD$16=1,DD84="Y"),AND(DE$16=1,DE84="Y")),1,IF(OR(AND(CW$16=1,CW84="N"),AND(CX$16=1,CX84="N"),AND(CY$16=1,CY84="N"),AND(CZ$16=1,CZ84="N"),AND(DA$16=1,DA84="N"),AND(DB$16=1,DB84="N"),AND(DC$16=1,DC84="N"),AND(DD$16=1,DD84="N"),AND(DE$16=1,DE84="N")),0,"")))</f>
        <v/>
      </c>
      <c r="DG84" s="188"/>
      <c r="DH84" s="268"/>
      <c r="DI84" s="269" t="s">
        <v>675</v>
      </c>
      <c r="DJ84" s="269" t="s">
        <v>675</v>
      </c>
      <c r="DK84" s="270" t="str">
        <f ca="1">IF(DH$16=0,"",IF(OFFSET(DH84,0,DH$16)="Y",1,IF(OFFSET(DH84,0,DH$16)="N",0,"")))</f>
        <v/>
      </c>
      <c r="DL84" s="188"/>
      <c r="DM84" s="268"/>
      <c r="DN84" s="269" t="s">
        <v>675</v>
      </c>
      <c r="DO84" s="269" t="s">
        <v>675</v>
      </c>
      <c r="DP84" s="270" t="str">
        <f ca="1">IF(DM$16=0,"",IF(OFFSET(DM84,0,DM$16)="Y",1,IF(OFFSET(DM84,0,DM$16)="N",0,"")))</f>
        <v/>
      </c>
      <c r="DQ84" s="188"/>
      <c r="DR84" s="268"/>
      <c r="DS84" s="269" t="s">
        <v>676</v>
      </c>
      <c r="DT84" s="279"/>
      <c r="DU84" s="270" t="str">
        <f ca="1">IF(DR$16=0,"",IF(AND(OFFSET(DR84,0,1)="Y",DS$16="Yes"),1,IF(OFFSET(DR84,0,1)="N",1,0)))</f>
        <v/>
      </c>
      <c r="DV84" s="188"/>
      <c r="DW84" s="268"/>
      <c r="DX84" s="269" t="s">
        <v>676</v>
      </c>
      <c r="DY84" s="279"/>
      <c r="DZ84" s="270" t="str">
        <f ca="1">IF(DW$16=0,"",IF(AND(OFFSET(DW84,0,1)="Y",DX$16="Yes"),1,IF(OFFSET(DW84,0,1)="N",1,0)))</f>
        <v/>
      </c>
      <c r="EA84" s="188"/>
      <c r="EB84" s="268"/>
      <c r="EC84" s="269" t="s">
        <v>676</v>
      </c>
      <c r="ED84" s="279"/>
      <c r="EE84" s="270" t="str">
        <f ca="1">IF(EB$16=0,"",IF(AND(OFFSET(EB84,0,1)="Y",EC$16="Yes"),1,IF(OFFSET(EB84,0,1)="N",1,0)))</f>
        <v/>
      </c>
      <c r="EF84" s="188"/>
      <c r="EG84" s="268"/>
      <c r="EH84" s="269" t="s">
        <v>676</v>
      </c>
      <c r="EI84" s="279"/>
      <c r="EJ84" s="270" t="str">
        <f ca="1">IF(EG$16=0,"",IF(AND(OFFSET(EG84,0,1)="Y",EH$16="Yes"),1,IF(OFFSET(EG84,0,1)="N",1,0)))</f>
        <v/>
      </c>
      <c r="EK84" s="188"/>
      <c r="EL84" s="268"/>
      <c r="EM84" s="269" t="s">
        <v>676</v>
      </c>
      <c r="EN84" s="279"/>
      <c r="EO84" s="270" t="str">
        <f ca="1">IF(EL$16=0,"",IF(AND(OFFSET(EL84,0,1)="Y",EM$16="Yes"),1,IF(OFFSET(EL84,0,1)="N",1,0)))</f>
        <v/>
      </c>
      <c r="EP84" s="271"/>
      <c r="EQ84" s="509" t="str">
        <f ca="1">BP84</f>
        <v/>
      </c>
      <c r="ER84" s="509" t="str">
        <f t="shared" ref="ER84" ca="1" si="277">CL84</f>
        <v/>
      </c>
      <c r="ES84" s="509" t="str">
        <f t="shared" ref="ES84" ca="1" si="278">CT84</f>
        <v/>
      </c>
      <c r="ET84" s="509" t="str">
        <f t="shared" ref="ET84" si="279">DF84</f>
        <v/>
      </c>
      <c r="EU84" s="509" t="str">
        <f t="shared" ref="EU84" ca="1" si="280">DK84</f>
        <v/>
      </c>
      <c r="EV84" s="509" t="str">
        <f t="shared" ref="EV84" ca="1" si="281">DP84</f>
        <v/>
      </c>
      <c r="EW84" s="509" t="str">
        <f t="shared" ref="EW84" ca="1" si="282">DU84</f>
        <v/>
      </c>
      <c r="EX84" s="509" t="str">
        <f t="shared" ref="EX84" ca="1" si="283">DZ84</f>
        <v/>
      </c>
      <c r="EY84" s="509" t="str">
        <f t="shared" ref="EY84" ca="1" si="284">EE84</f>
        <v/>
      </c>
      <c r="EZ84" s="509" t="str">
        <f t="shared" ref="EZ84" ca="1" si="285">EJ84</f>
        <v/>
      </c>
      <c r="FA84" s="509" t="str">
        <f t="shared" ref="FA84" ca="1" si="286">EO84</f>
        <v/>
      </c>
      <c r="FC84" s="509">
        <f t="shared" ref="FC84" ca="1" si="287">COUNTA(EQ84:FA84)-COUNTBLANK(EQ84:FA84)</f>
        <v>0</v>
      </c>
      <c r="FD84" s="280">
        <f t="shared" ref="FD84" ca="1" si="288">SUM(EQ84:FA84)</f>
        <v>0</v>
      </c>
      <c r="FE84" s="280" t="s">
        <v>586</v>
      </c>
      <c r="FF84" s="228"/>
      <c r="FG84" s="281"/>
      <c r="FH84" s="281"/>
      <c r="FI84" s="281"/>
      <c r="FJ84" s="281"/>
      <c r="FK84" s="281"/>
      <c r="FL84" s="281"/>
    </row>
    <row r="85" spans="1:168" ht="6" customHeight="1" x14ac:dyDescent="0.25">
      <c r="A85" s="28" t="s">
        <v>526</v>
      </c>
      <c r="C85" s="93"/>
      <c r="D85" s="128"/>
      <c r="E85" s="86"/>
      <c r="F85" s="195"/>
      <c r="G85" s="153"/>
      <c r="H85" s="182"/>
      <c r="I85" s="196"/>
      <c r="J85" s="96"/>
      <c r="K85" s="196"/>
      <c r="L85" s="127"/>
      <c r="M85" s="127"/>
      <c r="N85" s="127"/>
      <c r="O85" s="127"/>
      <c r="Q85" s="1"/>
      <c r="AE85" s="11"/>
      <c r="AF85" s="122"/>
      <c r="AG85" s="12" t="b">
        <f>AG84</f>
        <v>1</v>
      </c>
      <c r="AH85" s="12"/>
      <c r="AI85" s="168"/>
      <c r="AJ85" s="166"/>
      <c r="AK85" s="166"/>
      <c r="AL85" s="167"/>
      <c r="AM85" s="1"/>
      <c r="AN85" s="1"/>
      <c r="AO85" s="1"/>
      <c r="AP85" s="1"/>
      <c r="AQ85" s="1"/>
      <c r="AR85" s="1"/>
      <c r="AS85" s="1"/>
      <c r="AT85" s="230" t="str">
        <f t="shared" si="275"/>
        <v/>
      </c>
      <c r="AU85" s="231" t="str">
        <f t="shared" si="276"/>
        <v/>
      </c>
      <c r="AV85" s="227"/>
      <c r="AW85" s="230" t="str">
        <f>AW84</f>
        <v/>
      </c>
      <c r="AX85" s="227"/>
      <c r="AY85" s="230" t="str">
        <f>AY84</f>
        <v/>
      </c>
      <c r="AZ85" s="227"/>
      <c r="BA85" s="230" t="str">
        <f>BA84</f>
        <v/>
      </c>
      <c r="BB85" s="227"/>
      <c r="BC85" s="230" t="str">
        <f>BC84</f>
        <v/>
      </c>
      <c r="BD85" s="227"/>
      <c r="BE85" s="230" t="str">
        <f>BE84</f>
        <v/>
      </c>
      <c r="BF85" s="227"/>
      <c r="BG85" s="230" t="str">
        <f>BG84</f>
        <v/>
      </c>
      <c r="BH85" s="1"/>
      <c r="FE85" s="90" t="str">
        <f>FE84</f>
        <v>Show</v>
      </c>
      <c r="FF85" s="281"/>
      <c r="FG85" s="281"/>
      <c r="FH85" s="281"/>
      <c r="FI85" s="281"/>
      <c r="FJ85" s="281"/>
      <c r="FK85" s="281"/>
      <c r="FL85" s="281"/>
    </row>
    <row r="86" spans="1:168" ht="6" customHeight="1" x14ac:dyDescent="0.25">
      <c r="A86" s="28" t="s">
        <v>526</v>
      </c>
      <c r="C86" s="92"/>
      <c r="D86" s="3"/>
      <c r="E86" s="82"/>
      <c r="F86" s="191"/>
      <c r="G86" s="154"/>
      <c r="H86" s="187"/>
      <c r="I86" s="192"/>
      <c r="J86" s="94"/>
      <c r="K86" s="192"/>
      <c r="L86" s="507"/>
      <c r="M86" s="507"/>
      <c r="N86" s="507"/>
      <c r="O86" s="507"/>
      <c r="Q86" s="1"/>
      <c r="AE86" s="11"/>
      <c r="AF86" s="122"/>
      <c r="AG86" s="124" t="b">
        <f>AG87</f>
        <v>1</v>
      </c>
      <c r="AH86" s="124"/>
      <c r="AI86" s="168"/>
      <c r="AJ86" s="166"/>
      <c r="AK86" s="166"/>
      <c r="AL86" s="167"/>
      <c r="AM86" s="1"/>
      <c r="AN86" s="1"/>
      <c r="AO86" s="1"/>
      <c r="AP86" s="1"/>
      <c r="AQ86" s="1"/>
      <c r="AR86" s="1"/>
      <c r="AS86" s="1"/>
      <c r="AT86" s="230" t="str">
        <f t="shared" si="275"/>
        <v/>
      </c>
      <c r="AU86" s="231" t="str">
        <f t="shared" si="276"/>
        <v/>
      </c>
      <c r="AV86" s="227"/>
      <c r="AW86" s="230" t="str">
        <f>AW87</f>
        <v/>
      </c>
      <c r="AX86" s="227"/>
      <c r="AY86" s="230" t="str">
        <f>AY87</f>
        <v/>
      </c>
      <c r="AZ86" s="227"/>
      <c r="BA86" s="230" t="str">
        <f>BA87</f>
        <v/>
      </c>
      <c r="BB86" s="227"/>
      <c r="BC86" s="230" t="str">
        <f>BC87</f>
        <v/>
      </c>
      <c r="BD86" s="227"/>
      <c r="BE86" s="230" t="str">
        <f>BE87</f>
        <v/>
      </c>
      <c r="BF86" s="227"/>
      <c r="BG86" s="230" t="str">
        <f>BG87</f>
        <v/>
      </c>
      <c r="BH86" s="1"/>
      <c r="FE86" s="90" t="str">
        <f>FE87</f>
        <v>Show</v>
      </c>
      <c r="FF86" s="281"/>
      <c r="FG86" s="281"/>
      <c r="FH86" s="281"/>
      <c r="FI86" s="281"/>
      <c r="FJ86" s="281"/>
      <c r="FK86" s="281"/>
      <c r="FL86" s="281"/>
    </row>
    <row r="87" spans="1:168" ht="15" x14ac:dyDescent="0.25">
      <c r="A87" s="28" t="s">
        <v>526</v>
      </c>
      <c r="C87" s="176" t="s">
        <v>558</v>
      </c>
      <c r="D87" s="316" t="str">
        <f>IF(Cklst_Style=4,IF(FIND("--",$C$3)=11,MID($C$3,9,1)&amp;"."&amp;AI87,MID($C$3,9,2)&amp;"."&amp;AI87),IF(FIND("--",$C$3)=9,MID($C$3,7,1)&amp;"."&amp;AI87,MID($C$3,7,2)&amp;"."&amp;AI87))</f>
        <v>1.24</v>
      </c>
      <c r="E87" s="483" t="s">
        <v>699</v>
      </c>
      <c r="F87" s="177"/>
      <c r="G87" s="508" t="s">
        <v>203</v>
      </c>
      <c r="H87" s="181"/>
      <c r="I87" s="151" t="s">
        <v>216</v>
      </c>
      <c r="J87" s="143"/>
      <c r="K87" s="192"/>
      <c r="L87" s="482"/>
      <c r="M87" s="482"/>
      <c r="N87" s="482"/>
      <c r="O87" s="482"/>
      <c r="Q87" s="1"/>
      <c r="R87" s="171"/>
      <c r="S87" s="171"/>
      <c r="T87" s="171"/>
      <c r="U87" s="171"/>
      <c r="AE87" s="11" t="b">
        <f>IF(F87=CHAR(80),TRUE,FALSE)</f>
        <v>0</v>
      </c>
      <c r="AF87" s="122" t="b">
        <f>IF(H87=CHAR(80),TRUE,FALSE)</f>
        <v>0</v>
      </c>
      <c r="AG87" s="12" t="b">
        <f>IF(OR(C87=CHAR(80),C87="."),TRUE,FALSE)</f>
        <v>1</v>
      </c>
      <c r="AH87" s="218">
        <v>0</v>
      </c>
      <c r="AI87" s="169">
        <v>24</v>
      </c>
      <c r="AJ87" s="160"/>
      <c r="AK87" s="160"/>
      <c r="AL87" s="161" t="b">
        <v>1</v>
      </c>
      <c r="AM87" s="1"/>
      <c r="AN87" s="1"/>
      <c r="AO87" s="1"/>
      <c r="AP87" s="1"/>
      <c r="AQ87" s="1"/>
      <c r="AR87" s="1"/>
      <c r="AS87" s="1"/>
      <c r="AT87" s="230" t="str">
        <f t="shared" si="275"/>
        <v/>
      </c>
      <c r="AU87" s="231" t="str">
        <f t="shared" si="276"/>
        <v>1.24</v>
      </c>
      <c r="AV87" s="318"/>
      <c r="AW87" s="230" t="str">
        <f>IF(AND(Setup_Flag=1,AV87="",$C87=""),FALSE,"")</f>
        <v/>
      </c>
      <c r="AX87" s="318"/>
      <c r="AY87" s="230" t="str">
        <f>IF(AND(MR2_Flag=1,AX87="",$C87=""),FALSE,"")</f>
        <v/>
      </c>
      <c r="AZ87" s="318"/>
      <c r="BA87" s="230" t="str">
        <f>IF(AND(DP_Flag=1,AZ87="",$C87=""),FALSE,"")</f>
        <v/>
      </c>
      <c r="BB87" s="318"/>
      <c r="BC87" s="230" t="str">
        <f>IF(AND(SS_Flag=1,BB87="",$C87=""),FALSE,"")</f>
        <v/>
      </c>
      <c r="BD87" s="318"/>
      <c r="BE87" s="230" t="str">
        <f>IF(AND(SP_Flag=1,BD87="",$C87=""),FALSE,"")</f>
        <v/>
      </c>
      <c r="BF87" s="318"/>
      <c r="BG87" s="230" t="str">
        <f>IF(AND(FM_Flag=1,BF87="",$C87=""),FALSE,"")</f>
        <v/>
      </c>
      <c r="BH87" s="1"/>
      <c r="BI87" s="268"/>
      <c r="BJ87" s="269" t="s">
        <v>675</v>
      </c>
      <c r="BK87" s="269" t="s">
        <v>675</v>
      </c>
      <c r="BL87" s="269" t="s">
        <v>675</v>
      </c>
      <c r="BM87" s="269" t="s">
        <v>675</v>
      </c>
      <c r="BN87" s="269" t="s">
        <v>675</v>
      </c>
      <c r="BO87" s="269" t="s">
        <v>675</v>
      </c>
      <c r="BP87" s="270" t="str">
        <f ca="1">IF(OR(BI$16=0,BR$16&lt;&gt;0),"",IF(OFFSET(BI87,0,BI$16)="Y",1,IF(OFFSET(BI87,0,BI$16)="N",0,"")))</f>
        <v/>
      </c>
      <c r="BQ87" s="278"/>
      <c r="BR87" s="268"/>
      <c r="BS87" s="269" t="s">
        <v>675</v>
      </c>
      <c r="BT87" s="269" t="s">
        <v>675</v>
      </c>
      <c r="BU87" s="269" t="s">
        <v>675</v>
      </c>
      <c r="BV87" s="269" t="s">
        <v>675</v>
      </c>
      <c r="BW87" s="269" t="s">
        <v>675</v>
      </c>
      <c r="BX87" s="269" t="s">
        <v>675</v>
      </c>
      <c r="BY87" s="269" t="s">
        <v>675</v>
      </c>
      <c r="BZ87" s="269" t="s">
        <v>675</v>
      </c>
      <c r="CA87" s="269" t="s">
        <v>675</v>
      </c>
      <c r="CB87" s="269" t="s">
        <v>675</v>
      </c>
      <c r="CC87" s="269" t="s">
        <v>675</v>
      </c>
      <c r="CD87" s="269" t="s">
        <v>675</v>
      </c>
      <c r="CE87" s="269" t="s">
        <v>675</v>
      </c>
      <c r="CF87" s="269" t="s">
        <v>675</v>
      </c>
      <c r="CG87" s="269" t="s">
        <v>675</v>
      </c>
      <c r="CH87" s="269" t="s">
        <v>675</v>
      </c>
      <c r="CI87" s="269" t="s">
        <v>675</v>
      </c>
      <c r="CJ87" s="269" t="s">
        <v>675</v>
      </c>
      <c r="CK87" s="269" t="s">
        <v>675</v>
      </c>
      <c r="CL87" s="270" t="str">
        <f ca="1">IF(BR$16=0,"",IF(OFFSET(BR87,0,BR$16)="Y",1,IF(OFFSET(BR87,0,BR$16)="N",0,"")))</f>
        <v/>
      </c>
      <c r="CM87" s="278"/>
      <c r="CN87" s="268"/>
      <c r="CO87" s="269" t="s">
        <v>675</v>
      </c>
      <c r="CP87" s="269" t="s">
        <v>675</v>
      </c>
      <c r="CQ87" s="269" t="s">
        <v>675</v>
      </c>
      <c r="CR87" s="269" t="s">
        <v>675</v>
      </c>
      <c r="CS87" s="269" t="s">
        <v>675</v>
      </c>
      <c r="CT87" s="270" t="str">
        <f ca="1">IF(OR(CN$16=0,CW$16&lt;&gt;0),"",IF(CW$16=1,0,IF(OFFSET(CN87,0,CN$16)="Y",1,IF(OFFSET(CN87,0,CN$16)="N",0,""))))</f>
        <v/>
      </c>
      <c r="CU87" s="188"/>
      <c r="CV87" s="268"/>
      <c r="CW87" s="269" t="s">
        <v>675</v>
      </c>
      <c r="CX87" s="269" t="s">
        <v>675</v>
      </c>
      <c r="CY87" s="269" t="s">
        <v>675</v>
      </c>
      <c r="CZ87" s="269" t="s">
        <v>675</v>
      </c>
      <c r="DA87" s="269" t="s">
        <v>675</v>
      </c>
      <c r="DB87" s="269" t="s">
        <v>675</v>
      </c>
      <c r="DC87" s="269" t="s">
        <v>675</v>
      </c>
      <c r="DD87" s="269" t="s">
        <v>675</v>
      </c>
      <c r="DE87" s="269" t="s">
        <v>675</v>
      </c>
      <c r="DF87" s="270" t="str">
        <f>IF(CV$16=0,"",IF(OR(AND(CW$16=1,CW87="Y"),AND(CX$16=1,CX87="Y"),AND(CY$16=1,CY87="Y"),AND(CZ$16=1,CZ87="Y"),AND(DA$16=1,DA87="Y"),AND(DB$16=1,DB87="Y"),AND(DC$16=1,DC87="Y"),AND(DD$16=1,DD87="Y"),AND(DE$16=1,DE87="Y")),1,IF(OR(AND(CW$16=1,CW87="N"),AND(CX$16=1,CX87="N"),AND(CY$16=1,CY87="N"),AND(CZ$16=1,CZ87="N"),AND(DA$16=1,DA87="N"),AND(DB$16=1,DB87="N"),AND(DC$16=1,DC87="N"),AND(DD$16=1,DD87="N"),AND(DE$16=1,DE87="N")),0,"")))</f>
        <v/>
      </c>
      <c r="DG87" s="188"/>
      <c r="DH87" s="268"/>
      <c r="DI87" s="269" t="s">
        <v>675</v>
      </c>
      <c r="DJ87" s="269" t="s">
        <v>675</v>
      </c>
      <c r="DK87" s="270" t="str">
        <f ca="1">IF(DH$16=0,"",IF(OFFSET(DH87,0,DH$16)="Y",1,IF(OFFSET(DH87,0,DH$16)="N",0,"")))</f>
        <v/>
      </c>
      <c r="DL87" s="188"/>
      <c r="DM87" s="268"/>
      <c r="DN87" s="269" t="s">
        <v>675</v>
      </c>
      <c r="DO87" s="269" t="s">
        <v>675</v>
      </c>
      <c r="DP87" s="270" t="str">
        <f ca="1">IF(DM$16=0,"",IF(OFFSET(DM87,0,DM$16)="Y",1,IF(OFFSET(DM87,0,DM$16)="N",0,"")))</f>
        <v/>
      </c>
      <c r="DQ87" s="188"/>
      <c r="DR87" s="268"/>
      <c r="DS87" s="269" t="s">
        <v>676</v>
      </c>
      <c r="DT87" s="279"/>
      <c r="DU87" s="270" t="str">
        <f ca="1">IF(DR$16=0,"",IF(AND(OFFSET(DR87,0,1)="Y",DS$16="Yes"),1,IF(OFFSET(DR87,0,1)="N",1,0)))</f>
        <v/>
      </c>
      <c r="DV87" s="188"/>
      <c r="DW87" s="268"/>
      <c r="DX87" s="269" t="s">
        <v>676</v>
      </c>
      <c r="DY87" s="279"/>
      <c r="DZ87" s="270" t="str">
        <f ca="1">IF(DW$16=0,"",IF(AND(OFFSET(DW87,0,1)="Y",DX$16="Yes"),1,IF(OFFSET(DW87,0,1)="N",1,0)))</f>
        <v/>
      </c>
      <c r="EA87" s="188"/>
      <c r="EB87" s="268"/>
      <c r="EC87" s="269" t="s">
        <v>676</v>
      </c>
      <c r="ED87" s="279"/>
      <c r="EE87" s="270" t="str">
        <f ca="1">IF(EB$16=0,"",IF(AND(OFFSET(EB87,0,1)="Y",EC$16="Yes"),1,IF(OFFSET(EB87,0,1)="N",1,0)))</f>
        <v/>
      </c>
      <c r="EF87" s="188"/>
      <c r="EG87" s="268"/>
      <c r="EH87" s="269" t="s">
        <v>676</v>
      </c>
      <c r="EI87" s="279"/>
      <c r="EJ87" s="270" t="str">
        <f ca="1">IF(EG$16=0,"",IF(AND(OFFSET(EG87,0,1)="Y",EH$16="Yes"),1,IF(OFFSET(EG87,0,1)="N",1,0)))</f>
        <v/>
      </c>
      <c r="EK87" s="188"/>
      <c r="EL87" s="268"/>
      <c r="EM87" s="269" t="s">
        <v>676</v>
      </c>
      <c r="EN87" s="279"/>
      <c r="EO87" s="270" t="str">
        <f ca="1">IF(EL$16=0,"",IF(AND(OFFSET(EL87,0,1)="Y",EM$16="Yes"),1,IF(OFFSET(EL87,0,1)="N",1,0)))</f>
        <v/>
      </c>
      <c r="EP87" s="271"/>
      <c r="EQ87" s="509" t="str">
        <f ca="1">BP87</f>
        <v/>
      </c>
      <c r="ER87" s="509" t="str">
        <f t="shared" ref="ER87" ca="1" si="289">CL87</f>
        <v/>
      </c>
      <c r="ES87" s="509" t="str">
        <f t="shared" ref="ES87" ca="1" si="290">CT87</f>
        <v/>
      </c>
      <c r="ET87" s="509" t="str">
        <f t="shared" ref="ET87" si="291">DF87</f>
        <v/>
      </c>
      <c r="EU87" s="509" t="str">
        <f t="shared" ref="EU87" ca="1" si="292">DK87</f>
        <v/>
      </c>
      <c r="EV87" s="509" t="str">
        <f t="shared" ref="EV87" ca="1" si="293">DP87</f>
        <v/>
      </c>
      <c r="EW87" s="509" t="str">
        <f t="shared" ref="EW87" ca="1" si="294">DU87</f>
        <v/>
      </c>
      <c r="EX87" s="509" t="str">
        <f t="shared" ref="EX87" ca="1" si="295">DZ87</f>
        <v/>
      </c>
      <c r="EY87" s="509" t="str">
        <f t="shared" ref="EY87" ca="1" si="296">EE87</f>
        <v/>
      </c>
      <c r="EZ87" s="509" t="str">
        <f t="shared" ref="EZ87" ca="1" si="297">EJ87</f>
        <v/>
      </c>
      <c r="FA87" s="509" t="str">
        <f t="shared" ref="FA87" ca="1" si="298">EO87</f>
        <v/>
      </c>
      <c r="FC87" s="509">
        <f t="shared" ref="FC87" ca="1" si="299">COUNTA(EQ87:FA87)-COUNTBLANK(EQ87:FA87)</f>
        <v>0</v>
      </c>
      <c r="FD87" s="280">
        <f t="shared" ref="FD87" ca="1" si="300">SUM(EQ87:FA87)</f>
        <v>0</v>
      </c>
      <c r="FE87" s="280" t="s">
        <v>586</v>
      </c>
      <c r="FF87" s="228"/>
      <c r="FG87" s="281"/>
      <c r="FH87" s="281"/>
      <c r="FI87" s="281"/>
      <c r="FJ87" s="281"/>
      <c r="FK87" s="281"/>
      <c r="FL87" s="281"/>
    </row>
    <row r="88" spans="1:168" ht="6" customHeight="1" x14ac:dyDescent="0.25">
      <c r="A88" s="28" t="s">
        <v>526</v>
      </c>
      <c r="C88" s="93"/>
      <c r="D88" s="128"/>
      <c r="E88" s="86"/>
      <c r="F88" s="195"/>
      <c r="G88" s="153"/>
      <c r="H88" s="182"/>
      <c r="I88" s="196"/>
      <c r="J88" s="96"/>
      <c r="K88" s="196"/>
      <c r="L88" s="127"/>
      <c r="M88" s="127"/>
      <c r="N88" s="127"/>
      <c r="O88" s="127"/>
      <c r="Q88" s="1"/>
      <c r="AE88" s="11"/>
      <c r="AF88" s="122"/>
      <c r="AG88" s="12" t="b">
        <f>AG87</f>
        <v>1</v>
      </c>
      <c r="AH88" s="12"/>
      <c r="AI88" s="168"/>
      <c r="AJ88" s="166"/>
      <c r="AK88" s="166"/>
      <c r="AL88" s="167"/>
      <c r="AM88" s="1"/>
      <c r="AN88" s="1"/>
      <c r="AO88" s="1"/>
      <c r="AP88" s="1"/>
      <c r="AQ88" s="1"/>
      <c r="AR88" s="1"/>
      <c r="AS88" s="1"/>
      <c r="AT88" s="230" t="str">
        <f t="shared" si="275"/>
        <v/>
      </c>
      <c r="AU88" s="231" t="str">
        <f t="shared" si="276"/>
        <v/>
      </c>
      <c r="AV88" s="227"/>
      <c r="AW88" s="230" t="str">
        <f>AW87</f>
        <v/>
      </c>
      <c r="AX88" s="227"/>
      <c r="AY88" s="230" t="str">
        <f>AY87</f>
        <v/>
      </c>
      <c r="AZ88" s="227"/>
      <c r="BA88" s="230" t="str">
        <f>BA87</f>
        <v/>
      </c>
      <c r="BB88" s="227"/>
      <c r="BC88" s="230" t="str">
        <f>BC87</f>
        <v/>
      </c>
      <c r="BD88" s="227"/>
      <c r="BE88" s="230" t="str">
        <f>BE87</f>
        <v/>
      </c>
      <c r="BF88" s="227"/>
      <c r="BG88" s="230" t="str">
        <f>BG87</f>
        <v/>
      </c>
      <c r="BH88" s="1"/>
      <c r="FE88" s="90" t="str">
        <f>FE87</f>
        <v>Show</v>
      </c>
      <c r="FF88" s="281"/>
      <c r="FG88" s="281"/>
      <c r="FH88" s="281"/>
      <c r="FI88" s="281"/>
      <c r="FJ88" s="281"/>
      <c r="FK88" s="281"/>
      <c r="FL88" s="281"/>
    </row>
    <row r="89" spans="1:168" ht="6" customHeight="1" x14ac:dyDescent="0.25">
      <c r="A89" s="28" t="s">
        <v>526</v>
      </c>
      <c r="C89" s="92"/>
      <c r="D89" s="3"/>
      <c r="E89" s="82"/>
      <c r="F89" s="191"/>
      <c r="G89" s="154"/>
      <c r="H89" s="187"/>
      <c r="I89" s="192"/>
      <c r="J89" s="94"/>
      <c r="K89" s="192"/>
      <c r="L89" s="507"/>
      <c r="M89" s="507"/>
      <c r="N89" s="507"/>
      <c r="O89" s="507"/>
      <c r="Q89" s="1"/>
      <c r="AE89" s="11"/>
      <c r="AF89" s="122"/>
      <c r="AG89" s="124" t="b">
        <f>AG90</f>
        <v>1</v>
      </c>
      <c r="AH89" s="124"/>
      <c r="AI89" s="168"/>
      <c r="AJ89" s="166"/>
      <c r="AK89" s="166"/>
      <c r="AL89" s="167"/>
      <c r="AM89" s="1"/>
      <c r="AN89" s="1"/>
      <c r="AO89" s="1"/>
      <c r="AP89" s="1"/>
      <c r="AQ89" s="1"/>
      <c r="AR89" s="1"/>
      <c r="AS89" s="1"/>
      <c r="AT89" s="230" t="str">
        <f t="shared" si="275"/>
        <v/>
      </c>
      <c r="AU89" s="231" t="str">
        <f t="shared" si="276"/>
        <v/>
      </c>
      <c r="AV89" s="227"/>
      <c r="AW89" s="230" t="str">
        <f>AW90</f>
        <v/>
      </c>
      <c r="AX89" s="227"/>
      <c r="AY89" s="230" t="str">
        <f>AY90</f>
        <v/>
      </c>
      <c r="AZ89" s="227"/>
      <c r="BA89" s="230" t="str">
        <f>BA90</f>
        <v/>
      </c>
      <c r="BB89" s="227"/>
      <c r="BC89" s="230" t="str">
        <f>BC90</f>
        <v/>
      </c>
      <c r="BD89" s="227"/>
      <c r="BE89" s="230" t="str">
        <f>BE90</f>
        <v/>
      </c>
      <c r="BF89" s="227"/>
      <c r="BG89" s="230" t="str">
        <f>BG90</f>
        <v/>
      </c>
      <c r="BH89" s="1"/>
      <c r="FE89" s="90" t="str">
        <f>FE90</f>
        <v>Show</v>
      </c>
      <c r="FF89" s="281"/>
      <c r="FG89" s="281"/>
      <c r="FH89" s="281"/>
      <c r="FI89" s="281"/>
      <c r="FJ89" s="281"/>
      <c r="FK89" s="281"/>
      <c r="FL89" s="281"/>
    </row>
    <row r="90" spans="1:168" ht="15" x14ac:dyDescent="0.25">
      <c r="A90" s="28" t="s">
        <v>526</v>
      </c>
      <c r="C90" s="176" t="s">
        <v>558</v>
      </c>
      <c r="D90" s="316" t="str">
        <f>IF(Cklst_Style=4,IF(FIND("--",$C$3)=11,MID($C$3,9,1)&amp;"."&amp;AI90,MID($C$3,9,2)&amp;"."&amp;AI90),IF(FIND("--",$C$3)=9,MID($C$3,7,1)&amp;"."&amp;AI90,MID($C$3,7,2)&amp;"."&amp;AI90))</f>
        <v>1.25</v>
      </c>
      <c r="E90" s="481" t="s">
        <v>700</v>
      </c>
      <c r="F90" s="177"/>
      <c r="G90" s="508" t="s">
        <v>203</v>
      </c>
      <c r="H90" s="181"/>
      <c r="I90" s="151" t="s">
        <v>216</v>
      </c>
      <c r="J90" s="143"/>
      <c r="K90" s="192"/>
      <c r="L90" s="482"/>
      <c r="M90" s="482"/>
      <c r="N90" s="482"/>
      <c r="O90" s="482"/>
      <c r="Q90" s="1"/>
      <c r="R90" s="171"/>
      <c r="S90" s="171"/>
      <c r="T90" s="171"/>
      <c r="U90" s="171"/>
      <c r="AE90" s="11" t="b">
        <f>IF(F90=CHAR(80),TRUE,FALSE)</f>
        <v>0</v>
      </c>
      <c r="AF90" s="122" t="b">
        <f>IF(H90=CHAR(80),TRUE,FALSE)</f>
        <v>0</v>
      </c>
      <c r="AG90" s="12" t="b">
        <f>IF(OR(C90=CHAR(80),C90="."),TRUE,FALSE)</f>
        <v>1</v>
      </c>
      <c r="AH90" s="218">
        <v>0</v>
      </c>
      <c r="AI90" s="169">
        <v>25</v>
      </c>
      <c r="AJ90" s="160"/>
      <c r="AK90" s="160" t="b">
        <v>1</v>
      </c>
      <c r="AL90" s="161"/>
      <c r="AM90" s="1"/>
      <c r="AN90" s="1"/>
      <c r="AO90" s="1"/>
      <c r="AP90" s="1"/>
      <c r="AQ90" s="1"/>
      <c r="AR90" s="1"/>
      <c r="AS90" s="1"/>
      <c r="AT90" s="230" t="str">
        <f t="shared" si="275"/>
        <v/>
      </c>
      <c r="AU90" s="231" t="str">
        <f t="shared" si="276"/>
        <v>1.25</v>
      </c>
      <c r="AV90" s="318"/>
      <c r="AW90" s="230" t="str">
        <f>IF(AND(Setup_Flag=1,AV90="",$C90=""),FALSE,"")</f>
        <v/>
      </c>
      <c r="AX90" s="318"/>
      <c r="AY90" s="230" t="str">
        <f>IF(AND(MR2_Flag=1,AX90="",$C90=""),FALSE,"")</f>
        <v/>
      </c>
      <c r="AZ90" s="318"/>
      <c r="BA90" s="230" t="str">
        <f>IF(AND(DP_Flag=1,AZ90="",$C90=""),FALSE,"")</f>
        <v/>
      </c>
      <c r="BB90" s="318"/>
      <c r="BC90" s="230" t="str">
        <f>IF(AND(SS_Flag=1,BB90="",$C90=""),FALSE,"")</f>
        <v/>
      </c>
      <c r="BD90" s="318"/>
      <c r="BE90" s="230" t="str">
        <f>IF(AND(SP_Flag=1,BD90="",$C90=""),FALSE,"")</f>
        <v/>
      </c>
      <c r="BF90" s="318"/>
      <c r="BG90" s="230" t="str">
        <f>IF(AND(FM_Flag=1,BF90="",$C90=""),FALSE,"")</f>
        <v/>
      </c>
      <c r="BH90" s="1"/>
      <c r="BI90" s="268"/>
      <c r="BJ90" s="269" t="s">
        <v>675</v>
      </c>
      <c r="BK90" s="269" t="s">
        <v>675</v>
      </c>
      <c r="BL90" s="269" t="s">
        <v>675</v>
      </c>
      <c r="BM90" s="269" t="s">
        <v>675</v>
      </c>
      <c r="BN90" s="269" t="s">
        <v>675</v>
      </c>
      <c r="BO90" s="269" t="s">
        <v>675</v>
      </c>
      <c r="BP90" s="270" t="str">
        <f ca="1">IF(OR(BI$16=0,BR$16&lt;&gt;0),"",IF(OFFSET(BI90,0,BI$16)="Y",1,IF(OFFSET(BI90,0,BI$16)="N",0,"")))</f>
        <v/>
      </c>
      <c r="BQ90" s="278"/>
      <c r="BR90" s="268"/>
      <c r="BS90" s="269" t="s">
        <v>675</v>
      </c>
      <c r="BT90" s="269" t="s">
        <v>675</v>
      </c>
      <c r="BU90" s="269" t="s">
        <v>675</v>
      </c>
      <c r="BV90" s="269" t="s">
        <v>675</v>
      </c>
      <c r="BW90" s="269" t="s">
        <v>675</v>
      </c>
      <c r="BX90" s="269" t="s">
        <v>675</v>
      </c>
      <c r="BY90" s="269" t="s">
        <v>675</v>
      </c>
      <c r="BZ90" s="269" t="s">
        <v>675</v>
      </c>
      <c r="CA90" s="269" t="s">
        <v>675</v>
      </c>
      <c r="CB90" s="269" t="s">
        <v>675</v>
      </c>
      <c r="CC90" s="269" t="s">
        <v>675</v>
      </c>
      <c r="CD90" s="269" t="s">
        <v>675</v>
      </c>
      <c r="CE90" s="269" t="s">
        <v>675</v>
      </c>
      <c r="CF90" s="269" t="s">
        <v>675</v>
      </c>
      <c r="CG90" s="269" t="s">
        <v>675</v>
      </c>
      <c r="CH90" s="269" t="s">
        <v>675</v>
      </c>
      <c r="CI90" s="269" t="s">
        <v>675</v>
      </c>
      <c r="CJ90" s="269" t="s">
        <v>675</v>
      </c>
      <c r="CK90" s="269" t="s">
        <v>675</v>
      </c>
      <c r="CL90" s="270" t="str">
        <f ca="1">IF(BR$16=0,"",IF(OFFSET(BR90,0,BR$16)="Y",1,IF(OFFSET(BR90,0,BR$16)="N",0,"")))</f>
        <v/>
      </c>
      <c r="CM90" s="278"/>
      <c r="CN90" s="268"/>
      <c r="CO90" s="269" t="s">
        <v>675</v>
      </c>
      <c r="CP90" s="269" t="s">
        <v>675</v>
      </c>
      <c r="CQ90" s="269" t="s">
        <v>675</v>
      </c>
      <c r="CR90" s="269" t="s">
        <v>675</v>
      </c>
      <c r="CS90" s="269" t="s">
        <v>675</v>
      </c>
      <c r="CT90" s="270" t="str">
        <f ca="1">IF(OR(CN$16=0,CW$16&lt;&gt;0),"",IF(CW$16=1,0,IF(OFFSET(CN90,0,CN$16)="Y",1,IF(OFFSET(CN90,0,CN$16)="N",0,""))))</f>
        <v/>
      </c>
      <c r="CU90" s="188"/>
      <c r="CV90" s="268"/>
      <c r="CW90" s="269" t="s">
        <v>675</v>
      </c>
      <c r="CX90" s="269" t="s">
        <v>675</v>
      </c>
      <c r="CY90" s="269" t="s">
        <v>675</v>
      </c>
      <c r="CZ90" s="269" t="s">
        <v>675</v>
      </c>
      <c r="DA90" s="269" t="s">
        <v>675</v>
      </c>
      <c r="DB90" s="269" t="s">
        <v>675</v>
      </c>
      <c r="DC90" s="269" t="s">
        <v>675</v>
      </c>
      <c r="DD90" s="269" t="s">
        <v>675</v>
      </c>
      <c r="DE90" s="269" t="s">
        <v>675</v>
      </c>
      <c r="DF90" s="270" t="str">
        <f>IF(CV$16=0,"",IF(OR(AND(CW$16=1,CW90="Y"),AND(CX$16=1,CX90="Y"),AND(CY$16=1,CY90="Y"),AND(CZ$16=1,CZ90="Y"),AND(DA$16=1,DA90="Y"),AND(DB$16=1,DB90="Y"),AND(DC$16=1,DC90="Y"),AND(DD$16=1,DD90="Y"),AND(DE$16=1,DE90="Y")),1,IF(OR(AND(CW$16=1,CW90="N"),AND(CX$16=1,CX90="N"),AND(CY$16=1,CY90="N"),AND(CZ$16=1,CZ90="N"),AND(DA$16=1,DA90="N"),AND(DB$16=1,DB90="N"),AND(DC$16=1,DC90="N"),AND(DD$16=1,DD90="N"),AND(DE$16=1,DE90="N")),0,"")))</f>
        <v/>
      </c>
      <c r="DG90" s="188"/>
      <c r="DH90" s="268"/>
      <c r="DI90" s="269" t="s">
        <v>675</v>
      </c>
      <c r="DJ90" s="269" t="s">
        <v>675</v>
      </c>
      <c r="DK90" s="270" t="str">
        <f ca="1">IF(DH$16=0,"",IF(OFFSET(DH90,0,DH$16)="Y",1,IF(OFFSET(DH90,0,DH$16)="N",0,"")))</f>
        <v/>
      </c>
      <c r="DL90" s="188"/>
      <c r="DM90" s="268"/>
      <c r="DN90" s="269" t="s">
        <v>675</v>
      </c>
      <c r="DO90" s="269" t="s">
        <v>675</v>
      </c>
      <c r="DP90" s="270" t="str">
        <f ca="1">IF(DM$16=0,"",IF(OFFSET(DM90,0,DM$16)="Y",1,IF(OFFSET(DM90,0,DM$16)="N",0,"")))</f>
        <v/>
      </c>
      <c r="DQ90" s="188"/>
      <c r="DR90" s="268"/>
      <c r="DS90" s="269" t="s">
        <v>676</v>
      </c>
      <c r="DT90" s="279"/>
      <c r="DU90" s="270" t="str">
        <f ca="1">IF(DR$16=0,"",IF(AND(OFFSET(DR90,0,1)="Y",DS$16="Yes"),1,IF(OFFSET(DR90,0,1)="N",1,0)))</f>
        <v/>
      </c>
      <c r="DV90" s="188"/>
      <c r="DW90" s="268"/>
      <c r="DX90" s="269" t="s">
        <v>676</v>
      </c>
      <c r="DY90" s="279"/>
      <c r="DZ90" s="270" t="str">
        <f ca="1">IF(DW$16=0,"",IF(AND(OFFSET(DW90,0,1)="Y",DX$16="Yes"),1,IF(OFFSET(DW90,0,1)="N",1,0)))</f>
        <v/>
      </c>
      <c r="EA90" s="188"/>
      <c r="EB90" s="268"/>
      <c r="EC90" s="269" t="s">
        <v>676</v>
      </c>
      <c r="ED90" s="279"/>
      <c r="EE90" s="270" t="str">
        <f ca="1">IF(EB$16=0,"",IF(AND(OFFSET(EB90,0,1)="Y",EC$16="Yes"),1,IF(OFFSET(EB90,0,1)="N",1,0)))</f>
        <v/>
      </c>
      <c r="EF90" s="188"/>
      <c r="EG90" s="268"/>
      <c r="EH90" s="269" t="s">
        <v>676</v>
      </c>
      <c r="EI90" s="279"/>
      <c r="EJ90" s="270" t="str">
        <f ca="1">IF(EG$16=0,"",IF(AND(OFFSET(EG90,0,1)="Y",EH$16="Yes"),1,IF(OFFSET(EG90,0,1)="N",1,0)))</f>
        <v/>
      </c>
      <c r="EK90" s="188"/>
      <c r="EL90" s="268"/>
      <c r="EM90" s="269" t="s">
        <v>676</v>
      </c>
      <c r="EN90" s="279"/>
      <c r="EO90" s="270" t="str">
        <f ca="1">IF(EL$16=0,"",IF(AND(OFFSET(EL90,0,1)="Y",EM$16="Yes"),1,IF(OFFSET(EL90,0,1)="N",1,0)))</f>
        <v/>
      </c>
      <c r="EP90" s="271"/>
      <c r="EQ90" s="509" t="str">
        <f ca="1">BP90</f>
        <v/>
      </c>
      <c r="ER90" s="509" t="str">
        <f t="shared" ref="ER90" ca="1" si="301">CL90</f>
        <v/>
      </c>
      <c r="ES90" s="509" t="str">
        <f t="shared" ref="ES90" ca="1" si="302">CT90</f>
        <v/>
      </c>
      <c r="ET90" s="509" t="str">
        <f t="shared" ref="ET90" si="303">DF90</f>
        <v/>
      </c>
      <c r="EU90" s="509" t="str">
        <f t="shared" ref="EU90" ca="1" si="304">DK90</f>
        <v/>
      </c>
      <c r="EV90" s="509" t="str">
        <f t="shared" ref="EV90" ca="1" si="305">DP90</f>
        <v/>
      </c>
      <c r="EW90" s="509" t="str">
        <f t="shared" ref="EW90" ca="1" si="306">DU90</f>
        <v/>
      </c>
      <c r="EX90" s="509" t="str">
        <f t="shared" ref="EX90" ca="1" si="307">DZ90</f>
        <v/>
      </c>
      <c r="EY90" s="509" t="str">
        <f t="shared" ref="EY90" ca="1" si="308">EE90</f>
        <v/>
      </c>
      <c r="EZ90" s="509" t="str">
        <f t="shared" ref="EZ90" ca="1" si="309">EJ90</f>
        <v/>
      </c>
      <c r="FA90" s="509" t="str">
        <f t="shared" ref="FA90" ca="1" si="310">EO90</f>
        <v/>
      </c>
      <c r="FC90" s="509">
        <f t="shared" ref="FC90" ca="1" si="311">COUNTA(EQ90:FA90)-COUNTBLANK(EQ90:FA90)</f>
        <v>0</v>
      </c>
      <c r="FD90" s="280">
        <f t="shared" ref="FD90" ca="1" si="312">SUM(EQ90:FA90)</f>
        <v>0</v>
      </c>
      <c r="FE90" s="280" t="s">
        <v>586</v>
      </c>
      <c r="FF90" s="228"/>
      <c r="FG90" s="281"/>
      <c r="FH90" s="281"/>
      <c r="FI90" s="281"/>
      <c r="FJ90" s="281"/>
      <c r="FK90" s="281"/>
      <c r="FL90" s="281"/>
    </row>
    <row r="91" spans="1:168" ht="6" customHeight="1" x14ac:dyDescent="0.25">
      <c r="A91" s="28" t="s">
        <v>526</v>
      </c>
      <c r="C91" s="93"/>
      <c r="D91" s="128"/>
      <c r="E91" s="86"/>
      <c r="F91" s="195"/>
      <c r="G91" s="153"/>
      <c r="H91" s="182"/>
      <c r="I91" s="196"/>
      <c r="J91" s="96"/>
      <c r="K91" s="196"/>
      <c r="L91" s="127"/>
      <c r="M91" s="127"/>
      <c r="N91" s="127"/>
      <c r="O91" s="127"/>
      <c r="Q91" s="1"/>
      <c r="AE91" s="11"/>
      <c r="AF91" s="122"/>
      <c r="AG91" s="12" t="b">
        <f>AG90</f>
        <v>1</v>
      </c>
      <c r="AH91" s="12"/>
      <c r="AI91" s="168"/>
      <c r="AJ91" s="166"/>
      <c r="AK91" s="166"/>
      <c r="AL91" s="167"/>
      <c r="AM91" s="1"/>
      <c r="AN91" s="1"/>
      <c r="AO91" s="1"/>
      <c r="AP91" s="1"/>
      <c r="AQ91" s="1"/>
      <c r="AR91" s="1"/>
      <c r="AS91" s="1"/>
      <c r="AT91" s="230" t="str">
        <f t="shared" si="275"/>
        <v/>
      </c>
      <c r="AU91" s="231" t="str">
        <f t="shared" si="276"/>
        <v/>
      </c>
      <c r="AV91" s="227"/>
      <c r="AW91" s="230" t="str">
        <f>AW90</f>
        <v/>
      </c>
      <c r="AX91" s="227"/>
      <c r="AY91" s="230" t="str">
        <f>AY90</f>
        <v/>
      </c>
      <c r="AZ91" s="227"/>
      <c r="BA91" s="230" t="str">
        <f>BA90</f>
        <v/>
      </c>
      <c r="BB91" s="227"/>
      <c r="BC91" s="230" t="str">
        <f>BC90</f>
        <v/>
      </c>
      <c r="BD91" s="227"/>
      <c r="BE91" s="230" t="str">
        <f>BE90</f>
        <v/>
      </c>
      <c r="BF91" s="227"/>
      <c r="BG91" s="230" t="str">
        <f>BG90</f>
        <v/>
      </c>
      <c r="BH91" s="1"/>
      <c r="FE91" s="90" t="str">
        <f>FE90</f>
        <v>Show</v>
      </c>
      <c r="FF91" s="281"/>
      <c r="FG91" s="281"/>
      <c r="FH91" s="281"/>
      <c r="FI91" s="281"/>
      <c r="FJ91" s="281"/>
      <c r="FK91" s="281"/>
      <c r="FL91" s="281"/>
    </row>
    <row r="92" spans="1:168" ht="6" customHeight="1" x14ac:dyDescent="0.25">
      <c r="A92" s="28" t="s">
        <v>526</v>
      </c>
      <c r="C92" s="92"/>
      <c r="D92" s="3"/>
      <c r="E92" s="82"/>
      <c r="F92" s="191"/>
      <c r="G92" s="154"/>
      <c r="H92" s="187"/>
      <c r="I92" s="192"/>
      <c r="J92" s="94"/>
      <c r="K92" s="192"/>
      <c r="L92" s="507"/>
      <c r="M92" s="507"/>
      <c r="N92" s="507"/>
      <c r="O92" s="507"/>
      <c r="Q92" s="1"/>
      <c r="AE92" s="11"/>
      <c r="AF92" s="122"/>
      <c r="AG92" s="124" t="b">
        <f>AG93</f>
        <v>1</v>
      </c>
      <c r="AH92" s="124"/>
      <c r="AI92" s="168"/>
      <c r="AJ92" s="166"/>
      <c r="AK92" s="166"/>
      <c r="AL92" s="167"/>
      <c r="AM92" s="1"/>
      <c r="AN92" s="1"/>
      <c r="AO92" s="1"/>
      <c r="AP92" s="1"/>
      <c r="AQ92" s="1"/>
      <c r="AR92" s="1"/>
      <c r="AS92" s="1"/>
      <c r="AT92" s="230" t="str">
        <f t="shared" si="275"/>
        <v/>
      </c>
      <c r="AU92" s="231" t="str">
        <f t="shared" si="276"/>
        <v/>
      </c>
      <c r="AV92" s="227"/>
      <c r="AW92" s="230" t="str">
        <f>AW93</f>
        <v/>
      </c>
      <c r="AX92" s="227"/>
      <c r="AY92" s="230" t="str">
        <f>AY93</f>
        <v/>
      </c>
      <c r="AZ92" s="227"/>
      <c r="BA92" s="230" t="str">
        <f>BA93</f>
        <v/>
      </c>
      <c r="BB92" s="227"/>
      <c r="BC92" s="230" t="str">
        <f>BC93</f>
        <v/>
      </c>
      <c r="BD92" s="227"/>
      <c r="BE92" s="230" t="str">
        <f>BE93</f>
        <v/>
      </c>
      <c r="BF92" s="227"/>
      <c r="BG92" s="230" t="str">
        <f>BG93</f>
        <v/>
      </c>
      <c r="BH92" s="1"/>
      <c r="FE92" s="90" t="str">
        <f>FE93</f>
        <v>Show</v>
      </c>
      <c r="FF92" s="281"/>
      <c r="FG92" s="281"/>
      <c r="FH92" s="281"/>
      <c r="FI92" s="281"/>
      <c r="FJ92" s="281"/>
      <c r="FK92" s="281"/>
      <c r="FL92" s="281"/>
    </row>
    <row r="93" spans="1:168" ht="26.4" x14ac:dyDescent="0.25">
      <c r="A93" s="28" t="s">
        <v>526</v>
      </c>
      <c r="C93" s="176" t="s">
        <v>558</v>
      </c>
      <c r="D93" s="316" t="str">
        <f>IF(Cklst_Style=4,IF(FIND("--",$C$3)=11,MID($C$3,9,1)&amp;"."&amp;AI93,MID($C$3,9,2)&amp;"."&amp;AI93),IF(FIND("--",$C$3)=9,MID($C$3,7,1)&amp;"."&amp;AI93,MID($C$3,7,2)&amp;"."&amp;AI93))</f>
        <v>1.26</v>
      </c>
      <c r="E93" s="481" t="s">
        <v>701</v>
      </c>
      <c r="F93" s="177"/>
      <c r="G93" s="508" t="s">
        <v>203</v>
      </c>
      <c r="H93" s="181"/>
      <c r="I93" s="151" t="s">
        <v>216</v>
      </c>
      <c r="J93" s="143"/>
      <c r="K93" s="192"/>
      <c r="L93" s="482"/>
      <c r="M93" s="482"/>
      <c r="N93" s="482"/>
      <c r="O93" s="482"/>
      <c r="Q93" s="1"/>
      <c r="R93" s="171"/>
      <c r="S93" s="171"/>
      <c r="T93" s="171"/>
      <c r="U93" s="171"/>
      <c r="AE93" s="11" t="b">
        <f>IF(F93=CHAR(80),TRUE,FALSE)</f>
        <v>0</v>
      </c>
      <c r="AF93" s="122" t="b">
        <f>IF(H93=CHAR(80),TRUE,FALSE)</f>
        <v>0</v>
      </c>
      <c r="AG93" s="12" t="b">
        <f>IF(OR(C93=CHAR(80),C93="."),TRUE,FALSE)</f>
        <v>1</v>
      </c>
      <c r="AH93" s="218">
        <v>0</v>
      </c>
      <c r="AI93" s="169">
        <v>26</v>
      </c>
      <c r="AJ93" s="160"/>
      <c r="AK93" s="160" t="b">
        <v>1</v>
      </c>
      <c r="AL93" s="161"/>
      <c r="AM93" s="1"/>
      <c r="AN93" s="1"/>
      <c r="AO93" s="1"/>
      <c r="AP93" s="1"/>
      <c r="AQ93" s="1"/>
      <c r="AR93" s="1"/>
      <c r="AS93" s="1"/>
      <c r="AT93" s="230" t="str">
        <f t="shared" si="275"/>
        <v/>
      </c>
      <c r="AU93" s="231" t="str">
        <f t="shared" si="276"/>
        <v>1.26</v>
      </c>
      <c r="AV93" s="318"/>
      <c r="AW93" s="230" t="str">
        <f>IF(AND(Setup_Flag=1,AV93="",$C93=""),FALSE,"")</f>
        <v/>
      </c>
      <c r="AX93" s="318"/>
      <c r="AY93" s="230" t="str">
        <f>IF(AND(MR2_Flag=1,AX93="",$C93=""),FALSE,"")</f>
        <v/>
      </c>
      <c r="AZ93" s="318"/>
      <c r="BA93" s="230" t="str">
        <f>IF(AND(DP_Flag=1,AZ93="",$C93=""),FALSE,"")</f>
        <v/>
      </c>
      <c r="BB93" s="318"/>
      <c r="BC93" s="230" t="str">
        <f>IF(AND(SS_Flag=1,BB93="",$C93=""),FALSE,"")</f>
        <v/>
      </c>
      <c r="BD93" s="318"/>
      <c r="BE93" s="230" t="str">
        <f>IF(AND(SP_Flag=1,BD93="",$C93=""),FALSE,"")</f>
        <v/>
      </c>
      <c r="BF93" s="318"/>
      <c r="BG93" s="230" t="str">
        <f>IF(AND(FM_Flag=1,BF93="",$C93=""),FALSE,"")</f>
        <v/>
      </c>
      <c r="BH93" s="1"/>
      <c r="BI93" s="268"/>
      <c r="BJ93" s="269" t="s">
        <v>675</v>
      </c>
      <c r="BK93" s="269" t="s">
        <v>675</v>
      </c>
      <c r="BL93" s="269" t="s">
        <v>675</v>
      </c>
      <c r="BM93" s="269" t="s">
        <v>675</v>
      </c>
      <c r="BN93" s="269" t="s">
        <v>675</v>
      </c>
      <c r="BO93" s="269" t="s">
        <v>675</v>
      </c>
      <c r="BP93" s="270" t="str">
        <f ca="1">IF(OR(BI$16=0,BR$16&lt;&gt;0),"",IF(OFFSET(BI93,0,BI$16)="Y",1,IF(OFFSET(BI93,0,BI$16)="N",0,"")))</f>
        <v/>
      </c>
      <c r="BQ93" s="278"/>
      <c r="BR93" s="268"/>
      <c r="BS93" s="269" t="s">
        <v>675</v>
      </c>
      <c r="BT93" s="269" t="s">
        <v>675</v>
      </c>
      <c r="BU93" s="269" t="s">
        <v>675</v>
      </c>
      <c r="BV93" s="269" t="s">
        <v>675</v>
      </c>
      <c r="BW93" s="269" t="s">
        <v>675</v>
      </c>
      <c r="BX93" s="269" t="s">
        <v>675</v>
      </c>
      <c r="BY93" s="269" t="s">
        <v>675</v>
      </c>
      <c r="BZ93" s="269" t="s">
        <v>675</v>
      </c>
      <c r="CA93" s="269" t="s">
        <v>675</v>
      </c>
      <c r="CB93" s="269" t="s">
        <v>675</v>
      </c>
      <c r="CC93" s="269" t="s">
        <v>675</v>
      </c>
      <c r="CD93" s="269" t="s">
        <v>675</v>
      </c>
      <c r="CE93" s="269" t="s">
        <v>675</v>
      </c>
      <c r="CF93" s="269" t="s">
        <v>675</v>
      </c>
      <c r="CG93" s="269" t="s">
        <v>675</v>
      </c>
      <c r="CH93" s="269" t="s">
        <v>675</v>
      </c>
      <c r="CI93" s="269" t="s">
        <v>675</v>
      </c>
      <c r="CJ93" s="269" t="s">
        <v>675</v>
      </c>
      <c r="CK93" s="269" t="s">
        <v>675</v>
      </c>
      <c r="CL93" s="270" t="str">
        <f ca="1">IF(BR$16=0,"",IF(OFFSET(BR93,0,BR$16)="Y",1,IF(OFFSET(BR93,0,BR$16)="N",0,"")))</f>
        <v/>
      </c>
      <c r="CM93" s="278"/>
      <c r="CN93" s="268"/>
      <c r="CO93" s="269" t="s">
        <v>675</v>
      </c>
      <c r="CP93" s="269" t="s">
        <v>675</v>
      </c>
      <c r="CQ93" s="269" t="s">
        <v>675</v>
      </c>
      <c r="CR93" s="269" t="s">
        <v>675</v>
      </c>
      <c r="CS93" s="269" t="s">
        <v>675</v>
      </c>
      <c r="CT93" s="270" t="str">
        <f ca="1">IF(OR(CN$16=0,CW$16&lt;&gt;0),"",IF(CW$16=1,0,IF(OFFSET(CN93,0,CN$16)="Y",1,IF(OFFSET(CN93,0,CN$16)="N",0,""))))</f>
        <v/>
      </c>
      <c r="CU93" s="188"/>
      <c r="CV93" s="268"/>
      <c r="CW93" s="269" t="s">
        <v>675</v>
      </c>
      <c r="CX93" s="269" t="s">
        <v>675</v>
      </c>
      <c r="CY93" s="269" t="s">
        <v>675</v>
      </c>
      <c r="CZ93" s="269" t="s">
        <v>675</v>
      </c>
      <c r="DA93" s="269" t="s">
        <v>675</v>
      </c>
      <c r="DB93" s="269" t="s">
        <v>675</v>
      </c>
      <c r="DC93" s="269" t="s">
        <v>675</v>
      </c>
      <c r="DD93" s="269" t="s">
        <v>675</v>
      </c>
      <c r="DE93" s="269" t="s">
        <v>675</v>
      </c>
      <c r="DF93" s="270" t="str">
        <f>IF(CV$16=0,"",IF(OR(AND(CW$16=1,CW93="Y"),AND(CX$16=1,CX93="Y"),AND(CY$16=1,CY93="Y"),AND(CZ$16=1,CZ93="Y"),AND(DA$16=1,DA93="Y"),AND(DB$16=1,DB93="Y"),AND(DC$16=1,DC93="Y"),AND(DD$16=1,DD93="Y"),AND(DE$16=1,DE93="Y")),1,IF(OR(AND(CW$16=1,CW93="N"),AND(CX$16=1,CX93="N"),AND(CY$16=1,CY93="N"),AND(CZ$16=1,CZ93="N"),AND(DA$16=1,DA93="N"),AND(DB$16=1,DB93="N"),AND(DC$16=1,DC93="N"),AND(DD$16=1,DD93="N"),AND(DE$16=1,DE93="N")),0,"")))</f>
        <v/>
      </c>
      <c r="DG93" s="188"/>
      <c r="DH93" s="268"/>
      <c r="DI93" s="269" t="s">
        <v>675</v>
      </c>
      <c r="DJ93" s="269" t="s">
        <v>675</v>
      </c>
      <c r="DK93" s="270" t="str">
        <f ca="1">IF(DH$16=0,"",IF(OFFSET(DH93,0,DH$16)="Y",1,IF(OFFSET(DH93,0,DH$16)="N",0,"")))</f>
        <v/>
      </c>
      <c r="DL93" s="188"/>
      <c r="DM93" s="268"/>
      <c r="DN93" s="269" t="s">
        <v>675</v>
      </c>
      <c r="DO93" s="269" t="s">
        <v>675</v>
      </c>
      <c r="DP93" s="270" t="str">
        <f ca="1">IF(DM$16=0,"",IF(OFFSET(DM93,0,DM$16)="Y",1,IF(OFFSET(DM93,0,DM$16)="N",0,"")))</f>
        <v/>
      </c>
      <c r="DQ93" s="188"/>
      <c r="DR93" s="268"/>
      <c r="DS93" s="269" t="s">
        <v>676</v>
      </c>
      <c r="DT93" s="279"/>
      <c r="DU93" s="270" t="str">
        <f ca="1">IF(DR$16=0,"",IF(AND(OFFSET(DR93,0,1)="Y",DS$16="Yes"),1,IF(OFFSET(DR93,0,1)="N",1,0)))</f>
        <v/>
      </c>
      <c r="DV93" s="188"/>
      <c r="DW93" s="268"/>
      <c r="DX93" s="269" t="s">
        <v>676</v>
      </c>
      <c r="DY93" s="279"/>
      <c r="DZ93" s="270" t="str">
        <f ca="1">IF(DW$16=0,"",IF(AND(OFFSET(DW93,0,1)="Y",DX$16="Yes"),1,IF(OFFSET(DW93,0,1)="N",1,0)))</f>
        <v/>
      </c>
      <c r="EA93" s="188"/>
      <c r="EB93" s="268"/>
      <c r="EC93" s="269" t="s">
        <v>676</v>
      </c>
      <c r="ED93" s="279"/>
      <c r="EE93" s="270" t="str">
        <f ca="1">IF(EB$16=0,"",IF(AND(OFFSET(EB93,0,1)="Y",EC$16="Yes"),1,IF(OFFSET(EB93,0,1)="N",1,0)))</f>
        <v/>
      </c>
      <c r="EF93" s="188"/>
      <c r="EG93" s="268"/>
      <c r="EH93" s="269" t="s">
        <v>676</v>
      </c>
      <c r="EI93" s="279"/>
      <c r="EJ93" s="270" t="str">
        <f ca="1">IF(EG$16=0,"",IF(AND(OFFSET(EG93,0,1)="Y",EH$16="Yes"),1,IF(OFFSET(EG93,0,1)="N",1,0)))</f>
        <v/>
      </c>
      <c r="EK93" s="188"/>
      <c r="EL93" s="268"/>
      <c r="EM93" s="269" t="s">
        <v>676</v>
      </c>
      <c r="EN93" s="279"/>
      <c r="EO93" s="270" t="str">
        <f ca="1">IF(EL$16=0,"",IF(AND(OFFSET(EL93,0,1)="Y",EM$16="Yes"),1,IF(OFFSET(EL93,0,1)="N",1,0)))</f>
        <v/>
      </c>
      <c r="EP93" s="271"/>
      <c r="EQ93" s="509" t="str">
        <f ca="1">BP93</f>
        <v/>
      </c>
      <c r="ER93" s="509" t="str">
        <f t="shared" ref="ER93" ca="1" si="313">CL93</f>
        <v/>
      </c>
      <c r="ES93" s="509" t="str">
        <f t="shared" ref="ES93" ca="1" si="314">CT93</f>
        <v/>
      </c>
      <c r="ET93" s="509" t="str">
        <f t="shared" ref="ET93" si="315">DF93</f>
        <v/>
      </c>
      <c r="EU93" s="509" t="str">
        <f t="shared" ref="EU93" ca="1" si="316">DK93</f>
        <v/>
      </c>
      <c r="EV93" s="509" t="str">
        <f t="shared" ref="EV93" ca="1" si="317">DP93</f>
        <v/>
      </c>
      <c r="EW93" s="509" t="str">
        <f t="shared" ref="EW93" ca="1" si="318">DU93</f>
        <v/>
      </c>
      <c r="EX93" s="509" t="str">
        <f t="shared" ref="EX93" ca="1" si="319">DZ93</f>
        <v/>
      </c>
      <c r="EY93" s="509" t="str">
        <f t="shared" ref="EY93" ca="1" si="320">EE93</f>
        <v/>
      </c>
      <c r="EZ93" s="509" t="str">
        <f t="shared" ref="EZ93" ca="1" si="321">EJ93</f>
        <v/>
      </c>
      <c r="FA93" s="509" t="str">
        <f t="shared" ref="FA93" ca="1" si="322">EO93</f>
        <v/>
      </c>
      <c r="FC93" s="509">
        <f t="shared" ref="FC93" ca="1" si="323">COUNTA(EQ93:FA93)-COUNTBLANK(EQ93:FA93)</f>
        <v>0</v>
      </c>
      <c r="FD93" s="280">
        <f t="shared" ref="FD93" ca="1" si="324">SUM(EQ93:FA93)</f>
        <v>0</v>
      </c>
      <c r="FE93" s="280" t="s">
        <v>586</v>
      </c>
      <c r="FF93" s="228"/>
      <c r="FG93" s="281"/>
      <c r="FH93" s="281"/>
      <c r="FI93" s="281"/>
      <c r="FJ93" s="281"/>
      <c r="FK93" s="281"/>
      <c r="FL93" s="281"/>
    </row>
    <row r="94" spans="1:168" ht="6" customHeight="1" x14ac:dyDescent="0.25">
      <c r="A94" s="28" t="s">
        <v>526</v>
      </c>
      <c r="C94" s="93"/>
      <c r="D94" s="128"/>
      <c r="E94" s="86"/>
      <c r="F94" s="195"/>
      <c r="G94" s="153"/>
      <c r="H94" s="182"/>
      <c r="I94" s="196"/>
      <c r="J94" s="96"/>
      <c r="K94" s="196"/>
      <c r="L94" s="127"/>
      <c r="M94" s="127"/>
      <c r="N94" s="127"/>
      <c r="O94" s="127"/>
      <c r="Q94" s="1"/>
      <c r="AE94" s="11"/>
      <c r="AF94" s="122"/>
      <c r="AG94" s="12" t="b">
        <f>AG93</f>
        <v>1</v>
      </c>
      <c r="AH94" s="12"/>
      <c r="AI94" s="168"/>
      <c r="AJ94" s="166"/>
      <c r="AK94" s="166"/>
      <c r="AL94" s="167"/>
      <c r="AM94" s="1"/>
      <c r="AN94" s="1"/>
      <c r="AO94" s="1"/>
      <c r="AP94" s="1"/>
      <c r="AQ94" s="1"/>
      <c r="AR94" s="1"/>
      <c r="AS94" s="1"/>
      <c r="AT94" s="230" t="str">
        <f t="shared" si="275"/>
        <v/>
      </c>
      <c r="AU94" s="231" t="str">
        <f t="shared" si="276"/>
        <v/>
      </c>
      <c r="AV94" s="227"/>
      <c r="AW94" s="230" t="str">
        <f>AW93</f>
        <v/>
      </c>
      <c r="AX94" s="227"/>
      <c r="AY94" s="230" t="str">
        <f>AY93</f>
        <v/>
      </c>
      <c r="AZ94" s="227"/>
      <c r="BA94" s="230" t="str">
        <f>BA93</f>
        <v/>
      </c>
      <c r="BB94" s="227"/>
      <c r="BC94" s="230" t="str">
        <f>BC93</f>
        <v/>
      </c>
      <c r="BD94" s="227"/>
      <c r="BE94" s="230" t="str">
        <f>BE93</f>
        <v/>
      </c>
      <c r="BF94" s="227"/>
      <c r="BG94" s="230" t="str">
        <f>BG93</f>
        <v/>
      </c>
      <c r="BH94" s="1"/>
      <c r="FE94" s="90" t="str">
        <f>FE93</f>
        <v>Show</v>
      </c>
      <c r="FF94" s="281"/>
      <c r="FG94" s="281"/>
      <c r="FH94" s="281"/>
      <c r="FI94" s="281"/>
      <c r="FJ94" s="281"/>
      <c r="FK94" s="281"/>
      <c r="FL94" s="281"/>
    </row>
    <row r="95" spans="1:168" ht="6" customHeight="1" x14ac:dyDescent="0.25">
      <c r="A95" s="28" t="s">
        <v>526</v>
      </c>
      <c r="C95" s="92"/>
      <c r="D95" s="3"/>
      <c r="E95" s="82"/>
      <c r="F95" s="191"/>
      <c r="G95" s="154"/>
      <c r="H95" s="187"/>
      <c r="I95" s="192"/>
      <c r="J95" s="94"/>
      <c r="K95" s="192"/>
      <c r="L95" s="507"/>
      <c r="M95" s="507"/>
      <c r="N95" s="507"/>
      <c r="O95" s="507"/>
      <c r="Q95" s="1"/>
      <c r="AE95" s="11"/>
      <c r="AF95" s="122"/>
      <c r="AG95" s="124" t="b">
        <f>AG96</f>
        <v>1</v>
      </c>
      <c r="AH95" s="124"/>
      <c r="AI95" s="168"/>
      <c r="AJ95" s="166"/>
      <c r="AK95" s="166"/>
      <c r="AL95" s="167"/>
      <c r="AM95" s="1"/>
      <c r="AN95" s="1"/>
      <c r="AO95" s="1"/>
      <c r="AP95" s="1"/>
      <c r="AQ95" s="1"/>
      <c r="AR95" s="1"/>
      <c r="AS95" s="1"/>
      <c r="AT95" s="230" t="str">
        <f t="shared" si="275"/>
        <v/>
      </c>
      <c r="AU95" s="231" t="str">
        <f t="shared" si="276"/>
        <v/>
      </c>
      <c r="AV95" s="227"/>
      <c r="AW95" s="230" t="str">
        <f>AW96</f>
        <v/>
      </c>
      <c r="AX95" s="227"/>
      <c r="AY95" s="230" t="str">
        <f>AY96</f>
        <v/>
      </c>
      <c r="AZ95" s="227"/>
      <c r="BA95" s="230" t="str">
        <f>BA96</f>
        <v/>
      </c>
      <c r="BB95" s="227"/>
      <c r="BC95" s="230" t="str">
        <f>BC96</f>
        <v/>
      </c>
      <c r="BD95" s="227"/>
      <c r="BE95" s="230" t="str">
        <f>BE96</f>
        <v/>
      </c>
      <c r="BF95" s="227"/>
      <c r="BG95" s="230" t="str">
        <f>BG96</f>
        <v/>
      </c>
      <c r="BH95" s="1"/>
      <c r="FE95" s="90" t="str">
        <f>FE96</f>
        <v>Show</v>
      </c>
      <c r="FF95" s="281"/>
      <c r="FG95" s="281"/>
      <c r="FH95" s="281"/>
      <c r="FI95" s="281"/>
      <c r="FJ95" s="281"/>
      <c r="FK95" s="281"/>
      <c r="FL95" s="281"/>
    </row>
    <row r="96" spans="1:168" ht="39.6" x14ac:dyDescent="0.25">
      <c r="A96" s="28" t="s">
        <v>526</v>
      </c>
      <c r="C96" s="176" t="s">
        <v>558</v>
      </c>
      <c r="D96" s="316" t="str">
        <f>IF(Cklst_Style=4,IF(FIND("--",$C$3)=11,MID($C$3,9,1)&amp;"."&amp;AI96,MID($C$3,9,2)&amp;"."&amp;AI96),IF(FIND("--",$C$3)=9,MID($C$3,7,1)&amp;"."&amp;AI96,MID($C$3,7,2)&amp;"."&amp;AI96))</f>
        <v>1.27</v>
      </c>
      <c r="E96" s="481" t="s">
        <v>702</v>
      </c>
      <c r="F96" s="177"/>
      <c r="G96" s="508" t="s">
        <v>203</v>
      </c>
      <c r="H96" s="181"/>
      <c r="I96" s="151" t="s">
        <v>216</v>
      </c>
      <c r="J96" s="143"/>
      <c r="K96" s="192"/>
      <c r="L96" s="482"/>
      <c r="M96" s="482"/>
      <c r="N96" s="482"/>
      <c r="O96" s="482"/>
      <c r="Q96" s="1"/>
      <c r="R96" s="171"/>
      <c r="S96" s="171"/>
      <c r="T96" s="171"/>
      <c r="U96" s="171"/>
      <c r="AE96" s="11" t="b">
        <f>IF(F96=CHAR(80),TRUE,FALSE)</f>
        <v>0</v>
      </c>
      <c r="AF96" s="122" t="b">
        <f>IF(H96=CHAR(80),TRUE,FALSE)</f>
        <v>0</v>
      </c>
      <c r="AG96" s="12" t="b">
        <f>IF(OR(C96=CHAR(80),C96="."),TRUE,FALSE)</f>
        <v>1</v>
      </c>
      <c r="AH96" s="218">
        <v>0</v>
      </c>
      <c r="AI96" s="169">
        <v>27</v>
      </c>
      <c r="AJ96" s="160"/>
      <c r="AK96" s="160" t="b">
        <v>1</v>
      </c>
      <c r="AL96" s="161"/>
      <c r="AM96" s="1"/>
      <c r="AN96" s="1"/>
      <c r="AO96" s="1"/>
      <c r="AP96" s="1"/>
      <c r="AQ96" s="1"/>
      <c r="AR96" s="1"/>
      <c r="AS96" s="1"/>
      <c r="AT96" s="230" t="str">
        <f t="shared" si="275"/>
        <v/>
      </c>
      <c r="AU96" s="231" t="str">
        <f t="shared" si="276"/>
        <v>1.27</v>
      </c>
      <c r="AV96" s="318"/>
      <c r="AW96" s="230" t="str">
        <f>IF(AND(Setup_Flag=1,AV96="",$C96=""),FALSE,"")</f>
        <v/>
      </c>
      <c r="AX96" s="318"/>
      <c r="AY96" s="230" t="str">
        <f>IF(AND(MR2_Flag=1,AX96="",$C96=""),FALSE,"")</f>
        <v/>
      </c>
      <c r="AZ96" s="318"/>
      <c r="BA96" s="230" t="str">
        <f>IF(AND(DP_Flag=1,AZ96="",$C96=""),FALSE,"")</f>
        <v/>
      </c>
      <c r="BB96" s="318"/>
      <c r="BC96" s="230" t="str">
        <f>IF(AND(SS_Flag=1,BB96="",$C96=""),FALSE,"")</f>
        <v/>
      </c>
      <c r="BD96" s="318"/>
      <c r="BE96" s="230" t="str">
        <f>IF(AND(SP_Flag=1,BD96="",$C96=""),FALSE,"")</f>
        <v/>
      </c>
      <c r="BF96" s="318"/>
      <c r="BG96" s="230" t="str">
        <f>IF(AND(FM_Flag=1,BF96="",$C96=""),FALSE,"")</f>
        <v/>
      </c>
      <c r="BH96" s="1"/>
      <c r="BI96" s="268"/>
      <c r="BJ96" s="269" t="s">
        <v>675</v>
      </c>
      <c r="BK96" s="269" t="s">
        <v>675</v>
      </c>
      <c r="BL96" s="269" t="s">
        <v>675</v>
      </c>
      <c r="BM96" s="269" t="s">
        <v>675</v>
      </c>
      <c r="BN96" s="269" t="s">
        <v>675</v>
      </c>
      <c r="BO96" s="269" t="s">
        <v>675</v>
      </c>
      <c r="BP96" s="270" t="str">
        <f ca="1">IF(OR(BI$16=0,BR$16&lt;&gt;0),"",IF(OFFSET(BI96,0,BI$16)="Y",1,IF(OFFSET(BI96,0,BI$16)="N",0,"")))</f>
        <v/>
      </c>
      <c r="BQ96" s="278"/>
      <c r="BR96" s="268"/>
      <c r="BS96" s="269" t="s">
        <v>675</v>
      </c>
      <c r="BT96" s="269" t="s">
        <v>675</v>
      </c>
      <c r="BU96" s="269" t="s">
        <v>675</v>
      </c>
      <c r="BV96" s="269" t="s">
        <v>675</v>
      </c>
      <c r="BW96" s="269" t="s">
        <v>675</v>
      </c>
      <c r="BX96" s="269" t="s">
        <v>675</v>
      </c>
      <c r="BY96" s="269" t="s">
        <v>675</v>
      </c>
      <c r="BZ96" s="269" t="s">
        <v>675</v>
      </c>
      <c r="CA96" s="269" t="s">
        <v>675</v>
      </c>
      <c r="CB96" s="269" t="s">
        <v>675</v>
      </c>
      <c r="CC96" s="269" t="s">
        <v>675</v>
      </c>
      <c r="CD96" s="269" t="s">
        <v>675</v>
      </c>
      <c r="CE96" s="269" t="s">
        <v>675</v>
      </c>
      <c r="CF96" s="269" t="s">
        <v>675</v>
      </c>
      <c r="CG96" s="269" t="s">
        <v>675</v>
      </c>
      <c r="CH96" s="269" t="s">
        <v>675</v>
      </c>
      <c r="CI96" s="269" t="s">
        <v>675</v>
      </c>
      <c r="CJ96" s="269" t="s">
        <v>675</v>
      </c>
      <c r="CK96" s="269" t="s">
        <v>675</v>
      </c>
      <c r="CL96" s="270" t="str">
        <f ca="1">IF(BR$16=0,"",IF(OFFSET(BR96,0,BR$16)="Y",1,IF(OFFSET(BR96,0,BR$16)="N",0,"")))</f>
        <v/>
      </c>
      <c r="CM96" s="278"/>
      <c r="CN96" s="268"/>
      <c r="CO96" s="269" t="s">
        <v>675</v>
      </c>
      <c r="CP96" s="269" t="s">
        <v>675</v>
      </c>
      <c r="CQ96" s="269" t="s">
        <v>675</v>
      </c>
      <c r="CR96" s="269" t="s">
        <v>675</v>
      </c>
      <c r="CS96" s="269" t="s">
        <v>675</v>
      </c>
      <c r="CT96" s="270" t="str">
        <f ca="1">IF(OR(CN$16=0,CW$16&lt;&gt;0),"",IF(CW$16=1,0,IF(OFFSET(CN96,0,CN$16)="Y",1,IF(OFFSET(CN96,0,CN$16)="N",0,""))))</f>
        <v/>
      </c>
      <c r="CU96" s="188"/>
      <c r="CV96" s="268"/>
      <c r="CW96" s="269" t="s">
        <v>675</v>
      </c>
      <c r="CX96" s="269" t="s">
        <v>675</v>
      </c>
      <c r="CY96" s="269" t="s">
        <v>675</v>
      </c>
      <c r="CZ96" s="269" t="s">
        <v>675</v>
      </c>
      <c r="DA96" s="269" t="s">
        <v>675</v>
      </c>
      <c r="DB96" s="269" t="s">
        <v>675</v>
      </c>
      <c r="DC96" s="269" t="s">
        <v>675</v>
      </c>
      <c r="DD96" s="269" t="s">
        <v>675</v>
      </c>
      <c r="DE96" s="269" t="s">
        <v>675</v>
      </c>
      <c r="DF96" s="270" t="str">
        <f>IF(CV$16=0,"",IF(OR(AND(CW$16=1,CW96="Y"),AND(CX$16=1,CX96="Y"),AND(CY$16=1,CY96="Y"),AND(CZ$16=1,CZ96="Y"),AND(DA$16=1,DA96="Y"),AND(DB$16=1,DB96="Y"),AND(DC$16=1,DC96="Y"),AND(DD$16=1,DD96="Y"),AND(DE$16=1,DE96="Y")),1,IF(OR(AND(CW$16=1,CW96="N"),AND(CX$16=1,CX96="N"),AND(CY$16=1,CY96="N"),AND(CZ$16=1,CZ96="N"),AND(DA$16=1,DA96="N"),AND(DB$16=1,DB96="N"),AND(DC$16=1,DC96="N"),AND(DD$16=1,DD96="N"),AND(DE$16=1,DE96="N")),0,"")))</f>
        <v/>
      </c>
      <c r="DG96" s="188"/>
      <c r="DH96" s="268"/>
      <c r="DI96" s="269" t="s">
        <v>675</v>
      </c>
      <c r="DJ96" s="269" t="s">
        <v>675</v>
      </c>
      <c r="DK96" s="270" t="str">
        <f ca="1">IF(DH$16=0,"",IF(OFFSET(DH96,0,DH$16)="Y",1,IF(OFFSET(DH96,0,DH$16)="N",0,"")))</f>
        <v/>
      </c>
      <c r="DL96" s="188"/>
      <c r="DM96" s="268"/>
      <c r="DN96" s="269" t="s">
        <v>675</v>
      </c>
      <c r="DO96" s="269" t="s">
        <v>675</v>
      </c>
      <c r="DP96" s="270" t="str">
        <f ca="1">IF(DM$16=0,"",IF(OFFSET(DM96,0,DM$16)="Y",1,IF(OFFSET(DM96,0,DM$16)="N",0,"")))</f>
        <v/>
      </c>
      <c r="DQ96" s="188"/>
      <c r="DR96" s="268"/>
      <c r="DS96" s="269" t="s">
        <v>676</v>
      </c>
      <c r="DT96" s="279"/>
      <c r="DU96" s="270" t="str">
        <f ca="1">IF(DR$16=0,"",IF(AND(OFFSET(DR96,0,1)="Y",DS$16="Yes"),1,IF(OFFSET(DR96,0,1)="N",1,0)))</f>
        <v/>
      </c>
      <c r="DV96" s="188"/>
      <c r="DW96" s="268"/>
      <c r="DX96" s="269" t="s">
        <v>676</v>
      </c>
      <c r="DY96" s="279"/>
      <c r="DZ96" s="270" t="str">
        <f ca="1">IF(DW$16=0,"",IF(AND(OFFSET(DW96,0,1)="Y",DX$16="Yes"),1,IF(OFFSET(DW96,0,1)="N",1,0)))</f>
        <v/>
      </c>
      <c r="EA96" s="188"/>
      <c r="EB96" s="268"/>
      <c r="EC96" s="269" t="s">
        <v>676</v>
      </c>
      <c r="ED96" s="279"/>
      <c r="EE96" s="270" t="str">
        <f ca="1">IF(EB$16=0,"",IF(AND(OFFSET(EB96,0,1)="Y",EC$16="Yes"),1,IF(OFFSET(EB96,0,1)="N",1,0)))</f>
        <v/>
      </c>
      <c r="EF96" s="188"/>
      <c r="EG96" s="268"/>
      <c r="EH96" s="269" t="s">
        <v>676</v>
      </c>
      <c r="EI96" s="279"/>
      <c r="EJ96" s="270" t="str">
        <f ca="1">IF(EG$16=0,"",IF(AND(OFFSET(EG96,0,1)="Y",EH$16="Yes"),1,IF(OFFSET(EG96,0,1)="N",1,0)))</f>
        <v/>
      </c>
      <c r="EK96" s="188"/>
      <c r="EL96" s="268"/>
      <c r="EM96" s="269" t="s">
        <v>676</v>
      </c>
      <c r="EN96" s="279"/>
      <c r="EO96" s="270" t="str">
        <f ca="1">IF(EL$16=0,"",IF(AND(OFFSET(EL96,0,1)="Y",EM$16="Yes"),1,IF(OFFSET(EL96,0,1)="N",1,0)))</f>
        <v/>
      </c>
      <c r="EP96" s="271"/>
      <c r="EQ96" s="509" t="str">
        <f ca="1">BP96</f>
        <v/>
      </c>
      <c r="ER96" s="509" t="str">
        <f t="shared" ref="ER96" ca="1" si="325">CL96</f>
        <v/>
      </c>
      <c r="ES96" s="509" t="str">
        <f t="shared" ref="ES96" ca="1" si="326">CT96</f>
        <v/>
      </c>
      <c r="ET96" s="509" t="str">
        <f t="shared" ref="ET96" si="327">DF96</f>
        <v/>
      </c>
      <c r="EU96" s="509" t="str">
        <f t="shared" ref="EU96" ca="1" si="328">DK96</f>
        <v/>
      </c>
      <c r="EV96" s="509" t="str">
        <f t="shared" ref="EV96" ca="1" si="329">DP96</f>
        <v/>
      </c>
      <c r="EW96" s="509" t="str">
        <f t="shared" ref="EW96" ca="1" si="330">DU96</f>
        <v/>
      </c>
      <c r="EX96" s="509" t="str">
        <f t="shared" ref="EX96" ca="1" si="331">DZ96</f>
        <v/>
      </c>
      <c r="EY96" s="509" t="str">
        <f t="shared" ref="EY96" ca="1" si="332">EE96</f>
        <v/>
      </c>
      <c r="EZ96" s="509" t="str">
        <f t="shared" ref="EZ96" ca="1" si="333">EJ96</f>
        <v/>
      </c>
      <c r="FA96" s="509" t="str">
        <f t="shared" ref="FA96" ca="1" si="334">EO96</f>
        <v/>
      </c>
      <c r="FC96" s="509">
        <f t="shared" ref="FC96" ca="1" si="335">COUNTA(EQ96:FA96)-COUNTBLANK(EQ96:FA96)</f>
        <v>0</v>
      </c>
      <c r="FD96" s="280">
        <f t="shared" ref="FD96" ca="1" si="336">SUM(EQ96:FA96)</f>
        <v>0</v>
      </c>
      <c r="FE96" s="280" t="s">
        <v>586</v>
      </c>
      <c r="FF96" s="228"/>
      <c r="FG96" s="281"/>
      <c r="FH96" s="281"/>
      <c r="FI96" s="281"/>
      <c r="FJ96" s="281"/>
      <c r="FK96" s="281"/>
      <c r="FL96" s="281"/>
    </row>
    <row r="97" spans="1:168" ht="6" customHeight="1" x14ac:dyDescent="0.25">
      <c r="A97" s="28" t="s">
        <v>526</v>
      </c>
      <c r="C97" s="93"/>
      <c r="D97" s="128"/>
      <c r="E97" s="86"/>
      <c r="F97" s="195"/>
      <c r="G97" s="153"/>
      <c r="H97" s="182"/>
      <c r="I97" s="196"/>
      <c r="J97" s="96"/>
      <c r="K97" s="196"/>
      <c r="L97" s="127"/>
      <c r="M97" s="127"/>
      <c r="N97" s="127"/>
      <c r="O97" s="127"/>
      <c r="Q97" s="1"/>
      <c r="AE97" s="11"/>
      <c r="AF97" s="122"/>
      <c r="AG97" s="12" t="b">
        <f>AG96</f>
        <v>1</v>
      </c>
      <c r="AH97" s="12"/>
      <c r="AI97" s="168"/>
      <c r="AJ97" s="166"/>
      <c r="AK97" s="166"/>
      <c r="AL97" s="167"/>
      <c r="AM97" s="1"/>
      <c r="AN97" s="1"/>
      <c r="AO97" s="1"/>
      <c r="AP97" s="1"/>
      <c r="AQ97" s="1"/>
      <c r="AR97" s="1"/>
      <c r="AS97" s="1"/>
      <c r="AT97" s="230" t="str">
        <f t="shared" si="275"/>
        <v/>
      </c>
      <c r="AU97" s="231" t="str">
        <f t="shared" si="276"/>
        <v/>
      </c>
      <c r="AV97" s="227"/>
      <c r="AW97" s="230" t="str">
        <f>AW96</f>
        <v/>
      </c>
      <c r="AX97" s="227"/>
      <c r="AY97" s="230" t="str">
        <f>AY96</f>
        <v/>
      </c>
      <c r="AZ97" s="227"/>
      <c r="BA97" s="230" t="str">
        <f>BA96</f>
        <v/>
      </c>
      <c r="BB97" s="227"/>
      <c r="BC97" s="230" t="str">
        <f>BC96</f>
        <v/>
      </c>
      <c r="BD97" s="227"/>
      <c r="BE97" s="230" t="str">
        <f>BE96</f>
        <v/>
      </c>
      <c r="BF97" s="227"/>
      <c r="BG97" s="230" t="str">
        <f>BG96</f>
        <v/>
      </c>
      <c r="BH97" s="1"/>
      <c r="FE97" s="90" t="str">
        <f>FE96</f>
        <v>Show</v>
      </c>
      <c r="FF97" s="281"/>
      <c r="FG97" s="281"/>
      <c r="FH97" s="281"/>
      <c r="FI97" s="281"/>
      <c r="FJ97" s="281"/>
      <c r="FK97" s="281"/>
      <c r="FL97" s="281"/>
    </row>
    <row r="98" spans="1:168" ht="13.8" thickBot="1" x14ac:dyDescent="0.3">
      <c r="A98" s="494"/>
      <c r="C98" s="602" t="s">
        <v>703</v>
      </c>
      <c r="D98" s="603"/>
      <c r="E98" s="603"/>
      <c r="F98" s="603"/>
      <c r="G98" s="603"/>
      <c r="H98" s="603"/>
      <c r="I98" s="603"/>
      <c r="J98" s="197"/>
      <c r="K98" s="198"/>
      <c r="L98" s="191"/>
      <c r="Q98" s="1"/>
      <c r="AE98" s="13"/>
      <c r="AF98" s="41"/>
      <c r="AG98" s="142"/>
      <c r="AH98" s="142"/>
      <c r="AJ98" s="142"/>
      <c r="AK98" s="162"/>
      <c r="AL98" s="163"/>
      <c r="AM98" s="1"/>
      <c r="AN98" s="1"/>
      <c r="AO98" s="1"/>
      <c r="AP98" s="1"/>
      <c r="AQ98" s="1"/>
      <c r="AR98" s="1"/>
      <c r="AS98" s="1"/>
      <c r="AT98" s="286">
        <v>0</v>
      </c>
      <c r="AU98" s="231" t="str">
        <f t="shared" si="4"/>
        <v/>
      </c>
      <c r="AV98" s="253">
        <f>Setup_Flag</f>
        <v>0</v>
      </c>
      <c r="AW98" s="127"/>
      <c r="AX98" s="253">
        <f>MR2_Flag</f>
        <v>0</v>
      </c>
      <c r="AY98" s="127"/>
      <c r="AZ98" s="253">
        <f>DP_Flag</f>
        <v>0</v>
      </c>
      <c r="BA98" s="127"/>
      <c r="BB98" s="253">
        <f>SS_Flag</f>
        <v>0</v>
      </c>
      <c r="BC98" s="127"/>
      <c r="BD98" s="253">
        <f>SP_Flag</f>
        <v>0</v>
      </c>
      <c r="BE98" s="127"/>
      <c r="BF98" s="253">
        <f>FM_Flag</f>
        <v>0</v>
      </c>
      <c r="BG98" s="127"/>
      <c r="BH98" s="1"/>
      <c r="FF98" s="228"/>
      <c r="FG98" s="281"/>
      <c r="FH98" s="281"/>
      <c r="FI98" s="281"/>
      <c r="FJ98" s="281"/>
      <c r="FK98" s="281"/>
      <c r="FL98" s="281"/>
    </row>
    <row r="99" spans="1:168" ht="6" customHeight="1" x14ac:dyDescent="0.25">
      <c r="A99" s="494"/>
      <c r="C99" s="510"/>
      <c r="D99" s="597"/>
      <c r="E99" s="597"/>
      <c r="F99" s="597"/>
      <c r="G99" s="597"/>
      <c r="H99" s="597"/>
      <c r="I99" s="597"/>
      <c r="J99" s="597"/>
      <c r="K99" s="192"/>
      <c r="Q99" s="1"/>
      <c r="AE99" s="8"/>
      <c r="AG99" s="5"/>
      <c r="AM99" s="1"/>
      <c r="AN99" s="1"/>
      <c r="AO99" s="228"/>
      <c r="AP99" s="1"/>
      <c r="AQ99" s="1"/>
      <c r="AR99" s="1"/>
      <c r="AS99" s="1"/>
      <c r="AT99" s="228"/>
      <c r="AU99" s="228"/>
      <c r="AV99" s="1"/>
      <c r="AW99" s="1"/>
      <c r="AX99" s="1"/>
      <c r="AY99" s="1"/>
      <c r="AZ99" s="1"/>
      <c r="BA99" s="1"/>
      <c r="BB99" s="1"/>
      <c r="BC99" s="1"/>
      <c r="BD99" s="1"/>
      <c r="BE99" s="1"/>
      <c r="BF99" s="1"/>
      <c r="BG99" s="1"/>
      <c r="BH99" s="1"/>
      <c r="FF99" s="228"/>
      <c r="FG99" s="281"/>
      <c r="FH99" s="281"/>
      <c r="FI99" s="281"/>
      <c r="FJ99" s="281"/>
      <c r="FK99" s="281"/>
      <c r="FL99" s="281"/>
    </row>
    <row r="100" spans="1:168" x14ac:dyDescent="0.25">
      <c r="A100" s="28" t="s">
        <v>546</v>
      </c>
      <c r="B100" s="214">
        <v>1</v>
      </c>
      <c r="C100" s="510"/>
      <c r="D100" s="598"/>
      <c r="E100" s="598"/>
      <c r="F100" s="598"/>
      <c r="G100" s="598"/>
      <c r="H100" s="598"/>
      <c r="I100" s="598"/>
      <c r="J100" s="598"/>
      <c r="K100" s="192"/>
      <c r="L100" s="84">
        <f>IF(OR(COUNTBLANK(L16:L98)-1=ROWS(POA:Note_Pad)-2,COUNTIF(L16:L98,"n/a")=ROWS(POA:Note_Pad)-2,COUNTBLANK(L16:L98)-1+COUNTIF(L16:L98,"n/a")=ROWS(POA:Note_Pad)-2),0,1)</f>
        <v>0</v>
      </c>
      <c r="M100" s="84">
        <f>IF(OR(COUNTBLANK(M16:M98)-1=ROWS(POA:Note_Pad)-2,COUNTIF(M16:M98,"n/a")=ROWS(POA:Note_Pad)-2,COUNTBLANK(M16:M98)-1+COUNTIF(M16:M98,"n/a")=ROWS(POA:Note_Pad)-2),0,1)</f>
        <v>0</v>
      </c>
      <c r="N100" s="84">
        <f>IF(OR(COUNTBLANK(N16:N98)-1=ROWS(POA:Note_Pad)-2,COUNTIF(N16:N98,"n/a")=ROWS(POA:Note_Pad)-2,COUNTBLANK(N16:N98)-1+COUNTIF(N16:N98,"n/a")=ROWS(POA:Note_Pad)-2),0,1)</f>
        <v>0</v>
      </c>
      <c r="O100" s="84">
        <f>IF(OR(COUNTBLANK(O16:O98)-1=ROWS(POA:Note_Pad)-2,COUNTIF(O16:O98,"n/a")=ROWS(POA:Note_Pad)-2,COUNTBLANK(O16:O98)-1+COUNTIF(O16:O98,"n/a")=ROWS(POA:Note_Pad)-2),0,1)</f>
        <v>0</v>
      </c>
      <c r="Q100" s="1"/>
      <c r="AM100" s="1"/>
      <c r="AN100" s="157">
        <f>D100</f>
        <v>0</v>
      </c>
      <c r="AO100" s="228"/>
      <c r="AP100" s="1"/>
      <c r="AQ100" s="1"/>
      <c r="AR100" s="1"/>
      <c r="AS100" s="1"/>
      <c r="AT100" s="228"/>
      <c r="AU100" s="228"/>
      <c r="AV100" s="1"/>
      <c r="AW100" s="1"/>
      <c r="AX100" s="1"/>
      <c r="AY100" s="1"/>
      <c r="AZ100" s="1"/>
      <c r="BA100" s="1"/>
      <c r="BB100" s="1"/>
      <c r="BC100" s="1"/>
      <c r="BD100" s="1"/>
      <c r="BE100" s="1"/>
      <c r="BF100" s="1"/>
      <c r="BG100" s="1"/>
      <c r="BH100" s="1"/>
      <c r="FF100" s="228"/>
      <c r="FG100" s="281"/>
      <c r="FH100" s="281"/>
      <c r="FI100" s="281"/>
      <c r="FJ100" s="281"/>
      <c r="FK100" s="281"/>
      <c r="FL100" s="281"/>
    </row>
    <row r="101" spans="1:168" ht="6" customHeight="1" x14ac:dyDescent="0.25">
      <c r="A101" s="494"/>
      <c r="C101" s="511"/>
      <c r="D101" s="599"/>
      <c r="E101" s="599"/>
      <c r="F101" s="599"/>
      <c r="G101" s="599"/>
      <c r="H101" s="599"/>
      <c r="I101" s="599"/>
      <c r="J101" s="599"/>
      <c r="K101" s="196"/>
      <c r="Q101" s="1"/>
      <c r="AM101" s="1"/>
      <c r="AN101" s="1"/>
      <c r="AO101" s="228"/>
      <c r="AP101" s="1"/>
      <c r="AQ101" s="1"/>
      <c r="AR101" s="1"/>
      <c r="AS101" s="1"/>
      <c r="AT101" s="228"/>
      <c r="AU101" s="228"/>
      <c r="AV101" s="1"/>
      <c r="AW101" s="1"/>
      <c r="AX101" s="1"/>
      <c r="AY101" s="1"/>
      <c r="AZ101" s="1"/>
      <c r="BA101" s="1"/>
      <c r="BB101" s="1"/>
      <c r="BC101" s="1"/>
      <c r="BD101" s="1"/>
      <c r="BE101" s="1"/>
      <c r="BF101" s="1"/>
      <c r="BG101" s="1"/>
      <c r="BH101" s="1"/>
      <c r="FF101" s="228"/>
      <c r="FG101" s="281"/>
      <c r="FH101" s="281"/>
      <c r="FI101" s="281"/>
      <c r="FJ101" s="281"/>
      <c r="FK101" s="281"/>
      <c r="FL101" s="281"/>
    </row>
    <row r="102" spans="1:168" x14ac:dyDescent="0.25">
      <c r="A102" s="494"/>
      <c r="C102" s="62"/>
      <c r="D102" s="62"/>
      <c r="E102" s="62"/>
      <c r="F102" s="62"/>
      <c r="G102" s="62"/>
      <c r="H102" s="62"/>
      <c r="I102" s="62"/>
      <c r="J102" s="62"/>
      <c r="Q102" s="1"/>
      <c r="AM102" s="1"/>
      <c r="AN102" s="1"/>
      <c r="AO102" s="228"/>
      <c r="AP102" s="1"/>
      <c r="AQ102" s="1"/>
      <c r="AR102" s="1"/>
      <c r="AS102" s="1"/>
      <c r="AT102" s="228"/>
      <c r="AU102" s="228"/>
      <c r="AV102" s="1"/>
      <c r="AW102" s="1"/>
      <c r="AX102" s="1"/>
      <c r="AY102" s="1"/>
      <c r="AZ102" s="1"/>
      <c r="BA102" s="1"/>
      <c r="BB102" s="1"/>
      <c r="BC102" s="1"/>
      <c r="BD102" s="1"/>
      <c r="BE102" s="1"/>
      <c r="BF102" s="1"/>
      <c r="BG102" s="1"/>
      <c r="BH102" s="1"/>
      <c r="FF102" s="228"/>
      <c r="FG102" s="281"/>
      <c r="FH102" s="281"/>
      <c r="FI102" s="281"/>
      <c r="FJ102" s="281"/>
      <c r="FK102" s="281"/>
      <c r="FL102" s="281"/>
    </row>
    <row r="103" spans="1:168" ht="4.2" customHeight="1" x14ac:dyDescent="0.25">
      <c r="A103" s="494"/>
      <c r="B103" s="1"/>
      <c r="C103" s="1"/>
      <c r="D103" s="2"/>
      <c r="E103" s="2"/>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228"/>
      <c r="AP103" s="1"/>
      <c r="AQ103" s="1"/>
      <c r="AR103" s="1"/>
      <c r="AS103" s="1"/>
      <c r="AT103" s="228"/>
      <c r="AU103" s="228"/>
      <c r="AV103" s="1"/>
      <c r="AW103" s="1"/>
      <c r="AX103" s="1"/>
      <c r="AY103" s="1"/>
      <c r="AZ103" s="1"/>
      <c r="BA103" s="1"/>
      <c r="BB103" s="1"/>
      <c r="BC103" s="1"/>
      <c r="BD103" s="1"/>
      <c r="BE103" s="1"/>
      <c r="BF103" s="1"/>
      <c r="BG103" s="1"/>
      <c r="BH103" s="1"/>
      <c r="BI103" s="1"/>
      <c r="BJ103" s="228"/>
      <c r="BK103" s="228"/>
      <c r="BL103" s="1"/>
      <c r="BM103" s="1"/>
      <c r="BN103" s="1"/>
      <c r="BO103" s="1"/>
      <c r="BP103" s="1"/>
      <c r="BQ103" s="1"/>
      <c r="BR103" s="1"/>
      <c r="BS103" s="1"/>
      <c r="BT103" s="1"/>
      <c r="BU103" s="1"/>
      <c r="BV103" s="1"/>
      <c r="BW103" s="1"/>
      <c r="BX103" s="1"/>
      <c r="BY103" s="1"/>
      <c r="BZ103" s="1"/>
      <c r="CA103" s="228"/>
      <c r="CB103" s="228"/>
      <c r="CC103" s="228"/>
      <c r="CD103" s="228"/>
      <c r="CE103" s="228"/>
      <c r="CF103" s="228"/>
      <c r="CG103" s="228"/>
      <c r="CH103" s="228"/>
      <c r="CI103" s="228"/>
      <c r="CJ103" s="228"/>
      <c r="CK103" s="228"/>
      <c r="CL103" s="228"/>
      <c r="CM103" s="228"/>
      <c r="CN103" s="228"/>
      <c r="CO103" s="228"/>
      <c r="CP103" s="228"/>
      <c r="CQ103" s="228"/>
      <c r="CR103" s="228"/>
      <c r="CS103" s="228"/>
      <c r="CT103" s="228"/>
      <c r="CU103" s="228"/>
      <c r="CV103" s="228"/>
      <c r="CW103" s="228"/>
      <c r="CX103" s="228"/>
      <c r="CY103" s="228"/>
      <c r="CZ103" s="228"/>
      <c r="DA103" s="228"/>
      <c r="DB103" s="228"/>
      <c r="DC103" s="228"/>
      <c r="DD103" s="228"/>
      <c r="DE103" s="228"/>
      <c r="DF103" s="228"/>
      <c r="DG103" s="228"/>
      <c r="DH103" s="228"/>
      <c r="DI103" s="228"/>
      <c r="DJ103" s="228"/>
      <c r="DK103" s="228"/>
      <c r="DL103" s="228"/>
      <c r="DM103" s="228"/>
      <c r="DN103" s="228"/>
      <c r="DO103" s="228"/>
      <c r="DP103" s="228"/>
      <c r="DQ103" s="228"/>
      <c r="DR103" s="228"/>
      <c r="DS103" s="228"/>
      <c r="DT103" s="228"/>
      <c r="DU103" s="228"/>
      <c r="DV103" s="228"/>
      <c r="DW103" s="228"/>
      <c r="DX103" s="228"/>
      <c r="DY103" s="228"/>
      <c r="DZ103" s="228"/>
      <c r="EA103" s="228"/>
      <c r="EB103" s="228"/>
      <c r="EC103" s="228"/>
      <c r="ED103" s="228"/>
      <c r="EE103" s="228"/>
      <c r="EF103" s="228"/>
      <c r="EG103" s="228"/>
      <c r="EH103" s="228"/>
      <c r="EI103" s="228"/>
      <c r="EJ103" s="228"/>
      <c r="EK103" s="228"/>
      <c r="EL103" s="228"/>
      <c r="EM103" s="228"/>
      <c r="EN103" s="228"/>
      <c r="EO103" s="228"/>
      <c r="EP103" s="228"/>
      <c r="EQ103" s="228"/>
      <c r="ER103" s="228"/>
      <c r="ES103" s="228"/>
      <c r="ET103" s="228"/>
      <c r="EU103" s="228"/>
      <c r="EV103" s="228"/>
      <c r="EW103" s="228"/>
      <c r="EX103" s="228"/>
      <c r="EY103" s="228"/>
      <c r="EZ103" s="228"/>
      <c r="FA103" s="228"/>
      <c r="FB103" s="228"/>
      <c r="FC103" s="228"/>
      <c r="FD103" s="228"/>
      <c r="FE103" s="228"/>
      <c r="FF103" s="228"/>
      <c r="FG103" s="281"/>
      <c r="FH103" s="281"/>
      <c r="FI103" s="281"/>
      <c r="FJ103" s="281"/>
      <c r="FK103" s="281"/>
      <c r="FL103" s="281"/>
    </row>
    <row r="104" spans="1:168" x14ac:dyDescent="0.25">
      <c r="A104" s="494"/>
      <c r="B104" s="494"/>
      <c r="C104" s="222" t="s">
        <v>704</v>
      </c>
      <c r="D104" s="2"/>
      <c r="E104" s="2"/>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228"/>
      <c r="BK104" s="228"/>
      <c r="BL104" s="1"/>
      <c r="BM104" s="1"/>
      <c r="BN104" s="1"/>
      <c r="BO104" s="1"/>
      <c r="BP104" s="1"/>
      <c r="BQ104" s="1"/>
      <c r="BR104" s="1"/>
      <c r="BS104" s="1"/>
      <c r="BT104" s="1"/>
      <c r="BU104" s="1"/>
      <c r="BV104" s="1"/>
      <c r="BW104" s="1"/>
      <c r="BX104" s="1"/>
      <c r="BY104" s="1"/>
      <c r="BZ104" s="1"/>
      <c r="CA104" s="228"/>
      <c r="CB104" s="228"/>
      <c r="CC104" s="228"/>
      <c r="CD104" s="228"/>
      <c r="CE104" s="228"/>
      <c r="CF104" s="228"/>
      <c r="CG104" s="228"/>
      <c r="CH104" s="228"/>
      <c r="CI104" s="228"/>
      <c r="CJ104" s="228"/>
      <c r="CK104" s="228"/>
      <c r="CL104" s="228"/>
      <c r="CM104" s="228"/>
      <c r="CN104" s="228"/>
      <c r="CO104" s="228"/>
      <c r="CP104" s="228"/>
      <c r="CQ104" s="228"/>
      <c r="CR104" s="228"/>
      <c r="CS104" s="228"/>
      <c r="CT104" s="228"/>
      <c r="CU104" s="228"/>
      <c r="CV104" s="228"/>
      <c r="CW104" s="228"/>
      <c r="CX104" s="228"/>
      <c r="CY104" s="228"/>
      <c r="CZ104" s="228"/>
      <c r="DA104" s="228"/>
      <c r="DB104" s="228"/>
      <c r="DC104" s="228"/>
      <c r="DD104" s="228"/>
      <c r="DE104" s="228"/>
      <c r="DF104" s="228"/>
      <c r="DG104" s="228"/>
      <c r="DH104" s="228"/>
      <c r="DI104" s="228"/>
      <c r="DJ104" s="228"/>
      <c r="DK104" s="228"/>
      <c r="DL104" s="228"/>
      <c r="DM104" s="228"/>
      <c r="DN104" s="228"/>
      <c r="DO104" s="228"/>
      <c r="DP104" s="228"/>
      <c r="DQ104" s="228"/>
      <c r="DR104" s="228"/>
      <c r="DS104" s="228"/>
      <c r="DT104" s="228"/>
      <c r="DU104" s="228"/>
      <c r="DV104" s="228"/>
      <c r="DW104" s="228"/>
      <c r="DX104" s="228"/>
      <c r="DY104" s="228"/>
      <c r="DZ104" s="228"/>
      <c r="EA104" s="228"/>
      <c r="EB104" s="228"/>
      <c r="EC104" s="228"/>
      <c r="ED104" s="228"/>
      <c r="EE104" s="228"/>
      <c r="EF104" s="228"/>
      <c r="EG104" s="228"/>
      <c r="EH104" s="228"/>
      <c r="EI104" s="228"/>
      <c r="EJ104" s="228"/>
      <c r="EK104" s="228"/>
      <c r="EL104" s="228"/>
      <c r="EM104" s="228"/>
      <c r="EN104" s="228"/>
      <c r="EO104" s="228"/>
      <c r="EP104" s="228"/>
      <c r="EQ104" s="228"/>
      <c r="ER104" s="228"/>
      <c r="ES104" s="228"/>
      <c r="ET104" s="228"/>
      <c r="EU104" s="228"/>
      <c r="EV104" s="228"/>
      <c r="EW104" s="228"/>
      <c r="EX104" s="228"/>
      <c r="EY104" s="228"/>
      <c r="EZ104" s="228"/>
      <c r="FA104" s="228"/>
      <c r="FB104" s="228"/>
      <c r="FC104" s="228"/>
      <c r="FD104" s="228"/>
      <c r="FE104" s="228"/>
      <c r="FF104" s="228"/>
      <c r="FG104" s="281"/>
      <c r="FH104" s="281"/>
      <c r="FI104" s="281"/>
      <c r="FJ104" s="281"/>
      <c r="FK104" s="281"/>
      <c r="FL104" s="281"/>
    </row>
    <row r="105" spans="1:168" x14ac:dyDescent="0.25">
      <c r="A105" s="494"/>
      <c r="B105" s="1"/>
      <c r="C105" s="1"/>
      <c r="D105" s="2"/>
      <c r="E105" s="2"/>
      <c r="F105" s="1"/>
      <c r="G105" s="1"/>
      <c r="H105" s="1"/>
      <c r="I105" s="1"/>
      <c r="J105" s="1"/>
      <c r="K105" s="1"/>
      <c r="L105" s="1"/>
      <c r="M105" s="1"/>
      <c r="N105" s="1"/>
      <c r="O105" s="1"/>
      <c r="P105" s="1"/>
      <c r="Q105" s="1"/>
      <c r="R105" s="1"/>
      <c r="S105" s="1"/>
      <c r="T105" s="1"/>
      <c r="U105" s="1"/>
      <c r="V105" s="1"/>
      <c r="W105" s="217">
        <f>SUM(W13:W16)</f>
        <v>0</v>
      </c>
      <c r="X105" s="1"/>
      <c r="Y105" s="1"/>
      <c r="Z105" s="1"/>
      <c r="AA105" s="1"/>
      <c r="AB105" s="1"/>
      <c r="AC105" s="1"/>
      <c r="AD105" s="1"/>
      <c r="AE105" s="217">
        <f>COUNTIF(POA_Y,TRUE)</f>
        <v>0</v>
      </c>
      <c r="AF105" s="217">
        <f>COUNTIF(POA_N,TRUE)</f>
        <v>0</v>
      </c>
      <c r="AG105" s="217">
        <f>COUNTIF(Eval_1,TRUE)</f>
        <v>81</v>
      </c>
      <c r="AH105" s="1"/>
      <c r="AI105" s="1"/>
      <c r="AJ105" s="1"/>
      <c r="AK105" s="1"/>
      <c r="AL105" s="1"/>
      <c r="AM105" s="217">
        <f>COUNTA(Cause_Codes)</f>
        <v>0</v>
      </c>
      <c r="AN105" s="1" t="s">
        <v>705</v>
      </c>
      <c r="AO105" s="1"/>
      <c r="AP105" s="1"/>
      <c r="AQ105" s="1"/>
      <c r="AR105" s="1"/>
      <c r="AS105" s="1"/>
      <c r="AT105" s="1"/>
      <c r="AU105" s="1"/>
      <c r="AV105" s="231">
        <f>(COUNTA(AV16:AV98)-2)+(COUNTBLANK(Show_Setup)-2)/3</f>
        <v>27</v>
      </c>
      <c r="AW105" s="1"/>
      <c r="AX105" s="231">
        <f>(COUNTA(AX16:AX98)-2)+(COUNTBLANK(Show_MR2)-2)/3</f>
        <v>27</v>
      </c>
      <c r="AY105" s="1"/>
      <c r="AZ105" s="231">
        <f>(COUNTA(AZ16:AZ98)-2)+(COUNTBLANK(Show_DP)-2)/3</f>
        <v>27</v>
      </c>
      <c r="BA105" s="1"/>
      <c r="BB105" s="231">
        <f>(COUNTA(BB16:BB98)-2)+(COUNTBLANK(Show_SS)-2)/3</f>
        <v>27</v>
      </c>
      <c r="BC105" s="1"/>
      <c r="BD105" s="231">
        <f>(COUNTA(BD16:BD98)-2)+(COUNTBLANK(Show_SP)-2)/3</f>
        <v>27</v>
      </c>
      <c r="BE105" s="1"/>
      <c r="BF105" s="231">
        <f>(COUNTA(BF16:BF98)-2)+(COUNTBLANK(Show_FM)-2)/3</f>
        <v>27</v>
      </c>
      <c r="BG105" s="1"/>
      <c r="BH105" s="1"/>
      <c r="BI105" s="1"/>
      <c r="BJ105" s="1"/>
      <c r="BK105" s="1"/>
      <c r="BL105" s="1"/>
      <c r="BM105" s="1"/>
      <c r="BN105" s="1"/>
      <c r="BO105" s="1"/>
      <c r="BP105" s="1"/>
      <c r="BQ105" s="1"/>
      <c r="BR105" s="1"/>
      <c r="BS105" s="1"/>
      <c r="BT105" s="1"/>
      <c r="BU105" s="1"/>
      <c r="BV105" s="1"/>
      <c r="BW105" s="1"/>
      <c r="BX105" s="1"/>
      <c r="BY105" s="1"/>
      <c r="BZ105" s="1"/>
      <c r="CA105" s="228"/>
      <c r="CB105" s="228"/>
      <c r="CC105" s="228"/>
      <c r="CD105" s="228"/>
      <c r="CE105" s="228"/>
      <c r="CF105" s="228"/>
      <c r="CG105" s="228"/>
      <c r="CH105" s="228"/>
      <c r="CI105" s="228"/>
      <c r="CJ105" s="228"/>
      <c r="CK105" s="228"/>
      <c r="CL105" s="228"/>
      <c r="CM105" s="228"/>
      <c r="CN105" s="228"/>
      <c r="CO105" s="228"/>
      <c r="CP105" s="228"/>
      <c r="CQ105" s="228"/>
      <c r="CR105" s="228"/>
      <c r="CS105" s="228"/>
      <c r="CT105" s="228"/>
      <c r="CU105" s="228"/>
      <c r="CV105" s="228"/>
      <c r="CW105" s="228"/>
      <c r="CX105" s="228"/>
      <c r="CY105" s="228"/>
      <c r="CZ105" s="228"/>
      <c r="DA105" s="228"/>
      <c r="DB105" s="228"/>
      <c r="DC105" s="228"/>
      <c r="DD105" s="228"/>
      <c r="DE105" s="228"/>
      <c r="DF105" s="228"/>
      <c r="DG105" s="228"/>
      <c r="DH105" s="228"/>
      <c r="DI105" s="228"/>
      <c r="DJ105" s="228"/>
      <c r="DK105" s="228"/>
      <c r="DL105" s="228"/>
      <c r="DM105" s="228"/>
      <c r="DN105" s="228"/>
      <c r="DO105" s="228"/>
      <c r="DP105" s="228"/>
      <c r="DQ105" s="228"/>
      <c r="DR105" s="228"/>
      <c r="DS105" s="228"/>
      <c r="DT105" s="228"/>
      <c r="DU105" s="228"/>
      <c r="DV105" s="228"/>
      <c r="DW105" s="228"/>
      <c r="DX105" s="228"/>
      <c r="DY105" s="228"/>
      <c r="DZ105" s="228"/>
      <c r="EA105" s="228"/>
      <c r="EB105" s="228"/>
      <c r="EC105" s="228"/>
      <c r="ED105" s="228"/>
      <c r="EE105" s="228"/>
      <c r="EF105" s="228"/>
      <c r="EG105" s="228"/>
      <c r="EH105" s="228"/>
      <c r="EI105" s="228"/>
      <c r="EJ105" s="228"/>
      <c r="EK105" s="228"/>
      <c r="EL105" s="228"/>
      <c r="EM105" s="228"/>
      <c r="EN105" s="228"/>
      <c r="EO105" s="228"/>
      <c r="EP105" s="228"/>
      <c r="EQ105" s="228"/>
      <c r="ER105" s="228"/>
      <c r="ES105" s="228"/>
      <c r="ET105" s="228"/>
      <c r="EU105" s="228"/>
      <c r="EV105" s="228"/>
      <c r="EW105" s="228"/>
      <c r="EX105" s="228"/>
      <c r="EY105" s="228"/>
      <c r="EZ105" s="228"/>
      <c r="FA105" s="228"/>
      <c r="FB105" s="228"/>
      <c r="FC105" s="228"/>
      <c r="FD105" s="228"/>
      <c r="FE105" s="228"/>
      <c r="FF105" s="228"/>
      <c r="FG105" s="281"/>
      <c r="FH105" s="281"/>
      <c r="FI105" s="281"/>
      <c r="FJ105" s="281"/>
      <c r="FK105" s="281"/>
      <c r="FL105" s="281"/>
    </row>
    <row r="106" spans="1:168" x14ac:dyDescent="0.25">
      <c r="A106" s="494"/>
      <c r="B106" s="1"/>
      <c r="C106" s="1"/>
      <c r="D106" s="2"/>
      <c r="E106" s="2"/>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217">
        <f>SUM(ST)+SUM(PA)+SUM(CA)</f>
        <v>0</v>
      </c>
      <c r="AN106" s="1" t="s">
        <v>706</v>
      </c>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228"/>
      <c r="CB106" s="228"/>
      <c r="CC106" s="228"/>
      <c r="CD106" s="228"/>
      <c r="CE106" s="228"/>
      <c r="CF106" s="228"/>
      <c r="CG106" s="228"/>
      <c r="CH106" s="228"/>
      <c r="CI106" s="228"/>
      <c r="CJ106" s="228"/>
      <c r="CK106" s="228"/>
      <c r="CL106" s="228"/>
      <c r="CM106" s="228"/>
      <c r="CN106" s="228"/>
      <c r="CO106" s="228"/>
      <c r="CP106" s="228"/>
      <c r="CQ106" s="228"/>
      <c r="CR106" s="228"/>
      <c r="CS106" s="228"/>
      <c r="CT106" s="228"/>
      <c r="CU106" s="228"/>
      <c r="CV106" s="228"/>
      <c r="CW106" s="228"/>
      <c r="CX106" s="228"/>
      <c r="CY106" s="228"/>
      <c r="CZ106" s="228"/>
      <c r="DA106" s="228"/>
      <c r="DB106" s="228"/>
      <c r="DC106" s="228"/>
      <c r="DD106" s="228"/>
      <c r="DE106" s="228"/>
      <c r="DF106" s="228"/>
      <c r="DG106" s="228"/>
      <c r="DH106" s="228"/>
      <c r="DI106" s="228"/>
      <c r="DJ106" s="228"/>
      <c r="DK106" s="228"/>
      <c r="DL106" s="228"/>
      <c r="DM106" s="228"/>
      <c r="DN106" s="228"/>
      <c r="DO106" s="228"/>
      <c r="DP106" s="228"/>
      <c r="DQ106" s="228"/>
      <c r="DR106" s="228"/>
      <c r="DS106" s="228"/>
      <c r="DT106" s="228"/>
      <c r="DU106" s="228"/>
      <c r="DV106" s="228"/>
      <c r="DW106" s="228"/>
      <c r="DX106" s="228"/>
      <c r="DY106" s="228"/>
      <c r="DZ106" s="228"/>
      <c r="EA106" s="228"/>
      <c r="EB106" s="228"/>
      <c r="EC106" s="228"/>
      <c r="ED106" s="228"/>
      <c r="EE106" s="228"/>
      <c r="EF106" s="228"/>
      <c r="EG106" s="228"/>
      <c r="EH106" s="228"/>
      <c r="EI106" s="228"/>
      <c r="EJ106" s="228"/>
      <c r="EK106" s="228"/>
      <c r="EL106" s="228"/>
      <c r="EM106" s="228"/>
      <c r="EN106" s="228"/>
      <c r="EO106" s="228"/>
      <c r="EP106" s="228"/>
      <c r="EQ106" s="228"/>
      <c r="ER106" s="228"/>
      <c r="ES106" s="228"/>
      <c r="ET106" s="228"/>
      <c r="EU106" s="228"/>
      <c r="EV106" s="228"/>
      <c r="EW106" s="228"/>
      <c r="EX106" s="228"/>
      <c r="EY106" s="228"/>
      <c r="EZ106" s="228"/>
      <c r="FA106" s="228"/>
      <c r="FB106" s="228"/>
      <c r="FC106" s="228"/>
      <c r="FD106" s="228"/>
      <c r="FE106" s="228"/>
      <c r="FF106" s="228"/>
      <c r="FG106" s="281"/>
      <c r="FH106" s="281"/>
      <c r="FI106" s="281"/>
      <c r="FJ106" s="281"/>
      <c r="FK106" s="281"/>
      <c r="FL106" s="281"/>
    </row>
    <row r="107" spans="1:168" x14ac:dyDescent="0.25">
      <c r="A107" s="494"/>
      <c r="B107" s="1"/>
      <c r="C107" s="1"/>
      <c r="D107" s="2"/>
      <c r="E107" s="2"/>
      <c r="F107" s="1"/>
      <c r="G107" s="1"/>
      <c r="H107" s="1"/>
      <c r="I107" s="1"/>
      <c r="J107" s="1"/>
      <c r="K107" s="1"/>
      <c r="L107" s="1"/>
      <c r="M107" s="1"/>
      <c r="N107" s="1"/>
      <c r="O107" s="1"/>
      <c r="P107" s="1"/>
      <c r="Q107" s="1"/>
      <c r="R107" s="1"/>
      <c r="S107" s="1"/>
      <c r="T107" s="1"/>
      <c r="U107" s="1"/>
      <c r="V107" s="1"/>
      <c r="W107" s="217">
        <f>Find_1</f>
        <v>0</v>
      </c>
      <c r="X107" s="1"/>
      <c r="Y107" s="1"/>
      <c r="Z107" s="1"/>
      <c r="AA107" s="1"/>
      <c r="AB107" s="1"/>
      <c r="AC107" s="1"/>
      <c r="AD107" s="1"/>
      <c r="AE107" s="1"/>
      <c r="AF107" s="1"/>
      <c r="AG107" s="1"/>
      <c r="AH107" s="1"/>
      <c r="AI107" s="1"/>
      <c r="AJ107" s="1"/>
      <c r="AK107" s="1"/>
      <c r="AL107" s="1"/>
      <c r="AM107" s="217">
        <f>SUM(COUNTIF(Cause_Codes,"{C08a}"),COUNTIF(Cause_Codes,"{C08b}"),COUNTIF(Cause_Codes,"{C08c}"),COUNTIF(Cause_Codes,"{C08d}"),COUNTIF(Cause_Codes,"{C08e}"),COUNTIF(Cause_Codes,"{C08f}"))-COUNTA(CC08_Practices)</f>
        <v>0</v>
      </c>
      <c r="AN107" s="1" t="s">
        <v>707</v>
      </c>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228"/>
      <c r="CB107" s="228"/>
      <c r="CC107" s="228"/>
      <c r="CD107" s="228"/>
      <c r="CE107" s="228"/>
      <c r="CF107" s="228"/>
      <c r="CG107" s="228"/>
      <c r="CH107" s="228"/>
      <c r="CI107" s="228"/>
      <c r="CJ107" s="228"/>
      <c r="CK107" s="228"/>
      <c r="CL107" s="228"/>
      <c r="CM107" s="228"/>
      <c r="CN107" s="228"/>
      <c r="CO107" s="228"/>
      <c r="CP107" s="228"/>
      <c r="CQ107" s="228"/>
      <c r="CR107" s="228"/>
      <c r="CS107" s="228"/>
      <c r="CT107" s="228"/>
      <c r="CU107" s="228"/>
      <c r="CV107" s="228"/>
      <c r="CW107" s="228"/>
      <c r="CX107" s="228"/>
      <c r="CY107" s="228"/>
      <c r="CZ107" s="228"/>
      <c r="DA107" s="228"/>
      <c r="DB107" s="228"/>
      <c r="DC107" s="228"/>
      <c r="DD107" s="228"/>
      <c r="DE107" s="228"/>
      <c r="DF107" s="228"/>
      <c r="DG107" s="228"/>
      <c r="DH107" s="228"/>
      <c r="DI107" s="228"/>
      <c r="DJ107" s="228"/>
      <c r="DK107" s="228"/>
      <c r="DL107" s="228"/>
      <c r="DM107" s="228"/>
      <c r="DN107" s="228"/>
      <c r="DO107" s="228"/>
      <c r="DP107" s="228"/>
      <c r="DQ107" s="228"/>
      <c r="DR107" s="228"/>
      <c r="DS107" s="228"/>
      <c r="DT107" s="228"/>
      <c r="DU107" s="228"/>
      <c r="DV107" s="228"/>
      <c r="DW107" s="228"/>
      <c r="DX107" s="228"/>
      <c r="DY107" s="228"/>
      <c r="DZ107" s="228"/>
      <c r="EA107" s="228"/>
      <c r="EB107" s="228"/>
      <c r="EC107" s="228"/>
      <c r="ED107" s="228"/>
      <c r="EE107" s="228"/>
      <c r="EF107" s="228"/>
      <c r="EG107" s="228"/>
      <c r="EH107" s="228"/>
      <c r="EI107" s="228"/>
      <c r="EJ107" s="228"/>
      <c r="EK107" s="228"/>
      <c r="EL107" s="228"/>
      <c r="EM107" s="228"/>
      <c r="EN107" s="228"/>
      <c r="EO107" s="228"/>
      <c r="EP107" s="228"/>
      <c r="EQ107" s="228"/>
      <c r="ER107" s="228"/>
      <c r="ES107" s="228"/>
      <c r="ET107" s="228"/>
      <c r="EU107" s="228"/>
      <c r="EV107" s="228"/>
      <c r="EW107" s="228"/>
      <c r="EX107" s="228"/>
      <c r="EY107" s="228"/>
      <c r="EZ107" s="228"/>
      <c r="FA107" s="228"/>
      <c r="FB107" s="228"/>
      <c r="FC107" s="228"/>
      <c r="FD107" s="228"/>
      <c r="FE107" s="228"/>
      <c r="FF107" s="228"/>
      <c r="FG107" s="281"/>
      <c r="FH107" s="281"/>
      <c r="FI107" s="281"/>
      <c r="FJ107" s="281"/>
      <c r="FK107" s="281"/>
      <c r="FL107" s="281"/>
    </row>
    <row r="108" spans="1:168" x14ac:dyDescent="0.25">
      <c r="A108" s="494"/>
      <c r="B108" s="1"/>
      <c r="C108" s="1"/>
      <c r="D108" s="2"/>
      <c r="E108" s="2"/>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217">
        <f>SUM(COUNTIF(Cause_Codes,"{C99}"),COUNTIF(Cause_Codes,"{S99}"))-COUNTA(Others)</f>
        <v>0</v>
      </c>
      <c r="AN108" s="1" t="s">
        <v>708</v>
      </c>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228"/>
      <c r="CB108" s="228"/>
      <c r="CC108" s="228"/>
      <c r="CD108" s="228"/>
      <c r="CE108" s="228"/>
      <c r="CF108" s="228"/>
      <c r="CG108" s="228"/>
      <c r="CH108" s="228"/>
      <c r="CI108" s="228"/>
      <c r="CJ108" s="228"/>
      <c r="CK108" s="228"/>
      <c r="CL108" s="228"/>
      <c r="CM108" s="228"/>
      <c r="CN108" s="228"/>
      <c r="CO108" s="228"/>
      <c r="CP108" s="228"/>
      <c r="CQ108" s="228"/>
      <c r="CR108" s="228"/>
      <c r="CS108" s="228"/>
      <c r="CT108" s="228"/>
      <c r="CU108" s="228"/>
      <c r="CV108" s="228"/>
      <c r="CW108" s="228"/>
      <c r="CX108" s="228"/>
      <c r="CY108" s="228"/>
      <c r="CZ108" s="228"/>
      <c r="DA108" s="228"/>
      <c r="DB108" s="228"/>
      <c r="DC108" s="228"/>
      <c r="DD108" s="228"/>
      <c r="DE108" s="228"/>
      <c r="DF108" s="228"/>
      <c r="DG108" s="228"/>
      <c r="DH108" s="228"/>
      <c r="DI108" s="228"/>
      <c r="DJ108" s="228"/>
      <c r="DK108" s="228"/>
      <c r="DL108" s="228"/>
      <c r="DM108" s="228"/>
      <c r="DN108" s="228"/>
      <c r="DO108" s="228"/>
      <c r="DP108" s="228"/>
      <c r="DQ108" s="228"/>
      <c r="DR108" s="228"/>
      <c r="DS108" s="228"/>
      <c r="DT108" s="228"/>
      <c r="DU108" s="228"/>
      <c r="DV108" s="228"/>
      <c r="DW108" s="228"/>
      <c r="DX108" s="228"/>
      <c r="DY108" s="228"/>
      <c r="DZ108" s="228"/>
      <c r="EA108" s="228"/>
      <c r="EB108" s="228"/>
      <c r="EC108" s="228"/>
      <c r="ED108" s="228"/>
      <c r="EE108" s="228"/>
      <c r="EF108" s="228"/>
      <c r="EG108" s="228"/>
      <c r="EH108" s="228"/>
      <c r="EI108" s="228"/>
      <c r="EJ108" s="228"/>
      <c r="EK108" s="228"/>
      <c r="EL108" s="228"/>
      <c r="EM108" s="228"/>
      <c r="EN108" s="228"/>
      <c r="EO108" s="228"/>
      <c r="EP108" s="228"/>
      <c r="EQ108" s="228"/>
      <c r="ER108" s="228"/>
      <c r="ES108" s="228"/>
      <c r="ET108" s="228"/>
      <c r="EU108" s="228"/>
      <c r="EV108" s="228"/>
      <c r="EW108" s="228"/>
      <c r="EX108" s="228"/>
      <c r="EY108" s="228"/>
      <c r="EZ108" s="228"/>
      <c r="FA108" s="228"/>
      <c r="FB108" s="228"/>
      <c r="FC108" s="228"/>
      <c r="FD108" s="228"/>
      <c r="FE108" s="228"/>
      <c r="FF108" s="228"/>
      <c r="FG108" s="281"/>
      <c r="FH108" s="281"/>
      <c r="FI108" s="281"/>
      <c r="FJ108" s="281"/>
      <c r="FK108" s="281"/>
      <c r="FL108" s="281"/>
    </row>
    <row r="109" spans="1:168" x14ac:dyDescent="0.25">
      <c r="A109" s="494"/>
      <c r="B109" s="1"/>
      <c r="C109" s="1"/>
      <c r="D109" s="2"/>
      <c r="E109" s="2"/>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228"/>
      <c r="CB109" s="228"/>
      <c r="CC109" s="228"/>
      <c r="CD109" s="228"/>
      <c r="CE109" s="228"/>
      <c r="CF109" s="228"/>
      <c r="CG109" s="228"/>
      <c r="CH109" s="228"/>
      <c r="CI109" s="228"/>
      <c r="CJ109" s="228"/>
      <c r="CK109" s="228"/>
      <c r="CL109" s="228"/>
      <c r="CM109" s="228"/>
      <c r="CN109" s="228"/>
      <c r="CO109" s="228"/>
      <c r="CP109" s="228"/>
      <c r="CQ109" s="228"/>
      <c r="CR109" s="228"/>
      <c r="CS109" s="228"/>
      <c r="CT109" s="228"/>
      <c r="CU109" s="228"/>
      <c r="CV109" s="228"/>
      <c r="CW109" s="228"/>
      <c r="CX109" s="228"/>
      <c r="CY109" s="228"/>
      <c r="CZ109" s="228"/>
      <c r="DA109" s="228"/>
      <c r="DB109" s="228"/>
      <c r="DC109" s="228"/>
      <c r="DD109" s="228"/>
      <c r="DE109" s="228"/>
      <c r="DF109" s="228"/>
      <c r="DG109" s="228"/>
      <c r="DH109" s="228"/>
      <c r="DI109" s="228"/>
      <c r="DJ109" s="228"/>
      <c r="DK109" s="228"/>
      <c r="DL109" s="228"/>
      <c r="DM109" s="228"/>
      <c r="DN109" s="228"/>
      <c r="DO109" s="228"/>
      <c r="DP109" s="228"/>
      <c r="DQ109" s="228"/>
      <c r="DR109" s="228"/>
      <c r="DS109" s="228"/>
      <c r="DT109" s="228"/>
      <c r="DU109" s="228"/>
      <c r="DV109" s="228"/>
      <c r="DW109" s="228"/>
      <c r="DX109" s="228"/>
      <c r="DY109" s="228"/>
      <c r="DZ109" s="228"/>
      <c r="EA109" s="228"/>
      <c r="EB109" s="228"/>
      <c r="EC109" s="228"/>
      <c r="ED109" s="228"/>
      <c r="EE109" s="228"/>
      <c r="EF109" s="228"/>
      <c r="EG109" s="228"/>
      <c r="EH109" s="228"/>
      <c r="EI109" s="228"/>
      <c r="EJ109" s="228"/>
      <c r="EK109" s="228"/>
      <c r="EL109" s="228"/>
      <c r="EM109" s="228"/>
      <c r="EN109" s="228"/>
      <c r="EO109" s="228"/>
      <c r="EP109" s="228"/>
      <c r="EQ109" s="228"/>
      <c r="ER109" s="228"/>
      <c r="ES109" s="228"/>
      <c r="ET109" s="228"/>
      <c r="EU109" s="228"/>
      <c r="EV109" s="228"/>
      <c r="EW109" s="228"/>
      <c r="EX109" s="228"/>
      <c r="EY109" s="228"/>
      <c r="EZ109" s="228"/>
      <c r="FA109" s="228"/>
      <c r="FB109" s="228"/>
      <c r="FC109" s="228"/>
      <c r="FD109" s="228"/>
      <c r="FE109" s="228"/>
      <c r="FF109" s="228"/>
      <c r="FG109" s="281"/>
      <c r="FH109" s="281"/>
      <c r="FI109" s="281"/>
      <c r="FJ109" s="281"/>
      <c r="FK109" s="281"/>
      <c r="FL109" s="281"/>
    </row>
    <row r="110" spans="1:168" x14ac:dyDescent="0.25">
      <c r="A110" s="494"/>
      <c r="B110" s="1"/>
      <c r="C110" s="1"/>
      <c r="D110" s="2"/>
      <c r="E110" s="2"/>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228"/>
      <c r="CB110" s="228"/>
      <c r="CC110" s="228"/>
      <c r="CD110" s="228"/>
      <c r="CE110" s="228"/>
      <c r="CF110" s="228"/>
      <c r="CG110" s="228"/>
      <c r="CH110" s="228"/>
      <c r="CI110" s="228"/>
      <c r="CJ110" s="228"/>
      <c r="CK110" s="228"/>
      <c r="CL110" s="228"/>
      <c r="CM110" s="228"/>
      <c r="CN110" s="228"/>
      <c r="CO110" s="228"/>
      <c r="CP110" s="228"/>
      <c r="CQ110" s="228"/>
      <c r="CR110" s="228"/>
      <c r="CS110" s="228"/>
      <c r="CT110" s="228"/>
      <c r="CU110" s="228"/>
      <c r="CV110" s="228"/>
      <c r="CW110" s="228"/>
      <c r="CX110" s="228"/>
      <c r="CY110" s="228"/>
      <c r="CZ110" s="228"/>
      <c r="DA110" s="228"/>
      <c r="DB110" s="228"/>
      <c r="DC110" s="228"/>
      <c r="DD110" s="228"/>
      <c r="DE110" s="228"/>
      <c r="DF110" s="228"/>
      <c r="DG110" s="228"/>
      <c r="DH110" s="228"/>
      <c r="DI110" s="228"/>
      <c r="DJ110" s="228"/>
      <c r="DK110" s="228"/>
      <c r="DL110" s="228"/>
      <c r="DM110" s="228"/>
      <c r="DN110" s="228"/>
      <c r="DO110" s="228"/>
      <c r="DP110" s="228"/>
      <c r="DQ110" s="228"/>
      <c r="DR110" s="228"/>
      <c r="DS110" s="228"/>
      <c r="DT110" s="228"/>
      <c r="DU110" s="228"/>
      <c r="DV110" s="228"/>
      <c r="DW110" s="228"/>
      <c r="DX110" s="228"/>
      <c r="DY110" s="228"/>
      <c r="DZ110" s="228"/>
      <c r="EA110" s="228"/>
      <c r="EB110" s="228"/>
      <c r="EC110" s="228"/>
      <c r="ED110" s="228"/>
      <c r="EE110" s="228"/>
      <c r="EF110" s="228"/>
      <c r="EG110" s="228"/>
      <c r="EH110" s="228"/>
      <c r="EI110" s="228"/>
      <c r="EJ110" s="228"/>
      <c r="EK110" s="228"/>
      <c r="EL110" s="228"/>
      <c r="EM110" s="228"/>
      <c r="EN110" s="228"/>
      <c r="EO110" s="228"/>
      <c r="EP110" s="228"/>
      <c r="EQ110" s="228"/>
      <c r="ER110" s="228"/>
      <c r="ES110" s="228"/>
      <c r="ET110" s="228"/>
      <c r="EU110" s="228"/>
      <c r="EV110" s="228"/>
      <c r="EW110" s="228"/>
      <c r="EX110" s="228"/>
      <c r="EY110" s="228"/>
      <c r="EZ110" s="228"/>
      <c r="FA110" s="228"/>
      <c r="FB110" s="228"/>
      <c r="FC110" s="228"/>
      <c r="FD110" s="228"/>
      <c r="FE110" s="228"/>
      <c r="FF110" s="228"/>
      <c r="FG110" s="281"/>
      <c r="FH110" s="281"/>
      <c r="FI110" s="281"/>
      <c r="FJ110" s="281"/>
      <c r="FK110" s="281"/>
      <c r="FL110" s="281"/>
    </row>
    <row r="111" spans="1:168" x14ac:dyDescent="0.25">
      <c r="A111" s="494"/>
      <c r="B111" s="1"/>
      <c r="C111" s="1"/>
      <c r="D111" s="2"/>
      <c r="E111" s="2"/>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228"/>
      <c r="CB111" s="228"/>
      <c r="CC111" s="228"/>
      <c r="CD111" s="228"/>
      <c r="CE111" s="228"/>
      <c r="CF111" s="228"/>
      <c r="CG111" s="228"/>
      <c r="CH111" s="228"/>
      <c r="CI111" s="228"/>
      <c r="CJ111" s="228"/>
      <c r="CK111" s="228"/>
      <c r="CL111" s="228"/>
      <c r="CM111" s="228"/>
      <c r="CN111" s="228"/>
      <c r="CO111" s="228"/>
      <c r="CP111" s="228"/>
      <c r="CQ111" s="228"/>
      <c r="CR111" s="228"/>
      <c r="CS111" s="228"/>
      <c r="CT111" s="228"/>
      <c r="CU111" s="228"/>
      <c r="CV111" s="228"/>
      <c r="CW111" s="228"/>
      <c r="CX111" s="228"/>
      <c r="CY111" s="228"/>
      <c r="CZ111" s="228"/>
      <c r="DA111" s="228"/>
      <c r="DB111" s="228"/>
      <c r="DC111" s="228"/>
      <c r="DD111" s="228"/>
      <c r="DE111" s="228"/>
      <c r="DF111" s="228"/>
      <c r="DG111" s="228"/>
      <c r="DH111" s="228"/>
      <c r="DI111" s="228"/>
      <c r="DJ111" s="228"/>
      <c r="DK111" s="228"/>
      <c r="DL111" s="228"/>
      <c r="DM111" s="228"/>
      <c r="DN111" s="228"/>
      <c r="DO111" s="228"/>
      <c r="DP111" s="228"/>
      <c r="DQ111" s="228"/>
      <c r="DR111" s="228"/>
      <c r="DS111" s="228"/>
      <c r="DT111" s="228"/>
      <c r="DU111" s="228"/>
      <c r="DV111" s="228"/>
      <c r="DW111" s="228"/>
      <c r="DX111" s="228"/>
      <c r="DY111" s="228"/>
      <c r="DZ111" s="228"/>
      <c r="EA111" s="228"/>
      <c r="EB111" s="228"/>
      <c r="EC111" s="228"/>
      <c r="ED111" s="228"/>
      <c r="EE111" s="228"/>
      <c r="EF111" s="228"/>
      <c r="EG111" s="228"/>
      <c r="EH111" s="228"/>
      <c r="EI111" s="228"/>
      <c r="EJ111" s="228"/>
      <c r="EK111" s="228"/>
      <c r="EL111" s="228"/>
      <c r="EM111" s="228"/>
      <c r="EN111" s="228"/>
      <c r="EO111" s="228"/>
      <c r="EP111" s="228"/>
      <c r="EQ111" s="228"/>
      <c r="ER111" s="228"/>
      <c r="ES111" s="228"/>
      <c r="ET111" s="228"/>
      <c r="EU111" s="228"/>
      <c r="EV111" s="228"/>
      <c r="EW111" s="228"/>
      <c r="EX111" s="228"/>
      <c r="EY111" s="228"/>
      <c r="EZ111" s="228"/>
      <c r="FA111" s="228"/>
      <c r="FB111" s="228"/>
      <c r="FC111" s="228"/>
      <c r="FD111" s="228"/>
      <c r="FE111" s="228"/>
      <c r="FF111" s="228"/>
      <c r="FG111" s="281"/>
      <c r="FH111" s="281"/>
      <c r="FI111" s="281"/>
      <c r="FJ111" s="281"/>
      <c r="FK111" s="281"/>
      <c r="FL111" s="281"/>
    </row>
    <row r="112" spans="1:168" x14ac:dyDescent="0.25">
      <c r="A112" s="494"/>
      <c r="B112" s="1"/>
      <c r="C112" s="1"/>
      <c r="D112" s="2"/>
      <c r="E112" s="2"/>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228"/>
      <c r="CB112" s="228"/>
      <c r="CC112" s="228"/>
      <c r="CD112" s="228"/>
      <c r="CE112" s="228"/>
      <c r="CF112" s="228"/>
      <c r="CG112" s="228"/>
      <c r="CH112" s="228"/>
      <c r="CI112" s="228"/>
      <c r="CJ112" s="228"/>
      <c r="CK112" s="228"/>
      <c r="CL112" s="228"/>
      <c r="CM112" s="228"/>
      <c r="CN112" s="228"/>
      <c r="CO112" s="228"/>
      <c r="CP112" s="228"/>
      <c r="CQ112" s="228"/>
      <c r="CR112" s="228"/>
      <c r="CS112" s="228"/>
      <c r="CT112" s="228"/>
      <c r="CU112" s="228"/>
      <c r="CV112" s="228"/>
      <c r="CW112" s="228"/>
      <c r="CX112" s="228"/>
      <c r="CY112" s="228"/>
      <c r="CZ112" s="228"/>
      <c r="DA112" s="228"/>
      <c r="DB112" s="228"/>
      <c r="DC112" s="228"/>
      <c r="DD112" s="228"/>
      <c r="DE112" s="228"/>
      <c r="DF112" s="228"/>
      <c r="DG112" s="228"/>
      <c r="DH112" s="228"/>
      <c r="DI112" s="228"/>
      <c r="DJ112" s="228"/>
      <c r="DK112" s="228"/>
      <c r="DL112" s="228"/>
      <c r="DM112" s="228"/>
      <c r="DN112" s="228"/>
      <c r="DO112" s="228"/>
      <c r="DP112" s="228"/>
      <c r="DQ112" s="228"/>
      <c r="DR112" s="228"/>
      <c r="DS112" s="228"/>
      <c r="DT112" s="228"/>
      <c r="DU112" s="228"/>
      <c r="DV112" s="228"/>
      <c r="DW112" s="228"/>
      <c r="DX112" s="228"/>
      <c r="DY112" s="228"/>
      <c r="DZ112" s="228"/>
      <c r="EA112" s="228"/>
      <c r="EB112" s="228"/>
      <c r="EC112" s="228"/>
      <c r="ED112" s="228"/>
      <c r="EE112" s="228"/>
      <c r="EF112" s="228"/>
      <c r="EG112" s="228"/>
      <c r="EH112" s="228"/>
      <c r="EI112" s="228"/>
      <c r="EJ112" s="228"/>
      <c r="EK112" s="228"/>
      <c r="EL112" s="228"/>
      <c r="EM112" s="228"/>
      <c r="EN112" s="228"/>
      <c r="EO112" s="228"/>
      <c r="EP112" s="228"/>
      <c r="EQ112" s="228"/>
      <c r="ER112" s="228"/>
      <c r="ES112" s="228"/>
      <c r="ET112" s="228"/>
      <c r="EU112" s="228"/>
      <c r="EV112" s="228"/>
      <c r="EW112" s="228"/>
      <c r="EX112" s="228"/>
      <c r="EY112" s="228"/>
      <c r="EZ112" s="228"/>
      <c r="FA112" s="228"/>
      <c r="FB112" s="228"/>
      <c r="FC112" s="228"/>
      <c r="FD112" s="228"/>
      <c r="FE112" s="228"/>
      <c r="FF112" s="228"/>
      <c r="FG112" s="281"/>
      <c r="FH112" s="281"/>
      <c r="FI112" s="281"/>
      <c r="FJ112" s="281"/>
      <c r="FK112" s="281"/>
      <c r="FL112" s="281"/>
    </row>
    <row r="113" spans="1:168" x14ac:dyDescent="0.25">
      <c r="A113" s="494"/>
      <c r="B113" s="1"/>
      <c r="C113" s="1"/>
      <c r="D113" s="2"/>
      <c r="E113" s="2"/>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228"/>
      <c r="CB113" s="228"/>
      <c r="CC113" s="228"/>
      <c r="CD113" s="228"/>
      <c r="CE113" s="228"/>
      <c r="CF113" s="228"/>
      <c r="CG113" s="228"/>
      <c r="CH113" s="228"/>
      <c r="CI113" s="228"/>
      <c r="CJ113" s="228"/>
      <c r="CK113" s="228"/>
      <c r="CL113" s="228"/>
      <c r="CM113" s="228"/>
      <c r="CN113" s="228"/>
      <c r="CO113" s="228"/>
      <c r="CP113" s="228"/>
      <c r="CQ113" s="228"/>
      <c r="CR113" s="228"/>
      <c r="CS113" s="228"/>
      <c r="CT113" s="228"/>
      <c r="CU113" s="228"/>
      <c r="CV113" s="228"/>
      <c r="CW113" s="228"/>
      <c r="CX113" s="228"/>
      <c r="CY113" s="228"/>
      <c r="CZ113" s="228"/>
      <c r="DA113" s="228"/>
      <c r="DB113" s="228"/>
      <c r="DC113" s="228"/>
      <c r="DD113" s="228"/>
      <c r="DE113" s="228"/>
      <c r="DF113" s="228"/>
      <c r="DG113" s="228"/>
      <c r="DH113" s="228"/>
      <c r="DI113" s="228"/>
      <c r="DJ113" s="228"/>
      <c r="DK113" s="228"/>
      <c r="DL113" s="228"/>
      <c r="DM113" s="228"/>
      <c r="DN113" s="228"/>
      <c r="DO113" s="228"/>
      <c r="DP113" s="228"/>
      <c r="DQ113" s="228"/>
      <c r="DR113" s="228"/>
      <c r="DS113" s="228"/>
      <c r="DT113" s="228"/>
      <c r="DU113" s="228"/>
      <c r="DV113" s="228"/>
      <c r="DW113" s="228"/>
      <c r="DX113" s="228"/>
      <c r="DY113" s="228"/>
      <c r="DZ113" s="228"/>
      <c r="EA113" s="228"/>
      <c r="EB113" s="228"/>
      <c r="EC113" s="228"/>
      <c r="ED113" s="228"/>
      <c r="EE113" s="228"/>
      <c r="EF113" s="228"/>
      <c r="EG113" s="228"/>
      <c r="EH113" s="228"/>
      <c r="EI113" s="228"/>
      <c r="EJ113" s="228"/>
      <c r="EK113" s="228"/>
      <c r="EL113" s="228"/>
      <c r="EM113" s="228"/>
      <c r="EN113" s="228"/>
      <c r="EO113" s="228"/>
      <c r="EP113" s="228"/>
      <c r="EQ113" s="228"/>
      <c r="ER113" s="228"/>
      <c r="ES113" s="228"/>
      <c r="ET113" s="228"/>
      <c r="EU113" s="228"/>
      <c r="EV113" s="228"/>
      <c r="EW113" s="228"/>
      <c r="EX113" s="228"/>
      <c r="EY113" s="228"/>
      <c r="EZ113" s="228"/>
      <c r="FA113" s="228"/>
      <c r="FB113" s="228"/>
      <c r="FC113" s="228"/>
      <c r="FD113" s="228"/>
      <c r="FE113" s="228"/>
      <c r="FF113" s="228"/>
      <c r="FG113" s="281"/>
      <c r="FH113" s="281"/>
      <c r="FI113" s="281"/>
      <c r="FJ113" s="281"/>
      <c r="FK113" s="281"/>
      <c r="FL113" s="281"/>
    </row>
    <row r="114" spans="1:168" x14ac:dyDescent="0.25">
      <c r="A114" s="494"/>
      <c r="B114" s="1"/>
      <c r="C114" s="1"/>
      <c r="D114" s="2"/>
      <c r="E114" s="2"/>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228"/>
      <c r="CB114" s="228"/>
      <c r="CC114" s="228"/>
      <c r="CD114" s="228"/>
      <c r="CE114" s="228"/>
      <c r="CF114" s="228"/>
      <c r="CG114" s="228"/>
      <c r="CH114" s="228"/>
      <c r="CI114" s="228"/>
      <c r="CJ114" s="228"/>
      <c r="CK114" s="228"/>
      <c r="CL114" s="228"/>
      <c r="CM114" s="228"/>
      <c r="CN114" s="228"/>
      <c r="CO114" s="228"/>
      <c r="CP114" s="228"/>
      <c r="CQ114" s="228"/>
      <c r="CR114" s="228"/>
      <c r="CS114" s="228"/>
      <c r="CT114" s="228"/>
      <c r="CU114" s="228"/>
      <c r="CV114" s="228"/>
      <c r="CW114" s="228"/>
      <c r="CX114" s="228"/>
      <c r="CY114" s="228"/>
      <c r="CZ114" s="228"/>
      <c r="DA114" s="228"/>
      <c r="DB114" s="228"/>
      <c r="DC114" s="228"/>
      <c r="DD114" s="228"/>
      <c r="DE114" s="228"/>
      <c r="DF114" s="228"/>
      <c r="DG114" s="228"/>
      <c r="DH114" s="228"/>
      <c r="DI114" s="228"/>
      <c r="DJ114" s="228"/>
      <c r="DK114" s="228"/>
      <c r="DL114" s="228"/>
      <c r="DM114" s="228"/>
      <c r="DN114" s="228"/>
      <c r="DO114" s="228"/>
      <c r="DP114" s="228"/>
      <c r="DQ114" s="228"/>
      <c r="DR114" s="228"/>
      <c r="DS114" s="228"/>
      <c r="DT114" s="228"/>
      <c r="DU114" s="228"/>
      <c r="DV114" s="228"/>
      <c r="DW114" s="228"/>
      <c r="DX114" s="228"/>
      <c r="DY114" s="228"/>
      <c r="DZ114" s="228"/>
      <c r="EA114" s="228"/>
      <c r="EB114" s="228"/>
      <c r="EC114" s="228"/>
      <c r="ED114" s="228"/>
      <c r="EE114" s="228"/>
      <c r="EF114" s="228"/>
      <c r="EG114" s="228"/>
      <c r="EH114" s="228"/>
      <c r="EI114" s="228"/>
      <c r="EJ114" s="228"/>
      <c r="EK114" s="228"/>
      <c r="EL114" s="228"/>
      <c r="EM114" s="228"/>
      <c r="EN114" s="228"/>
      <c r="EO114" s="228"/>
      <c r="EP114" s="228"/>
      <c r="EQ114" s="228"/>
      <c r="ER114" s="228"/>
      <c r="ES114" s="228"/>
      <c r="ET114" s="228"/>
      <c r="EU114" s="228"/>
      <c r="EV114" s="228"/>
      <c r="EW114" s="228"/>
      <c r="EX114" s="228"/>
      <c r="EY114" s="228"/>
      <c r="EZ114" s="228"/>
      <c r="FA114" s="228"/>
      <c r="FB114" s="228"/>
      <c r="FC114" s="228"/>
      <c r="FD114" s="228"/>
      <c r="FE114" s="228"/>
      <c r="FF114" s="228"/>
      <c r="FG114" s="281"/>
      <c r="FH114" s="281"/>
      <c r="FI114" s="281"/>
      <c r="FJ114" s="281"/>
      <c r="FK114" s="281"/>
      <c r="FL114" s="281"/>
    </row>
    <row r="115" spans="1:168" x14ac:dyDescent="0.25">
      <c r="A115" s="494"/>
      <c r="B115" s="1"/>
      <c r="C115" s="1"/>
      <c r="D115" s="2"/>
      <c r="E115" s="2"/>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228"/>
      <c r="CB115" s="228"/>
      <c r="CC115" s="228"/>
      <c r="CD115" s="228"/>
      <c r="CE115" s="228"/>
      <c r="CF115" s="228"/>
      <c r="CG115" s="228"/>
      <c r="CH115" s="228"/>
      <c r="CI115" s="228"/>
      <c r="CJ115" s="228"/>
      <c r="CK115" s="228"/>
      <c r="CL115" s="228"/>
      <c r="CM115" s="228"/>
      <c r="CN115" s="228"/>
      <c r="CO115" s="228"/>
      <c r="CP115" s="228"/>
      <c r="CQ115" s="228"/>
      <c r="CR115" s="228"/>
      <c r="CS115" s="228"/>
      <c r="CT115" s="228"/>
      <c r="CU115" s="228"/>
      <c r="CV115" s="228"/>
      <c r="CW115" s="228"/>
      <c r="CX115" s="228"/>
      <c r="CY115" s="228"/>
      <c r="CZ115" s="228"/>
      <c r="DA115" s="228"/>
      <c r="DB115" s="228"/>
      <c r="DC115" s="228"/>
      <c r="DD115" s="228"/>
      <c r="DE115" s="228"/>
      <c r="DF115" s="228"/>
      <c r="DG115" s="228"/>
      <c r="DH115" s="228"/>
      <c r="DI115" s="228"/>
      <c r="DJ115" s="228"/>
      <c r="DK115" s="228"/>
      <c r="DL115" s="228"/>
      <c r="DM115" s="228"/>
      <c r="DN115" s="228"/>
      <c r="DO115" s="228"/>
      <c r="DP115" s="228"/>
      <c r="DQ115" s="228"/>
      <c r="DR115" s="228"/>
      <c r="DS115" s="228"/>
      <c r="DT115" s="228"/>
      <c r="DU115" s="228"/>
      <c r="DV115" s="228"/>
      <c r="DW115" s="228"/>
      <c r="DX115" s="228"/>
      <c r="DY115" s="228"/>
      <c r="DZ115" s="228"/>
      <c r="EA115" s="228"/>
      <c r="EB115" s="228"/>
      <c r="EC115" s="228"/>
      <c r="ED115" s="228"/>
      <c r="EE115" s="228"/>
      <c r="EF115" s="228"/>
      <c r="EG115" s="228"/>
      <c r="EH115" s="228"/>
      <c r="EI115" s="228"/>
      <c r="EJ115" s="228"/>
      <c r="EK115" s="228"/>
      <c r="EL115" s="228"/>
      <c r="EM115" s="228"/>
      <c r="EN115" s="228"/>
      <c r="EO115" s="228"/>
      <c r="EP115" s="228"/>
      <c r="EQ115" s="228"/>
      <c r="ER115" s="228"/>
      <c r="ES115" s="228"/>
      <c r="ET115" s="228"/>
      <c r="EU115" s="228"/>
      <c r="EV115" s="228"/>
      <c r="EW115" s="228"/>
      <c r="EX115" s="228"/>
      <c r="EY115" s="228"/>
      <c r="EZ115" s="228"/>
      <c r="FA115" s="228"/>
      <c r="FB115" s="228"/>
      <c r="FC115" s="228"/>
      <c r="FD115" s="228"/>
      <c r="FE115" s="228"/>
      <c r="FF115" s="228"/>
      <c r="FG115" s="281"/>
      <c r="FH115" s="281"/>
      <c r="FI115" s="281"/>
      <c r="FJ115" s="281"/>
      <c r="FK115" s="281"/>
      <c r="FL115" s="281"/>
    </row>
    <row r="116" spans="1:168" x14ac:dyDescent="0.25">
      <c r="A116" s="494"/>
      <c r="B116" s="1"/>
      <c r="C116" s="1"/>
      <c r="D116" s="2"/>
      <c r="E116" s="2"/>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228"/>
      <c r="CB116" s="228"/>
      <c r="CC116" s="228"/>
      <c r="CD116" s="228"/>
      <c r="CE116" s="228"/>
      <c r="CF116" s="228"/>
      <c r="CG116" s="228"/>
      <c r="CH116" s="228"/>
      <c r="CI116" s="228"/>
      <c r="CJ116" s="228"/>
      <c r="CK116" s="228"/>
      <c r="CL116" s="228"/>
      <c r="CM116" s="228"/>
      <c r="CN116" s="228"/>
      <c r="CO116" s="228"/>
      <c r="CP116" s="228"/>
      <c r="CQ116" s="228"/>
      <c r="CR116" s="228"/>
      <c r="CS116" s="228"/>
      <c r="CT116" s="228"/>
      <c r="CU116" s="228"/>
      <c r="CV116" s="228"/>
      <c r="CW116" s="228"/>
      <c r="CX116" s="228"/>
      <c r="CY116" s="228"/>
      <c r="CZ116" s="228"/>
      <c r="DA116" s="228"/>
      <c r="DB116" s="228"/>
      <c r="DC116" s="228"/>
      <c r="DD116" s="228"/>
      <c r="DE116" s="228"/>
      <c r="DF116" s="228"/>
      <c r="DG116" s="228"/>
      <c r="DH116" s="228"/>
      <c r="DI116" s="228"/>
      <c r="DJ116" s="228"/>
      <c r="DK116" s="228"/>
      <c r="DL116" s="228"/>
      <c r="DM116" s="228"/>
      <c r="DN116" s="228"/>
      <c r="DO116" s="228"/>
      <c r="DP116" s="228"/>
      <c r="DQ116" s="228"/>
      <c r="DR116" s="228"/>
      <c r="DS116" s="228"/>
      <c r="DT116" s="228"/>
      <c r="DU116" s="228"/>
      <c r="DV116" s="228"/>
      <c r="DW116" s="228"/>
      <c r="DX116" s="228"/>
      <c r="DY116" s="228"/>
      <c r="DZ116" s="228"/>
      <c r="EA116" s="228"/>
      <c r="EB116" s="228"/>
      <c r="EC116" s="228"/>
      <c r="ED116" s="228"/>
      <c r="EE116" s="228"/>
      <c r="EF116" s="228"/>
      <c r="EG116" s="228"/>
      <c r="EH116" s="228"/>
      <c r="EI116" s="228"/>
      <c r="EJ116" s="228"/>
      <c r="EK116" s="228"/>
      <c r="EL116" s="228"/>
      <c r="EM116" s="228"/>
      <c r="EN116" s="228"/>
      <c r="EO116" s="228"/>
      <c r="EP116" s="228"/>
      <c r="EQ116" s="228"/>
      <c r="ER116" s="228"/>
      <c r="ES116" s="228"/>
      <c r="ET116" s="228"/>
      <c r="EU116" s="228"/>
      <c r="EV116" s="228"/>
      <c r="EW116" s="228"/>
      <c r="EX116" s="228"/>
      <c r="EY116" s="228"/>
      <c r="EZ116" s="228"/>
      <c r="FA116" s="228"/>
      <c r="FB116" s="228"/>
      <c r="FC116" s="228"/>
      <c r="FD116" s="228"/>
      <c r="FE116" s="228"/>
      <c r="FF116" s="228"/>
      <c r="FG116" s="281"/>
      <c r="FH116" s="281"/>
      <c r="FI116" s="281"/>
      <c r="FJ116" s="281"/>
      <c r="FK116" s="281"/>
      <c r="FL116" s="281"/>
    </row>
    <row r="117" spans="1:168" x14ac:dyDescent="0.25">
      <c r="A117" s="494"/>
      <c r="B117" s="1"/>
      <c r="C117" s="1"/>
      <c r="D117" s="2"/>
      <c r="E117" s="2"/>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228"/>
      <c r="CB117" s="228"/>
      <c r="CC117" s="228"/>
      <c r="CD117" s="228"/>
      <c r="CE117" s="228"/>
      <c r="CF117" s="228"/>
      <c r="CG117" s="228"/>
      <c r="CH117" s="228"/>
      <c r="CI117" s="228"/>
      <c r="CJ117" s="228"/>
      <c r="CK117" s="228"/>
      <c r="CL117" s="228"/>
      <c r="CM117" s="228"/>
      <c r="CN117" s="228"/>
      <c r="CO117" s="228"/>
      <c r="CP117" s="228"/>
      <c r="CQ117" s="228"/>
      <c r="CR117" s="228"/>
      <c r="CS117" s="228"/>
      <c r="CT117" s="228"/>
      <c r="CU117" s="228"/>
      <c r="CV117" s="228"/>
      <c r="CW117" s="228"/>
      <c r="CX117" s="228"/>
      <c r="CY117" s="228"/>
      <c r="CZ117" s="228"/>
      <c r="DA117" s="228"/>
      <c r="DB117" s="228"/>
      <c r="DC117" s="228"/>
      <c r="DD117" s="228"/>
      <c r="DE117" s="228"/>
      <c r="DF117" s="228"/>
      <c r="DG117" s="228"/>
      <c r="DH117" s="228"/>
      <c r="DI117" s="228"/>
      <c r="DJ117" s="228"/>
      <c r="DK117" s="228"/>
      <c r="DL117" s="228"/>
      <c r="DM117" s="228"/>
      <c r="DN117" s="228"/>
      <c r="DO117" s="228"/>
      <c r="DP117" s="228"/>
      <c r="DQ117" s="228"/>
      <c r="DR117" s="228"/>
      <c r="DS117" s="228"/>
      <c r="DT117" s="228"/>
      <c r="DU117" s="228"/>
      <c r="DV117" s="228"/>
      <c r="DW117" s="228"/>
      <c r="DX117" s="228"/>
      <c r="DY117" s="228"/>
      <c r="DZ117" s="228"/>
      <c r="EA117" s="228"/>
      <c r="EB117" s="228"/>
      <c r="EC117" s="228"/>
      <c r="ED117" s="228"/>
      <c r="EE117" s="228"/>
      <c r="EF117" s="228"/>
      <c r="EG117" s="228"/>
      <c r="EH117" s="228"/>
      <c r="EI117" s="228"/>
      <c r="EJ117" s="228"/>
      <c r="EK117" s="228"/>
      <c r="EL117" s="228"/>
      <c r="EM117" s="228"/>
      <c r="EN117" s="228"/>
      <c r="EO117" s="228"/>
      <c r="EP117" s="228"/>
      <c r="EQ117" s="228"/>
      <c r="ER117" s="228"/>
      <c r="ES117" s="228"/>
      <c r="ET117" s="228"/>
      <c r="EU117" s="228"/>
      <c r="EV117" s="228"/>
      <c r="EW117" s="228"/>
      <c r="EX117" s="228"/>
      <c r="EY117" s="228"/>
      <c r="EZ117" s="228"/>
      <c r="FA117" s="228"/>
      <c r="FB117" s="228"/>
      <c r="FC117" s="228"/>
      <c r="FD117" s="228"/>
      <c r="FE117" s="228"/>
      <c r="FF117" s="228"/>
      <c r="FG117" s="281"/>
      <c r="FH117" s="281"/>
      <c r="FI117" s="281"/>
      <c r="FJ117" s="281"/>
      <c r="FK117" s="281"/>
      <c r="FL117" s="281"/>
    </row>
    <row r="118" spans="1:168" x14ac:dyDescent="0.25">
      <c r="A118" s="494"/>
      <c r="B118" s="1"/>
      <c r="C118" s="1"/>
      <c r="D118" s="2"/>
      <c r="E118" s="2"/>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228"/>
      <c r="CB118" s="228"/>
      <c r="CC118" s="228"/>
      <c r="CD118" s="228"/>
      <c r="CE118" s="228"/>
      <c r="CF118" s="228"/>
      <c r="CG118" s="228"/>
      <c r="CH118" s="228"/>
      <c r="CI118" s="228"/>
      <c r="CJ118" s="228"/>
      <c r="CK118" s="228"/>
      <c r="CL118" s="228"/>
      <c r="CM118" s="228"/>
      <c r="CN118" s="228"/>
      <c r="CO118" s="228"/>
      <c r="CP118" s="228"/>
      <c r="CQ118" s="228"/>
      <c r="CR118" s="228"/>
      <c r="CS118" s="228"/>
      <c r="CT118" s="228"/>
      <c r="CU118" s="228"/>
      <c r="CV118" s="228"/>
      <c r="CW118" s="228"/>
      <c r="CX118" s="228"/>
      <c r="CY118" s="228"/>
      <c r="CZ118" s="228"/>
      <c r="DA118" s="228"/>
      <c r="DB118" s="228"/>
      <c r="DC118" s="228"/>
      <c r="DD118" s="228"/>
      <c r="DE118" s="228"/>
      <c r="DF118" s="228"/>
      <c r="DG118" s="228"/>
      <c r="DH118" s="228"/>
      <c r="DI118" s="228"/>
      <c r="DJ118" s="228"/>
      <c r="DK118" s="228"/>
      <c r="DL118" s="228"/>
      <c r="DM118" s="228"/>
      <c r="DN118" s="228"/>
      <c r="DO118" s="228"/>
      <c r="DP118" s="228"/>
      <c r="DQ118" s="228"/>
      <c r="DR118" s="228"/>
      <c r="DS118" s="228"/>
      <c r="DT118" s="228"/>
      <c r="DU118" s="228"/>
      <c r="DV118" s="228"/>
      <c r="DW118" s="228"/>
      <c r="DX118" s="228"/>
      <c r="DY118" s="228"/>
      <c r="DZ118" s="228"/>
      <c r="EA118" s="228"/>
      <c r="EB118" s="228"/>
      <c r="EC118" s="228"/>
      <c r="ED118" s="228"/>
      <c r="EE118" s="228"/>
      <c r="EF118" s="228"/>
      <c r="EG118" s="228"/>
      <c r="EH118" s="228"/>
      <c r="EI118" s="228"/>
      <c r="EJ118" s="228"/>
      <c r="EK118" s="228"/>
      <c r="EL118" s="228"/>
      <c r="EM118" s="228"/>
      <c r="EN118" s="228"/>
      <c r="EO118" s="228"/>
      <c r="EP118" s="228"/>
      <c r="EQ118" s="228"/>
      <c r="ER118" s="228"/>
      <c r="ES118" s="228"/>
      <c r="ET118" s="228"/>
      <c r="EU118" s="228"/>
      <c r="EV118" s="228"/>
      <c r="EW118" s="228"/>
      <c r="EX118" s="228"/>
      <c r="EY118" s="228"/>
      <c r="EZ118" s="228"/>
      <c r="FA118" s="228"/>
      <c r="FB118" s="228"/>
      <c r="FC118" s="228"/>
      <c r="FD118" s="228"/>
      <c r="FE118" s="228"/>
      <c r="FF118" s="228"/>
      <c r="FG118" s="281"/>
      <c r="FH118" s="281"/>
      <c r="FI118" s="281"/>
      <c r="FJ118" s="281"/>
      <c r="FK118" s="281"/>
      <c r="FL118" s="281"/>
    </row>
    <row r="119" spans="1:168" x14ac:dyDescent="0.25">
      <c r="A119" s="494"/>
      <c r="B119" s="1"/>
      <c r="C119" s="1"/>
      <c r="D119" s="2"/>
      <c r="E119" s="2"/>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228"/>
      <c r="CB119" s="228"/>
      <c r="CC119" s="228"/>
      <c r="CD119" s="228"/>
      <c r="CE119" s="228"/>
      <c r="CF119" s="228"/>
      <c r="CG119" s="228"/>
      <c r="CH119" s="228"/>
      <c r="CI119" s="228"/>
      <c r="CJ119" s="228"/>
      <c r="CK119" s="228"/>
      <c r="CL119" s="228"/>
      <c r="CM119" s="228"/>
      <c r="CN119" s="228"/>
      <c r="CO119" s="228"/>
      <c r="CP119" s="228"/>
      <c r="CQ119" s="228"/>
      <c r="CR119" s="228"/>
      <c r="CS119" s="228"/>
      <c r="CT119" s="228"/>
      <c r="CU119" s="228"/>
      <c r="CV119" s="228"/>
      <c r="CW119" s="228"/>
      <c r="CX119" s="228"/>
      <c r="CY119" s="228"/>
      <c r="CZ119" s="228"/>
      <c r="DA119" s="228"/>
      <c r="DB119" s="228"/>
      <c r="DC119" s="228"/>
      <c r="DD119" s="228"/>
      <c r="DE119" s="228"/>
      <c r="DF119" s="228"/>
      <c r="DG119" s="228"/>
      <c r="DH119" s="228"/>
      <c r="DI119" s="228"/>
      <c r="DJ119" s="228"/>
      <c r="DK119" s="228"/>
      <c r="DL119" s="228"/>
      <c r="DM119" s="228"/>
      <c r="DN119" s="228"/>
      <c r="DO119" s="228"/>
      <c r="DP119" s="228"/>
      <c r="DQ119" s="228"/>
      <c r="DR119" s="228"/>
      <c r="DS119" s="228"/>
      <c r="DT119" s="228"/>
      <c r="DU119" s="228"/>
      <c r="DV119" s="228"/>
      <c r="DW119" s="228"/>
      <c r="DX119" s="228"/>
      <c r="DY119" s="228"/>
      <c r="DZ119" s="228"/>
      <c r="EA119" s="228"/>
      <c r="EB119" s="228"/>
      <c r="EC119" s="228"/>
      <c r="ED119" s="228"/>
      <c r="EE119" s="228"/>
      <c r="EF119" s="228"/>
      <c r="EG119" s="228"/>
      <c r="EH119" s="228"/>
      <c r="EI119" s="228"/>
      <c r="EJ119" s="228"/>
      <c r="EK119" s="228"/>
      <c r="EL119" s="228"/>
      <c r="EM119" s="228"/>
      <c r="EN119" s="228"/>
      <c r="EO119" s="228"/>
      <c r="EP119" s="228"/>
      <c r="EQ119" s="228"/>
      <c r="ER119" s="228"/>
      <c r="ES119" s="228"/>
      <c r="ET119" s="228"/>
      <c r="EU119" s="228"/>
      <c r="EV119" s="228"/>
      <c r="EW119" s="228"/>
      <c r="EX119" s="228"/>
      <c r="EY119" s="228"/>
      <c r="EZ119" s="228"/>
      <c r="FA119" s="228"/>
      <c r="FB119" s="228"/>
      <c r="FC119" s="228"/>
      <c r="FD119" s="228"/>
      <c r="FE119" s="228"/>
      <c r="FF119" s="228"/>
      <c r="FG119" s="281"/>
      <c r="FH119" s="281"/>
      <c r="FI119" s="281"/>
      <c r="FJ119" s="281"/>
      <c r="FK119" s="281"/>
      <c r="FL119" s="281"/>
    </row>
    <row r="120" spans="1:168" x14ac:dyDescent="0.25">
      <c r="A120" s="494"/>
      <c r="B120" s="1"/>
      <c r="C120" s="1"/>
      <c r="D120" s="2"/>
      <c r="E120" s="2"/>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228"/>
      <c r="CB120" s="228"/>
      <c r="CC120" s="228"/>
      <c r="CD120" s="228"/>
      <c r="CE120" s="228"/>
      <c r="CF120" s="228"/>
      <c r="CG120" s="228"/>
      <c r="CH120" s="228"/>
      <c r="CI120" s="228"/>
      <c r="CJ120" s="228"/>
      <c r="CK120" s="228"/>
      <c r="CL120" s="228"/>
      <c r="CM120" s="228"/>
      <c r="CN120" s="228"/>
      <c r="CO120" s="228"/>
      <c r="CP120" s="228"/>
      <c r="CQ120" s="228"/>
      <c r="CR120" s="228"/>
      <c r="CS120" s="228"/>
      <c r="CT120" s="228"/>
      <c r="CU120" s="228"/>
      <c r="CV120" s="228"/>
      <c r="CW120" s="228"/>
      <c r="CX120" s="228"/>
      <c r="CY120" s="228"/>
      <c r="CZ120" s="228"/>
      <c r="DA120" s="228"/>
      <c r="DB120" s="228"/>
      <c r="DC120" s="228"/>
      <c r="DD120" s="228"/>
      <c r="DE120" s="228"/>
      <c r="DF120" s="228"/>
      <c r="DG120" s="228"/>
      <c r="DH120" s="228"/>
      <c r="DI120" s="228"/>
      <c r="DJ120" s="228"/>
      <c r="DK120" s="228"/>
      <c r="DL120" s="228"/>
      <c r="DM120" s="228"/>
      <c r="DN120" s="228"/>
      <c r="DO120" s="228"/>
      <c r="DP120" s="228"/>
      <c r="DQ120" s="228"/>
      <c r="DR120" s="228"/>
      <c r="DS120" s="228"/>
      <c r="DT120" s="228"/>
      <c r="DU120" s="228"/>
      <c r="DV120" s="228"/>
      <c r="DW120" s="228"/>
      <c r="DX120" s="228"/>
      <c r="DY120" s="228"/>
      <c r="DZ120" s="228"/>
      <c r="EA120" s="228"/>
      <c r="EB120" s="228"/>
      <c r="EC120" s="228"/>
      <c r="ED120" s="228"/>
      <c r="EE120" s="228"/>
      <c r="EF120" s="228"/>
      <c r="EG120" s="228"/>
      <c r="EH120" s="228"/>
      <c r="EI120" s="228"/>
      <c r="EJ120" s="228"/>
      <c r="EK120" s="228"/>
      <c r="EL120" s="228"/>
      <c r="EM120" s="228"/>
      <c r="EN120" s="228"/>
      <c r="EO120" s="228"/>
      <c r="EP120" s="228"/>
      <c r="EQ120" s="228"/>
      <c r="ER120" s="228"/>
      <c r="ES120" s="228"/>
      <c r="ET120" s="228"/>
      <c r="EU120" s="228"/>
      <c r="EV120" s="228"/>
      <c r="EW120" s="228"/>
      <c r="EX120" s="228"/>
      <c r="EY120" s="228"/>
      <c r="EZ120" s="228"/>
      <c r="FA120" s="228"/>
      <c r="FB120" s="228"/>
      <c r="FC120" s="228"/>
      <c r="FD120" s="228"/>
      <c r="FE120" s="228"/>
      <c r="FF120" s="228"/>
      <c r="FG120" s="281"/>
      <c r="FH120" s="281"/>
      <c r="FI120" s="281"/>
      <c r="FJ120" s="281"/>
      <c r="FK120" s="281"/>
      <c r="FL120" s="281"/>
    </row>
    <row r="121" spans="1:168" x14ac:dyDescent="0.25">
      <c r="A121" s="494"/>
      <c r="B121" s="1"/>
      <c r="C121" s="1"/>
      <c r="D121" s="2"/>
      <c r="E121" s="2"/>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228"/>
      <c r="CB121" s="228"/>
      <c r="CC121" s="228"/>
      <c r="CD121" s="228"/>
      <c r="CE121" s="228"/>
      <c r="CF121" s="228"/>
      <c r="CG121" s="228"/>
      <c r="CH121" s="228"/>
      <c r="CI121" s="228"/>
      <c r="CJ121" s="228"/>
      <c r="CK121" s="228"/>
      <c r="CL121" s="228"/>
      <c r="CM121" s="228"/>
      <c r="CN121" s="228"/>
      <c r="CO121" s="228"/>
      <c r="CP121" s="228"/>
      <c r="CQ121" s="228"/>
      <c r="CR121" s="228"/>
      <c r="CS121" s="228"/>
      <c r="CT121" s="228"/>
      <c r="CU121" s="228"/>
      <c r="CV121" s="228"/>
      <c r="CW121" s="228"/>
      <c r="CX121" s="228"/>
      <c r="CY121" s="228"/>
      <c r="CZ121" s="228"/>
      <c r="DA121" s="228"/>
      <c r="DB121" s="228"/>
      <c r="DC121" s="228"/>
      <c r="DD121" s="228"/>
      <c r="DE121" s="228"/>
      <c r="DF121" s="228"/>
      <c r="DG121" s="228"/>
      <c r="DH121" s="228"/>
      <c r="DI121" s="228"/>
      <c r="DJ121" s="228"/>
      <c r="DK121" s="228"/>
      <c r="DL121" s="228"/>
      <c r="DM121" s="228"/>
      <c r="DN121" s="228"/>
      <c r="DO121" s="228"/>
      <c r="DP121" s="228"/>
      <c r="DQ121" s="228"/>
      <c r="DR121" s="228"/>
      <c r="DS121" s="228"/>
      <c r="DT121" s="228"/>
      <c r="DU121" s="228"/>
      <c r="DV121" s="228"/>
      <c r="DW121" s="228"/>
      <c r="DX121" s="228"/>
      <c r="DY121" s="228"/>
      <c r="DZ121" s="228"/>
      <c r="EA121" s="228"/>
      <c r="EB121" s="228"/>
      <c r="EC121" s="228"/>
      <c r="ED121" s="228"/>
      <c r="EE121" s="228"/>
      <c r="EF121" s="228"/>
      <c r="EG121" s="228"/>
      <c r="EH121" s="228"/>
      <c r="EI121" s="228"/>
      <c r="EJ121" s="228"/>
      <c r="EK121" s="228"/>
      <c r="EL121" s="228"/>
      <c r="EM121" s="228"/>
      <c r="EN121" s="228"/>
      <c r="EO121" s="228"/>
      <c r="EP121" s="228"/>
      <c r="EQ121" s="228"/>
      <c r="ER121" s="228"/>
      <c r="ES121" s="228"/>
      <c r="ET121" s="228"/>
      <c r="EU121" s="228"/>
      <c r="EV121" s="228"/>
      <c r="EW121" s="228"/>
      <c r="EX121" s="228"/>
      <c r="EY121" s="228"/>
      <c r="EZ121" s="228"/>
      <c r="FA121" s="228"/>
      <c r="FB121" s="228"/>
      <c r="FC121" s="228"/>
      <c r="FD121" s="228"/>
      <c r="FE121" s="228"/>
      <c r="FF121" s="228"/>
      <c r="FG121" s="281"/>
      <c r="FH121" s="281"/>
      <c r="FI121" s="281"/>
      <c r="FJ121" s="281"/>
      <c r="FK121" s="281"/>
      <c r="FL121" s="281"/>
    </row>
    <row r="122" spans="1:168" x14ac:dyDescent="0.25">
      <c r="A122" s="494"/>
      <c r="B122" s="1"/>
      <c r="C122" s="1"/>
      <c r="D122" s="2"/>
      <c r="E122" s="2"/>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228"/>
      <c r="CB122" s="228"/>
      <c r="CC122" s="228"/>
      <c r="CD122" s="228"/>
      <c r="CE122" s="228"/>
      <c r="CF122" s="228"/>
      <c r="CG122" s="228"/>
      <c r="CH122" s="228"/>
      <c r="CI122" s="228"/>
      <c r="CJ122" s="228"/>
      <c r="CK122" s="228"/>
      <c r="CL122" s="228"/>
      <c r="CM122" s="228"/>
      <c r="CN122" s="228"/>
      <c r="CO122" s="228"/>
      <c r="CP122" s="228"/>
      <c r="CQ122" s="228"/>
      <c r="CR122" s="228"/>
      <c r="CS122" s="228"/>
      <c r="CT122" s="228"/>
      <c r="CU122" s="228"/>
      <c r="CV122" s="228"/>
      <c r="CW122" s="228"/>
      <c r="CX122" s="228"/>
      <c r="CY122" s="228"/>
      <c r="CZ122" s="228"/>
      <c r="DA122" s="228"/>
      <c r="DB122" s="228"/>
      <c r="DC122" s="228"/>
      <c r="DD122" s="228"/>
      <c r="DE122" s="228"/>
      <c r="DF122" s="228"/>
      <c r="DG122" s="228"/>
      <c r="DH122" s="228"/>
      <c r="DI122" s="228"/>
      <c r="DJ122" s="228"/>
      <c r="DK122" s="228"/>
      <c r="DL122" s="228"/>
      <c r="DM122" s="228"/>
      <c r="DN122" s="228"/>
      <c r="DO122" s="228"/>
      <c r="DP122" s="228"/>
      <c r="DQ122" s="228"/>
      <c r="DR122" s="228"/>
      <c r="DS122" s="228"/>
      <c r="DT122" s="228"/>
      <c r="DU122" s="228"/>
      <c r="DV122" s="228"/>
      <c r="DW122" s="228"/>
      <c r="DX122" s="228"/>
      <c r="DY122" s="228"/>
      <c r="DZ122" s="228"/>
      <c r="EA122" s="228"/>
      <c r="EB122" s="228"/>
      <c r="EC122" s="228"/>
      <c r="ED122" s="228"/>
      <c r="EE122" s="228"/>
      <c r="EF122" s="228"/>
      <c r="EG122" s="228"/>
      <c r="EH122" s="228"/>
      <c r="EI122" s="228"/>
      <c r="EJ122" s="228"/>
      <c r="EK122" s="228"/>
      <c r="EL122" s="228"/>
      <c r="EM122" s="228"/>
      <c r="EN122" s="228"/>
      <c r="EO122" s="228"/>
      <c r="EP122" s="228"/>
      <c r="EQ122" s="228"/>
      <c r="ER122" s="228"/>
      <c r="ES122" s="228"/>
      <c r="ET122" s="228"/>
      <c r="EU122" s="228"/>
      <c r="EV122" s="228"/>
      <c r="EW122" s="228"/>
      <c r="EX122" s="228"/>
      <c r="EY122" s="228"/>
      <c r="EZ122" s="228"/>
      <c r="FA122" s="228"/>
      <c r="FB122" s="228"/>
      <c r="FC122" s="228"/>
      <c r="FD122" s="228"/>
      <c r="FE122" s="228"/>
      <c r="FF122" s="228"/>
      <c r="FG122" s="281"/>
      <c r="FH122" s="281"/>
      <c r="FI122" s="281"/>
      <c r="FJ122" s="281"/>
      <c r="FK122" s="281"/>
      <c r="FL122" s="281"/>
    </row>
    <row r="123" spans="1:168" x14ac:dyDescent="0.25">
      <c r="A123" s="494"/>
      <c r="B123" s="1"/>
      <c r="C123" s="1"/>
      <c r="D123" s="2"/>
      <c r="E123" s="2"/>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228"/>
      <c r="CB123" s="228"/>
      <c r="CC123" s="228"/>
      <c r="CD123" s="228"/>
      <c r="CE123" s="228"/>
      <c r="CF123" s="228"/>
      <c r="CG123" s="228"/>
      <c r="CH123" s="228"/>
      <c r="CI123" s="228"/>
      <c r="CJ123" s="228"/>
      <c r="CK123" s="228"/>
      <c r="CL123" s="228"/>
      <c r="CM123" s="228"/>
      <c r="CN123" s="228"/>
      <c r="CO123" s="228"/>
      <c r="CP123" s="228"/>
      <c r="CQ123" s="228"/>
      <c r="CR123" s="228"/>
      <c r="CS123" s="228"/>
      <c r="CT123" s="228"/>
      <c r="CU123" s="228"/>
      <c r="CV123" s="228"/>
      <c r="CW123" s="228"/>
      <c r="CX123" s="228"/>
      <c r="CY123" s="228"/>
      <c r="CZ123" s="228"/>
      <c r="DA123" s="228"/>
      <c r="DB123" s="228"/>
      <c r="DC123" s="228"/>
      <c r="DD123" s="228"/>
      <c r="DE123" s="228"/>
      <c r="DF123" s="228"/>
      <c r="DG123" s="228"/>
      <c r="DH123" s="228"/>
      <c r="DI123" s="228"/>
      <c r="DJ123" s="228"/>
      <c r="DK123" s="228"/>
      <c r="DL123" s="228"/>
      <c r="DM123" s="228"/>
      <c r="DN123" s="228"/>
      <c r="DO123" s="228"/>
      <c r="DP123" s="228"/>
      <c r="DQ123" s="228"/>
      <c r="DR123" s="228"/>
      <c r="DS123" s="228"/>
      <c r="DT123" s="228"/>
      <c r="DU123" s="228"/>
      <c r="DV123" s="228"/>
      <c r="DW123" s="228"/>
      <c r="DX123" s="228"/>
      <c r="DY123" s="228"/>
      <c r="DZ123" s="228"/>
      <c r="EA123" s="228"/>
      <c r="EB123" s="228"/>
      <c r="EC123" s="228"/>
      <c r="ED123" s="228"/>
      <c r="EE123" s="228"/>
      <c r="EF123" s="228"/>
      <c r="EG123" s="228"/>
      <c r="EH123" s="228"/>
      <c r="EI123" s="228"/>
      <c r="EJ123" s="228"/>
      <c r="EK123" s="228"/>
      <c r="EL123" s="228"/>
      <c r="EM123" s="228"/>
      <c r="EN123" s="228"/>
      <c r="EO123" s="228"/>
      <c r="EP123" s="228"/>
      <c r="EQ123" s="228"/>
      <c r="ER123" s="228"/>
      <c r="ES123" s="228"/>
      <c r="ET123" s="228"/>
      <c r="EU123" s="228"/>
      <c r="EV123" s="228"/>
      <c r="EW123" s="228"/>
      <c r="EX123" s="228"/>
      <c r="EY123" s="228"/>
      <c r="EZ123" s="228"/>
      <c r="FA123" s="228"/>
      <c r="FB123" s="228"/>
      <c r="FC123" s="228"/>
      <c r="FD123" s="228"/>
      <c r="FE123" s="228"/>
      <c r="FF123" s="228"/>
      <c r="FG123" s="281"/>
      <c r="FH123" s="281"/>
      <c r="FI123" s="281"/>
      <c r="FJ123" s="281"/>
      <c r="FK123" s="281"/>
      <c r="FL123" s="281"/>
    </row>
    <row r="124" spans="1:168" x14ac:dyDescent="0.25">
      <c r="A124" s="494"/>
      <c r="B124" s="1"/>
      <c r="C124" s="1"/>
      <c r="D124" s="2"/>
      <c r="E124" s="2"/>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228"/>
      <c r="CB124" s="228"/>
      <c r="CC124" s="228"/>
      <c r="CD124" s="228"/>
      <c r="CE124" s="228"/>
      <c r="CF124" s="228"/>
      <c r="CG124" s="228"/>
      <c r="CH124" s="228"/>
      <c r="CI124" s="228"/>
      <c r="CJ124" s="228"/>
      <c r="CK124" s="228"/>
      <c r="CL124" s="228"/>
      <c r="CM124" s="228"/>
      <c r="CN124" s="228"/>
      <c r="CO124" s="228"/>
      <c r="CP124" s="228"/>
      <c r="CQ124" s="228"/>
      <c r="CR124" s="228"/>
      <c r="CS124" s="228"/>
      <c r="CT124" s="228"/>
      <c r="CU124" s="228"/>
      <c r="CV124" s="228"/>
      <c r="CW124" s="228"/>
      <c r="CX124" s="228"/>
      <c r="CY124" s="228"/>
      <c r="CZ124" s="228"/>
      <c r="DA124" s="228"/>
      <c r="DB124" s="228"/>
      <c r="DC124" s="228"/>
      <c r="DD124" s="228"/>
      <c r="DE124" s="228"/>
      <c r="DF124" s="228"/>
      <c r="DG124" s="228"/>
      <c r="DH124" s="228"/>
      <c r="DI124" s="228"/>
      <c r="DJ124" s="228"/>
      <c r="DK124" s="228"/>
      <c r="DL124" s="228"/>
      <c r="DM124" s="228"/>
      <c r="DN124" s="228"/>
      <c r="DO124" s="228"/>
      <c r="DP124" s="228"/>
      <c r="DQ124" s="228"/>
      <c r="DR124" s="228"/>
      <c r="DS124" s="228"/>
      <c r="DT124" s="228"/>
      <c r="DU124" s="228"/>
      <c r="DV124" s="228"/>
      <c r="DW124" s="228"/>
      <c r="DX124" s="228"/>
      <c r="DY124" s="228"/>
      <c r="DZ124" s="228"/>
      <c r="EA124" s="228"/>
      <c r="EB124" s="228"/>
      <c r="EC124" s="228"/>
      <c r="ED124" s="228"/>
      <c r="EE124" s="228"/>
      <c r="EF124" s="228"/>
      <c r="EG124" s="228"/>
      <c r="EH124" s="228"/>
      <c r="EI124" s="228"/>
      <c r="EJ124" s="228"/>
      <c r="EK124" s="228"/>
      <c r="EL124" s="228"/>
      <c r="EM124" s="228"/>
      <c r="EN124" s="228"/>
      <c r="EO124" s="228"/>
      <c r="EP124" s="228"/>
      <c r="EQ124" s="228"/>
      <c r="ER124" s="228"/>
      <c r="ES124" s="228"/>
      <c r="ET124" s="228"/>
      <c r="EU124" s="228"/>
      <c r="EV124" s="228"/>
      <c r="EW124" s="228"/>
      <c r="EX124" s="228"/>
      <c r="EY124" s="228"/>
      <c r="EZ124" s="228"/>
      <c r="FA124" s="228"/>
      <c r="FB124" s="228"/>
      <c r="FC124" s="228"/>
      <c r="FD124" s="228"/>
      <c r="FE124" s="228"/>
      <c r="FF124" s="228"/>
      <c r="FG124" s="281"/>
      <c r="FH124" s="281"/>
      <c r="FI124" s="281"/>
      <c r="FJ124" s="281"/>
      <c r="FK124" s="281"/>
      <c r="FL124" s="281"/>
    </row>
    <row r="125" spans="1:168" x14ac:dyDescent="0.25">
      <c r="A125" s="494"/>
      <c r="B125" s="1"/>
      <c r="C125" s="1"/>
      <c r="D125" s="2"/>
      <c r="E125" s="2"/>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228"/>
      <c r="CB125" s="228"/>
      <c r="CC125" s="228"/>
      <c r="CD125" s="228"/>
      <c r="CE125" s="228"/>
      <c r="CF125" s="228"/>
      <c r="CG125" s="228"/>
      <c r="CH125" s="228"/>
      <c r="CI125" s="228"/>
      <c r="CJ125" s="228"/>
      <c r="CK125" s="228"/>
      <c r="CL125" s="228"/>
      <c r="CM125" s="228"/>
      <c r="CN125" s="228"/>
      <c r="CO125" s="228"/>
      <c r="CP125" s="228"/>
      <c r="CQ125" s="228"/>
      <c r="CR125" s="228"/>
      <c r="CS125" s="228"/>
      <c r="CT125" s="228"/>
      <c r="CU125" s="228"/>
      <c r="CV125" s="228"/>
      <c r="CW125" s="228"/>
      <c r="CX125" s="228"/>
      <c r="CY125" s="228"/>
      <c r="CZ125" s="228"/>
      <c r="DA125" s="228"/>
      <c r="DB125" s="228"/>
      <c r="DC125" s="228"/>
      <c r="DD125" s="228"/>
      <c r="DE125" s="228"/>
      <c r="DF125" s="228"/>
      <c r="DG125" s="228"/>
      <c r="DH125" s="228"/>
      <c r="DI125" s="228"/>
      <c r="DJ125" s="228"/>
      <c r="DK125" s="228"/>
      <c r="DL125" s="228"/>
      <c r="DM125" s="228"/>
      <c r="DN125" s="228"/>
      <c r="DO125" s="228"/>
      <c r="DP125" s="228"/>
      <c r="DQ125" s="228"/>
      <c r="DR125" s="228"/>
      <c r="DS125" s="228"/>
      <c r="DT125" s="228"/>
      <c r="DU125" s="228"/>
      <c r="DV125" s="228"/>
      <c r="DW125" s="228"/>
      <c r="DX125" s="228"/>
      <c r="DY125" s="228"/>
      <c r="DZ125" s="228"/>
      <c r="EA125" s="228"/>
      <c r="EB125" s="228"/>
      <c r="EC125" s="228"/>
      <c r="ED125" s="228"/>
      <c r="EE125" s="228"/>
      <c r="EF125" s="228"/>
      <c r="EG125" s="228"/>
      <c r="EH125" s="228"/>
      <c r="EI125" s="228"/>
      <c r="EJ125" s="228"/>
      <c r="EK125" s="228"/>
      <c r="EL125" s="228"/>
      <c r="EM125" s="228"/>
      <c r="EN125" s="228"/>
      <c r="EO125" s="228"/>
      <c r="EP125" s="228"/>
      <c r="EQ125" s="228"/>
      <c r="ER125" s="228"/>
      <c r="ES125" s="228"/>
      <c r="ET125" s="228"/>
      <c r="EU125" s="228"/>
      <c r="EV125" s="228"/>
      <c r="EW125" s="228"/>
      <c r="EX125" s="228"/>
      <c r="EY125" s="228"/>
      <c r="EZ125" s="228"/>
      <c r="FA125" s="228"/>
      <c r="FB125" s="228"/>
      <c r="FC125" s="228"/>
      <c r="FD125" s="228"/>
      <c r="FE125" s="228"/>
      <c r="FF125" s="228"/>
      <c r="FG125" s="281"/>
      <c r="FH125" s="281"/>
      <c r="FI125" s="281"/>
      <c r="FJ125" s="281"/>
      <c r="FK125" s="281"/>
      <c r="FL125" s="281"/>
    </row>
    <row r="126" spans="1:168" x14ac:dyDescent="0.25">
      <c r="A126" s="494"/>
      <c r="B126" s="1"/>
      <c r="C126" s="1"/>
      <c r="D126" s="2"/>
      <c r="E126" s="2"/>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228"/>
      <c r="CB126" s="228"/>
      <c r="CC126" s="228"/>
      <c r="CD126" s="228"/>
      <c r="CE126" s="228"/>
      <c r="CF126" s="228"/>
      <c r="CG126" s="228"/>
      <c r="CH126" s="228"/>
      <c r="CI126" s="228"/>
      <c r="CJ126" s="228"/>
      <c r="CK126" s="228"/>
      <c r="CL126" s="228"/>
      <c r="CM126" s="228"/>
      <c r="CN126" s="228"/>
      <c r="CO126" s="228"/>
      <c r="CP126" s="228"/>
      <c r="CQ126" s="228"/>
      <c r="CR126" s="228"/>
      <c r="CS126" s="228"/>
      <c r="CT126" s="228"/>
      <c r="CU126" s="228"/>
      <c r="CV126" s="228"/>
      <c r="CW126" s="228"/>
      <c r="CX126" s="228"/>
      <c r="CY126" s="228"/>
      <c r="CZ126" s="228"/>
      <c r="DA126" s="228"/>
      <c r="DB126" s="228"/>
      <c r="DC126" s="228"/>
      <c r="DD126" s="228"/>
      <c r="DE126" s="228"/>
      <c r="DF126" s="228"/>
      <c r="DG126" s="228"/>
      <c r="DH126" s="228"/>
      <c r="DI126" s="228"/>
      <c r="DJ126" s="228"/>
      <c r="DK126" s="228"/>
      <c r="DL126" s="228"/>
      <c r="DM126" s="228"/>
      <c r="DN126" s="228"/>
      <c r="DO126" s="228"/>
      <c r="DP126" s="228"/>
      <c r="DQ126" s="228"/>
      <c r="DR126" s="228"/>
      <c r="DS126" s="228"/>
      <c r="DT126" s="228"/>
      <c r="DU126" s="228"/>
      <c r="DV126" s="228"/>
      <c r="DW126" s="228"/>
      <c r="DX126" s="228"/>
      <c r="DY126" s="228"/>
      <c r="DZ126" s="228"/>
      <c r="EA126" s="228"/>
      <c r="EB126" s="228"/>
      <c r="EC126" s="228"/>
      <c r="ED126" s="228"/>
      <c r="EE126" s="228"/>
      <c r="EF126" s="228"/>
      <c r="EG126" s="228"/>
      <c r="EH126" s="228"/>
      <c r="EI126" s="228"/>
      <c r="EJ126" s="228"/>
      <c r="EK126" s="228"/>
      <c r="EL126" s="228"/>
      <c r="EM126" s="228"/>
      <c r="EN126" s="228"/>
      <c r="EO126" s="228"/>
      <c r="EP126" s="228"/>
      <c r="EQ126" s="228"/>
      <c r="ER126" s="228"/>
      <c r="ES126" s="228"/>
      <c r="ET126" s="228"/>
      <c r="EU126" s="228"/>
      <c r="EV126" s="228"/>
      <c r="EW126" s="228"/>
      <c r="EX126" s="228"/>
      <c r="EY126" s="228"/>
      <c r="EZ126" s="228"/>
      <c r="FA126" s="228"/>
      <c r="FB126" s="228"/>
      <c r="FC126" s="228"/>
      <c r="FD126" s="228"/>
      <c r="FE126" s="228"/>
      <c r="FF126" s="228"/>
      <c r="FG126" s="281"/>
      <c r="FH126" s="281"/>
      <c r="FI126" s="281"/>
      <c r="FJ126" s="281"/>
      <c r="FK126" s="281"/>
      <c r="FL126" s="281"/>
    </row>
    <row r="127" spans="1:168" x14ac:dyDescent="0.25">
      <c r="A127" s="494"/>
      <c r="B127" s="1"/>
      <c r="C127" s="1"/>
      <c r="D127" s="2"/>
      <c r="E127" s="2"/>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228"/>
      <c r="CB127" s="228"/>
      <c r="CC127" s="228"/>
      <c r="CD127" s="228"/>
      <c r="CE127" s="228"/>
      <c r="CF127" s="228"/>
      <c r="CG127" s="228"/>
      <c r="CH127" s="228"/>
      <c r="CI127" s="228"/>
      <c r="CJ127" s="228"/>
      <c r="CK127" s="228"/>
      <c r="CL127" s="228"/>
      <c r="CM127" s="228"/>
      <c r="CN127" s="228"/>
      <c r="CO127" s="228"/>
      <c r="CP127" s="228"/>
      <c r="CQ127" s="228"/>
      <c r="CR127" s="228"/>
      <c r="CS127" s="228"/>
      <c r="CT127" s="228"/>
      <c r="CU127" s="228"/>
      <c r="CV127" s="228"/>
      <c r="CW127" s="228"/>
      <c r="CX127" s="228"/>
      <c r="CY127" s="228"/>
      <c r="CZ127" s="228"/>
      <c r="DA127" s="228"/>
      <c r="DB127" s="228"/>
      <c r="DC127" s="228"/>
      <c r="DD127" s="228"/>
      <c r="DE127" s="228"/>
      <c r="DF127" s="228"/>
      <c r="DG127" s="228"/>
      <c r="DH127" s="228"/>
      <c r="DI127" s="228"/>
      <c r="DJ127" s="228"/>
      <c r="DK127" s="228"/>
      <c r="DL127" s="228"/>
      <c r="DM127" s="228"/>
      <c r="DN127" s="228"/>
      <c r="DO127" s="228"/>
      <c r="DP127" s="228"/>
      <c r="DQ127" s="228"/>
      <c r="DR127" s="228"/>
      <c r="DS127" s="228"/>
      <c r="DT127" s="228"/>
      <c r="DU127" s="228"/>
      <c r="DV127" s="228"/>
      <c r="DW127" s="228"/>
      <c r="DX127" s="228"/>
      <c r="DY127" s="228"/>
      <c r="DZ127" s="228"/>
      <c r="EA127" s="228"/>
      <c r="EB127" s="228"/>
      <c r="EC127" s="228"/>
      <c r="ED127" s="228"/>
      <c r="EE127" s="228"/>
      <c r="EF127" s="228"/>
      <c r="EG127" s="228"/>
      <c r="EH127" s="228"/>
      <c r="EI127" s="228"/>
      <c r="EJ127" s="228"/>
      <c r="EK127" s="228"/>
      <c r="EL127" s="228"/>
      <c r="EM127" s="228"/>
      <c r="EN127" s="228"/>
      <c r="EO127" s="228"/>
      <c r="EP127" s="228"/>
      <c r="EQ127" s="228"/>
      <c r="ER127" s="228"/>
      <c r="ES127" s="228"/>
      <c r="ET127" s="228"/>
      <c r="EU127" s="228"/>
      <c r="EV127" s="228"/>
      <c r="EW127" s="228"/>
      <c r="EX127" s="228"/>
      <c r="EY127" s="228"/>
      <c r="EZ127" s="228"/>
      <c r="FA127" s="228"/>
      <c r="FB127" s="228"/>
      <c r="FC127" s="228"/>
      <c r="FD127" s="228"/>
      <c r="FE127" s="228"/>
      <c r="FF127" s="228"/>
      <c r="FG127" s="281"/>
      <c r="FH127" s="281"/>
      <c r="FI127" s="281"/>
      <c r="FJ127" s="281"/>
      <c r="FK127" s="281"/>
      <c r="FL127" s="281"/>
    </row>
    <row r="128" spans="1:168" x14ac:dyDescent="0.25">
      <c r="A128" s="494"/>
      <c r="B128" s="1"/>
      <c r="C128" s="1"/>
      <c r="D128" s="2"/>
      <c r="E128" s="2"/>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228"/>
      <c r="CB128" s="228"/>
      <c r="CC128" s="228"/>
      <c r="CD128" s="228"/>
      <c r="CE128" s="228"/>
      <c r="CF128" s="228"/>
      <c r="CG128" s="228"/>
      <c r="CH128" s="228"/>
      <c r="CI128" s="228"/>
      <c r="CJ128" s="228"/>
      <c r="CK128" s="228"/>
      <c r="CL128" s="228"/>
      <c r="CM128" s="228"/>
      <c r="CN128" s="228"/>
      <c r="CO128" s="228"/>
      <c r="CP128" s="228"/>
      <c r="CQ128" s="228"/>
      <c r="CR128" s="228"/>
      <c r="CS128" s="228"/>
      <c r="CT128" s="228"/>
      <c r="CU128" s="228"/>
      <c r="CV128" s="228"/>
      <c r="CW128" s="228"/>
      <c r="CX128" s="228"/>
      <c r="CY128" s="228"/>
      <c r="CZ128" s="228"/>
      <c r="DA128" s="228"/>
      <c r="DB128" s="228"/>
      <c r="DC128" s="228"/>
      <c r="DD128" s="228"/>
      <c r="DE128" s="228"/>
      <c r="DF128" s="228"/>
      <c r="DG128" s="228"/>
      <c r="DH128" s="228"/>
      <c r="DI128" s="228"/>
      <c r="DJ128" s="228"/>
      <c r="DK128" s="228"/>
      <c r="DL128" s="228"/>
      <c r="DM128" s="228"/>
      <c r="DN128" s="228"/>
      <c r="DO128" s="228"/>
      <c r="DP128" s="228"/>
      <c r="DQ128" s="228"/>
      <c r="DR128" s="228"/>
      <c r="DS128" s="228"/>
      <c r="DT128" s="228"/>
      <c r="DU128" s="228"/>
      <c r="DV128" s="228"/>
      <c r="DW128" s="228"/>
      <c r="DX128" s="228"/>
      <c r="DY128" s="228"/>
      <c r="DZ128" s="228"/>
      <c r="EA128" s="228"/>
      <c r="EB128" s="228"/>
      <c r="EC128" s="228"/>
      <c r="ED128" s="228"/>
      <c r="EE128" s="228"/>
      <c r="EF128" s="228"/>
      <c r="EG128" s="228"/>
      <c r="EH128" s="228"/>
      <c r="EI128" s="228"/>
      <c r="EJ128" s="228"/>
      <c r="EK128" s="228"/>
      <c r="EL128" s="228"/>
      <c r="EM128" s="228"/>
      <c r="EN128" s="228"/>
      <c r="EO128" s="228"/>
      <c r="EP128" s="228"/>
      <c r="EQ128" s="228"/>
      <c r="ER128" s="228"/>
      <c r="ES128" s="228"/>
      <c r="ET128" s="228"/>
      <c r="EU128" s="228"/>
      <c r="EV128" s="228"/>
      <c r="EW128" s="228"/>
      <c r="EX128" s="228"/>
      <c r="EY128" s="228"/>
      <c r="EZ128" s="228"/>
      <c r="FA128" s="228"/>
      <c r="FB128" s="228"/>
      <c r="FC128" s="228"/>
      <c r="FD128" s="228"/>
      <c r="FE128" s="228"/>
      <c r="FF128" s="228"/>
      <c r="FG128" s="281"/>
      <c r="FH128" s="281"/>
      <c r="FI128" s="281"/>
      <c r="FJ128" s="281"/>
      <c r="FK128" s="281"/>
      <c r="FL128" s="281"/>
    </row>
    <row r="129" spans="1:168" x14ac:dyDescent="0.25">
      <c r="A129" s="494"/>
      <c r="B129" s="1"/>
      <c r="C129" s="1"/>
      <c r="D129" s="2"/>
      <c r="E129" s="2"/>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228"/>
      <c r="CB129" s="228"/>
      <c r="CC129" s="228"/>
      <c r="CD129" s="228"/>
      <c r="CE129" s="228"/>
      <c r="CF129" s="228"/>
      <c r="CG129" s="228"/>
      <c r="CH129" s="228"/>
      <c r="CI129" s="228"/>
      <c r="CJ129" s="228"/>
      <c r="CK129" s="228"/>
      <c r="CL129" s="228"/>
      <c r="CM129" s="228"/>
      <c r="CN129" s="228"/>
      <c r="CO129" s="228"/>
      <c r="CP129" s="228"/>
      <c r="CQ129" s="228"/>
      <c r="CR129" s="228"/>
      <c r="CS129" s="228"/>
      <c r="CT129" s="228"/>
      <c r="CU129" s="228"/>
      <c r="CV129" s="228"/>
      <c r="CW129" s="228"/>
      <c r="CX129" s="228"/>
      <c r="CY129" s="228"/>
      <c r="CZ129" s="228"/>
      <c r="DA129" s="228"/>
      <c r="DB129" s="228"/>
      <c r="DC129" s="228"/>
      <c r="DD129" s="228"/>
      <c r="DE129" s="228"/>
      <c r="DF129" s="228"/>
      <c r="DG129" s="228"/>
      <c r="DH129" s="228"/>
      <c r="DI129" s="228"/>
      <c r="DJ129" s="228"/>
      <c r="DK129" s="228"/>
      <c r="DL129" s="228"/>
      <c r="DM129" s="228"/>
      <c r="DN129" s="228"/>
      <c r="DO129" s="228"/>
      <c r="DP129" s="228"/>
      <c r="DQ129" s="228"/>
      <c r="DR129" s="228"/>
      <c r="DS129" s="228"/>
      <c r="DT129" s="228"/>
      <c r="DU129" s="228"/>
      <c r="DV129" s="228"/>
      <c r="DW129" s="228"/>
      <c r="DX129" s="228"/>
      <c r="DY129" s="228"/>
      <c r="DZ129" s="228"/>
      <c r="EA129" s="228"/>
      <c r="EB129" s="228"/>
      <c r="EC129" s="228"/>
      <c r="ED129" s="228"/>
      <c r="EE129" s="228"/>
      <c r="EF129" s="228"/>
      <c r="EG129" s="228"/>
      <c r="EH129" s="228"/>
      <c r="EI129" s="228"/>
      <c r="EJ129" s="228"/>
      <c r="EK129" s="228"/>
      <c r="EL129" s="228"/>
      <c r="EM129" s="228"/>
      <c r="EN129" s="228"/>
      <c r="EO129" s="228"/>
      <c r="EP129" s="228"/>
      <c r="EQ129" s="228"/>
      <c r="ER129" s="228"/>
      <c r="ES129" s="228"/>
      <c r="ET129" s="228"/>
      <c r="EU129" s="228"/>
      <c r="EV129" s="228"/>
      <c r="EW129" s="228"/>
      <c r="EX129" s="228"/>
      <c r="EY129" s="228"/>
      <c r="EZ129" s="228"/>
      <c r="FA129" s="228"/>
      <c r="FB129" s="228"/>
      <c r="FC129" s="228"/>
      <c r="FD129" s="228"/>
      <c r="FE129" s="228"/>
      <c r="FF129" s="228"/>
      <c r="FG129" s="281"/>
      <c r="FH129" s="281"/>
      <c r="FI129" s="281"/>
      <c r="FJ129" s="281"/>
      <c r="FK129" s="281"/>
      <c r="FL129" s="281"/>
    </row>
    <row r="130" spans="1:168" x14ac:dyDescent="0.25">
      <c r="A130" s="494"/>
      <c r="B130" s="1"/>
      <c r="C130" s="1"/>
      <c r="D130" s="2"/>
      <c r="E130" s="2"/>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228"/>
      <c r="CB130" s="228"/>
      <c r="CC130" s="228"/>
      <c r="CD130" s="228"/>
      <c r="CE130" s="228"/>
      <c r="CF130" s="228"/>
      <c r="CG130" s="228"/>
      <c r="CH130" s="228"/>
      <c r="CI130" s="228"/>
      <c r="CJ130" s="228"/>
      <c r="CK130" s="228"/>
      <c r="CL130" s="228"/>
      <c r="CM130" s="228"/>
      <c r="CN130" s="228"/>
      <c r="CO130" s="228"/>
      <c r="CP130" s="228"/>
      <c r="CQ130" s="228"/>
      <c r="CR130" s="228"/>
      <c r="CS130" s="228"/>
      <c r="CT130" s="228"/>
      <c r="CU130" s="228"/>
      <c r="CV130" s="228"/>
      <c r="CW130" s="228"/>
      <c r="CX130" s="228"/>
      <c r="CY130" s="228"/>
      <c r="CZ130" s="228"/>
      <c r="DA130" s="228"/>
      <c r="DB130" s="228"/>
      <c r="DC130" s="228"/>
      <c r="DD130" s="228"/>
      <c r="DE130" s="228"/>
      <c r="DF130" s="228"/>
      <c r="DG130" s="228"/>
      <c r="DH130" s="228"/>
      <c r="DI130" s="228"/>
      <c r="DJ130" s="228"/>
      <c r="DK130" s="228"/>
      <c r="DL130" s="228"/>
      <c r="DM130" s="228"/>
      <c r="DN130" s="228"/>
      <c r="DO130" s="228"/>
      <c r="DP130" s="228"/>
      <c r="DQ130" s="228"/>
      <c r="DR130" s="228"/>
      <c r="DS130" s="228"/>
      <c r="DT130" s="228"/>
      <c r="DU130" s="228"/>
      <c r="DV130" s="228"/>
      <c r="DW130" s="228"/>
      <c r="DX130" s="228"/>
      <c r="DY130" s="228"/>
      <c r="DZ130" s="228"/>
      <c r="EA130" s="228"/>
      <c r="EB130" s="228"/>
      <c r="EC130" s="228"/>
      <c r="ED130" s="228"/>
      <c r="EE130" s="228"/>
      <c r="EF130" s="228"/>
      <c r="EG130" s="228"/>
      <c r="EH130" s="228"/>
      <c r="EI130" s="228"/>
      <c r="EJ130" s="228"/>
      <c r="EK130" s="228"/>
      <c r="EL130" s="228"/>
      <c r="EM130" s="228"/>
      <c r="EN130" s="228"/>
      <c r="EO130" s="228"/>
      <c r="EP130" s="228"/>
      <c r="EQ130" s="228"/>
      <c r="ER130" s="228"/>
      <c r="ES130" s="228"/>
      <c r="ET130" s="228"/>
      <c r="EU130" s="228"/>
      <c r="EV130" s="228"/>
      <c r="EW130" s="228"/>
      <c r="EX130" s="228"/>
      <c r="EY130" s="228"/>
      <c r="EZ130" s="228"/>
      <c r="FA130" s="228"/>
      <c r="FB130" s="228"/>
      <c r="FC130" s="228"/>
      <c r="FD130" s="228"/>
      <c r="FE130" s="228"/>
      <c r="FF130" s="228"/>
      <c r="FG130" s="281"/>
      <c r="FH130" s="281"/>
      <c r="FI130" s="281"/>
      <c r="FJ130" s="281"/>
      <c r="FK130" s="281"/>
      <c r="FL130" s="281"/>
    </row>
    <row r="131" spans="1:168" x14ac:dyDescent="0.25">
      <c r="A131" s="494"/>
      <c r="B131" s="1"/>
      <c r="C131" s="1"/>
      <c r="D131" s="2"/>
      <c r="E131" s="2"/>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228"/>
      <c r="CB131" s="228"/>
      <c r="CC131" s="228"/>
      <c r="CD131" s="228"/>
      <c r="CE131" s="228"/>
      <c r="CF131" s="228"/>
      <c r="CG131" s="228"/>
      <c r="CH131" s="228"/>
      <c r="CI131" s="228"/>
      <c r="CJ131" s="228"/>
      <c r="CK131" s="228"/>
      <c r="CL131" s="228"/>
      <c r="CM131" s="228"/>
      <c r="CN131" s="228"/>
      <c r="CO131" s="228"/>
      <c r="CP131" s="228"/>
      <c r="CQ131" s="228"/>
      <c r="CR131" s="228"/>
      <c r="CS131" s="228"/>
      <c r="CT131" s="228"/>
      <c r="CU131" s="228"/>
      <c r="CV131" s="228"/>
      <c r="CW131" s="228"/>
      <c r="CX131" s="228"/>
      <c r="CY131" s="228"/>
      <c r="CZ131" s="228"/>
      <c r="DA131" s="228"/>
      <c r="DB131" s="228"/>
      <c r="DC131" s="228"/>
      <c r="DD131" s="228"/>
      <c r="DE131" s="228"/>
      <c r="DF131" s="228"/>
      <c r="DG131" s="228"/>
      <c r="DH131" s="228"/>
      <c r="DI131" s="228"/>
      <c r="DJ131" s="228"/>
      <c r="DK131" s="228"/>
      <c r="DL131" s="228"/>
      <c r="DM131" s="228"/>
      <c r="DN131" s="228"/>
      <c r="DO131" s="228"/>
      <c r="DP131" s="228"/>
      <c r="DQ131" s="228"/>
      <c r="DR131" s="228"/>
      <c r="DS131" s="228"/>
      <c r="DT131" s="228"/>
      <c r="DU131" s="228"/>
      <c r="DV131" s="228"/>
      <c r="DW131" s="228"/>
      <c r="DX131" s="228"/>
      <c r="DY131" s="228"/>
      <c r="DZ131" s="228"/>
      <c r="EA131" s="228"/>
      <c r="EB131" s="228"/>
      <c r="EC131" s="228"/>
      <c r="ED131" s="228"/>
      <c r="EE131" s="228"/>
      <c r="EF131" s="228"/>
      <c r="EG131" s="228"/>
      <c r="EH131" s="228"/>
      <c r="EI131" s="228"/>
      <c r="EJ131" s="228"/>
      <c r="EK131" s="228"/>
      <c r="EL131" s="228"/>
      <c r="EM131" s="228"/>
      <c r="EN131" s="228"/>
      <c r="EO131" s="228"/>
      <c r="EP131" s="228"/>
      <c r="EQ131" s="228"/>
      <c r="ER131" s="228"/>
      <c r="ES131" s="228"/>
      <c r="ET131" s="228"/>
      <c r="EU131" s="228"/>
      <c r="EV131" s="228"/>
      <c r="EW131" s="228"/>
      <c r="EX131" s="228"/>
      <c r="EY131" s="228"/>
      <c r="EZ131" s="228"/>
      <c r="FA131" s="228"/>
      <c r="FB131" s="228"/>
      <c r="FC131" s="228"/>
      <c r="FD131" s="228"/>
      <c r="FE131" s="228"/>
      <c r="FF131" s="228"/>
      <c r="FG131" s="281"/>
      <c r="FH131" s="281"/>
      <c r="FI131" s="281"/>
      <c r="FJ131" s="281"/>
      <c r="FK131" s="281"/>
      <c r="FL131" s="281"/>
    </row>
    <row r="132" spans="1:168" x14ac:dyDescent="0.25">
      <c r="A132" s="494"/>
      <c r="B132" s="1"/>
      <c r="C132" s="1"/>
      <c r="D132" s="2"/>
      <c r="E132" s="2"/>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228"/>
      <c r="CB132" s="228"/>
      <c r="CC132" s="228"/>
      <c r="CD132" s="228"/>
      <c r="CE132" s="228"/>
      <c r="CF132" s="228"/>
      <c r="CG132" s="228"/>
      <c r="CH132" s="228"/>
      <c r="CI132" s="228"/>
      <c r="CJ132" s="228"/>
      <c r="CK132" s="228"/>
      <c r="CL132" s="228"/>
      <c r="CM132" s="228"/>
      <c r="CN132" s="228"/>
      <c r="CO132" s="228"/>
      <c r="CP132" s="228"/>
      <c r="CQ132" s="228"/>
      <c r="CR132" s="228"/>
      <c r="CS132" s="228"/>
      <c r="CT132" s="228"/>
      <c r="CU132" s="228"/>
      <c r="CV132" s="228"/>
      <c r="CW132" s="228"/>
      <c r="CX132" s="228"/>
      <c r="CY132" s="228"/>
      <c r="CZ132" s="228"/>
      <c r="DA132" s="228"/>
      <c r="DB132" s="228"/>
      <c r="DC132" s="228"/>
      <c r="DD132" s="228"/>
      <c r="DE132" s="228"/>
      <c r="DF132" s="228"/>
      <c r="DG132" s="228"/>
      <c r="DH132" s="228"/>
      <c r="DI132" s="228"/>
      <c r="DJ132" s="228"/>
      <c r="DK132" s="228"/>
      <c r="DL132" s="228"/>
      <c r="DM132" s="228"/>
      <c r="DN132" s="228"/>
      <c r="DO132" s="228"/>
      <c r="DP132" s="228"/>
      <c r="DQ132" s="228"/>
      <c r="DR132" s="228"/>
      <c r="DS132" s="228"/>
      <c r="DT132" s="228"/>
      <c r="DU132" s="228"/>
      <c r="DV132" s="228"/>
      <c r="DW132" s="228"/>
      <c r="DX132" s="228"/>
      <c r="DY132" s="228"/>
      <c r="DZ132" s="228"/>
      <c r="EA132" s="228"/>
      <c r="EB132" s="228"/>
      <c r="EC132" s="228"/>
      <c r="ED132" s="228"/>
      <c r="EE132" s="228"/>
      <c r="EF132" s="228"/>
      <c r="EG132" s="228"/>
      <c r="EH132" s="228"/>
      <c r="EI132" s="228"/>
      <c r="EJ132" s="228"/>
      <c r="EK132" s="228"/>
      <c r="EL132" s="228"/>
      <c r="EM132" s="228"/>
      <c r="EN132" s="228"/>
      <c r="EO132" s="228"/>
      <c r="EP132" s="228"/>
      <c r="EQ132" s="228"/>
      <c r="ER132" s="228"/>
      <c r="ES132" s="228"/>
      <c r="ET132" s="228"/>
      <c r="EU132" s="228"/>
      <c r="EV132" s="228"/>
      <c r="EW132" s="228"/>
      <c r="EX132" s="228"/>
      <c r="EY132" s="228"/>
      <c r="EZ132" s="228"/>
      <c r="FA132" s="228"/>
      <c r="FB132" s="228"/>
      <c r="FC132" s="228"/>
      <c r="FD132" s="228"/>
      <c r="FE132" s="228"/>
      <c r="FF132" s="228"/>
      <c r="FG132" s="281"/>
      <c r="FH132" s="281"/>
      <c r="FI132" s="281"/>
      <c r="FJ132" s="281"/>
      <c r="FK132" s="281"/>
      <c r="FL132" s="281"/>
    </row>
    <row r="133" spans="1:168" x14ac:dyDescent="0.25">
      <c r="A133" s="494"/>
      <c r="B133" s="1"/>
      <c r="C133" s="1"/>
      <c r="D133" s="2"/>
      <c r="E133" s="2"/>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228"/>
      <c r="CB133" s="228"/>
      <c r="CC133" s="228"/>
      <c r="CD133" s="228"/>
      <c r="CE133" s="228"/>
      <c r="CF133" s="228"/>
      <c r="CG133" s="228"/>
      <c r="CH133" s="228"/>
      <c r="CI133" s="228"/>
      <c r="CJ133" s="228"/>
      <c r="CK133" s="228"/>
      <c r="CL133" s="228"/>
      <c r="CM133" s="228"/>
      <c r="CN133" s="228"/>
      <c r="CO133" s="228"/>
      <c r="CP133" s="228"/>
      <c r="CQ133" s="228"/>
      <c r="CR133" s="228"/>
      <c r="CS133" s="228"/>
      <c r="CT133" s="228"/>
      <c r="CU133" s="228"/>
      <c r="CV133" s="228"/>
      <c r="CW133" s="228"/>
      <c r="CX133" s="228"/>
      <c r="CY133" s="228"/>
      <c r="CZ133" s="228"/>
      <c r="DA133" s="228"/>
      <c r="DB133" s="228"/>
      <c r="DC133" s="228"/>
      <c r="DD133" s="228"/>
      <c r="DE133" s="228"/>
      <c r="DF133" s="228"/>
      <c r="DG133" s="228"/>
      <c r="DH133" s="228"/>
      <c r="DI133" s="228"/>
      <c r="DJ133" s="228"/>
      <c r="DK133" s="228"/>
      <c r="DL133" s="228"/>
      <c r="DM133" s="228"/>
      <c r="DN133" s="228"/>
      <c r="DO133" s="228"/>
      <c r="DP133" s="228"/>
      <c r="DQ133" s="228"/>
      <c r="DR133" s="228"/>
      <c r="DS133" s="228"/>
      <c r="DT133" s="228"/>
      <c r="DU133" s="228"/>
      <c r="DV133" s="228"/>
      <c r="DW133" s="228"/>
      <c r="DX133" s="228"/>
      <c r="DY133" s="228"/>
      <c r="DZ133" s="228"/>
      <c r="EA133" s="228"/>
      <c r="EB133" s="228"/>
      <c r="EC133" s="228"/>
      <c r="ED133" s="228"/>
      <c r="EE133" s="228"/>
      <c r="EF133" s="228"/>
      <c r="EG133" s="228"/>
      <c r="EH133" s="228"/>
      <c r="EI133" s="228"/>
      <c r="EJ133" s="228"/>
      <c r="EK133" s="228"/>
      <c r="EL133" s="228"/>
      <c r="EM133" s="228"/>
      <c r="EN133" s="228"/>
      <c r="EO133" s="228"/>
      <c r="EP133" s="228"/>
      <c r="EQ133" s="228"/>
      <c r="ER133" s="228"/>
      <c r="ES133" s="228"/>
      <c r="ET133" s="228"/>
      <c r="EU133" s="228"/>
      <c r="EV133" s="228"/>
      <c r="EW133" s="228"/>
      <c r="EX133" s="228"/>
      <c r="EY133" s="228"/>
      <c r="EZ133" s="228"/>
      <c r="FA133" s="228"/>
      <c r="FB133" s="228"/>
      <c r="FC133" s="228"/>
      <c r="FD133" s="228"/>
      <c r="FE133" s="228"/>
      <c r="FF133" s="228"/>
      <c r="FG133" s="281"/>
      <c r="FH133" s="281"/>
      <c r="FI133" s="281"/>
      <c r="FJ133" s="281"/>
      <c r="FK133" s="281"/>
      <c r="FL133" s="281"/>
    </row>
    <row r="134" spans="1:168" x14ac:dyDescent="0.25">
      <c r="A134" s="494"/>
      <c r="B134" s="1"/>
      <c r="C134" s="1"/>
      <c r="D134" s="2"/>
      <c r="E134" s="2"/>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228"/>
      <c r="CB134" s="228"/>
      <c r="CC134" s="228"/>
      <c r="CD134" s="228"/>
      <c r="CE134" s="228"/>
      <c r="CF134" s="228"/>
      <c r="CG134" s="228"/>
      <c r="CH134" s="228"/>
      <c r="CI134" s="228"/>
      <c r="CJ134" s="228"/>
      <c r="CK134" s="228"/>
      <c r="CL134" s="228"/>
      <c r="CM134" s="228"/>
      <c r="CN134" s="228"/>
      <c r="CO134" s="228"/>
      <c r="CP134" s="228"/>
      <c r="CQ134" s="228"/>
      <c r="CR134" s="228"/>
      <c r="CS134" s="228"/>
      <c r="CT134" s="228"/>
      <c r="CU134" s="228"/>
      <c r="CV134" s="228"/>
      <c r="CW134" s="228"/>
      <c r="CX134" s="228"/>
      <c r="CY134" s="228"/>
      <c r="CZ134" s="228"/>
      <c r="DA134" s="228"/>
      <c r="DB134" s="228"/>
      <c r="DC134" s="228"/>
      <c r="DD134" s="228"/>
      <c r="DE134" s="228"/>
      <c r="DF134" s="228"/>
      <c r="DG134" s="228"/>
      <c r="DH134" s="228"/>
      <c r="DI134" s="228"/>
      <c r="DJ134" s="228"/>
      <c r="DK134" s="228"/>
      <c r="DL134" s="228"/>
      <c r="DM134" s="228"/>
      <c r="DN134" s="228"/>
      <c r="DO134" s="228"/>
      <c r="DP134" s="228"/>
      <c r="DQ134" s="228"/>
      <c r="DR134" s="228"/>
      <c r="DS134" s="228"/>
      <c r="DT134" s="228"/>
      <c r="DU134" s="228"/>
      <c r="DV134" s="228"/>
      <c r="DW134" s="228"/>
      <c r="DX134" s="228"/>
      <c r="DY134" s="228"/>
      <c r="DZ134" s="228"/>
      <c r="EA134" s="228"/>
      <c r="EB134" s="228"/>
      <c r="EC134" s="228"/>
      <c r="ED134" s="228"/>
      <c r="EE134" s="228"/>
      <c r="EF134" s="228"/>
      <c r="EG134" s="228"/>
      <c r="EH134" s="228"/>
      <c r="EI134" s="228"/>
      <c r="EJ134" s="228"/>
      <c r="EK134" s="228"/>
      <c r="EL134" s="228"/>
      <c r="EM134" s="228"/>
      <c r="EN134" s="228"/>
      <c r="EO134" s="228"/>
      <c r="EP134" s="228"/>
      <c r="EQ134" s="228"/>
      <c r="ER134" s="228"/>
      <c r="ES134" s="228"/>
      <c r="ET134" s="228"/>
      <c r="EU134" s="228"/>
      <c r="EV134" s="228"/>
      <c r="EW134" s="228"/>
      <c r="EX134" s="228"/>
      <c r="EY134" s="228"/>
      <c r="EZ134" s="228"/>
      <c r="FA134" s="228"/>
      <c r="FB134" s="228"/>
      <c r="FC134" s="228"/>
      <c r="FD134" s="228"/>
      <c r="FE134" s="228"/>
      <c r="FF134" s="228"/>
      <c r="FG134" s="281"/>
      <c r="FH134" s="281"/>
      <c r="FI134" s="281"/>
      <c r="FJ134" s="281"/>
      <c r="FK134" s="281"/>
      <c r="FL134" s="281"/>
    </row>
    <row r="135" spans="1:168" x14ac:dyDescent="0.25">
      <c r="A135" s="494"/>
      <c r="B135" s="1"/>
      <c r="C135" s="1"/>
      <c r="D135" s="2"/>
      <c r="E135" s="2"/>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228"/>
      <c r="CB135" s="228"/>
      <c r="CC135" s="228"/>
      <c r="CD135" s="228"/>
      <c r="CE135" s="228"/>
      <c r="CF135" s="228"/>
      <c r="CG135" s="228"/>
      <c r="CH135" s="228"/>
      <c r="CI135" s="228"/>
      <c r="CJ135" s="228"/>
      <c r="CK135" s="228"/>
      <c r="CL135" s="228"/>
      <c r="CM135" s="228"/>
      <c r="CN135" s="228"/>
      <c r="CO135" s="228"/>
      <c r="CP135" s="228"/>
      <c r="CQ135" s="228"/>
      <c r="CR135" s="228"/>
      <c r="CS135" s="228"/>
      <c r="CT135" s="228"/>
      <c r="CU135" s="228"/>
      <c r="CV135" s="228"/>
      <c r="CW135" s="228"/>
      <c r="CX135" s="228"/>
      <c r="CY135" s="228"/>
      <c r="CZ135" s="228"/>
      <c r="DA135" s="228"/>
      <c r="DB135" s="228"/>
      <c r="DC135" s="228"/>
      <c r="DD135" s="228"/>
      <c r="DE135" s="228"/>
      <c r="DF135" s="228"/>
      <c r="DG135" s="228"/>
      <c r="DH135" s="228"/>
      <c r="DI135" s="228"/>
      <c r="DJ135" s="228"/>
      <c r="DK135" s="228"/>
      <c r="DL135" s="228"/>
      <c r="DM135" s="228"/>
      <c r="DN135" s="228"/>
      <c r="DO135" s="228"/>
      <c r="DP135" s="228"/>
      <c r="DQ135" s="228"/>
      <c r="DR135" s="228"/>
      <c r="DS135" s="228"/>
      <c r="DT135" s="228"/>
      <c r="DU135" s="228"/>
      <c r="DV135" s="228"/>
      <c r="DW135" s="228"/>
      <c r="DX135" s="228"/>
      <c r="DY135" s="228"/>
      <c r="DZ135" s="228"/>
      <c r="EA135" s="228"/>
      <c r="EB135" s="228"/>
      <c r="EC135" s="228"/>
      <c r="ED135" s="228"/>
      <c r="EE135" s="228"/>
      <c r="EF135" s="228"/>
      <c r="EG135" s="228"/>
      <c r="EH135" s="228"/>
      <c r="EI135" s="228"/>
      <c r="EJ135" s="228"/>
      <c r="EK135" s="228"/>
      <c r="EL135" s="228"/>
      <c r="EM135" s="228"/>
      <c r="EN135" s="228"/>
      <c r="EO135" s="228"/>
      <c r="EP135" s="228"/>
      <c r="EQ135" s="228"/>
      <c r="ER135" s="228"/>
      <c r="ES135" s="228"/>
      <c r="ET135" s="228"/>
      <c r="EU135" s="228"/>
      <c r="EV135" s="228"/>
      <c r="EW135" s="228"/>
      <c r="EX135" s="228"/>
      <c r="EY135" s="228"/>
      <c r="EZ135" s="228"/>
      <c r="FA135" s="228"/>
      <c r="FB135" s="228"/>
      <c r="FC135" s="228"/>
      <c r="FD135" s="228"/>
      <c r="FE135" s="228"/>
      <c r="FF135" s="228"/>
      <c r="FG135" s="281"/>
      <c r="FH135" s="281"/>
      <c r="FI135" s="281"/>
      <c r="FJ135" s="281"/>
      <c r="FK135" s="281"/>
      <c r="FL135" s="281"/>
    </row>
    <row r="136" spans="1:168" x14ac:dyDescent="0.25">
      <c r="A136" s="494"/>
      <c r="B136" s="1"/>
      <c r="C136" s="1"/>
      <c r="D136" s="2"/>
      <c r="E136" s="2"/>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228"/>
      <c r="CB136" s="228"/>
      <c r="CC136" s="228"/>
      <c r="CD136" s="228"/>
      <c r="CE136" s="228"/>
      <c r="CF136" s="228"/>
      <c r="CG136" s="228"/>
      <c r="CH136" s="228"/>
      <c r="CI136" s="228"/>
      <c r="CJ136" s="228"/>
      <c r="CK136" s="228"/>
      <c r="CL136" s="228"/>
      <c r="CM136" s="228"/>
      <c r="CN136" s="228"/>
      <c r="CO136" s="228"/>
      <c r="CP136" s="228"/>
      <c r="CQ136" s="228"/>
      <c r="CR136" s="228"/>
      <c r="CS136" s="228"/>
      <c r="CT136" s="228"/>
      <c r="CU136" s="228"/>
      <c r="CV136" s="228"/>
      <c r="CW136" s="228"/>
      <c r="CX136" s="228"/>
      <c r="CY136" s="228"/>
      <c r="CZ136" s="228"/>
      <c r="DA136" s="228"/>
      <c r="DB136" s="228"/>
      <c r="DC136" s="228"/>
      <c r="DD136" s="228"/>
      <c r="DE136" s="228"/>
      <c r="DF136" s="228"/>
      <c r="DG136" s="228"/>
      <c r="DH136" s="228"/>
      <c r="DI136" s="228"/>
      <c r="DJ136" s="228"/>
      <c r="DK136" s="228"/>
      <c r="DL136" s="228"/>
      <c r="DM136" s="228"/>
      <c r="DN136" s="228"/>
      <c r="DO136" s="228"/>
      <c r="DP136" s="228"/>
      <c r="DQ136" s="228"/>
      <c r="DR136" s="228"/>
      <c r="DS136" s="228"/>
      <c r="DT136" s="228"/>
      <c r="DU136" s="228"/>
      <c r="DV136" s="228"/>
      <c r="DW136" s="228"/>
      <c r="DX136" s="228"/>
      <c r="DY136" s="228"/>
      <c r="DZ136" s="228"/>
      <c r="EA136" s="228"/>
      <c r="EB136" s="228"/>
      <c r="EC136" s="228"/>
      <c r="ED136" s="228"/>
      <c r="EE136" s="228"/>
      <c r="EF136" s="228"/>
      <c r="EG136" s="228"/>
      <c r="EH136" s="228"/>
      <c r="EI136" s="228"/>
      <c r="EJ136" s="228"/>
      <c r="EK136" s="228"/>
      <c r="EL136" s="228"/>
      <c r="EM136" s="228"/>
      <c r="EN136" s="228"/>
      <c r="EO136" s="228"/>
      <c r="EP136" s="228"/>
      <c r="EQ136" s="228"/>
      <c r="ER136" s="228"/>
      <c r="ES136" s="228"/>
      <c r="ET136" s="228"/>
      <c r="EU136" s="228"/>
      <c r="EV136" s="228"/>
      <c r="EW136" s="228"/>
      <c r="EX136" s="228"/>
      <c r="EY136" s="228"/>
      <c r="EZ136" s="228"/>
      <c r="FA136" s="228"/>
      <c r="FB136" s="228"/>
      <c r="FC136" s="228"/>
      <c r="FD136" s="228"/>
      <c r="FE136" s="228"/>
      <c r="FF136" s="228"/>
      <c r="FG136" s="281"/>
      <c r="FH136" s="281"/>
      <c r="FI136" s="281"/>
      <c r="FJ136" s="281"/>
      <c r="FK136" s="281"/>
      <c r="FL136" s="281"/>
    </row>
    <row r="137" spans="1:168" x14ac:dyDescent="0.25">
      <c r="A137" s="494"/>
      <c r="B137" s="1"/>
      <c r="C137" s="1"/>
      <c r="D137" s="2"/>
      <c r="E137" s="2"/>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228"/>
      <c r="CB137" s="228"/>
      <c r="CC137" s="228"/>
      <c r="CD137" s="228"/>
      <c r="CE137" s="228"/>
      <c r="CF137" s="228"/>
      <c r="CG137" s="228"/>
      <c r="CH137" s="228"/>
      <c r="CI137" s="228"/>
      <c r="CJ137" s="228"/>
      <c r="CK137" s="228"/>
      <c r="CL137" s="228"/>
      <c r="CM137" s="228"/>
      <c r="CN137" s="228"/>
      <c r="CO137" s="228"/>
      <c r="CP137" s="228"/>
      <c r="CQ137" s="228"/>
      <c r="CR137" s="228"/>
      <c r="CS137" s="228"/>
      <c r="CT137" s="228"/>
      <c r="CU137" s="228"/>
      <c r="CV137" s="228"/>
      <c r="CW137" s="228"/>
      <c r="CX137" s="228"/>
      <c r="CY137" s="228"/>
      <c r="CZ137" s="228"/>
      <c r="DA137" s="228"/>
      <c r="DB137" s="228"/>
      <c r="DC137" s="228"/>
      <c r="DD137" s="228"/>
      <c r="DE137" s="228"/>
      <c r="DF137" s="228"/>
      <c r="DG137" s="228"/>
      <c r="DH137" s="228"/>
      <c r="DI137" s="228"/>
      <c r="DJ137" s="228"/>
      <c r="DK137" s="228"/>
      <c r="DL137" s="228"/>
      <c r="DM137" s="228"/>
      <c r="DN137" s="228"/>
      <c r="DO137" s="228"/>
      <c r="DP137" s="228"/>
      <c r="DQ137" s="228"/>
      <c r="DR137" s="228"/>
      <c r="DS137" s="228"/>
      <c r="DT137" s="228"/>
      <c r="DU137" s="228"/>
      <c r="DV137" s="228"/>
      <c r="DW137" s="228"/>
      <c r="DX137" s="228"/>
      <c r="DY137" s="228"/>
      <c r="DZ137" s="228"/>
      <c r="EA137" s="228"/>
      <c r="EB137" s="228"/>
      <c r="EC137" s="228"/>
      <c r="ED137" s="228"/>
      <c r="EE137" s="228"/>
      <c r="EF137" s="228"/>
      <c r="EG137" s="228"/>
      <c r="EH137" s="228"/>
      <c r="EI137" s="228"/>
      <c r="EJ137" s="228"/>
      <c r="EK137" s="228"/>
      <c r="EL137" s="228"/>
      <c r="EM137" s="228"/>
      <c r="EN137" s="228"/>
      <c r="EO137" s="228"/>
      <c r="EP137" s="228"/>
      <c r="EQ137" s="228"/>
      <c r="ER137" s="228"/>
      <c r="ES137" s="228"/>
      <c r="ET137" s="228"/>
      <c r="EU137" s="228"/>
      <c r="EV137" s="228"/>
      <c r="EW137" s="228"/>
      <c r="EX137" s="228"/>
      <c r="EY137" s="228"/>
      <c r="EZ137" s="228"/>
      <c r="FA137" s="228"/>
      <c r="FB137" s="228"/>
      <c r="FC137" s="228"/>
      <c r="FD137" s="228"/>
      <c r="FE137" s="228"/>
      <c r="FF137" s="228"/>
      <c r="FG137" s="281"/>
      <c r="FH137" s="281"/>
      <c r="FI137" s="281"/>
      <c r="FJ137" s="281"/>
      <c r="FK137" s="281"/>
      <c r="FL137" s="281"/>
    </row>
    <row r="172" spans="1:168" hidden="1" x14ac:dyDescent="0.25"/>
    <row r="173" spans="1:168" hidden="1" x14ac:dyDescent="0.25">
      <c r="A173" s="28"/>
      <c r="C173" s="501"/>
      <c r="D173" s="502" t="str">
        <f>"No Findings have been identified for this " &amp; dmyTopic &amp; " at this time."</f>
        <v>No Findings have been identified for this Topic at this time.</v>
      </c>
      <c r="E173" s="503"/>
      <c r="G173" s="192"/>
      <c r="H173" s="244"/>
      <c r="I173" s="180"/>
      <c r="K173" s="192"/>
      <c r="Q173" s="1"/>
      <c r="R173" s="11"/>
      <c r="S173" s="8"/>
      <c r="T173" s="8"/>
      <c r="U173" s="8"/>
      <c r="V173" s="122"/>
      <c r="W173" s="65"/>
      <c r="X173" s="11"/>
      <c r="Y173" s="8"/>
      <c r="Z173" s="8"/>
      <c r="AA173" s="8"/>
      <c r="AB173" s="8"/>
      <c r="AC173" s="12"/>
      <c r="AD173" s="8"/>
      <c r="AE173" s="8"/>
      <c r="AF173" s="8"/>
      <c r="AG173" s="8"/>
      <c r="AH173" s="8"/>
      <c r="AI173" s="8"/>
      <c r="AJ173" s="8"/>
      <c r="AK173" s="8"/>
      <c r="AL173" s="8"/>
      <c r="AM173" s="1"/>
      <c r="AN173" s="1"/>
      <c r="AO173" s="1"/>
      <c r="AP173" s="1"/>
      <c r="AQ173" s="1"/>
      <c r="AR173" s="1"/>
      <c r="AS173" s="1"/>
      <c r="AT173" s="1"/>
      <c r="AU173" s="1"/>
      <c r="AV173" s="1"/>
      <c r="AW173" s="1"/>
      <c r="AX173" s="1"/>
      <c r="AY173" s="1"/>
      <c r="AZ173" s="1"/>
      <c r="BA173" s="1"/>
      <c r="BB173" s="1"/>
      <c r="BC173" s="1"/>
      <c r="BD173" s="1"/>
      <c r="BE173" s="1"/>
      <c r="BF173" s="1"/>
      <c r="BG173" s="1"/>
      <c r="BH173" s="1"/>
      <c r="BI173" s="281"/>
      <c r="BJ173" s="281"/>
      <c r="BK173" s="281"/>
      <c r="BL173" s="281"/>
      <c r="BM173" s="281"/>
      <c r="BN173" s="281"/>
      <c r="BO173" s="281"/>
      <c r="BP173" s="281"/>
      <c r="BQ173" s="281"/>
      <c r="BR173" s="281"/>
      <c r="BS173" s="281"/>
      <c r="BT173" s="281"/>
      <c r="BU173" s="281"/>
      <c r="BV173" s="281"/>
      <c r="BW173" s="281"/>
      <c r="BX173" s="281"/>
      <c r="BY173" s="281"/>
      <c r="BZ173" s="281"/>
      <c r="CA173" s="281"/>
      <c r="CB173" s="281"/>
      <c r="CC173" s="281"/>
      <c r="CD173" s="281"/>
      <c r="CE173" s="281"/>
      <c r="CF173" s="281"/>
      <c r="CG173" s="281"/>
      <c r="CH173" s="281"/>
      <c r="CI173" s="281"/>
      <c r="CJ173" s="281"/>
      <c r="CK173" s="281"/>
      <c r="CL173" s="281"/>
      <c r="CM173" s="281"/>
      <c r="CN173" s="281"/>
      <c r="CO173" s="281"/>
      <c r="CP173" s="281"/>
      <c r="CQ173" s="281"/>
      <c r="CR173" s="281"/>
      <c r="CS173" s="281"/>
      <c r="CT173" s="281"/>
      <c r="CU173" s="281"/>
      <c r="CV173" s="281"/>
      <c r="CW173" s="281"/>
      <c r="CX173" s="281"/>
      <c r="CY173" s="281"/>
      <c r="CZ173" s="281"/>
      <c r="DA173" s="281"/>
      <c r="DB173" s="281"/>
      <c r="DC173" s="281"/>
      <c r="DD173" s="281"/>
      <c r="DE173" s="281"/>
      <c r="DF173" s="281"/>
      <c r="DG173" s="281"/>
      <c r="DH173" s="281"/>
      <c r="DI173" s="281"/>
      <c r="DJ173" s="281"/>
      <c r="DK173" s="281"/>
      <c r="DL173" s="281"/>
      <c r="DM173" s="281"/>
      <c r="DN173" s="281"/>
      <c r="DO173" s="281"/>
      <c r="DP173" s="281"/>
      <c r="DQ173" s="281"/>
      <c r="DR173" s="281"/>
      <c r="DS173" s="281"/>
      <c r="DT173" s="281"/>
      <c r="DU173" s="281"/>
      <c r="DV173" s="281"/>
      <c r="DW173" s="281"/>
      <c r="DX173" s="281"/>
      <c r="DY173" s="281"/>
      <c r="DZ173" s="281"/>
      <c r="EA173" s="281"/>
      <c r="EB173" s="281"/>
      <c r="EC173" s="281"/>
      <c r="ED173" s="281"/>
      <c r="EE173" s="281"/>
      <c r="EF173" s="281"/>
      <c r="EG173" s="281"/>
      <c r="EH173" s="281"/>
      <c r="EI173" s="281"/>
      <c r="EJ173" s="281"/>
      <c r="EK173" s="281"/>
      <c r="EL173" s="281"/>
      <c r="EM173" s="281"/>
      <c r="EN173" s="281"/>
      <c r="EO173" s="281"/>
      <c r="EP173" s="281"/>
      <c r="EQ173" s="281"/>
      <c r="ER173" s="281"/>
      <c r="ES173" s="281"/>
      <c r="ET173" s="281"/>
      <c r="EU173" s="281"/>
      <c r="EV173" s="281"/>
      <c r="EW173" s="281"/>
      <c r="EX173" s="281"/>
      <c r="EY173" s="281"/>
      <c r="EZ173" s="281"/>
      <c r="FA173" s="281"/>
      <c r="FB173" s="281"/>
      <c r="FC173" s="281"/>
      <c r="FD173" s="281"/>
      <c r="FE173" s="281"/>
      <c r="FF173" s="281"/>
      <c r="FG173" s="281"/>
      <c r="FH173" s="281"/>
      <c r="FI173" s="281"/>
      <c r="FJ173" s="281"/>
      <c r="FK173" s="281"/>
      <c r="FL173" s="281"/>
    </row>
    <row r="174" spans="1:168" hidden="1" x14ac:dyDescent="0.25">
      <c r="A174" s="28"/>
      <c r="C174" s="501"/>
      <c r="D174" s="502"/>
      <c r="E174" s="503"/>
      <c r="G174" s="192"/>
      <c r="H174" s="244"/>
      <c r="I174" s="180"/>
      <c r="K174" s="192"/>
      <c r="Q174" s="1"/>
      <c r="R174" s="11"/>
      <c r="S174" s="8"/>
      <c r="T174" s="8"/>
      <c r="U174" s="8"/>
      <c r="V174" s="122"/>
      <c r="W174" s="65"/>
      <c r="X174" s="11"/>
      <c r="Y174" s="8"/>
      <c r="Z174" s="8"/>
      <c r="AA174" s="8"/>
      <c r="AB174" s="8"/>
      <c r="AC174" s="12"/>
      <c r="AD174" s="8"/>
      <c r="AE174" s="8"/>
      <c r="AF174" s="8"/>
      <c r="AG174" s="8"/>
      <c r="AH174" s="8"/>
      <c r="AI174" s="8"/>
      <c r="AJ174" s="8"/>
      <c r="AK174" s="8"/>
      <c r="AL174" s="8"/>
      <c r="AM174" s="1"/>
      <c r="AN174" s="1"/>
      <c r="AO174" s="1"/>
      <c r="AP174" s="1"/>
      <c r="AQ174" s="1"/>
      <c r="AR174" s="1"/>
      <c r="AS174" s="1"/>
      <c r="AT174" s="1"/>
      <c r="AU174" s="1"/>
      <c r="AV174" s="1"/>
      <c r="AW174" s="1"/>
      <c r="AX174" s="1"/>
      <c r="AY174" s="1"/>
      <c r="AZ174" s="1"/>
      <c r="BA174" s="1"/>
      <c r="BB174" s="1"/>
      <c r="BC174" s="1"/>
      <c r="BD174" s="1"/>
      <c r="BE174" s="1"/>
      <c r="BF174" s="1"/>
      <c r="BG174" s="1"/>
      <c r="BH174" s="1"/>
      <c r="BI174" s="281"/>
      <c r="BJ174" s="281"/>
      <c r="BK174" s="281"/>
      <c r="BL174" s="281"/>
      <c r="BM174" s="281"/>
      <c r="BN174" s="281"/>
      <c r="BO174" s="281"/>
      <c r="BP174" s="281"/>
      <c r="BQ174" s="281"/>
      <c r="BR174" s="281"/>
      <c r="BS174" s="281"/>
      <c r="BT174" s="281"/>
      <c r="BU174" s="281"/>
      <c r="BV174" s="281"/>
      <c r="BW174" s="281"/>
      <c r="BX174" s="281"/>
      <c r="BY174" s="281"/>
      <c r="BZ174" s="281"/>
      <c r="CA174" s="281"/>
      <c r="CB174" s="281"/>
      <c r="CC174" s="281"/>
      <c r="CD174" s="281"/>
      <c r="CE174" s="281"/>
      <c r="CF174" s="281"/>
      <c r="CG174" s="281"/>
      <c r="CH174" s="281"/>
      <c r="CI174" s="281"/>
      <c r="CJ174" s="281"/>
      <c r="CK174" s="281"/>
      <c r="CL174" s="281"/>
      <c r="CM174" s="281"/>
      <c r="CN174" s="281"/>
      <c r="CO174" s="281"/>
      <c r="CP174" s="281"/>
      <c r="CQ174" s="281"/>
      <c r="CR174" s="281"/>
      <c r="CS174" s="281"/>
      <c r="CT174" s="281"/>
      <c r="CU174" s="281"/>
      <c r="CV174" s="281"/>
      <c r="CW174" s="281"/>
      <c r="CX174" s="281"/>
      <c r="CY174" s="281"/>
      <c r="CZ174" s="281"/>
      <c r="DA174" s="281"/>
      <c r="DB174" s="281"/>
      <c r="DC174" s="281"/>
      <c r="DD174" s="281"/>
      <c r="DE174" s="281"/>
      <c r="DF174" s="281"/>
      <c r="DG174" s="281"/>
      <c r="DH174" s="281"/>
      <c r="DI174" s="281"/>
      <c r="DJ174" s="281"/>
      <c r="DK174" s="281"/>
      <c r="DL174" s="281"/>
      <c r="DM174" s="281"/>
      <c r="DN174" s="281"/>
      <c r="DO174" s="281"/>
      <c r="DP174" s="281"/>
      <c r="DQ174" s="281"/>
      <c r="DR174" s="281"/>
      <c r="DS174" s="281"/>
      <c r="DT174" s="281"/>
      <c r="DU174" s="281"/>
      <c r="DV174" s="281"/>
      <c r="DW174" s="281"/>
      <c r="DX174" s="281"/>
      <c r="DY174" s="281"/>
      <c r="DZ174" s="281"/>
      <c r="EA174" s="281"/>
      <c r="EB174" s="281"/>
      <c r="EC174" s="281"/>
      <c r="ED174" s="281"/>
      <c r="EE174" s="281"/>
      <c r="EF174" s="281"/>
      <c r="EG174" s="281"/>
      <c r="EH174" s="281"/>
      <c r="EI174" s="281"/>
      <c r="EJ174" s="281"/>
      <c r="EK174" s="281"/>
      <c r="EL174" s="281"/>
      <c r="EM174" s="281"/>
      <c r="EN174" s="281"/>
      <c r="EO174" s="281"/>
      <c r="EP174" s="281"/>
      <c r="EQ174" s="281"/>
      <c r="ER174" s="281"/>
      <c r="ES174" s="281"/>
      <c r="ET174" s="281"/>
      <c r="EU174" s="281"/>
      <c r="EV174" s="281"/>
      <c r="EW174" s="281"/>
      <c r="EX174" s="281"/>
      <c r="EY174" s="281"/>
      <c r="EZ174" s="281"/>
      <c r="FA174" s="281"/>
      <c r="FB174" s="281"/>
      <c r="FC174" s="281"/>
      <c r="FD174" s="281"/>
      <c r="FE174" s="281"/>
      <c r="FF174" s="281"/>
      <c r="FG174" s="281"/>
      <c r="FH174" s="281"/>
      <c r="FI174" s="281"/>
      <c r="FJ174" s="281"/>
      <c r="FK174" s="281"/>
      <c r="FL174" s="281"/>
    </row>
    <row r="175" spans="1:168" hidden="1" x14ac:dyDescent="0.25"/>
    <row r="176" spans="1:168" hidden="1" x14ac:dyDescent="0.25"/>
    <row r="177" spans="1:168" ht="15" hidden="1" x14ac:dyDescent="0.25">
      <c r="A177" s="28"/>
      <c r="B177">
        <v>3</v>
      </c>
      <c r="C177" s="512"/>
      <c r="D177" s="513">
        <f ca="1">OFFSET(D177,-2,0)+1</f>
        <v>1</v>
      </c>
      <c r="E177" s="479"/>
      <c r="F177" s="249"/>
      <c r="G177" s="250"/>
      <c r="H177" s="247"/>
      <c r="I177" s="183"/>
      <c r="J177" s="514"/>
      <c r="K177" s="192"/>
      <c r="Q177" s="1"/>
      <c r="R177" s="11" t="b">
        <f>IF(F177=CHAR(80),TRUE,FALSE)</f>
        <v>0</v>
      </c>
      <c r="S177" s="8" t="b">
        <f>IF(G177=CHAR(80),TRUE,FALSE)</f>
        <v>0</v>
      </c>
      <c r="T177" s="8" t="b">
        <f>IF(H177=CHAR(80),TRUE,FALSE)</f>
        <v>0</v>
      </c>
      <c r="U177" s="8" t="b">
        <f>IF(I177=CHAR(80),TRUE,FALSE)</f>
        <v>0</v>
      </c>
      <c r="V177" s="122"/>
      <c r="W177" s="515">
        <f>COUNTIF(R177:V177,TRUE)</f>
        <v>0</v>
      </c>
      <c r="X177" s="219" t="str">
        <f t="shared" ref="X177:AB178" si="337">IF(R177=TRUE,1,"")</f>
        <v/>
      </c>
      <c r="Y177" s="144" t="str">
        <f t="shared" si="337"/>
        <v/>
      </c>
      <c r="Z177" s="144" t="str">
        <f t="shared" si="337"/>
        <v/>
      </c>
      <c r="AA177" s="144" t="str">
        <f t="shared" si="337"/>
        <v/>
      </c>
      <c r="AB177" s="144" t="str">
        <f t="shared" si="337"/>
        <v/>
      </c>
      <c r="AC177" s="218" t="str">
        <f>IF(SUM(X177:AA177)&gt;0,1,"")</f>
        <v/>
      </c>
      <c r="AD177" s="8"/>
      <c r="AE177" s="8"/>
      <c r="AF177" s="8"/>
      <c r="AG177" s="8"/>
      <c r="AH177" s="8"/>
      <c r="AI177" s="8"/>
      <c r="AJ177" s="8"/>
      <c r="AK177" s="8"/>
      <c r="AL177" s="8"/>
      <c r="AM177" s="147"/>
      <c r="AN177" s="159"/>
      <c r="AO177" s="172"/>
      <c r="AP177" s="1"/>
      <c r="AQ177" s="1"/>
      <c r="AR177" s="172"/>
      <c r="AS177" s="1"/>
      <c r="AT177" s="1"/>
      <c r="AU177" s="1"/>
      <c r="AV177" s="1"/>
      <c r="AW177" s="1"/>
      <c r="AX177" s="1"/>
      <c r="AY177" s="1"/>
      <c r="AZ177" s="1"/>
      <c r="BA177" s="1"/>
      <c r="BB177" s="1"/>
      <c r="BC177" s="1"/>
      <c r="BD177" s="1"/>
      <c r="BE177" s="1"/>
      <c r="BF177" s="1"/>
      <c r="BG177" s="1"/>
      <c r="BH177" s="1"/>
      <c r="BI177" s="281"/>
      <c r="BJ177" s="281"/>
      <c r="BK177" s="281"/>
      <c r="BL177" s="281"/>
      <c r="BM177" s="281"/>
      <c r="BN177" s="281"/>
      <c r="BO177" s="281"/>
      <c r="BP177" s="281"/>
      <c r="BQ177" s="281"/>
      <c r="BR177" s="281"/>
      <c r="BS177" s="281"/>
      <c r="BT177" s="281"/>
      <c r="BU177" s="281"/>
      <c r="BV177" s="281"/>
      <c r="BW177" s="281"/>
      <c r="BX177" s="281"/>
      <c r="BY177" s="281"/>
      <c r="BZ177" s="281"/>
      <c r="CA177" s="281"/>
      <c r="CB177" s="281"/>
      <c r="CC177" s="281"/>
      <c r="CD177" s="281"/>
      <c r="CE177" s="281"/>
      <c r="CF177" s="281"/>
      <c r="CG177" s="281"/>
      <c r="CH177" s="281"/>
      <c r="CI177" s="281"/>
      <c r="CJ177" s="281"/>
      <c r="CK177" s="281"/>
      <c r="CL177" s="281"/>
      <c r="CM177" s="281"/>
      <c r="CN177" s="281"/>
      <c r="CO177" s="281"/>
      <c r="CP177" s="281"/>
      <c r="CQ177" s="281"/>
      <c r="CR177" s="281"/>
      <c r="CS177" s="281"/>
      <c r="CT177" s="281"/>
      <c r="CU177" s="281"/>
      <c r="CV177" s="281"/>
      <c r="CW177" s="281"/>
      <c r="CX177" s="281"/>
      <c r="CY177" s="281"/>
      <c r="CZ177" s="281"/>
      <c r="DA177" s="281"/>
      <c r="DB177" s="281"/>
      <c r="DC177" s="281"/>
      <c r="DD177" s="281"/>
      <c r="DE177" s="281"/>
      <c r="DF177" s="281"/>
      <c r="DG177" s="281"/>
      <c r="DH177" s="281"/>
      <c r="DI177" s="281"/>
      <c r="DJ177" s="281"/>
      <c r="DK177" s="281"/>
      <c r="DL177" s="281"/>
      <c r="DM177" s="281"/>
      <c r="DN177" s="281"/>
      <c r="DO177" s="281"/>
      <c r="DP177" s="281"/>
      <c r="DQ177" s="281"/>
      <c r="DR177" s="281"/>
      <c r="DS177" s="281"/>
      <c r="DT177" s="281"/>
      <c r="DU177" s="281"/>
      <c r="DV177" s="281"/>
      <c r="DW177" s="281"/>
      <c r="DX177" s="281"/>
      <c r="DY177" s="281"/>
      <c r="DZ177" s="281"/>
      <c r="EA177" s="281"/>
      <c r="EB177" s="281"/>
      <c r="EC177" s="281"/>
      <c r="ED177" s="281"/>
      <c r="EE177" s="281"/>
      <c r="EF177" s="281"/>
      <c r="EG177" s="281"/>
      <c r="EH177" s="281"/>
      <c r="EI177" s="281"/>
      <c r="EJ177" s="281"/>
      <c r="EK177" s="281"/>
      <c r="EL177" s="281"/>
      <c r="EM177" s="281"/>
      <c r="EN177" s="281"/>
      <c r="EO177" s="281"/>
      <c r="EP177" s="281"/>
      <c r="EQ177" s="281"/>
      <c r="ER177" s="281"/>
      <c r="ES177" s="281"/>
      <c r="ET177" s="281"/>
      <c r="EU177" s="281"/>
      <c r="EV177" s="281"/>
      <c r="EW177" s="281"/>
      <c r="EX177" s="281"/>
      <c r="EY177" s="281"/>
      <c r="EZ177" s="281"/>
      <c r="FA177" s="281"/>
      <c r="FB177" s="281"/>
      <c r="FC177" s="281"/>
      <c r="FD177" s="281"/>
      <c r="FE177" s="281"/>
      <c r="FF177" s="281"/>
      <c r="FG177" s="281"/>
      <c r="FH177" s="281"/>
      <c r="FI177" s="281"/>
      <c r="FJ177" s="281"/>
      <c r="FK177" s="281"/>
      <c r="FL177" s="281"/>
    </row>
    <row r="178" spans="1:168" hidden="1" x14ac:dyDescent="0.25">
      <c r="A178" s="28"/>
      <c r="C178" s="512"/>
      <c r="D178" s="480"/>
      <c r="E178" s="503"/>
      <c r="F178" s="116"/>
      <c r="G178" s="251"/>
      <c r="H178" s="248"/>
      <c r="I178" s="184"/>
      <c r="K178" s="192"/>
      <c r="Q178" s="1"/>
      <c r="R178" s="11"/>
      <c r="S178" s="8"/>
      <c r="T178" s="8"/>
      <c r="U178" s="8"/>
      <c r="V178" s="122"/>
      <c r="W178" s="65"/>
      <c r="X178" s="219" t="str">
        <f t="shared" si="337"/>
        <v/>
      </c>
      <c r="Y178" s="144" t="str">
        <f t="shared" si="337"/>
        <v/>
      </c>
      <c r="Z178" s="144" t="str">
        <f t="shared" si="337"/>
        <v/>
      </c>
      <c r="AA178" s="144" t="str">
        <f t="shared" si="337"/>
        <v/>
      </c>
      <c r="AB178" s="144" t="str">
        <f t="shared" si="337"/>
        <v/>
      </c>
      <c r="AC178" s="218" t="str">
        <f>IF(SUM(X178:AA178)&gt;0,1,"")</f>
        <v/>
      </c>
      <c r="AD178" s="8"/>
      <c r="AE178" s="8"/>
      <c r="AF178" s="8"/>
      <c r="AG178" s="8"/>
      <c r="AH178" s="8"/>
      <c r="AI178" s="8"/>
      <c r="AJ178" s="8"/>
      <c r="AK178" s="8"/>
      <c r="AL178" s="8"/>
      <c r="AM178" s="1"/>
      <c r="AN178" s="1"/>
      <c r="AO178" s="1"/>
      <c r="AP178" s="1"/>
      <c r="AQ178" s="1"/>
      <c r="AR178" s="1"/>
      <c r="AS178" s="1"/>
      <c r="AT178" s="1"/>
      <c r="AU178" s="1"/>
      <c r="AV178" s="1"/>
      <c r="AW178" s="1"/>
      <c r="AX178" s="1"/>
      <c r="AY178" s="1"/>
      <c r="AZ178" s="1"/>
      <c r="BA178" s="1"/>
      <c r="BB178" s="1"/>
      <c r="BC178" s="1"/>
      <c r="BD178" s="1"/>
      <c r="BE178" s="1"/>
      <c r="BF178" s="1"/>
      <c r="BG178" s="1"/>
      <c r="BH178" s="1"/>
      <c r="BI178" s="281"/>
      <c r="BJ178" s="281"/>
      <c r="BK178" s="281"/>
      <c r="BL178" s="281"/>
      <c r="BM178" s="281"/>
      <c r="BN178" s="281"/>
      <c r="BO178" s="281"/>
      <c r="BP178" s="281"/>
      <c r="BQ178" s="281"/>
      <c r="BR178" s="281"/>
      <c r="BS178" s="281"/>
      <c r="BT178" s="281"/>
      <c r="BU178" s="281"/>
      <c r="BV178" s="281"/>
      <c r="BW178" s="281"/>
      <c r="BX178" s="281"/>
      <c r="BY178" s="281"/>
      <c r="BZ178" s="281"/>
      <c r="CA178" s="281"/>
      <c r="CB178" s="281"/>
      <c r="CC178" s="281"/>
      <c r="CD178" s="281"/>
      <c r="CE178" s="281"/>
      <c r="CF178" s="281"/>
      <c r="CG178" s="281"/>
      <c r="CH178" s="281"/>
      <c r="CI178" s="281"/>
      <c r="CJ178" s="281"/>
      <c r="CK178" s="281"/>
      <c r="CL178" s="281"/>
      <c r="CM178" s="281"/>
      <c r="CN178" s="281"/>
      <c r="CO178" s="281"/>
      <c r="CP178" s="281"/>
      <c r="CQ178" s="281"/>
      <c r="CR178" s="281"/>
      <c r="CS178" s="281"/>
      <c r="CT178" s="281"/>
      <c r="CU178" s="281"/>
      <c r="CV178" s="281"/>
      <c r="CW178" s="281"/>
      <c r="CX178" s="281"/>
      <c r="CY178" s="281"/>
      <c r="CZ178" s="281"/>
      <c r="DA178" s="281"/>
      <c r="DB178" s="281"/>
      <c r="DC178" s="281"/>
      <c r="DD178" s="281"/>
      <c r="DE178" s="281"/>
      <c r="DF178" s="281"/>
      <c r="DG178" s="281"/>
      <c r="DH178" s="281"/>
      <c r="DI178" s="281"/>
      <c r="DJ178" s="281"/>
      <c r="DK178" s="281"/>
      <c r="DL178" s="281"/>
      <c r="DM178" s="281"/>
      <c r="DN178" s="281"/>
      <c r="DO178" s="281"/>
      <c r="DP178" s="281"/>
      <c r="DQ178" s="281"/>
      <c r="DR178" s="281"/>
      <c r="DS178" s="281"/>
      <c r="DT178" s="281"/>
      <c r="DU178" s="281"/>
      <c r="DV178" s="281"/>
      <c r="DW178" s="281"/>
      <c r="DX178" s="281"/>
      <c r="DY178" s="281"/>
      <c r="DZ178" s="281"/>
      <c r="EA178" s="281"/>
      <c r="EB178" s="281"/>
      <c r="EC178" s="281"/>
      <c r="ED178" s="281"/>
      <c r="EE178" s="281"/>
      <c r="EF178" s="281"/>
      <c r="EG178" s="281"/>
      <c r="EH178" s="281"/>
      <c r="EI178" s="281"/>
      <c r="EJ178" s="281"/>
      <c r="EK178" s="281"/>
      <c r="EL178" s="281"/>
      <c r="EM178" s="281"/>
      <c r="EN178" s="281"/>
      <c r="EO178" s="281"/>
      <c r="EP178" s="281"/>
      <c r="EQ178" s="281"/>
      <c r="ER178" s="281"/>
      <c r="ES178" s="281"/>
      <c r="ET178" s="281"/>
      <c r="EU178" s="281"/>
      <c r="EV178" s="281"/>
      <c r="EW178" s="281"/>
      <c r="EX178" s="281"/>
      <c r="EY178" s="281"/>
      <c r="EZ178" s="281"/>
      <c r="FA178" s="281"/>
      <c r="FB178" s="281"/>
      <c r="FC178" s="281"/>
      <c r="FD178" s="281"/>
      <c r="FE178" s="281"/>
      <c r="FF178" s="281"/>
      <c r="FG178" s="281"/>
      <c r="FH178" s="281"/>
      <c r="FI178" s="281"/>
      <c r="FJ178" s="281"/>
      <c r="FK178" s="281"/>
      <c r="FL178" s="281"/>
    </row>
    <row r="179" spans="1:168" ht="12.75" hidden="1" customHeight="1" x14ac:dyDescent="0.25"/>
    <row r="180" spans="1:168" ht="12.75" hidden="1" customHeight="1" x14ac:dyDescent="0.25"/>
    <row r="181" spans="1:168" ht="6" hidden="1" customHeight="1" x14ac:dyDescent="0.25">
      <c r="A181" s="28" t="s">
        <v>546</v>
      </c>
      <c r="C181" s="92"/>
      <c r="D181" s="3"/>
      <c r="E181" s="82"/>
      <c r="F181" s="138"/>
      <c r="G181" s="154"/>
      <c r="H181" s="185"/>
      <c r="I181" s="139"/>
      <c r="J181" s="94"/>
      <c r="K181" s="192"/>
      <c r="L181" s="507"/>
      <c r="M181" s="507"/>
      <c r="N181" s="507"/>
      <c r="O181" s="507"/>
      <c r="Q181" s="1"/>
      <c r="AE181" s="11"/>
      <c r="AF181" s="122"/>
      <c r="AG181" s="124" t="b">
        <f>AG182</f>
        <v>1</v>
      </c>
      <c r="AH181" s="124"/>
      <c r="AI181" s="168"/>
      <c r="AJ181" s="166"/>
      <c r="AK181" s="166"/>
      <c r="AL181" s="167"/>
      <c r="AM181" s="1"/>
      <c r="AN181" s="1"/>
      <c r="AO181" s="1"/>
      <c r="AP181" s="1"/>
      <c r="AQ181" s="1"/>
      <c r="AR181" s="1"/>
      <c r="AS181" s="1"/>
      <c r="AT181" s="230" t="str">
        <f>IF(AG181&lt;&gt;TRUE,FALSE,"")</f>
        <v/>
      </c>
      <c r="AU181" s="231" t="str">
        <f>IF(D181&lt;&gt;0,D181,"")</f>
        <v/>
      </c>
      <c r="AV181" s="227"/>
      <c r="AW181" s="230" t="str">
        <f>AW182</f>
        <v/>
      </c>
      <c r="AX181" s="227"/>
      <c r="AY181" s="230" t="str">
        <f>AY182</f>
        <v/>
      </c>
      <c r="AZ181" s="227"/>
      <c r="BA181" s="230" t="str">
        <f>BA182</f>
        <v/>
      </c>
      <c r="BB181" s="227"/>
      <c r="BC181" s="230" t="str">
        <f>BC182</f>
        <v/>
      </c>
      <c r="BD181" s="227"/>
      <c r="BE181" s="230" t="str">
        <f>BE182</f>
        <v/>
      </c>
      <c r="BF181" s="227"/>
      <c r="BG181" s="230" t="str">
        <f>BG182</f>
        <v/>
      </c>
      <c r="BH181" s="1"/>
      <c r="FE181" s="90" t="str">
        <f>FE182</f>
        <v>Show</v>
      </c>
      <c r="FF181" s="281"/>
      <c r="FG181" s="281"/>
      <c r="FH181" s="281"/>
      <c r="FI181" s="281"/>
      <c r="FJ181" s="281"/>
      <c r="FK181" s="281"/>
      <c r="FL181" s="281"/>
    </row>
    <row r="182" spans="1:168" ht="15" hidden="1" x14ac:dyDescent="0.25">
      <c r="A182" s="28" t="s">
        <v>546</v>
      </c>
      <c r="C182" s="176" t="s">
        <v>558</v>
      </c>
      <c r="D182" s="316" t="str">
        <f>IF(Cklst_Style=4,IF(FIND("--",$C$3)=11,MID($C$3,9,1)&amp;"."&amp;AI182,MID($C$3,9,2)&amp;"."&amp;AI182),IF(FIND("--",$C$3)=9,MID($C$3,7,1)&amp;"."&amp;AI182,MID($C$3,7,2)&amp;"."&amp;AI182))</f>
        <v>1.X</v>
      </c>
      <c r="E182" s="85" t="s">
        <v>709</v>
      </c>
      <c r="F182" s="177"/>
      <c r="G182" s="508" t="s">
        <v>203</v>
      </c>
      <c r="H182" s="181"/>
      <c r="I182" s="151" t="s">
        <v>216</v>
      </c>
      <c r="J182" s="143"/>
      <c r="K182" s="192"/>
      <c r="L182" s="130"/>
      <c r="M182" s="130"/>
      <c r="N182" s="130"/>
      <c r="O182" s="130"/>
      <c r="Q182" s="1"/>
      <c r="R182" s="171"/>
      <c r="S182" s="171"/>
      <c r="T182" s="171"/>
      <c r="U182" s="171"/>
      <c r="AE182" s="11" t="b">
        <f>IF(F182=CHAR(80),TRUE,FALSE)</f>
        <v>0</v>
      </c>
      <c r="AF182" s="122" t="b">
        <f>IF(H182=CHAR(80),TRUE,FALSE)</f>
        <v>0</v>
      </c>
      <c r="AG182" s="12" t="b">
        <f>IF(OR(C182=CHAR(80),C182="."),TRUE,FALSE)</f>
        <v>1</v>
      </c>
      <c r="AH182" s="218">
        <v>0</v>
      </c>
      <c r="AI182" s="169" t="s">
        <v>710</v>
      </c>
      <c r="AJ182" s="160"/>
      <c r="AK182" s="160" t="b">
        <v>1</v>
      </c>
      <c r="AL182" s="161"/>
      <c r="AM182" s="1"/>
      <c r="AN182" s="1"/>
      <c r="AO182" s="1"/>
      <c r="AP182" s="1"/>
      <c r="AQ182" s="1"/>
      <c r="AR182" s="1"/>
      <c r="AS182" s="1"/>
      <c r="AT182" s="230" t="str">
        <f>IF(AG182&lt;&gt;TRUE,FALSE,"")</f>
        <v/>
      </c>
      <c r="AU182" s="231" t="str">
        <f>IF(D182&lt;&gt;0,D182,"")</f>
        <v>1.X</v>
      </c>
      <c r="AV182" s="318"/>
      <c r="AW182" s="230" t="str">
        <f>IF(AND(Setup_Flag=1,AV182="",$C182=""),FALSE,"")</f>
        <v/>
      </c>
      <c r="AX182" s="318"/>
      <c r="AY182" s="230" t="str">
        <f>IF(AND(MR2_Flag=1,AX182="",$C182=""),FALSE,"")</f>
        <v/>
      </c>
      <c r="AZ182" s="318"/>
      <c r="BA182" s="230" t="str">
        <f>IF(AND(DP_Flag=1,AZ182="",$C182=""),FALSE,"")</f>
        <v/>
      </c>
      <c r="BB182" s="318"/>
      <c r="BC182" s="230" t="str">
        <f>IF(AND(SS_Flag=1,BB182="",$C182=""),FALSE,"")</f>
        <v/>
      </c>
      <c r="BD182" s="318"/>
      <c r="BE182" s="230" t="str">
        <f>IF(AND(SP_Flag=1,BD182="",$C182=""),FALSE,"")</f>
        <v/>
      </c>
      <c r="BF182" s="318"/>
      <c r="BG182" s="230" t="str">
        <f>IF(AND(FM_Flag=1,BF182="",$C182=""),FALSE,"")</f>
        <v/>
      </c>
      <c r="BH182" s="1"/>
      <c r="BI182" s="268"/>
      <c r="BJ182" s="269" t="s">
        <v>675</v>
      </c>
      <c r="BK182" s="269" t="s">
        <v>675</v>
      </c>
      <c r="BL182" s="269" t="s">
        <v>675</v>
      </c>
      <c r="BM182" s="269" t="s">
        <v>675</v>
      </c>
      <c r="BN182" s="269" t="s">
        <v>675</v>
      </c>
      <c r="BO182" s="269" t="s">
        <v>675</v>
      </c>
      <c r="BP182" s="270" t="str">
        <f ca="1">IF(OR(BI$16=0,BR$16&lt;&gt;0),"",IF(OFFSET(BI182,0,BI$16)="Y",1,IF(OFFSET(BI182,0,BI$16)="N",0,"")))</f>
        <v/>
      </c>
      <c r="BQ182" s="278"/>
      <c r="BR182" s="268"/>
      <c r="BS182" s="269" t="s">
        <v>675</v>
      </c>
      <c r="BT182" s="269" t="s">
        <v>675</v>
      </c>
      <c r="BU182" s="269" t="s">
        <v>675</v>
      </c>
      <c r="BV182" s="269" t="s">
        <v>675</v>
      </c>
      <c r="BW182" s="269" t="s">
        <v>675</v>
      </c>
      <c r="BX182" s="269" t="s">
        <v>675</v>
      </c>
      <c r="BY182" s="269" t="s">
        <v>675</v>
      </c>
      <c r="BZ182" s="269" t="s">
        <v>675</v>
      </c>
      <c r="CA182" s="269" t="s">
        <v>675</v>
      </c>
      <c r="CB182" s="269" t="s">
        <v>675</v>
      </c>
      <c r="CC182" s="269" t="s">
        <v>675</v>
      </c>
      <c r="CD182" s="269" t="s">
        <v>675</v>
      </c>
      <c r="CE182" s="269" t="s">
        <v>675</v>
      </c>
      <c r="CF182" s="269" t="s">
        <v>675</v>
      </c>
      <c r="CG182" s="269" t="s">
        <v>675</v>
      </c>
      <c r="CH182" s="269" t="s">
        <v>675</v>
      </c>
      <c r="CI182" s="269" t="s">
        <v>675</v>
      </c>
      <c r="CJ182" s="269" t="s">
        <v>675</v>
      </c>
      <c r="CK182" s="269" t="s">
        <v>675</v>
      </c>
      <c r="CL182" s="270" t="str">
        <f ca="1">IF(BR$16=0,"",IF(OFFSET(BR182,0,BR$16)="Y",1,IF(OFFSET(BR182,0,BR$16)="N",0,"")))</f>
        <v/>
      </c>
      <c r="CM182" s="278"/>
      <c r="CN182" s="268"/>
      <c r="CO182" s="269" t="s">
        <v>675</v>
      </c>
      <c r="CP182" s="269" t="s">
        <v>675</v>
      </c>
      <c r="CQ182" s="269" t="s">
        <v>675</v>
      </c>
      <c r="CR182" s="269" t="s">
        <v>675</v>
      </c>
      <c r="CS182" s="269" t="s">
        <v>675</v>
      </c>
      <c r="CT182" s="270" t="str">
        <f ca="1">IF(OR(CN$16=0,CW$16&lt;&gt;0),"",IF(CW$16=1,0,IF(OFFSET(CN182,0,CN$16)="Y",1,IF(OFFSET(CN182,0,CN$16)="N",0,""))))</f>
        <v/>
      </c>
      <c r="CU182" s="188"/>
      <c r="CV182" s="268"/>
      <c r="CW182" s="269" t="s">
        <v>675</v>
      </c>
      <c r="CX182" s="269" t="s">
        <v>675</v>
      </c>
      <c r="CY182" s="269" t="s">
        <v>675</v>
      </c>
      <c r="CZ182" s="269" t="s">
        <v>675</v>
      </c>
      <c r="DA182" s="269" t="s">
        <v>675</v>
      </c>
      <c r="DB182" s="269" t="s">
        <v>675</v>
      </c>
      <c r="DC182" s="269" t="s">
        <v>675</v>
      </c>
      <c r="DD182" s="269" t="s">
        <v>675</v>
      </c>
      <c r="DE182" s="269" t="s">
        <v>675</v>
      </c>
      <c r="DF182" s="270" t="str">
        <f>IF(CV$16=0,"",IF(OR(AND(CW$16=1,CW182="Y"),AND(CX$16=1,CX182="Y"),AND(CY$16=1,CY182="Y"),AND(CZ$16=1,CZ182="Y"),AND(DA$16=1,DA182="Y"),AND(DB$16=1,DB182="Y"),AND(DC$16=1,DC182="Y"),AND(DD$16=1,DD182="Y"),AND(DE$16=1,DE182="Y")),1,IF(OR(AND(CW$16=1,CW182="N"),AND(CX$16=1,CX182="N"),AND(CY$16=1,CY182="N"),AND(CZ$16=1,CZ182="N"),AND(DA$16=1,DA182="N"),AND(DB$16=1,DB182="N"),AND(DC$16=1,DC182="N"),AND(DD$16=1,DD182="N"),AND(DE$16=1,DE182="N")),0,"")))</f>
        <v/>
      </c>
      <c r="DG182" s="188"/>
      <c r="DH182" s="268"/>
      <c r="DI182" s="269" t="s">
        <v>675</v>
      </c>
      <c r="DJ182" s="269" t="s">
        <v>675</v>
      </c>
      <c r="DK182" s="270" t="str">
        <f ca="1">IF(DH$16=0,"",IF(OFFSET(DH182,0,DH$16)="Y",1,IF(OFFSET(DH182,0,DH$16)="N",0,"")))</f>
        <v/>
      </c>
      <c r="DL182" s="188"/>
      <c r="DM182" s="268"/>
      <c r="DN182" s="269" t="s">
        <v>675</v>
      </c>
      <c r="DO182" s="269" t="s">
        <v>675</v>
      </c>
      <c r="DP182" s="270" t="str">
        <f ca="1">IF(DM$16=0,"",IF(OFFSET(DM182,0,DM$16)="Y",1,IF(OFFSET(DM182,0,DM$16)="N",0,"")))</f>
        <v/>
      </c>
      <c r="DQ182" s="188"/>
      <c r="DR182" s="268"/>
      <c r="DS182" s="269" t="s">
        <v>676</v>
      </c>
      <c r="DT182" s="279"/>
      <c r="DU182" s="270" t="str">
        <f ca="1">IF(DR$16=0,"",IF(AND(OFFSET(DR182,0,1)="Y",DS$16="Yes"),1,IF(OFFSET(DR182,0,1)="N",1,0)))</f>
        <v/>
      </c>
      <c r="DV182" s="188"/>
      <c r="DW182" s="268"/>
      <c r="DX182" s="269" t="s">
        <v>676</v>
      </c>
      <c r="DY182" s="279"/>
      <c r="DZ182" s="270" t="str">
        <f ca="1">IF(DW$16=0,"",IF(AND(OFFSET(DW182,0,1)="Y",DX$16="Yes"),1,IF(OFFSET(DW182,0,1)="N",1,0)))</f>
        <v/>
      </c>
      <c r="EA182" s="188"/>
      <c r="EB182" s="268"/>
      <c r="EC182" s="269" t="s">
        <v>676</v>
      </c>
      <c r="ED182" s="279"/>
      <c r="EE182" s="270" t="str">
        <f ca="1">IF(EB$16=0,"",IF(AND(OFFSET(EB182,0,1)="Y",EC$16="Yes"),1,IF(OFFSET(EB182,0,1)="N",1,0)))</f>
        <v/>
      </c>
      <c r="EF182" s="188"/>
      <c r="EG182" s="268"/>
      <c r="EH182" s="269" t="s">
        <v>676</v>
      </c>
      <c r="EI182" s="279"/>
      <c r="EJ182" s="270" t="str">
        <f ca="1">IF(EG$16=0,"",IF(AND(OFFSET(EG182,0,1)="Y",EH$16="Yes"),1,IF(OFFSET(EG182,0,1)="N",1,0)))</f>
        <v/>
      </c>
      <c r="EK182" s="188"/>
      <c r="EL182" s="268"/>
      <c r="EM182" s="269" t="s">
        <v>676</v>
      </c>
      <c r="EN182" s="279"/>
      <c r="EO182" s="270" t="str">
        <f ca="1">IF(EL$16=0,"",IF(AND(OFFSET(EL182,0,1)="Y",EM$16="Yes"),1,IF(OFFSET(EL182,0,1)="N",1,0)))</f>
        <v/>
      </c>
      <c r="EP182" s="271"/>
      <c r="EQ182" s="509" t="str">
        <f ca="1">BP182</f>
        <v/>
      </c>
      <c r="ER182" s="509" t="str">
        <f t="shared" ref="ER182" ca="1" si="338">CL182</f>
        <v/>
      </c>
      <c r="ES182" s="509" t="str">
        <f t="shared" ref="ES182" ca="1" si="339">CT182</f>
        <v/>
      </c>
      <c r="ET182" s="509" t="str">
        <f t="shared" ref="ET182" si="340">DF182</f>
        <v/>
      </c>
      <c r="EU182" s="509" t="str">
        <f t="shared" ref="EU182" ca="1" si="341">DK182</f>
        <v/>
      </c>
      <c r="EV182" s="509" t="str">
        <f t="shared" ref="EV182" ca="1" si="342">DP182</f>
        <v/>
      </c>
      <c r="EW182" s="509" t="str">
        <f t="shared" ref="EW182" ca="1" si="343">DU182</f>
        <v/>
      </c>
      <c r="EX182" s="509" t="str">
        <f t="shared" ref="EX182" ca="1" si="344">DZ182</f>
        <v/>
      </c>
      <c r="EY182" s="509" t="str">
        <f t="shared" ref="EY182" ca="1" si="345">EE182</f>
        <v/>
      </c>
      <c r="EZ182" s="509" t="str">
        <f t="shared" ref="EZ182" ca="1" si="346">EJ182</f>
        <v/>
      </c>
      <c r="FA182" s="509" t="str">
        <f t="shared" ref="FA182" ca="1" si="347">EO182</f>
        <v/>
      </c>
      <c r="FC182" s="509">
        <f t="shared" ref="FC182" ca="1" si="348">COUNTA(EQ182:FA182)-COUNTBLANK(EQ182:FA182)</f>
        <v>0</v>
      </c>
      <c r="FD182" s="280">
        <f t="shared" ref="FD182" ca="1" si="349">SUM(EQ182:FA182)</f>
        <v>0</v>
      </c>
      <c r="FE182" s="280" t="s">
        <v>586</v>
      </c>
      <c r="FF182" s="228"/>
      <c r="FG182" s="281"/>
      <c r="FH182" s="281"/>
      <c r="FI182" s="281"/>
      <c r="FJ182" s="281"/>
      <c r="FK182" s="281"/>
      <c r="FL182" s="281"/>
    </row>
    <row r="183" spans="1:168" ht="6" hidden="1" customHeight="1" x14ac:dyDescent="0.25">
      <c r="A183" s="28" t="s">
        <v>546</v>
      </c>
      <c r="C183" s="93"/>
      <c r="D183" s="128"/>
      <c r="E183" s="86"/>
      <c r="F183" s="140"/>
      <c r="G183" s="153"/>
      <c r="H183" s="186"/>
      <c r="I183" s="141"/>
      <c r="J183" s="96"/>
      <c r="K183" s="196"/>
      <c r="L183" s="127"/>
      <c r="M183" s="127"/>
      <c r="N183" s="127"/>
      <c r="O183" s="127"/>
      <c r="Q183" s="1"/>
      <c r="AE183" s="11"/>
      <c r="AF183" s="122"/>
      <c r="AG183" s="12" t="b">
        <f>AG182</f>
        <v>1</v>
      </c>
      <c r="AH183" s="12"/>
      <c r="AI183" s="168"/>
      <c r="AJ183" s="166"/>
      <c r="AK183" s="166"/>
      <c r="AL183" s="167"/>
      <c r="AM183" s="1"/>
      <c r="AN183" s="1"/>
      <c r="AO183" s="1"/>
      <c r="AP183" s="1"/>
      <c r="AQ183" s="1"/>
      <c r="AR183" s="1"/>
      <c r="AS183" s="1"/>
      <c r="AT183" s="230" t="str">
        <f>IF(AG183&lt;&gt;TRUE,FALSE,"")</f>
        <v/>
      </c>
      <c r="AU183" s="231" t="str">
        <f>IF(D183&lt;&gt;0,D183,"")</f>
        <v/>
      </c>
      <c r="AV183" s="227"/>
      <c r="AW183" s="230" t="str">
        <f>AW182</f>
        <v/>
      </c>
      <c r="AX183" s="227"/>
      <c r="AY183" s="230" t="str">
        <f>AY182</f>
        <v/>
      </c>
      <c r="AZ183" s="227"/>
      <c r="BA183" s="230" t="str">
        <f>BA182</f>
        <v/>
      </c>
      <c r="BB183" s="227"/>
      <c r="BC183" s="230" t="str">
        <f>BC182</f>
        <v/>
      </c>
      <c r="BD183" s="227"/>
      <c r="BE183" s="230" t="str">
        <f>BE182</f>
        <v/>
      </c>
      <c r="BF183" s="227"/>
      <c r="BG183" s="230" t="str">
        <f>BG182</f>
        <v/>
      </c>
      <c r="BH183" s="1"/>
      <c r="FE183" s="90" t="str">
        <f>FE182</f>
        <v>Show</v>
      </c>
      <c r="FF183" s="281"/>
      <c r="FG183" s="281"/>
      <c r="FH183" s="281"/>
      <c r="FI183" s="281"/>
      <c r="FJ183" s="281"/>
      <c r="FK183" s="281"/>
      <c r="FL183" s="281"/>
    </row>
    <row r="184" spans="1:168" hidden="1" x14ac:dyDescent="0.25"/>
    <row r="185" spans="1:168" hidden="1" x14ac:dyDescent="0.25"/>
    <row r="186" spans="1:168" ht="6" hidden="1" customHeight="1" x14ac:dyDescent="0.25">
      <c r="A186" s="28" t="s">
        <v>546</v>
      </c>
      <c r="C186" s="92"/>
      <c r="D186" s="3"/>
      <c r="E186" s="82"/>
      <c r="F186" s="138"/>
      <c r="G186" s="154"/>
      <c r="H186" s="185"/>
      <c r="I186" s="139"/>
      <c r="J186" s="94"/>
      <c r="K186" s="192"/>
      <c r="L186" s="507"/>
      <c r="M186" s="507"/>
      <c r="N186" s="507"/>
      <c r="O186" s="507"/>
      <c r="Q186" s="1"/>
      <c r="AE186" s="11"/>
      <c r="AF186" s="122"/>
      <c r="AG186" s="124" t="b">
        <f>AG187</f>
        <v>1</v>
      </c>
      <c r="AH186" s="124"/>
      <c r="AI186" s="168"/>
      <c r="AJ186" s="166"/>
      <c r="AK186" s="166"/>
      <c r="AL186" s="167"/>
      <c r="AM186" s="1"/>
      <c r="AN186" s="1"/>
      <c r="AO186" s="1"/>
      <c r="AP186" s="1"/>
      <c r="AQ186" s="1"/>
      <c r="AR186" s="1"/>
      <c r="AS186" s="1"/>
      <c r="AT186" s="230" t="str">
        <f>IF(AG186&lt;&gt;TRUE,FALSE,"")</f>
        <v/>
      </c>
      <c r="AU186" s="231" t="str">
        <f>IF(D186&lt;&gt;0,D186,"")</f>
        <v/>
      </c>
      <c r="AV186" s="227"/>
      <c r="AW186" s="230" t="str">
        <f>AW187</f>
        <v/>
      </c>
      <c r="AX186" s="227"/>
      <c r="AY186" s="230" t="str">
        <f>AY187</f>
        <v/>
      </c>
      <c r="AZ186" s="227"/>
      <c r="BA186" s="230" t="str">
        <f>BA187</f>
        <v/>
      </c>
      <c r="BB186" s="227"/>
      <c r="BC186" s="230" t="str">
        <f>BC187</f>
        <v/>
      </c>
      <c r="BD186" s="227"/>
      <c r="BE186" s="230" t="str">
        <f>BE187</f>
        <v/>
      </c>
      <c r="BF186" s="227"/>
      <c r="BG186" s="230" t="str">
        <f>BG187</f>
        <v/>
      </c>
      <c r="BH186" s="1"/>
      <c r="FE186" s="90" t="str">
        <f>FE187</f>
        <v>Show</v>
      </c>
      <c r="FF186" s="281"/>
      <c r="FG186" s="281"/>
      <c r="FH186" s="281"/>
      <c r="FI186" s="281"/>
      <c r="FJ186" s="281"/>
      <c r="FK186" s="281"/>
      <c r="FL186" s="281"/>
    </row>
    <row r="187" spans="1:168" ht="15" hidden="1" x14ac:dyDescent="0.25">
      <c r="A187" s="28" t="s">
        <v>546</v>
      </c>
      <c r="C187" s="176" t="s">
        <v>558</v>
      </c>
      <c r="D187" s="317"/>
      <c r="E187" s="85" t="s">
        <v>709</v>
      </c>
      <c r="F187" s="177"/>
      <c r="G187" s="508" t="s">
        <v>203</v>
      </c>
      <c r="H187" s="181"/>
      <c r="I187" s="151" t="s">
        <v>216</v>
      </c>
      <c r="J187" s="143"/>
      <c r="K187" s="192"/>
      <c r="L187" s="130"/>
      <c r="M187" s="130"/>
      <c r="N187" s="130"/>
      <c r="O187" s="130"/>
      <c r="Q187" s="1"/>
      <c r="R187" s="171"/>
      <c r="S187" s="171"/>
      <c r="T187" s="171"/>
      <c r="U187" s="171"/>
      <c r="AE187" s="11" t="b">
        <f>IF(F187=CHAR(80),TRUE,FALSE)</f>
        <v>0</v>
      </c>
      <c r="AF187" s="122" t="b">
        <f>IF(H187=CHAR(80),TRUE,FALSE)</f>
        <v>0</v>
      </c>
      <c r="AG187" s="12" t="b">
        <f>IF(OR(C187=CHAR(80),C187="."),TRUE,FALSE)</f>
        <v>1</v>
      </c>
      <c r="AH187" s="218">
        <v>0</v>
      </c>
      <c r="AI187" s="169" t="s">
        <v>711</v>
      </c>
      <c r="AJ187" s="160"/>
      <c r="AK187" s="160"/>
      <c r="AL187" s="161" t="b">
        <v>1</v>
      </c>
      <c r="AM187" s="1"/>
      <c r="AN187" s="1"/>
      <c r="AO187" s="1"/>
      <c r="AP187" s="1"/>
      <c r="AQ187" s="1"/>
      <c r="AR187" s="1"/>
      <c r="AS187" s="1"/>
      <c r="AT187" s="230" t="str">
        <f>IF(AG187&lt;&gt;TRUE,FALSE,"")</f>
        <v/>
      </c>
      <c r="AU187" s="231" t="str">
        <f>IF(D187&lt;&gt;0,D187,"")</f>
        <v/>
      </c>
      <c r="AV187" s="318"/>
      <c r="AW187" s="230" t="str">
        <f>IF(AND(Setup_Flag=1,AV187="",$C187=""),FALSE,"")</f>
        <v/>
      </c>
      <c r="AX187" s="318"/>
      <c r="AY187" s="230" t="str">
        <f>IF(AND(MR2_Flag=1,AX187="",$C187=""),FALSE,"")</f>
        <v/>
      </c>
      <c r="AZ187" s="318"/>
      <c r="BA187" s="230" t="str">
        <f>IF(AND(DP_Flag=1,AZ187="",$C187=""),FALSE,"")</f>
        <v/>
      </c>
      <c r="BB187" s="318"/>
      <c r="BC187" s="230" t="str">
        <f>IF(AND(SS_Flag=1,BB187="",$C187=""),FALSE,"")</f>
        <v/>
      </c>
      <c r="BD187" s="318"/>
      <c r="BE187" s="230" t="str">
        <f>IF(AND(SP_Flag=1,BD187="",$C187=""),FALSE,"")</f>
        <v/>
      </c>
      <c r="BF187" s="318"/>
      <c r="BG187" s="230" t="str">
        <f>IF(AND(FM_Flag=1,BF187="",$C187=""),FALSE,"")</f>
        <v/>
      </c>
      <c r="BH187" s="1"/>
      <c r="BI187" s="268"/>
      <c r="BJ187" s="269" t="s">
        <v>675</v>
      </c>
      <c r="BK187" s="269" t="s">
        <v>675</v>
      </c>
      <c r="BL187" s="269" t="s">
        <v>675</v>
      </c>
      <c r="BM187" s="269" t="s">
        <v>675</v>
      </c>
      <c r="BN187" s="269" t="s">
        <v>675</v>
      </c>
      <c r="BO187" s="269" t="s">
        <v>675</v>
      </c>
      <c r="BP187" s="270" t="str">
        <f ca="1">IF(OR(BI$16=0,BR$16&lt;&gt;0),"",IF(OFFSET(BI187,0,BI$16)="Y",1,IF(OFFSET(BI187,0,BI$16)="N",0,"")))</f>
        <v/>
      </c>
      <c r="BQ187" s="278"/>
      <c r="BR187" s="268"/>
      <c r="BS187" s="269" t="s">
        <v>675</v>
      </c>
      <c r="BT187" s="269" t="s">
        <v>675</v>
      </c>
      <c r="BU187" s="269" t="s">
        <v>675</v>
      </c>
      <c r="BV187" s="269" t="s">
        <v>675</v>
      </c>
      <c r="BW187" s="269" t="s">
        <v>675</v>
      </c>
      <c r="BX187" s="269" t="s">
        <v>675</v>
      </c>
      <c r="BY187" s="269" t="s">
        <v>675</v>
      </c>
      <c r="BZ187" s="269" t="s">
        <v>675</v>
      </c>
      <c r="CA187" s="269" t="s">
        <v>675</v>
      </c>
      <c r="CB187" s="269" t="s">
        <v>675</v>
      </c>
      <c r="CC187" s="269" t="s">
        <v>675</v>
      </c>
      <c r="CD187" s="269" t="s">
        <v>675</v>
      </c>
      <c r="CE187" s="269" t="s">
        <v>675</v>
      </c>
      <c r="CF187" s="269" t="s">
        <v>675</v>
      </c>
      <c r="CG187" s="269" t="s">
        <v>675</v>
      </c>
      <c r="CH187" s="269" t="s">
        <v>675</v>
      </c>
      <c r="CI187" s="269" t="s">
        <v>675</v>
      </c>
      <c r="CJ187" s="269" t="s">
        <v>675</v>
      </c>
      <c r="CK187" s="269" t="s">
        <v>675</v>
      </c>
      <c r="CL187" s="270" t="str">
        <f ca="1">IF(BR$16=0,"",IF(OFFSET(BR187,0,BR$16)="Y",1,IF(OFFSET(BR187,0,BR$16)="N",0,"")))</f>
        <v/>
      </c>
      <c r="CM187" s="278"/>
      <c r="CN187" s="268"/>
      <c r="CO187" s="269" t="s">
        <v>675</v>
      </c>
      <c r="CP187" s="269" t="s">
        <v>675</v>
      </c>
      <c r="CQ187" s="269" t="s">
        <v>675</v>
      </c>
      <c r="CR187" s="269" t="s">
        <v>675</v>
      </c>
      <c r="CS187" s="269" t="s">
        <v>675</v>
      </c>
      <c r="CT187" s="270" t="str">
        <f ca="1">IF(OR(CN$16=0,CW$16&lt;&gt;0),"",IF(CW$16=1,0,IF(OFFSET(CN187,0,CN$16)="Y",1,IF(OFFSET(CN187,0,CN$16)="N",0,""))))</f>
        <v/>
      </c>
      <c r="CU187" s="188"/>
      <c r="CV187" s="268"/>
      <c r="CW187" s="269" t="s">
        <v>675</v>
      </c>
      <c r="CX187" s="269" t="s">
        <v>675</v>
      </c>
      <c r="CY187" s="269" t="s">
        <v>675</v>
      </c>
      <c r="CZ187" s="269" t="s">
        <v>675</v>
      </c>
      <c r="DA187" s="269" t="s">
        <v>675</v>
      </c>
      <c r="DB187" s="269" t="s">
        <v>675</v>
      </c>
      <c r="DC187" s="269" t="s">
        <v>675</v>
      </c>
      <c r="DD187" s="269" t="s">
        <v>675</v>
      </c>
      <c r="DE187" s="269" t="s">
        <v>675</v>
      </c>
      <c r="DF187" s="270" t="str">
        <f>IF(CV$16=0,"",IF(OR(AND(CW$16=1,CW187="Y"),AND(CX$16=1,CX187="Y"),AND(CY$16=1,CY187="Y"),AND(CZ$16=1,CZ187="Y"),AND(DA$16=1,DA187="Y"),AND(DB$16=1,DB187="Y"),AND(DC$16=1,DC187="Y"),AND(DD$16=1,DD187="Y"),AND(DE$16=1,DE187="Y")),1,IF(OR(AND(CW$16=1,CW187="N"),AND(CX$16=1,CX187="N"),AND(CY$16=1,CY187="N"),AND(CZ$16=1,CZ187="N"),AND(DA$16=1,DA187="N"),AND(DB$16=1,DB187="N"),AND(DC$16=1,DC187="N"),AND(DD$16=1,DD187="N"),AND(DE$16=1,DE187="N")),0,"")))</f>
        <v/>
      </c>
      <c r="DG187" s="188"/>
      <c r="DH187" s="268"/>
      <c r="DI187" s="269" t="s">
        <v>675</v>
      </c>
      <c r="DJ187" s="269" t="s">
        <v>675</v>
      </c>
      <c r="DK187" s="270" t="str">
        <f ca="1">IF(DH$16=0,"",IF(OFFSET(DH187,0,DH$16)="Y",1,IF(OFFSET(DH187,0,DH$16)="N",0,"")))</f>
        <v/>
      </c>
      <c r="DL187" s="188"/>
      <c r="DM187" s="268"/>
      <c r="DN187" s="269" t="s">
        <v>675</v>
      </c>
      <c r="DO187" s="269" t="s">
        <v>675</v>
      </c>
      <c r="DP187" s="270" t="str">
        <f ca="1">IF(DM$16=0,"",IF(OFFSET(DM187,0,DM$16)="Y",1,IF(OFFSET(DM187,0,DM$16)="N",0,"")))</f>
        <v/>
      </c>
      <c r="DQ187" s="188"/>
      <c r="DR187" s="268"/>
      <c r="DS187" s="269" t="s">
        <v>676</v>
      </c>
      <c r="DT187" s="279"/>
      <c r="DU187" s="270" t="str">
        <f ca="1">IF(DR$16=0,"",IF(AND(OFFSET(DR187,0,1)="Y",DS$16="Yes"),1,IF(OFFSET(DR187,0,1)="N",1,0)))</f>
        <v/>
      </c>
      <c r="DV187" s="188"/>
      <c r="DW187" s="268"/>
      <c r="DX187" s="269" t="s">
        <v>676</v>
      </c>
      <c r="DY187" s="279"/>
      <c r="DZ187" s="270" t="str">
        <f ca="1">IF(DW$16=0,"",IF(AND(OFFSET(DW187,0,1)="Y",DX$16="Yes"),1,IF(OFFSET(DW187,0,1)="N",1,0)))</f>
        <v/>
      </c>
      <c r="EA187" s="188"/>
      <c r="EB187" s="268"/>
      <c r="EC187" s="269" t="s">
        <v>676</v>
      </c>
      <c r="ED187" s="279"/>
      <c r="EE187" s="270" t="str">
        <f ca="1">IF(EB$16=0,"",IF(AND(OFFSET(EB187,0,1)="Y",EC$16="Yes"),1,IF(OFFSET(EB187,0,1)="N",1,0)))</f>
        <v/>
      </c>
      <c r="EF187" s="188"/>
      <c r="EG187" s="268"/>
      <c r="EH187" s="269" t="s">
        <v>676</v>
      </c>
      <c r="EI187" s="279"/>
      <c r="EJ187" s="270" t="str">
        <f ca="1">IF(EG$16=0,"",IF(AND(OFFSET(EG187,0,1)="Y",EH$16="Yes"),1,IF(OFFSET(EG187,0,1)="N",1,0)))</f>
        <v/>
      </c>
      <c r="EK187" s="188"/>
      <c r="EL187" s="268"/>
      <c r="EM187" s="269" t="s">
        <v>676</v>
      </c>
      <c r="EN187" s="279"/>
      <c r="EO187" s="270" t="str">
        <f ca="1">IF(EL$16=0,"",IF(AND(OFFSET(EL187,0,1)="Y",EM$16="Yes"),1,IF(OFFSET(EL187,0,1)="N",1,0)))</f>
        <v/>
      </c>
      <c r="EP187" s="271"/>
      <c r="EQ187" s="509" t="str">
        <f ca="1">BP187</f>
        <v/>
      </c>
      <c r="ER187" s="509" t="str">
        <f t="shared" ref="ER187" ca="1" si="350">CL187</f>
        <v/>
      </c>
      <c r="ES187" s="509" t="str">
        <f t="shared" ref="ES187" ca="1" si="351">CT187</f>
        <v/>
      </c>
      <c r="ET187" s="509" t="str">
        <f t="shared" ref="ET187" si="352">DF187</f>
        <v/>
      </c>
      <c r="EU187" s="509" t="str">
        <f t="shared" ref="EU187" ca="1" si="353">DK187</f>
        <v/>
      </c>
      <c r="EV187" s="509" t="str">
        <f t="shared" ref="EV187" ca="1" si="354">DP187</f>
        <v/>
      </c>
      <c r="EW187" s="509" t="str">
        <f t="shared" ref="EW187" ca="1" si="355">DU187</f>
        <v/>
      </c>
      <c r="EX187" s="509" t="str">
        <f t="shared" ref="EX187" ca="1" si="356">DZ187</f>
        <v/>
      </c>
      <c r="EY187" s="509" t="str">
        <f t="shared" ref="EY187" ca="1" si="357">EE187</f>
        <v/>
      </c>
      <c r="EZ187" s="509" t="str">
        <f t="shared" ref="EZ187" ca="1" si="358">EJ187</f>
        <v/>
      </c>
      <c r="FA187" s="509" t="str">
        <f t="shared" ref="FA187" ca="1" si="359">EO187</f>
        <v/>
      </c>
      <c r="FC187" s="509">
        <f t="shared" ref="FC187" ca="1" si="360">COUNTA(EQ187:FA187)-COUNTBLANK(EQ187:FA187)</f>
        <v>0</v>
      </c>
      <c r="FD187" s="280">
        <f t="shared" ref="FD187" ca="1" si="361">SUM(EQ187:FA187)</f>
        <v>0</v>
      </c>
      <c r="FE187" s="280" t="s">
        <v>586</v>
      </c>
      <c r="FF187" s="228"/>
      <c r="FG187" s="281"/>
      <c r="FH187" s="281"/>
      <c r="FI187" s="281"/>
      <c r="FJ187" s="281"/>
      <c r="FK187" s="281"/>
      <c r="FL187" s="281"/>
    </row>
    <row r="188" spans="1:168" ht="6" hidden="1" customHeight="1" x14ac:dyDescent="0.25">
      <c r="A188" s="28" t="s">
        <v>546</v>
      </c>
      <c r="C188" s="93"/>
      <c r="D188" s="128"/>
      <c r="E188" s="86"/>
      <c r="F188" s="140"/>
      <c r="G188" s="153"/>
      <c r="H188" s="186"/>
      <c r="I188" s="141"/>
      <c r="J188" s="96"/>
      <c r="K188" s="196"/>
      <c r="L188" s="127"/>
      <c r="M188" s="127"/>
      <c r="N188" s="127"/>
      <c r="O188" s="127"/>
      <c r="Q188" s="1"/>
      <c r="AE188" s="11"/>
      <c r="AF188" s="122"/>
      <c r="AG188" s="12" t="b">
        <f>AG187</f>
        <v>1</v>
      </c>
      <c r="AH188" s="12"/>
      <c r="AI188" s="168"/>
      <c r="AJ188" s="166"/>
      <c r="AK188" s="166"/>
      <c r="AL188" s="167"/>
      <c r="AM188" s="1"/>
      <c r="AN188" s="1"/>
      <c r="AO188" s="1"/>
      <c r="AP188" s="1"/>
      <c r="AQ188" s="1"/>
      <c r="AR188" s="1"/>
      <c r="AS188" s="1"/>
      <c r="AT188" s="230" t="str">
        <f>IF(AG188&lt;&gt;TRUE,FALSE,"")</f>
        <v/>
      </c>
      <c r="AU188" s="231" t="str">
        <f>IF(D188&lt;&gt;0,D188,"")</f>
        <v/>
      </c>
      <c r="AV188" s="227"/>
      <c r="AW188" s="230" t="str">
        <f>AW187</f>
        <v/>
      </c>
      <c r="AX188" s="227"/>
      <c r="AY188" s="230" t="str">
        <f>AY187</f>
        <v/>
      </c>
      <c r="AZ188" s="227"/>
      <c r="BA188" s="230" t="str">
        <f>BA187</f>
        <v/>
      </c>
      <c r="BB188" s="227"/>
      <c r="BC188" s="230" t="str">
        <f>BC187</f>
        <v/>
      </c>
      <c r="BD188" s="227"/>
      <c r="BE188" s="230" t="str">
        <f>BE187</f>
        <v/>
      </c>
      <c r="BF188" s="227"/>
      <c r="BG188" s="230" t="str">
        <f>BG187</f>
        <v/>
      </c>
      <c r="BH188" s="1"/>
      <c r="FE188" s="90" t="str">
        <f>FE187</f>
        <v>Show</v>
      </c>
      <c r="FF188" s="281"/>
      <c r="FG188" s="281"/>
      <c r="FH188" s="281"/>
      <c r="FI188" s="281"/>
      <c r="FJ188" s="281"/>
      <c r="FK188" s="281"/>
      <c r="FL188" s="281"/>
    </row>
    <row r="189" spans="1:168" hidden="1" x14ac:dyDescent="0.25"/>
    <row r="190" spans="1:168" hidden="1" x14ac:dyDescent="0.25"/>
    <row r="191" spans="1:168" ht="6" hidden="1" customHeight="1" x14ac:dyDescent="0.25">
      <c r="A191" s="28" t="s">
        <v>546</v>
      </c>
      <c r="C191" s="92"/>
      <c r="D191" s="3"/>
      <c r="E191" s="82"/>
      <c r="F191" s="255"/>
      <c r="G191" s="255"/>
      <c r="H191" s="255"/>
      <c r="I191" s="255"/>
      <c r="J191" s="94"/>
      <c r="K191" s="192"/>
      <c r="L191" s="507"/>
      <c r="M191" s="507"/>
      <c r="N191" s="507"/>
      <c r="O191" s="507"/>
      <c r="Q191" s="1"/>
      <c r="AE191" s="11"/>
      <c r="AF191" s="122"/>
      <c r="AG191" s="124" t="b">
        <f>AG192</f>
        <v>1</v>
      </c>
      <c r="AH191" s="124"/>
      <c r="AI191" s="168"/>
      <c r="AJ191" s="166"/>
      <c r="AK191" s="166"/>
      <c r="AL191" s="167"/>
      <c r="AM191" s="1"/>
      <c r="AN191" s="1"/>
      <c r="AO191" s="1"/>
      <c r="AP191" s="1"/>
      <c r="AQ191" s="1"/>
      <c r="AR191" s="1"/>
      <c r="AS191" s="1"/>
      <c r="AT191" s="230" t="str">
        <f>IF(AG191&lt;&gt;TRUE,FALSE,"")</f>
        <v/>
      </c>
      <c r="AU191" s="231" t="str">
        <f>IF(D191&lt;&gt;0,D191,"")</f>
        <v/>
      </c>
      <c r="AV191" s="227"/>
      <c r="AW191" s="230" t="str">
        <f>AW192</f>
        <v/>
      </c>
      <c r="AX191" s="227"/>
      <c r="AY191" s="230" t="str">
        <f>AY192</f>
        <v/>
      </c>
      <c r="AZ191" s="227"/>
      <c r="BA191" s="230" t="str">
        <f>BA192</f>
        <v/>
      </c>
      <c r="BB191" s="227"/>
      <c r="BC191" s="230" t="str">
        <f>BC192</f>
        <v/>
      </c>
      <c r="BD191" s="227"/>
      <c r="BE191" s="230" t="str">
        <f>BE192</f>
        <v/>
      </c>
      <c r="BF191" s="227"/>
      <c r="BG191" s="230" t="str">
        <f>BG192</f>
        <v/>
      </c>
      <c r="BH191" s="1"/>
      <c r="FE191" s="90" t="str">
        <f ca="1">FE192</f>
        <v>Hide</v>
      </c>
      <c r="FF191" s="281"/>
      <c r="FG191" s="281"/>
      <c r="FH191" s="281"/>
      <c r="FI191" s="281"/>
      <c r="FJ191" s="281"/>
      <c r="FK191" s="281"/>
      <c r="FL191" s="281"/>
    </row>
    <row r="192" spans="1:168" ht="15" hidden="1" customHeight="1" x14ac:dyDescent="0.25">
      <c r="A192" s="28" t="s">
        <v>546</v>
      </c>
      <c r="C192" s="176" t="s">
        <v>558</v>
      </c>
      <c r="D192" s="257" t="s">
        <v>712</v>
      </c>
      <c r="E192" s="85"/>
      <c r="F192" s="258"/>
      <c r="G192" s="258"/>
      <c r="H192" s="258"/>
      <c r="I192" s="258"/>
      <c r="J192" s="254"/>
      <c r="K192" s="192"/>
      <c r="L192" s="130"/>
      <c r="M192" s="130"/>
      <c r="N192" s="130"/>
      <c r="O192" s="130"/>
      <c r="Q192" s="1"/>
      <c r="R192" s="171"/>
      <c r="S192" s="171"/>
      <c r="T192" s="171"/>
      <c r="U192" s="171"/>
      <c r="AE192" s="11" t="b">
        <f>IF(F192=CHAR(80),TRUE,FALSE)</f>
        <v>0</v>
      </c>
      <c r="AF192" s="122" t="b">
        <f>IF(H192=CHAR(80),TRUE,FALSE)</f>
        <v>0</v>
      </c>
      <c r="AG192" s="12" t="b">
        <f>IF(OR(C192=CHAR(80),C192="."),TRUE,FALSE)</f>
        <v>1</v>
      </c>
      <c r="AH192" s="218">
        <v>3</v>
      </c>
      <c r="AI192" s="169" t="s">
        <v>711</v>
      </c>
      <c r="AJ192" s="160" t="b">
        <v>1</v>
      </c>
      <c r="AK192" s="160" t="b">
        <v>1</v>
      </c>
      <c r="AL192" s="161"/>
      <c r="AM192" s="1"/>
      <c r="AN192" s="1"/>
      <c r="AO192" s="1"/>
      <c r="AP192" s="1"/>
      <c r="AQ192" s="1"/>
      <c r="AR192" s="1"/>
      <c r="AS192" s="1"/>
      <c r="AT192" s="230" t="str">
        <f>IF(AG192&lt;&gt;TRUE,FALSE,"")</f>
        <v/>
      </c>
      <c r="AU192" s="231" t="str">
        <f>IF(D192&lt;&gt;0,D192,"")</f>
        <v>(place heading here)</v>
      </c>
      <c r="AV192" s="318"/>
      <c r="AW192" s="230" t="str">
        <f>IF(AND(Setup_Flag=1,AV192="",$C192=""),FALSE,"")</f>
        <v/>
      </c>
      <c r="AX192" s="318"/>
      <c r="AY192" s="230" t="str">
        <f>IF(AND(MR2_Flag=1,AX192="",$C192=""),FALSE,"")</f>
        <v/>
      </c>
      <c r="AZ192" s="318"/>
      <c r="BA192" s="230" t="str">
        <f>IF(AND(DP_Flag=1,AZ192="",$C192=""),FALSE,"")</f>
        <v/>
      </c>
      <c r="BB192" s="318"/>
      <c r="BC192" s="230" t="str">
        <f>IF(AND(SS_Flag=1,BB192="",$C192=""),FALSE,"")</f>
        <v/>
      </c>
      <c r="BD192" s="318"/>
      <c r="BE192" s="230" t="str">
        <f>IF(AND(SP_Flag=1,BD192="",$C192=""),FALSE,"")</f>
        <v/>
      </c>
      <c r="BF192" s="318"/>
      <c r="BG192" s="230" t="str">
        <f>IF(AND(FM_Flag=1,BF192="",$C192=""),FALSE,"")</f>
        <v/>
      </c>
      <c r="BH192" s="1"/>
      <c r="BI192" s="268"/>
      <c r="BJ192" s="269" t="s">
        <v>675</v>
      </c>
      <c r="BK192" s="269" t="s">
        <v>675</v>
      </c>
      <c r="BL192" s="269" t="s">
        <v>675</v>
      </c>
      <c r="BM192" s="269" t="s">
        <v>675</v>
      </c>
      <c r="BN192" s="269" t="s">
        <v>675</v>
      </c>
      <c r="BO192" s="269" t="s">
        <v>675</v>
      </c>
      <c r="BP192" s="270" t="str">
        <f ca="1">IF(OR(BI$16=0,BR$16&lt;&gt;0),"",IF(OFFSET(BI192,0,BI$16)="Y",1,IF(OFFSET(BI192,0,BI$16)="N",0,"")))</f>
        <v/>
      </c>
      <c r="BQ192" s="278"/>
      <c r="BR192" s="268"/>
      <c r="BS192" s="269" t="s">
        <v>675</v>
      </c>
      <c r="BT192" s="269" t="s">
        <v>675</v>
      </c>
      <c r="BU192" s="269" t="s">
        <v>675</v>
      </c>
      <c r="BV192" s="269" t="s">
        <v>675</v>
      </c>
      <c r="BW192" s="269" t="s">
        <v>675</v>
      </c>
      <c r="BX192" s="269" t="s">
        <v>675</v>
      </c>
      <c r="BY192" s="269" t="s">
        <v>675</v>
      </c>
      <c r="BZ192" s="269" t="s">
        <v>675</v>
      </c>
      <c r="CA192" s="269" t="s">
        <v>675</v>
      </c>
      <c r="CB192" s="269" t="s">
        <v>675</v>
      </c>
      <c r="CC192" s="269" t="s">
        <v>675</v>
      </c>
      <c r="CD192" s="269" t="s">
        <v>675</v>
      </c>
      <c r="CE192" s="269" t="s">
        <v>675</v>
      </c>
      <c r="CF192" s="269" t="s">
        <v>675</v>
      </c>
      <c r="CG192" s="269" t="s">
        <v>675</v>
      </c>
      <c r="CH192" s="269" t="s">
        <v>675</v>
      </c>
      <c r="CI192" s="269" t="s">
        <v>675</v>
      </c>
      <c r="CJ192" s="269" t="s">
        <v>675</v>
      </c>
      <c r="CK192" s="269" t="s">
        <v>675</v>
      </c>
      <c r="CL192" s="270" t="str">
        <f ca="1">IF(BR$16=0,"",IF(OFFSET(BR192,0,BR$16)="Y",1,IF(OFFSET(BR192,0,BR$16)="N",0,"")))</f>
        <v/>
      </c>
      <c r="CM192" s="278"/>
      <c r="CN192" s="268"/>
      <c r="CO192" s="269" t="s">
        <v>675</v>
      </c>
      <c r="CP192" s="269" t="s">
        <v>675</v>
      </c>
      <c r="CQ192" s="269" t="s">
        <v>675</v>
      </c>
      <c r="CR192" s="269" t="s">
        <v>675</v>
      </c>
      <c r="CS192" s="269" t="s">
        <v>675</v>
      </c>
      <c r="CT192" s="270" t="str">
        <f ca="1">IF(OR(CN$16=0,CW$16&lt;&gt;0),"",IF(CW$16=1,0,IF(OFFSET(CN192,0,CN$16)="Y",1,IF(OFFSET(CN192,0,CN$16)="N",0,""))))</f>
        <v/>
      </c>
      <c r="CU192" s="188"/>
      <c r="CV192" s="268"/>
      <c r="CW192" s="269" t="s">
        <v>675</v>
      </c>
      <c r="CX192" s="269" t="s">
        <v>675</v>
      </c>
      <c r="CY192" s="269" t="s">
        <v>675</v>
      </c>
      <c r="CZ192" s="269" t="s">
        <v>675</v>
      </c>
      <c r="DA192" s="269" t="s">
        <v>675</v>
      </c>
      <c r="DB192" s="269" t="s">
        <v>675</v>
      </c>
      <c r="DC192" s="269" t="s">
        <v>675</v>
      </c>
      <c r="DD192" s="269" t="s">
        <v>675</v>
      </c>
      <c r="DE192" s="269" t="s">
        <v>675</v>
      </c>
      <c r="DF192" s="270" t="str">
        <f>IF(CV$16=0,"",IF(OR(AND(CW$16=1,CW192="Y"),AND(CX$16=1,CX192="Y"),AND(CY$16=1,CY192="Y"),AND(CZ$16=1,CZ192="Y"),AND(DA$16=1,DA192="Y"),AND(DB$16=1,DB192="Y"),AND(DC$16=1,DC192="Y"),AND(DD$16=1,DD192="Y"),AND(DE$16=1,DE192="Y")),1,IF(OR(AND(CW$16=1,CW192="N"),AND(CX$16=1,CX192="N"),AND(CY$16=1,CY192="N"),AND(CZ$16=1,CZ192="N"),AND(DA$16=1,DA192="N"),AND(DB$16=1,DB192="N"),AND(DC$16=1,DC192="N"),AND(DD$16=1,DD192="N"),AND(DE$16=1,DE192="N")),0,"")))</f>
        <v/>
      </c>
      <c r="DG192" s="188"/>
      <c r="DH192" s="268"/>
      <c r="DI192" s="269" t="s">
        <v>675</v>
      </c>
      <c r="DJ192" s="269" t="s">
        <v>675</v>
      </c>
      <c r="DK192" s="270" t="str">
        <f ca="1">IF(DH$16=0,"",IF(OFFSET(DH192,0,DH$16)="Y",1,IF(OFFSET(DH192,0,DH$16)="N",0,"")))</f>
        <v/>
      </c>
      <c r="DL192" s="188"/>
      <c r="DM192" s="268"/>
      <c r="DN192" s="269" t="s">
        <v>675</v>
      </c>
      <c r="DO192" s="269" t="s">
        <v>675</v>
      </c>
      <c r="DP192" s="270" t="str">
        <f ca="1">IF(DM$16=0,"",IF(OFFSET(DM192,0,DM$16)="Y",1,IF(OFFSET(DM192,0,DM$16)="N",0,"")))</f>
        <v/>
      </c>
      <c r="DQ192" s="188"/>
      <c r="DR192" s="268"/>
      <c r="DS192" s="269" t="s">
        <v>676</v>
      </c>
      <c r="DT192" s="279"/>
      <c r="DU192" s="270" t="str">
        <f ca="1">IF(DR$16=0,"",IF(AND(OFFSET(DR192,0,1)="Y",DS$16="Yes"),1,IF(OFFSET(DR192,0,1)="N",1,0)))</f>
        <v/>
      </c>
      <c r="DV192" s="188"/>
      <c r="DW192" s="268"/>
      <c r="DX192" s="269" t="s">
        <v>676</v>
      </c>
      <c r="DY192" s="279"/>
      <c r="DZ192" s="270" t="str">
        <f ca="1">IF(DW$16=0,"",IF(AND(OFFSET(DW192,0,1)="Y",DX$16="Yes"),1,IF(OFFSET(DW192,0,1)="N",1,0)))</f>
        <v/>
      </c>
      <c r="EA192" s="188"/>
      <c r="EB192" s="268"/>
      <c r="EC192" s="269" t="s">
        <v>676</v>
      </c>
      <c r="ED192" s="279"/>
      <c r="EE192" s="270" t="str">
        <f ca="1">IF(EB$16=0,"",IF(AND(OFFSET(EB192,0,1)="Y",EC$16="Yes"),1,IF(OFFSET(EB192,0,1)="N",1,0)))</f>
        <v/>
      </c>
      <c r="EF192" s="188"/>
      <c r="EG192" s="268"/>
      <c r="EH192" s="269" t="s">
        <v>676</v>
      </c>
      <c r="EI192" s="279"/>
      <c r="EJ192" s="270" t="str">
        <f ca="1">IF(EG$16=0,"",IF(AND(OFFSET(EG192,0,1)="Y",EH$16="Yes"),1,IF(OFFSET(EG192,0,1)="N",1,0)))</f>
        <v/>
      </c>
      <c r="EK192" s="188"/>
      <c r="EL192" s="268"/>
      <c r="EM192" s="269" t="s">
        <v>676</v>
      </c>
      <c r="EN192" s="279"/>
      <c r="EO192" s="270" t="str">
        <f ca="1">IF(EL$16=0,"",IF(AND(OFFSET(EL192,0,1)="Y",EM$16="Yes"),1,IF(OFFSET(EL192,0,1)="N",1,0)))</f>
        <v/>
      </c>
      <c r="EP192" s="271"/>
      <c r="EQ192" s="509" t="str">
        <f ca="1">BP192</f>
        <v/>
      </c>
      <c r="ER192" s="509" t="str">
        <f t="shared" ref="ER192" ca="1" si="362">CL192</f>
        <v/>
      </c>
      <c r="ES192" s="509" t="str">
        <f t="shared" ref="ES192" ca="1" si="363">CT192</f>
        <v/>
      </c>
      <c r="ET192" s="509" t="str">
        <f t="shared" ref="ET192" si="364">DF192</f>
        <v/>
      </c>
      <c r="EU192" s="509" t="str">
        <f t="shared" ref="EU192" ca="1" si="365">DK192</f>
        <v/>
      </c>
      <c r="EV192" s="509" t="str">
        <f t="shared" ref="EV192" ca="1" si="366">DP192</f>
        <v/>
      </c>
      <c r="EW192" s="509" t="str">
        <f t="shared" ref="EW192" ca="1" si="367">DU192</f>
        <v/>
      </c>
      <c r="EX192" s="509" t="str">
        <f t="shared" ref="EX192" ca="1" si="368">DZ192</f>
        <v/>
      </c>
      <c r="EY192" s="509" t="str">
        <f t="shared" ref="EY192" ca="1" si="369">EE192</f>
        <v/>
      </c>
      <c r="EZ192" s="509" t="str">
        <f t="shared" ref="EZ192" ca="1" si="370">EJ192</f>
        <v/>
      </c>
      <c r="FA192" s="509" t="str">
        <f t="shared" ref="FA192" ca="1" si="371">EO192</f>
        <v/>
      </c>
      <c r="FC192" s="509">
        <f t="shared" ref="FC192" ca="1" si="372">COUNTA(EQ192:FA192)-COUNTBLANK(EQ192:FA192)</f>
        <v>0</v>
      </c>
      <c r="FD192" s="280">
        <f t="shared" ref="FD192" ca="1" si="373">SUM(EQ192:FA192)</f>
        <v>0</v>
      </c>
      <c r="FE192" s="280" t="str">
        <f t="shared" ref="FE192" ca="1" si="374">IF(AND(FC192=FD192,FD192&gt;0),"Show","Hide")</f>
        <v>Hide</v>
      </c>
      <c r="FF192" s="228"/>
      <c r="FG192" s="281"/>
      <c r="FH192" s="281"/>
      <c r="FI192" s="281"/>
      <c r="FJ192" s="281"/>
      <c r="FK192" s="281"/>
      <c r="FL192" s="281"/>
    </row>
    <row r="193" spans="1:168" ht="6" hidden="1" customHeight="1" x14ac:dyDescent="0.25">
      <c r="A193" s="28" t="s">
        <v>546</v>
      </c>
      <c r="C193" s="93"/>
      <c r="D193" s="128"/>
      <c r="E193" s="86"/>
      <c r="F193" s="256"/>
      <c r="G193" s="256"/>
      <c r="H193" s="256"/>
      <c r="I193" s="256"/>
      <c r="J193" s="96"/>
      <c r="K193" s="196"/>
      <c r="L193" s="127"/>
      <c r="M193" s="127"/>
      <c r="N193" s="127"/>
      <c r="O193" s="127"/>
      <c r="Q193" s="1"/>
      <c r="AE193" s="11"/>
      <c r="AF193" s="122"/>
      <c r="AG193" s="12" t="b">
        <f>AG192</f>
        <v>1</v>
      </c>
      <c r="AH193" s="12"/>
      <c r="AI193" s="168"/>
      <c r="AJ193" s="166"/>
      <c r="AK193" s="166"/>
      <c r="AL193" s="167"/>
      <c r="AM193" s="1"/>
      <c r="AN193" s="1"/>
      <c r="AO193" s="1"/>
      <c r="AP193" s="1"/>
      <c r="AQ193" s="1"/>
      <c r="AR193" s="1"/>
      <c r="AS193" s="1"/>
      <c r="AT193" s="230" t="str">
        <f>IF(AG193&lt;&gt;TRUE,FALSE,"")</f>
        <v/>
      </c>
      <c r="AU193" s="231" t="str">
        <f>IF(D193&lt;&gt;0,D193,"")</f>
        <v/>
      </c>
      <c r="AV193" s="227"/>
      <c r="AW193" s="230" t="str">
        <f>AW192</f>
        <v/>
      </c>
      <c r="AX193" s="227"/>
      <c r="AY193" s="230" t="str">
        <f>AY192</f>
        <v/>
      </c>
      <c r="AZ193" s="227"/>
      <c r="BA193" s="230" t="str">
        <f>BA192</f>
        <v/>
      </c>
      <c r="BB193" s="227"/>
      <c r="BC193" s="230" t="str">
        <f>BC192</f>
        <v/>
      </c>
      <c r="BD193" s="227"/>
      <c r="BE193" s="230" t="str">
        <f>BE192</f>
        <v/>
      </c>
      <c r="BF193" s="227"/>
      <c r="BG193" s="230" t="str">
        <f>BG192</f>
        <v/>
      </c>
      <c r="BH193" s="1"/>
      <c r="FE193" s="90" t="str">
        <f ca="1">FE192</f>
        <v>Hide</v>
      </c>
      <c r="FF193" s="281"/>
      <c r="FG193" s="281"/>
      <c r="FH193" s="281"/>
      <c r="FI193" s="281"/>
      <c r="FJ193" s="281"/>
      <c r="FK193" s="281"/>
      <c r="FL193" s="281"/>
    </row>
    <row r="194" spans="1:168" hidden="1" x14ac:dyDescent="0.25"/>
    <row r="195" spans="1:168" hidden="1" x14ac:dyDescent="0.25"/>
    <row r="196" spans="1:168" ht="6" hidden="1" customHeight="1" x14ac:dyDescent="0.25">
      <c r="F196" s="191"/>
      <c r="G196" s="154"/>
      <c r="H196" s="187"/>
      <c r="I196" s="192"/>
    </row>
    <row r="197" spans="1:168" ht="15" hidden="1" x14ac:dyDescent="0.25">
      <c r="F197" s="177"/>
      <c r="G197" s="508" t="s">
        <v>203</v>
      </c>
      <c r="H197" s="181"/>
      <c r="I197" s="151" t="s">
        <v>216</v>
      </c>
      <c r="J197" t="s">
        <v>713</v>
      </c>
      <c r="AG197" t="b">
        <v>1</v>
      </c>
    </row>
    <row r="198" spans="1:168" ht="6" hidden="1" customHeight="1" x14ac:dyDescent="0.25">
      <c r="F198" s="195"/>
      <c r="G198" s="153"/>
      <c r="H198" s="182"/>
      <c r="I198" s="196"/>
    </row>
    <row r="199" spans="1:168" hidden="1" x14ac:dyDescent="0.25"/>
    <row r="200" spans="1:168" ht="6" hidden="1" customHeight="1" x14ac:dyDescent="0.25">
      <c r="F200" s="592"/>
      <c r="G200" s="579"/>
      <c r="H200" s="579"/>
      <c r="I200" s="593"/>
    </row>
    <row r="201" spans="1:168" hidden="1" x14ac:dyDescent="0.25">
      <c r="F201" s="594"/>
      <c r="G201" s="600"/>
      <c r="H201" s="600"/>
      <c r="I201" s="601"/>
      <c r="J201" t="s">
        <v>714</v>
      </c>
      <c r="AG201" t="b">
        <v>1</v>
      </c>
    </row>
    <row r="202" spans="1:168" ht="6" hidden="1" customHeight="1" x14ac:dyDescent="0.25">
      <c r="F202" s="589"/>
      <c r="G202" s="590"/>
      <c r="H202" s="590"/>
      <c r="I202" s="591"/>
    </row>
    <row r="203" spans="1:168" hidden="1" x14ac:dyDescent="0.25"/>
    <row r="204" spans="1:168" ht="6" hidden="1" customHeight="1" x14ac:dyDescent="0.25">
      <c r="F204" s="592"/>
      <c r="G204" s="579"/>
      <c r="H204" s="579"/>
      <c r="I204" s="593"/>
    </row>
    <row r="205" spans="1:168" hidden="1" x14ac:dyDescent="0.25">
      <c r="F205" s="594" t="s">
        <v>715</v>
      </c>
      <c r="G205" s="595"/>
      <c r="H205" s="595"/>
      <c r="I205" s="596"/>
      <c r="J205" s="188" t="s">
        <v>716</v>
      </c>
      <c r="AG205" t="b">
        <v>1</v>
      </c>
    </row>
    <row r="206" spans="1:168" ht="6" hidden="1" customHeight="1" x14ac:dyDescent="0.25">
      <c r="F206" s="589"/>
      <c r="G206" s="590"/>
      <c r="H206" s="590"/>
      <c r="I206" s="591"/>
    </row>
  </sheetData>
  <sheetProtection algorithmName="SHA-512" hashValue="UUZqMqz4uzjnuG2auU0H3MGIIY5m17z9pXm1/TxjwCuL3VsvS5YBE/clM8zdI8eo/M2KY+Wi6MFfHe8nKyBu2Q==" saltValue="JbIUt/gl5IlTSBl6gsgwuQ==" spinCount="100000" sheet="1" objects="1" scenarios="1"/>
  <mergeCells count="42">
    <mergeCell ref="DR2:DU3"/>
    <mergeCell ref="DW2:DZ3"/>
    <mergeCell ref="EB2:EE3"/>
    <mergeCell ref="EG2:EJ3"/>
    <mergeCell ref="EL2:EO3"/>
    <mergeCell ref="BR2:CL2"/>
    <mergeCell ref="CN2:CT3"/>
    <mergeCell ref="CV2:DF3"/>
    <mergeCell ref="DH2:DK3"/>
    <mergeCell ref="DM2:DP3"/>
    <mergeCell ref="BS3:BX3"/>
    <mergeCell ref="BY3:CB3"/>
    <mergeCell ref="CC3:CD3"/>
    <mergeCell ref="CE3:CF3"/>
    <mergeCell ref="CG3:CH3"/>
    <mergeCell ref="CI3:CK3"/>
    <mergeCell ref="BI2:BP2"/>
    <mergeCell ref="C98:E98"/>
    <mergeCell ref="F98:I98"/>
    <mergeCell ref="C3:I4"/>
    <mergeCell ref="D5:J5"/>
    <mergeCell ref="D6:J6"/>
    <mergeCell ref="D7:J7"/>
    <mergeCell ref="C8:J8"/>
    <mergeCell ref="D9:J9"/>
    <mergeCell ref="D10:J10"/>
    <mergeCell ref="D11:J11"/>
    <mergeCell ref="C12:E12"/>
    <mergeCell ref="C16:E16"/>
    <mergeCell ref="F16:I16"/>
    <mergeCell ref="F20:I20"/>
    <mergeCell ref="F21:I21"/>
    <mergeCell ref="F22:I22"/>
    <mergeCell ref="F204:I204"/>
    <mergeCell ref="F205:I205"/>
    <mergeCell ref="F206:I206"/>
    <mergeCell ref="D99:J99"/>
    <mergeCell ref="D100:J100"/>
    <mergeCell ref="D101:J101"/>
    <mergeCell ref="F200:I200"/>
    <mergeCell ref="F201:I201"/>
    <mergeCell ref="F202:I202"/>
  </mergeCells>
  <conditionalFormatting sqref="I177">
    <cfRule type="expression" dxfId="3067" priority="1847" stopIfTrue="1">
      <formula>AND(AC177&lt;&gt;1)</formula>
    </cfRule>
  </conditionalFormatting>
  <conditionalFormatting sqref="D6:G6">
    <cfRule type="expression" dxfId="3066" priority="1846" stopIfTrue="1">
      <formula>A6="L"</formula>
    </cfRule>
  </conditionalFormatting>
  <conditionalFormatting sqref="E182 E187">
    <cfRule type="expression" dxfId="3065" priority="1844" stopIfTrue="1">
      <formula>AG182&lt;&gt;TRUE</formula>
    </cfRule>
    <cfRule type="expression" dxfId="3064" priority="1845" stopIfTrue="1">
      <formula>A182="L"</formula>
    </cfRule>
  </conditionalFormatting>
  <conditionalFormatting sqref="J187 J182">
    <cfRule type="expression" dxfId="3063" priority="1842" stopIfTrue="1">
      <formula>AG182&lt;&gt;TRUE</formula>
    </cfRule>
    <cfRule type="expression" dxfId="3062" priority="1843" stopIfTrue="1">
      <formula>AND(AH182=1,F182="")</formula>
    </cfRule>
  </conditionalFormatting>
  <conditionalFormatting sqref="L187:O187 L182:O182">
    <cfRule type="expression" dxfId="3061" priority="1840" stopIfTrue="1">
      <formula>$AG182&lt;&gt;TRUE</formula>
    </cfRule>
    <cfRule type="expression" dxfId="3060" priority="1841" stopIfTrue="1">
      <formula>$A182="L"</formula>
    </cfRule>
  </conditionalFormatting>
  <conditionalFormatting sqref="E177">
    <cfRule type="expression" dxfId="3059" priority="1838" stopIfTrue="1">
      <formula>AND(E177="")</formula>
    </cfRule>
  </conditionalFormatting>
  <conditionalFormatting sqref="F177:G177">
    <cfRule type="expression" dxfId="3058" priority="1837" stopIfTrue="1">
      <formula>AND($E177="")</formula>
    </cfRule>
  </conditionalFormatting>
  <conditionalFormatting sqref="H177">
    <cfRule type="expression" dxfId="3057" priority="1836" stopIfTrue="1">
      <formula>AND(AC177&lt;&gt;1)</formula>
    </cfRule>
  </conditionalFormatting>
  <conditionalFormatting sqref="F197 H182:I182 H187:I187 H197:I197 F182 F187">
    <cfRule type="expression" dxfId="3056" priority="1835" stopIfTrue="1">
      <formula>$AG182&lt;&gt;TRUE</formula>
    </cfRule>
  </conditionalFormatting>
  <conditionalFormatting sqref="J177">
    <cfRule type="expression" dxfId="3055" priority="1833" stopIfTrue="1">
      <formula>OR(J177="",AND(AM177=J177,OR(X177=1,Z177=1,AA177=1)))</formula>
    </cfRule>
    <cfRule type="expression" dxfId="3054" priority="1834" stopIfTrue="1">
      <formula>OR(AND(AM177="",OR(Z177=1,AA177=1)),AND(AN177="",LEFT(AM177,4)="{C08"),AND(AS177="",RIGHT(AM177,3)="99}"))</formula>
    </cfRule>
  </conditionalFormatting>
  <conditionalFormatting sqref="G197 G182 G187">
    <cfRule type="expression" dxfId="3053" priority="1832" stopIfTrue="1">
      <formula>$AG182&lt;&gt;TRUE</formula>
    </cfRule>
  </conditionalFormatting>
  <conditionalFormatting sqref="F201">
    <cfRule type="expression" dxfId="3052" priority="1830">
      <formula>$AG201&lt;&gt;TRUE</formula>
    </cfRule>
    <cfRule type="expression" dxfId="3051" priority="1831">
      <formula>$J201&lt;&gt;""</formula>
    </cfRule>
  </conditionalFormatting>
  <conditionalFormatting sqref="D187">
    <cfRule type="expression" dxfId="3050" priority="1826">
      <formula>AG187&lt;&gt;TRUE</formula>
    </cfRule>
    <cfRule type="expression" dxfId="3049" priority="1827" stopIfTrue="1">
      <formula>AND(A187="L")</formula>
    </cfRule>
  </conditionalFormatting>
  <conditionalFormatting sqref="D182">
    <cfRule type="expression" dxfId="3048" priority="916">
      <formula>AG182&lt;&gt;TRUE</formula>
    </cfRule>
  </conditionalFormatting>
  <conditionalFormatting sqref="C3:F4">
    <cfRule type="expression" dxfId="3047" priority="906" stopIfTrue="1">
      <formula>A3="L"</formula>
    </cfRule>
  </conditionalFormatting>
  <conditionalFormatting sqref="E18">
    <cfRule type="expression" dxfId="3046" priority="850" stopIfTrue="1">
      <formula>AG18&lt;&gt;TRUE</formula>
    </cfRule>
    <cfRule type="expression" dxfId="3045" priority="851" stopIfTrue="1">
      <formula>A18="L"</formula>
    </cfRule>
  </conditionalFormatting>
  <conditionalFormatting sqref="J18">
    <cfRule type="expression" dxfId="3044" priority="848" stopIfTrue="1">
      <formula>AG18&lt;&gt;TRUE</formula>
    </cfRule>
    <cfRule type="expression" dxfId="3043" priority="849" stopIfTrue="1">
      <formula>AND(AH18=1,F18="")</formula>
    </cfRule>
  </conditionalFormatting>
  <conditionalFormatting sqref="L18:O18">
    <cfRule type="expression" dxfId="3042" priority="846" stopIfTrue="1">
      <formula>$AG18&lt;&gt;TRUE</formula>
    </cfRule>
    <cfRule type="expression" dxfId="3041" priority="847" stopIfTrue="1">
      <formula>$A18="L"</formula>
    </cfRule>
  </conditionalFormatting>
  <conditionalFormatting sqref="D18">
    <cfRule type="expression" dxfId="3040" priority="843">
      <formula>AG18&lt;&gt;TRUE</formula>
    </cfRule>
  </conditionalFormatting>
  <conditionalFormatting sqref="L192:O192">
    <cfRule type="expression" dxfId="3039" priority="547" stopIfTrue="1">
      <formula>$AG192&lt;&gt;TRUE</formula>
    </cfRule>
    <cfRule type="expression" dxfId="3038" priority="548" stopIfTrue="1">
      <formula>$A192="L"</formula>
    </cfRule>
  </conditionalFormatting>
  <conditionalFormatting sqref="D192:J192">
    <cfRule type="expression" dxfId="3037" priority="530">
      <formula>$AG192&lt;&gt;TRUE</formula>
    </cfRule>
    <cfRule type="expression" dxfId="3036" priority="531" stopIfTrue="1">
      <formula>AND($A192="L")</formula>
    </cfRule>
  </conditionalFormatting>
  <conditionalFormatting sqref="BI1:DV1 BQ16:CN16">
    <cfRule type="expression" dxfId="3035" priority="511">
      <formula>AND(Edit_Mode=0)</formula>
    </cfRule>
  </conditionalFormatting>
  <conditionalFormatting sqref="BI16:BP16">
    <cfRule type="expression" dxfId="3034" priority="510">
      <formula>AND(Edit_Mode=0)</formula>
    </cfRule>
  </conditionalFormatting>
  <conditionalFormatting sqref="BJ4">
    <cfRule type="expression" dxfId="3033" priority="509">
      <formula>AND(Reconciliation_Flag=1,BJ$7=Filter_Business_Line_Main)</formula>
    </cfRule>
  </conditionalFormatting>
  <conditionalFormatting sqref="BK4">
    <cfRule type="expression" dxfId="3032" priority="508">
      <formula>AND(Reconciliation_Flag=1,BK$7=Filter_Business_Line_Main)</formula>
    </cfRule>
  </conditionalFormatting>
  <conditionalFormatting sqref="BL4">
    <cfRule type="expression" dxfId="3031" priority="507">
      <formula>AND(Reconciliation_Flag=1,BL$7=Filter_Business_Line_Main)</formula>
    </cfRule>
  </conditionalFormatting>
  <conditionalFormatting sqref="BM4">
    <cfRule type="expression" dxfId="3030" priority="506">
      <formula>AND(Reconciliation_Flag=1,BM$7=Filter_Business_Line_Main)</formula>
    </cfRule>
  </conditionalFormatting>
  <conditionalFormatting sqref="BN4">
    <cfRule type="expression" dxfId="3029" priority="505">
      <formula>AND(Reconciliation_Flag=1,BN$7=Filter_Business_Line_Main)</formula>
    </cfRule>
  </conditionalFormatting>
  <conditionalFormatting sqref="BO4">
    <cfRule type="expression" dxfId="3028" priority="504">
      <formula>AND(Reconciliation_Flag=1,BO$7=Filter_Business_Line_Main)</formula>
    </cfRule>
  </conditionalFormatting>
  <conditionalFormatting sqref="EA1 EF1 EK1:EO1 CO16 DI16:DL16 DN16:DQ16 DS16:DV16 CQ16:DG16">
    <cfRule type="expression" dxfId="3027" priority="503">
      <formula>AND(Edit_Mode=0)</formula>
    </cfRule>
  </conditionalFormatting>
  <conditionalFormatting sqref="EA16 EF16 EK16:EO16">
    <cfRule type="expression" dxfId="3026" priority="502">
      <formula>AND(Edit_Mode=0)</formula>
    </cfRule>
  </conditionalFormatting>
  <conditionalFormatting sqref="CW16:DE16">
    <cfRule type="expression" dxfId="3025" priority="501">
      <formula>AND(Edit_Mode=0)</formula>
    </cfRule>
  </conditionalFormatting>
  <conditionalFormatting sqref="BS4">
    <cfRule type="expression" dxfId="3024" priority="500">
      <formula>AND(Reconciliation_Flag=1,BS$7=Filter_Business_Line_Sub)</formula>
    </cfRule>
  </conditionalFormatting>
  <conditionalFormatting sqref="BT4">
    <cfRule type="expression" dxfId="3023" priority="499">
      <formula>AND(Reconciliation_Flag=1,BT$7=Filter_Business_Line_Sub)</formula>
    </cfRule>
  </conditionalFormatting>
  <conditionalFormatting sqref="BU4">
    <cfRule type="expression" dxfId="3022" priority="498">
      <formula>AND(Reconciliation_Flag=1,BU$7=Filter_Business_Line_Sub)</formula>
    </cfRule>
  </conditionalFormatting>
  <conditionalFormatting sqref="BV4">
    <cfRule type="expression" dxfId="3021" priority="497">
      <formula>AND(Reconciliation_Flag=1,BV$7=Filter_Business_Line_Sub)</formula>
    </cfRule>
  </conditionalFormatting>
  <conditionalFormatting sqref="BW4">
    <cfRule type="expression" dxfId="3020" priority="496">
      <formula>AND(Reconciliation_Flag=1,BW$7=Filter_Business_Line_Sub)</formula>
    </cfRule>
  </conditionalFormatting>
  <conditionalFormatting sqref="BX4">
    <cfRule type="expression" dxfId="3019" priority="495">
      <formula>AND(Reconciliation_Flag=1,BX$7=Filter_Business_Line_Sub)</formula>
    </cfRule>
  </conditionalFormatting>
  <conditionalFormatting sqref="BY4">
    <cfRule type="expression" dxfId="3018" priority="494">
      <formula>AND(Reconciliation_Flag=1,BY$7=Filter_Business_Line_Sub)</formula>
    </cfRule>
  </conditionalFormatting>
  <conditionalFormatting sqref="BZ4">
    <cfRule type="expression" dxfId="3017" priority="493">
      <formula>AND(Reconciliation_Flag=1,BZ$7=Filter_Business_Line_Sub)</formula>
    </cfRule>
  </conditionalFormatting>
  <conditionalFormatting sqref="CA4">
    <cfRule type="expression" dxfId="3016" priority="492">
      <formula>AND(Reconciliation_Flag=1,CA$7=Filter_Business_Line_Sub)</formula>
    </cfRule>
  </conditionalFormatting>
  <conditionalFormatting sqref="CB4">
    <cfRule type="expression" dxfId="3015" priority="491">
      <formula>AND(Reconciliation_Flag=1,CB$7=Filter_Business_Line_Sub)</formula>
    </cfRule>
  </conditionalFormatting>
  <conditionalFormatting sqref="CC4">
    <cfRule type="expression" dxfId="3014" priority="490">
      <formula>AND(Reconciliation_Flag=1,CC$7=Filter_Business_Line_Sub)</formula>
    </cfRule>
  </conditionalFormatting>
  <conditionalFormatting sqref="CD4">
    <cfRule type="expression" dxfId="3013" priority="489">
      <formula>AND(Reconciliation_Flag=1,CD$7=Filter_Business_Line_Sub)</formula>
    </cfRule>
  </conditionalFormatting>
  <conditionalFormatting sqref="CE4">
    <cfRule type="expression" dxfId="3012" priority="488">
      <formula>AND(Reconciliation_Flag=1,CE$7=Filter_Business_Line_Sub)</formula>
    </cfRule>
  </conditionalFormatting>
  <conditionalFormatting sqref="CF4">
    <cfRule type="expression" dxfId="3011" priority="487">
      <formula>AND(Reconciliation_Flag=1,CF$7=Filter_Business_Line_Sub)</formula>
    </cfRule>
  </conditionalFormatting>
  <conditionalFormatting sqref="CG4">
    <cfRule type="expression" dxfId="3010" priority="486">
      <formula>AND(Reconciliation_Flag=1,CG$7=Filter_Business_Line_Sub)</formula>
    </cfRule>
  </conditionalFormatting>
  <conditionalFormatting sqref="CH4">
    <cfRule type="expression" dxfId="3009" priority="485">
      <formula>AND(Reconciliation_Flag=1,CH$7=Filter_Business_Line_Sub)</formula>
    </cfRule>
  </conditionalFormatting>
  <conditionalFormatting sqref="CI4">
    <cfRule type="expression" dxfId="3008" priority="483">
      <formula>AND(Reconciliation_Flag=1,CI$7=Filter_Business_Line_Sub)</formula>
    </cfRule>
  </conditionalFormatting>
  <conditionalFormatting sqref="CJ4">
    <cfRule type="expression" dxfId="3007" priority="482">
      <formula>AND(Reconciliation_Flag=1,CJ$7=Filter_Business_Line_Sub)</formula>
    </cfRule>
  </conditionalFormatting>
  <conditionalFormatting sqref="CK4">
    <cfRule type="expression" dxfId="3006" priority="481">
      <formula>AND(Reconciliation_Flag=1,CK$7=Filter_Business_Line_Sub)</formula>
    </cfRule>
  </conditionalFormatting>
  <conditionalFormatting sqref="CP4">
    <cfRule type="expression" dxfId="3005" priority="480">
      <formula>AND(Reconciliation_Flag=1,CP$7=Filter_Phase)</formula>
    </cfRule>
  </conditionalFormatting>
  <conditionalFormatting sqref="CQ4">
    <cfRule type="expression" dxfId="3004" priority="479">
      <formula>AND(Reconciliation_Flag=1,CQ$7=Filter_Phase)</formula>
    </cfRule>
  </conditionalFormatting>
  <conditionalFormatting sqref="CR4">
    <cfRule type="expression" dxfId="3003" priority="478">
      <formula>AND(Reconciliation_Flag=1,CR$7=Filter_Phase)</formula>
    </cfRule>
  </conditionalFormatting>
  <conditionalFormatting sqref="CS4">
    <cfRule type="expression" dxfId="3002" priority="477">
      <formula>AND(Reconciliation_Flag=1,CS$7=Filter_Phase)</formula>
    </cfRule>
  </conditionalFormatting>
  <conditionalFormatting sqref="CW4">
    <cfRule type="expression" dxfId="3001" priority="476">
      <formula>AND(Reconciliation_Flag=1,CW$18=1)</formula>
    </cfRule>
  </conditionalFormatting>
  <conditionalFormatting sqref="DI4">
    <cfRule type="expression" dxfId="3000" priority="475">
      <formula>AND(Reconciliation_Flag=1,DI$7=Filter_Size)</formula>
    </cfRule>
  </conditionalFormatting>
  <conditionalFormatting sqref="DJ4">
    <cfRule type="expression" dxfId="2999" priority="474">
      <formula>AND(Reconciliation_Flag=1,DJ$7=Filter_Size)</formula>
    </cfRule>
  </conditionalFormatting>
  <conditionalFormatting sqref="DN4">
    <cfRule type="expression" dxfId="2998" priority="473">
      <formula>AND(Reconciliation_Flag=1,DN$7=Filter_Contract)</formula>
    </cfRule>
  </conditionalFormatting>
  <conditionalFormatting sqref="DO4">
    <cfRule type="expression" dxfId="2997" priority="472">
      <formula>AND(Reconciliation_Flag=1,DO$7=Filter_Contract)</formula>
    </cfRule>
  </conditionalFormatting>
  <conditionalFormatting sqref="EM4">
    <cfRule type="expression" dxfId="2996" priority="471">
      <formula>AND(Reconciliation_Flag=1,EM$7=Filter_Fluor_Entities)</formula>
    </cfRule>
  </conditionalFormatting>
  <conditionalFormatting sqref="EN4">
    <cfRule type="expression" dxfId="2995" priority="470">
      <formula>AND(Reconciliation_Flag=1,EN$7=Filter_Fluor_Entities)</formula>
    </cfRule>
  </conditionalFormatting>
  <conditionalFormatting sqref="CX4">
    <cfRule type="expression" dxfId="2994" priority="469">
      <formula>AND(Reconciliation_Flag=1,CX$18=1)</formula>
    </cfRule>
  </conditionalFormatting>
  <conditionalFormatting sqref="CY4">
    <cfRule type="expression" dxfId="2993" priority="468">
      <formula>AND(Reconciliation_Flag=1,CY$18=1)</formula>
    </cfRule>
  </conditionalFormatting>
  <conditionalFormatting sqref="CZ4">
    <cfRule type="expression" dxfId="2992" priority="467">
      <formula>AND(Reconciliation_Flag=1,CZ$18=1)</formula>
    </cfRule>
  </conditionalFormatting>
  <conditionalFormatting sqref="DA4">
    <cfRule type="expression" dxfId="2991" priority="466">
      <formula>AND(Reconciliation_Flag=1,DA$18=1)</formula>
    </cfRule>
  </conditionalFormatting>
  <conditionalFormatting sqref="DB4">
    <cfRule type="expression" dxfId="2990" priority="465">
      <formula>AND(Reconciliation_Flag=1,DB$18=1)</formula>
    </cfRule>
  </conditionalFormatting>
  <conditionalFormatting sqref="DC4">
    <cfRule type="expression" dxfId="2989" priority="464">
      <formula>AND(Reconciliation_Flag=1,DC$18=1)</formula>
    </cfRule>
  </conditionalFormatting>
  <conditionalFormatting sqref="DD4">
    <cfRule type="expression" dxfId="2988" priority="463">
      <formula>AND(Reconciliation_Flag=1,DD$18=1)</formula>
    </cfRule>
  </conditionalFormatting>
  <conditionalFormatting sqref="DE4">
    <cfRule type="expression" dxfId="2987" priority="462">
      <formula>AND(Reconciliation_Flag=1,DE$18=1)</formula>
    </cfRule>
  </conditionalFormatting>
  <conditionalFormatting sqref="DW1:DZ1">
    <cfRule type="expression" dxfId="2986" priority="461">
      <formula>AND(Edit_Mode=0)</formula>
    </cfRule>
  </conditionalFormatting>
  <conditionalFormatting sqref="DX16:DZ16">
    <cfRule type="expression" dxfId="2985" priority="460">
      <formula>AND(Edit_Mode=0)</formula>
    </cfRule>
  </conditionalFormatting>
  <conditionalFormatting sqref="EB1:EE1">
    <cfRule type="expression" dxfId="2984" priority="459">
      <formula>AND(Edit_Mode=0)</formula>
    </cfRule>
  </conditionalFormatting>
  <conditionalFormatting sqref="EC16:EE16">
    <cfRule type="expression" dxfId="2983" priority="458">
      <formula>AND(Edit_Mode=0)</formula>
    </cfRule>
  </conditionalFormatting>
  <conditionalFormatting sqref="EC4">
    <cfRule type="expression" dxfId="2982" priority="457">
      <formula>AND(Reconciliation_Flag=1,EC$7=Filter_Joint_Venture)</formula>
    </cfRule>
  </conditionalFormatting>
  <conditionalFormatting sqref="ED4">
    <cfRule type="expression" dxfId="2981" priority="456">
      <formula>AND(Reconciliation_Flag=1,ED$7=Filter_Joint_Venture)</formula>
    </cfRule>
  </conditionalFormatting>
  <conditionalFormatting sqref="EG1:EJ1">
    <cfRule type="expression" dxfId="2980" priority="455">
      <formula>AND(Edit_Mode=0)</formula>
    </cfRule>
  </conditionalFormatting>
  <conditionalFormatting sqref="EH16:EJ16">
    <cfRule type="expression" dxfId="2979" priority="454">
      <formula>AND(Edit_Mode=0)</formula>
    </cfRule>
  </conditionalFormatting>
  <conditionalFormatting sqref="DS4">
    <cfRule type="expression" dxfId="2978" priority="453">
      <formula>AND(Reconciliation_Flag=1,DS$7=Filter_Corporate_Risk)</formula>
    </cfRule>
  </conditionalFormatting>
  <conditionalFormatting sqref="DT4">
    <cfRule type="expression" dxfId="2977" priority="452">
      <formula>AND(Reconciliation_Flag=1,DT$7=Filter_Corporate_Risk)</formula>
    </cfRule>
  </conditionalFormatting>
  <conditionalFormatting sqref="DX4">
    <cfRule type="expression" dxfId="2976" priority="451">
      <formula>AND(Reconciliation_Flag=1,DX$7=Filter_Distributed_Execution)</formula>
    </cfRule>
  </conditionalFormatting>
  <conditionalFormatting sqref="DY4">
    <cfRule type="expression" dxfId="2975" priority="450">
      <formula>AND(Reconciliation_Flag=1,DY$7=Filter_Distributed_Execution)</formula>
    </cfRule>
  </conditionalFormatting>
  <conditionalFormatting sqref="EH4">
    <cfRule type="expression" dxfId="2974" priority="449">
      <formula>AND(Reconciliation_Flag=1,EH$7=Filter_Modularization)</formula>
    </cfRule>
  </conditionalFormatting>
  <conditionalFormatting sqref="EI4">
    <cfRule type="expression" dxfId="2973" priority="448">
      <formula>AND(Reconciliation_Flag=1,EI$7=Filter_Modularization)</formula>
    </cfRule>
  </conditionalFormatting>
  <conditionalFormatting sqref="CO4">
    <cfRule type="expression" dxfId="2972" priority="447">
      <formula>AND(Reconciliation_Flag=1,CO$7=Filter_Phase)</formula>
    </cfRule>
  </conditionalFormatting>
  <conditionalFormatting sqref="DH16">
    <cfRule type="expression" dxfId="2971" priority="446">
      <formula>AND(Edit_Mode=0)</formula>
    </cfRule>
  </conditionalFormatting>
  <conditionalFormatting sqref="DM16">
    <cfRule type="expression" dxfId="2970" priority="445">
      <formula>AND(Edit_Mode=0)</formula>
    </cfRule>
  </conditionalFormatting>
  <conditionalFormatting sqref="DR16">
    <cfRule type="expression" dxfId="2969" priority="444">
      <formula>AND(Edit_Mode=0)</formula>
    </cfRule>
  </conditionalFormatting>
  <conditionalFormatting sqref="DW16">
    <cfRule type="expression" dxfId="2968" priority="443">
      <formula>AND(Edit_Mode=0)</formula>
    </cfRule>
  </conditionalFormatting>
  <conditionalFormatting sqref="EB16">
    <cfRule type="expression" dxfId="2967" priority="442">
      <formula>AND(Edit_Mode=0)</formula>
    </cfRule>
  </conditionalFormatting>
  <conditionalFormatting sqref="EG16">
    <cfRule type="expression" dxfId="2966" priority="441">
      <formula>AND(Edit_Mode=0)</formula>
    </cfRule>
  </conditionalFormatting>
  <conditionalFormatting sqref="E21">
    <cfRule type="expression" dxfId="2965" priority="287" stopIfTrue="1">
      <formula>AG21&lt;&gt;TRUE</formula>
    </cfRule>
    <cfRule type="expression" dxfId="2964" priority="288" stopIfTrue="1">
      <formula>A21="L"</formula>
    </cfRule>
  </conditionalFormatting>
  <conditionalFormatting sqref="J21">
    <cfRule type="expression" dxfId="2963" priority="285" stopIfTrue="1">
      <formula>AG21&lt;&gt;TRUE</formula>
    </cfRule>
    <cfRule type="expression" dxfId="2962" priority="286" stopIfTrue="1">
      <formula>AND(AH21=1,F21="")</formula>
    </cfRule>
  </conditionalFormatting>
  <conditionalFormatting sqref="L21:O21">
    <cfRule type="expression" dxfId="2961" priority="283" stopIfTrue="1">
      <formula>$AG21&lt;&gt;TRUE</formula>
    </cfRule>
    <cfRule type="expression" dxfId="2960" priority="284" stopIfTrue="1">
      <formula>$A21="L"</formula>
    </cfRule>
  </conditionalFormatting>
  <conditionalFormatting sqref="D21">
    <cfRule type="expression" dxfId="2959" priority="280">
      <formula>AG21&lt;&gt;TRUE</formula>
    </cfRule>
  </conditionalFormatting>
  <conditionalFormatting sqref="E24">
    <cfRule type="expression" dxfId="2958" priority="278" stopIfTrue="1">
      <formula>AG24&lt;&gt;TRUE</formula>
    </cfRule>
    <cfRule type="expression" dxfId="2957" priority="279" stopIfTrue="1">
      <formula>A24="L"</formula>
    </cfRule>
  </conditionalFormatting>
  <conditionalFormatting sqref="J24">
    <cfRule type="expression" dxfId="2956" priority="276" stopIfTrue="1">
      <formula>AG24&lt;&gt;TRUE</formula>
    </cfRule>
    <cfRule type="expression" dxfId="2955" priority="277" stopIfTrue="1">
      <formula>AND(AH24=1,F24="")</formula>
    </cfRule>
  </conditionalFormatting>
  <conditionalFormatting sqref="L24:O24">
    <cfRule type="expression" dxfId="2954" priority="274" stopIfTrue="1">
      <formula>$AG24&lt;&gt;TRUE</formula>
    </cfRule>
    <cfRule type="expression" dxfId="2953" priority="275" stopIfTrue="1">
      <formula>$A24="L"</formula>
    </cfRule>
  </conditionalFormatting>
  <conditionalFormatting sqref="D24">
    <cfRule type="expression" dxfId="2952" priority="271">
      <formula>AG24&lt;&gt;TRUE</formula>
    </cfRule>
  </conditionalFormatting>
  <conditionalFormatting sqref="E27">
    <cfRule type="expression" dxfId="2951" priority="269" stopIfTrue="1">
      <formula>AG27&lt;&gt;TRUE</formula>
    </cfRule>
    <cfRule type="expression" dxfId="2950" priority="270" stopIfTrue="1">
      <formula>A27="L"</formula>
    </cfRule>
  </conditionalFormatting>
  <conditionalFormatting sqref="J27">
    <cfRule type="expression" dxfId="2949" priority="267" stopIfTrue="1">
      <formula>AG27&lt;&gt;TRUE</formula>
    </cfRule>
    <cfRule type="expression" dxfId="2948" priority="268" stopIfTrue="1">
      <formula>AND(AH27=1,F27="")</formula>
    </cfRule>
  </conditionalFormatting>
  <conditionalFormatting sqref="L27:O27">
    <cfRule type="expression" dxfId="2947" priority="265" stopIfTrue="1">
      <formula>$AG27&lt;&gt;TRUE</formula>
    </cfRule>
    <cfRule type="expression" dxfId="2946" priority="266" stopIfTrue="1">
      <formula>$A27="L"</formula>
    </cfRule>
  </conditionalFormatting>
  <conditionalFormatting sqref="D27">
    <cfRule type="expression" dxfId="2945" priority="262">
      <formula>AG27&lt;&gt;TRUE</formula>
    </cfRule>
  </conditionalFormatting>
  <conditionalFormatting sqref="E30">
    <cfRule type="expression" dxfId="2944" priority="260" stopIfTrue="1">
      <formula>AG30&lt;&gt;TRUE</formula>
    </cfRule>
    <cfRule type="expression" dxfId="2943" priority="261" stopIfTrue="1">
      <formula>A30="L"</formula>
    </cfRule>
  </conditionalFormatting>
  <conditionalFormatting sqref="J30">
    <cfRule type="expression" dxfId="2942" priority="258" stopIfTrue="1">
      <formula>AG30&lt;&gt;TRUE</formula>
    </cfRule>
    <cfRule type="expression" dxfId="2941" priority="259" stopIfTrue="1">
      <formula>AND(AH30=1,F30="")</formula>
    </cfRule>
  </conditionalFormatting>
  <conditionalFormatting sqref="L30:O30">
    <cfRule type="expression" dxfId="2940" priority="256" stopIfTrue="1">
      <formula>$AG30&lt;&gt;TRUE</formula>
    </cfRule>
    <cfRule type="expression" dxfId="2939" priority="257" stopIfTrue="1">
      <formula>$A30="L"</formula>
    </cfRule>
  </conditionalFormatting>
  <conditionalFormatting sqref="D30">
    <cfRule type="expression" dxfId="2938" priority="253">
      <formula>AG30&lt;&gt;TRUE</formula>
    </cfRule>
  </conditionalFormatting>
  <conditionalFormatting sqref="E33">
    <cfRule type="expression" dxfId="2937" priority="251" stopIfTrue="1">
      <formula>AG33&lt;&gt;TRUE</formula>
    </cfRule>
    <cfRule type="expression" dxfId="2936" priority="252" stopIfTrue="1">
      <formula>A33="L"</formula>
    </cfRule>
  </conditionalFormatting>
  <conditionalFormatting sqref="J33">
    <cfRule type="expression" dxfId="2935" priority="249" stopIfTrue="1">
      <formula>AG33&lt;&gt;TRUE</formula>
    </cfRule>
    <cfRule type="expression" dxfId="2934" priority="250" stopIfTrue="1">
      <formula>AND(AH33=1,F33="")</formula>
    </cfRule>
  </conditionalFormatting>
  <conditionalFormatting sqref="L33:O33">
    <cfRule type="expression" dxfId="2933" priority="247" stopIfTrue="1">
      <formula>$AG33&lt;&gt;TRUE</formula>
    </cfRule>
    <cfRule type="expression" dxfId="2932" priority="248" stopIfTrue="1">
      <formula>$A33="L"</formula>
    </cfRule>
  </conditionalFormatting>
  <conditionalFormatting sqref="D33">
    <cfRule type="expression" dxfId="2931" priority="244">
      <formula>AG33&lt;&gt;TRUE</formula>
    </cfRule>
  </conditionalFormatting>
  <conditionalFormatting sqref="E36">
    <cfRule type="expression" dxfId="2930" priority="242" stopIfTrue="1">
      <formula>AG36&lt;&gt;TRUE</formula>
    </cfRule>
    <cfRule type="expression" dxfId="2929" priority="243" stopIfTrue="1">
      <formula>A36="L"</formula>
    </cfRule>
  </conditionalFormatting>
  <conditionalFormatting sqref="J36">
    <cfRule type="expression" dxfId="2928" priority="240" stopIfTrue="1">
      <formula>AG36&lt;&gt;TRUE</formula>
    </cfRule>
    <cfRule type="expression" dxfId="2927" priority="241" stopIfTrue="1">
      <formula>AND(AH36=1,F36="")</formula>
    </cfRule>
  </conditionalFormatting>
  <conditionalFormatting sqref="L36:O36">
    <cfRule type="expression" dxfId="2926" priority="238" stopIfTrue="1">
      <formula>$AG36&lt;&gt;TRUE</formula>
    </cfRule>
    <cfRule type="expression" dxfId="2925" priority="239" stopIfTrue="1">
      <formula>$A36="L"</formula>
    </cfRule>
  </conditionalFormatting>
  <conditionalFormatting sqref="D36">
    <cfRule type="expression" dxfId="2924" priority="235">
      <formula>AG36&lt;&gt;TRUE</formula>
    </cfRule>
  </conditionalFormatting>
  <conditionalFormatting sqref="E39">
    <cfRule type="expression" dxfId="2923" priority="233" stopIfTrue="1">
      <formula>AG39&lt;&gt;TRUE</formula>
    </cfRule>
    <cfRule type="expression" dxfId="2922" priority="234" stopIfTrue="1">
      <formula>A39="L"</formula>
    </cfRule>
  </conditionalFormatting>
  <conditionalFormatting sqref="J39">
    <cfRule type="expression" dxfId="2921" priority="231" stopIfTrue="1">
      <formula>AG39&lt;&gt;TRUE</formula>
    </cfRule>
    <cfRule type="expression" dxfId="2920" priority="232" stopIfTrue="1">
      <formula>AND(AH39=1,F39="")</formula>
    </cfRule>
  </conditionalFormatting>
  <conditionalFormatting sqref="L39:O39">
    <cfRule type="expression" dxfId="2919" priority="229" stopIfTrue="1">
      <formula>$AG39&lt;&gt;TRUE</formula>
    </cfRule>
    <cfRule type="expression" dxfId="2918" priority="230" stopIfTrue="1">
      <formula>$A39="L"</formula>
    </cfRule>
  </conditionalFormatting>
  <conditionalFormatting sqref="D39">
    <cfRule type="expression" dxfId="2917" priority="226">
      <formula>AG39&lt;&gt;TRUE</formula>
    </cfRule>
  </conditionalFormatting>
  <conditionalFormatting sqref="E42">
    <cfRule type="expression" dxfId="2916" priority="224" stopIfTrue="1">
      <formula>AG42&lt;&gt;TRUE</formula>
    </cfRule>
    <cfRule type="expression" dxfId="2915" priority="225" stopIfTrue="1">
      <formula>A42="L"</formula>
    </cfRule>
  </conditionalFormatting>
  <conditionalFormatting sqref="J42">
    <cfRule type="expression" dxfId="2914" priority="222" stopIfTrue="1">
      <formula>AG42&lt;&gt;TRUE</formula>
    </cfRule>
    <cfRule type="expression" dxfId="2913" priority="223" stopIfTrue="1">
      <formula>AND(AH42=1,F42="")</formula>
    </cfRule>
  </conditionalFormatting>
  <conditionalFormatting sqref="L42:O42">
    <cfRule type="expression" dxfId="2912" priority="220" stopIfTrue="1">
      <formula>$AG42&lt;&gt;TRUE</formula>
    </cfRule>
    <cfRule type="expression" dxfId="2911" priority="221" stopIfTrue="1">
      <formula>$A42="L"</formula>
    </cfRule>
  </conditionalFormatting>
  <conditionalFormatting sqref="D42">
    <cfRule type="expression" dxfId="2910" priority="217">
      <formula>AG42&lt;&gt;TRUE</formula>
    </cfRule>
  </conditionalFormatting>
  <conditionalFormatting sqref="E45">
    <cfRule type="expression" dxfId="2909" priority="215" stopIfTrue="1">
      <formula>AG45&lt;&gt;TRUE</formula>
    </cfRule>
    <cfRule type="expression" dxfId="2908" priority="216" stopIfTrue="1">
      <formula>A45="L"</formula>
    </cfRule>
  </conditionalFormatting>
  <conditionalFormatting sqref="J45">
    <cfRule type="expression" dxfId="2907" priority="213" stopIfTrue="1">
      <formula>AG45&lt;&gt;TRUE</formula>
    </cfRule>
    <cfRule type="expression" dxfId="2906" priority="214" stopIfTrue="1">
      <formula>AND(AH45=1,F45="")</formula>
    </cfRule>
  </conditionalFormatting>
  <conditionalFormatting sqref="L45:O45">
    <cfRule type="expression" dxfId="2905" priority="211" stopIfTrue="1">
      <formula>$AG45&lt;&gt;TRUE</formula>
    </cfRule>
    <cfRule type="expression" dxfId="2904" priority="212" stopIfTrue="1">
      <formula>$A45="L"</formula>
    </cfRule>
  </conditionalFormatting>
  <conditionalFormatting sqref="D45">
    <cfRule type="expression" dxfId="2903" priority="208">
      <formula>AG45&lt;&gt;TRUE</formula>
    </cfRule>
  </conditionalFormatting>
  <conditionalFormatting sqref="E48">
    <cfRule type="expression" dxfId="2902" priority="206" stopIfTrue="1">
      <formula>AG48&lt;&gt;TRUE</formula>
    </cfRule>
    <cfRule type="expression" dxfId="2901" priority="207" stopIfTrue="1">
      <formula>A48="L"</formula>
    </cfRule>
  </conditionalFormatting>
  <conditionalFormatting sqref="J48">
    <cfRule type="expression" dxfId="2900" priority="204" stopIfTrue="1">
      <formula>AG48&lt;&gt;TRUE</formula>
    </cfRule>
    <cfRule type="expression" dxfId="2899" priority="205" stopIfTrue="1">
      <formula>AND(AH48=1,F48="")</formula>
    </cfRule>
  </conditionalFormatting>
  <conditionalFormatting sqref="L48:O48">
    <cfRule type="expression" dxfId="2898" priority="202" stopIfTrue="1">
      <formula>$AG48&lt;&gt;TRUE</formula>
    </cfRule>
    <cfRule type="expression" dxfId="2897" priority="203" stopIfTrue="1">
      <formula>$A48="L"</formula>
    </cfRule>
  </conditionalFormatting>
  <conditionalFormatting sqref="D48">
    <cfRule type="expression" dxfId="2896" priority="199">
      <formula>AG48&lt;&gt;TRUE</formula>
    </cfRule>
  </conditionalFormatting>
  <conditionalFormatting sqref="E51">
    <cfRule type="expression" dxfId="2895" priority="197" stopIfTrue="1">
      <formula>AG51&lt;&gt;TRUE</formula>
    </cfRule>
    <cfRule type="expression" dxfId="2894" priority="198" stopIfTrue="1">
      <formula>A51="L"</formula>
    </cfRule>
  </conditionalFormatting>
  <conditionalFormatting sqref="J51">
    <cfRule type="expression" dxfId="2893" priority="195" stopIfTrue="1">
      <formula>AG51&lt;&gt;TRUE</formula>
    </cfRule>
    <cfRule type="expression" dxfId="2892" priority="196" stopIfTrue="1">
      <formula>AND(AH51=1,F51="")</formula>
    </cfRule>
  </conditionalFormatting>
  <conditionalFormatting sqref="L51:O51">
    <cfRule type="expression" dxfId="2891" priority="193" stopIfTrue="1">
      <formula>$AG51&lt;&gt;TRUE</formula>
    </cfRule>
    <cfRule type="expression" dxfId="2890" priority="194" stopIfTrue="1">
      <formula>$A51="L"</formula>
    </cfRule>
  </conditionalFormatting>
  <conditionalFormatting sqref="D51">
    <cfRule type="expression" dxfId="2889" priority="190">
      <formula>AG51&lt;&gt;TRUE</formula>
    </cfRule>
  </conditionalFormatting>
  <conditionalFormatting sqref="E54">
    <cfRule type="expression" dxfId="2888" priority="188" stopIfTrue="1">
      <formula>AG54&lt;&gt;TRUE</formula>
    </cfRule>
    <cfRule type="expression" dxfId="2887" priority="189" stopIfTrue="1">
      <formula>A54="L"</formula>
    </cfRule>
  </conditionalFormatting>
  <conditionalFormatting sqref="J54">
    <cfRule type="expression" dxfId="2886" priority="186" stopIfTrue="1">
      <formula>AG54&lt;&gt;TRUE</formula>
    </cfRule>
    <cfRule type="expression" dxfId="2885" priority="187" stopIfTrue="1">
      <formula>AND(AH54=1,F54="")</formula>
    </cfRule>
  </conditionalFormatting>
  <conditionalFormatting sqref="L54:O54">
    <cfRule type="expression" dxfId="2884" priority="184" stopIfTrue="1">
      <formula>$AG54&lt;&gt;TRUE</formula>
    </cfRule>
    <cfRule type="expression" dxfId="2883" priority="185" stopIfTrue="1">
      <formula>$A54="L"</formula>
    </cfRule>
  </conditionalFormatting>
  <conditionalFormatting sqref="D54">
    <cfRule type="expression" dxfId="2882" priority="181">
      <formula>AG54&lt;&gt;TRUE</formula>
    </cfRule>
  </conditionalFormatting>
  <conditionalFormatting sqref="E57">
    <cfRule type="expression" dxfId="2881" priority="179" stopIfTrue="1">
      <formula>AG57&lt;&gt;TRUE</formula>
    </cfRule>
    <cfRule type="expression" dxfId="2880" priority="180" stopIfTrue="1">
      <formula>A57="L"</formula>
    </cfRule>
  </conditionalFormatting>
  <conditionalFormatting sqref="J57">
    <cfRule type="expression" dxfId="2879" priority="177" stopIfTrue="1">
      <formula>AG57&lt;&gt;TRUE</formula>
    </cfRule>
    <cfRule type="expression" dxfId="2878" priority="178" stopIfTrue="1">
      <formula>AND(AH57=1,F57="")</formula>
    </cfRule>
  </conditionalFormatting>
  <conditionalFormatting sqref="L57:O57">
    <cfRule type="expression" dxfId="2877" priority="175" stopIfTrue="1">
      <formula>$AG57&lt;&gt;TRUE</formula>
    </cfRule>
    <cfRule type="expression" dxfId="2876" priority="176" stopIfTrue="1">
      <formula>$A57="L"</formula>
    </cfRule>
  </conditionalFormatting>
  <conditionalFormatting sqref="D57">
    <cfRule type="expression" dxfId="2875" priority="172">
      <formula>AG57&lt;&gt;TRUE</formula>
    </cfRule>
  </conditionalFormatting>
  <conditionalFormatting sqref="E60">
    <cfRule type="expression" dxfId="2874" priority="170" stopIfTrue="1">
      <formula>AG60&lt;&gt;TRUE</formula>
    </cfRule>
    <cfRule type="expression" dxfId="2873" priority="171" stopIfTrue="1">
      <formula>A60="L"</formula>
    </cfRule>
  </conditionalFormatting>
  <conditionalFormatting sqref="J60">
    <cfRule type="expression" dxfId="2872" priority="168" stopIfTrue="1">
      <formula>AG60&lt;&gt;TRUE</formula>
    </cfRule>
    <cfRule type="expression" dxfId="2871" priority="169" stopIfTrue="1">
      <formula>AND(AH60=1,F60="")</formula>
    </cfRule>
  </conditionalFormatting>
  <conditionalFormatting sqref="L60:O60">
    <cfRule type="expression" dxfId="2870" priority="166" stopIfTrue="1">
      <formula>$AG60&lt;&gt;TRUE</formula>
    </cfRule>
    <cfRule type="expression" dxfId="2869" priority="167" stopIfTrue="1">
      <formula>$A60="L"</formula>
    </cfRule>
  </conditionalFormatting>
  <conditionalFormatting sqref="D60">
    <cfRule type="expression" dxfId="2868" priority="163">
      <formula>AG60&lt;&gt;TRUE</formula>
    </cfRule>
  </conditionalFormatting>
  <conditionalFormatting sqref="E63">
    <cfRule type="expression" dxfId="2867" priority="161" stopIfTrue="1">
      <formula>AG63&lt;&gt;TRUE</formula>
    </cfRule>
    <cfRule type="expression" dxfId="2866" priority="162" stopIfTrue="1">
      <formula>A63="L"</formula>
    </cfRule>
  </conditionalFormatting>
  <conditionalFormatting sqref="J63">
    <cfRule type="expression" dxfId="2865" priority="159" stopIfTrue="1">
      <formula>AG63&lt;&gt;TRUE</formula>
    </cfRule>
    <cfRule type="expression" dxfId="2864" priority="160" stopIfTrue="1">
      <formula>AND(AH63=1,F63="")</formula>
    </cfRule>
  </conditionalFormatting>
  <conditionalFormatting sqref="L63:O63">
    <cfRule type="expression" dxfId="2863" priority="157" stopIfTrue="1">
      <formula>$AG63&lt;&gt;TRUE</formula>
    </cfRule>
    <cfRule type="expression" dxfId="2862" priority="158" stopIfTrue="1">
      <formula>$A63="L"</formula>
    </cfRule>
  </conditionalFormatting>
  <conditionalFormatting sqref="D63">
    <cfRule type="expression" dxfId="2861" priority="154">
      <formula>AG63&lt;&gt;TRUE</formula>
    </cfRule>
  </conditionalFormatting>
  <conditionalFormatting sqref="E66">
    <cfRule type="expression" dxfId="2860" priority="152" stopIfTrue="1">
      <formula>AG66&lt;&gt;TRUE</formula>
    </cfRule>
    <cfRule type="expression" dxfId="2859" priority="153" stopIfTrue="1">
      <formula>A66="L"</formula>
    </cfRule>
  </conditionalFormatting>
  <conditionalFormatting sqref="J66">
    <cfRule type="expression" dxfId="2858" priority="150" stopIfTrue="1">
      <formula>AG66&lt;&gt;TRUE</formula>
    </cfRule>
    <cfRule type="expression" dxfId="2857" priority="151" stopIfTrue="1">
      <formula>AND(AH66=1,F66="")</formula>
    </cfRule>
  </conditionalFormatting>
  <conditionalFormatting sqref="L66:O66">
    <cfRule type="expression" dxfId="2856" priority="148" stopIfTrue="1">
      <formula>$AG66&lt;&gt;TRUE</formula>
    </cfRule>
    <cfRule type="expression" dxfId="2855" priority="149" stopIfTrue="1">
      <formula>$A66="L"</formula>
    </cfRule>
  </conditionalFormatting>
  <conditionalFormatting sqref="D66">
    <cfRule type="expression" dxfId="2854" priority="145">
      <formula>AG66&lt;&gt;TRUE</formula>
    </cfRule>
  </conditionalFormatting>
  <conditionalFormatting sqref="E69">
    <cfRule type="expression" dxfId="2853" priority="143" stopIfTrue="1">
      <formula>AG69&lt;&gt;TRUE</formula>
    </cfRule>
    <cfRule type="expression" dxfId="2852" priority="144" stopIfTrue="1">
      <formula>A69="L"</formula>
    </cfRule>
  </conditionalFormatting>
  <conditionalFormatting sqref="J69">
    <cfRule type="expression" dxfId="2851" priority="141" stopIfTrue="1">
      <formula>AG69&lt;&gt;TRUE</formula>
    </cfRule>
    <cfRule type="expression" dxfId="2850" priority="142" stopIfTrue="1">
      <formula>AND(AH69=1,F69="")</formula>
    </cfRule>
  </conditionalFormatting>
  <conditionalFormatting sqref="L69:O69">
    <cfRule type="expression" dxfId="2849" priority="139" stopIfTrue="1">
      <formula>$AG69&lt;&gt;TRUE</formula>
    </cfRule>
    <cfRule type="expression" dxfId="2848" priority="140" stopIfTrue="1">
      <formula>$A69="L"</formula>
    </cfRule>
  </conditionalFormatting>
  <conditionalFormatting sqref="D69">
    <cfRule type="expression" dxfId="2847" priority="136">
      <formula>AG69&lt;&gt;TRUE</formula>
    </cfRule>
  </conditionalFormatting>
  <conditionalFormatting sqref="E72">
    <cfRule type="expression" dxfId="2846" priority="134" stopIfTrue="1">
      <formula>AG72&lt;&gt;TRUE</formula>
    </cfRule>
    <cfRule type="expression" dxfId="2845" priority="135" stopIfTrue="1">
      <formula>A72="L"</formula>
    </cfRule>
  </conditionalFormatting>
  <conditionalFormatting sqref="J72">
    <cfRule type="expression" dxfId="2844" priority="132" stopIfTrue="1">
      <formula>AG72&lt;&gt;TRUE</formula>
    </cfRule>
    <cfRule type="expression" dxfId="2843" priority="133" stopIfTrue="1">
      <formula>AND(AH72=1,F72="")</formula>
    </cfRule>
  </conditionalFormatting>
  <conditionalFormatting sqref="L72:O72">
    <cfRule type="expression" dxfId="2842" priority="130" stopIfTrue="1">
      <formula>$AG72&lt;&gt;TRUE</formula>
    </cfRule>
    <cfRule type="expression" dxfId="2841" priority="131" stopIfTrue="1">
      <formula>$A72="L"</formula>
    </cfRule>
  </conditionalFormatting>
  <conditionalFormatting sqref="D72">
    <cfRule type="expression" dxfId="2840" priority="127">
      <formula>AG72&lt;&gt;TRUE</formula>
    </cfRule>
  </conditionalFormatting>
  <conditionalFormatting sqref="E75">
    <cfRule type="expression" dxfId="2839" priority="125" stopIfTrue="1">
      <formula>AG75&lt;&gt;TRUE</formula>
    </cfRule>
    <cfRule type="expression" dxfId="2838" priority="126" stopIfTrue="1">
      <formula>A75="L"</formula>
    </cfRule>
  </conditionalFormatting>
  <conditionalFormatting sqref="J75">
    <cfRule type="expression" dxfId="2837" priority="123" stopIfTrue="1">
      <formula>AG75&lt;&gt;TRUE</formula>
    </cfRule>
    <cfRule type="expression" dxfId="2836" priority="124" stopIfTrue="1">
      <formula>AND(AH75=1,F75="")</formula>
    </cfRule>
  </conditionalFormatting>
  <conditionalFormatting sqref="L75:O75">
    <cfRule type="expression" dxfId="2835" priority="121" stopIfTrue="1">
      <formula>$AG75&lt;&gt;TRUE</formula>
    </cfRule>
    <cfRule type="expression" dxfId="2834" priority="122" stopIfTrue="1">
      <formula>$A75="L"</formula>
    </cfRule>
  </conditionalFormatting>
  <conditionalFormatting sqref="D75">
    <cfRule type="expression" dxfId="2833" priority="118">
      <formula>AG75&lt;&gt;TRUE</formula>
    </cfRule>
  </conditionalFormatting>
  <conditionalFormatting sqref="E78">
    <cfRule type="expression" dxfId="2832" priority="116" stopIfTrue="1">
      <formula>AG78&lt;&gt;TRUE</formula>
    </cfRule>
    <cfRule type="expression" dxfId="2831" priority="117" stopIfTrue="1">
      <formula>A78="L"</formula>
    </cfRule>
  </conditionalFormatting>
  <conditionalFormatting sqref="J78">
    <cfRule type="expression" dxfId="2830" priority="114" stopIfTrue="1">
      <formula>AG78&lt;&gt;TRUE</formula>
    </cfRule>
    <cfRule type="expression" dxfId="2829" priority="115" stopIfTrue="1">
      <formula>AND(AH78=1,F78="")</formula>
    </cfRule>
  </conditionalFormatting>
  <conditionalFormatting sqref="L78:O78">
    <cfRule type="expression" dxfId="2828" priority="112" stopIfTrue="1">
      <formula>$AG78&lt;&gt;TRUE</formula>
    </cfRule>
    <cfRule type="expression" dxfId="2827" priority="113" stopIfTrue="1">
      <formula>$A78="L"</formula>
    </cfRule>
  </conditionalFormatting>
  <conditionalFormatting sqref="D78">
    <cfRule type="expression" dxfId="2826" priority="109">
      <formula>AG78&lt;&gt;TRUE</formula>
    </cfRule>
  </conditionalFormatting>
  <conditionalFormatting sqref="E81">
    <cfRule type="expression" dxfId="2825" priority="107" stopIfTrue="1">
      <formula>AG81&lt;&gt;TRUE</formula>
    </cfRule>
    <cfRule type="expression" dxfId="2824" priority="108" stopIfTrue="1">
      <formula>A81="L"</formula>
    </cfRule>
  </conditionalFormatting>
  <conditionalFormatting sqref="J81">
    <cfRule type="expression" dxfId="2823" priority="105" stopIfTrue="1">
      <formula>AG81&lt;&gt;TRUE</formula>
    </cfRule>
    <cfRule type="expression" dxfId="2822" priority="106" stopIfTrue="1">
      <formula>AND(AH81=1,F81="")</formula>
    </cfRule>
  </conditionalFormatting>
  <conditionalFormatting sqref="L81:O81">
    <cfRule type="expression" dxfId="2821" priority="103" stopIfTrue="1">
      <formula>$AG81&lt;&gt;TRUE</formula>
    </cfRule>
    <cfRule type="expression" dxfId="2820" priority="104" stopIfTrue="1">
      <formula>$A81="L"</formula>
    </cfRule>
  </conditionalFormatting>
  <conditionalFormatting sqref="D81">
    <cfRule type="expression" dxfId="2819" priority="100">
      <formula>AG81&lt;&gt;TRUE</formula>
    </cfRule>
  </conditionalFormatting>
  <conditionalFormatting sqref="E84">
    <cfRule type="expression" dxfId="2818" priority="98" stopIfTrue="1">
      <formula>AG84&lt;&gt;TRUE</formula>
    </cfRule>
    <cfRule type="expression" dxfId="2817" priority="99" stopIfTrue="1">
      <formula>A84="L"</formula>
    </cfRule>
  </conditionalFormatting>
  <conditionalFormatting sqref="J84">
    <cfRule type="expression" dxfId="2816" priority="96" stopIfTrue="1">
      <formula>AG84&lt;&gt;TRUE</formula>
    </cfRule>
    <cfRule type="expression" dxfId="2815" priority="97" stopIfTrue="1">
      <formula>AND(AH84=1,F84="")</formula>
    </cfRule>
  </conditionalFormatting>
  <conditionalFormatting sqref="L84:O84">
    <cfRule type="expression" dxfId="2814" priority="94" stopIfTrue="1">
      <formula>$AG84&lt;&gt;TRUE</formula>
    </cfRule>
    <cfRule type="expression" dxfId="2813" priority="95" stopIfTrue="1">
      <formula>$A84="L"</formula>
    </cfRule>
  </conditionalFormatting>
  <conditionalFormatting sqref="D84">
    <cfRule type="expression" dxfId="2812" priority="91">
      <formula>AG84&lt;&gt;TRUE</formula>
    </cfRule>
  </conditionalFormatting>
  <conditionalFormatting sqref="E87">
    <cfRule type="expression" dxfId="2811" priority="89" stopIfTrue="1">
      <formula>AG87&lt;&gt;TRUE</formula>
    </cfRule>
    <cfRule type="expression" dxfId="2810" priority="90" stopIfTrue="1">
      <formula>A87="L"</formula>
    </cfRule>
  </conditionalFormatting>
  <conditionalFormatting sqref="J87">
    <cfRule type="expression" dxfId="2809" priority="87" stopIfTrue="1">
      <formula>AG87&lt;&gt;TRUE</formula>
    </cfRule>
    <cfRule type="expression" dxfId="2808" priority="88" stopIfTrue="1">
      <formula>AND(AH87=1,F87="")</formula>
    </cfRule>
  </conditionalFormatting>
  <conditionalFormatting sqref="L87:O87">
    <cfRule type="expression" dxfId="2807" priority="85" stopIfTrue="1">
      <formula>$AG87&lt;&gt;TRUE</formula>
    </cfRule>
    <cfRule type="expression" dxfId="2806" priority="86" stopIfTrue="1">
      <formula>$A87="L"</formula>
    </cfRule>
  </conditionalFormatting>
  <conditionalFormatting sqref="D87">
    <cfRule type="expression" dxfId="2805" priority="82">
      <formula>AG87&lt;&gt;TRUE</formula>
    </cfRule>
  </conditionalFormatting>
  <conditionalFormatting sqref="E90">
    <cfRule type="expression" dxfId="2804" priority="80" stopIfTrue="1">
      <formula>AG90&lt;&gt;TRUE</formula>
    </cfRule>
    <cfRule type="expression" dxfId="2803" priority="81" stopIfTrue="1">
      <formula>A90="L"</formula>
    </cfRule>
  </conditionalFormatting>
  <conditionalFormatting sqref="J90">
    <cfRule type="expression" dxfId="2802" priority="78" stopIfTrue="1">
      <formula>AG90&lt;&gt;TRUE</formula>
    </cfRule>
    <cfRule type="expression" dxfId="2801" priority="79" stopIfTrue="1">
      <formula>AND(AH90=1,F90="")</formula>
    </cfRule>
  </conditionalFormatting>
  <conditionalFormatting sqref="L90:O90">
    <cfRule type="expression" dxfId="2800" priority="76" stopIfTrue="1">
      <formula>$AG90&lt;&gt;TRUE</formula>
    </cfRule>
    <cfRule type="expression" dxfId="2799" priority="77" stopIfTrue="1">
      <formula>$A90="L"</formula>
    </cfRule>
  </conditionalFormatting>
  <conditionalFormatting sqref="D90">
    <cfRule type="expression" dxfId="2798" priority="73">
      <formula>AG90&lt;&gt;TRUE</formula>
    </cfRule>
  </conditionalFormatting>
  <conditionalFormatting sqref="E93">
    <cfRule type="expression" dxfId="2797" priority="71" stopIfTrue="1">
      <formula>AG93&lt;&gt;TRUE</formula>
    </cfRule>
    <cfRule type="expression" dxfId="2796" priority="72" stopIfTrue="1">
      <formula>A93="L"</formula>
    </cfRule>
  </conditionalFormatting>
  <conditionalFormatting sqref="J93">
    <cfRule type="expression" dxfId="2795" priority="69" stopIfTrue="1">
      <formula>AG93&lt;&gt;TRUE</formula>
    </cfRule>
    <cfRule type="expression" dxfId="2794" priority="70" stopIfTrue="1">
      <formula>AND(AH93=1,F93="")</formula>
    </cfRule>
  </conditionalFormatting>
  <conditionalFormatting sqref="L93:O93">
    <cfRule type="expression" dxfId="2793" priority="67" stopIfTrue="1">
      <formula>$AG93&lt;&gt;TRUE</formula>
    </cfRule>
    <cfRule type="expression" dxfId="2792" priority="68" stopIfTrue="1">
      <formula>$A93="L"</formula>
    </cfRule>
  </conditionalFormatting>
  <conditionalFormatting sqref="D93">
    <cfRule type="expression" dxfId="2791" priority="64">
      <formula>AG93&lt;&gt;TRUE</formula>
    </cfRule>
  </conditionalFormatting>
  <conditionalFormatting sqref="E96">
    <cfRule type="expression" dxfId="2790" priority="62" stopIfTrue="1">
      <formula>AG96&lt;&gt;TRUE</formula>
    </cfRule>
    <cfRule type="expression" dxfId="2789" priority="63" stopIfTrue="1">
      <formula>A96="L"</formula>
    </cfRule>
  </conditionalFormatting>
  <conditionalFormatting sqref="J96">
    <cfRule type="expression" dxfId="2788" priority="60" stopIfTrue="1">
      <formula>AG96&lt;&gt;TRUE</formula>
    </cfRule>
    <cfRule type="expression" dxfId="2787" priority="61" stopIfTrue="1">
      <formula>AND(AH96=1,F96="")</formula>
    </cfRule>
  </conditionalFormatting>
  <conditionalFormatting sqref="L96:O96">
    <cfRule type="expression" dxfId="2786" priority="58" stopIfTrue="1">
      <formula>$AG96&lt;&gt;TRUE</formula>
    </cfRule>
    <cfRule type="expression" dxfId="2785" priority="59" stopIfTrue="1">
      <formula>$A96="L"</formula>
    </cfRule>
  </conditionalFormatting>
  <conditionalFormatting sqref="D96">
    <cfRule type="expression" dxfId="2784" priority="55">
      <formula>AG96&lt;&gt;TRUE</formula>
    </cfRule>
  </conditionalFormatting>
  <conditionalFormatting sqref="F18 H18:I18">
    <cfRule type="expression" dxfId="2783" priority="54" stopIfTrue="1">
      <formula>$AG18&lt;&gt;TRUE</formula>
    </cfRule>
  </conditionalFormatting>
  <conditionalFormatting sqref="G18">
    <cfRule type="expression" dxfId="2782" priority="53" stopIfTrue="1">
      <formula>$AG18&lt;&gt;TRUE</formula>
    </cfRule>
  </conditionalFormatting>
  <conditionalFormatting sqref="F21">
    <cfRule type="expression" dxfId="2781" priority="51">
      <formula>$AG21&lt;&gt;TRUE</formula>
    </cfRule>
    <cfRule type="expression" dxfId="2780" priority="52">
      <formula>$J21&lt;&gt;""</formula>
    </cfRule>
  </conditionalFormatting>
  <conditionalFormatting sqref="F24 H24:I24">
    <cfRule type="expression" dxfId="2779" priority="50" stopIfTrue="1">
      <formula>$AG24&lt;&gt;TRUE</formula>
    </cfRule>
  </conditionalFormatting>
  <conditionalFormatting sqref="G24">
    <cfRule type="expression" dxfId="2778" priority="49" stopIfTrue="1">
      <formula>$AG24&lt;&gt;TRUE</formula>
    </cfRule>
  </conditionalFormatting>
  <conditionalFormatting sqref="F27 H27:I27">
    <cfRule type="expression" dxfId="2777" priority="48" stopIfTrue="1">
      <formula>$AG27&lt;&gt;TRUE</formula>
    </cfRule>
  </conditionalFormatting>
  <conditionalFormatting sqref="G27">
    <cfRule type="expression" dxfId="2776" priority="47" stopIfTrue="1">
      <formula>$AG27&lt;&gt;TRUE</formula>
    </cfRule>
  </conditionalFormatting>
  <conditionalFormatting sqref="F30 H30:I30">
    <cfRule type="expression" dxfId="2775" priority="46" stopIfTrue="1">
      <formula>$AG30&lt;&gt;TRUE</formula>
    </cfRule>
  </conditionalFormatting>
  <conditionalFormatting sqref="G30">
    <cfRule type="expression" dxfId="2774" priority="45" stopIfTrue="1">
      <formula>$AG30&lt;&gt;TRUE</formula>
    </cfRule>
  </conditionalFormatting>
  <conditionalFormatting sqref="F33 H33:I33">
    <cfRule type="expression" dxfId="2773" priority="44" stopIfTrue="1">
      <formula>$AG33&lt;&gt;TRUE</formula>
    </cfRule>
  </conditionalFormatting>
  <conditionalFormatting sqref="G33">
    <cfRule type="expression" dxfId="2772" priority="43" stopIfTrue="1">
      <formula>$AG33&lt;&gt;TRUE</formula>
    </cfRule>
  </conditionalFormatting>
  <conditionalFormatting sqref="F36 H36:I36">
    <cfRule type="expression" dxfId="2771" priority="42" stopIfTrue="1">
      <formula>$AG36&lt;&gt;TRUE</formula>
    </cfRule>
  </conditionalFormatting>
  <conditionalFormatting sqref="G36">
    <cfRule type="expression" dxfId="2770" priority="41" stopIfTrue="1">
      <formula>$AG36&lt;&gt;TRUE</formula>
    </cfRule>
  </conditionalFormatting>
  <conditionalFormatting sqref="F39 H39:I39">
    <cfRule type="expression" dxfId="2769" priority="40" stopIfTrue="1">
      <formula>$AG39&lt;&gt;TRUE</formula>
    </cfRule>
  </conditionalFormatting>
  <conditionalFormatting sqref="G39">
    <cfRule type="expression" dxfId="2768" priority="39" stopIfTrue="1">
      <formula>$AG39&lt;&gt;TRUE</formula>
    </cfRule>
  </conditionalFormatting>
  <conditionalFormatting sqref="F42 H42:I42">
    <cfRule type="expression" dxfId="2767" priority="38" stopIfTrue="1">
      <formula>$AG42&lt;&gt;TRUE</formula>
    </cfRule>
  </conditionalFormatting>
  <conditionalFormatting sqref="G42">
    <cfRule type="expression" dxfId="2766" priority="37" stopIfTrue="1">
      <formula>$AG42&lt;&gt;TRUE</formula>
    </cfRule>
  </conditionalFormatting>
  <conditionalFormatting sqref="F45 H45:I45">
    <cfRule type="expression" dxfId="2765" priority="36" stopIfTrue="1">
      <formula>$AG45&lt;&gt;TRUE</formula>
    </cfRule>
  </conditionalFormatting>
  <conditionalFormatting sqref="G45">
    <cfRule type="expression" dxfId="2764" priority="35" stopIfTrue="1">
      <formula>$AG45&lt;&gt;TRUE</formula>
    </cfRule>
  </conditionalFormatting>
  <conditionalFormatting sqref="F48 H48:I48">
    <cfRule type="expression" dxfId="2763" priority="34" stopIfTrue="1">
      <formula>$AG48&lt;&gt;TRUE</formula>
    </cfRule>
  </conditionalFormatting>
  <conditionalFormatting sqref="G48">
    <cfRule type="expression" dxfId="2762" priority="33" stopIfTrue="1">
      <formula>$AG48&lt;&gt;TRUE</formula>
    </cfRule>
  </conditionalFormatting>
  <conditionalFormatting sqref="F51 H51:I51">
    <cfRule type="expression" dxfId="2761" priority="32" stopIfTrue="1">
      <formula>$AG51&lt;&gt;TRUE</formula>
    </cfRule>
  </conditionalFormatting>
  <conditionalFormatting sqref="G51">
    <cfRule type="expression" dxfId="2760" priority="31" stopIfTrue="1">
      <formula>$AG51&lt;&gt;TRUE</formula>
    </cfRule>
  </conditionalFormatting>
  <conditionalFormatting sqref="F54 H54:I54">
    <cfRule type="expression" dxfId="2759" priority="30" stopIfTrue="1">
      <formula>$AG54&lt;&gt;TRUE</formula>
    </cfRule>
  </conditionalFormatting>
  <conditionalFormatting sqref="G54">
    <cfRule type="expression" dxfId="2758" priority="29" stopIfTrue="1">
      <formula>$AG54&lt;&gt;TRUE</formula>
    </cfRule>
  </conditionalFormatting>
  <conditionalFormatting sqref="F57 H57:I57">
    <cfRule type="expression" dxfId="2757" priority="28" stopIfTrue="1">
      <formula>$AG57&lt;&gt;TRUE</formula>
    </cfRule>
  </conditionalFormatting>
  <conditionalFormatting sqref="G57">
    <cfRule type="expression" dxfId="2756" priority="27" stopIfTrue="1">
      <formula>$AG57&lt;&gt;TRUE</formula>
    </cfRule>
  </conditionalFormatting>
  <conditionalFormatting sqref="F60 H60:I60">
    <cfRule type="expression" dxfId="2755" priority="26" stopIfTrue="1">
      <formula>$AG60&lt;&gt;TRUE</formula>
    </cfRule>
  </conditionalFormatting>
  <conditionalFormatting sqref="G60">
    <cfRule type="expression" dxfId="2754" priority="25" stopIfTrue="1">
      <formula>$AG60&lt;&gt;TRUE</formula>
    </cfRule>
  </conditionalFormatting>
  <conditionalFormatting sqref="F63 H63:I63">
    <cfRule type="expression" dxfId="2753" priority="24" stopIfTrue="1">
      <formula>$AG63&lt;&gt;TRUE</formula>
    </cfRule>
  </conditionalFormatting>
  <conditionalFormatting sqref="G63">
    <cfRule type="expression" dxfId="2752" priority="23" stopIfTrue="1">
      <formula>$AG63&lt;&gt;TRUE</formula>
    </cfRule>
  </conditionalFormatting>
  <conditionalFormatting sqref="F66 H66:I66">
    <cfRule type="expression" dxfId="2751" priority="22" stopIfTrue="1">
      <formula>$AG66&lt;&gt;TRUE</formula>
    </cfRule>
  </conditionalFormatting>
  <conditionalFormatting sqref="G66">
    <cfRule type="expression" dxfId="2750" priority="21" stopIfTrue="1">
      <formula>$AG66&lt;&gt;TRUE</formula>
    </cfRule>
  </conditionalFormatting>
  <conditionalFormatting sqref="F69 H69:I69">
    <cfRule type="expression" dxfId="2749" priority="20" stopIfTrue="1">
      <formula>$AG69&lt;&gt;TRUE</formula>
    </cfRule>
  </conditionalFormatting>
  <conditionalFormatting sqref="G69">
    <cfRule type="expression" dxfId="2748" priority="19" stopIfTrue="1">
      <formula>$AG69&lt;&gt;TRUE</formula>
    </cfRule>
  </conditionalFormatting>
  <conditionalFormatting sqref="F72 H72:I72">
    <cfRule type="expression" dxfId="2747" priority="18" stopIfTrue="1">
      <formula>$AG72&lt;&gt;TRUE</formula>
    </cfRule>
  </conditionalFormatting>
  <conditionalFormatting sqref="G72">
    <cfRule type="expression" dxfId="2746" priority="17" stopIfTrue="1">
      <formula>$AG72&lt;&gt;TRUE</formula>
    </cfRule>
  </conditionalFormatting>
  <conditionalFormatting sqref="F75 H75:I75">
    <cfRule type="expression" dxfId="2745" priority="16" stopIfTrue="1">
      <formula>$AG75&lt;&gt;TRUE</formula>
    </cfRule>
  </conditionalFormatting>
  <conditionalFormatting sqref="G75">
    <cfRule type="expression" dxfId="2744" priority="15" stopIfTrue="1">
      <formula>$AG75&lt;&gt;TRUE</formula>
    </cfRule>
  </conditionalFormatting>
  <conditionalFormatting sqref="F78 H78:I78">
    <cfRule type="expression" dxfId="2743" priority="14" stopIfTrue="1">
      <formula>$AG78&lt;&gt;TRUE</formula>
    </cfRule>
  </conditionalFormatting>
  <conditionalFormatting sqref="G78">
    <cfRule type="expression" dxfId="2742" priority="13" stopIfTrue="1">
      <formula>$AG78&lt;&gt;TRUE</formula>
    </cfRule>
  </conditionalFormatting>
  <conditionalFormatting sqref="F81 H81:I81">
    <cfRule type="expression" dxfId="2741" priority="12" stopIfTrue="1">
      <formula>$AG81&lt;&gt;TRUE</formula>
    </cfRule>
  </conditionalFormatting>
  <conditionalFormatting sqref="G81">
    <cfRule type="expression" dxfId="2740" priority="11" stopIfTrue="1">
      <formula>$AG81&lt;&gt;TRUE</formula>
    </cfRule>
  </conditionalFormatting>
  <conditionalFormatting sqref="F84 H84:I84">
    <cfRule type="expression" dxfId="2739" priority="10" stopIfTrue="1">
      <formula>$AG84&lt;&gt;TRUE</formula>
    </cfRule>
  </conditionalFormatting>
  <conditionalFormatting sqref="G84">
    <cfRule type="expression" dxfId="2738" priority="9" stopIfTrue="1">
      <formula>$AG84&lt;&gt;TRUE</formula>
    </cfRule>
  </conditionalFormatting>
  <conditionalFormatting sqref="F87 H87:I87">
    <cfRule type="expression" dxfId="2737" priority="8" stopIfTrue="1">
      <formula>$AG87&lt;&gt;TRUE</formula>
    </cfRule>
  </conditionalFormatting>
  <conditionalFormatting sqref="G87">
    <cfRule type="expression" dxfId="2736" priority="7" stopIfTrue="1">
      <formula>$AG87&lt;&gt;TRUE</formula>
    </cfRule>
  </conditionalFormatting>
  <conditionalFormatting sqref="F90 H90:I90">
    <cfRule type="expression" dxfId="2735" priority="6" stopIfTrue="1">
      <formula>$AG90&lt;&gt;TRUE</formula>
    </cfRule>
  </conditionalFormatting>
  <conditionalFormatting sqref="G90">
    <cfRule type="expression" dxfId="2734" priority="5" stopIfTrue="1">
      <formula>$AG90&lt;&gt;TRUE</formula>
    </cfRule>
  </conditionalFormatting>
  <conditionalFormatting sqref="F93 H93:I93">
    <cfRule type="expression" dxfId="2733" priority="4" stopIfTrue="1">
      <formula>$AG93&lt;&gt;TRUE</formula>
    </cfRule>
  </conditionalFormatting>
  <conditionalFormatting sqref="G93">
    <cfRule type="expression" dxfId="2732" priority="3" stopIfTrue="1">
      <formula>$AG93&lt;&gt;TRUE</formula>
    </cfRule>
  </conditionalFormatting>
  <conditionalFormatting sqref="F96 H96:I96">
    <cfRule type="expression" dxfId="2731" priority="2" stopIfTrue="1">
      <formula>$AG96&lt;&gt;TRUE</formula>
    </cfRule>
  </conditionalFormatting>
  <conditionalFormatting sqref="G96">
    <cfRule type="expression" dxfId="2730" priority="1" stopIfTrue="1">
      <formula>$AG96&lt;&gt;TRUE</formula>
    </cfRule>
  </conditionalFormatting>
  <printOptions horizontalCentered="1"/>
  <pageMargins left="0.5" right="0.5" top="1" bottom="0.75" header="0.25" footer="0.25"/>
  <pageSetup scale="75" fitToHeight="200" orientation="landscape" r:id="rId1"/>
  <headerFooter alignWithMargins="0">
    <oddHeader>&amp;L&amp;"Arial,bold"&amp;10Teck Resources 
HVC MLE
Project No: CM00119
Audit No: XX-YY-AU-ZZZ&amp;R&amp;"Arial,bold"&amp;10Form 000.509.F9161
Form Date 23Feb2023
Page &amp;P of &amp;N
Date Prepared: 30Jul2026</oddHeader>
    <oddFooter>&amp;R&amp;"Arial,bold"&amp;10Quality Audit Checklist for Electrical Work Contractors -- C&amp;&amp;F Quality&amp;L&amp;8&amp;F; &amp;A
Copyright © 2023, Fluor Corporation.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7633" r:id="rId4" name="Option Button 1">
              <controlPr defaultSize="0" autoFill="0" autoLine="0" autoPict="0" macro="[0]!Reset_Status">
                <anchor moveWithCells="1">
                  <from>
                    <xdr:col>9</xdr:col>
                    <xdr:colOff>220980</xdr:colOff>
                    <xdr:row>2</xdr:row>
                    <xdr:rowOff>22860</xdr:rowOff>
                  </from>
                  <to>
                    <xdr:col>9</xdr:col>
                    <xdr:colOff>556260</xdr:colOff>
                    <xdr:row>2</xdr:row>
                    <xdr:rowOff>251460</xdr:rowOff>
                  </to>
                </anchor>
              </controlPr>
            </control>
          </mc:Choice>
        </mc:AlternateContent>
        <mc:AlternateContent xmlns:mc="http://schemas.openxmlformats.org/markup-compatibility/2006">
          <mc:Choice Requires="x14">
            <control shapeId="837634" r:id="rId5" name="Option Button 2">
              <controlPr defaultSize="0" autoFill="0" autoLine="0" autoPict="0" macro="[0]!Reset_Status">
                <anchor moveWithCells="1">
                  <from>
                    <xdr:col>9</xdr:col>
                    <xdr:colOff>220980</xdr:colOff>
                    <xdr:row>3</xdr:row>
                    <xdr:rowOff>22860</xdr:rowOff>
                  </from>
                  <to>
                    <xdr:col>9</xdr:col>
                    <xdr:colOff>556260</xdr:colOff>
                    <xdr:row>3</xdr:row>
                    <xdr:rowOff>251460</xdr:rowOff>
                  </to>
                </anchor>
              </controlPr>
            </control>
          </mc:Choice>
        </mc:AlternateContent>
        <mc:AlternateContent xmlns:mc="http://schemas.openxmlformats.org/markup-compatibility/2006">
          <mc:Choice Requires="x14">
            <control shapeId="837635" r:id="rId6" name="Button 3">
              <controlPr defaultSize="0" print="0" autoFill="0" autoPict="0" macro="[0]!Reset_Findings">
                <anchor moveWithCells="1">
                  <from>
                    <xdr:col>9</xdr:col>
                    <xdr:colOff>45720</xdr:colOff>
                    <xdr:row>11</xdr:row>
                    <xdr:rowOff>22860</xdr:rowOff>
                  </from>
                  <to>
                    <xdr:col>9</xdr:col>
                    <xdr:colOff>594360</xdr:colOff>
                    <xdr:row>11</xdr:row>
                    <xdr:rowOff>182880</xdr:rowOff>
                  </to>
                </anchor>
              </controlPr>
            </control>
          </mc:Choice>
        </mc:AlternateContent>
        <mc:AlternateContent xmlns:mc="http://schemas.openxmlformats.org/markup-compatibility/2006">
          <mc:Choice Requires="x14">
            <control shapeId="837636" r:id="rId7" name="Button 4">
              <controlPr defaultSize="0" print="0" autoFill="0" autoPict="0" macro="[0]!Reset_Points">
                <anchor moveWithCells="1">
                  <from>
                    <xdr:col>9</xdr:col>
                    <xdr:colOff>45720</xdr:colOff>
                    <xdr:row>15</xdr:row>
                    <xdr:rowOff>22860</xdr:rowOff>
                  </from>
                  <to>
                    <xdr:col>9</xdr:col>
                    <xdr:colOff>594360</xdr:colOff>
                    <xdr:row>15</xdr:row>
                    <xdr:rowOff>182880</xdr:rowOff>
                  </to>
                </anchor>
              </controlPr>
            </control>
          </mc:Choice>
        </mc:AlternateContent>
        <mc:AlternateContent xmlns:mc="http://schemas.openxmlformats.org/markup-compatibility/2006">
          <mc:Choice Requires="x14">
            <control shapeId="837637" r:id="rId8" name="Button 5">
              <controlPr defaultSize="0" print="0" autoFill="0" autoPict="0" macro="[0]!Add_Finding_Button">
                <anchor moveWithCells="1">
                  <from>
                    <xdr:col>4</xdr:col>
                    <xdr:colOff>3528060</xdr:colOff>
                    <xdr:row>11</xdr:row>
                    <xdr:rowOff>22860</xdr:rowOff>
                  </from>
                  <to>
                    <xdr:col>4</xdr:col>
                    <xdr:colOff>4076700</xdr:colOff>
                    <xdr:row>11</xdr:row>
                    <xdr:rowOff>182880</xdr:rowOff>
                  </to>
                </anchor>
              </controlPr>
            </control>
          </mc:Choice>
        </mc:AlternateContent>
        <mc:AlternateContent xmlns:mc="http://schemas.openxmlformats.org/markup-compatibility/2006">
          <mc:Choice Requires="x14">
            <control shapeId="837638" r:id="rId9" name="Button 6">
              <controlPr defaultSize="0" print="0" autoFill="0" autoPict="0" macro="[0]!Remove_Finding_Button">
                <anchor moveWithCells="1">
                  <from>
                    <xdr:col>4</xdr:col>
                    <xdr:colOff>4114800</xdr:colOff>
                    <xdr:row>11</xdr:row>
                    <xdr:rowOff>22860</xdr:rowOff>
                  </from>
                  <to>
                    <xdr:col>4</xdr:col>
                    <xdr:colOff>4671060</xdr:colOff>
                    <xdr:row>11</xdr:row>
                    <xdr:rowOff>182880</xdr:rowOff>
                  </to>
                </anchor>
              </controlPr>
            </control>
          </mc:Choice>
        </mc:AlternateContent>
        <mc:AlternateContent xmlns:mc="http://schemas.openxmlformats.org/markup-compatibility/2006">
          <mc:Choice Requires="x14">
            <control shapeId="837639" r:id="rId10" name="Button 7">
              <controlPr defaultSize="0" print="0" autoFill="0" autoPict="0" macro="[0]!Comments_Insert_Row">
                <anchor moveWithCells="1">
                  <from>
                    <xdr:col>9</xdr:col>
                    <xdr:colOff>2476500</xdr:colOff>
                    <xdr:row>97</xdr:row>
                    <xdr:rowOff>7620</xdr:rowOff>
                  </from>
                  <to>
                    <xdr:col>9</xdr:col>
                    <xdr:colOff>3390900</xdr:colOff>
                    <xdr:row>98</xdr:row>
                    <xdr:rowOff>0</xdr:rowOff>
                  </to>
                </anchor>
              </controlPr>
            </control>
          </mc:Choice>
        </mc:AlternateContent>
        <mc:AlternateContent xmlns:mc="http://schemas.openxmlformats.org/markup-compatibility/2006">
          <mc:Choice Requires="x14">
            <control shapeId="837640" r:id="rId11" name="Button 8">
              <controlPr defaultSize="0" print="0" autoFill="0" autoPict="0" macro="[0]!Comments_Delete_Row">
                <anchor moveWithCells="1">
                  <from>
                    <xdr:col>9</xdr:col>
                    <xdr:colOff>3429000</xdr:colOff>
                    <xdr:row>97</xdr:row>
                    <xdr:rowOff>7620</xdr:rowOff>
                  </from>
                  <to>
                    <xdr:col>9</xdr:col>
                    <xdr:colOff>4251960</xdr:colOff>
                    <xdr:row>98</xdr:row>
                    <xdr:rowOff>0</xdr:rowOff>
                  </to>
                </anchor>
              </controlPr>
            </control>
          </mc:Choice>
        </mc:AlternateContent>
        <mc:AlternateContent xmlns:mc="http://schemas.openxmlformats.org/markup-compatibility/2006">
          <mc:Choice Requires="x14">
            <control shapeId="837641" r:id="rId12" name="Button 9">
              <controlPr defaultSize="0" print="0" autoFill="0" autoPict="0" macro="[0]!Add_POA_Button">
                <anchor moveWithCells="1">
                  <from>
                    <xdr:col>4</xdr:col>
                    <xdr:colOff>3528060</xdr:colOff>
                    <xdr:row>15</xdr:row>
                    <xdr:rowOff>22860</xdr:rowOff>
                  </from>
                  <to>
                    <xdr:col>4</xdr:col>
                    <xdr:colOff>4076700</xdr:colOff>
                    <xdr:row>15</xdr:row>
                    <xdr:rowOff>182880</xdr:rowOff>
                  </to>
                </anchor>
              </controlPr>
            </control>
          </mc:Choice>
        </mc:AlternateContent>
        <mc:AlternateContent xmlns:mc="http://schemas.openxmlformats.org/markup-compatibility/2006">
          <mc:Choice Requires="x14">
            <control shapeId="837642" r:id="rId13" name="Button 10">
              <controlPr defaultSize="0" print="0" autoFill="0" autoPict="0" macro="[0]!Remove_POA_Button">
                <anchor moveWithCells="1">
                  <from>
                    <xdr:col>4</xdr:col>
                    <xdr:colOff>4114800</xdr:colOff>
                    <xdr:row>15</xdr:row>
                    <xdr:rowOff>22860</xdr:rowOff>
                  </from>
                  <to>
                    <xdr:col>4</xdr:col>
                    <xdr:colOff>4671060</xdr:colOff>
                    <xdr:row>15</xdr:row>
                    <xdr:rowOff>182880</xdr:rowOff>
                  </to>
                </anchor>
              </controlPr>
            </control>
          </mc:Choice>
        </mc:AlternateContent>
        <mc:AlternateContent xmlns:mc="http://schemas.openxmlformats.org/markup-compatibility/2006">
          <mc:Choice Requires="x14">
            <control shapeId="837643" r:id="rId14" name="Spell Check Button">
              <controlPr defaultSize="0" print="0" autoFill="0" autoPict="0" macro="[0]!Spell_Check_Topic">
                <anchor moveWithCells="1">
                  <from>
                    <xdr:col>5</xdr:col>
                    <xdr:colOff>22860</xdr:colOff>
                    <xdr:row>4</xdr:row>
                    <xdr:rowOff>30480</xdr:rowOff>
                  </from>
                  <to>
                    <xdr:col>9</xdr:col>
                    <xdr:colOff>0</xdr:colOff>
                    <xdr:row>4</xdr:row>
                    <xdr:rowOff>190500</xdr:rowOff>
                  </to>
                </anchor>
              </controlPr>
            </control>
          </mc:Choice>
        </mc:AlternateContent>
        <mc:AlternateContent xmlns:mc="http://schemas.openxmlformats.org/markup-compatibility/2006">
          <mc:Choice Requires="x14">
            <control shapeId="837734" r:id="rId15" name="Button 102">
              <controlPr defaultSize="0" print="0" autoFill="0" autoPict="0" macro="[0]!Audit_Sum_Insert_Row">
                <anchor moveWithCells="1">
                  <from>
                    <xdr:col>9</xdr:col>
                    <xdr:colOff>2476500</xdr:colOff>
                    <xdr:row>7</xdr:row>
                    <xdr:rowOff>22860</xdr:rowOff>
                  </from>
                  <to>
                    <xdr:col>9</xdr:col>
                    <xdr:colOff>3390900</xdr:colOff>
                    <xdr:row>7</xdr:row>
                    <xdr:rowOff>182880</xdr:rowOff>
                  </to>
                </anchor>
              </controlPr>
            </control>
          </mc:Choice>
        </mc:AlternateContent>
        <mc:AlternateContent xmlns:mc="http://schemas.openxmlformats.org/markup-compatibility/2006">
          <mc:Choice Requires="x14">
            <control shapeId="837735" r:id="rId16" name="Button 103">
              <controlPr defaultSize="0" print="0" autoFill="0" autoPict="0" macro="[0]!Audit_Sum_Delete_Row">
                <anchor moveWithCells="1">
                  <from>
                    <xdr:col>9</xdr:col>
                    <xdr:colOff>3429000</xdr:colOff>
                    <xdr:row>7</xdr:row>
                    <xdr:rowOff>22860</xdr:rowOff>
                  </from>
                  <to>
                    <xdr:col>9</xdr:col>
                    <xdr:colOff>4251960</xdr:colOff>
                    <xdr:row>7</xdr:row>
                    <xdr:rowOff>182880</xdr:rowOff>
                  </to>
                </anchor>
              </controlPr>
            </control>
          </mc:Choice>
        </mc:AlternateContent>
        <mc:AlternateContent xmlns:mc="http://schemas.openxmlformats.org/markup-compatibility/2006">
          <mc:Choice Requires="x14">
            <control shapeId="837736" r:id="rId17" name="AddRow_Button">
              <controlPr defaultSize="0" print="0" autoFill="0" autoPict="0" macro="[0]!Intro_Insert_Row">
                <anchor moveWithCells="1">
                  <from>
                    <xdr:col>9</xdr:col>
                    <xdr:colOff>2476500</xdr:colOff>
                    <xdr:row>4</xdr:row>
                    <xdr:rowOff>22860</xdr:rowOff>
                  </from>
                  <to>
                    <xdr:col>9</xdr:col>
                    <xdr:colOff>3390900</xdr:colOff>
                    <xdr:row>4</xdr:row>
                    <xdr:rowOff>182880</xdr:rowOff>
                  </to>
                </anchor>
              </controlPr>
            </control>
          </mc:Choice>
        </mc:AlternateContent>
        <mc:AlternateContent xmlns:mc="http://schemas.openxmlformats.org/markup-compatibility/2006">
          <mc:Choice Requires="x14">
            <control shapeId="837737" r:id="rId18" name="DeleteRow_Button">
              <controlPr defaultSize="0" print="0" autoFill="0" autoPict="0" macro="[0]!Intro_Delete_Row">
                <anchor moveWithCells="1">
                  <from>
                    <xdr:col>9</xdr:col>
                    <xdr:colOff>3429000</xdr:colOff>
                    <xdr:row>4</xdr:row>
                    <xdr:rowOff>22860</xdr:rowOff>
                  </from>
                  <to>
                    <xdr:col>9</xdr:col>
                    <xdr:colOff>4251960</xdr:colOff>
                    <xdr:row>4</xdr:row>
                    <xdr:rowOff>182880</xdr:rowOff>
                  </to>
                </anchor>
              </controlPr>
            </control>
          </mc:Choice>
        </mc:AlternateContent>
        <mc:AlternateContent xmlns:mc="http://schemas.openxmlformats.org/markup-compatibility/2006">
          <mc:Choice Requires="x14">
            <control shapeId="837783" r:id="rId19" name="Edit_Button">
              <controlPr defaultSize="0" print="0" autoFill="0" autoPict="0" macro="[0]!Edit_Name">
                <anchor moveWithCells="1">
                  <from>
                    <xdr:col>7</xdr:col>
                    <xdr:colOff>137160</xdr:colOff>
                    <xdr:row>2</xdr:row>
                    <xdr:rowOff>182880</xdr:rowOff>
                  </from>
                  <to>
                    <xdr:col>8</xdr:col>
                    <xdr:colOff>266700</xdr:colOff>
                    <xdr:row>3</xdr:row>
                    <xdr:rowOff>76200</xdr:rowOff>
                  </to>
                </anchor>
              </controlPr>
            </control>
          </mc:Choice>
        </mc:AlternateContent>
        <mc:AlternateContent xmlns:mc="http://schemas.openxmlformats.org/markup-compatibility/2006">
          <mc:Choice Requires="x14">
            <control shapeId="837789" r:id="rId20" name="Hide Button">
              <controlPr defaultSize="0" print="0" autoFill="0" autoPict="0" macro="'1. QUALITY MANAGEMENT SYSTEM'!Hide_POA">
                <anchor moveWithCells="1">
                  <from>
                    <xdr:col>4</xdr:col>
                    <xdr:colOff>2118360</xdr:colOff>
                    <xdr:row>15</xdr:row>
                    <xdr:rowOff>22860</xdr:rowOff>
                  </from>
                  <to>
                    <xdr:col>4</xdr:col>
                    <xdr:colOff>3489960</xdr:colOff>
                    <xdr:row>15</xdr:row>
                    <xdr:rowOff>182880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8B219-AF1E-42B4-8260-C3B26E81E2D5}">
  <sheetPr codeName="Sheet13">
    <tabColor indexed="12"/>
    <outlinePr summaryBelow="0"/>
    <pageSetUpPr fitToPage="1"/>
  </sheetPr>
  <dimension ref="A1:FL215"/>
  <sheetViews>
    <sheetView showGridLines="0" showRowColHeaders="0" showOutlineSymbols="0" zoomScale="90" zoomScaleNormal="90" zoomScaleSheetLayoutView="81" workbookViewId="0">
      <selection activeCell="C3" sqref="C3:I4"/>
    </sheetView>
  </sheetViews>
  <sheetFormatPr defaultColWidth="9.33203125" defaultRowHeight="13.2" outlineLevelRow="1" x14ac:dyDescent="0.25"/>
  <cols>
    <col min="1" max="1" width="2.6640625" customWidth="1"/>
    <col min="2" max="2" width="1.44140625" customWidth="1"/>
    <col min="3" max="3" width="4.6640625" customWidth="1"/>
    <col min="4" max="4" width="7.6640625" customWidth="1"/>
    <col min="5" max="5" width="70.6640625" customWidth="1"/>
    <col min="6" max="9" width="4.6640625" customWidth="1"/>
    <col min="10" max="10" width="68.6640625" customWidth="1"/>
    <col min="11" max="11" width="1.6640625" customWidth="1"/>
    <col min="12" max="12" width="17.6640625" hidden="1" customWidth="1"/>
    <col min="13" max="15" width="10.6640625" hidden="1" customWidth="1"/>
    <col min="16" max="16" width="1.44140625" customWidth="1"/>
    <col min="18" max="39" width="9.33203125" hidden="1" customWidth="1"/>
    <col min="40" max="40" width="163.6640625" hidden="1" customWidth="1"/>
    <col min="41" max="60" width="9.33203125" hidden="1" customWidth="1"/>
    <col min="61" max="160" width="2.6640625" hidden="1" customWidth="1"/>
    <col min="161" max="161" width="5.6640625" hidden="1" customWidth="1"/>
    <col min="162" max="162" width="9.33203125" hidden="1" customWidth="1"/>
  </cols>
  <sheetData>
    <row r="1" spans="1:168" ht="6" customHeight="1" x14ac:dyDescent="0.25">
      <c r="A1" s="494"/>
      <c r="B1" s="1"/>
      <c r="C1" s="1"/>
      <c r="D1" s="2"/>
      <c r="E1" s="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228"/>
      <c r="AP1" s="228"/>
      <c r="AQ1" s="228"/>
      <c r="AR1" s="1"/>
      <c r="AS1" s="1"/>
      <c r="AT1" s="1"/>
      <c r="AU1" s="1"/>
      <c r="AV1" s="1"/>
      <c r="AW1" s="1"/>
      <c r="AX1" s="1"/>
      <c r="AY1" s="1"/>
      <c r="AZ1" s="1"/>
      <c r="BA1" s="1"/>
      <c r="BB1" s="1"/>
      <c r="BC1" s="1"/>
      <c r="BD1" s="1"/>
      <c r="BE1" s="1"/>
      <c r="BF1" s="1"/>
      <c r="BG1" s="1"/>
      <c r="BH1" s="1"/>
      <c r="BI1" s="261"/>
      <c r="BJ1" s="262">
        <v>1</v>
      </c>
      <c r="BK1" s="262">
        <v>2</v>
      </c>
      <c r="BL1" s="262">
        <v>3</v>
      </c>
      <c r="BM1" s="262">
        <v>4</v>
      </c>
      <c r="BN1" s="262">
        <v>5</v>
      </c>
      <c r="BO1" s="262">
        <v>6</v>
      </c>
      <c r="BP1" s="261"/>
      <c r="BQ1" s="261"/>
      <c r="BR1" s="261"/>
      <c r="BS1" s="262">
        <v>1</v>
      </c>
      <c r="BT1" s="262">
        <v>2</v>
      </c>
      <c r="BU1" s="262">
        <v>3</v>
      </c>
      <c r="BV1" s="262">
        <v>4</v>
      </c>
      <c r="BW1" s="262">
        <v>5</v>
      </c>
      <c r="BX1" s="262">
        <v>6</v>
      </c>
      <c r="BY1" s="262">
        <v>1</v>
      </c>
      <c r="BZ1" s="262">
        <v>2</v>
      </c>
      <c r="CA1" s="262">
        <v>3</v>
      </c>
      <c r="CB1" s="262">
        <v>4</v>
      </c>
      <c r="CC1" s="262">
        <v>1</v>
      </c>
      <c r="CD1" s="262">
        <v>2</v>
      </c>
      <c r="CE1" s="262">
        <v>1</v>
      </c>
      <c r="CF1" s="262">
        <v>2</v>
      </c>
      <c r="CG1" s="262">
        <v>1</v>
      </c>
      <c r="CH1" s="262">
        <v>2</v>
      </c>
      <c r="CI1" s="262">
        <v>1</v>
      </c>
      <c r="CJ1" s="262">
        <v>2</v>
      </c>
      <c r="CK1" s="262">
        <v>3</v>
      </c>
      <c r="CL1" s="261"/>
      <c r="CM1" s="261"/>
      <c r="CN1" s="261"/>
      <c r="CO1" s="262">
        <v>1</v>
      </c>
      <c r="CP1" s="262">
        <v>2</v>
      </c>
      <c r="CQ1" s="262">
        <v>3</v>
      </c>
      <c r="CR1" s="262">
        <v>4</v>
      </c>
      <c r="CS1" s="262">
        <v>5</v>
      </c>
      <c r="CT1" s="261"/>
      <c r="CV1" s="261"/>
      <c r="CW1" s="262">
        <v>1</v>
      </c>
      <c r="CX1" s="262">
        <v>2</v>
      </c>
      <c r="CY1" s="262">
        <v>3</v>
      </c>
      <c r="CZ1" s="262">
        <v>4</v>
      </c>
      <c r="DA1" s="262">
        <v>5</v>
      </c>
      <c r="DB1" s="262">
        <v>6</v>
      </c>
      <c r="DC1" s="262">
        <v>7</v>
      </c>
      <c r="DD1" s="262">
        <v>8</v>
      </c>
      <c r="DE1" s="262">
        <v>9</v>
      </c>
      <c r="DF1" s="261"/>
      <c r="DG1" s="261"/>
      <c r="DH1" s="261"/>
      <c r="DI1" s="262">
        <v>1</v>
      </c>
      <c r="DJ1" s="262">
        <v>2</v>
      </c>
      <c r="DK1" s="261"/>
      <c r="DL1" s="261"/>
      <c r="DM1" s="261"/>
      <c r="DN1" s="262">
        <v>1</v>
      </c>
      <c r="DO1" s="262">
        <v>2</v>
      </c>
      <c r="DP1" s="261"/>
      <c r="DQ1" s="261"/>
      <c r="DR1" s="261"/>
      <c r="DS1" s="262">
        <v>1</v>
      </c>
      <c r="DT1" s="262"/>
      <c r="DU1" s="261"/>
      <c r="DV1" s="261"/>
      <c r="DW1" s="261"/>
      <c r="DX1" s="262">
        <v>1</v>
      </c>
      <c r="DY1" s="262"/>
      <c r="DZ1" s="261"/>
      <c r="EA1" s="261"/>
      <c r="EB1" s="261"/>
      <c r="EC1" s="262">
        <v>1</v>
      </c>
      <c r="ED1" s="262"/>
      <c r="EE1" s="261"/>
      <c r="EF1" s="261"/>
      <c r="EG1" s="261"/>
      <c r="EH1" s="262">
        <v>1</v>
      </c>
      <c r="EI1" s="262"/>
      <c r="EJ1" s="261"/>
      <c r="EK1" s="261"/>
      <c r="EL1" s="261"/>
      <c r="EM1" s="262">
        <v>1</v>
      </c>
      <c r="EN1" s="262"/>
      <c r="EO1" s="261"/>
      <c r="EP1" s="201"/>
      <c r="FF1" s="252" t="s">
        <v>167</v>
      </c>
      <c r="FG1" s="281"/>
      <c r="FH1" s="281"/>
      <c r="FI1" s="281"/>
      <c r="FJ1" s="281"/>
      <c r="FK1" s="281"/>
      <c r="FL1" s="281"/>
    </row>
    <row r="2" spans="1:168" ht="8.25" customHeight="1" thickBot="1" x14ac:dyDescent="0.3">
      <c r="A2" s="494"/>
      <c r="D2" s="3"/>
      <c r="E2" s="3"/>
      <c r="Q2" s="1"/>
      <c r="AM2" s="1"/>
      <c r="AN2" s="1"/>
      <c r="AO2" s="228"/>
      <c r="AP2" s="228"/>
      <c r="AQ2" s="228"/>
      <c r="AR2" s="1"/>
      <c r="AS2" s="1"/>
      <c r="AT2" s="1"/>
      <c r="AU2" s="1"/>
      <c r="AV2" s="1"/>
      <c r="AW2" s="1"/>
      <c r="AX2" s="1"/>
      <c r="AY2" s="1"/>
      <c r="AZ2" s="1"/>
      <c r="BA2" s="1"/>
      <c r="BB2" s="1"/>
      <c r="BC2" s="1"/>
      <c r="BD2" s="1"/>
      <c r="BE2" s="1"/>
      <c r="BF2" s="1"/>
      <c r="BG2" s="1"/>
      <c r="BH2" s="1"/>
      <c r="BI2" s="557" t="s">
        <v>183</v>
      </c>
      <c r="BJ2" s="558"/>
      <c r="BK2" s="558"/>
      <c r="BL2" s="558"/>
      <c r="BM2" s="558"/>
      <c r="BN2" s="558"/>
      <c r="BO2" s="558"/>
      <c r="BP2" s="559"/>
      <c r="BQ2" s="273"/>
      <c r="BR2" s="557" t="s">
        <v>184</v>
      </c>
      <c r="BS2" s="558"/>
      <c r="BT2" s="558"/>
      <c r="BU2" s="558"/>
      <c r="BV2" s="558"/>
      <c r="BW2" s="558"/>
      <c r="BX2" s="558"/>
      <c r="BY2" s="558"/>
      <c r="BZ2" s="558"/>
      <c r="CA2" s="558"/>
      <c r="CB2" s="558"/>
      <c r="CC2" s="558"/>
      <c r="CD2" s="558"/>
      <c r="CE2" s="558"/>
      <c r="CF2" s="558"/>
      <c r="CG2" s="558"/>
      <c r="CH2" s="558"/>
      <c r="CI2" s="558"/>
      <c r="CJ2" s="558"/>
      <c r="CK2" s="558"/>
      <c r="CL2" s="559"/>
      <c r="CM2" s="273"/>
      <c r="CN2" s="557" t="s">
        <v>172</v>
      </c>
      <c r="CO2" s="558"/>
      <c r="CP2" s="558"/>
      <c r="CQ2" s="558"/>
      <c r="CR2" s="558"/>
      <c r="CS2" s="558"/>
      <c r="CT2" s="559"/>
      <c r="CU2" s="274"/>
      <c r="CV2" s="557" t="s">
        <v>173</v>
      </c>
      <c r="CW2" s="558"/>
      <c r="CX2" s="558"/>
      <c r="CY2" s="558"/>
      <c r="CZ2" s="558"/>
      <c r="DA2" s="558"/>
      <c r="DB2" s="558"/>
      <c r="DC2" s="558"/>
      <c r="DD2" s="558"/>
      <c r="DE2" s="558"/>
      <c r="DF2" s="559"/>
      <c r="DG2" s="273"/>
      <c r="DH2" s="547" t="s">
        <v>185</v>
      </c>
      <c r="DI2" s="558"/>
      <c r="DJ2" s="558"/>
      <c r="DK2" s="559"/>
      <c r="DL2" s="273"/>
      <c r="DM2" s="567" t="s">
        <v>186</v>
      </c>
      <c r="DN2" s="567"/>
      <c r="DO2" s="567"/>
      <c r="DP2" s="567"/>
      <c r="DQ2" s="273"/>
      <c r="DR2" s="547" t="s">
        <v>187</v>
      </c>
      <c r="DS2" s="548"/>
      <c r="DT2" s="548"/>
      <c r="DU2" s="549"/>
      <c r="DV2" s="273"/>
      <c r="DW2" s="547" t="s">
        <v>188</v>
      </c>
      <c r="DX2" s="548"/>
      <c r="DY2" s="548"/>
      <c r="DZ2" s="549"/>
      <c r="EA2" s="273"/>
      <c r="EB2" s="547" t="s">
        <v>189</v>
      </c>
      <c r="EC2" s="548"/>
      <c r="ED2" s="548"/>
      <c r="EE2" s="549"/>
      <c r="EF2" s="273"/>
      <c r="EG2" s="547" t="s">
        <v>190</v>
      </c>
      <c r="EH2" s="548"/>
      <c r="EI2" s="548"/>
      <c r="EJ2" s="549"/>
      <c r="EK2" s="273"/>
      <c r="EL2" s="547" t="s">
        <v>191</v>
      </c>
      <c r="EM2" s="548"/>
      <c r="EN2" s="548"/>
      <c r="EO2" s="549"/>
      <c r="EP2" s="201"/>
      <c r="FF2" s="228"/>
      <c r="FG2" s="281"/>
      <c r="FH2" s="281"/>
      <c r="FI2" s="281"/>
      <c r="FJ2" s="281"/>
      <c r="FK2" s="281"/>
      <c r="FL2" s="281"/>
    </row>
    <row r="3" spans="1:168" ht="21.75" customHeight="1" thickBot="1" x14ac:dyDescent="0.3">
      <c r="A3" s="28" t="s">
        <v>526</v>
      </c>
      <c r="C3" s="604" t="s">
        <v>717</v>
      </c>
      <c r="D3" s="605"/>
      <c r="E3" s="605"/>
      <c r="F3" s="605"/>
      <c r="G3" s="605"/>
      <c r="H3" s="605"/>
      <c r="I3" s="606"/>
      <c r="J3" s="95" t="s">
        <v>624</v>
      </c>
      <c r="K3" s="97"/>
      <c r="Q3" s="1"/>
      <c r="R3" s="155" t="s">
        <v>625</v>
      </c>
      <c r="S3" s="155"/>
      <c r="V3" s="156" t="s">
        <v>626</v>
      </c>
      <c r="W3" s="64" t="s">
        <v>625</v>
      </c>
      <c r="X3" s="4">
        <f>X12</f>
        <v>0</v>
      </c>
      <c r="Y3" s="4">
        <f>Y12</f>
        <v>0</v>
      </c>
      <c r="Z3" s="4">
        <f>Z12</f>
        <v>0</v>
      </c>
      <c r="AA3" s="4">
        <f>AA12</f>
        <v>0</v>
      </c>
      <c r="AB3" s="4"/>
      <c r="AC3" s="4">
        <f>AC12</f>
        <v>0</v>
      </c>
      <c r="AD3" s="156" t="s">
        <v>627</v>
      </c>
      <c r="AE3" s="4">
        <f>AE114</f>
        <v>0</v>
      </c>
      <c r="AF3" s="4">
        <f>AF114</f>
        <v>0</v>
      </c>
      <c r="AG3" s="4">
        <f>Eval_2</f>
        <v>90</v>
      </c>
      <c r="AH3" s="144"/>
      <c r="AI3" s="144"/>
      <c r="AJ3" s="144"/>
      <c r="AK3" s="144"/>
      <c r="AL3" s="144"/>
      <c r="AM3" s="1"/>
      <c r="AN3" s="1"/>
      <c r="AO3" s="228"/>
      <c r="AP3" s="228"/>
      <c r="AQ3" s="228"/>
      <c r="AR3" s="1"/>
      <c r="AS3" s="1"/>
      <c r="AT3" s="1"/>
      <c r="AU3" s="1"/>
      <c r="AV3" s="1"/>
      <c r="AW3" s="1"/>
      <c r="AX3" s="1"/>
      <c r="AY3" s="1"/>
      <c r="AZ3" s="1"/>
      <c r="BA3" s="1"/>
      <c r="BB3" s="1"/>
      <c r="BC3" s="1"/>
      <c r="BD3" s="1"/>
      <c r="BE3" s="1"/>
      <c r="BF3" s="1"/>
      <c r="BG3" s="1"/>
      <c r="BH3" s="1"/>
      <c r="BI3" s="263"/>
      <c r="BJ3" s="264">
        <v>1</v>
      </c>
      <c r="BK3" s="264">
        <v>2</v>
      </c>
      <c r="BL3" s="264">
        <v>3</v>
      </c>
      <c r="BM3" s="264">
        <v>4</v>
      </c>
      <c r="BN3" s="264">
        <v>5</v>
      </c>
      <c r="BO3" s="264">
        <v>6</v>
      </c>
      <c r="BP3" s="305"/>
      <c r="BQ3" s="273"/>
      <c r="BR3" s="263"/>
      <c r="BS3" s="554">
        <v>1</v>
      </c>
      <c r="BT3" s="555"/>
      <c r="BU3" s="555"/>
      <c r="BV3" s="555"/>
      <c r="BW3" s="555"/>
      <c r="BX3" s="556"/>
      <c r="BY3" s="554">
        <v>2</v>
      </c>
      <c r="BZ3" s="555"/>
      <c r="CA3" s="555"/>
      <c r="CB3" s="556"/>
      <c r="CC3" s="554">
        <v>3</v>
      </c>
      <c r="CD3" s="556"/>
      <c r="CE3" s="554">
        <v>4</v>
      </c>
      <c r="CF3" s="556"/>
      <c r="CG3" s="554">
        <v>5</v>
      </c>
      <c r="CH3" s="556"/>
      <c r="CI3" s="554">
        <v>6</v>
      </c>
      <c r="CJ3" s="555"/>
      <c r="CK3" s="556"/>
      <c r="CL3" s="305"/>
      <c r="CM3" s="273"/>
      <c r="CN3" s="564"/>
      <c r="CO3" s="565"/>
      <c r="CP3" s="565"/>
      <c r="CQ3" s="565"/>
      <c r="CR3" s="565"/>
      <c r="CS3" s="565"/>
      <c r="CT3" s="566"/>
      <c r="CU3" s="274"/>
      <c r="CV3" s="564"/>
      <c r="CW3" s="565"/>
      <c r="CX3" s="565"/>
      <c r="CY3" s="565"/>
      <c r="CZ3" s="565"/>
      <c r="DA3" s="565"/>
      <c r="DB3" s="565"/>
      <c r="DC3" s="565"/>
      <c r="DD3" s="565"/>
      <c r="DE3" s="565"/>
      <c r="DF3" s="566"/>
      <c r="DG3" s="273"/>
      <c r="DH3" s="564"/>
      <c r="DI3" s="565"/>
      <c r="DJ3" s="565"/>
      <c r="DK3" s="566"/>
      <c r="DL3" s="273"/>
      <c r="DM3" s="568"/>
      <c r="DN3" s="568"/>
      <c r="DO3" s="568"/>
      <c r="DP3" s="568"/>
      <c r="DQ3" s="273"/>
      <c r="DR3" s="550"/>
      <c r="DS3" s="551"/>
      <c r="DT3" s="551"/>
      <c r="DU3" s="552"/>
      <c r="DV3" s="273"/>
      <c r="DW3" s="550"/>
      <c r="DX3" s="551"/>
      <c r="DY3" s="551"/>
      <c r="DZ3" s="552"/>
      <c r="EA3" s="273"/>
      <c r="EB3" s="550"/>
      <c r="EC3" s="551"/>
      <c r="ED3" s="551"/>
      <c r="EE3" s="552"/>
      <c r="EF3" s="273"/>
      <c r="EG3" s="550"/>
      <c r="EH3" s="551"/>
      <c r="EI3" s="551"/>
      <c r="EJ3" s="552"/>
      <c r="EK3" s="273"/>
      <c r="EL3" s="550"/>
      <c r="EM3" s="551"/>
      <c r="EN3" s="551"/>
      <c r="EO3" s="552"/>
      <c r="EP3" s="201"/>
      <c r="FF3" s="228"/>
      <c r="FG3" s="281"/>
      <c r="FH3" s="281"/>
      <c r="FI3" s="281"/>
      <c r="FJ3" s="281"/>
      <c r="FK3" s="281"/>
      <c r="FL3" s="281"/>
    </row>
    <row r="4" spans="1:168" ht="21.75" customHeight="1" thickBot="1" x14ac:dyDescent="0.3">
      <c r="A4" s="494"/>
      <c r="C4" s="607"/>
      <c r="D4" s="608"/>
      <c r="E4" s="608"/>
      <c r="F4" s="608"/>
      <c r="G4" s="608"/>
      <c r="H4" s="608"/>
      <c r="I4" s="609"/>
      <c r="J4" s="119" t="s">
        <v>628</v>
      </c>
      <c r="K4" s="196"/>
      <c r="Q4" s="1"/>
      <c r="R4" s="216">
        <f>IF(COUNTIF(NI_1,TRUE)&gt;0,2,IF(OR(COUNTIF(SAT_1,TRUE)&gt;0,COUNTIF(Response_1,TRUE)&gt;0,COUNTA(Response_2)&gt;0),1,0))</f>
        <v>0</v>
      </c>
      <c r="S4" s="216">
        <f>IF(COUNTIF(NI_1,TRUE)&gt;0,2,IF(OR(COUNTIF(SAT_1,TRUE)&gt;0,COUNTIF(Response_1,TRUE)&gt;0,COUNTA(Response_2)&gt;0),1,0))</f>
        <v>0</v>
      </c>
      <c r="W4" s="156" t="s">
        <v>629</v>
      </c>
      <c r="X4" s="216">
        <f>IF(Cklst_Style=10,AE4,IF(R4=1,1,0))</f>
        <v>0</v>
      </c>
      <c r="Y4" s="4">
        <f>IF(Cklst_Style=10,AG4,IF(OR(R4=1,R4=2),1,0))</f>
        <v>0</v>
      </c>
      <c r="Z4" s="65" t="s">
        <v>630</v>
      </c>
      <c r="AC4" s="5"/>
      <c r="AD4" s="156" t="s">
        <v>629</v>
      </c>
      <c r="AE4" s="4">
        <f>AE3</f>
        <v>0</v>
      </c>
      <c r="AF4" s="4">
        <f>AE3+AF3</f>
        <v>0</v>
      </c>
      <c r="AG4" s="4">
        <f>IF(AE3+AF3=AG3,1,0)</f>
        <v>0</v>
      </c>
      <c r="AH4" s="65" t="s">
        <v>630</v>
      </c>
      <c r="AI4" s="5"/>
      <c r="AJ4" s="5"/>
      <c r="AK4" s="5"/>
      <c r="AL4" s="5"/>
      <c r="AM4" s="1"/>
      <c r="AN4" s="1"/>
      <c r="AO4" s="228"/>
      <c r="AP4" s="228"/>
      <c r="AQ4" s="228"/>
      <c r="AR4" s="1"/>
      <c r="AS4" s="1"/>
      <c r="AT4" s="1"/>
      <c r="AU4" s="1"/>
      <c r="AV4" s="1"/>
      <c r="AW4" s="1"/>
      <c r="AX4" s="1"/>
      <c r="AY4" s="1"/>
      <c r="AZ4" s="1"/>
      <c r="BA4" s="1"/>
      <c r="BB4" s="1"/>
      <c r="BC4" s="1"/>
      <c r="BD4" s="1"/>
      <c r="BE4" s="1"/>
      <c r="BF4" s="1"/>
      <c r="BG4" s="1"/>
      <c r="BH4" s="1"/>
      <c r="BI4" s="306"/>
      <c r="BJ4" s="307" t="str">
        <f t="shared" ref="BJ4:BO4" ca="1" si="0">OFFSET(Business_Line,BJ1,0)</f>
        <v>Energy &amp; Chemicals</v>
      </c>
      <c r="BK4" s="307" t="str">
        <f t="shared" ca="1" si="0"/>
        <v>Power</v>
      </c>
      <c r="BL4" s="307" t="str">
        <f t="shared" ca="1" si="0"/>
        <v>Mining &amp; Metals</v>
      </c>
      <c r="BM4" s="307" t="str">
        <f t="shared" ca="1" si="0"/>
        <v>Infrastructure</v>
      </c>
      <c r="BN4" s="307" t="str">
        <f t="shared" ca="1" si="0"/>
        <v>Life Sciences &amp; Advanced Mfg</v>
      </c>
      <c r="BO4" s="307" t="str">
        <f t="shared" ca="1" si="0"/>
        <v>Government</v>
      </c>
      <c r="BP4" s="305"/>
      <c r="BQ4" s="312"/>
      <c r="BR4" s="306"/>
      <c r="BS4" s="307" t="str">
        <f t="shared" ref="BS4:BX4" ca="1" si="1">OFFSET(Business_Line_Sub_1,BS1,0)</f>
        <v>Upstream</v>
      </c>
      <c r="BT4" s="307" t="str">
        <f t="shared" ca="1" si="1"/>
        <v>Downstream</v>
      </c>
      <c r="BU4" s="307" t="str">
        <f t="shared" ca="1" si="1"/>
        <v>Offshore</v>
      </c>
      <c r="BV4" s="307" t="str">
        <f t="shared" ca="1" si="1"/>
        <v>Pipeline</v>
      </c>
      <c r="BW4" s="307" t="str">
        <f t="shared" ca="1" si="1"/>
        <v>Chemicals</v>
      </c>
      <c r="BX4" s="307" t="str">
        <f t="shared" ca="1" si="1"/>
        <v>LNG</v>
      </c>
      <c r="BY4" s="307" t="str">
        <f ca="1">OFFSET(Business_Line_Sub_2,BY1,0)</f>
        <v>Fossil</v>
      </c>
      <c r="BZ4" s="307" t="str">
        <f ca="1">OFFSET(Business_Line_Sub_2,BZ1,0)</f>
        <v>Nuclear</v>
      </c>
      <c r="CA4" s="307" t="str">
        <f ca="1">OFFSET(Business_Line_Sub_2,CA1,0)</f>
        <v>Renewables</v>
      </c>
      <c r="CB4" s="307" t="str">
        <f ca="1">OFFSET(Business_Line_Sub_2,CB1,0)</f>
        <v>Power Services</v>
      </c>
      <c r="CC4" s="307" t="str">
        <f ca="1">OFFSET(Business_Line_Sub_3,CC1,0)</f>
        <v>Mining</v>
      </c>
      <c r="CD4" s="307" t="str">
        <f ca="1">OFFSET(Business_Line_Sub_3,CD1,0)</f>
        <v>Metals</v>
      </c>
      <c r="CE4" s="307" t="str">
        <f ca="1">OFFSET(Business_Line_Sub_4,CE1,0)</f>
        <v>Roads</v>
      </c>
      <c r="CF4" s="307" t="str">
        <f ca="1">OFFSET(Business_Line_Sub_4,CF1,0)</f>
        <v>Rail</v>
      </c>
      <c r="CG4" s="307" t="str">
        <f ca="1">OFFSET(Business_Line_Sub_5,CG1,0)</f>
        <v>Life Sciences</v>
      </c>
      <c r="CH4" s="307" t="str">
        <f ca="1">OFFSET(Business_Line_Sub_5,CH1,0)</f>
        <v>Manufacturing</v>
      </c>
      <c r="CI4" s="307" t="str">
        <f ca="1">OFFSET(Business_Line_Sub_6,CI1,0)</f>
        <v>Contingency Ops</v>
      </c>
      <c r="CJ4" s="307" t="str">
        <f ca="1">OFFSET(Business_Line_Sub_6,CJ1,0)</f>
        <v>Environmental/Nuclear Ops</v>
      </c>
      <c r="CK4" s="307" t="str">
        <f ca="1">OFFSET(Business_Line_Sub_6,CK1,0)</f>
        <v>Govt Services</v>
      </c>
      <c r="CL4" s="305"/>
      <c r="CM4" s="312"/>
      <c r="CN4" s="306"/>
      <c r="CO4" s="307" t="str">
        <f ca="1">OFFSET(Phase,CO1,0)</f>
        <v>Proposal</v>
      </c>
      <c r="CP4" s="307" t="str">
        <f ca="1">OFFSET(Phase,CP1,0)</f>
        <v>Study</v>
      </c>
      <c r="CQ4" s="307" t="str">
        <f ca="1">OFFSET(Phase,CQ1,0)</f>
        <v>Pre-FEED</v>
      </c>
      <c r="CR4" s="307" t="str">
        <f ca="1">OFFSET(Phase,CR1,0)</f>
        <v>FEED</v>
      </c>
      <c r="CS4" s="307" t="str">
        <f ca="1">OFFSET(Phase,CS1,0)</f>
        <v>Execution</v>
      </c>
      <c r="CT4" s="305"/>
      <c r="CU4" s="312"/>
      <c r="CV4" s="306"/>
      <c r="CW4" s="307" t="str">
        <f t="shared" ref="CW4:DE4" ca="1" si="2">OFFSET(Execution,CW1,0)</f>
        <v>E -- Engineering</v>
      </c>
      <c r="CX4" s="307" t="str">
        <f t="shared" ca="1" si="2"/>
        <v>P -- Procurement</v>
      </c>
      <c r="CY4" s="307" t="str">
        <f t="shared" ca="1" si="2"/>
        <v>F -- Fabrication</v>
      </c>
      <c r="CZ4" s="307" t="str">
        <f t="shared" ca="1" si="2"/>
        <v>CM -- Construction Management</v>
      </c>
      <c r="DA4" s="307" t="str">
        <f t="shared" ca="1" si="2"/>
        <v>SP -- Construction Self Perform</v>
      </c>
      <c r="DB4" s="307" t="str">
        <f t="shared" ca="1" si="2"/>
        <v>PMC -- Project Mgmt Contractor</v>
      </c>
      <c r="DC4" s="307" t="str">
        <f t="shared" ca="1" si="2"/>
        <v>Commissioning &amp; Startup</v>
      </c>
      <c r="DD4" s="307" t="str">
        <f t="shared" ca="1" si="2"/>
        <v>V -- Validation</v>
      </c>
      <c r="DE4" s="307" t="str">
        <f t="shared" ca="1" si="2"/>
        <v>O&amp;M -- Operations &amp; Maintenance</v>
      </c>
      <c r="DF4" s="305"/>
      <c r="DG4" s="312"/>
      <c r="DH4" s="306"/>
      <c r="DI4" s="307" t="str">
        <f ca="1">OFFSET(Size,DI1,0)</f>
        <v>Small (less than $5MM / 50K hrs)</v>
      </c>
      <c r="DJ4" s="307" t="str">
        <f ca="1">OFFSET(Size,DJ1,0)</f>
        <v>Large (greater than $5MM / 50K hrs)</v>
      </c>
      <c r="DK4" s="305"/>
      <c r="DL4" s="312"/>
      <c r="DM4" s="306"/>
      <c r="DN4" s="307" t="str">
        <f ca="1">OFFSET(Contract,DN1,0)</f>
        <v>Lump Sum</v>
      </c>
      <c r="DO4" s="307" t="str">
        <f ca="1">OFFSET(Contract,DO1,0)</f>
        <v>Cost Reimbursable</v>
      </c>
      <c r="DP4" s="305"/>
      <c r="DQ4" s="312"/>
      <c r="DR4" s="306"/>
      <c r="DS4" s="307" t="s">
        <v>203</v>
      </c>
      <c r="DT4" s="307" t="s">
        <v>216</v>
      </c>
      <c r="DU4" s="305"/>
      <c r="DV4" s="312"/>
      <c r="DW4" s="306"/>
      <c r="DX4" s="307" t="s">
        <v>203</v>
      </c>
      <c r="DY4" s="307" t="s">
        <v>216</v>
      </c>
      <c r="DZ4" s="305"/>
      <c r="EA4" s="284"/>
      <c r="EB4" s="306"/>
      <c r="EC4" s="307" t="s">
        <v>203</v>
      </c>
      <c r="ED4" s="307" t="s">
        <v>216</v>
      </c>
      <c r="EE4" s="305"/>
      <c r="EF4" s="284"/>
      <c r="EG4" s="306"/>
      <c r="EH4" s="307" t="s">
        <v>203</v>
      </c>
      <c r="EI4" s="307" t="s">
        <v>216</v>
      </c>
      <c r="EJ4" s="305"/>
      <c r="EK4" s="284"/>
      <c r="EL4" s="306"/>
      <c r="EM4" s="307" t="s">
        <v>203</v>
      </c>
      <c r="EN4" s="307" t="s">
        <v>216</v>
      </c>
      <c r="EO4" s="305"/>
      <c r="EP4" s="201"/>
      <c r="FF4" s="228"/>
      <c r="FG4" s="281"/>
      <c r="FH4" s="281"/>
      <c r="FI4" s="281"/>
      <c r="FJ4" s="281"/>
      <c r="FK4" s="281"/>
      <c r="FL4" s="281"/>
    </row>
    <row r="5" spans="1:168" ht="18" customHeight="1" outlineLevel="1" x14ac:dyDescent="0.25">
      <c r="A5" s="494"/>
      <c r="C5" s="6"/>
      <c r="D5" s="610"/>
      <c r="E5" s="610"/>
      <c r="F5" s="610"/>
      <c r="G5" s="610"/>
      <c r="H5" s="610"/>
      <c r="I5" s="610"/>
      <c r="J5" s="610"/>
      <c r="K5" s="192"/>
      <c r="Q5" s="1"/>
      <c r="R5" s="90" t="s">
        <v>631</v>
      </c>
      <c r="S5" s="5" t="s">
        <v>632</v>
      </c>
      <c r="X5" s="7"/>
      <c r="AM5" s="217">
        <f>COUNTA(AM6:AM7)</f>
        <v>0</v>
      </c>
      <c r="AN5" s="1"/>
      <c r="AO5" s="228"/>
      <c r="AP5" s="228"/>
      <c r="AQ5" s="228"/>
      <c r="AR5" s="1"/>
      <c r="AS5" s="1"/>
      <c r="AT5" s="1"/>
      <c r="AU5" s="1"/>
      <c r="AV5" s="1"/>
      <c r="AW5" s="1"/>
      <c r="AX5" s="1"/>
      <c r="AY5" s="1"/>
      <c r="AZ5" s="1"/>
      <c r="BA5" s="1"/>
      <c r="BB5" s="1"/>
      <c r="BC5" s="1"/>
      <c r="BD5" s="1"/>
      <c r="BE5" s="1"/>
      <c r="BF5" s="1"/>
      <c r="BG5" s="1"/>
      <c r="BH5" s="1"/>
      <c r="BI5" s="306"/>
      <c r="BJ5" s="308"/>
      <c r="BK5" s="308"/>
      <c r="BL5" s="308"/>
      <c r="BM5" s="308"/>
      <c r="BN5" s="308"/>
      <c r="BO5" s="308"/>
      <c r="BP5" s="305"/>
      <c r="BQ5" s="312"/>
      <c r="BR5" s="306"/>
      <c r="BS5" s="308"/>
      <c r="BT5" s="308"/>
      <c r="BU5" s="308"/>
      <c r="BV5" s="308"/>
      <c r="BW5" s="308"/>
      <c r="BX5" s="308"/>
      <c r="BY5" s="308"/>
      <c r="BZ5" s="308"/>
      <c r="CA5" s="308"/>
      <c r="CB5" s="308"/>
      <c r="CC5" s="308"/>
      <c r="CD5" s="308"/>
      <c r="CE5" s="308"/>
      <c r="CF5" s="308"/>
      <c r="CG5" s="308"/>
      <c r="CH5" s="308"/>
      <c r="CI5" s="308"/>
      <c r="CJ5" s="308"/>
      <c r="CK5" s="308"/>
      <c r="CL5" s="305"/>
      <c r="CM5" s="312"/>
      <c r="CN5" s="306"/>
      <c r="CO5" s="308"/>
      <c r="CP5" s="308"/>
      <c r="CQ5" s="308"/>
      <c r="CR5" s="308"/>
      <c r="CS5" s="308"/>
      <c r="CT5" s="305"/>
      <c r="CU5" s="312"/>
      <c r="CV5" s="306"/>
      <c r="CW5" s="308"/>
      <c r="CX5" s="308"/>
      <c r="CY5" s="308"/>
      <c r="CZ5" s="308"/>
      <c r="DA5" s="308"/>
      <c r="DB5" s="308"/>
      <c r="DC5" s="308"/>
      <c r="DD5" s="308"/>
      <c r="DE5" s="308"/>
      <c r="DF5" s="305"/>
      <c r="DG5" s="312"/>
      <c r="DH5" s="306"/>
      <c r="DI5" s="308"/>
      <c r="DJ5" s="308"/>
      <c r="DK5" s="305"/>
      <c r="DL5" s="312"/>
      <c r="DM5" s="306"/>
      <c r="DN5" s="308"/>
      <c r="DO5" s="308"/>
      <c r="DP5" s="305"/>
      <c r="DQ5" s="312"/>
      <c r="DR5" s="306"/>
      <c r="DS5" s="308"/>
      <c r="DT5" s="308"/>
      <c r="DU5" s="305"/>
      <c r="DV5" s="312"/>
      <c r="DW5" s="306"/>
      <c r="DX5" s="308"/>
      <c r="DY5" s="308"/>
      <c r="DZ5" s="305"/>
      <c r="EA5" s="284"/>
      <c r="EB5" s="306"/>
      <c r="EC5" s="308"/>
      <c r="ED5" s="308"/>
      <c r="EE5" s="305"/>
      <c r="EF5" s="284"/>
      <c r="EG5" s="306"/>
      <c r="EH5" s="308"/>
      <c r="EI5" s="308"/>
      <c r="EJ5" s="305"/>
      <c r="EK5" s="284"/>
      <c r="EL5" s="306"/>
      <c r="EM5" s="308"/>
      <c r="EN5" s="308"/>
      <c r="EO5" s="305"/>
      <c r="EP5" s="201"/>
      <c r="FF5" s="228"/>
      <c r="FG5" s="281"/>
      <c r="FH5" s="281"/>
      <c r="FI5" s="281"/>
      <c r="FJ5" s="281"/>
      <c r="FK5" s="281"/>
      <c r="FL5" s="281"/>
    </row>
    <row r="6" spans="1:168" ht="12.75" customHeight="1" outlineLevel="1" x14ac:dyDescent="0.25">
      <c r="A6" s="28" t="s">
        <v>526</v>
      </c>
      <c r="B6" s="214">
        <v>1</v>
      </c>
      <c r="C6" s="6"/>
      <c r="D6" s="612" t="s">
        <v>718</v>
      </c>
      <c r="E6" s="612"/>
      <c r="F6" s="612"/>
      <c r="G6" s="612"/>
      <c r="H6" s="612"/>
      <c r="I6" s="612"/>
      <c r="J6" s="612"/>
      <c r="K6" s="192"/>
      <c r="Q6" s="1"/>
      <c r="R6" s="90" t="s">
        <v>634</v>
      </c>
      <c r="S6" s="5" t="s">
        <v>635</v>
      </c>
      <c r="X6" s="8"/>
      <c r="AM6" s="1"/>
      <c r="AN6" s="157" t="str">
        <f>D6</f>
        <v>The Auditor should review the project specifications, and then add or delete Points of Audit on the following list as appropriate.</v>
      </c>
      <c r="AO6" s="228"/>
      <c r="AP6" s="228"/>
      <c r="AQ6" s="228"/>
      <c r="AR6" s="1"/>
      <c r="AS6" s="1"/>
      <c r="AT6" s="1"/>
      <c r="AU6" s="1"/>
      <c r="AV6" s="1"/>
      <c r="AW6" s="1"/>
      <c r="AX6" s="1"/>
      <c r="AY6" s="1"/>
      <c r="AZ6" s="1"/>
      <c r="BA6" s="1"/>
      <c r="BB6" s="1"/>
      <c r="BC6" s="1"/>
      <c r="BD6" s="1"/>
      <c r="BE6" s="1"/>
      <c r="BF6" s="1"/>
      <c r="BG6" s="1"/>
      <c r="BH6" s="1"/>
      <c r="BI6" s="306"/>
      <c r="BJ6" s="308"/>
      <c r="BK6" s="308"/>
      <c r="BL6" s="308"/>
      <c r="BM6" s="308"/>
      <c r="BN6" s="308"/>
      <c r="BO6" s="308"/>
      <c r="BP6" s="305"/>
      <c r="BQ6" s="312"/>
      <c r="BR6" s="306"/>
      <c r="BS6" s="308"/>
      <c r="BT6" s="308"/>
      <c r="BU6" s="308"/>
      <c r="BV6" s="308"/>
      <c r="BW6" s="308"/>
      <c r="BX6" s="308"/>
      <c r="BY6" s="308"/>
      <c r="BZ6" s="308"/>
      <c r="CA6" s="308"/>
      <c r="CB6" s="308"/>
      <c r="CC6" s="308"/>
      <c r="CD6" s="308"/>
      <c r="CE6" s="308"/>
      <c r="CF6" s="308"/>
      <c r="CG6" s="308"/>
      <c r="CH6" s="308"/>
      <c r="CI6" s="308"/>
      <c r="CJ6" s="308"/>
      <c r="CK6" s="308"/>
      <c r="CL6" s="305"/>
      <c r="CM6" s="312"/>
      <c r="CN6" s="306"/>
      <c r="CO6" s="308"/>
      <c r="CP6" s="308"/>
      <c r="CQ6" s="308"/>
      <c r="CR6" s="308"/>
      <c r="CS6" s="308"/>
      <c r="CT6" s="305"/>
      <c r="CU6" s="312"/>
      <c r="CV6" s="306"/>
      <c r="CW6" s="308"/>
      <c r="CX6" s="308"/>
      <c r="CY6" s="308"/>
      <c r="CZ6" s="308"/>
      <c r="DA6" s="308"/>
      <c r="DB6" s="308"/>
      <c r="DC6" s="308"/>
      <c r="DD6" s="308"/>
      <c r="DE6" s="308"/>
      <c r="DF6" s="305"/>
      <c r="DG6" s="312"/>
      <c r="DH6" s="306"/>
      <c r="DI6" s="308"/>
      <c r="DJ6" s="308"/>
      <c r="DK6" s="305"/>
      <c r="DL6" s="312"/>
      <c r="DM6" s="306"/>
      <c r="DN6" s="308"/>
      <c r="DO6" s="308"/>
      <c r="DP6" s="305"/>
      <c r="DQ6" s="312"/>
      <c r="DR6" s="306"/>
      <c r="DS6" s="308"/>
      <c r="DT6" s="308"/>
      <c r="DU6" s="305"/>
      <c r="DV6" s="312"/>
      <c r="DW6" s="306"/>
      <c r="DX6" s="308"/>
      <c r="DY6" s="308"/>
      <c r="DZ6" s="305"/>
      <c r="EA6" s="284"/>
      <c r="EB6" s="306"/>
      <c r="EC6" s="308"/>
      <c r="ED6" s="308"/>
      <c r="EE6" s="305"/>
      <c r="EF6" s="284"/>
      <c r="EG6" s="306"/>
      <c r="EH6" s="308"/>
      <c r="EI6" s="308"/>
      <c r="EJ6" s="305"/>
      <c r="EK6" s="284"/>
      <c r="EL6" s="306"/>
      <c r="EM6" s="308"/>
      <c r="EN6" s="308"/>
      <c r="EO6" s="305"/>
      <c r="EP6" s="201"/>
      <c r="FF6" s="228"/>
      <c r="FG6" s="281"/>
      <c r="FH6" s="281"/>
      <c r="FI6" s="281"/>
      <c r="FJ6" s="281"/>
      <c r="FK6" s="281"/>
      <c r="FL6" s="281"/>
    </row>
    <row r="7" spans="1:168" ht="13.95" customHeight="1" outlineLevel="1" x14ac:dyDescent="0.25">
      <c r="A7" s="494"/>
      <c r="C7" s="9"/>
      <c r="D7" s="613"/>
      <c r="E7" s="613"/>
      <c r="F7" s="613"/>
      <c r="G7" s="613"/>
      <c r="H7" s="613"/>
      <c r="I7" s="613"/>
      <c r="J7" s="613"/>
      <c r="K7" s="196"/>
      <c r="Q7" s="1"/>
      <c r="R7" s="8"/>
      <c r="X7" s="8"/>
      <c r="AM7" s="1"/>
      <c r="AN7" s="1"/>
      <c r="AO7" s="228"/>
      <c r="AP7" s="228"/>
      <c r="AQ7" s="228"/>
      <c r="AR7" s="1"/>
      <c r="AS7" s="1"/>
      <c r="AT7" s="1"/>
      <c r="AU7" s="1"/>
      <c r="AV7" s="1"/>
      <c r="AW7" s="1"/>
      <c r="AX7" s="1"/>
      <c r="AY7" s="1"/>
      <c r="AZ7" s="1"/>
      <c r="BA7" s="1"/>
      <c r="BB7" s="1"/>
      <c r="BC7" s="1"/>
      <c r="BD7" s="1"/>
      <c r="BE7" s="1"/>
      <c r="BF7" s="1"/>
      <c r="BG7" s="1"/>
      <c r="BH7" s="1"/>
      <c r="BI7" s="306"/>
      <c r="BJ7" s="308"/>
      <c r="BK7" s="308"/>
      <c r="BL7" s="308"/>
      <c r="BM7" s="308"/>
      <c r="BN7" s="308"/>
      <c r="BO7" s="308"/>
      <c r="BP7" s="305"/>
      <c r="BQ7" s="312"/>
      <c r="BR7" s="306"/>
      <c r="BS7" s="308"/>
      <c r="BT7" s="308"/>
      <c r="BU7" s="308"/>
      <c r="BV7" s="308"/>
      <c r="BW7" s="308"/>
      <c r="BX7" s="308"/>
      <c r="BY7" s="308"/>
      <c r="BZ7" s="308"/>
      <c r="CA7" s="308"/>
      <c r="CB7" s="308"/>
      <c r="CC7" s="308"/>
      <c r="CD7" s="308"/>
      <c r="CE7" s="308"/>
      <c r="CF7" s="308"/>
      <c r="CG7" s="308"/>
      <c r="CH7" s="308"/>
      <c r="CI7" s="308"/>
      <c r="CJ7" s="308"/>
      <c r="CK7" s="308"/>
      <c r="CL7" s="305"/>
      <c r="CM7" s="312"/>
      <c r="CN7" s="306"/>
      <c r="CO7" s="308"/>
      <c r="CP7" s="308"/>
      <c r="CQ7" s="308"/>
      <c r="CR7" s="308"/>
      <c r="CS7" s="308"/>
      <c r="CT7" s="305"/>
      <c r="CU7" s="312"/>
      <c r="CV7" s="306"/>
      <c r="CW7" s="308"/>
      <c r="CX7" s="308"/>
      <c r="CY7" s="308"/>
      <c r="CZ7" s="308"/>
      <c r="DA7" s="308"/>
      <c r="DB7" s="308"/>
      <c r="DC7" s="308"/>
      <c r="DD7" s="308"/>
      <c r="DE7" s="308"/>
      <c r="DF7" s="305"/>
      <c r="DG7" s="312"/>
      <c r="DH7" s="306"/>
      <c r="DI7" s="308"/>
      <c r="DJ7" s="308"/>
      <c r="DK7" s="305"/>
      <c r="DL7" s="312"/>
      <c r="DM7" s="306"/>
      <c r="DN7" s="308"/>
      <c r="DO7" s="308"/>
      <c r="DP7" s="305"/>
      <c r="DQ7" s="312"/>
      <c r="DR7" s="306"/>
      <c r="DS7" s="308"/>
      <c r="DT7" s="308"/>
      <c r="DU7" s="305"/>
      <c r="DV7" s="312"/>
      <c r="DW7" s="306"/>
      <c r="DX7" s="308"/>
      <c r="DY7" s="308"/>
      <c r="DZ7" s="305"/>
      <c r="EA7" s="284"/>
      <c r="EB7" s="306"/>
      <c r="EC7" s="308"/>
      <c r="ED7" s="308"/>
      <c r="EE7" s="305"/>
      <c r="EF7" s="284"/>
      <c r="EG7" s="306"/>
      <c r="EH7" s="308"/>
      <c r="EI7" s="308"/>
      <c r="EJ7" s="305"/>
      <c r="EK7" s="284"/>
      <c r="EL7" s="306"/>
      <c r="EM7" s="308"/>
      <c r="EN7" s="308"/>
      <c r="EO7" s="305"/>
      <c r="EP7" s="201"/>
      <c r="FF7" s="228"/>
      <c r="FG7" s="281"/>
      <c r="FH7" s="281"/>
      <c r="FI7" s="281"/>
      <c r="FJ7" s="281"/>
      <c r="FK7" s="281"/>
      <c r="FL7" s="281"/>
    </row>
    <row r="8" spans="1:168" ht="15.75" customHeight="1" x14ac:dyDescent="0.25">
      <c r="A8" s="494"/>
      <c r="C8" s="614" t="str">
        <f>"Auditor's Summary of Results for this " &amp; dmyTopic</f>
        <v>Auditor's Summary of Results for this Topic</v>
      </c>
      <c r="D8" s="615"/>
      <c r="E8" s="615"/>
      <c r="F8" s="615"/>
      <c r="G8" s="615"/>
      <c r="H8" s="615"/>
      <c r="I8" s="615"/>
      <c r="J8" s="615"/>
      <c r="K8" s="190"/>
      <c r="Q8" s="1"/>
      <c r="R8" s="8"/>
      <c r="X8" s="8"/>
      <c r="AM8" s="1"/>
      <c r="AN8" s="1"/>
      <c r="AO8" s="228"/>
      <c r="AP8" s="228"/>
      <c r="AQ8" s="228"/>
      <c r="AR8" s="1"/>
      <c r="AS8" s="1"/>
      <c r="AT8" s="1"/>
      <c r="AU8" s="1"/>
      <c r="AV8" s="1"/>
      <c r="AW8" s="1"/>
      <c r="AX8" s="1"/>
      <c r="AY8" s="1"/>
      <c r="AZ8" s="1"/>
      <c r="BA8" s="1"/>
      <c r="BB8" s="1"/>
      <c r="BC8" s="1"/>
      <c r="BD8" s="1"/>
      <c r="BE8" s="1"/>
      <c r="BF8" s="1"/>
      <c r="BG8" s="1"/>
      <c r="BH8" s="1"/>
      <c r="BI8" s="306"/>
      <c r="BJ8" s="308"/>
      <c r="BK8" s="308"/>
      <c r="BL8" s="308"/>
      <c r="BM8" s="308"/>
      <c r="BN8" s="308"/>
      <c r="BO8" s="308"/>
      <c r="BP8" s="305"/>
      <c r="BQ8" s="312"/>
      <c r="BR8" s="306"/>
      <c r="BS8" s="308"/>
      <c r="BT8" s="308"/>
      <c r="BU8" s="308"/>
      <c r="BV8" s="308"/>
      <c r="BW8" s="308"/>
      <c r="BX8" s="308"/>
      <c r="BY8" s="308"/>
      <c r="BZ8" s="308"/>
      <c r="CA8" s="308"/>
      <c r="CB8" s="308"/>
      <c r="CC8" s="308"/>
      <c r="CD8" s="308"/>
      <c r="CE8" s="308"/>
      <c r="CF8" s="308"/>
      <c r="CG8" s="308"/>
      <c r="CH8" s="308"/>
      <c r="CI8" s="308"/>
      <c r="CJ8" s="308"/>
      <c r="CK8" s="308"/>
      <c r="CL8" s="305"/>
      <c r="CM8" s="312"/>
      <c r="CN8" s="306"/>
      <c r="CO8" s="308"/>
      <c r="CP8" s="308"/>
      <c r="CQ8" s="308"/>
      <c r="CR8" s="308"/>
      <c r="CS8" s="308"/>
      <c r="CT8" s="305"/>
      <c r="CU8" s="312"/>
      <c r="CV8" s="306"/>
      <c r="CW8" s="308"/>
      <c r="CX8" s="308"/>
      <c r="CY8" s="308"/>
      <c r="CZ8" s="308"/>
      <c r="DA8" s="308"/>
      <c r="DB8" s="308"/>
      <c r="DC8" s="308"/>
      <c r="DD8" s="308"/>
      <c r="DE8" s="308"/>
      <c r="DF8" s="305"/>
      <c r="DG8" s="312"/>
      <c r="DH8" s="306"/>
      <c r="DI8" s="308"/>
      <c r="DJ8" s="308"/>
      <c r="DK8" s="305"/>
      <c r="DL8" s="312"/>
      <c r="DM8" s="306"/>
      <c r="DN8" s="308"/>
      <c r="DO8" s="308"/>
      <c r="DP8" s="305"/>
      <c r="DQ8" s="312"/>
      <c r="DR8" s="306"/>
      <c r="DS8" s="308"/>
      <c r="DT8" s="308"/>
      <c r="DU8" s="305"/>
      <c r="DV8" s="312"/>
      <c r="DW8" s="306"/>
      <c r="DX8" s="308"/>
      <c r="DY8" s="308"/>
      <c r="DZ8" s="305"/>
      <c r="EA8" s="284"/>
      <c r="EB8" s="306"/>
      <c r="EC8" s="308"/>
      <c r="ED8" s="308"/>
      <c r="EE8" s="305"/>
      <c r="EF8" s="284"/>
      <c r="EG8" s="306"/>
      <c r="EH8" s="308"/>
      <c r="EI8" s="308"/>
      <c r="EJ8" s="305"/>
      <c r="EK8" s="284"/>
      <c r="EL8" s="306"/>
      <c r="EM8" s="308"/>
      <c r="EN8" s="308"/>
      <c r="EO8" s="305"/>
      <c r="EP8" s="201"/>
      <c r="FF8" s="228"/>
      <c r="FG8" s="281"/>
      <c r="FH8" s="281"/>
      <c r="FI8" s="281"/>
      <c r="FJ8" s="281"/>
      <c r="FK8" s="281"/>
      <c r="FL8" s="281"/>
    </row>
    <row r="9" spans="1:168" x14ac:dyDescent="0.25">
      <c r="A9" s="494"/>
      <c r="C9" s="152"/>
      <c r="D9" s="616"/>
      <c r="E9" s="616"/>
      <c r="F9" s="616"/>
      <c r="G9" s="616"/>
      <c r="H9" s="616"/>
      <c r="I9" s="616"/>
      <c r="J9" s="616"/>
      <c r="K9" s="192"/>
      <c r="Q9" s="1"/>
      <c r="R9" s="8"/>
      <c r="X9" s="8"/>
      <c r="AM9" s="1"/>
      <c r="AN9" s="1"/>
      <c r="AO9" s="228"/>
      <c r="AP9" s="228"/>
      <c r="AQ9" s="228"/>
      <c r="AR9" s="1"/>
      <c r="AS9" s="1"/>
      <c r="AT9" s="1"/>
      <c r="AU9" s="1"/>
      <c r="AV9" s="1"/>
      <c r="AW9" s="1"/>
      <c r="AX9" s="1"/>
      <c r="AY9" s="1"/>
      <c r="AZ9" s="1"/>
      <c r="BA9" s="1"/>
      <c r="BB9" s="1"/>
      <c r="BC9" s="1"/>
      <c r="BD9" s="1"/>
      <c r="BE9" s="1"/>
      <c r="BF9" s="1"/>
      <c r="BG9" s="1"/>
      <c r="BH9" s="1"/>
      <c r="BI9" s="306"/>
      <c r="BJ9" s="308"/>
      <c r="BK9" s="308"/>
      <c r="BL9" s="308"/>
      <c r="BM9" s="308"/>
      <c r="BN9" s="308"/>
      <c r="BO9" s="308"/>
      <c r="BP9" s="305"/>
      <c r="BQ9" s="312"/>
      <c r="BR9" s="306"/>
      <c r="BS9" s="308"/>
      <c r="BT9" s="308"/>
      <c r="BU9" s="308"/>
      <c r="BV9" s="308"/>
      <c r="BW9" s="308"/>
      <c r="BX9" s="308"/>
      <c r="BY9" s="308"/>
      <c r="BZ9" s="308"/>
      <c r="CA9" s="308"/>
      <c r="CB9" s="308"/>
      <c r="CC9" s="308"/>
      <c r="CD9" s="308"/>
      <c r="CE9" s="308"/>
      <c r="CF9" s="308"/>
      <c r="CG9" s="308"/>
      <c r="CH9" s="308"/>
      <c r="CI9" s="308"/>
      <c r="CJ9" s="308"/>
      <c r="CK9" s="308"/>
      <c r="CL9" s="305"/>
      <c r="CM9" s="312"/>
      <c r="CN9" s="306"/>
      <c r="CO9" s="308"/>
      <c r="CP9" s="308"/>
      <c r="CQ9" s="308"/>
      <c r="CR9" s="308"/>
      <c r="CS9" s="308"/>
      <c r="CT9" s="305"/>
      <c r="CU9" s="312"/>
      <c r="CV9" s="306"/>
      <c r="CW9" s="308"/>
      <c r="CX9" s="308"/>
      <c r="CY9" s="308"/>
      <c r="CZ9" s="308"/>
      <c r="DA9" s="308"/>
      <c r="DB9" s="308"/>
      <c r="DC9" s="308"/>
      <c r="DD9" s="308"/>
      <c r="DE9" s="308"/>
      <c r="DF9" s="305"/>
      <c r="DG9" s="312"/>
      <c r="DH9" s="306"/>
      <c r="DI9" s="308"/>
      <c r="DJ9" s="308"/>
      <c r="DK9" s="305"/>
      <c r="DL9" s="312"/>
      <c r="DM9" s="306"/>
      <c r="DN9" s="308"/>
      <c r="DO9" s="308"/>
      <c r="DP9" s="305"/>
      <c r="DQ9" s="312"/>
      <c r="DR9" s="306"/>
      <c r="DS9" s="308"/>
      <c r="DT9" s="308"/>
      <c r="DU9" s="305"/>
      <c r="DV9" s="312"/>
      <c r="DW9" s="306"/>
      <c r="DX9" s="308"/>
      <c r="DY9" s="308"/>
      <c r="DZ9" s="305"/>
      <c r="EA9" s="284"/>
      <c r="EB9" s="306"/>
      <c r="EC9" s="308"/>
      <c r="ED9" s="308"/>
      <c r="EE9" s="305"/>
      <c r="EF9" s="284"/>
      <c r="EG9" s="306"/>
      <c r="EH9" s="308"/>
      <c r="EI9" s="308"/>
      <c r="EJ9" s="305"/>
      <c r="EK9" s="284"/>
      <c r="EL9" s="306"/>
      <c r="EM9" s="308"/>
      <c r="EN9" s="308"/>
      <c r="EO9" s="305"/>
      <c r="EP9" s="201"/>
      <c r="FF9" s="228"/>
      <c r="FG9" s="281"/>
      <c r="FH9" s="281"/>
      <c r="FI9" s="281"/>
      <c r="FJ9" s="281"/>
      <c r="FK9" s="281"/>
      <c r="FL9" s="281"/>
    </row>
    <row r="10" spans="1:168" ht="12.75" customHeight="1" x14ac:dyDescent="0.25">
      <c r="A10" s="28" t="s">
        <v>546</v>
      </c>
      <c r="B10" s="214">
        <v>1</v>
      </c>
      <c r="C10" s="495"/>
      <c r="D10" s="618"/>
      <c r="E10" s="618"/>
      <c r="F10" s="618"/>
      <c r="G10" s="618"/>
      <c r="H10" s="618"/>
      <c r="I10" s="618"/>
      <c r="J10" s="618"/>
      <c r="K10" s="192"/>
      <c r="Q10" s="1"/>
      <c r="R10" s="8"/>
      <c r="X10" s="8"/>
      <c r="AM10" s="1"/>
      <c r="AN10" s="157">
        <f>D10</f>
        <v>0</v>
      </c>
      <c r="AO10" s="228"/>
      <c r="AP10" s="228"/>
      <c r="AQ10" s="228"/>
      <c r="AR10" s="1"/>
      <c r="AS10" s="1"/>
      <c r="AT10" s="1"/>
      <c r="AU10" s="1"/>
      <c r="AV10" s="1"/>
      <c r="AW10" s="1"/>
      <c r="AX10" s="1"/>
      <c r="AY10" s="1"/>
      <c r="AZ10" s="1"/>
      <c r="BA10" s="1"/>
      <c r="BB10" s="1"/>
      <c r="BC10" s="1"/>
      <c r="BD10" s="1"/>
      <c r="BE10" s="1"/>
      <c r="BF10" s="1"/>
      <c r="BG10" s="1"/>
      <c r="BH10" s="1"/>
      <c r="BI10" s="306"/>
      <c r="BJ10" s="308"/>
      <c r="BK10" s="308"/>
      <c r="BL10" s="308"/>
      <c r="BM10" s="308"/>
      <c r="BN10" s="308"/>
      <c r="BO10" s="308"/>
      <c r="BP10" s="305"/>
      <c r="BQ10" s="312"/>
      <c r="BR10" s="306"/>
      <c r="BS10" s="308"/>
      <c r="BT10" s="308"/>
      <c r="BU10" s="308"/>
      <c r="BV10" s="308"/>
      <c r="BW10" s="308"/>
      <c r="BX10" s="308"/>
      <c r="BY10" s="308"/>
      <c r="BZ10" s="308"/>
      <c r="CA10" s="308"/>
      <c r="CB10" s="308"/>
      <c r="CC10" s="308"/>
      <c r="CD10" s="308"/>
      <c r="CE10" s="308"/>
      <c r="CF10" s="308"/>
      <c r="CG10" s="308"/>
      <c r="CH10" s="308"/>
      <c r="CI10" s="308"/>
      <c r="CJ10" s="308"/>
      <c r="CK10" s="308"/>
      <c r="CL10" s="305"/>
      <c r="CM10" s="312"/>
      <c r="CN10" s="306"/>
      <c r="CO10" s="308"/>
      <c r="CP10" s="308"/>
      <c r="CQ10" s="308"/>
      <c r="CR10" s="308"/>
      <c r="CS10" s="308"/>
      <c r="CT10" s="305"/>
      <c r="CU10" s="312"/>
      <c r="CV10" s="306"/>
      <c r="CW10" s="308"/>
      <c r="CX10" s="308"/>
      <c r="CY10" s="308"/>
      <c r="CZ10" s="308"/>
      <c r="DA10" s="308"/>
      <c r="DB10" s="308"/>
      <c r="DC10" s="308"/>
      <c r="DD10" s="308"/>
      <c r="DE10" s="308"/>
      <c r="DF10" s="305"/>
      <c r="DG10" s="312"/>
      <c r="DH10" s="306"/>
      <c r="DI10" s="308"/>
      <c r="DJ10" s="308"/>
      <c r="DK10" s="305"/>
      <c r="DL10" s="312"/>
      <c r="DM10" s="306"/>
      <c r="DN10" s="308"/>
      <c r="DO10" s="308"/>
      <c r="DP10" s="305"/>
      <c r="DQ10" s="312"/>
      <c r="DR10" s="306"/>
      <c r="DS10" s="308"/>
      <c r="DT10" s="308"/>
      <c r="DU10" s="305"/>
      <c r="DV10" s="312"/>
      <c r="DW10" s="306"/>
      <c r="DX10" s="308"/>
      <c r="DY10" s="308"/>
      <c r="DZ10" s="305"/>
      <c r="EA10" s="284"/>
      <c r="EB10" s="306"/>
      <c r="EC10" s="308"/>
      <c r="ED10" s="308"/>
      <c r="EE10" s="305"/>
      <c r="EF10" s="284"/>
      <c r="EG10" s="306"/>
      <c r="EH10" s="308"/>
      <c r="EI10" s="308"/>
      <c r="EJ10" s="305"/>
      <c r="EK10" s="284"/>
      <c r="EL10" s="306"/>
      <c r="EM10" s="308"/>
      <c r="EN10" s="308"/>
      <c r="EO10" s="305"/>
      <c r="EP10" s="201"/>
      <c r="FF10" s="228"/>
      <c r="FG10" s="281"/>
      <c r="FH10" s="281"/>
      <c r="FI10" s="281"/>
      <c r="FJ10" s="281"/>
      <c r="FK10" s="281"/>
      <c r="FL10" s="281"/>
    </row>
    <row r="11" spans="1:168" ht="13.8" thickBot="1" x14ac:dyDescent="0.3">
      <c r="A11" s="494"/>
      <c r="C11" s="496"/>
      <c r="D11" s="619"/>
      <c r="E11" s="619"/>
      <c r="F11" s="619"/>
      <c r="G11" s="619"/>
      <c r="H11" s="619"/>
      <c r="I11" s="619"/>
      <c r="J11" s="619"/>
      <c r="K11" s="196"/>
      <c r="Q11" s="1"/>
      <c r="R11" s="158"/>
      <c r="X11" s="66" t="s">
        <v>636</v>
      </c>
      <c r="Y11" s="5" t="s">
        <v>637</v>
      </c>
      <c r="Z11" s="5" t="s">
        <v>297</v>
      </c>
      <c r="AA11" s="5" t="s">
        <v>291</v>
      </c>
      <c r="AB11" s="5" t="s">
        <v>638</v>
      </c>
      <c r="AC11" s="5" t="s">
        <v>639</v>
      </c>
      <c r="AD11" s="5"/>
      <c r="AE11" s="5"/>
      <c r="AF11" s="5"/>
      <c r="AG11" s="5"/>
      <c r="AH11" s="5"/>
      <c r="AI11" s="5"/>
      <c r="AJ11" s="5"/>
      <c r="AK11" s="5"/>
      <c r="AL11" s="5"/>
      <c r="AM11" s="1"/>
      <c r="AN11" s="1"/>
      <c r="AO11" s="228"/>
      <c r="AP11" s="228"/>
      <c r="AQ11" s="228"/>
      <c r="AR11" s="1"/>
      <c r="AS11" s="1"/>
      <c r="AT11" s="1"/>
      <c r="AU11" s="1"/>
      <c r="AV11" s="1"/>
      <c r="AW11" s="1"/>
      <c r="AX11" s="1"/>
      <c r="AY11" s="1"/>
      <c r="AZ11" s="1"/>
      <c r="BA11" s="1"/>
      <c r="BB11" s="1"/>
      <c r="BC11" s="1"/>
      <c r="BD11" s="1"/>
      <c r="BE11" s="1"/>
      <c r="BF11" s="1"/>
      <c r="BG11" s="1"/>
      <c r="BH11" s="1"/>
      <c r="BI11" s="306"/>
      <c r="BJ11" s="308"/>
      <c r="BK11" s="308"/>
      <c r="BL11" s="308"/>
      <c r="BM11" s="308"/>
      <c r="BN11" s="308"/>
      <c r="BO11" s="308"/>
      <c r="BP11" s="305"/>
      <c r="BQ11" s="312"/>
      <c r="BR11" s="306"/>
      <c r="BS11" s="308"/>
      <c r="BT11" s="308"/>
      <c r="BU11" s="308"/>
      <c r="BV11" s="308"/>
      <c r="BW11" s="308"/>
      <c r="BX11" s="308"/>
      <c r="BY11" s="308"/>
      <c r="BZ11" s="308"/>
      <c r="CA11" s="308"/>
      <c r="CB11" s="308"/>
      <c r="CC11" s="308"/>
      <c r="CD11" s="308"/>
      <c r="CE11" s="308"/>
      <c r="CF11" s="308"/>
      <c r="CG11" s="308"/>
      <c r="CH11" s="308"/>
      <c r="CI11" s="308"/>
      <c r="CJ11" s="308"/>
      <c r="CK11" s="308"/>
      <c r="CL11" s="305"/>
      <c r="CM11" s="312"/>
      <c r="CN11" s="306"/>
      <c r="CO11" s="308"/>
      <c r="CP11" s="308"/>
      <c r="CQ11" s="308"/>
      <c r="CR11" s="308"/>
      <c r="CS11" s="308"/>
      <c r="CT11" s="305"/>
      <c r="CU11" s="312"/>
      <c r="CV11" s="306"/>
      <c r="CW11" s="308"/>
      <c r="CX11" s="308"/>
      <c r="CY11" s="308"/>
      <c r="CZ11" s="308"/>
      <c r="DA11" s="308"/>
      <c r="DB11" s="308"/>
      <c r="DC11" s="308"/>
      <c r="DD11" s="308"/>
      <c r="DE11" s="308"/>
      <c r="DF11" s="305"/>
      <c r="DG11" s="312"/>
      <c r="DH11" s="306"/>
      <c r="DI11" s="308"/>
      <c r="DJ11" s="308"/>
      <c r="DK11" s="305"/>
      <c r="DL11" s="312"/>
      <c r="DM11" s="306"/>
      <c r="DN11" s="308"/>
      <c r="DO11" s="308"/>
      <c r="DP11" s="305"/>
      <c r="DQ11" s="312"/>
      <c r="DR11" s="306"/>
      <c r="DS11" s="308"/>
      <c r="DT11" s="308"/>
      <c r="DU11" s="305"/>
      <c r="DV11" s="312"/>
      <c r="DW11" s="306"/>
      <c r="DX11" s="308"/>
      <c r="DY11" s="308"/>
      <c r="DZ11" s="305"/>
      <c r="EA11" s="284"/>
      <c r="EB11" s="306"/>
      <c r="EC11" s="308"/>
      <c r="ED11" s="308"/>
      <c r="EE11" s="305"/>
      <c r="EF11" s="284"/>
      <c r="EG11" s="306"/>
      <c r="EH11" s="308"/>
      <c r="EI11" s="308"/>
      <c r="EJ11" s="305"/>
      <c r="EK11" s="284"/>
      <c r="EL11" s="306"/>
      <c r="EM11" s="308"/>
      <c r="EN11" s="308"/>
      <c r="EO11" s="305"/>
      <c r="EP11" s="201"/>
      <c r="FF11" s="228"/>
      <c r="FG11" s="281"/>
      <c r="FH11" s="281"/>
      <c r="FI11" s="281"/>
      <c r="FJ11" s="281"/>
      <c r="FK11" s="281"/>
      <c r="FL11" s="281"/>
    </row>
    <row r="12" spans="1:168" ht="15.75" customHeight="1" thickBot="1" x14ac:dyDescent="0.3">
      <c r="A12" s="497" t="s">
        <v>640</v>
      </c>
      <c r="C12" s="602" t="s">
        <v>641</v>
      </c>
      <c r="D12" s="603"/>
      <c r="E12" s="603"/>
      <c r="F12" s="245"/>
      <c r="G12" s="246"/>
      <c r="H12" s="242" t="s">
        <v>297</v>
      </c>
      <c r="I12" s="178" t="s">
        <v>291</v>
      </c>
      <c r="J12" s="120" t="s">
        <v>642</v>
      </c>
      <c r="K12" s="121"/>
      <c r="Q12" s="1"/>
      <c r="R12" s="4" t="s">
        <v>636</v>
      </c>
      <c r="S12" s="64" t="s">
        <v>637</v>
      </c>
      <c r="T12" s="64" t="s">
        <v>297</v>
      </c>
      <c r="U12" s="64" t="s">
        <v>291</v>
      </c>
      <c r="V12" s="64" t="s">
        <v>638</v>
      </c>
      <c r="W12" s="65"/>
      <c r="X12" s="4">
        <f t="shared" ref="X12:AC12" si="3">SUM(X13:X16)</f>
        <v>0</v>
      </c>
      <c r="Y12" s="4">
        <f t="shared" si="3"/>
        <v>0</v>
      </c>
      <c r="Z12" s="4">
        <f t="shared" si="3"/>
        <v>0</v>
      </c>
      <c r="AA12" s="4">
        <f t="shared" si="3"/>
        <v>0</v>
      </c>
      <c r="AB12" s="4">
        <f t="shared" si="3"/>
        <v>0</v>
      </c>
      <c r="AC12" s="4">
        <f t="shared" si="3"/>
        <v>0</v>
      </c>
      <c r="AD12" s="144"/>
      <c r="AE12" s="144"/>
      <c r="AF12" s="144"/>
      <c r="AG12" s="144"/>
      <c r="AH12" s="144"/>
      <c r="AI12" s="144"/>
      <c r="AJ12" s="144"/>
      <c r="AK12" s="144"/>
      <c r="AL12" s="144"/>
      <c r="AM12" s="1"/>
      <c r="AN12" s="1"/>
      <c r="AO12" s="252" t="s">
        <v>643</v>
      </c>
      <c r="AP12" s="252" t="s">
        <v>644</v>
      </c>
      <c r="AQ12" s="252" t="s">
        <v>645</v>
      </c>
      <c r="AR12" s="147" t="s">
        <v>646</v>
      </c>
      <c r="AS12" s="147" t="s">
        <v>320</v>
      </c>
      <c r="AT12" s="147" t="s">
        <v>647</v>
      </c>
      <c r="AU12" s="1"/>
      <c r="AV12" s="1" t="s">
        <v>719</v>
      </c>
      <c r="AW12" s="1"/>
      <c r="AX12" s="1"/>
      <c r="AY12" s="1"/>
      <c r="AZ12" s="1"/>
      <c r="BA12" s="1"/>
      <c r="BB12" s="1"/>
      <c r="BC12" s="1"/>
      <c r="BD12" s="1"/>
      <c r="BE12" s="1"/>
      <c r="BF12" s="1"/>
      <c r="BG12" s="1"/>
      <c r="BH12" s="1"/>
      <c r="BI12" s="306"/>
      <c r="BJ12" s="308"/>
      <c r="BK12" s="308"/>
      <c r="BL12" s="308"/>
      <c r="BM12" s="308"/>
      <c r="BN12" s="308"/>
      <c r="BO12" s="308"/>
      <c r="BP12" s="305"/>
      <c r="BQ12" s="312"/>
      <c r="BR12" s="306"/>
      <c r="BS12" s="308"/>
      <c r="BT12" s="308"/>
      <c r="BU12" s="308"/>
      <c r="BV12" s="308"/>
      <c r="BW12" s="308"/>
      <c r="BX12" s="308"/>
      <c r="BY12" s="308"/>
      <c r="BZ12" s="308"/>
      <c r="CA12" s="308"/>
      <c r="CB12" s="308"/>
      <c r="CC12" s="308"/>
      <c r="CD12" s="308"/>
      <c r="CE12" s="308"/>
      <c r="CF12" s="308"/>
      <c r="CG12" s="308"/>
      <c r="CH12" s="308"/>
      <c r="CI12" s="308"/>
      <c r="CJ12" s="308"/>
      <c r="CK12" s="308"/>
      <c r="CL12" s="305"/>
      <c r="CM12" s="312"/>
      <c r="CN12" s="306"/>
      <c r="CO12" s="308"/>
      <c r="CP12" s="308"/>
      <c r="CQ12" s="308"/>
      <c r="CR12" s="308"/>
      <c r="CS12" s="308"/>
      <c r="CT12" s="305"/>
      <c r="CU12" s="312"/>
      <c r="CV12" s="306"/>
      <c r="CW12" s="308"/>
      <c r="CX12" s="308"/>
      <c r="CY12" s="308"/>
      <c r="CZ12" s="308"/>
      <c r="DA12" s="308"/>
      <c r="DB12" s="308"/>
      <c r="DC12" s="308"/>
      <c r="DD12" s="308"/>
      <c r="DE12" s="308"/>
      <c r="DF12" s="305"/>
      <c r="DG12" s="312"/>
      <c r="DH12" s="306"/>
      <c r="DI12" s="308"/>
      <c r="DJ12" s="308"/>
      <c r="DK12" s="305"/>
      <c r="DL12" s="312"/>
      <c r="DM12" s="306"/>
      <c r="DN12" s="308"/>
      <c r="DO12" s="308"/>
      <c r="DP12" s="305"/>
      <c r="DQ12" s="312"/>
      <c r="DR12" s="306"/>
      <c r="DS12" s="308"/>
      <c r="DT12" s="308"/>
      <c r="DU12" s="305"/>
      <c r="DV12" s="312"/>
      <c r="DW12" s="306"/>
      <c r="DX12" s="308"/>
      <c r="DY12" s="308"/>
      <c r="DZ12" s="305"/>
      <c r="EA12" s="284"/>
      <c r="EB12" s="306"/>
      <c r="EC12" s="308"/>
      <c r="ED12" s="308"/>
      <c r="EE12" s="305"/>
      <c r="EF12" s="284"/>
      <c r="EG12" s="306"/>
      <c r="EH12" s="308"/>
      <c r="EI12" s="308"/>
      <c r="EJ12" s="305"/>
      <c r="EK12" s="284"/>
      <c r="EL12" s="306"/>
      <c r="EM12" s="308"/>
      <c r="EN12" s="308"/>
      <c r="EO12" s="305"/>
      <c r="EP12" s="201"/>
      <c r="FF12" s="228"/>
      <c r="FG12" s="281"/>
      <c r="FH12" s="281"/>
      <c r="FI12" s="281"/>
      <c r="FJ12" s="281"/>
      <c r="FK12" s="281"/>
      <c r="FL12" s="281"/>
    </row>
    <row r="13" spans="1:168" ht="13.95" customHeight="1" x14ac:dyDescent="0.25">
      <c r="A13" s="28"/>
      <c r="C13" s="501"/>
      <c r="D13" s="502"/>
      <c r="E13" s="503"/>
      <c r="F13" s="62"/>
      <c r="G13" s="97"/>
      <c r="H13" s="243"/>
      <c r="I13" s="179"/>
      <c r="J13" s="62"/>
      <c r="K13" s="97"/>
      <c r="Q13" s="1"/>
      <c r="R13" s="11"/>
      <c r="S13" s="8"/>
      <c r="T13" s="8"/>
      <c r="U13" s="8"/>
      <c r="V13" s="122"/>
      <c r="W13" s="65"/>
      <c r="X13" s="11"/>
      <c r="Y13" s="8"/>
      <c r="Z13" s="8"/>
      <c r="AA13" s="8"/>
      <c r="AB13" s="8"/>
      <c r="AC13" s="12"/>
      <c r="AD13" s="8"/>
      <c r="AE13" s="8"/>
      <c r="AF13" s="8"/>
      <c r="AG13" s="8"/>
      <c r="AH13" s="8"/>
      <c r="AI13" s="8"/>
      <c r="AJ13" s="8"/>
      <c r="AK13" s="8"/>
      <c r="AL13" s="8"/>
      <c r="AM13" s="1"/>
      <c r="AN13" s="1"/>
      <c r="AO13" s="228"/>
      <c r="AP13" s="228"/>
      <c r="AQ13" s="228"/>
      <c r="AR13" s="1"/>
      <c r="AS13" s="1"/>
      <c r="AT13" s="1"/>
      <c r="AU13" s="1"/>
      <c r="AV13" s="1"/>
      <c r="AW13" s="1"/>
      <c r="AX13" s="1"/>
      <c r="AY13" s="1"/>
      <c r="AZ13" s="1"/>
      <c r="BA13" s="1"/>
      <c r="BB13" s="1"/>
      <c r="BC13" s="1"/>
      <c r="BD13" s="1"/>
      <c r="BE13" s="1"/>
      <c r="BF13" s="1"/>
      <c r="BG13" s="1"/>
      <c r="BH13" s="1"/>
      <c r="BI13" s="306"/>
      <c r="BJ13" s="308"/>
      <c r="BK13" s="308"/>
      <c r="BL13" s="308"/>
      <c r="BM13" s="308"/>
      <c r="BN13" s="308"/>
      <c r="BO13" s="308"/>
      <c r="BP13" s="305"/>
      <c r="BQ13" s="312"/>
      <c r="BR13" s="306"/>
      <c r="BS13" s="308"/>
      <c r="BT13" s="308"/>
      <c r="BU13" s="308"/>
      <c r="BV13" s="308"/>
      <c r="BW13" s="308"/>
      <c r="BX13" s="308"/>
      <c r="BY13" s="308"/>
      <c r="BZ13" s="308"/>
      <c r="CA13" s="308"/>
      <c r="CB13" s="308"/>
      <c r="CC13" s="308"/>
      <c r="CD13" s="308"/>
      <c r="CE13" s="308"/>
      <c r="CF13" s="308"/>
      <c r="CG13" s="308"/>
      <c r="CH13" s="308"/>
      <c r="CI13" s="308"/>
      <c r="CJ13" s="308"/>
      <c r="CK13" s="308"/>
      <c r="CL13" s="305"/>
      <c r="CM13" s="312"/>
      <c r="CN13" s="306"/>
      <c r="CO13" s="308"/>
      <c r="CP13" s="308"/>
      <c r="CQ13" s="308"/>
      <c r="CR13" s="308"/>
      <c r="CS13" s="308"/>
      <c r="CT13" s="305"/>
      <c r="CU13" s="312"/>
      <c r="CV13" s="306"/>
      <c r="CW13" s="308"/>
      <c r="CX13" s="308"/>
      <c r="CY13" s="308"/>
      <c r="CZ13" s="308"/>
      <c r="DA13" s="308"/>
      <c r="DB13" s="308"/>
      <c r="DC13" s="308"/>
      <c r="DD13" s="308"/>
      <c r="DE13" s="308"/>
      <c r="DF13" s="305"/>
      <c r="DG13" s="312"/>
      <c r="DH13" s="306"/>
      <c r="DI13" s="308"/>
      <c r="DJ13" s="308"/>
      <c r="DK13" s="305"/>
      <c r="DL13" s="312"/>
      <c r="DM13" s="306"/>
      <c r="DN13" s="308"/>
      <c r="DO13" s="308"/>
      <c r="DP13" s="305"/>
      <c r="DQ13" s="312"/>
      <c r="DR13" s="306"/>
      <c r="DS13" s="308"/>
      <c r="DT13" s="308"/>
      <c r="DU13" s="305"/>
      <c r="DV13" s="312"/>
      <c r="DW13" s="306"/>
      <c r="DX13" s="308"/>
      <c r="DY13" s="308"/>
      <c r="DZ13" s="305"/>
      <c r="EA13" s="284"/>
      <c r="EB13" s="306"/>
      <c r="EC13" s="308"/>
      <c r="ED13" s="308"/>
      <c r="EE13" s="305"/>
      <c r="EF13" s="284"/>
      <c r="EG13" s="306"/>
      <c r="EH13" s="308"/>
      <c r="EI13" s="308"/>
      <c r="EJ13" s="305"/>
      <c r="EK13" s="284"/>
      <c r="EL13" s="306"/>
      <c r="EM13" s="308"/>
      <c r="EN13" s="308"/>
      <c r="EO13" s="305"/>
      <c r="EP13" s="201"/>
      <c r="FF13" s="228"/>
      <c r="FG13" s="281"/>
      <c r="FH13" s="281"/>
      <c r="FI13" s="281"/>
      <c r="FJ13" s="281"/>
      <c r="FK13" s="281"/>
      <c r="FL13" s="281"/>
    </row>
    <row r="14" spans="1:168" x14ac:dyDescent="0.25">
      <c r="A14" s="28"/>
      <c r="B14" s="214">
        <v>0</v>
      </c>
      <c r="C14" s="501"/>
      <c r="D14" s="502" t="str">
        <f>"No Findings have been identified for this " &amp; dmyTopic &amp; " at this time."</f>
        <v>No Findings have been identified for this Topic at this time.</v>
      </c>
      <c r="E14" s="503"/>
      <c r="G14" s="192"/>
      <c r="H14" s="244"/>
      <c r="I14" s="180"/>
      <c r="K14" s="192"/>
      <c r="Q14" s="1"/>
      <c r="R14" s="11"/>
      <c r="S14" s="8"/>
      <c r="T14" s="8"/>
      <c r="U14" s="8"/>
      <c r="V14" s="122"/>
      <c r="W14" s="65"/>
      <c r="X14" s="11"/>
      <c r="Y14" s="8"/>
      <c r="Z14" s="8"/>
      <c r="AA14" s="8"/>
      <c r="AB14" s="8"/>
      <c r="AC14" s="12"/>
      <c r="AD14" s="8"/>
      <c r="AE14" s="8"/>
      <c r="AF14" s="8"/>
      <c r="AG14" s="8"/>
      <c r="AH14" s="8"/>
      <c r="AI14" s="8"/>
      <c r="AJ14" s="8"/>
      <c r="AK14" s="8"/>
      <c r="AL14" s="8"/>
      <c r="AM14" s="1"/>
      <c r="AN14" s="1"/>
      <c r="AO14" s="228"/>
      <c r="AP14" s="228"/>
      <c r="AQ14" s="228"/>
      <c r="AR14" s="228"/>
      <c r="AS14" s="1"/>
      <c r="AT14" s="228"/>
      <c r="AU14" s="228"/>
      <c r="AV14" s="147"/>
      <c r="AW14" s="1"/>
      <c r="AX14" s="147"/>
      <c r="AY14" s="1"/>
      <c r="AZ14" s="147"/>
      <c r="BA14" s="147"/>
      <c r="BB14" s="147"/>
      <c r="BC14" s="1"/>
      <c r="BD14" s="147"/>
      <c r="BE14" s="1"/>
      <c r="BF14" s="147"/>
      <c r="BG14" s="1"/>
      <c r="BH14" s="1"/>
      <c r="BI14" s="306"/>
      <c r="BJ14" s="308"/>
      <c r="BK14" s="308"/>
      <c r="BL14" s="308"/>
      <c r="BM14" s="308"/>
      <c r="BN14" s="308"/>
      <c r="BO14" s="308"/>
      <c r="BP14" s="305"/>
      <c r="BQ14" s="312"/>
      <c r="BR14" s="306"/>
      <c r="BS14" s="308"/>
      <c r="BT14" s="308"/>
      <c r="BU14" s="308"/>
      <c r="BV14" s="308"/>
      <c r="BW14" s="308"/>
      <c r="BX14" s="308"/>
      <c r="BY14" s="308"/>
      <c r="BZ14" s="308"/>
      <c r="CA14" s="308"/>
      <c r="CB14" s="308"/>
      <c r="CC14" s="308"/>
      <c r="CD14" s="308"/>
      <c r="CE14" s="308"/>
      <c r="CF14" s="308"/>
      <c r="CG14" s="308"/>
      <c r="CH14" s="308"/>
      <c r="CI14" s="308"/>
      <c r="CJ14" s="308"/>
      <c r="CK14" s="308"/>
      <c r="CL14" s="305"/>
      <c r="CM14" s="312"/>
      <c r="CN14" s="306"/>
      <c r="CO14" s="308"/>
      <c r="CP14" s="308"/>
      <c r="CQ14" s="308"/>
      <c r="CR14" s="308"/>
      <c r="CS14" s="308"/>
      <c r="CT14" s="305"/>
      <c r="CU14" s="312"/>
      <c r="CV14" s="306"/>
      <c r="CW14" s="308"/>
      <c r="CX14" s="308"/>
      <c r="CY14" s="308"/>
      <c r="CZ14" s="308"/>
      <c r="DA14" s="308"/>
      <c r="DB14" s="308"/>
      <c r="DC14" s="308"/>
      <c r="DD14" s="308"/>
      <c r="DE14" s="308"/>
      <c r="DF14" s="305"/>
      <c r="DG14" s="312"/>
      <c r="DH14" s="306"/>
      <c r="DI14" s="308"/>
      <c r="DJ14" s="308"/>
      <c r="DK14" s="305"/>
      <c r="DL14" s="312"/>
      <c r="DM14" s="306"/>
      <c r="DN14" s="308"/>
      <c r="DO14" s="308"/>
      <c r="DP14" s="305"/>
      <c r="DQ14" s="312"/>
      <c r="DR14" s="306"/>
      <c r="DS14" s="308"/>
      <c r="DT14" s="308"/>
      <c r="DU14" s="305"/>
      <c r="DV14" s="312"/>
      <c r="DW14" s="306"/>
      <c r="DX14" s="308"/>
      <c r="DY14" s="308"/>
      <c r="DZ14" s="305"/>
      <c r="EA14" s="284"/>
      <c r="EB14" s="306"/>
      <c r="EC14" s="308"/>
      <c r="ED14" s="308"/>
      <c r="EE14" s="305"/>
      <c r="EF14" s="284"/>
      <c r="EG14" s="306"/>
      <c r="EH14" s="308"/>
      <c r="EI14" s="308"/>
      <c r="EJ14" s="305"/>
      <c r="EK14" s="284"/>
      <c r="EL14" s="306"/>
      <c r="EM14" s="308"/>
      <c r="EN14" s="308"/>
      <c r="EO14" s="305"/>
      <c r="EP14" s="201"/>
      <c r="FF14" s="228"/>
      <c r="FG14" s="281"/>
      <c r="FH14" s="281"/>
      <c r="FI14" s="281"/>
      <c r="FJ14" s="281"/>
      <c r="FK14" s="281"/>
      <c r="FL14" s="281"/>
    </row>
    <row r="15" spans="1:168" ht="13.8" thickBot="1" x14ac:dyDescent="0.3">
      <c r="A15" s="28"/>
      <c r="C15" s="501"/>
      <c r="D15" s="502"/>
      <c r="E15" s="503"/>
      <c r="F15" s="87"/>
      <c r="G15" s="196"/>
      <c r="H15" s="244"/>
      <c r="I15" s="180"/>
      <c r="K15" s="192"/>
      <c r="Q15" s="1"/>
      <c r="R15" s="11"/>
      <c r="S15" s="8"/>
      <c r="T15" s="8"/>
      <c r="U15" s="8"/>
      <c r="V15" s="122"/>
      <c r="W15" s="65"/>
      <c r="X15" s="11"/>
      <c r="Y15" s="8"/>
      <c r="Z15" s="8"/>
      <c r="AA15" s="8"/>
      <c r="AB15" s="8"/>
      <c r="AC15" s="12"/>
      <c r="AD15" s="8"/>
      <c r="AE15" s="8"/>
      <c r="AF15" s="8"/>
      <c r="AG15" s="8"/>
      <c r="AH15" s="8"/>
      <c r="AI15" s="8"/>
      <c r="AJ15" s="8"/>
      <c r="AK15" s="8"/>
      <c r="AL15" s="8"/>
      <c r="AM15" s="1"/>
      <c r="AN15" s="1"/>
      <c r="AO15" s="228"/>
      <c r="AP15" s="228"/>
      <c r="AQ15" s="228"/>
      <c r="AR15" s="228"/>
      <c r="AS15" s="1"/>
      <c r="AT15" s="228"/>
      <c r="AU15" s="228"/>
      <c r="AV15" s="147"/>
      <c r="AW15" s="1"/>
      <c r="AX15" s="147"/>
      <c r="AY15" s="1"/>
      <c r="AZ15" s="147"/>
      <c r="BA15" s="1"/>
      <c r="BB15" s="147"/>
      <c r="BC15" s="1"/>
      <c r="BD15" s="147"/>
      <c r="BE15" s="1"/>
      <c r="BF15" s="147"/>
      <c r="BG15" s="1"/>
      <c r="BH15" s="1"/>
      <c r="BI15" s="309"/>
      <c r="BJ15" s="310"/>
      <c r="BK15" s="310"/>
      <c r="BL15" s="310"/>
      <c r="BM15" s="310"/>
      <c r="BN15" s="310"/>
      <c r="BO15" s="310"/>
      <c r="BP15" s="311"/>
      <c r="BQ15" s="312"/>
      <c r="BR15" s="309"/>
      <c r="BS15" s="310"/>
      <c r="BT15" s="310"/>
      <c r="BU15" s="310"/>
      <c r="BV15" s="310"/>
      <c r="BW15" s="310"/>
      <c r="BX15" s="310"/>
      <c r="BY15" s="310"/>
      <c r="BZ15" s="310"/>
      <c r="CA15" s="310"/>
      <c r="CB15" s="310"/>
      <c r="CC15" s="310"/>
      <c r="CD15" s="310"/>
      <c r="CE15" s="310"/>
      <c r="CF15" s="310"/>
      <c r="CG15" s="310"/>
      <c r="CH15" s="310"/>
      <c r="CI15" s="310"/>
      <c r="CJ15" s="310"/>
      <c r="CK15" s="310"/>
      <c r="CL15" s="311"/>
      <c r="CM15" s="312"/>
      <c r="CN15" s="309"/>
      <c r="CO15" s="310"/>
      <c r="CP15" s="310"/>
      <c r="CQ15" s="310"/>
      <c r="CR15" s="310"/>
      <c r="CS15" s="310"/>
      <c r="CT15" s="311"/>
      <c r="CU15" s="312"/>
      <c r="CV15" s="309"/>
      <c r="CW15" s="310"/>
      <c r="CX15" s="310"/>
      <c r="CY15" s="310"/>
      <c r="CZ15" s="310"/>
      <c r="DA15" s="310"/>
      <c r="DB15" s="310"/>
      <c r="DC15" s="310"/>
      <c r="DD15" s="310"/>
      <c r="DE15" s="310"/>
      <c r="DF15" s="311"/>
      <c r="DG15" s="312"/>
      <c r="DH15" s="309"/>
      <c r="DI15" s="310"/>
      <c r="DJ15" s="310"/>
      <c r="DK15" s="311"/>
      <c r="DL15" s="312"/>
      <c r="DM15" s="309"/>
      <c r="DN15" s="310"/>
      <c r="DO15" s="310"/>
      <c r="DP15" s="311"/>
      <c r="DQ15" s="312"/>
      <c r="DR15" s="309"/>
      <c r="DS15" s="310"/>
      <c r="DT15" s="310"/>
      <c r="DU15" s="311"/>
      <c r="DV15" s="312"/>
      <c r="DW15" s="309"/>
      <c r="DX15" s="310"/>
      <c r="DY15" s="310"/>
      <c r="DZ15" s="311"/>
      <c r="EA15" s="284"/>
      <c r="EB15" s="309"/>
      <c r="EC15" s="310"/>
      <c r="ED15" s="310"/>
      <c r="EE15" s="311"/>
      <c r="EF15" s="284"/>
      <c r="EG15" s="309"/>
      <c r="EH15" s="310"/>
      <c r="EI15" s="310"/>
      <c r="EJ15" s="311"/>
      <c r="EK15" s="284"/>
      <c r="EL15" s="309"/>
      <c r="EM15" s="310"/>
      <c r="EN15" s="310"/>
      <c r="EO15" s="311"/>
      <c r="EP15" s="201"/>
      <c r="FF15" s="228"/>
      <c r="FG15" s="281"/>
      <c r="FH15" s="281"/>
      <c r="FI15" s="281"/>
      <c r="FJ15" s="281"/>
      <c r="FK15" s="281"/>
      <c r="FL15" s="281"/>
    </row>
    <row r="16" spans="1:168" ht="15.75" customHeight="1" thickBot="1" x14ac:dyDescent="0.3">
      <c r="A16" s="497" t="s">
        <v>640</v>
      </c>
      <c r="B16" s="215">
        <v>30</v>
      </c>
      <c r="C16" s="614" t="s">
        <v>649</v>
      </c>
      <c r="D16" s="615"/>
      <c r="E16" s="620"/>
      <c r="F16" s="621" t="s">
        <v>650</v>
      </c>
      <c r="G16" s="622"/>
      <c r="H16" s="622"/>
      <c r="I16" s="623"/>
      <c r="J16" s="193" t="s">
        <v>651</v>
      </c>
      <c r="K16" s="194"/>
      <c r="L16" s="194" t="s">
        <v>652</v>
      </c>
      <c r="M16" s="194" t="s">
        <v>653</v>
      </c>
      <c r="N16" s="10" t="s">
        <v>654</v>
      </c>
      <c r="O16" s="10" t="s">
        <v>655</v>
      </c>
      <c r="Q16" s="1"/>
      <c r="R16" s="39"/>
      <c r="S16" s="40"/>
      <c r="T16" s="40"/>
      <c r="U16" s="40"/>
      <c r="V16" s="41"/>
      <c r="W16" s="65"/>
      <c r="X16" s="39"/>
      <c r="Y16" s="40"/>
      <c r="Z16" s="40"/>
      <c r="AA16" s="40"/>
      <c r="AB16" s="41"/>
      <c r="AC16" s="41"/>
      <c r="AE16" s="123" t="s">
        <v>656</v>
      </c>
      <c r="AF16" s="123" t="s">
        <v>657</v>
      </c>
      <c r="AG16" s="123" t="s">
        <v>658</v>
      </c>
      <c r="AH16" s="123" t="s">
        <v>659</v>
      </c>
      <c r="AJ16" s="64" t="s">
        <v>584</v>
      </c>
      <c r="AK16" s="164" t="s">
        <v>660</v>
      </c>
      <c r="AL16" s="165" t="s">
        <v>661</v>
      </c>
      <c r="AM16" s="147"/>
      <c r="AN16" s="1"/>
      <c r="AO16" s="1"/>
      <c r="AP16" s="228"/>
      <c r="AQ16" s="228"/>
      <c r="AR16" s="228"/>
      <c r="AS16" s="1"/>
      <c r="AT16" s="504"/>
      <c r="AU16" s="231" t="str">
        <f t="shared" ref="AU16:AU47" si="4">IF(D16&lt;&gt;0,D16,"")</f>
        <v/>
      </c>
      <c r="AV16" s="505" t="s">
        <v>573</v>
      </c>
      <c r="AW16" s="506"/>
      <c r="AX16" s="505" t="s">
        <v>662</v>
      </c>
      <c r="AY16" s="506"/>
      <c r="AZ16" s="505" t="s">
        <v>575</v>
      </c>
      <c r="BA16" s="506"/>
      <c r="BB16" s="505" t="s">
        <v>576</v>
      </c>
      <c r="BC16" s="506"/>
      <c r="BD16" s="505" t="s">
        <v>577</v>
      </c>
      <c r="BE16" s="506"/>
      <c r="BF16" s="505" t="s">
        <v>578</v>
      </c>
      <c r="BG16" s="506"/>
      <c r="BH16" s="1"/>
      <c r="BI16" s="265">
        <f ca="1">'Master Control'!AA47</f>
        <v>0</v>
      </c>
      <c r="BJ16" s="266" t="str">
        <f>Filter_Business_Line_Main</f>
        <v>(select)</v>
      </c>
      <c r="BK16" s="267"/>
      <c r="BL16" s="267"/>
      <c r="BM16" s="267"/>
      <c r="BN16" s="267"/>
      <c r="BO16" s="267"/>
      <c r="BP16" s="267"/>
      <c r="BQ16" s="274"/>
      <c r="BR16" s="265">
        <f ca="1">'Master Control'!AJ47</f>
        <v>0</v>
      </c>
      <c r="BS16" s="275" t="str">
        <f>Filter_Business_Line_Sub</f>
        <v>(none)</v>
      </c>
      <c r="BT16" s="274"/>
      <c r="BU16" s="274"/>
      <c r="BV16" s="274"/>
      <c r="BW16" s="274"/>
      <c r="BX16" s="274"/>
      <c r="BY16" s="274"/>
      <c r="BZ16" s="274"/>
      <c r="CA16" s="274"/>
      <c r="CB16" s="274"/>
      <c r="CC16" s="274"/>
      <c r="CD16" s="274"/>
      <c r="CE16" s="274"/>
      <c r="CF16" s="274"/>
      <c r="CG16" s="274"/>
      <c r="CH16" s="274"/>
      <c r="CI16" s="274"/>
      <c r="CJ16" s="274"/>
      <c r="CK16" s="274"/>
      <c r="CL16" s="274"/>
      <c r="CM16" s="274"/>
      <c r="CN16" s="265">
        <f ca="1">'Master Control'!BF47</f>
        <v>0</v>
      </c>
      <c r="CO16" s="275" t="str">
        <f>Filter_Phase</f>
        <v>(select)</v>
      </c>
      <c r="CQ16" s="274"/>
      <c r="CR16" s="274"/>
      <c r="CS16" s="274"/>
      <c r="CT16" s="274"/>
      <c r="CU16" s="274"/>
      <c r="CV16" s="265">
        <f>SUM(CW16:DE16)</f>
        <v>0</v>
      </c>
      <c r="CW16" s="276">
        <f>'Master Control'!BO47</f>
        <v>0</v>
      </c>
      <c r="CX16" s="276">
        <f>'Master Control'!BP47</f>
        <v>0</v>
      </c>
      <c r="CY16" s="276">
        <f>'Master Control'!BQ47</f>
        <v>0</v>
      </c>
      <c r="CZ16" s="276">
        <f>'Master Control'!BR47</f>
        <v>0</v>
      </c>
      <c r="DA16" s="276">
        <f>'Master Control'!BS47</f>
        <v>0</v>
      </c>
      <c r="DB16" s="276">
        <f>'Master Control'!BT47</f>
        <v>0</v>
      </c>
      <c r="DC16" s="276">
        <f>'Master Control'!BU47</f>
        <v>0</v>
      </c>
      <c r="DD16" s="276">
        <f>'Master Control'!BV47</f>
        <v>0</v>
      </c>
      <c r="DE16" s="276">
        <f>'Master Control'!BW47</f>
        <v>0</v>
      </c>
      <c r="DF16" s="274"/>
      <c r="DG16" s="274"/>
      <c r="DH16" s="265">
        <f ca="1">'Master Control'!BZ47</f>
        <v>0</v>
      </c>
      <c r="DI16" s="275" t="str">
        <f>Filter_Size</f>
        <v>(select)</v>
      </c>
      <c r="DJ16" s="274"/>
      <c r="DK16" s="274"/>
      <c r="DL16" s="274"/>
      <c r="DM16" s="265">
        <f ca="1">'Master Control'!CE47</f>
        <v>0</v>
      </c>
      <c r="DN16" s="275" t="str">
        <f>Filter_Contract</f>
        <v>(select)</v>
      </c>
      <c r="DO16" s="274"/>
      <c r="DP16" s="274"/>
      <c r="DQ16" s="274"/>
      <c r="DR16" s="265">
        <f>'Master Control'!CJ47</f>
        <v>0</v>
      </c>
      <c r="DS16" s="275" t="str">
        <f>Filter_Corporate_Risk</f>
        <v>(select)</v>
      </c>
      <c r="DT16" s="274"/>
      <c r="DU16" s="274"/>
      <c r="DV16" s="274"/>
      <c r="DW16" s="265">
        <f>'Master Control'!CO47</f>
        <v>0</v>
      </c>
      <c r="DX16" s="275" t="str">
        <f>Filter_Distributed_Execution</f>
        <v>(select)</v>
      </c>
      <c r="DY16" s="274"/>
      <c r="DZ16" s="274"/>
      <c r="EA16" s="274"/>
      <c r="EB16" s="265">
        <f>'Master Control'!CT47</f>
        <v>0</v>
      </c>
      <c r="EC16" s="275" t="str">
        <f>Filter_Joint_Venture</f>
        <v>(select)</v>
      </c>
      <c r="ED16" s="274"/>
      <c r="EE16" s="274"/>
      <c r="EF16" s="274"/>
      <c r="EG16" s="265">
        <f>'Master Control'!CY47</f>
        <v>0</v>
      </c>
      <c r="EH16" s="275" t="str">
        <f>Filter_Modularization</f>
        <v>(select)</v>
      </c>
      <c r="EI16" s="274"/>
      <c r="EJ16" s="274"/>
      <c r="EK16" s="274"/>
      <c r="EL16" s="265">
        <f>'Master Control'!DD47</f>
        <v>0</v>
      </c>
      <c r="EM16" s="275" t="str">
        <f>Filter_Fluor_Entities</f>
        <v>(select)</v>
      </c>
      <c r="EN16" s="274"/>
      <c r="EO16" s="274"/>
      <c r="EP16" s="201"/>
      <c r="EQ16" s="277" t="s">
        <v>663</v>
      </c>
      <c r="ER16" s="277" t="s">
        <v>664</v>
      </c>
      <c r="ES16" s="277" t="s">
        <v>665</v>
      </c>
      <c r="ET16" s="277" t="s">
        <v>666</v>
      </c>
      <c r="EU16" s="277" t="s">
        <v>667</v>
      </c>
      <c r="EV16" s="277" t="s">
        <v>668</v>
      </c>
      <c r="EW16" s="277" t="s">
        <v>669</v>
      </c>
      <c r="EX16" s="277" t="s">
        <v>670</v>
      </c>
      <c r="EY16" s="277" t="s">
        <v>671</v>
      </c>
      <c r="EZ16" s="277" t="s">
        <v>672</v>
      </c>
      <c r="FA16" s="277" t="s">
        <v>673</v>
      </c>
      <c r="FF16" s="228"/>
      <c r="FG16" s="281"/>
      <c r="FH16" s="281"/>
      <c r="FI16" s="281"/>
      <c r="FJ16" s="281"/>
      <c r="FK16" s="281"/>
      <c r="FL16" s="281"/>
    </row>
    <row r="17" spans="1:168" ht="6" customHeight="1" x14ac:dyDescent="0.25">
      <c r="A17" s="28" t="s">
        <v>526</v>
      </c>
      <c r="C17" s="92"/>
      <c r="D17" s="3"/>
      <c r="E17" s="82"/>
      <c r="F17" s="191"/>
      <c r="G17" s="154"/>
      <c r="H17" s="187"/>
      <c r="I17" s="192"/>
      <c r="J17" s="94"/>
      <c r="K17" s="192"/>
      <c r="L17" s="507"/>
      <c r="M17" s="507"/>
      <c r="N17" s="507"/>
      <c r="O17" s="507"/>
      <c r="Q17" s="1"/>
      <c r="AE17" s="11"/>
      <c r="AF17" s="122"/>
      <c r="AG17" s="124" t="b">
        <f>AG18</f>
        <v>1</v>
      </c>
      <c r="AH17" s="124"/>
      <c r="AI17" s="168"/>
      <c r="AJ17" s="166"/>
      <c r="AK17" s="166"/>
      <c r="AL17" s="167"/>
      <c r="AM17" s="1"/>
      <c r="AN17" s="1"/>
      <c r="AO17" s="1"/>
      <c r="AP17" s="228"/>
      <c r="AQ17" s="228"/>
      <c r="AR17" s="228"/>
      <c r="AS17" s="1"/>
      <c r="AT17" s="230" t="str">
        <f t="shared" ref="AT17:AT48" si="5">IF(AG17&lt;&gt;TRUE,FALSE,"")</f>
        <v/>
      </c>
      <c r="AU17" s="231" t="str">
        <f t="shared" si="4"/>
        <v/>
      </c>
      <c r="AV17" s="227"/>
      <c r="AW17" s="230" t="str">
        <f>AW18</f>
        <v/>
      </c>
      <c r="AX17" s="227"/>
      <c r="AY17" s="230" t="str">
        <f>AY18</f>
        <v/>
      </c>
      <c r="AZ17" s="227"/>
      <c r="BA17" s="230" t="str">
        <f>BA18</f>
        <v/>
      </c>
      <c r="BB17" s="227"/>
      <c r="BC17" s="230" t="str">
        <f>BC18</f>
        <v/>
      </c>
      <c r="BD17" s="227"/>
      <c r="BE17" s="230" t="str">
        <f>BE18</f>
        <v/>
      </c>
      <c r="BF17" s="227"/>
      <c r="BG17" s="230" t="str">
        <f>BG18</f>
        <v/>
      </c>
      <c r="BH17" s="1"/>
      <c r="FE17" t="str">
        <f ca="1">FE18</f>
        <v>Hide</v>
      </c>
      <c r="FF17" s="228"/>
      <c r="FG17" s="281"/>
      <c r="FH17" s="281"/>
      <c r="FI17" s="281"/>
      <c r="FJ17" s="281"/>
      <c r="FK17" s="281"/>
      <c r="FL17" s="281"/>
    </row>
    <row r="18" spans="1:168" ht="15" x14ac:dyDescent="0.25">
      <c r="A18" s="28" t="s">
        <v>526</v>
      </c>
      <c r="C18" s="176" t="s">
        <v>558</v>
      </c>
      <c r="D18" s="316" t="str">
        <f>IF(Cklst_Style=4,IF(FIND("--",$C$3)=11,MID($C$3,9,1)&amp;"."&amp;AI18,MID($C$3,9,2)&amp;"."&amp;AI18),IF(FIND("--",$C$3)=9,MID($C$3,7,1)&amp;"."&amp;AI18,MID($C$3,7,2)&amp;"."&amp;AI18))</f>
        <v>2.1</v>
      </c>
      <c r="E18" s="484" t="s">
        <v>720</v>
      </c>
      <c r="F18" s="177"/>
      <c r="G18" s="508" t="s">
        <v>203</v>
      </c>
      <c r="H18" s="181"/>
      <c r="I18" s="151" t="s">
        <v>216</v>
      </c>
      <c r="J18" s="143"/>
      <c r="K18" s="192"/>
      <c r="L18" s="482"/>
      <c r="M18" s="482"/>
      <c r="N18" s="482"/>
      <c r="O18" s="482"/>
      <c r="Q18" s="1"/>
      <c r="R18" s="171"/>
      <c r="S18" s="171"/>
      <c r="T18" s="171"/>
      <c r="U18" s="171"/>
      <c r="AE18" s="11" t="b">
        <f>IF(F18=CHAR(80),TRUE,FALSE)</f>
        <v>0</v>
      </c>
      <c r="AF18" s="122" t="b">
        <f>IF(H18=CHAR(80),TRUE,FALSE)</f>
        <v>0</v>
      </c>
      <c r="AG18" s="12" t="b">
        <f>IF(OR(C18=CHAR(80),C18="."),TRUE,FALSE)</f>
        <v>1</v>
      </c>
      <c r="AH18" s="218">
        <v>0</v>
      </c>
      <c r="AI18" s="169">
        <v>1</v>
      </c>
      <c r="AJ18" s="160"/>
      <c r="AK18" s="160" t="b">
        <v>1</v>
      </c>
      <c r="AL18" s="161"/>
      <c r="AM18" s="1"/>
      <c r="AN18" s="1"/>
      <c r="AO18" s="1"/>
      <c r="AP18" s="228"/>
      <c r="AQ18" s="228"/>
      <c r="AR18" s="228"/>
      <c r="AS18" s="1"/>
      <c r="AT18" s="230" t="str">
        <f t="shared" si="5"/>
        <v/>
      </c>
      <c r="AU18" s="231" t="str">
        <f t="shared" si="4"/>
        <v>2.1</v>
      </c>
      <c r="AV18" s="318"/>
      <c r="AW18" s="230" t="str">
        <f>IF(AND(Setup_Flag=1,AV18="",$C18=""),FALSE,"")</f>
        <v/>
      </c>
      <c r="AX18" s="318"/>
      <c r="AY18" s="230" t="str">
        <f>IF(AND(MR2_Flag=1,AX18="",$C18=""),FALSE,"")</f>
        <v/>
      </c>
      <c r="AZ18" s="318"/>
      <c r="BA18" s="230" t="str">
        <f>IF(AND(DP_Flag=1,AZ18="",$C18=""),FALSE,"")</f>
        <v/>
      </c>
      <c r="BB18" s="318"/>
      <c r="BC18" s="230" t="str">
        <f>IF(AND(SS_Flag=1,BB18="",$C18=""),FALSE,"")</f>
        <v/>
      </c>
      <c r="BD18" s="318"/>
      <c r="BE18" s="230" t="str">
        <f>IF(AND(SP_Flag=1,BD18="",$C18=""),FALSE,"")</f>
        <v/>
      </c>
      <c r="BF18" s="318"/>
      <c r="BG18" s="230" t="str">
        <f>IF(AND(FM_Flag=1,BF18="",$C18=""),FALSE,"")</f>
        <v/>
      </c>
      <c r="BH18" s="1"/>
      <c r="BI18" s="268"/>
      <c r="BJ18" s="269" t="s">
        <v>675</v>
      </c>
      <c r="BK18" s="269" t="s">
        <v>675</v>
      </c>
      <c r="BL18" s="269" t="s">
        <v>675</v>
      </c>
      <c r="BM18" s="269" t="s">
        <v>675</v>
      </c>
      <c r="BN18" s="269" t="s">
        <v>675</v>
      </c>
      <c r="BO18" s="269" t="s">
        <v>675</v>
      </c>
      <c r="BP18" s="270" t="str">
        <f ca="1">IF(OR(BI$16=0,BR$16&lt;&gt;0),"",IF(OFFSET(BI18,0,BI$16)="Y",1,IF(OFFSET(BI18,0,BI$16)="N",0,"")))</f>
        <v/>
      </c>
      <c r="BQ18" s="278"/>
      <c r="BR18" s="268"/>
      <c r="BS18" s="269" t="s">
        <v>675</v>
      </c>
      <c r="BT18" s="269" t="s">
        <v>675</v>
      </c>
      <c r="BU18" s="269" t="s">
        <v>675</v>
      </c>
      <c r="BV18" s="269" t="s">
        <v>675</v>
      </c>
      <c r="BW18" s="269" t="s">
        <v>675</v>
      </c>
      <c r="BX18" s="269" t="s">
        <v>675</v>
      </c>
      <c r="BY18" s="269" t="s">
        <v>675</v>
      </c>
      <c r="BZ18" s="269" t="s">
        <v>675</v>
      </c>
      <c r="CA18" s="269" t="s">
        <v>675</v>
      </c>
      <c r="CB18" s="269" t="s">
        <v>675</v>
      </c>
      <c r="CC18" s="269" t="s">
        <v>675</v>
      </c>
      <c r="CD18" s="269" t="s">
        <v>675</v>
      </c>
      <c r="CE18" s="269" t="s">
        <v>675</v>
      </c>
      <c r="CF18" s="269" t="s">
        <v>675</v>
      </c>
      <c r="CG18" s="269" t="s">
        <v>675</v>
      </c>
      <c r="CH18" s="269" t="s">
        <v>675</v>
      </c>
      <c r="CI18" s="269" t="s">
        <v>675</v>
      </c>
      <c r="CJ18" s="269" t="s">
        <v>675</v>
      </c>
      <c r="CK18" s="269" t="s">
        <v>675</v>
      </c>
      <c r="CL18" s="270" t="str">
        <f ca="1">IF(BR$16=0,"",IF(OFFSET(BR18,0,BR$16)="Y",1,IF(OFFSET(BR18,0,BR$16)="N",0,"")))</f>
        <v/>
      </c>
      <c r="CM18" s="278"/>
      <c r="CN18" s="268"/>
      <c r="CO18" s="269" t="s">
        <v>675</v>
      </c>
      <c r="CP18" s="269" t="s">
        <v>675</v>
      </c>
      <c r="CQ18" s="269" t="s">
        <v>675</v>
      </c>
      <c r="CR18" s="269" t="s">
        <v>675</v>
      </c>
      <c r="CS18" s="269" t="s">
        <v>675</v>
      </c>
      <c r="CT18" s="270" t="str">
        <f ca="1">IF(OR(CN$16=0,CW$16&lt;&gt;0),"",IF(CW$16=1,0,IF(OFFSET(CN18,0,CN$16)="Y",1,IF(OFFSET(CN18,0,CN$16)="N",0,""))))</f>
        <v/>
      </c>
      <c r="CU18" s="188"/>
      <c r="CV18" s="268"/>
      <c r="CW18" s="269" t="s">
        <v>675</v>
      </c>
      <c r="CX18" s="269" t="s">
        <v>675</v>
      </c>
      <c r="CY18" s="269" t="s">
        <v>675</v>
      </c>
      <c r="CZ18" s="269" t="s">
        <v>675</v>
      </c>
      <c r="DA18" s="269" t="s">
        <v>675</v>
      </c>
      <c r="DB18" s="269" t="s">
        <v>675</v>
      </c>
      <c r="DC18" s="269" t="s">
        <v>675</v>
      </c>
      <c r="DD18" s="269" t="s">
        <v>675</v>
      </c>
      <c r="DE18" s="269" t="s">
        <v>675</v>
      </c>
      <c r="DF18" s="270" t="str">
        <f>IF(CV$16=0,"",IF(OR(AND(CW$16=1,CW18="Y"),AND(CX$16=1,CX18="Y"),AND(CY$16=1,CY18="Y"),AND(CZ$16=1,CZ18="Y"),AND(DA$16=1,DA18="Y"),AND(DB$16=1,DB18="Y"),AND(DC$16=1,DC18="Y"),AND(DD$16=1,DD18="Y"),AND(DE$16=1,DE18="Y")),1,IF(OR(AND(CW$16=1,CW18="N"),AND(CX$16=1,CX18="N"),AND(CY$16=1,CY18="N"),AND(CZ$16=1,CZ18="N"),AND(DA$16=1,DA18="N"),AND(DB$16=1,DB18="N"),AND(DC$16=1,DC18="N"),AND(DD$16=1,DD18="N"),AND(DE$16=1,DE18="N")),0,"")))</f>
        <v/>
      </c>
      <c r="DG18" s="188"/>
      <c r="DH18" s="268"/>
      <c r="DI18" s="269" t="s">
        <v>675</v>
      </c>
      <c r="DJ18" s="269" t="s">
        <v>675</v>
      </c>
      <c r="DK18" s="270" t="str">
        <f ca="1">IF(DH$16=0,"",IF(OFFSET(DH18,0,DH$16)="Y",1,IF(OFFSET(DH18,0,DH$16)="N",0,"")))</f>
        <v/>
      </c>
      <c r="DL18" s="188"/>
      <c r="DM18" s="268"/>
      <c r="DN18" s="269" t="s">
        <v>675</v>
      </c>
      <c r="DO18" s="269" t="s">
        <v>675</v>
      </c>
      <c r="DP18" s="270" t="str">
        <f ca="1">IF(DM$16=0,"",IF(OFFSET(DM18,0,DM$16)="Y",1,IF(OFFSET(DM18,0,DM$16)="N",0,"")))</f>
        <v/>
      </c>
      <c r="DQ18" s="188"/>
      <c r="DR18" s="268"/>
      <c r="DS18" s="269" t="s">
        <v>676</v>
      </c>
      <c r="DT18" s="279"/>
      <c r="DU18" s="270" t="str">
        <f ca="1">IF(DR$16=0,"",IF(AND(OFFSET(DR18,0,1)="Y",DS$16="Yes"),1,IF(OFFSET(DR18,0,1)="N",1,0)))</f>
        <v/>
      </c>
      <c r="DV18" s="188"/>
      <c r="DW18" s="268"/>
      <c r="DX18" s="269" t="s">
        <v>676</v>
      </c>
      <c r="DY18" s="279"/>
      <c r="DZ18" s="270" t="str">
        <f ca="1">IF(DW$16=0,"",IF(AND(OFFSET(DW18,0,1)="Y",DX$16="Yes"),1,IF(OFFSET(DW18,0,1)="N",1,0)))</f>
        <v/>
      </c>
      <c r="EA18" s="188"/>
      <c r="EB18" s="268"/>
      <c r="EC18" s="269" t="s">
        <v>676</v>
      </c>
      <c r="ED18" s="279"/>
      <c r="EE18" s="270" t="str">
        <f ca="1">IF(EB$16=0,"",IF(AND(OFFSET(EB18,0,1)="Y",EC$16="Yes"),1,IF(OFFSET(EB18,0,1)="N",1,0)))</f>
        <v/>
      </c>
      <c r="EF18" s="188"/>
      <c r="EG18" s="268"/>
      <c r="EH18" s="269" t="s">
        <v>676</v>
      </c>
      <c r="EI18" s="279"/>
      <c r="EJ18" s="270" t="str">
        <f ca="1">IF(EG$16=0,"",IF(AND(OFFSET(EG18,0,1)="Y",EH$16="Yes"),1,IF(OFFSET(EG18,0,1)="N",1,0)))</f>
        <v/>
      </c>
      <c r="EK18" s="188"/>
      <c r="EL18" s="268"/>
      <c r="EM18" s="269" t="s">
        <v>676</v>
      </c>
      <c r="EN18" s="279"/>
      <c r="EO18" s="270" t="str">
        <f ca="1">IF(EL$16=0,"",IF(AND(OFFSET(EL18,0,1)="Y",EM$16="Yes"),1,IF(OFFSET(EL18,0,1)="N",1,0)))</f>
        <v/>
      </c>
      <c r="EP18" s="271"/>
      <c r="EQ18" s="509" t="str">
        <f ca="1">BP18</f>
        <v/>
      </c>
      <c r="ER18" s="509" t="str">
        <f t="shared" ref="ER18" ca="1" si="6">CL18</f>
        <v/>
      </c>
      <c r="ES18" s="509" t="str">
        <f t="shared" ref="ES18" ca="1" si="7">CT18</f>
        <v/>
      </c>
      <c r="ET18" s="509" t="str">
        <f t="shared" ref="ET18" si="8">DF18</f>
        <v/>
      </c>
      <c r="EU18" s="509" t="str">
        <f t="shared" ref="EU18" ca="1" si="9">DK18</f>
        <v/>
      </c>
      <c r="EV18" s="509" t="str">
        <f t="shared" ref="EV18" ca="1" si="10">DP18</f>
        <v/>
      </c>
      <c r="EW18" s="509" t="str">
        <f t="shared" ref="EW18" ca="1" si="11">DU18</f>
        <v/>
      </c>
      <c r="EX18" s="509" t="str">
        <f t="shared" ref="EX18" ca="1" si="12">DZ18</f>
        <v/>
      </c>
      <c r="EY18" s="509" t="str">
        <f t="shared" ref="EY18" ca="1" si="13">EE18</f>
        <v/>
      </c>
      <c r="EZ18" s="509" t="str">
        <f t="shared" ref="EZ18" ca="1" si="14">EJ18</f>
        <v/>
      </c>
      <c r="FA18" s="509" t="str">
        <f t="shared" ref="FA18" ca="1" si="15">EO18</f>
        <v/>
      </c>
      <c r="FC18" s="509">
        <f t="shared" ref="FC18" ca="1" si="16">COUNTA(EQ18:FA18)-COUNTBLANK(EQ18:FA18)</f>
        <v>0</v>
      </c>
      <c r="FD18" s="280">
        <f t="shared" ref="FD18" ca="1" si="17">SUM(EQ18:FA18)</f>
        <v>0</v>
      </c>
      <c r="FE18" s="280" t="str">
        <f t="shared" ref="FE18" ca="1" si="18">IF(AND(FC18=FD18,FD18&gt;0),"Show","Hide")</f>
        <v>Hide</v>
      </c>
      <c r="FF18" s="228"/>
      <c r="FG18" s="281"/>
      <c r="FH18" s="281"/>
      <c r="FI18" s="281"/>
      <c r="FJ18" s="281"/>
      <c r="FK18" s="281"/>
      <c r="FL18" s="281"/>
    </row>
    <row r="19" spans="1:168" ht="6" customHeight="1" x14ac:dyDescent="0.25">
      <c r="A19" s="28" t="s">
        <v>526</v>
      </c>
      <c r="C19" s="93"/>
      <c r="D19" s="128"/>
      <c r="E19" s="86"/>
      <c r="F19" s="195"/>
      <c r="G19" s="153"/>
      <c r="H19" s="182"/>
      <c r="I19" s="196"/>
      <c r="J19" s="96"/>
      <c r="K19" s="196"/>
      <c r="L19" s="127"/>
      <c r="M19" s="127"/>
      <c r="N19" s="127"/>
      <c r="O19" s="127"/>
      <c r="Q19" s="1"/>
      <c r="AE19" s="11"/>
      <c r="AF19" s="122"/>
      <c r="AG19" s="12" t="b">
        <f>AG18</f>
        <v>1</v>
      </c>
      <c r="AH19" s="12"/>
      <c r="AI19" s="168"/>
      <c r="AJ19" s="166"/>
      <c r="AK19" s="166"/>
      <c r="AL19" s="167"/>
      <c r="AM19" s="1"/>
      <c r="AN19" s="1"/>
      <c r="AO19" s="1"/>
      <c r="AP19" s="228"/>
      <c r="AQ19" s="228"/>
      <c r="AR19" s="228"/>
      <c r="AS19" s="1"/>
      <c r="AT19" s="230" t="str">
        <f t="shared" si="5"/>
        <v/>
      </c>
      <c r="AU19" s="231" t="str">
        <f t="shared" si="4"/>
        <v/>
      </c>
      <c r="AV19" s="227"/>
      <c r="AW19" s="230" t="str">
        <f>AW18</f>
        <v/>
      </c>
      <c r="AX19" s="227"/>
      <c r="AY19" s="230" t="str">
        <f>AY18</f>
        <v/>
      </c>
      <c r="AZ19" s="227"/>
      <c r="BA19" s="230" t="str">
        <f>BA18</f>
        <v/>
      </c>
      <c r="BB19" s="227"/>
      <c r="BC19" s="230" t="str">
        <f>BC18</f>
        <v/>
      </c>
      <c r="BD19" s="227"/>
      <c r="BE19" s="230" t="str">
        <f>BE18</f>
        <v/>
      </c>
      <c r="BF19" s="227"/>
      <c r="BG19" s="230" t="str">
        <f>BG18</f>
        <v/>
      </c>
      <c r="BH19" s="1"/>
      <c r="FE19" t="str">
        <f ca="1">FE18</f>
        <v>Hide</v>
      </c>
      <c r="FF19" s="228"/>
      <c r="FG19" s="281"/>
      <c r="FH19" s="281"/>
      <c r="FI19" s="281"/>
      <c r="FJ19" s="281"/>
      <c r="FK19" s="281"/>
      <c r="FL19" s="281"/>
    </row>
    <row r="20" spans="1:168" ht="6" customHeight="1" x14ac:dyDescent="0.25">
      <c r="A20" s="28" t="s">
        <v>526</v>
      </c>
      <c r="C20" s="92"/>
      <c r="D20" s="3"/>
      <c r="E20" s="82"/>
      <c r="F20" s="191"/>
      <c r="G20" s="154"/>
      <c r="H20" s="187"/>
      <c r="I20" s="192"/>
      <c r="J20" s="94"/>
      <c r="K20" s="192"/>
      <c r="L20" s="507"/>
      <c r="M20" s="507"/>
      <c r="N20" s="507"/>
      <c r="O20" s="507"/>
      <c r="Q20" s="1"/>
      <c r="AE20" s="11"/>
      <c r="AF20" s="122"/>
      <c r="AG20" s="124" t="b">
        <f>AG21</f>
        <v>1</v>
      </c>
      <c r="AH20" s="124"/>
      <c r="AI20" s="168"/>
      <c r="AJ20" s="166"/>
      <c r="AK20" s="166"/>
      <c r="AL20" s="167"/>
      <c r="AM20" s="1"/>
      <c r="AN20" s="1"/>
      <c r="AO20" s="1"/>
      <c r="AP20" s="1"/>
      <c r="AQ20" s="1"/>
      <c r="AR20" s="1"/>
      <c r="AS20" s="1"/>
      <c r="AT20" s="230" t="str">
        <f t="shared" si="5"/>
        <v/>
      </c>
      <c r="AU20" s="231" t="str">
        <f t="shared" si="4"/>
        <v/>
      </c>
      <c r="AV20" s="227"/>
      <c r="AW20" s="230" t="str">
        <f>AW21</f>
        <v/>
      </c>
      <c r="AX20" s="227"/>
      <c r="AY20" s="230" t="str">
        <f>AY21</f>
        <v/>
      </c>
      <c r="AZ20" s="227"/>
      <c r="BA20" s="230" t="str">
        <f>BA21</f>
        <v/>
      </c>
      <c r="BB20" s="227"/>
      <c r="BC20" s="230" t="str">
        <f>BC21</f>
        <v/>
      </c>
      <c r="BD20" s="227"/>
      <c r="BE20" s="230" t="str">
        <f>BE21</f>
        <v/>
      </c>
      <c r="BF20" s="227"/>
      <c r="BG20" s="230" t="str">
        <f>BG21</f>
        <v/>
      </c>
      <c r="BH20" s="1"/>
      <c r="FE20" s="90" t="str">
        <f ca="1">FE21</f>
        <v>Hide</v>
      </c>
      <c r="FF20" s="228"/>
      <c r="FG20" s="281"/>
      <c r="FH20" s="281"/>
      <c r="FI20" s="281"/>
      <c r="FJ20" s="281"/>
      <c r="FK20" s="281"/>
      <c r="FL20" s="281"/>
    </row>
    <row r="21" spans="1:168" ht="39.6" x14ac:dyDescent="0.25">
      <c r="A21" s="28" t="s">
        <v>526</v>
      </c>
      <c r="C21" s="176" t="s">
        <v>558</v>
      </c>
      <c r="D21" s="316" t="str">
        <f>IF(Cklst_Style=4,IF(FIND("--",$C$3)=11,MID($C$3,9,1)&amp;"."&amp;AI21,MID($C$3,9,2)&amp;"."&amp;AI21),IF(FIND("--",$C$3)=9,MID($C$3,7,1)&amp;"."&amp;AI21,MID($C$3,7,2)&amp;"."&amp;AI21))</f>
        <v>2.2</v>
      </c>
      <c r="E21" s="481" t="s">
        <v>721</v>
      </c>
      <c r="F21" s="177"/>
      <c r="G21" s="508" t="s">
        <v>203</v>
      </c>
      <c r="H21" s="181"/>
      <c r="I21" s="151" t="s">
        <v>216</v>
      </c>
      <c r="J21" s="143"/>
      <c r="K21" s="192"/>
      <c r="L21" s="482"/>
      <c r="M21" s="482"/>
      <c r="N21" s="482"/>
      <c r="O21" s="482"/>
      <c r="Q21" s="1"/>
      <c r="R21" s="171"/>
      <c r="S21" s="171"/>
      <c r="T21" s="171"/>
      <c r="U21" s="171"/>
      <c r="AE21" s="11" t="b">
        <f>IF(F21=CHAR(80),TRUE,FALSE)</f>
        <v>0</v>
      </c>
      <c r="AF21" s="122" t="b">
        <f>IF(H21=CHAR(80),TRUE,FALSE)</f>
        <v>0</v>
      </c>
      <c r="AG21" s="12" t="b">
        <f>IF(OR(C21=CHAR(80),C21="."),TRUE,FALSE)</f>
        <v>1</v>
      </c>
      <c r="AH21" s="218">
        <v>0</v>
      </c>
      <c r="AI21" s="169">
        <v>2</v>
      </c>
      <c r="AJ21" s="160"/>
      <c r="AK21" s="160" t="b">
        <v>1</v>
      </c>
      <c r="AL21" s="161"/>
      <c r="AM21" s="1"/>
      <c r="AN21" s="1"/>
      <c r="AO21" s="1"/>
      <c r="AP21" s="1"/>
      <c r="AQ21" s="1"/>
      <c r="AR21" s="1"/>
      <c r="AS21" s="1"/>
      <c r="AT21" s="230" t="str">
        <f t="shared" si="5"/>
        <v/>
      </c>
      <c r="AU21" s="231" t="str">
        <f t="shared" si="4"/>
        <v>2.2</v>
      </c>
      <c r="AV21" s="318"/>
      <c r="AW21" s="230" t="str">
        <f>IF(AND(Setup_Flag=1,AV21="",$C21=""),FALSE,"")</f>
        <v/>
      </c>
      <c r="AX21" s="318"/>
      <c r="AY21" s="230" t="str">
        <f>IF(AND(MR2_Flag=1,AX21="",$C21=""),FALSE,"")</f>
        <v/>
      </c>
      <c r="AZ21" s="318"/>
      <c r="BA21" s="230" t="str">
        <f>IF(AND(DP_Flag=1,AZ21="",$C21=""),FALSE,"")</f>
        <v/>
      </c>
      <c r="BB21" s="318"/>
      <c r="BC21" s="230" t="str">
        <f>IF(AND(SS_Flag=1,BB21="",$C21=""),FALSE,"")</f>
        <v/>
      </c>
      <c r="BD21" s="318"/>
      <c r="BE21" s="230" t="str">
        <f>IF(AND(SP_Flag=1,BD21="",$C21=""),FALSE,"")</f>
        <v/>
      </c>
      <c r="BF21" s="318"/>
      <c r="BG21" s="230" t="str">
        <f>IF(AND(FM_Flag=1,BF21="",$C21=""),FALSE,"")</f>
        <v/>
      </c>
      <c r="BH21" s="1"/>
      <c r="BI21" s="268"/>
      <c r="BJ21" s="269" t="s">
        <v>675</v>
      </c>
      <c r="BK21" s="269" t="s">
        <v>675</v>
      </c>
      <c r="BL21" s="269" t="s">
        <v>675</v>
      </c>
      <c r="BM21" s="269" t="s">
        <v>675</v>
      </c>
      <c r="BN21" s="269" t="s">
        <v>675</v>
      </c>
      <c r="BO21" s="269" t="s">
        <v>675</v>
      </c>
      <c r="BP21" s="270" t="str">
        <f ca="1">IF(OR(BI$16=0,BR$16&lt;&gt;0),"",IF(OFFSET(BI21,0,BI$16)="Y",1,IF(OFFSET(BI21,0,BI$16)="N",0,"")))</f>
        <v/>
      </c>
      <c r="BQ21" s="278"/>
      <c r="BR21" s="268"/>
      <c r="BS21" s="269" t="s">
        <v>675</v>
      </c>
      <c r="BT21" s="269" t="s">
        <v>675</v>
      </c>
      <c r="BU21" s="269" t="s">
        <v>675</v>
      </c>
      <c r="BV21" s="269" t="s">
        <v>675</v>
      </c>
      <c r="BW21" s="269" t="s">
        <v>675</v>
      </c>
      <c r="BX21" s="269" t="s">
        <v>675</v>
      </c>
      <c r="BY21" s="269" t="s">
        <v>675</v>
      </c>
      <c r="BZ21" s="269" t="s">
        <v>675</v>
      </c>
      <c r="CA21" s="269" t="s">
        <v>675</v>
      </c>
      <c r="CB21" s="269" t="s">
        <v>675</v>
      </c>
      <c r="CC21" s="269" t="s">
        <v>675</v>
      </c>
      <c r="CD21" s="269" t="s">
        <v>675</v>
      </c>
      <c r="CE21" s="269" t="s">
        <v>675</v>
      </c>
      <c r="CF21" s="269" t="s">
        <v>675</v>
      </c>
      <c r="CG21" s="269" t="s">
        <v>675</v>
      </c>
      <c r="CH21" s="269" t="s">
        <v>675</v>
      </c>
      <c r="CI21" s="269" t="s">
        <v>675</v>
      </c>
      <c r="CJ21" s="269" t="s">
        <v>675</v>
      </c>
      <c r="CK21" s="269" t="s">
        <v>675</v>
      </c>
      <c r="CL21" s="270" t="str">
        <f ca="1">IF(BR$16=0,"",IF(OFFSET(BR21,0,BR$16)="Y",1,IF(OFFSET(BR21,0,BR$16)="N",0,"")))</f>
        <v/>
      </c>
      <c r="CM21" s="278"/>
      <c r="CN21" s="268"/>
      <c r="CO21" s="269" t="s">
        <v>675</v>
      </c>
      <c r="CP21" s="269" t="s">
        <v>675</v>
      </c>
      <c r="CQ21" s="269" t="s">
        <v>675</v>
      </c>
      <c r="CR21" s="269" t="s">
        <v>675</v>
      </c>
      <c r="CS21" s="269" t="s">
        <v>675</v>
      </c>
      <c r="CT21" s="270" t="str">
        <f ca="1">IF(OR(CN$16=0,CW$16&lt;&gt;0),"",IF(CW$16=1,0,IF(OFFSET(CN21,0,CN$16)="Y",1,IF(OFFSET(CN21,0,CN$16)="N",0,""))))</f>
        <v/>
      </c>
      <c r="CU21" s="188"/>
      <c r="CV21" s="268"/>
      <c r="CW21" s="269" t="s">
        <v>675</v>
      </c>
      <c r="CX21" s="269" t="s">
        <v>675</v>
      </c>
      <c r="CY21" s="269" t="s">
        <v>675</v>
      </c>
      <c r="CZ21" s="269" t="s">
        <v>675</v>
      </c>
      <c r="DA21" s="269" t="s">
        <v>675</v>
      </c>
      <c r="DB21" s="269" t="s">
        <v>675</v>
      </c>
      <c r="DC21" s="269" t="s">
        <v>675</v>
      </c>
      <c r="DD21" s="269" t="s">
        <v>675</v>
      </c>
      <c r="DE21" s="269" t="s">
        <v>675</v>
      </c>
      <c r="DF21" s="270" t="str">
        <f>IF(CV$16=0,"",IF(OR(AND(CW$16=1,CW21="Y"),AND(CX$16=1,CX21="Y"),AND(CY$16=1,CY21="Y"),AND(CZ$16=1,CZ21="Y"),AND(DA$16=1,DA21="Y"),AND(DB$16=1,DB21="Y"),AND(DC$16=1,DC21="Y"),AND(DD$16=1,DD21="Y"),AND(DE$16=1,DE21="Y")),1,IF(OR(AND(CW$16=1,CW21="N"),AND(CX$16=1,CX21="N"),AND(CY$16=1,CY21="N"),AND(CZ$16=1,CZ21="N"),AND(DA$16=1,DA21="N"),AND(DB$16=1,DB21="N"),AND(DC$16=1,DC21="N"),AND(DD$16=1,DD21="N"),AND(DE$16=1,DE21="N")),0,"")))</f>
        <v/>
      </c>
      <c r="DG21" s="188"/>
      <c r="DH21" s="268"/>
      <c r="DI21" s="269" t="s">
        <v>675</v>
      </c>
      <c r="DJ21" s="269" t="s">
        <v>675</v>
      </c>
      <c r="DK21" s="270" t="str">
        <f ca="1">IF(DH$16=0,"",IF(OFFSET(DH21,0,DH$16)="Y",1,IF(OFFSET(DH21,0,DH$16)="N",0,"")))</f>
        <v/>
      </c>
      <c r="DL21" s="188"/>
      <c r="DM21" s="268"/>
      <c r="DN21" s="269" t="s">
        <v>675</v>
      </c>
      <c r="DO21" s="269" t="s">
        <v>675</v>
      </c>
      <c r="DP21" s="270" t="str">
        <f ca="1">IF(DM$16=0,"",IF(OFFSET(DM21,0,DM$16)="Y",1,IF(OFFSET(DM21,0,DM$16)="N",0,"")))</f>
        <v/>
      </c>
      <c r="DQ21" s="188"/>
      <c r="DR21" s="268"/>
      <c r="DS21" s="269" t="s">
        <v>676</v>
      </c>
      <c r="DT21" s="279"/>
      <c r="DU21" s="270" t="str">
        <f ca="1">IF(DR$16=0,"",IF(AND(OFFSET(DR21,0,1)="Y",DS$16="Yes"),1,IF(OFFSET(DR21,0,1)="N",1,0)))</f>
        <v/>
      </c>
      <c r="DV21" s="188"/>
      <c r="DW21" s="268"/>
      <c r="DX21" s="269" t="s">
        <v>676</v>
      </c>
      <c r="DY21" s="279"/>
      <c r="DZ21" s="270" t="str">
        <f ca="1">IF(DW$16=0,"",IF(AND(OFFSET(DW21,0,1)="Y",DX$16="Yes"),1,IF(OFFSET(DW21,0,1)="N",1,0)))</f>
        <v/>
      </c>
      <c r="EA21" s="188"/>
      <c r="EB21" s="268"/>
      <c r="EC21" s="269" t="s">
        <v>676</v>
      </c>
      <c r="ED21" s="279"/>
      <c r="EE21" s="270" t="str">
        <f ca="1">IF(EB$16=0,"",IF(AND(OFFSET(EB21,0,1)="Y",EC$16="Yes"),1,IF(OFFSET(EB21,0,1)="N",1,0)))</f>
        <v/>
      </c>
      <c r="EF21" s="188"/>
      <c r="EG21" s="268"/>
      <c r="EH21" s="269" t="s">
        <v>676</v>
      </c>
      <c r="EI21" s="279"/>
      <c r="EJ21" s="270" t="str">
        <f ca="1">IF(EG$16=0,"",IF(AND(OFFSET(EG21,0,1)="Y",EH$16="Yes"),1,IF(OFFSET(EG21,0,1)="N",1,0)))</f>
        <v/>
      </c>
      <c r="EK21" s="188"/>
      <c r="EL21" s="268"/>
      <c r="EM21" s="269" t="s">
        <v>676</v>
      </c>
      <c r="EN21" s="279"/>
      <c r="EO21" s="270" t="str">
        <f ca="1">IF(EL$16=0,"",IF(AND(OFFSET(EL21,0,1)="Y",EM$16="Yes"),1,IF(OFFSET(EL21,0,1)="N",1,0)))</f>
        <v/>
      </c>
      <c r="EP21" s="271"/>
      <c r="EQ21" s="509" t="str">
        <f ca="1">BP21</f>
        <v/>
      </c>
      <c r="ER21" s="509" t="str">
        <f t="shared" ref="ER21" ca="1" si="19">CL21</f>
        <v/>
      </c>
      <c r="ES21" s="509" t="str">
        <f t="shared" ref="ES21" ca="1" si="20">CT21</f>
        <v/>
      </c>
      <c r="ET21" s="509" t="str">
        <f t="shared" ref="ET21" si="21">DF21</f>
        <v/>
      </c>
      <c r="EU21" s="509" t="str">
        <f t="shared" ref="EU21" ca="1" si="22">DK21</f>
        <v/>
      </c>
      <c r="EV21" s="509" t="str">
        <f t="shared" ref="EV21" ca="1" si="23">DP21</f>
        <v/>
      </c>
      <c r="EW21" s="509" t="str">
        <f t="shared" ref="EW21" ca="1" si="24">DU21</f>
        <v/>
      </c>
      <c r="EX21" s="509" t="str">
        <f t="shared" ref="EX21" ca="1" si="25">DZ21</f>
        <v/>
      </c>
      <c r="EY21" s="509" t="str">
        <f t="shared" ref="EY21" ca="1" si="26">EE21</f>
        <v/>
      </c>
      <c r="EZ21" s="509" t="str">
        <f t="shared" ref="EZ21" ca="1" si="27">EJ21</f>
        <v/>
      </c>
      <c r="FA21" s="509" t="str">
        <f t="shared" ref="FA21" ca="1" si="28">EO21</f>
        <v/>
      </c>
      <c r="FC21" s="509">
        <f t="shared" ref="FC21" ca="1" si="29">COUNTA(EQ21:FA21)-COUNTBLANK(EQ21:FA21)</f>
        <v>0</v>
      </c>
      <c r="FD21" s="280">
        <f t="shared" ref="FD21" ca="1" si="30">SUM(EQ21:FA21)</f>
        <v>0</v>
      </c>
      <c r="FE21" s="280" t="str">
        <f t="shared" ref="FE21" ca="1" si="31">IF(AND(FC21=FD21,FD21&gt;0),"Show","Hide")</f>
        <v>Hide</v>
      </c>
      <c r="FF21" s="228"/>
      <c r="FG21" s="281"/>
      <c r="FH21" s="281"/>
      <c r="FI21" s="281"/>
      <c r="FJ21" s="281"/>
      <c r="FK21" s="281"/>
      <c r="FL21" s="281"/>
    </row>
    <row r="22" spans="1:168" ht="6" customHeight="1" x14ac:dyDescent="0.25">
      <c r="A22" s="28" t="s">
        <v>526</v>
      </c>
      <c r="C22" s="93"/>
      <c r="D22" s="128"/>
      <c r="E22" s="86"/>
      <c r="F22" s="195"/>
      <c r="G22" s="153"/>
      <c r="H22" s="182"/>
      <c r="I22" s="196"/>
      <c r="J22" s="96"/>
      <c r="K22" s="196"/>
      <c r="L22" s="127"/>
      <c r="M22" s="127"/>
      <c r="N22" s="127"/>
      <c r="O22" s="127"/>
      <c r="Q22" s="1"/>
      <c r="AE22" s="11"/>
      <c r="AF22" s="122"/>
      <c r="AG22" s="12" t="b">
        <f>AG21</f>
        <v>1</v>
      </c>
      <c r="AH22" s="12"/>
      <c r="AI22" s="168"/>
      <c r="AJ22" s="166"/>
      <c r="AK22" s="166"/>
      <c r="AL22" s="167"/>
      <c r="AM22" s="1"/>
      <c r="AN22" s="1"/>
      <c r="AO22" s="1"/>
      <c r="AP22" s="1"/>
      <c r="AQ22" s="1"/>
      <c r="AR22" s="1"/>
      <c r="AS22" s="1"/>
      <c r="AT22" s="230" t="str">
        <f t="shared" si="5"/>
        <v/>
      </c>
      <c r="AU22" s="231" t="str">
        <f t="shared" si="4"/>
        <v/>
      </c>
      <c r="AV22" s="227"/>
      <c r="AW22" s="230" t="str">
        <f>AW21</f>
        <v/>
      </c>
      <c r="AX22" s="227"/>
      <c r="AY22" s="230" t="str">
        <f>AY21</f>
        <v/>
      </c>
      <c r="AZ22" s="227"/>
      <c r="BA22" s="230" t="str">
        <f>BA21</f>
        <v/>
      </c>
      <c r="BB22" s="227"/>
      <c r="BC22" s="230" t="str">
        <f>BC21</f>
        <v/>
      </c>
      <c r="BD22" s="227"/>
      <c r="BE22" s="230" t="str">
        <f>BE21</f>
        <v/>
      </c>
      <c r="BF22" s="227"/>
      <c r="BG22" s="230" t="str">
        <f>BG21</f>
        <v/>
      </c>
      <c r="BH22" s="1"/>
      <c r="FE22" s="90" t="str">
        <f ca="1">FE21</f>
        <v>Hide</v>
      </c>
      <c r="FF22" s="228"/>
      <c r="FG22" s="281"/>
      <c r="FH22" s="281"/>
      <c r="FI22" s="281"/>
      <c r="FJ22" s="281"/>
      <c r="FK22" s="281"/>
      <c r="FL22" s="281"/>
    </row>
    <row r="23" spans="1:168" ht="6" customHeight="1" x14ac:dyDescent="0.25">
      <c r="A23" s="28" t="s">
        <v>526</v>
      </c>
      <c r="C23" s="92"/>
      <c r="D23" s="3"/>
      <c r="E23" s="82"/>
      <c r="F23" s="191"/>
      <c r="G23" s="154"/>
      <c r="H23" s="187"/>
      <c r="I23" s="192"/>
      <c r="J23" s="94"/>
      <c r="K23" s="192"/>
      <c r="L23" s="507"/>
      <c r="M23" s="507"/>
      <c r="N23" s="507"/>
      <c r="O23" s="507"/>
      <c r="Q23" s="1"/>
      <c r="AE23" s="11"/>
      <c r="AF23" s="122"/>
      <c r="AG23" s="124" t="b">
        <f>AG24</f>
        <v>1</v>
      </c>
      <c r="AH23" s="124"/>
      <c r="AI23" s="168"/>
      <c r="AJ23" s="166"/>
      <c r="AK23" s="166"/>
      <c r="AL23" s="167"/>
      <c r="AM23" s="1"/>
      <c r="AN23" s="1"/>
      <c r="AO23" s="1"/>
      <c r="AP23" s="1"/>
      <c r="AQ23" s="1"/>
      <c r="AR23" s="1"/>
      <c r="AS23" s="1"/>
      <c r="AT23" s="230" t="str">
        <f t="shared" si="5"/>
        <v/>
      </c>
      <c r="AU23" s="231" t="str">
        <f t="shared" si="4"/>
        <v/>
      </c>
      <c r="AV23" s="227"/>
      <c r="AW23" s="230" t="str">
        <f>AW24</f>
        <v/>
      </c>
      <c r="AX23" s="227"/>
      <c r="AY23" s="230" t="str">
        <f>AY24</f>
        <v/>
      </c>
      <c r="AZ23" s="227"/>
      <c r="BA23" s="230" t="str">
        <f>BA24</f>
        <v/>
      </c>
      <c r="BB23" s="227"/>
      <c r="BC23" s="230" t="str">
        <f>BC24</f>
        <v/>
      </c>
      <c r="BD23" s="227"/>
      <c r="BE23" s="230" t="str">
        <f>BE24</f>
        <v/>
      </c>
      <c r="BF23" s="227"/>
      <c r="BG23" s="230" t="str">
        <f>BG24</f>
        <v/>
      </c>
      <c r="BH23" s="1"/>
      <c r="FE23" s="90" t="str">
        <f ca="1">FE24</f>
        <v>Hide</v>
      </c>
      <c r="FF23" s="228"/>
      <c r="FG23" s="281"/>
      <c r="FH23" s="281"/>
      <c r="FI23" s="281"/>
      <c r="FJ23" s="281"/>
      <c r="FK23" s="281"/>
      <c r="FL23" s="281"/>
    </row>
    <row r="24" spans="1:168" ht="26.4" x14ac:dyDescent="0.25">
      <c r="A24" s="28" t="s">
        <v>526</v>
      </c>
      <c r="C24" s="176" t="s">
        <v>558</v>
      </c>
      <c r="D24" s="316" t="str">
        <f>IF(Cklst_Style=4,IF(FIND("--",$C$3)=11,MID($C$3,9,1)&amp;"."&amp;AI24,MID($C$3,9,2)&amp;"."&amp;AI24),IF(FIND("--",$C$3)=9,MID($C$3,7,1)&amp;"."&amp;AI24,MID($C$3,7,2)&amp;"."&amp;AI24))</f>
        <v>2.3</v>
      </c>
      <c r="E24" s="481" t="s">
        <v>722</v>
      </c>
      <c r="F24" s="177"/>
      <c r="G24" s="508" t="s">
        <v>203</v>
      </c>
      <c r="H24" s="181"/>
      <c r="I24" s="151" t="s">
        <v>216</v>
      </c>
      <c r="J24" s="143"/>
      <c r="K24" s="192"/>
      <c r="L24" s="482"/>
      <c r="M24" s="482"/>
      <c r="N24" s="482"/>
      <c r="O24" s="482"/>
      <c r="Q24" s="1"/>
      <c r="R24" s="171"/>
      <c r="S24" s="171"/>
      <c r="T24" s="171"/>
      <c r="U24" s="171"/>
      <c r="AE24" s="11" t="b">
        <f>IF(F24=CHAR(80),TRUE,FALSE)</f>
        <v>0</v>
      </c>
      <c r="AF24" s="122" t="b">
        <f>IF(H24=CHAR(80),TRUE,FALSE)</f>
        <v>0</v>
      </c>
      <c r="AG24" s="12" t="b">
        <f>IF(OR(C24=CHAR(80),C24="."),TRUE,FALSE)</f>
        <v>1</v>
      </c>
      <c r="AH24" s="218">
        <v>0</v>
      </c>
      <c r="AI24" s="169">
        <v>3</v>
      </c>
      <c r="AJ24" s="160"/>
      <c r="AK24" s="160" t="b">
        <v>1</v>
      </c>
      <c r="AL24" s="161"/>
      <c r="AM24" s="1"/>
      <c r="AN24" s="1"/>
      <c r="AO24" s="1"/>
      <c r="AP24" s="1"/>
      <c r="AQ24" s="1"/>
      <c r="AR24" s="1"/>
      <c r="AS24" s="1"/>
      <c r="AT24" s="230" t="str">
        <f t="shared" si="5"/>
        <v/>
      </c>
      <c r="AU24" s="231" t="str">
        <f t="shared" si="4"/>
        <v>2.3</v>
      </c>
      <c r="AV24" s="318"/>
      <c r="AW24" s="230" t="str">
        <f>IF(AND(Setup_Flag=1,AV24="",$C24=""),FALSE,"")</f>
        <v/>
      </c>
      <c r="AX24" s="318"/>
      <c r="AY24" s="230" t="str">
        <f>IF(AND(MR2_Flag=1,AX24="",$C24=""),FALSE,"")</f>
        <v/>
      </c>
      <c r="AZ24" s="318"/>
      <c r="BA24" s="230" t="str">
        <f>IF(AND(DP_Flag=1,AZ24="",$C24=""),FALSE,"")</f>
        <v/>
      </c>
      <c r="BB24" s="318"/>
      <c r="BC24" s="230" t="str">
        <f>IF(AND(SS_Flag=1,BB24="",$C24=""),FALSE,"")</f>
        <v/>
      </c>
      <c r="BD24" s="318"/>
      <c r="BE24" s="230" t="str">
        <f>IF(AND(SP_Flag=1,BD24="",$C24=""),FALSE,"")</f>
        <v/>
      </c>
      <c r="BF24" s="318"/>
      <c r="BG24" s="230" t="str">
        <f>IF(AND(FM_Flag=1,BF24="",$C24=""),FALSE,"")</f>
        <v/>
      </c>
      <c r="BH24" s="1"/>
      <c r="BI24" s="268"/>
      <c r="BJ24" s="269" t="s">
        <v>675</v>
      </c>
      <c r="BK24" s="269" t="s">
        <v>675</v>
      </c>
      <c r="BL24" s="269" t="s">
        <v>675</v>
      </c>
      <c r="BM24" s="269" t="s">
        <v>675</v>
      </c>
      <c r="BN24" s="269" t="s">
        <v>675</v>
      </c>
      <c r="BO24" s="269" t="s">
        <v>675</v>
      </c>
      <c r="BP24" s="270" t="str">
        <f ca="1">IF(OR(BI$16=0,BR$16&lt;&gt;0),"",IF(OFFSET(BI24,0,BI$16)="Y",1,IF(OFFSET(BI24,0,BI$16)="N",0,"")))</f>
        <v/>
      </c>
      <c r="BQ24" s="278"/>
      <c r="BR24" s="268"/>
      <c r="BS24" s="269" t="s">
        <v>675</v>
      </c>
      <c r="BT24" s="269" t="s">
        <v>675</v>
      </c>
      <c r="BU24" s="269" t="s">
        <v>675</v>
      </c>
      <c r="BV24" s="269" t="s">
        <v>675</v>
      </c>
      <c r="BW24" s="269" t="s">
        <v>675</v>
      </c>
      <c r="BX24" s="269" t="s">
        <v>675</v>
      </c>
      <c r="BY24" s="269" t="s">
        <v>675</v>
      </c>
      <c r="BZ24" s="269" t="s">
        <v>675</v>
      </c>
      <c r="CA24" s="269" t="s">
        <v>675</v>
      </c>
      <c r="CB24" s="269" t="s">
        <v>675</v>
      </c>
      <c r="CC24" s="269" t="s">
        <v>675</v>
      </c>
      <c r="CD24" s="269" t="s">
        <v>675</v>
      </c>
      <c r="CE24" s="269" t="s">
        <v>675</v>
      </c>
      <c r="CF24" s="269" t="s">
        <v>675</v>
      </c>
      <c r="CG24" s="269" t="s">
        <v>675</v>
      </c>
      <c r="CH24" s="269" t="s">
        <v>675</v>
      </c>
      <c r="CI24" s="269" t="s">
        <v>675</v>
      </c>
      <c r="CJ24" s="269" t="s">
        <v>675</v>
      </c>
      <c r="CK24" s="269" t="s">
        <v>675</v>
      </c>
      <c r="CL24" s="270" t="str">
        <f ca="1">IF(BR$16=0,"",IF(OFFSET(BR24,0,BR$16)="Y",1,IF(OFFSET(BR24,0,BR$16)="N",0,"")))</f>
        <v/>
      </c>
      <c r="CM24" s="278"/>
      <c r="CN24" s="268"/>
      <c r="CO24" s="269" t="s">
        <v>675</v>
      </c>
      <c r="CP24" s="269" t="s">
        <v>675</v>
      </c>
      <c r="CQ24" s="269" t="s">
        <v>675</v>
      </c>
      <c r="CR24" s="269" t="s">
        <v>675</v>
      </c>
      <c r="CS24" s="269" t="s">
        <v>675</v>
      </c>
      <c r="CT24" s="270" t="str">
        <f ca="1">IF(OR(CN$16=0,CW$16&lt;&gt;0),"",IF(CW$16=1,0,IF(OFFSET(CN24,0,CN$16)="Y",1,IF(OFFSET(CN24,0,CN$16)="N",0,""))))</f>
        <v/>
      </c>
      <c r="CU24" s="188"/>
      <c r="CV24" s="268"/>
      <c r="CW24" s="269" t="s">
        <v>675</v>
      </c>
      <c r="CX24" s="269" t="s">
        <v>675</v>
      </c>
      <c r="CY24" s="269" t="s">
        <v>675</v>
      </c>
      <c r="CZ24" s="269" t="s">
        <v>675</v>
      </c>
      <c r="DA24" s="269" t="s">
        <v>675</v>
      </c>
      <c r="DB24" s="269" t="s">
        <v>675</v>
      </c>
      <c r="DC24" s="269" t="s">
        <v>675</v>
      </c>
      <c r="DD24" s="269" t="s">
        <v>675</v>
      </c>
      <c r="DE24" s="269" t="s">
        <v>675</v>
      </c>
      <c r="DF24" s="270" t="str">
        <f>IF(CV$16=0,"",IF(OR(AND(CW$16=1,CW24="Y"),AND(CX$16=1,CX24="Y"),AND(CY$16=1,CY24="Y"),AND(CZ$16=1,CZ24="Y"),AND(DA$16=1,DA24="Y"),AND(DB$16=1,DB24="Y"),AND(DC$16=1,DC24="Y"),AND(DD$16=1,DD24="Y"),AND(DE$16=1,DE24="Y")),1,IF(OR(AND(CW$16=1,CW24="N"),AND(CX$16=1,CX24="N"),AND(CY$16=1,CY24="N"),AND(CZ$16=1,CZ24="N"),AND(DA$16=1,DA24="N"),AND(DB$16=1,DB24="N"),AND(DC$16=1,DC24="N"),AND(DD$16=1,DD24="N"),AND(DE$16=1,DE24="N")),0,"")))</f>
        <v/>
      </c>
      <c r="DG24" s="188"/>
      <c r="DH24" s="268"/>
      <c r="DI24" s="269" t="s">
        <v>675</v>
      </c>
      <c r="DJ24" s="269" t="s">
        <v>675</v>
      </c>
      <c r="DK24" s="270" t="str">
        <f ca="1">IF(DH$16=0,"",IF(OFFSET(DH24,0,DH$16)="Y",1,IF(OFFSET(DH24,0,DH$16)="N",0,"")))</f>
        <v/>
      </c>
      <c r="DL24" s="188"/>
      <c r="DM24" s="268"/>
      <c r="DN24" s="269" t="s">
        <v>675</v>
      </c>
      <c r="DO24" s="269" t="s">
        <v>675</v>
      </c>
      <c r="DP24" s="270" t="str">
        <f ca="1">IF(DM$16=0,"",IF(OFFSET(DM24,0,DM$16)="Y",1,IF(OFFSET(DM24,0,DM$16)="N",0,"")))</f>
        <v/>
      </c>
      <c r="DQ24" s="188"/>
      <c r="DR24" s="268"/>
      <c r="DS24" s="269" t="s">
        <v>676</v>
      </c>
      <c r="DT24" s="279"/>
      <c r="DU24" s="270" t="str">
        <f ca="1">IF(DR$16=0,"",IF(AND(OFFSET(DR24,0,1)="Y",DS$16="Yes"),1,IF(OFFSET(DR24,0,1)="N",1,0)))</f>
        <v/>
      </c>
      <c r="DV24" s="188"/>
      <c r="DW24" s="268"/>
      <c r="DX24" s="269" t="s">
        <v>676</v>
      </c>
      <c r="DY24" s="279"/>
      <c r="DZ24" s="270" t="str">
        <f ca="1">IF(DW$16=0,"",IF(AND(OFFSET(DW24,0,1)="Y",DX$16="Yes"),1,IF(OFFSET(DW24,0,1)="N",1,0)))</f>
        <v/>
      </c>
      <c r="EA24" s="188"/>
      <c r="EB24" s="268"/>
      <c r="EC24" s="269" t="s">
        <v>676</v>
      </c>
      <c r="ED24" s="279"/>
      <c r="EE24" s="270" t="str">
        <f ca="1">IF(EB$16=0,"",IF(AND(OFFSET(EB24,0,1)="Y",EC$16="Yes"),1,IF(OFFSET(EB24,0,1)="N",1,0)))</f>
        <v/>
      </c>
      <c r="EF24" s="188"/>
      <c r="EG24" s="268"/>
      <c r="EH24" s="269" t="s">
        <v>676</v>
      </c>
      <c r="EI24" s="279"/>
      <c r="EJ24" s="270" t="str">
        <f ca="1">IF(EG$16=0,"",IF(AND(OFFSET(EG24,0,1)="Y",EH$16="Yes"),1,IF(OFFSET(EG24,0,1)="N",1,0)))</f>
        <v/>
      </c>
      <c r="EK24" s="188"/>
      <c r="EL24" s="268"/>
      <c r="EM24" s="269" t="s">
        <v>676</v>
      </c>
      <c r="EN24" s="279"/>
      <c r="EO24" s="270" t="str">
        <f ca="1">IF(EL$16=0,"",IF(AND(OFFSET(EL24,0,1)="Y",EM$16="Yes"),1,IF(OFFSET(EL24,0,1)="N",1,0)))</f>
        <v/>
      </c>
      <c r="EP24" s="271"/>
      <c r="EQ24" s="509" t="str">
        <f ca="1">BP24</f>
        <v/>
      </c>
      <c r="ER24" s="509" t="str">
        <f t="shared" ref="ER24" ca="1" si="32">CL24</f>
        <v/>
      </c>
      <c r="ES24" s="509" t="str">
        <f t="shared" ref="ES24" ca="1" si="33">CT24</f>
        <v/>
      </c>
      <c r="ET24" s="509" t="str">
        <f t="shared" ref="ET24" si="34">DF24</f>
        <v/>
      </c>
      <c r="EU24" s="509" t="str">
        <f t="shared" ref="EU24" ca="1" si="35">DK24</f>
        <v/>
      </c>
      <c r="EV24" s="509" t="str">
        <f t="shared" ref="EV24" ca="1" si="36">DP24</f>
        <v/>
      </c>
      <c r="EW24" s="509" t="str">
        <f t="shared" ref="EW24" ca="1" si="37">DU24</f>
        <v/>
      </c>
      <c r="EX24" s="509" t="str">
        <f t="shared" ref="EX24" ca="1" si="38">DZ24</f>
        <v/>
      </c>
      <c r="EY24" s="509" t="str">
        <f t="shared" ref="EY24" ca="1" si="39">EE24</f>
        <v/>
      </c>
      <c r="EZ24" s="509" t="str">
        <f t="shared" ref="EZ24" ca="1" si="40">EJ24</f>
        <v/>
      </c>
      <c r="FA24" s="509" t="str">
        <f t="shared" ref="FA24" ca="1" si="41">EO24</f>
        <v/>
      </c>
      <c r="FC24" s="509">
        <f t="shared" ref="FC24" ca="1" si="42">COUNTA(EQ24:FA24)-COUNTBLANK(EQ24:FA24)</f>
        <v>0</v>
      </c>
      <c r="FD24" s="280">
        <f t="shared" ref="FD24" ca="1" si="43">SUM(EQ24:FA24)</f>
        <v>0</v>
      </c>
      <c r="FE24" s="280" t="str">
        <f t="shared" ref="FE24" ca="1" si="44">IF(AND(FC24=FD24,FD24&gt;0),"Show","Hide")</f>
        <v>Hide</v>
      </c>
      <c r="FF24" s="228"/>
      <c r="FG24" s="281"/>
      <c r="FH24" s="281"/>
      <c r="FI24" s="281"/>
      <c r="FJ24" s="281"/>
      <c r="FK24" s="281"/>
      <c r="FL24" s="281"/>
    </row>
    <row r="25" spans="1:168" ht="6" customHeight="1" x14ac:dyDescent="0.25">
      <c r="A25" s="28" t="s">
        <v>526</v>
      </c>
      <c r="C25" s="93"/>
      <c r="D25" s="128"/>
      <c r="E25" s="86"/>
      <c r="F25" s="195"/>
      <c r="G25" s="153"/>
      <c r="H25" s="182"/>
      <c r="I25" s="196"/>
      <c r="J25" s="96"/>
      <c r="K25" s="196"/>
      <c r="L25" s="127"/>
      <c r="M25" s="127"/>
      <c r="N25" s="127"/>
      <c r="O25" s="127"/>
      <c r="Q25" s="1"/>
      <c r="AE25" s="11"/>
      <c r="AF25" s="122"/>
      <c r="AG25" s="12" t="b">
        <f>AG24</f>
        <v>1</v>
      </c>
      <c r="AH25" s="12"/>
      <c r="AI25" s="168"/>
      <c r="AJ25" s="166"/>
      <c r="AK25" s="166"/>
      <c r="AL25" s="167"/>
      <c r="AM25" s="1"/>
      <c r="AN25" s="1"/>
      <c r="AO25" s="1"/>
      <c r="AP25" s="1"/>
      <c r="AQ25" s="1"/>
      <c r="AR25" s="1"/>
      <c r="AS25" s="1"/>
      <c r="AT25" s="230" t="str">
        <f t="shared" si="5"/>
        <v/>
      </c>
      <c r="AU25" s="231" t="str">
        <f t="shared" si="4"/>
        <v/>
      </c>
      <c r="AV25" s="227"/>
      <c r="AW25" s="230" t="str">
        <f>AW24</f>
        <v/>
      </c>
      <c r="AX25" s="227"/>
      <c r="AY25" s="230" t="str">
        <f>AY24</f>
        <v/>
      </c>
      <c r="AZ25" s="227"/>
      <c r="BA25" s="230" t="str">
        <f>BA24</f>
        <v/>
      </c>
      <c r="BB25" s="227"/>
      <c r="BC25" s="230" t="str">
        <f>BC24</f>
        <v/>
      </c>
      <c r="BD25" s="227"/>
      <c r="BE25" s="230" t="str">
        <f>BE24</f>
        <v/>
      </c>
      <c r="BF25" s="227"/>
      <c r="BG25" s="230" t="str">
        <f>BG24</f>
        <v/>
      </c>
      <c r="BH25" s="1"/>
      <c r="FE25" s="90" t="str">
        <f ca="1">FE24</f>
        <v>Hide</v>
      </c>
      <c r="FF25" s="228"/>
      <c r="FG25" s="281"/>
      <c r="FH25" s="281"/>
      <c r="FI25" s="281"/>
      <c r="FJ25" s="281"/>
      <c r="FK25" s="281"/>
      <c r="FL25" s="281"/>
    </row>
    <row r="26" spans="1:168" ht="6" customHeight="1" x14ac:dyDescent="0.25">
      <c r="A26" s="28" t="s">
        <v>526</v>
      </c>
      <c r="C26" s="92"/>
      <c r="D26" s="3"/>
      <c r="E26" s="82"/>
      <c r="F26" s="191"/>
      <c r="G26" s="154"/>
      <c r="H26" s="187"/>
      <c r="I26" s="192"/>
      <c r="J26" s="94"/>
      <c r="K26" s="192"/>
      <c r="L26" s="507"/>
      <c r="M26" s="507"/>
      <c r="N26" s="507"/>
      <c r="O26" s="507"/>
      <c r="Q26" s="1"/>
      <c r="AE26" s="11"/>
      <c r="AF26" s="122"/>
      <c r="AG26" s="124" t="b">
        <f>AG27</f>
        <v>1</v>
      </c>
      <c r="AH26" s="124"/>
      <c r="AI26" s="168"/>
      <c r="AJ26" s="166"/>
      <c r="AK26" s="166"/>
      <c r="AL26" s="167"/>
      <c r="AM26" s="1"/>
      <c r="AN26" s="1"/>
      <c r="AO26" s="1"/>
      <c r="AP26" s="1"/>
      <c r="AQ26" s="1"/>
      <c r="AR26" s="1"/>
      <c r="AS26" s="1"/>
      <c r="AT26" s="230" t="str">
        <f t="shared" si="5"/>
        <v/>
      </c>
      <c r="AU26" s="231" t="str">
        <f t="shared" si="4"/>
        <v/>
      </c>
      <c r="AV26" s="227"/>
      <c r="AW26" s="230" t="str">
        <f>AW27</f>
        <v/>
      </c>
      <c r="AX26" s="227"/>
      <c r="AY26" s="230" t="str">
        <f>AY27</f>
        <v/>
      </c>
      <c r="AZ26" s="227"/>
      <c r="BA26" s="230" t="str">
        <f>BA27</f>
        <v/>
      </c>
      <c r="BB26" s="227"/>
      <c r="BC26" s="230" t="str">
        <f>BC27</f>
        <v/>
      </c>
      <c r="BD26" s="227"/>
      <c r="BE26" s="230" t="str">
        <f>BE27</f>
        <v/>
      </c>
      <c r="BF26" s="227"/>
      <c r="BG26" s="230" t="str">
        <f>BG27</f>
        <v/>
      </c>
      <c r="BH26" s="1"/>
      <c r="FE26" s="90" t="str">
        <f ca="1">FE27</f>
        <v>Hide</v>
      </c>
      <c r="FF26" s="228"/>
      <c r="FG26" s="281"/>
      <c r="FH26" s="281"/>
      <c r="FI26" s="281"/>
      <c r="FJ26" s="281"/>
      <c r="FK26" s="281"/>
      <c r="FL26" s="281"/>
    </row>
    <row r="27" spans="1:168" ht="26.4" x14ac:dyDescent="0.25">
      <c r="A27" s="28" t="s">
        <v>526</v>
      </c>
      <c r="C27" s="176" t="s">
        <v>558</v>
      </c>
      <c r="D27" s="316" t="str">
        <f>IF(Cklst_Style=4,IF(FIND("--",$C$3)=11,MID($C$3,9,1)&amp;"."&amp;AI27,MID($C$3,9,2)&amp;"."&amp;AI27),IF(FIND("--",$C$3)=9,MID($C$3,7,1)&amp;"."&amp;AI27,MID($C$3,7,2)&amp;"."&amp;AI27))</f>
        <v>2.4</v>
      </c>
      <c r="E27" s="481" t="s">
        <v>723</v>
      </c>
      <c r="F27" s="177"/>
      <c r="G27" s="508" t="s">
        <v>203</v>
      </c>
      <c r="H27" s="181"/>
      <c r="I27" s="151" t="s">
        <v>216</v>
      </c>
      <c r="J27" s="143"/>
      <c r="K27" s="192"/>
      <c r="L27" s="482"/>
      <c r="M27" s="482"/>
      <c r="N27" s="482"/>
      <c r="O27" s="482"/>
      <c r="Q27" s="1"/>
      <c r="R27" s="171"/>
      <c r="S27" s="171"/>
      <c r="T27" s="171"/>
      <c r="U27" s="171"/>
      <c r="AE27" s="11" t="b">
        <f>IF(F27=CHAR(80),TRUE,FALSE)</f>
        <v>0</v>
      </c>
      <c r="AF27" s="122" t="b">
        <f>IF(H27=CHAR(80),TRUE,FALSE)</f>
        <v>0</v>
      </c>
      <c r="AG27" s="12" t="b">
        <f>IF(OR(C27=CHAR(80),C27="."),TRUE,FALSE)</f>
        <v>1</v>
      </c>
      <c r="AH27" s="218">
        <v>0</v>
      </c>
      <c r="AI27" s="169">
        <v>4</v>
      </c>
      <c r="AJ27" s="160"/>
      <c r="AK27" s="160" t="b">
        <v>1</v>
      </c>
      <c r="AL27" s="161"/>
      <c r="AM27" s="1"/>
      <c r="AN27" s="1"/>
      <c r="AO27" s="1"/>
      <c r="AP27" s="1"/>
      <c r="AQ27" s="1"/>
      <c r="AR27" s="1"/>
      <c r="AS27" s="1"/>
      <c r="AT27" s="230" t="str">
        <f t="shared" si="5"/>
        <v/>
      </c>
      <c r="AU27" s="231" t="str">
        <f t="shared" si="4"/>
        <v>2.4</v>
      </c>
      <c r="AV27" s="318"/>
      <c r="AW27" s="230" t="str">
        <f>IF(AND(Setup_Flag=1,AV27="",$C27=""),FALSE,"")</f>
        <v/>
      </c>
      <c r="AX27" s="318"/>
      <c r="AY27" s="230" t="str">
        <f>IF(AND(MR2_Flag=1,AX27="",$C27=""),FALSE,"")</f>
        <v/>
      </c>
      <c r="AZ27" s="318"/>
      <c r="BA27" s="230" t="str">
        <f>IF(AND(DP_Flag=1,AZ27="",$C27=""),FALSE,"")</f>
        <v/>
      </c>
      <c r="BB27" s="318"/>
      <c r="BC27" s="230" t="str">
        <f>IF(AND(SS_Flag=1,BB27="",$C27=""),FALSE,"")</f>
        <v/>
      </c>
      <c r="BD27" s="318"/>
      <c r="BE27" s="230" t="str">
        <f>IF(AND(SP_Flag=1,BD27="",$C27=""),FALSE,"")</f>
        <v/>
      </c>
      <c r="BF27" s="318"/>
      <c r="BG27" s="230" t="str">
        <f>IF(AND(FM_Flag=1,BF27="",$C27=""),FALSE,"")</f>
        <v/>
      </c>
      <c r="BH27" s="1"/>
      <c r="BI27" s="268"/>
      <c r="BJ27" s="269" t="s">
        <v>675</v>
      </c>
      <c r="BK27" s="269" t="s">
        <v>675</v>
      </c>
      <c r="BL27" s="269" t="s">
        <v>675</v>
      </c>
      <c r="BM27" s="269" t="s">
        <v>675</v>
      </c>
      <c r="BN27" s="269" t="s">
        <v>675</v>
      </c>
      <c r="BO27" s="269" t="s">
        <v>675</v>
      </c>
      <c r="BP27" s="270" t="str">
        <f ca="1">IF(OR(BI$16=0,BR$16&lt;&gt;0),"",IF(OFFSET(BI27,0,BI$16)="Y",1,IF(OFFSET(BI27,0,BI$16)="N",0,"")))</f>
        <v/>
      </c>
      <c r="BQ27" s="278"/>
      <c r="BR27" s="268"/>
      <c r="BS27" s="269" t="s">
        <v>675</v>
      </c>
      <c r="BT27" s="269" t="s">
        <v>675</v>
      </c>
      <c r="BU27" s="269" t="s">
        <v>675</v>
      </c>
      <c r="BV27" s="269" t="s">
        <v>675</v>
      </c>
      <c r="BW27" s="269" t="s">
        <v>675</v>
      </c>
      <c r="BX27" s="269" t="s">
        <v>675</v>
      </c>
      <c r="BY27" s="269" t="s">
        <v>675</v>
      </c>
      <c r="BZ27" s="269" t="s">
        <v>675</v>
      </c>
      <c r="CA27" s="269" t="s">
        <v>675</v>
      </c>
      <c r="CB27" s="269" t="s">
        <v>675</v>
      </c>
      <c r="CC27" s="269" t="s">
        <v>675</v>
      </c>
      <c r="CD27" s="269" t="s">
        <v>675</v>
      </c>
      <c r="CE27" s="269" t="s">
        <v>675</v>
      </c>
      <c r="CF27" s="269" t="s">
        <v>675</v>
      </c>
      <c r="CG27" s="269" t="s">
        <v>675</v>
      </c>
      <c r="CH27" s="269" t="s">
        <v>675</v>
      </c>
      <c r="CI27" s="269" t="s">
        <v>675</v>
      </c>
      <c r="CJ27" s="269" t="s">
        <v>675</v>
      </c>
      <c r="CK27" s="269" t="s">
        <v>675</v>
      </c>
      <c r="CL27" s="270" t="str">
        <f ca="1">IF(BR$16=0,"",IF(OFFSET(BR27,0,BR$16)="Y",1,IF(OFFSET(BR27,0,BR$16)="N",0,"")))</f>
        <v/>
      </c>
      <c r="CM27" s="278"/>
      <c r="CN27" s="268"/>
      <c r="CO27" s="269" t="s">
        <v>675</v>
      </c>
      <c r="CP27" s="269" t="s">
        <v>675</v>
      </c>
      <c r="CQ27" s="269" t="s">
        <v>675</v>
      </c>
      <c r="CR27" s="269" t="s">
        <v>675</v>
      </c>
      <c r="CS27" s="269" t="s">
        <v>675</v>
      </c>
      <c r="CT27" s="270" t="str">
        <f ca="1">IF(OR(CN$16=0,CW$16&lt;&gt;0),"",IF(CW$16=1,0,IF(OFFSET(CN27,0,CN$16)="Y",1,IF(OFFSET(CN27,0,CN$16)="N",0,""))))</f>
        <v/>
      </c>
      <c r="CU27" s="188"/>
      <c r="CV27" s="268"/>
      <c r="CW27" s="269" t="s">
        <v>675</v>
      </c>
      <c r="CX27" s="269" t="s">
        <v>675</v>
      </c>
      <c r="CY27" s="269" t="s">
        <v>675</v>
      </c>
      <c r="CZ27" s="269" t="s">
        <v>675</v>
      </c>
      <c r="DA27" s="269" t="s">
        <v>675</v>
      </c>
      <c r="DB27" s="269" t="s">
        <v>675</v>
      </c>
      <c r="DC27" s="269" t="s">
        <v>675</v>
      </c>
      <c r="DD27" s="269" t="s">
        <v>675</v>
      </c>
      <c r="DE27" s="269" t="s">
        <v>675</v>
      </c>
      <c r="DF27" s="270" t="str">
        <f>IF(CV$16=0,"",IF(OR(AND(CW$16=1,CW27="Y"),AND(CX$16=1,CX27="Y"),AND(CY$16=1,CY27="Y"),AND(CZ$16=1,CZ27="Y"),AND(DA$16=1,DA27="Y"),AND(DB$16=1,DB27="Y"),AND(DC$16=1,DC27="Y"),AND(DD$16=1,DD27="Y"),AND(DE$16=1,DE27="Y")),1,IF(OR(AND(CW$16=1,CW27="N"),AND(CX$16=1,CX27="N"),AND(CY$16=1,CY27="N"),AND(CZ$16=1,CZ27="N"),AND(DA$16=1,DA27="N"),AND(DB$16=1,DB27="N"),AND(DC$16=1,DC27="N"),AND(DD$16=1,DD27="N"),AND(DE$16=1,DE27="N")),0,"")))</f>
        <v/>
      </c>
      <c r="DG27" s="188"/>
      <c r="DH27" s="268"/>
      <c r="DI27" s="269" t="s">
        <v>675</v>
      </c>
      <c r="DJ27" s="269" t="s">
        <v>675</v>
      </c>
      <c r="DK27" s="270" t="str">
        <f ca="1">IF(DH$16=0,"",IF(OFFSET(DH27,0,DH$16)="Y",1,IF(OFFSET(DH27,0,DH$16)="N",0,"")))</f>
        <v/>
      </c>
      <c r="DL27" s="188"/>
      <c r="DM27" s="268"/>
      <c r="DN27" s="269" t="s">
        <v>675</v>
      </c>
      <c r="DO27" s="269" t="s">
        <v>675</v>
      </c>
      <c r="DP27" s="270" t="str">
        <f ca="1">IF(DM$16=0,"",IF(OFFSET(DM27,0,DM$16)="Y",1,IF(OFFSET(DM27,0,DM$16)="N",0,"")))</f>
        <v/>
      </c>
      <c r="DQ27" s="188"/>
      <c r="DR27" s="268"/>
      <c r="DS27" s="269" t="s">
        <v>676</v>
      </c>
      <c r="DT27" s="279"/>
      <c r="DU27" s="270" t="str">
        <f ca="1">IF(DR$16=0,"",IF(AND(OFFSET(DR27,0,1)="Y",DS$16="Yes"),1,IF(OFFSET(DR27,0,1)="N",1,0)))</f>
        <v/>
      </c>
      <c r="DV27" s="188"/>
      <c r="DW27" s="268"/>
      <c r="DX27" s="269" t="s">
        <v>676</v>
      </c>
      <c r="DY27" s="279"/>
      <c r="DZ27" s="270" t="str">
        <f ca="1">IF(DW$16=0,"",IF(AND(OFFSET(DW27,0,1)="Y",DX$16="Yes"),1,IF(OFFSET(DW27,0,1)="N",1,0)))</f>
        <v/>
      </c>
      <c r="EA27" s="188"/>
      <c r="EB27" s="268"/>
      <c r="EC27" s="269" t="s">
        <v>676</v>
      </c>
      <c r="ED27" s="279"/>
      <c r="EE27" s="270" t="str">
        <f ca="1">IF(EB$16=0,"",IF(AND(OFFSET(EB27,0,1)="Y",EC$16="Yes"),1,IF(OFFSET(EB27,0,1)="N",1,0)))</f>
        <v/>
      </c>
      <c r="EF27" s="188"/>
      <c r="EG27" s="268"/>
      <c r="EH27" s="269" t="s">
        <v>676</v>
      </c>
      <c r="EI27" s="279"/>
      <c r="EJ27" s="270" t="str">
        <f ca="1">IF(EG$16=0,"",IF(AND(OFFSET(EG27,0,1)="Y",EH$16="Yes"),1,IF(OFFSET(EG27,0,1)="N",1,0)))</f>
        <v/>
      </c>
      <c r="EK27" s="188"/>
      <c r="EL27" s="268"/>
      <c r="EM27" s="269" t="s">
        <v>676</v>
      </c>
      <c r="EN27" s="279"/>
      <c r="EO27" s="270" t="str">
        <f ca="1">IF(EL$16=0,"",IF(AND(OFFSET(EL27,0,1)="Y",EM$16="Yes"),1,IF(OFFSET(EL27,0,1)="N",1,0)))</f>
        <v/>
      </c>
      <c r="EP27" s="271"/>
      <c r="EQ27" s="509" t="str">
        <f ca="1">BP27</f>
        <v/>
      </c>
      <c r="ER27" s="509" t="str">
        <f t="shared" ref="ER27" ca="1" si="45">CL27</f>
        <v/>
      </c>
      <c r="ES27" s="509" t="str">
        <f t="shared" ref="ES27" ca="1" si="46">CT27</f>
        <v/>
      </c>
      <c r="ET27" s="509" t="str">
        <f t="shared" ref="ET27" si="47">DF27</f>
        <v/>
      </c>
      <c r="EU27" s="509" t="str">
        <f t="shared" ref="EU27" ca="1" si="48">DK27</f>
        <v/>
      </c>
      <c r="EV27" s="509" t="str">
        <f t="shared" ref="EV27" ca="1" si="49">DP27</f>
        <v/>
      </c>
      <c r="EW27" s="509" t="str">
        <f t="shared" ref="EW27" ca="1" si="50">DU27</f>
        <v/>
      </c>
      <c r="EX27" s="509" t="str">
        <f t="shared" ref="EX27" ca="1" si="51">DZ27</f>
        <v/>
      </c>
      <c r="EY27" s="509" t="str">
        <f t="shared" ref="EY27" ca="1" si="52">EE27</f>
        <v/>
      </c>
      <c r="EZ27" s="509" t="str">
        <f t="shared" ref="EZ27" ca="1" si="53">EJ27</f>
        <v/>
      </c>
      <c r="FA27" s="509" t="str">
        <f t="shared" ref="FA27" ca="1" si="54">EO27</f>
        <v/>
      </c>
      <c r="FC27" s="509">
        <f t="shared" ref="FC27" ca="1" si="55">COUNTA(EQ27:FA27)-COUNTBLANK(EQ27:FA27)</f>
        <v>0</v>
      </c>
      <c r="FD27" s="280">
        <f t="shared" ref="FD27" ca="1" si="56">SUM(EQ27:FA27)</f>
        <v>0</v>
      </c>
      <c r="FE27" s="280" t="str">
        <f t="shared" ref="FE27" ca="1" si="57">IF(AND(FC27=FD27,FD27&gt;0),"Show","Hide")</f>
        <v>Hide</v>
      </c>
      <c r="FF27" s="228"/>
      <c r="FG27" s="281"/>
      <c r="FH27" s="281"/>
      <c r="FI27" s="281"/>
      <c r="FJ27" s="281"/>
      <c r="FK27" s="281"/>
      <c r="FL27" s="281"/>
    </row>
    <row r="28" spans="1:168" ht="6" customHeight="1" x14ac:dyDescent="0.25">
      <c r="A28" s="28" t="s">
        <v>526</v>
      </c>
      <c r="C28" s="93"/>
      <c r="D28" s="128"/>
      <c r="E28" s="86"/>
      <c r="F28" s="195"/>
      <c r="G28" s="153"/>
      <c r="H28" s="182"/>
      <c r="I28" s="196"/>
      <c r="J28" s="96"/>
      <c r="K28" s="196"/>
      <c r="L28" s="127"/>
      <c r="M28" s="127"/>
      <c r="N28" s="127"/>
      <c r="O28" s="127"/>
      <c r="Q28" s="1"/>
      <c r="AE28" s="11"/>
      <c r="AF28" s="122"/>
      <c r="AG28" s="12" t="b">
        <f>AG27</f>
        <v>1</v>
      </c>
      <c r="AH28" s="12"/>
      <c r="AI28" s="168"/>
      <c r="AJ28" s="166"/>
      <c r="AK28" s="166"/>
      <c r="AL28" s="167"/>
      <c r="AM28" s="1"/>
      <c r="AN28" s="1"/>
      <c r="AO28" s="1"/>
      <c r="AP28" s="1"/>
      <c r="AQ28" s="1"/>
      <c r="AR28" s="1"/>
      <c r="AS28" s="1"/>
      <c r="AT28" s="230" t="str">
        <f t="shared" si="5"/>
        <v/>
      </c>
      <c r="AU28" s="231" t="str">
        <f t="shared" si="4"/>
        <v/>
      </c>
      <c r="AV28" s="227"/>
      <c r="AW28" s="230" t="str">
        <f>AW27</f>
        <v/>
      </c>
      <c r="AX28" s="227"/>
      <c r="AY28" s="230" t="str">
        <f>AY27</f>
        <v/>
      </c>
      <c r="AZ28" s="227"/>
      <c r="BA28" s="230" t="str">
        <f>BA27</f>
        <v/>
      </c>
      <c r="BB28" s="227"/>
      <c r="BC28" s="230" t="str">
        <f>BC27</f>
        <v/>
      </c>
      <c r="BD28" s="227"/>
      <c r="BE28" s="230" t="str">
        <f>BE27</f>
        <v/>
      </c>
      <c r="BF28" s="227"/>
      <c r="BG28" s="230" t="str">
        <f>BG27</f>
        <v/>
      </c>
      <c r="BH28" s="1"/>
      <c r="FE28" s="90" t="str">
        <f ca="1">FE27</f>
        <v>Hide</v>
      </c>
      <c r="FF28" s="228"/>
      <c r="FG28" s="281"/>
      <c r="FH28" s="281"/>
      <c r="FI28" s="281"/>
      <c r="FJ28" s="281"/>
      <c r="FK28" s="281"/>
      <c r="FL28" s="281"/>
    </row>
    <row r="29" spans="1:168" ht="6" customHeight="1" x14ac:dyDescent="0.25">
      <c r="A29" s="28" t="s">
        <v>526</v>
      </c>
      <c r="C29" s="92"/>
      <c r="D29" s="3"/>
      <c r="E29" s="82"/>
      <c r="F29" s="191"/>
      <c r="G29" s="154"/>
      <c r="H29" s="187"/>
      <c r="I29" s="192"/>
      <c r="J29" s="94"/>
      <c r="K29" s="192"/>
      <c r="L29" s="507"/>
      <c r="M29" s="507"/>
      <c r="N29" s="507"/>
      <c r="O29" s="507"/>
      <c r="Q29" s="1"/>
      <c r="AE29" s="11"/>
      <c r="AF29" s="122"/>
      <c r="AG29" s="124" t="b">
        <f>AG30</f>
        <v>1</v>
      </c>
      <c r="AH29" s="124"/>
      <c r="AI29" s="168"/>
      <c r="AJ29" s="166"/>
      <c r="AK29" s="166"/>
      <c r="AL29" s="167"/>
      <c r="AM29" s="1"/>
      <c r="AN29" s="1"/>
      <c r="AO29" s="1"/>
      <c r="AP29" s="1"/>
      <c r="AQ29" s="1"/>
      <c r="AR29" s="1"/>
      <c r="AS29" s="1"/>
      <c r="AT29" s="230" t="str">
        <f t="shared" si="5"/>
        <v/>
      </c>
      <c r="AU29" s="231" t="str">
        <f t="shared" si="4"/>
        <v/>
      </c>
      <c r="AV29" s="227"/>
      <c r="AW29" s="230" t="str">
        <f>AW30</f>
        <v/>
      </c>
      <c r="AX29" s="227"/>
      <c r="AY29" s="230" t="str">
        <f>AY30</f>
        <v/>
      </c>
      <c r="AZ29" s="227"/>
      <c r="BA29" s="230" t="str">
        <f>BA30</f>
        <v/>
      </c>
      <c r="BB29" s="227"/>
      <c r="BC29" s="230" t="str">
        <f>BC30</f>
        <v/>
      </c>
      <c r="BD29" s="227"/>
      <c r="BE29" s="230" t="str">
        <f>BE30</f>
        <v/>
      </c>
      <c r="BF29" s="227"/>
      <c r="BG29" s="230" t="str">
        <f>BG30</f>
        <v/>
      </c>
      <c r="BH29" s="1"/>
      <c r="FE29" s="90" t="str">
        <f ca="1">FE30</f>
        <v>Hide</v>
      </c>
      <c r="FF29" s="228"/>
      <c r="FG29" s="281"/>
      <c r="FH29" s="281"/>
      <c r="FI29" s="281"/>
      <c r="FJ29" s="281"/>
      <c r="FK29" s="281"/>
      <c r="FL29" s="281"/>
    </row>
    <row r="30" spans="1:168" ht="39.6" x14ac:dyDescent="0.25">
      <c r="A30" s="28" t="s">
        <v>526</v>
      </c>
      <c r="C30" s="176" t="s">
        <v>558</v>
      </c>
      <c r="D30" s="316" t="str">
        <f>IF(Cklst_Style=4,IF(FIND("--",$C$3)=11,MID($C$3,9,1)&amp;"."&amp;AI30,MID($C$3,9,2)&amp;"."&amp;AI30),IF(FIND("--",$C$3)=9,MID($C$3,7,1)&amp;"."&amp;AI30,MID($C$3,7,2)&amp;"."&amp;AI30))</f>
        <v>2.5</v>
      </c>
      <c r="E30" s="481" t="s">
        <v>724</v>
      </c>
      <c r="F30" s="177"/>
      <c r="G30" s="508" t="s">
        <v>203</v>
      </c>
      <c r="H30" s="181"/>
      <c r="I30" s="151" t="s">
        <v>216</v>
      </c>
      <c r="J30" s="143"/>
      <c r="K30" s="192"/>
      <c r="L30" s="482"/>
      <c r="M30" s="482"/>
      <c r="N30" s="482"/>
      <c r="O30" s="482"/>
      <c r="Q30" s="1"/>
      <c r="R30" s="171"/>
      <c r="S30" s="171"/>
      <c r="T30" s="171"/>
      <c r="U30" s="171"/>
      <c r="AE30" s="11" t="b">
        <f>IF(F30=CHAR(80),TRUE,FALSE)</f>
        <v>0</v>
      </c>
      <c r="AF30" s="122" t="b">
        <f>IF(H30=CHAR(80),TRUE,FALSE)</f>
        <v>0</v>
      </c>
      <c r="AG30" s="12" t="b">
        <f>IF(OR(C30=CHAR(80),C30="."),TRUE,FALSE)</f>
        <v>1</v>
      </c>
      <c r="AH30" s="218">
        <v>0</v>
      </c>
      <c r="AI30" s="169">
        <v>5</v>
      </c>
      <c r="AJ30" s="160"/>
      <c r="AK30" s="160" t="b">
        <v>1</v>
      </c>
      <c r="AL30" s="161"/>
      <c r="AM30" s="1"/>
      <c r="AN30" s="1"/>
      <c r="AO30" s="1"/>
      <c r="AP30" s="1"/>
      <c r="AQ30" s="1"/>
      <c r="AR30" s="1"/>
      <c r="AS30" s="1"/>
      <c r="AT30" s="230" t="str">
        <f t="shared" si="5"/>
        <v/>
      </c>
      <c r="AU30" s="231" t="str">
        <f t="shared" si="4"/>
        <v>2.5</v>
      </c>
      <c r="AV30" s="318"/>
      <c r="AW30" s="230" t="str">
        <f>IF(AND(Setup_Flag=1,AV30="",$C30=""),FALSE,"")</f>
        <v/>
      </c>
      <c r="AX30" s="318"/>
      <c r="AY30" s="230" t="str">
        <f>IF(AND(MR2_Flag=1,AX30="",$C30=""),FALSE,"")</f>
        <v/>
      </c>
      <c r="AZ30" s="318"/>
      <c r="BA30" s="230" t="str">
        <f>IF(AND(DP_Flag=1,AZ30="",$C30=""),FALSE,"")</f>
        <v/>
      </c>
      <c r="BB30" s="318"/>
      <c r="BC30" s="230" t="str">
        <f>IF(AND(SS_Flag=1,BB30="",$C30=""),FALSE,"")</f>
        <v/>
      </c>
      <c r="BD30" s="318"/>
      <c r="BE30" s="230" t="str">
        <f>IF(AND(SP_Flag=1,BD30="",$C30=""),FALSE,"")</f>
        <v/>
      </c>
      <c r="BF30" s="318"/>
      <c r="BG30" s="230" t="str">
        <f>IF(AND(FM_Flag=1,BF30="",$C30=""),FALSE,"")</f>
        <v/>
      </c>
      <c r="BH30" s="1"/>
      <c r="BI30" s="268"/>
      <c r="BJ30" s="269" t="s">
        <v>675</v>
      </c>
      <c r="BK30" s="269" t="s">
        <v>675</v>
      </c>
      <c r="BL30" s="269" t="s">
        <v>675</v>
      </c>
      <c r="BM30" s="269" t="s">
        <v>675</v>
      </c>
      <c r="BN30" s="269" t="s">
        <v>675</v>
      </c>
      <c r="BO30" s="269" t="s">
        <v>675</v>
      </c>
      <c r="BP30" s="270" t="str">
        <f ca="1">IF(OR(BI$16=0,BR$16&lt;&gt;0),"",IF(OFFSET(BI30,0,BI$16)="Y",1,IF(OFFSET(BI30,0,BI$16)="N",0,"")))</f>
        <v/>
      </c>
      <c r="BQ30" s="278"/>
      <c r="BR30" s="268"/>
      <c r="BS30" s="269" t="s">
        <v>675</v>
      </c>
      <c r="BT30" s="269" t="s">
        <v>675</v>
      </c>
      <c r="BU30" s="269" t="s">
        <v>675</v>
      </c>
      <c r="BV30" s="269" t="s">
        <v>675</v>
      </c>
      <c r="BW30" s="269" t="s">
        <v>675</v>
      </c>
      <c r="BX30" s="269" t="s">
        <v>675</v>
      </c>
      <c r="BY30" s="269" t="s">
        <v>675</v>
      </c>
      <c r="BZ30" s="269" t="s">
        <v>675</v>
      </c>
      <c r="CA30" s="269" t="s">
        <v>675</v>
      </c>
      <c r="CB30" s="269" t="s">
        <v>675</v>
      </c>
      <c r="CC30" s="269" t="s">
        <v>675</v>
      </c>
      <c r="CD30" s="269" t="s">
        <v>675</v>
      </c>
      <c r="CE30" s="269" t="s">
        <v>675</v>
      </c>
      <c r="CF30" s="269" t="s">
        <v>675</v>
      </c>
      <c r="CG30" s="269" t="s">
        <v>675</v>
      </c>
      <c r="CH30" s="269" t="s">
        <v>675</v>
      </c>
      <c r="CI30" s="269" t="s">
        <v>675</v>
      </c>
      <c r="CJ30" s="269" t="s">
        <v>675</v>
      </c>
      <c r="CK30" s="269" t="s">
        <v>675</v>
      </c>
      <c r="CL30" s="270" t="str">
        <f ca="1">IF(BR$16=0,"",IF(OFFSET(BR30,0,BR$16)="Y",1,IF(OFFSET(BR30,0,BR$16)="N",0,"")))</f>
        <v/>
      </c>
      <c r="CM30" s="278"/>
      <c r="CN30" s="268"/>
      <c r="CO30" s="269" t="s">
        <v>675</v>
      </c>
      <c r="CP30" s="269" t="s">
        <v>675</v>
      </c>
      <c r="CQ30" s="269" t="s">
        <v>675</v>
      </c>
      <c r="CR30" s="269" t="s">
        <v>675</v>
      </c>
      <c r="CS30" s="269" t="s">
        <v>675</v>
      </c>
      <c r="CT30" s="270" t="str">
        <f ca="1">IF(OR(CN$16=0,CW$16&lt;&gt;0),"",IF(CW$16=1,0,IF(OFFSET(CN30,0,CN$16)="Y",1,IF(OFFSET(CN30,0,CN$16)="N",0,""))))</f>
        <v/>
      </c>
      <c r="CU30" s="188"/>
      <c r="CV30" s="268"/>
      <c r="CW30" s="269" t="s">
        <v>675</v>
      </c>
      <c r="CX30" s="269" t="s">
        <v>675</v>
      </c>
      <c r="CY30" s="269" t="s">
        <v>675</v>
      </c>
      <c r="CZ30" s="269" t="s">
        <v>675</v>
      </c>
      <c r="DA30" s="269" t="s">
        <v>675</v>
      </c>
      <c r="DB30" s="269" t="s">
        <v>675</v>
      </c>
      <c r="DC30" s="269" t="s">
        <v>675</v>
      </c>
      <c r="DD30" s="269" t="s">
        <v>675</v>
      </c>
      <c r="DE30" s="269" t="s">
        <v>675</v>
      </c>
      <c r="DF30" s="270" t="str">
        <f>IF(CV$16=0,"",IF(OR(AND(CW$16=1,CW30="Y"),AND(CX$16=1,CX30="Y"),AND(CY$16=1,CY30="Y"),AND(CZ$16=1,CZ30="Y"),AND(DA$16=1,DA30="Y"),AND(DB$16=1,DB30="Y"),AND(DC$16=1,DC30="Y"),AND(DD$16=1,DD30="Y"),AND(DE$16=1,DE30="Y")),1,IF(OR(AND(CW$16=1,CW30="N"),AND(CX$16=1,CX30="N"),AND(CY$16=1,CY30="N"),AND(CZ$16=1,CZ30="N"),AND(DA$16=1,DA30="N"),AND(DB$16=1,DB30="N"),AND(DC$16=1,DC30="N"),AND(DD$16=1,DD30="N"),AND(DE$16=1,DE30="N")),0,"")))</f>
        <v/>
      </c>
      <c r="DG30" s="188"/>
      <c r="DH30" s="268"/>
      <c r="DI30" s="269" t="s">
        <v>675</v>
      </c>
      <c r="DJ30" s="269" t="s">
        <v>675</v>
      </c>
      <c r="DK30" s="270" t="str">
        <f ca="1">IF(DH$16=0,"",IF(OFFSET(DH30,0,DH$16)="Y",1,IF(OFFSET(DH30,0,DH$16)="N",0,"")))</f>
        <v/>
      </c>
      <c r="DL30" s="188"/>
      <c r="DM30" s="268"/>
      <c r="DN30" s="269" t="s">
        <v>675</v>
      </c>
      <c r="DO30" s="269" t="s">
        <v>675</v>
      </c>
      <c r="DP30" s="270" t="str">
        <f ca="1">IF(DM$16=0,"",IF(OFFSET(DM30,0,DM$16)="Y",1,IF(OFFSET(DM30,0,DM$16)="N",0,"")))</f>
        <v/>
      </c>
      <c r="DQ30" s="188"/>
      <c r="DR30" s="268"/>
      <c r="DS30" s="269" t="s">
        <v>676</v>
      </c>
      <c r="DT30" s="279"/>
      <c r="DU30" s="270" t="str">
        <f ca="1">IF(DR$16=0,"",IF(AND(OFFSET(DR30,0,1)="Y",DS$16="Yes"),1,IF(OFFSET(DR30,0,1)="N",1,0)))</f>
        <v/>
      </c>
      <c r="DV30" s="188"/>
      <c r="DW30" s="268"/>
      <c r="DX30" s="269" t="s">
        <v>676</v>
      </c>
      <c r="DY30" s="279"/>
      <c r="DZ30" s="270" t="str">
        <f ca="1">IF(DW$16=0,"",IF(AND(OFFSET(DW30,0,1)="Y",DX$16="Yes"),1,IF(OFFSET(DW30,0,1)="N",1,0)))</f>
        <v/>
      </c>
      <c r="EA30" s="188"/>
      <c r="EB30" s="268"/>
      <c r="EC30" s="269" t="s">
        <v>676</v>
      </c>
      <c r="ED30" s="279"/>
      <c r="EE30" s="270" t="str">
        <f ca="1">IF(EB$16=0,"",IF(AND(OFFSET(EB30,0,1)="Y",EC$16="Yes"),1,IF(OFFSET(EB30,0,1)="N",1,0)))</f>
        <v/>
      </c>
      <c r="EF30" s="188"/>
      <c r="EG30" s="268"/>
      <c r="EH30" s="269" t="s">
        <v>676</v>
      </c>
      <c r="EI30" s="279"/>
      <c r="EJ30" s="270" t="str">
        <f ca="1">IF(EG$16=0,"",IF(AND(OFFSET(EG30,0,1)="Y",EH$16="Yes"),1,IF(OFFSET(EG30,0,1)="N",1,0)))</f>
        <v/>
      </c>
      <c r="EK30" s="188"/>
      <c r="EL30" s="268"/>
      <c r="EM30" s="269" t="s">
        <v>676</v>
      </c>
      <c r="EN30" s="279"/>
      <c r="EO30" s="270" t="str">
        <f ca="1">IF(EL$16=0,"",IF(AND(OFFSET(EL30,0,1)="Y",EM$16="Yes"),1,IF(OFFSET(EL30,0,1)="N",1,0)))</f>
        <v/>
      </c>
      <c r="EP30" s="271"/>
      <c r="EQ30" s="509" t="str">
        <f ca="1">BP30</f>
        <v/>
      </c>
      <c r="ER30" s="509" t="str">
        <f t="shared" ref="ER30" ca="1" si="58">CL30</f>
        <v/>
      </c>
      <c r="ES30" s="509" t="str">
        <f t="shared" ref="ES30" ca="1" si="59">CT30</f>
        <v/>
      </c>
      <c r="ET30" s="509" t="str">
        <f t="shared" ref="ET30" si="60">DF30</f>
        <v/>
      </c>
      <c r="EU30" s="509" t="str">
        <f t="shared" ref="EU30" ca="1" si="61">DK30</f>
        <v/>
      </c>
      <c r="EV30" s="509" t="str">
        <f t="shared" ref="EV30" ca="1" si="62">DP30</f>
        <v/>
      </c>
      <c r="EW30" s="509" t="str">
        <f t="shared" ref="EW30" ca="1" si="63">DU30</f>
        <v/>
      </c>
      <c r="EX30" s="509" t="str">
        <f t="shared" ref="EX30" ca="1" si="64">DZ30</f>
        <v/>
      </c>
      <c r="EY30" s="509" t="str">
        <f t="shared" ref="EY30" ca="1" si="65">EE30</f>
        <v/>
      </c>
      <c r="EZ30" s="509" t="str">
        <f t="shared" ref="EZ30" ca="1" si="66">EJ30</f>
        <v/>
      </c>
      <c r="FA30" s="509" t="str">
        <f t="shared" ref="FA30" ca="1" si="67">EO30</f>
        <v/>
      </c>
      <c r="FC30" s="509">
        <f t="shared" ref="FC30" ca="1" si="68">COUNTA(EQ30:FA30)-COUNTBLANK(EQ30:FA30)</f>
        <v>0</v>
      </c>
      <c r="FD30" s="280">
        <f t="shared" ref="FD30" ca="1" si="69">SUM(EQ30:FA30)</f>
        <v>0</v>
      </c>
      <c r="FE30" s="280" t="str">
        <f t="shared" ref="FE30" ca="1" si="70">IF(AND(FC30=FD30,FD30&gt;0),"Show","Hide")</f>
        <v>Hide</v>
      </c>
      <c r="FF30" s="228"/>
      <c r="FG30" s="281"/>
      <c r="FH30" s="281"/>
      <c r="FI30" s="281"/>
      <c r="FJ30" s="281"/>
      <c r="FK30" s="281"/>
      <c r="FL30" s="281"/>
    </row>
    <row r="31" spans="1:168" ht="6" customHeight="1" x14ac:dyDescent="0.25">
      <c r="A31" s="28" t="s">
        <v>526</v>
      </c>
      <c r="C31" s="93"/>
      <c r="D31" s="128"/>
      <c r="E31" s="86"/>
      <c r="F31" s="195"/>
      <c r="G31" s="153"/>
      <c r="H31" s="182"/>
      <c r="I31" s="196"/>
      <c r="J31" s="96"/>
      <c r="K31" s="196"/>
      <c r="L31" s="127"/>
      <c r="M31" s="127"/>
      <c r="N31" s="127"/>
      <c r="O31" s="127"/>
      <c r="Q31" s="1"/>
      <c r="AE31" s="11"/>
      <c r="AF31" s="122"/>
      <c r="AG31" s="12" t="b">
        <f>AG30</f>
        <v>1</v>
      </c>
      <c r="AH31" s="12"/>
      <c r="AI31" s="168"/>
      <c r="AJ31" s="166"/>
      <c r="AK31" s="166"/>
      <c r="AL31" s="167"/>
      <c r="AM31" s="1"/>
      <c r="AN31" s="1"/>
      <c r="AO31" s="1"/>
      <c r="AP31" s="1"/>
      <c r="AQ31" s="1"/>
      <c r="AR31" s="1"/>
      <c r="AS31" s="1"/>
      <c r="AT31" s="230" t="str">
        <f t="shared" si="5"/>
        <v/>
      </c>
      <c r="AU31" s="231" t="str">
        <f t="shared" si="4"/>
        <v/>
      </c>
      <c r="AV31" s="227"/>
      <c r="AW31" s="230" t="str">
        <f>AW30</f>
        <v/>
      </c>
      <c r="AX31" s="227"/>
      <c r="AY31" s="230" t="str">
        <f>AY30</f>
        <v/>
      </c>
      <c r="AZ31" s="227"/>
      <c r="BA31" s="230" t="str">
        <f>BA30</f>
        <v/>
      </c>
      <c r="BB31" s="227"/>
      <c r="BC31" s="230" t="str">
        <f>BC30</f>
        <v/>
      </c>
      <c r="BD31" s="227"/>
      <c r="BE31" s="230" t="str">
        <f>BE30</f>
        <v/>
      </c>
      <c r="BF31" s="227"/>
      <c r="BG31" s="230" t="str">
        <f>BG30</f>
        <v/>
      </c>
      <c r="BH31" s="1"/>
      <c r="FE31" s="90" t="str">
        <f ca="1">FE30</f>
        <v>Hide</v>
      </c>
      <c r="FF31" s="228"/>
      <c r="FG31" s="281"/>
      <c r="FH31" s="281"/>
      <c r="FI31" s="281"/>
      <c r="FJ31" s="281"/>
      <c r="FK31" s="281"/>
      <c r="FL31" s="281"/>
    </row>
    <row r="32" spans="1:168" ht="6" customHeight="1" x14ac:dyDescent="0.25">
      <c r="A32" s="28" t="s">
        <v>526</v>
      </c>
      <c r="C32" s="92"/>
      <c r="D32" s="3"/>
      <c r="E32" s="82"/>
      <c r="F32" s="191"/>
      <c r="G32" s="154"/>
      <c r="H32" s="187"/>
      <c r="I32" s="192"/>
      <c r="J32" s="94"/>
      <c r="K32" s="192"/>
      <c r="L32" s="507"/>
      <c r="M32" s="507"/>
      <c r="N32" s="507"/>
      <c r="O32" s="507"/>
      <c r="Q32" s="1"/>
      <c r="AE32" s="11"/>
      <c r="AF32" s="122"/>
      <c r="AG32" s="124" t="b">
        <f>AG33</f>
        <v>1</v>
      </c>
      <c r="AH32" s="124"/>
      <c r="AI32" s="168"/>
      <c r="AJ32" s="166"/>
      <c r="AK32" s="166"/>
      <c r="AL32" s="167"/>
      <c r="AM32" s="1"/>
      <c r="AN32" s="1"/>
      <c r="AO32" s="1"/>
      <c r="AP32" s="1"/>
      <c r="AQ32" s="1"/>
      <c r="AR32" s="1"/>
      <c r="AS32" s="1"/>
      <c r="AT32" s="230" t="str">
        <f t="shared" si="5"/>
        <v/>
      </c>
      <c r="AU32" s="231" t="str">
        <f t="shared" si="4"/>
        <v/>
      </c>
      <c r="AV32" s="227"/>
      <c r="AW32" s="230" t="str">
        <f>AW33</f>
        <v/>
      </c>
      <c r="AX32" s="227"/>
      <c r="AY32" s="230" t="str">
        <f>AY33</f>
        <v/>
      </c>
      <c r="AZ32" s="227"/>
      <c r="BA32" s="230" t="str">
        <f>BA33</f>
        <v/>
      </c>
      <c r="BB32" s="227"/>
      <c r="BC32" s="230" t="str">
        <f>BC33</f>
        <v/>
      </c>
      <c r="BD32" s="227"/>
      <c r="BE32" s="230" t="str">
        <f>BE33</f>
        <v/>
      </c>
      <c r="BF32" s="227"/>
      <c r="BG32" s="230" t="str">
        <f>BG33</f>
        <v/>
      </c>
      <c r="BH32" s="1"/>
      <c r="FE32" s="90" t="str">
        <f ca="1">FE33</f>
        <v>Hide</v>
      </c>
      <c r="FF32" s="228"/>
      <c r="FG32" s="281"/>
      <c r="FH32" s="281"/>
      <c r="FI32" s="281"/>
      <c r="FJ32" s="281"/>
      <c r="FK32" s="281"/>
      <c r="FL32" s="281"/>
    </row>
    <row r="33" spans="1:168" ht="26.4" x14ac:dyDescent="0.25">
      <c r="A33" s="28" t="s">
        <v>526</v>
      </c>
      <c r="C33" s="176" t="s">
        <v>558</v>
      </c>
      <c r="D33" s="316" t="str">
        <f>IF(Cklst_Style=4,IF(FIND("--",$C$3)=11,MID($C$3,9,1)&amp;"."&amp;AI33,MID($C$3,9,2)&amp;"."&amp;AI33),IF(FIND("--",$C$3)=9,MID($C$3,7,1)&amp;"."&amp;AI33,MID($C$3,7,2)&amp;"."&amp;AI33))</f>
        <v>2.6</v>
      </c>
      <c r="E33" s="481" t="s">
        <v>725</v>
      </c>
      <c r="F33" s="177"/>
      <c r="G33" s="508" t="s">
        <v>203</v>
      </c>
      <c r="H33" s="181"/>
      <c r="I33" s="151" t="s">
        <v>216</v>
      </c>
      <c r="J33" s="143"/>
      <c r="K33" s="192"/>
      <c r="L33" s="482"/>
      <c r="M33" s="482"/>
      <c r="N33" s="482"/>
      <c r="O33" s="482"/>
      <c r="Q33" s="1"/>
      <c r="R33" s="171"/>
      <c r="S33" s="171"/>
      <c r="T33" s="171"/>
      <c r="U33" s="171"/>
      <c r="AE33" s="11" t="b">
        <f>IF(F33=CHAR(80),TRUE,FALSE)</f>
        <v>0</v>
      </c>
      <c r="AF33" s="122" t="b">
        <f>IF(H33=CHAR(80),TRUE,FALSE)</f>
        <v>0</v>
      </c>
      <c r="AG33" s="12" t="b">
        <f>IF(OR(C33=CHAR(80),C33="."),TRUE,FALSE)</f>
        <v>1</v>
      </c>
      <c r="AH33" s="218">
        <v>0</v>
      </c>
      <c r="AI33" s="169">
        <v>6</v>
      </c>
      <c r="AJ33" s="160"/>
      <c r="AK33" s="160" t="b">
        <v>1</v>
      </c>
      <c r="AL33" s="161"/>
      <c r="AM33" s="1"/>
      <c r="AN33" s="1"/>
      <c r="AO33" s="1"/>
      <c r="AP33" s="1"/>
      <c r="AQ33" s="1"/>
      <c r="AR33" s="1"/>
      <c r="AS33" s="1"/>
      <c r="AT33" s="230" t="str">
        <f t="shared" si="5"/>
        <v/>
      </c>
      <c r="AU33" s="231" t="str">
        <f t="shared" si="4"/>
        <v>2.6</v>
      </c>
      <c r="AV33" s="318"/>
      <c r="AW33" s="230" t="str">
        <f>IF(AND(Setup_Flag=1,AV33="",$C33=""),FALSE,"")</f>
        <v/>
      </c>
      <c r="AX33" s="318"/>
      <c r="AY33" s="230" t="str">
        <f>IF(AND(MR2_Flag=1,AX33="",$C33=""),FALSE,"")</f>
        <v/>
      </c>
      <c r="AZ33" s="318"/>
      <c r="BA33" s="230" t="str">
        <f>IF(AND(DP_Flag=1,AZ33="",$C33=""),FALSE,"")</f>
        <v/>
      </c>
      <c r="BB33" s="318"/>
      <c r="BC33" s="230" t="str">
        <f>IF(AND(SS_Flag=1,BB33="",$C33=""),FALSE,"")</f>
        <v/>
      </c>
      <c r="BD33" s="318"/>
      <c r="BE33" s="230" t="str">
        <f>IF(AND(SP_Flag=1,BD33="",$C33=""),FALSE,"")</f>
        <v/>
      </c>
      <c r="BF33" s="318"/>
      <c r="BG33" s="230" t="str">
        <f>IF(AND(FM_Flag=1,BF33="",$C33=""),FALSE,"")</f>
        <v/>
      </c>
      <c r="BH33" s="1"/>
      <c r="BI33" s="268"/>
      <c r="BJ33" s="269" t="s">
        <v>675</v>
      </c>
      <c r="BK33" s="269" t="s">
        <v>675</v>
      </c>
      <c r="BL33" s="269" t="s">
        <v>675</v>
      </c>
      <c r="BM33" s="269" t="s">
        <v>675</v>
      </c>
      <c r="BN33" s="269" t="s">
        <v>675</v>
      </c>
      <c r="BO33" s="269" t="s">
        <v>675</v>
      </c>
      <c r="BP33" s="270" t="str">
        <f ca="1">IF(OR(BI$16=0,BR$16&lt;&gt;0),"",IF(OFFSET(BI33,0,BI$16)="Y",1,IF(OFFSET(BI33,0,BI$16)="N",0,"")))</f>
        <v/>
      </c>
      <c r="BQ33" s="278"/>
      <c r="BR33" s="268"/>
      <c r="BS33" s="269" t="s">
        <v>675</v>
      </c>
      <c r="BT33" s="269" t="s">
        <v>675</v>
      </c>
      <c r="BU33" s="269" t="s">
        <v>675</v>
      </c>
      <c r="BV33" s="269" t="s">
        <v>675</v>
      </c>
      <c r="BW33" s="269" t="s">
        <v>675</v>
      </c>
      <c r="BX33" s="269" t="s">
        <v>675</v>
      </c>
      <c r="BY33" s="269" t="s">
        <v>675</v>
      </c>
      <c r="BZ33" s="269" t="s">
        <v>675</v>
      </c>
      <c r="CA33" s="269" t="s">
        <v>675</v>
      </c>
      <c r="CB33" s="269" t="s">
        <v>675</v>
      </c>
      <c r="CC33" s="269" t="s">
        <v>675</v>
      </c>
      <c r="CD33" s="269" t="s">
        <v>675</v>
      </c>
      <c r="CE33" s="269" t="s">
        <v>675</v>
      </c>
      <c r="CF33" s="269" t="s">
        <v>675</v>
      </c>
      <c r="CG33" s="269" t="s">
        <v>675</v>
      </c>
      <c r="CH33" s="269" t="s">
        <v>675</v>
      </c>
      <c r="CI33" s="269" t="s">
        <v>675</v>
      </c>
      <c r="CJ33" s="269" t="s">
        <v>675</v>
      </c>
      <c r="CK33" s="269" t="s">
        <v>675</v>
      </c>
      <c r="CL33" s="270" t="str">
        <f ca="1">IF(BR$16=0,"",IF(OFFSET(BR33,0,BR$16)="Y",1,IF(OFFSET(BR33,0,BR$16)="N",0,"")))</f>
        <v/>
      </c>
      <c r="CM33" s="278"/>
      <c r="CN33" s="268"/>
      <c r="CO33" s="269" t="s">
        <v>675</v>
      </c>
      <c r="CP33" s="269" t="s">
        <v>675</v>
      </c>
      <c r="CQ33" s="269" t="s">
        <v>675</v>
      </c>
      <c r="CR33" s="269" t="s">
        <v>675</v>
      </c>
      <c r="CS33" s="269" t="s">
        <v>675</v>
      </c>
      <c r="CT33" s="270" t="str">
        <f ca="1">IF(OR(CN$16=0,CW$16&lt;&gt;0),"",IF(CW$16=1,0,IF(OFFSET(CN33,0,CN$16)="Y",1,IF(OFFSET(CN33,0,CN$16)="N",0,""))))</f>
        <v/>
      </c>
      <c r="CU33" s="188"/>
      <c r="CV33" s="268"/>
      <c r="CW33" s="269" t="s">
        <v>675</v>
      </c>
      <c r="CX33" s="269" t="s">
        <v>675</v>
      </c>
      <c r="CY33" s="269" t="s">
        <v>675</v>
      </c>
      <c r="CZ33" s="269" t="s">
        <v>675</v>
      </c>
      <c r="DA33" s="269" t="s">
        <v>675</v>
      </c>
      <c r="DB33" s="269" t="s">
        <v>675</v>
      </c>
      <c r="DC33" s="269" t="s">
        <v>675</v>
      </c>
      <c r="DD33" s="269" t="s">
        <v>675</v>
      </c>
      <c r="DE33" s="269" t="s">
        <v>675</v>
      </c>
      <c r="DF33" s="270" t="str">
        <f>IF(CV$16=0,"",IF(OR(AND(CW$16=1,CW33="Y"),AND(CX$16=1,CX33="Y"),AND(CY$16=1,CY33="Y"),AND(CZ$16=1,CZ33="Y"),AND(DA$16=1,DA33="Y"),AND(DB$16=1,DB33="Y"),AND(DC$16=1,DC33="Y"),AND(DD$16=1,DD33="Y"),AND(DE$16=1,DE33="Y")),1,IF(OR(AND(CW$16=1,CW33="N"),AND(CX$16=1,CX33="N"),AND(CY$16=1,CY33="N"),AND(CZ$16=1,CZ33="N"),AND(DA$16=1,DA33="N"),AND(DB$16=1,DB33="N"),AND(DC$16=1,DC33="N"),AND(DD$16=1,DD33="N"),AND(DE$16=1,DE33="N")),0,"")))</f>
        <v/>
      </c>
      <c r="DG33" s="188"/>
      <c r="DH33" s="268"/>
      <c r="DI33" s="269" t="s">
        <v>675</v>
      </c>
      <c r="DJ33" s="269" t="s">
        <v>675</v>
      </c>
      <c r="DK33" s="270" t="str">
        <f ca="1">IF(DH$16=0,"",IF(OFFSET(DH33,0,DH$16)="Y",1,IF(OFFSET(DH33,0,DH$16)="N",0,"")))</f>
        <v/>
      </c>
      <c r="DL33" s="188"/>
      <c r="DM33" s="268"/>
      <c r="DN33" s="269" t="s">
        <v>675</v>
      </c>
      <c r="DO33" s="269" t="s">
        <v>675</v>
      </c>
      <c r="DP33" s="270" t="str">
        <f ca="1">IF(DM$16=0,"",IF(OFFSET(DM33,0,DM$16)="Y",1,IF(OFFSET(DM33,0,DM$16)="N",0,"")))</f>
        <v/>
      </c>
      <c r="DQ33" s="188"/>
      <c r="DR33" s="268"/>
      <c r="DS33" s="269" t="s">
        <v>676</v>
      </c>
      <c r="DT33" s="279"/>
      <c r="DU33" s="270" t="str">
        <f ca="1">IF(DR$16=0,"",IF(AND(OFFSET(DR33,0,1)="Y",DS$16="Yes"),1,IF(OFFSET(DR33,0,1)="N",1,0)))</f>
        <v/>
      </c>
      <c r="DV33" s="188"/>
      <c r="DW33" s="268"/>
      <c r="DX33" s="269" t="s">
        <v>676</v>
      </c>
      <c r="DY33" s="279"/>
      <c r="DZ33" s="270" t="str">
        <f ca="1">IF(DW$16=0,"",IF(AND(OFFSET(DW33,0,1)="Y",DX$16="Yes"),1,IF(OFFSET(DW33,0,1)="N",1,0)))</f>
        <v/>
      </c>
      <c r="EA33" s="188"/>
      <c r="EB33" s="268"/>
      <c r="EC33" s="269" t="s">
        <v>676</v>
      </c>
      <c r="ED33" s="279"/>
      <c r="EE33" s="270" t="str">
        <f ca="1">IF(EB$16=0,"",IF(AND(OFFSET(EB33,0,1)="Y",EC$16="Yes"),1,IF(OFFSET(EB33,0,1)="N",1,0)))</f>
        <v/>
      </c>
      <c r="EF33" s="188"/>
      <c r="EG33" s="268"/>
      <c r="EH33" s="269" t="s">
        <v>676</v>
      </c>
      <c r="EI33" s="279"/>
      <c r="EJ33" s="270" t="str">
        <f ca="1">IF(EG$16=0,"",IF(AND(OFFSET(EG33,0,1)="Y",EH$16="Yes"),1,IF(OFFSET(EG33,0,1)="N",1,0)))</f>
        <v/>
      </c>
      <c r="EK33" s="188"/>
      <c r="EL33" s="268"/>
      <c r="EM33" s="269" t="s">
        <v>676</v>
      </c>
      <c r="EN33" s="279"/>
      <c r="EO33" s="270" t="str">
        <f ca="1">IF(EL$16=0,"",IF(AND(OFFSET(EL33,0,1)="Y",EM$16="Yes"),1,IF(OFFSET(EL33,0,1)="N",1,0)))</f>
        <v/>
      </c>
      <c r="EP33" s="271"/>
      <c r="EQ33" s="509" t="str">
        <f ca="1">BP33</f>
        <v/>
      </c>
      <c r="ER33" s="509" t="str">
        <f t="shared" ref="ER33" ca="1" si="71">CL33</f>
        <v/>
      </c>
      <c r="ES33" s="509" t="str">
        <f t="shared" ref="ES33" ca="1" si="72">CT33</f>
        <v/>
      </c>
      <c r="ET33" s="509" t="str">
        <f t="shared" ref="ET33" si="73">DF33</f>
        <v/>
      </c>
      <c r="EU33" s="509" t="str">
        <f t="shared" ref="EU33" ca="1" si="74">DK33</f>
        <v/>
      </c>
      <c r="EV33" s="509" t="str">
        <f t="shared" ref="EV33" ca="1" si="75">DP33</f>
        <v/>
      </c>
      <c r="EW33" s="509" t="str">
        <f t="shared" ref="EW33" ca="1" si="76">DU33</f>
        <v/>
      </c>
      <c r="EX33" s="509" t="str">
        <f t="shared" ref="EX33" ca="1" si="77">DZ33</f>
        <v/>
      </c>
      <c r="EY33" s="509" t="str">
        <f t="shared" ref="EY33" ca="1" si="78">EE33</f>
        <v/>
      </c>
      <c r="EZ33" s="509" t="str">
        <f t="shared" ref="EZ33" ca="1" si="79">EJ33</f>
        <v/>
      </c>
      <c r="FA33" s="509" t="str">
        <f t="shared" ref="FA33" ca="1" si="80">EO33</f>
        <v/>
      </c>
      <c r="FC33" s="509">
        <f t="shared" ref="FC33" ca="1" si="81">COUNTA(EQ33:FA33)-COUNTBLANK(EQ33:FA33)</f>
        <v>0</v>
      </c>
      <c r="FD33" s="280">
        <f t="shared" ref="FD33" ca="1" si="82">SUM(EQ33:FA33)</f>
        <v>0</v>
      </c>
      <c r="FE33" s="280" t="str">
        <f t="shared" ref="FE33" ca="1" si="83">IF(AND(FC33=FD33,FD33&gt;0),"Show","Hide")</f>
        <v>Hide</v>
      </c>
      <c r="FF33" s="228"/>
      <c r="FG33" s="281"/>
      <c r="FH33" s="281"/>
      <c r="FI33" s="281"/>
      <c r="FJ33" s="281"/>
      <c r="FK33" s="281"/>
      <c r="FL33" s="281"/>
    </row>
    <row r="34" spans="1:168" ht="6" customHeight="1" x14ac:dyDescent="0.25">
      <c r="A34" s="28" t="s">
        <v>526</v>
      </c>
      <c r="C34" s="93"/>
      <c r="D34" s="128"/>
      <c r="E34" s="86"/>
      <c r="F34" s="195"/>
      <c r="G34" s="153"/>
      <c r="H34" s="182"/>
      <c r="I34" s="196"/>
      <c r="J34" s="96"/>
      <c r="K34" s="196"/>
      <c r="L34" s="127"/>
      <c r="M34" s="127"/>
      <c r="N34" s="127"/>
      <c r="O34" s="127"/>
      <c r="Q34" s="1"/>
      <c r="AE34" s="11"/>
      <c r="AF34" s="122"/>
      <c r="AG34" s="12" t="b">
        <f>AG33</f>
        <v>1</v>
      </c>
      <c r="AH34" s="12"/>
      <c r="AI34" s="168"/>
      <c r="AJ34" s="166"/>
      <c r="AK34" s="166"/>
      <c r="AL34" s="167"/>
      <c r="AM34" s="1"/>
      <c r="AN34" s="1"/>
      <c r="AO34" s="1"/>
      <c r="AP34" s="1"/>
      <c r="AQ34" s="1"/>
      <c r="AR34" s="1"/>
      <c r="AS34" s="1"/>
      <c r="AT34" s="230" t="str">
        <f t="shared" si="5"/>
        <v/>
      </c>
      <c r="AU34" s="231" t="str">
        <f t="shared" si="4"/>
        <v/>
      </c>
      <c r="AV34" s="227"/>
      <c r="AW34" s="230" t="str">
        <f>AW33</f>
        <v/>
      </c>
      <c r="AX34" s="227"/>
      <c r="AY34" s="230" t="str">
        <f>AY33</f>
        <v/>
      </c>
      <c r="AZ34" s="227"/>
      <c r="BA34" s="230" t="str">
        <f>BA33</f>
        <v/>
      </c>
      <c r="BB34" s="227"/>
      <c r="BC34" s="230" t="str">
        <f>BC33</f>
        <v/>
      </c>
      <c r="BD34" s="227"/>
      <c r="BE34" s="230" t="str">
        <f>BE33</f>
        <v/>
      </c>
      <c r="BF34" s="227"/>
      <c r="BG34" s="230" t="str">
        <f>BG33</f>
        <v/>
      </c>
      <c r="BH34" s="1"/>
      <c r="FE34" s="90" t="str">
        <f ca="1">FE33</f>
        <v>Hide</v>
      </c>
      <c r="FF34" s="228"/>
      <c r="FG34" s="281"/>
      <c r="FH34" s="281"/>
      <c r="FI34" s="281"/>
      <c r="FJ34" s="281"/>
      <c r="FK34" s="281"/>
      <c r="FL34" s="281"/>
    </row>
    <row r="35" spans="1:168" ht="6" customHeight="1" x14ac:dyDescent="0.25">
      <c r="A35" s="28" t="s">
        <v>526</v>
      </c>
      <c r="C35" s="92"/>
      <c r="D35" s="3"/>
      <c r="E35" s="82"/>
      <c r="F35" s="191"/>
      <c r="G35" s="154"/>
      <c r="H35" s="187"/>
      <c r="I35" s="192"/>
      <c r="J35" s="94"/>
      <c r="K35" s="192"/>
      <c r="L35" s="507"/>
      <c r="M35" s="507"/>
      <c r="N35" s="507"/>
      <c r="O35" s="507"/>
      <c r="Q35" s="1"/>
      <c r="AE35" s="11"/>
      <c r="AF35" s="122"/>
      <c r="AG35" s="124" t="b">
        <f>AG36</f>
        <v>1</v>
      </c>
      <c r="AH35" s="124"/>
      <c r="AI35" s="168"/>
      <c r="AJ35" s="166"/>
      <c r="AK35" s="166"/>
      <c r="AL35" s="167"/>
      <c r="AM35" s="1"/>
      <c r="AN35" s="1"/>
      <c r="AO35" s="1"/>
      <c r="AP35" s="1"/>
      <c r="AQ35" s="1"/>
      <c r="AR35" s="1"/>
      <c r="AS35" s="1"/>
      <c r="AT35" s="230" t="str">
        <f t="shared" si="5"/>
        <v/>
      </c>
      <c r="AU35" s="231" t="str">
        <f t="shared" si="4"/>
        <v/>
      </c>
      <c r="AV35" s="227"/>
      <c r="AW35" s="230" t="str">
        <f>AW36</f>
        <v/>
      </c>
      <c r="AX35" s="227"/>
      <c r="AY35" s="230" t="str">
        <f>AY36</f>
        <v/>
      </c>
      <c r="AZ35" s="227"/>
      <c r="BA35" s="230" t="str">
        <f>BA36</f>
        <v/>
      </c>
      <c r="BB35" s="227"/>
      <c r="BC35" s="230" t="str">
        <f>BC36</f>
        <v/>
      </c>
      <c r="BD35" s="227"/>
      <c r="BE35" s="230" t="str">
        <f>BE36</f>
        <v/>
      </c>
      <c r="BF35" s="227"/>
      <c r="BG35" s="230" t="str">
        <f>BG36</f>
        <v/>
      </c>
      <c r="BH35" s="1"/>
      <c r="FE35" s="90" t="str">
        <f ca="1">FE36</f>
        <v>Hide</v>
      </c>
      <c r="FF35" s="228"/>
      <c r="FG35" s="281"/>
      <c r="FH35" s="281"/>
      <c r="FI35" s="281"/>
      <c r="FJ35" s="281"/>
      <c r="FK35" s="281"/>
      <c r="FL35" s="281"/>
    </row>
    <row r="36" spans="1:168" ht="26.4" x14ac:dyDescent="0.25">
      <c r="A36" s="28" t="s">
        <v>526</v>
      </c>
      <c r="C36" s="176" t="s">
        <v>558</v>
      </c>
      <c r="D36" s="316" t="str">
        <f>IF(Cklst_Style=4,IF(FIND("--",$C$3)=11,MID($C$3,9,1)&amp;"."&amp;AI36,MID($C$3,9,2)&amp;"."&amp;AI36),IF(FIND("--",$C$3)=9,MID($C$3,7,1)&amp;"."&amp;AI36,MID($C$3,7,2)&amp;"."&amp;AI36))</f>
        <v>2.7</v>
      </c>
      <c r="E36" s="481" t="s">
        <v>726</v>
      </c>
      <c r="F36" s="177"/>
      <c r="G36" s="508" t="s">
        <v>203</v>
      </c>
      <c r="H36" s="181"/>
      <c r="I36" s="151" t="s">
        <v>216</v>
      </c>
      <c r="J36" s="143"/>
      <c r="K36" s="192"/>
      <c r="L36" s="482"/>
      <c r="M36" s="482"/>
      <c r="N36" s="482"/>
      <c r="O36" s="482"/>
      <c r="Q36" s="1"/>
      <c r="R36" s="171"/>
      <c r="S36" s="171"/>
      <c r="T36" s="171"/>
      <c r="U36" s="171"/>
      <c r="AE36" s="11" t="b">
        <f>IF(F36=CHAR(80),TRUE,FALSE)</f>
        <v>0</v>
      </c>
      <c r="AF36" s="122" t="b">
        <f>IF(H36=CHAR(80),TRUE,FALSE)</f>
        <v>0</v>
      </c>
      <c r="AG36" s="12" t="b">
        <f>IF(OR(C36=CHAR(80),C36="."),TRUE,FALSE)</f>
        <v>1</v>
      </c>
      <c r="AH36" s="218">
        <v>0</v>
      </c>
      <c r="AI36" s="169">
        <v>7</v>
      </c>
      <c r="AJ36" s="160"/>
      <c r="AK36" s="160" t="b">
        <v>1</v>
      </c>
      <c r="AL36" s="161"/>
      <c r="AM36" s="1"/>
      <c r="AN36" s="1"/>
      <c r="AO36" s="1"/>
      <c r="AP36" s="1"/>
      <c r="AQ36" s="1"/>
      <c r="AR36" s="1"/>
      <c r="AS36" s="1"/>
      <c r="AT36" s="230" t="str">
        <f t="shared" si="5"/>
        <v/>
      </c>
      <c r="AU36" s="231" t="str">
        <f t="shared" si="4"/>
        <v>2.7</v>
      </c>
      <c r="AV36" s="318"/>
      <c r="AW36" s="230" t="str">
        <f>IF(AND(Setup_Flag=1,AV36="",$C36=""),FALSE,"")</f>
        <v/>
      </c>
      <c r="AX36" s="318"/>
      <c r="AY36" s="230" t="str">
        <f>IF(AND(MR2_Flag=1,AX36="",$C36=""),FALSE,"")</f>
        <v/>
      </c>
      <c r="AZ36" s="318"/>
      <c r="BA36" s="230" t="str">
        <f>IF(AND(DP_Flag=1,AZ36="",$C36=""),FALSE,"")</f>
        <v/>
      </c>
      <c r="BB36" s="318"/>
      <c r="BC36" s="230" t="str">
        <f>IF(AND(SS_Flag=1,BB36="",$C36=""),FALSE,"")</f>
        <v/>
      </c>
      <c r="BD36" s="318"/>
      <c r="BE36" s="230" t="str">
        <f>IF(AND(SP_Flag=1,BD36="",$C36=""),FALSE,"")</f>
        <v/>
      </c>
      <c r="BF36" s="318"/>
      <c r="BG36" s="230" t="str">
        <f>IF(AND(FM_Flag=1,BF36="",$C36=""),FALSE,"")</f>
        <v/>
      </c>
      <c r="BH36" s="1"/>
      <c r="BI36" s="268"/>
      <c r="BJ36" s="269" t="s">
        <v>675</v>
      </c>
      <c r="BK36" s="269" t="s">
        <v>675</v>
      </c>
      <c r="BL36" s="269" t="s">
        <v>675</v>
      </c>
      <c r="BM36" s="269" t="s">
        <v>675</v>
      </c>
      <c r="BN36" s="269" t="s">
        <v>675</v>
      </c>
      <c r="BO36" s="269" t="s">
        <v>675</v>
      </c>
      <c r="BP36" s="270" t="str">
        <f ca="1">IF(OR(BI$16=0,BR$16&lt;&gt;0),"",IF(OFFSET(BI36,0,BI$16)="Y",1,IF(OFFSET(BI36,0,BI$16)="N",0,"")))</f>
        <v/>
      </c>
      <c r="BQ36" s="278"/>
      <c r="BR36" s="268"/>
      <c r="BS36" s="269" t="s">
        <v>675</v>
      </c>
      <c r="BT36" s="269" t="s">
        <v>675</v>
      </c>
      <c r="BU36" s="269" t="s">
        <v>675</v>
      </c>
      <c r="BV36" s="269" t="s">
        <v>675</v>
      </c>
      <c r="BW36" s="269" t="s">
        <v>675</v>
      </c>
      <c r="BX36" s="269" t="s">
        <v>675</v>
      </c>
      <c r="BY36" s="269" t="s">
        <v>675</v>
      </c>
      <c r="BZ36" s="269" t="s">
        <v>675</v>
      </c>
      <c r="CA36" s="269" t="s">
        <v>675</v>
      </c>
      <c r="CB36" s="269" t="s">
        <v>675</v>
      </c>
      <c r="CC36" s="269" t="s">
        <v>675</v>
      </c>
      <c r="CD36" s="269" t="s">
        <v>675</v>
      </c>
      <c r="CE36" s="269" t="s">
        <v>675</v>
      </c>
      <c r="CF36" s="269" t="s">
        <v>675</v>
      </c>
      <c r="CG36" s="269" t="s">
        <v>675</v>
      </c>
      <c r="CH36" s="269" t="s">
        <v>675</v>
      </c>
      <c r="CI36" s="269" t="s">
        <v>675</v>
      </c>
      <c r="CJ36" s="269" t="s">
        <v>675</v>
      </c>
      <c r="CK36" s="269" t="s">
        <v>675</v>
      </c>
      <c r="CL36" s="270" t="str">
        <f ca="1">IF(BR$16=0,"",IF(OFFSET(BR36,0,BR$16)="Y",1,IF(OFFSET(BR36,0,BR$16)="N",0,"")))</f>
        <v/>
      </c>
      <c r="CM36" s="278"/>
      <c r="CN36" s="268"/>
      <c r="CO36" s="269" t="s">
        <v>675</v>
      </c>
      <c r="CP36" s="269" t="s">
        <v>675</v>
      </c>
      <c r="CQ36" s="269" t="s">
        <v>675</v>
      </c>
      <c r="CR36" s="269" t="s">
        <v>675</v>
      </c>
      <c r="CS36" s="269" t="s">
        <v>675</v>
      </c>
      <c r="CT36" s="270" t="str">
        <f ca="1">IF(OR(CN$16=0,CW$16&lt;&gt;0),"",IF(CW$16=1,0,IF(OFFSET(CN36,0,CN$16)="Y",1,IF(OFFSET(CN36,0,CN$16)="N",0,""))))</f>
        <v/>
      </c>
      <c r="CU36" s="188"/>
      <c r="CV36" s="268"/>
      <c r="CW36" s="269" t="s">
        <v>675</v>
      </c>
      <c r="CX36" s="269" t="s">
        <v>675</v>
      </c>
      <c r="CY36" s="269" t="s">
        <v>675</v>
      </c>
      <c r="CZ36" s="269" t="s">
        <v>675</v>
      </c>
      <c r="DA36" s="269" t="s">
        <v>675</v>
      </c>
      <c r="DB36" s="269" t="s">
        <v>675</v>
      </c>
      <c r="DC36" s="269" t="s">
        <v>675</v>
      </c>
      <c r="DD36" s="269" t="s">
        <v>675</v>
      </c>
      <c r="DE36" s="269" t="s">
        <v>675</v>
      </c>
      <c r="DF36" s="270" t="str">
        <f>IF(CV$16=0,"",IF(OR(AND(CW$16=1,CW36="Y"),AND(CX$16=1,CX36="Y"),AND(CY$16=1,CY36="Y"),AND(CZ$16=1,CZ36="Y"),AND(DA$16=1,DA36="Y"),AND(DB$16=1,DB36="Y"),AND(DC$16=1,DC36="Y"),AND(DD$16=1,DD36="Y"),AND(DE$16=1,DE36="Y")),1,IF(OR(AND(CW$16=1,CW36="N"),AND(CX$16=1,CX36="N"),AND(CY$16=1,CY36="N"),AND(CZ$16=1,CZ36="N"),AND(DA$16=1,DA36="N"),AND(DB$16=1,DB36="N"),AND(DC$16=1,DC36="N"),AND(DD$16=1,DD36="N"),AND(DE$16=1,DE36="N")),0,"")))</f>
        <v/>
      </c>
      <c r="DG36" s="188"/>
      <c r="DH36" s="268"/>
      <c r="DI36" s="269" t="s">
        <v>675</v>
      </c>
      <c r="DJ36" s="269" t="s">
        <v>675</v>
      </c>
      <c r="DK36" s="270" t="str">
        <f ca="1">IF(DH$16=0,"",IF(OFFSET(DH36,0,DH$16)="Y",1,IF(OFFSET(DH36,0,DH$16)="N",0,"")))</f>
        <v/>
      </c>
      <c r="DL36" s="188"/>
      <c r="DM36" s="268"/>
      <c r="DN36" s="269" t="s">
        <v>675</v>
      </c>
      <c r="DO36" s="269" t="s">
        <v>675</v>
      </c>
      <c r="DP36" s="270" t="str">
        <f ca="1">IF(DM$16=0,"",IF(OFFSET(DM36,0,DM$16)="Y",1,IF(OFFSET(DM36,0,DM$16)="N",0,"")))</f>
        <v/>
      </c>
      <c r="DQ36" s="188"/>
      <c r="DR36" s="268"/>
      <c r="DS36" s="269" t="s">
        <v>676</v>
      </c>
      <c r="DT36" s="279"/>
      <c r="DU36" s="270" t="str">
        <f ca="1">IF(DR$16=0,"",IF(AND(OFFSET(DR36,0,1)="Y",DS$16="Yes"),1,IF(OFFSET(DR36,0,1)="N",1,0)))</f>
        <v/>
      </c>
      <c r="DV36" s="188"/>
      <c r="DW36" s="268"/>
      <c r="DX36" s="269" t="s">
        <v>676</v>
      </c>
      <c r="DY36" s="279"/>
      <c r="DZ36" s="270" t="str">
        <f ca="1">IF(DW$16=0,"",IF(AND(OFFSET(DW36,0,1)="Y",DX$16="Yes"),1,IF(OFFSET(DW36,0,1)="N",1,0)))</f>
        <v/>
      </c>
      <c r="EA36" s="188"/>
      <c r="EB36" s="268"/>
      <c r="EC36" s="269" t="s">
        <v>676</v>
      </c>
      <c r="ED36" s="279"/>
      <c r="EE36" s="270" t="str">
        <f ca="1">IF(EB$16=0,"",IF(AND(OFFSET(EB36,0,1)="Y",EC$16="Yes"),1,IF(OFFSET(EB36,0,1)="N",1,0)))</f>
        <v/>
      </c>
      <c r="EF36" s="188"/>
      <c r="EG36" s="268"/>
      <c r="EH36" s="269" t="s">
        <v>676</v>
      </c>
      <c r="EI36" s="279"/>
      <c r="EJ36" s="270" t="str">
        <f ca="1">IF(EG$16=0,"",IF(AND(OFFSET(EG36,0,1)="Y",EH$16="Yes"),1,IF(OFFSET(EG36,0,1)="N",1,0)))</f>
        <v/>
      </c>
      <c r="EK36" s="188"/>
      <c r="EL36" s="268"/>
      <c r="EM36" s="269" t="s">
        <v>676</v>
      </c>
      <c r="EN36" s="279"/>
      <c r="EO36" s="270" t="str">
        <f ca="1">IF(EL$16=0,"",IF(AND(OFFSET(EL36,0,1)="Y",EM$16="Yes"),1,IF(OFFSET(EL36,0,1)="N",1,0)))</f>
        <v/>
      </c>
      <c r="EP36" s="271"/>
      <c r="EQ36" s="509" t="str">
        <f ca="1">BP36</f>
        <v/>
      </c>
      <c r="ER36" s="509" t="str">
        <f t="shared" ref="ER36" ca="1" si="84">CL36</f>
        <v/>
      </c>
      <c r="ES36" s="509" t="str">
        <f t="shared" ref="ES36" ca="1" si="85">CT36</f>
        <v/>
      </c>
      <c r="ET36" s="509" t="str">
        <f t="shared" ref="ET36" si="86">DF36</f>
        <v/>
      </c>
      <c r="EU36" s="509" t="str">
        <f t="shared" ref="EU36" ca="1" si="87">DK36</f>
        <v/>
      </c>
      <c r="EV36" s="509" t="str">
        <f t="shared" ref="EV36" ca="1" si="88">DP36</f>
        <v/>
      </c>
      <c r="EW36" s="509" t="str">
        <f t="shared" ref="EW36" ca="1" si="89">DU36</f>
        <v/>
      </c>
      <c r="EX36" s="509" t="str">
        <f t="shared" ref="EX36" ca="1" si="90">DZ36</f>
        <v/>
      </c>
      <c r="EY36" s="509" t="str">
        <f t="shared" ref="EY36" ca="1" si="91">EE36</f>
        <v/>
      </c>
      <c r="EZ36" s="509" t="str">
        <f t="shared" ref="EZ36" ca="1" si="92">EJ36</f>
        <v/>
      </c>
      <c r="FA36" s="509" t="str">
        <f t="shared" ref="FA36" ca="1" si="93">EO36</f>
        <v/>
      </c>
      <c r="FC36" s="509">
        <f t="shared" ref="FC36" ca="1" si="94">COUNTA(EQ36:FA36)-COUNTBLANK(EQ36:FA36)</f>
        <v>0</v>
      </c>
      <c r="FD36" s="280">
        <f t="shared" ref="FD36" ca="1" si="95">SUM(EQ36:FA36)</f>
        <v>0</v>
      </c>
      <c r="FE36" s="280" t="str">
        <f t="shared" ref="FE36" ca="1" si="96">IF(AND(FC36=FD36,FD36&gt;0),"Show","Hide")</f>
        <v>Hide</v>
      </c>
      <c r="FF36" s="228"/>
      <c r="FG36" s="281"/>
      <c r="FH36" s="281"/>
      <c r="FI36" s="281"/>
      <c r="FJ36" s="281"/>
      <c r="FK36" s="281"/>
      <c r="FL36" s="281"/>
    </row>
    <row r="37" spans="1:168" ht="6" customHeight="1" x14ac:dyDescent="0.25">
      <c r="A37" s="28" t="s">
        <v>526</v>
      </c>
      <c r="C37" s="93"/>
      <c r="D37" s="128"/>
      <c r="E37" s="86"/>
      <c r="F37" s="195"/>
      <c r="G37" s="153"/>
      <c r="H37" s="182"/>
      <c r="I37" s="196"/>
      <c r="J37" s="96"/>
      <c r="K37" s="196"/>
      <c r="L37" s="127"/>
      <c r="M37" s="127"/>
      <c r="N37" s="127"/>
      <c r="O37" s="127"/>
      <c r="Q37" s="1"/>
      <c r="AE37" s="11"/>
      <c r="AF37" s="122"/>
      <c r="AG37" s="12" t="b">
        <f>AG36</f>
        <v>1</v>
      </c>
      <c r="AH37" s="12"/>
      <c r="AI37" s="168"/>
      <c r="AJ37" s="166"/>
      <c r="AK37" s="166"/>
      <c r="AL37" s="167"/>
      <c r="AM37" s="1"/>
      <c r="AN37" s="1"/>
      <c r="AO37" s="1"/>
      <c r="AP37" s="1"/>
      <c r="AQ37" s="1"/>
      <c r="AR37" s="1"/>
      <c r="AS37" s="1"/>
      <c r="AT37" s="230" t="str">
        <f t="shared" si="5"/>
        <v/>
      </c>
      <c r="AU37" s="231" t="str">
        <f t="shared" si="4"/>
        <v/>
      </c>
      <c r="AV37" s="227"/>
      <c r="AW37" s="230" t="str">
        <f>AW36</f>
        <v/>
      </c>
      <c r="AX37" s="227"/>
      <c r="AY37" s="230" t="str">
        <f>AY36</f>
        <v/>
      </c>
      <c r="AZ37" s="227"/>
      <c r="BA37" s="230" t="str">
        <f>BA36</f>
        <v/>
      </c>
      <c r="BB37" s="227"/>
      <c r="BC37" s="230" t="str">
        <f>BC36</f>
        <v/>
      </c>
      <c r="BD37" s="227"/>
      <c r="BE37" s="230" t="str">
        <f>BE36</f>
        <v/>
      </c>
      <c r="BF37" s="227"/>
      <c r="BG37" s="230" t="str">
        <f>BG36</f>
        <v/>
      </c>
      <c r="BH37" s="1"/>
      <c r="FE37" s="90" t="str">
        <f ca="1">FE36</f>
        <v>Hide</v>
      </c>
      <c r="FF37" s="228"/>
      <c r="FG37" s="281"/>
      <c r="FH37" s="281"/>
      <c r="FI37" s="281"/>
      <c r="FJ37" s="281"/>
      <c r="FK37" s="281"/>
      <c r="FL37" s="281"/>
    </row>
    <row r="38" spans="1:168" ht="6" customHeight="1" x14ac:dyDescent="0.25">
      <c r="A38" s="28" t="s">
        <v>526</v>
      </c>
      <c r="C38" s="92"/>
      <c r="D38" s="3"/>
      <c r="E38" s="82"/>
      <c r="F38" s="191"/>
      <c r="G38" s="154"/>
      <c r="H38" s="187"/>
      <c r="I38" s="192"/>
      <c r="J38" s="94"/>
      <c r="K38" s="192"/>
      <c r="L38" s="507"/>
      <c r="M38" s="507"/>
      <c r="N38" s="507"/>
      <c r="O38" s="507"/>
      <c r="Q38" s="1"/>
      <c r="AE38" s="11"/>
      <c r="AF38" s="122"/>
      <c r="AG38" s="124" t="b">
        <f>AG39</f>
        <v>1</v>
      </c>
      <c r="AH38" s="124"/>
      <c r="AI38" s="168"/>
      <c r="AJ38" s="166"/>
      <c r="AK38" s="166"/>
      <c r="AL38" s="167"/>
      <c r="AM38" s="1"/>
      <c r="AN38" s="1"/>
      <c r="AO38" s="1"/>
      <c r="AP38" s="1"/>
      <c r="AQ38" s="1"/>
      <c r="AR38" s="1"/>
      <c r="AS38" s="1"/>
      <c r="AT38" s="230" t="str">
        <f t="shared" si="5"/>
        <v/>
      </c>
      <c r="AU38" s="231" t="str">
        <f t="shared" si="4"/>
        <v/>
      </c>
      <c r="AV38" s="227"/>
      <c r="AW38" s="230" t="str">
        <f>AW39</f>
        <v/>
      </c>
      <c r="AX38" s="227"/>
      <c r="AY38" s="230" t="str">
        <f>AY39</f>
        <v/>
      </c>
      <c r="AZ38" s="227"/>
      <c r="BA38" s="230" t="str">
        <f>BA39</f>
        <v/>
      </c>
      <c r="BB38" s="227"/>
      <c r="BC38" s="230" t="str">
        <f>BC39</f>
        <v/>
      </c>
      <c r="BD38" s="227"/>
      <c r="BE38" s="230" t="str">
        <f>BE39</f>
        <v/>
      </c>
      <c r="BF38" s="227"/>
      <c r="BG38" s="230" t="str">
        <f>BG39</f>
        <v/>
      </c>
      <c r="BH38" s="1"/>
      <c r="FE38" s="90" t="str">
        <f ca="1">FE39</f>
        <v>Hide</v>
      </c>
      <c r="FF38" s="228"/>
      <c r="FG38" s="281"/>
      <c r="FH38" s="281"/>
      <c r="FI38" s="281"/>
      <c r="FJ38" s="281"/>
      <c r="FK38" s="281"/>
      <c r="FL38" s="281"/>
    </row>
    <row r="39" spans="1:168" ht="26.4" x14ac:dyDescent="0.25">
      <c r="A39" s="28" t="s">
        <v>526</v>
      </c>
      <c r="C39" s="176" t="s">
        <v>558</v>
      </c>
      <c r="D39" s="316" t="str">
        <f>IF(Cklst_Style=4,IF(FIND("--",$C$3)=11,MID($C$3,9,1)&amp;"."&amp;AI39,MID($C$3,9,2)&amp;"."&amp;AI39),IF(FIND("--",$C$3)=9,MID($C$3,7,1)&amp;"."&amp;AI39,MID($C$3,7,2)&amp;"."&amp;AI39))</f>
        <v>2.8</v>
      </c>
      <c r="E39" s="481" t="s">
        <v>727</v>
      </c>
      <c r="F39" s="177"/>
      <c r="G39" s="508" t="s">
        <v>203</v>
      </c>
      <c r="H39" s="181"/>
      <c r="I39" s="151" t="s">
        <v>216</v>
      </c>
      <c r="J39" s="143"/>
      <c r="K39" s="192"/>
      <c r="L39" s="482"/>
      <c r="M39" s="482"/>
      <c r="N39" s="482"/>
      <c r="O39" s="482"/>
      <c r="Q39" s="1"/>
      <c r="R39" s="171"/>
      <c r="S39" s="171"/>
      <c r="T39" s="171"/>
      <c r="U39" s="171"/>
      <c r="AE39" s="11" t="b">
        <f>IF(F39=CHAR(80),TRUE,FALSE)</f>
        <v>0</v>
      </c>
      <c r="AF39" s="122" t="b">
        <f>IF(H39=CHAR(80),TRUE,FALSE)</f>
        <v>0</v>
      </c>
      <c r="AG39" s="12" t="b">
        <f>IF(OR(C39=CHAR(80),C39="."),TRUE,FALSE)</f>
        <v>1</v>
      </c>
      <c r="AH39" s="218">
        <v>0</v>
      </c>
      <c r="AI39" s="169">
        <v>8</v>
      </c>
      <c r="AJ39" s="160"/>
      <c r="AK39" s="160" t="b">
        <v>1</v>
      </c>
      <c r="AL39" s="161"/>
      <c r="AM39" s="1"/>
      <c r="AN39" s="1"/>
      <c r="AO39" s="1"/>
      <c r="AP39" s="1"/>
      <c r="AQ39" s="1"/>
      <c r="AR39" s="1"/>
      <c r="AS39" s="1"/>
      <c r="AT39" s="230" t="str">
        <f t="shared" si="5"/>
        <v/>
      </c>
      <c r="AU39" s="231" t="str">
        <f t="shared" si="4"/>
        <v>2.8</v>
      </c>
      <c r="AV39" s="318"/>
      <c r="AW39" s="230" t="str">
        <f>IF(AND(Setup_Flag=1,AV39="",$C39=""),FALSE,"")</f>
        <v/>
      </c>
      <c r="AX39" s="318"/>
      <c r="AY39" s="230" t="str">
        <f>IF(AND(MR2_Flag=1,AX39="",$C39=""),FALSE,"")</f>
        <v/>
      </c>
      <c r="AZ39" s="318"/>
      <c r="BA39" s="230" t="str">
        <f>IF(AND(DP_Flag=1,AZ39="",$C39=""),FALSE,"")</f>
        <v/>
      </c>
      <c r="BB39" s="318"/>
      <c r="BC39" s="230" t="str">
        <f>IF(AND(SS_Flag=1,BB39="",$C39=""),FALSE,"")</f>
        <v/>
      </c>
      <c r="BD39" s="318"/>
      <c r="BE39" s="230" t="str">
        <f>IF(AND(SP_Flag=1,BD39="",$C39=""),FALSE,"")</f>
        <v/>
      </c>
      <c r="BF39" s="318"/>
      <c r="BG39" s="230" t="str">
        <f>IF(AND(FM_Flag=1,BF39="",$C39=""),FALSE,"")</f>
        <v/>
      </c>
      <c r="BH39" s="1"/>
      <c r="BI39" s="268"/>
      <c r="BJ39" s="269" t="s">
        <v>675</v>
      </c>
      <c r="BK39" s="269" t="s">
        <v>675</v>
      </c>
      <c r="BL39" s="269" t="s">
        <v>675</v>
      </c>
      <c r="BM39" s="269" t="s">
        <v>675</v>
      </c>
      <c r="BN39" s="269" t="s">
        <v>675</v>
      </c>
      <c r="BO39" s="269" t="s">
        <v>675</v>
      </c>
      <c r="BP39" s="270" t="str">
        <f ca="1">IF(OR(BI$16=0,BR$16&lt;&gt;0),"",IF(OFFSET(BI39,0,BI$16)="Y",1,IF(OFFSET(BI39,0,BI$16)="N",0,"")))</f>
        <v/>
      </c>
      <c r="BQ39" s="278"/>
      <c r="BR39" s="268"/>
      <c r="BS39" s="269" t="s">
        <v>675</v>
      </c>
      <c r="BT39" s="269" t="s">
        <v>675</v>
      </c>
      <c r="BU39" s="269" t="s">
        <v>675</v>
      </c>
      <c r="BV39" s="269" t="s">
        <v>675</v>
      </c>
      <c r="BW39" s="269" t="s">
        <v>675</v>
      </c>
      <c r="BX39" s="269" t="s">
        <v>675</v>
      </c>
      <c r="BY39" s="269" t="s">
        <v>675</v>
      </c>
      <c r="BZ39" s="269" t="s">
        <v>675</v>
      </c>
      <c r="CA39" s="269" t="s">
        <v>675</v>
      </c>
      <c r="CB39" s="269" t="s">
        <v>675</v>
      </c>
      <c r="CC39" s="269" t="s">
        <v>675</v>
      </c>
      <c r="CD39" s="269" t="s">
        <v>675</v>
      </c>
      <c r="CE39" s="269" t="s">
        <v>675</v>
      </c>
      <c r="CF39" s="269" t="s">
        <v>675</v>
      </c>
      <c r="CG39" s="269" t="s">
        <v>675</v>
      </c>
      <c r="CH39" s="269" t="s">
        <v>675</v>
      </c>
      <c r="CI39" s="269" t="s">
        <v>675</v>
      </c>
      <c r="CJ39" s="269" t="s">
        <v>675</v>
      </c>
      <c r="CK39" s="269" t="s">
        <v>675</v>
      </c>
      <c r="CL39" s="270" t="str">
        <f ca="1">IF(BR$16=0,"",IF(OFFSET(BR39,0,BR$16)="Y",1,IF(OFFSET(BR39,0,BR$16)="N",0,"")))</f>
        <v/>
      </c>
      <c r="CM39" s="278"/>
      <c r="CN39" s="268"/>
      <c r="CO39" s="269" t="s">
        <v>675</v>
      </c>
      <c r="CP39" s="269" t="s">
        <v>675</v>
      </c>
      <c r="CQ39" s="269" t="s">
        <v>675</v>
      </c>
      <c r="CR39" s="269" t="s">
        <v>675</v>
      </c>
      <c r="CS39" s="269" t="s">
        <v>675</v>
      </c>
      <c r="CT39" s="270" t="str">
        <f ca="1">IF(OR(CN$16=0,CW$16&lt;&gt;0),"",IF(CW$16=1,0,IF(OFFSET(CN39,0,CN$16)="Y",1,IF(OFFSET(CN39,0,CN$16)="N",0,""))))</f>
        <v/>
      </c>
      <c r="CU39" s="188"/>
      <c r="CV39" s="268"/>
      <c r="CW39" s="269" t="s">
        <v>675</v>
      </c>
      <c r="CX39" s="269" t="s">
        <v>675</v>
      </c>
      <c r="CY39" s="269" t="s">
        <v>675</v>
      </c>
      <c r="CZ39" s="269" t="s">
        <v>675</v>
      </c>
      <c r="DA39" s="269" t="s">
        <v>675</v>
      </c>
      <c r="DB39" s="269" t="s">
        <v>675</v>
      </c>
      <c r="DC39" s="269" t="s">
        <v>675</v>
      </c>
      <c r="DD39" s="269" t="s">
        <v>675</v>
      </c>
      <c r="DE39" s="269" t="s">
        <v>675</v>
      </c>
      <c r="DF39" s="270" t="str">
        <f>IF(CV$16=0,"",IF(OR(AND(CW$16=1,CW39="Y"),AND(CX$16=1,CX39="Y"),AND(CY$16=1,CY39="Y"),AND(CZ$16=1,CZ39="Y"),AND(DA$16=1,DA39="Y"),AND(DB$16=1,DB39="Y"),AND(DC$16=1,DC39="Y"),AND(DD$16=1,DD39="Y"),AND(DE$16=1,DE39="Y")),1,IF(OR(AND(CW$16=1,CW39="N"),AND(CX$16=1,CX39="N"),AND(CY$16=1,CY39="N"),AND(CZ$16=1,CZ39="N"),AND(DA$16=1,DA39="N"),AND(DB$16=1,DB39="N"),AND(DC$16=1,DC39="N"),AND(DD$16=1,DD39="N"),AND(DE$16=1,DE39="N")),0,"")))</f>
        <v/>
      </c>
      <c r="DG39" s="188"/>
      <c r="DH39" s="268"/>
      <c r="DI39" s="269" t="s">
        <v>675</v>
      </c>
      <c r="DJ39" s="269" t="s">
        <v>675</v>
      </c>
      <c r="DK39" s="270" t="str">
        <f ca="1">IF(DH$16=0,"",IF(OFFSET(DH39,0,DH$16)="Y",1,IF(OFFSET(DH39,0,DH$16)="N",0,"")))</f>
        <v/>
      </c>
      <c r="DL39" s="188"/>
      <c r="DM39" s="268"/>
      <c r="DN39" s="269" t="s">
        <v>675</v>
      </c>
      <c r="DO39" s="269" t="s">
        <v>675</v>
      </c>
      <c r="DP39" s="270" t="str">
        <f ca="1">IF(DM$16=0,"",IF(OFFSET(DM39,0,DM$16)="Y",1,IF(OFFSET(DM39,0,DM$16)="N",0,"")))</f>
        <v/>
      </c>
      <c r="DQ39" s="188"/>
      <c r="DR39" s="268"/>
      <c r="DS39" s="269" t="s">
        <v>676</v>
      </c>
      <c r="DT39" s="279"/>
      <c r="DU39" s="270" t="str">
        <f ca="1">IF(DR$16=0,"",IF(AND(OFFSET(DR39,0,1)="Y",DS$16="Yes"),1,IF(OFFSET(DR39,0,1)="N",1,0)))</f>
        <v/>
      </c>
      <c r="DV39" s="188"/>
      <c r="DW39" s="268"/>
      <c r="DX39" s="269" t="s">
        <v>676</v>
      </c>
      <c r="DY39" s="279"/>
      <c r="DZ39" s="270" t="str">
        <f ca="1">IF(DW$16=0,"",IF(AND(OFFSET(DW39,0,1)="Y",DX$16="Yes"),1,IF(OFFSET(DW39,0,1)="N",1,0)))</f>
        <v/>
      </c>
      <c r="EA39" s="188"/>
      <c r="EB39" s="268"/>
      <c r="EC39" s="269" t="s">
        <v>676</v>
      </c>
      <c r="ED39" s="279"/>
      <c r="EE39" s="270" t="str">
        <f ca="1">IF(EB$16=0,"",IF(AND(OFFSET(EB39,0,1)="Y",EC$16="Yes"),1,IF(OFFSET(EB39,0,1)="N",1,0)))</f>
        <v/>
      </c>
      <c r="EF39" s="188"/>
      <c r="EG39" s="268"/>
      <c r="EH39" s="269" t="s">
        <v>676</v>
      </c>
      <c r="EI39" s="279"/>
      <c r="EJ39" s="270" t="str">
        <f ca="1">IF(EG$16=0,"",IF(AND(OFFSET(EG39,0,1)="Y",EH$16="Yes"),1,IF(OFFSET(EG39,0,1)="N",1,0)))</f>
        <v/>
      </c>
      <c r="EK39" s="188"/>
      <c r="EL39" s="268"/>
      <c r="EM39" s="269" t="s">
        <v>676</v>
      </c>
      <c r="EN39" s="279"/>
      <c r="EO39" s="270" t="str">
        <f ca="1">IF(EL$16=0,"",IF(AND(OFFSET(EL39,0,1)="Y",EM$16="Yes"),1,IF(OFFSET(EL39,0,1)="N",1,0)))</f>
        <v/>
      </c>
      <c r="EP39" s="271"/>
      <c r="EQ39" s="509" t="str">
        <f ca="1">BP39</f>
        <v/>
      </c>
      <c r="ER39" s="509" t="str">
        <f t="shared" ref="ER39" ca="1" si="97">CL39</f>
        <v/>
      </c>
      <c r="ES39" s="509" t="str">
        <f t="shared" ref="ES39" ca="1" si="98">CT39</f>
        <v/>
      </c>
      <c r="ET39" s="509" t="str">
        <f t="shared" ref="ET39" si="99">DF39</f>
        <v/>
      </c>
      <c r="EU39" s="509" t="str">
        <f t="shared" ref="EU39" ca="1" si="100">DK39</f>
        <v/>
      </c>
      <c r="EV39" s="509" t="str">
        <f t="shared" ref="EV39" ca="1" si="101">DP39</f>
        <v/>
      </c>
      <c r="EW39" s="509" t="str">
        <f t="shared" ref="EW39" ca="1" si="102">DU39</f>
        <v/>
      </c>
      <c r="EX39" s="509" t="str">
        <f t="shared" ref="EX39" ca="1" si="103">DZ39</f>
        <v/>
      </c>
      <c r="EY39" s="509" t="str">
        <f t="shared" ref="EY39" ca="1" si="104">EE39</f>
        <v/>
      </c>
      <c r="EZ39" s="509" t="str">
        <f t="shared" ref="EZ39" ca="1" si="105">EJ39</f>
        <v/>
      </c>
      <c r="FA39" s="509" t="str">
        <f t="shared" ref="FA39" ca="1" si="106">EO39</f>
        <v/>
      </c>
      <c r="FC39" s="509">
        <f t="shared" ref="FC39" ca="1" si="107">COUNTA(EQ39:FA39)-COUNTBLANK(EQ39:FA39)</f>
        <v>0</v>
      </c>
      <c r="FD39" s="280">
        <f t="shared" ref="FD39" ca="1" si="108">SUM(EQ39:FA39)</f>
        <v>0</v>
      </c>
      <c r="FE39" s="280" t="str">
        <f t="shared" ref="FE39" ca="1" si="109">IF(AND(FC39=FD39,FD39&gt;0),"Show","Hide")</f>
        <v>Hide</v>
      </c>
      <c r="FF39" s="228"/>
      <c r="FG39" s="281"/>
      <c r="FH39" s="281"/>
      <c r="FI39" s="281"/>
      <c r="FJ39" s="281"/>
      <c r="FK39" s="281"/>
      <c r="FL39" s="281"/>
    </row>
    <row r="40" spans="1:168" ht="6" customHeight="1" x14ac:dyDescent="0.25">
      <c r="A40" s="28" t="s">
        <v>526</v>
      </c>
      <c r="C40" s="93"/>
      <c r="D40" s="128"/>
      <c r="E40" s="86"/>
      <c r="F40" s="195"/>
      <c r="G40" s="153"/>
      <c r="H40" s="182"/>
      <c r="I40" s="196"/>
      <c r="J40" s="96"/>
      <c r="K40" s="196"/>
      <c r="L40" s="127"/>
      <c r="M40" s="127"/>
      <c r="N40" s="127"/>
      <c r="O40" s="127"/>
      <c r="Q40" s="1"/>
      <c r="AE40" s="11"/>
      <c r="AF40" s="122"/>
      <c r="AG40" s="12" t="b">
        <f>AG39</f>
        <v>1</v>
      </c>
      <c r="AH40" s="12"/>
      <c r="AI40" s="168"/>
      <c r="AJ40" s="166"/>
      <c r="AK40" s="166"/>
      <c r="AL40" s="167"/>
      <c r="AM40" s="1"/>
      <c r="AN40" s="1"/>
      <c r="AO40" s="1"/>
      <c r="AP40" s="1"/>
      <c r="AQ40" s="1"/>
      <c r="AR40" s="1"/>
      <c r="AS40" s="1"/>
      <c r="AT40" s="230" t="str">
        <f t="shared" si="5"/>
        <v/>
      </c>
      <c r="AU40" s="231" t="str">
        <f t="shared" si="4"/>
        <v/>
      </c>
      <c r="AV40" s="227"/>
      <c r="AW40" s="230" t="str">
        <f>AW39</f>
        <v/>
      </c>
      <c r="AX40" s="227"/>
      <c r="AY40" s="230" t="str">
        <f>AY39</f>
        <v/>
      </c>
      <c r="AZ40" s="227"/>
      <c r="BA40" s="230" t="str">
        <f>BA39</f>
        <v/>
      </c>
      <c r="BB40" s="227"/>
      <c r="BC40" s="230" t="str">
        <f>BC39</f>
        <v/>
      </c>
      <c r="BD40" s="227"/>
      <c r="BE40" s="230" t="str">
        <f>BE39</f>
        <v/>
      </c>
      <c r="BF40" s="227"/>
      <c r="BG40" s="230" t="str">
        <f>BG39</f>
        <v/>
      </c>
      <c r="BH40" s="1"/>
      <c r="FE40" s="90" t="str">
        <f ca="1">FE39</f>
        <v>Hide</v>
      </c>
      <c r="FF40" s="228"/>
      <c r="FG40" s="281"/>
      <c r="FH40" s="281"/>
      <c r="FI40" s="281"/>
      <c r="FJ40" s="281"/>
      <c r="FK40" s="281"/>
      <c r="FL40" s="281"/>
    </row>
    <row r="41" spans="1:168" ht="6" customHeight="1" x14ac:dyDescent="0.25">
      <c r="A41" s="28" t="s">
        <v>526</v>
      </c>
      <c r="C41" s="92"/>
      <c r="D41" s="3"/>
      <c r="E41" s="82"/>
      <c r="F41" s="191"/>
      <c r="G41" s="154"/>
      <c r="H41" s="187"/>
      <c r="I41" s="192"/>
      <c r="J41" s="94"/>
      <c r="K41" s="192"/>
      <c r="L41" s="507"/>
      <c r="M41" s="507"/>
      <c r="N41" s="507"/>
      <c r="O41" s="507"/>
      <c r="Q41" s="1"/>
      <c r="AE41" s="11"/>
      <c r="AF41" s="122"/>
      <c r="AG41" s="124" t="b">
        <f>AG42</f>
        <v>1</v>
      </c>
      <c r="AH41" s="124"/>
      <c r="AI41" s="168"/>
      <c r="AJ41" s="166"/>
      <c r="AK41" s="166"/>
      <c r="AL41" s="167"/>
      <c r="AM41" s="1"/>
      <c r="AN41" s="1"/>
      <c r="AO41" s="1"/>
      <c r="AP41" s="1"/>
      <c r="AQ41" s="1"/>
      <c r="AR41" s="1"/>
      <c r="AS41" s="1"/>
      <c r="AT41" s="230" t="str">
        <f t="shared" si="5"/>
        <v/>
      </c>
      <c r="AU41" s="231" t="str">
        <f t="shared" si="4"/>
        <v/>
      </c>
      <c r="AV41" s="227"/>
      <c r="AW41" s="230" t="str">
        <f>AW42</f>
        <v/>
      </c>
      <c r="AX41" s="227"/>
      <c r="AY41" s="230" t="str">
        <f>AY42</f>
        <v/>
      </c>
      <c r="AZ41" s="227"/>
      <c r="BA41" s="230" t="str">
        <f>BA42</f>
        <v/>
      </c>
      <c r="BB41" s="227"/>
      <c r="BC41" s="230" t="str">
        <f>BC42</f>
        <v/>
      </c>
      <c r="BD41" s="227"/>
      <c r="BE41" s="230" t="str">
        <f>BE42</f>
        <v/>
      </c>
      <c r="BF41" s="227"/>
      <c r="BG41" s="230" t="str">
        <f>BG42</f>
        <v/>
      </c>
      <c r="BH41" s="1"/>
      <c r="FE41" s="90" t="str">
        <f ca="1">FE42</f>
        <v>Hide</v>
      </c>
      <c r="FF41" s="228"/>
      <c r="FG41" s="281"/>
      <c r="FH41" s="281"/>
      <c r="FI41" s="281"/>
      <c r="FJ41" s="281"/>
      <c r="FK41" s="281"/>
      <c r="FL41" s="281"/>
    </row>
    <row r="42" spans="1:168" ht="15" x14ac:dyDescent="0.25">
      <c r="A42" s="28" t="s">
        <v>526</v>
      </c>
      <c r="C42" s="176" t="s">
        <v>558</v>
      </c>
      <c r="D42" s="316" t="str">
        <f>IF(Cklst_Style=4,IF(FIND("--",$C$3)=11,MID($C$3,9,1)&amp;"."&amp;AI42,MID($C$3,9,2)&amp;"."&amp;AI42),IF(FIND("--",$C$3)=9,MID($C$3,7,1)&amp;"."&amp;AI42,MID($C$3,7,2)&amp;"."&amp;AI42))</f>
        <v>2.9</v>
      </c>
      <c r="E42" s="481" t="s">
        <v>728</v>
      </c>
      <c r="F42" s="177"/>
      <c r="G42" s="508" t="s">
        <v>203</v>
      </c>
      <c r="H42" s="181"/>
      <c r="I42" s="151" t="s">
        <v>216</v>
      </c>
      <c r="J42" s="143"/>
      <c r="K42" s="192"/>
      <c r="L42" s="482"/>
      <c r="M42" s="482"/>
      <c r="N42" s="482"/>
      <c r="O42" s="482"/>
      <c r="Q42" s="1"/>
      <c r="R42" s="171"/>
      <c r="S42" s="171"/>
      <c r="T42" s="171"/>
      <c r="U42" s="171"/>
      <c r="AE42" s="11" t="b">
        <f>IF(F42=CHAR(80),TRUE,FALSE)</f>
        <v>0</v>
      </c>
      <c r="AF42" s="122" t="b">
        <f>IF(H42=CHAR(80),TRUE,FALSE)</f>
        <v>0</v>
      </c>
      <c r="AG42" s="12" t="b">
        <f>IF(OR(C42=CHAR(80),C42="."),TRUE,FALSE)</f>
        <v>1</v>
      </c>
      <c r="AH42" s="218">
        <v>0</v>
      </c>
      <c r="AI42" s="169">
        <v>9</v>
      </c>
      <c r="AJ42" s="160"/>
      <c r="AK42" s="160" t="b">
        <v>1</v>
      </c>
      <c r="AL42" s="161"/>
      <c r="AM42" s="1"/>
      <c r="AN42" s="1"/>
      <c r="AO42" s="1"/>
      <c r="AP42" s="1"/>
      <c r="AQ42" s="1"/>
      <c r="AR42" s="1"/>
      <c r="AS42" s="1"/>
      <c r="AT42" s="230" t="str">
        <f t="shared" si="5"/>
        <v/>
      </c>
      <c r="AU42" s="231" t="str">
        <f t="shared" si="4"/>
        <v>2.9</v>
      </c>
      <c r="AV42" s="318"/>
      <c r="AW42" s="230" t="str">
        <f>IF(AND(Setup_Flag=1,AV42="",$C42=""),FALSE,"")</f>
        <v/>
      </c>
      <c r="AX42" s="318"/>
      <c r="AY42" s="230" t="str">
        <f>IF(AND(MR2_Flag=1,AX42="",$C42=""),FALSE,"")</f>
        <v/>
      </c>
      <c r="AZ42" s="318"/>
      <c r="BA42" s="230" t="str">
        <f>IF(AND(DP_Flag=1,AZ42="",$C42=""),FALSE,"")</f>
        <v/>
      </c>
      <c r="BB42" s="318"/>
      <c r="BC42" s="230" t="str">
        <f>IF(AND(SS_Flag=1,BB42="",$C42=""),FALSE,"")</f>
        <v/>
      </c>
      <c r="BD42" s="318"/>
      <c r="BE42" s="230" t="str">
        <f>IF(AND(SP_Flag=1,BD42="",$C42=""),FALSE,"")</f>
        <v/>
      </c>
      <c r="BF42" s="318"/>
      <c r="BG42" s="230" t="str">
        <f>IF(AND(FM_Flag=1,BF42="",$C42=""),FALSE,"")</f>
        <v/>
      </c>
      <c r="BH42" s="1"/>
      <c r="BI42" s="268"/>
      <c r="BJ42" s="269" t="s">
        <v>675</v>
      </c>
      <c r="BK42" s="269" t="s">
        <v>675</v>
      </c>
      <c r="BL42" s="269" t="s">
        <v>675</v>
      </c>
      <c r="BM42" s="269" t="s">
        <v>675</v>
      </c>
      <c r="BN42" s="269" t="s">
        <v>675</v>
      </c>
      <c r="BO42" s="269" t="s">
        <v>675</v>
      </c>
      <c r="BP42" s="270" t="str">
        <f ca="1">IF(OR(BI$16=0,BR$16&lt;&gt;0),"",IF(OFFSET(BI42,0,BI$16)="Y",1,IF(OFFSET(BI42,0,BI$16)="N",0,"")))</f>
        <v/>
      </c>
      <c r="BQ42" s="278"/>
      <c r="BR42" s="268"/>
      <c r="BS42" s="269" t="s">
        <v>675</v>
      </c>
      <c r="BT42" s="269" t="s">
        <v>675</v>
      </c>
      <c r="BU42" s="269" t="s">
        <v>675</v>
      </c>
      <c r="BV42" s="269" t="s">
        <v>675</v>
      </c>
      <c r="BW42" s="269" t="s">
        <v>675</v>
      </c>
      <c r="BX42" s="269" t="s">
        <v>675</v>
      </c>
      <c r="BY42" s="269" t="s">
        <v>675</v>
      </c>
      <c r="BZ42" s="269" t="s">
        <v>675</v>
      </c>
      <c r="CA42" s="269" t="s">
        <v>675</v>
      </c>
      <c r="CB42" s="269" t="s">
        <v>675</v>
      </c>
      <c r="CC42" s="269" t="s">
        <v>675</v>
      </c>
      <c r="CD42" s="269" t="s">
        <v>675</v>
      </c>
      <c r="CE42" s="269" t="s">
        <v>675</v>
      </c>
      <c r="CF42" s="269" t="s">
        <v>675</v>
      </c>
      <c r="CG42" s="269" t="s">
        <v>675</v>
      </c>
      <c r="CH42" s="269" t="s">
        <v>675</v>
      </c>
      <c r="CI42" s="269" t="s">
        <v>675</v>
      </c>
      <c r="CJ42" s="269" t="s">
        <v>675</v>
      </c>
      <c r="CK42" s="269" t="s">
        <v>675</v>
      </c>
      <c r="CL42" s="270" t="str">
        <f ca="1">IF(BR$16=0,"",IF(OFFSET(BR42,0,BR$16)="Y",1,IF(OFFSET(BR42,0,BR$16)="N",0,"")))</f>
        <v/>
      </c>
      <c r="CM42" s="278"/>
      <c r="CN42" s="268"/>
      <c r="CO42" s="269" t="s">
        <v>675</v>
      </c>
      <c r="CP42" s="269" t="s">
        <v>675</v>
      </c>
      <c r="CQ42" s="269" t="s">
        <v>675</v>
      </c>
      <c r="CR42" s="269" t="s">
        <v>675</v>
      </c>
      <c r="CS42" s="269" t="s">
        <v>675</v>
      </c>
      <c r="CT42" s="270" t="str">
        <f ca="1">IF(OR(CN$16=0,CW$16&lt;&gt;0),"",IF(CW$16=1,0,IF(OFFSET(CN42,0,CN$16)="Y",1,IF(OFFSET(CN42,0,CN$16)="N",0,""))))</f>
        <v/>
      </c>
      <c r="CU42" s="188"/>
      <c r="CV42" s="268"/>
      <c r="CW42" s="269" t="s">
        <v>675</v>
      </c>
      <c r="CX42" s="269" t="s">
        <v>675</v>
      </c>
      <c r="CY42" s="269" t="s">
        <v>675</v>
      </c>
      <c r="CZ42" s="269" t="s">
        <v>675</v>
      </c>
      <c r="DA42" s="269" t="s">
        <v>675</v>
      </c>
      <c r="DB42" s="269" t="s">
        <v>675</v>
      </c>
      <c r="DC42" s="269" t="s">
        <v>675</v>
      </c>
      <c r="DD42" s="269" t="s">
        <v>675</v>
      </c>
      <c r="DE42" s="269" t="s">
        <v>675</v>
      </c>
      <c r="DF42" s="270" t="str">
        <f>IF(CV$16=0,"",IF(OR(AND(CW$16=1,CW42="Y"),AND(CX$16=1,CX42="Y"),AND(CY$16=1,CY42="Y"),AND(CZ$16=1,CZ42="Y"),AND(DA$16=1,DA42="Y"),AND(DB$16=1,DB42="Y"),AND(DC$16=1,DC42="Y"),AND(DD$16=1,DD42="Y"),AND(DE$16=1,DE42="Y")),1,IF(OR(AND(CW$16=1,CW42="N"),AND(CX$16=1,CX42="N"),AND(CY$16=1,CY42="N"),AND(CZ$16=1,CZ42="N"),AND(DA$16=1,DA42="N"),AND(DB$16=1,DB42="N"),AND(DC$16=1,DC42="N"),AND(DD$16=1,DD42="N"),AND(DE$16=1,DE42="N")),0,"")))</f>
        <v/>
      </c>
      <c r="DG42" s="188"/>
      <c r="DH42" s="268"/>
      <c r="DI42" s="269" t="s">
        <v>675</v>
      </c>
      <c r="DJ42" s="269" t="s">
        <v>675</v>
      </c>
      <c r="DK42" s="270" t="str">
        <f ca="1">IF(DH$16=0,"",IF(OFFSET(DH42,0,DH$16)="Y",1,IF(OFFSET(DH42,0,DH$16)="N",0,"")))</f>
        <v/>
      </c>
      <c r="DL42" s="188"/>
      <c r="DM42" s="268"/>
      <c r="DN42" s="269" t="s">
        <v>675</v>
      </c>
      <c r="DO42" s="269" t="s">
        <v>675</v>
      </c>
      <c r="DP42" s="270" t="str">
        <f ca="1">IF(DM$16=0,"",IF(OFFSET(DM42,0,DM$16)="Y",1,IF(OFFSET(DM42,0,DM$16)="N",0,"")))</f>
        <v/>
      </c>
      <c r="DQ42" s="188"/>
      <c r="DR42" s="268"/>
      <c r="DS42" s="269" t="s">
        <v>676</v>
      </c>
      <c r="DT42" s="279"/>
      <c r="DU42" s="270" t="str">
        <f ca="1">IF(DR$16=0,"",IF(AND(OFFSET(DR42,0,1)="Y",DS$16="Yes"),1,IF(OFFSET(DR42,0,1)="N",1,0)))</f>
        <v/>
      </c>
      <c r="DV42" s="188"/>
      <c r="DW42" s="268"/>
      <c r="DX42" s="269" t="s">
        <v>676</v>
      </c>
      <c r="DY42" s="279"/>
      <c r="DZ42" s="270" t="str">
        <f ca="1">IF(DW$16=0,"",IF(AND(OFFSET(DW42,0,1)="Y",DX$16="Yes"),1,IF(OFFSET(DW42,0,1)="N",1,0)))</f>
        <v/>
      </c>
      <c r="EA42" s="188"/>
      <c r="EB42" s="268"/>
      <c r="EC42" s="269" t="s">
        <v>676</v>
      </c>
      <c r="ED42" s="279"/>
      <c r="EE42" s="270" t="str">
        <f ca="1">IF(EB$16=0,"",IF(AND(OFFSET(EB42,0,1)="Y",EC$16="Yes"),1,IF(OFFSET(EB42,0,1)="N",1,0)))</f>
        <v/>
      </c>
      <c r="EF42" s="188"/>
      <c r="EG42" s="268"/>
      <c r="EH42" s="269" t="s">
        <v>676</v>
      </c>
      <c r="EI42" s="279"/>
      <c r="EJ42" s="270" t="str">
        <f ca="1">IF(EG$16=0,"",IF(AND(OFFSET(EG42,0,1)="Y",EH$16="Yes"),1,IF(OFFSET(EG42,0,1)="N",1,0)))</f>
        <v/>
      </c>
      <c r="EK42" s="188"/>
      <c r="EL42" s="268"/>
      <c r="EM42" s="269" t="s">
        <v>676</v>
      </c>
      <c r="EN42" s="279"/>
      <c r="EO42" s="270" t="str">
        <f ca="1">IF(EL$16=0,"",IF(AND(OFFSET(EL42,0,1)="Y",EM$16="Yes"),1,IF(OFFSET(EL42,0,1)="N",1,0)))</f>
        <v/>
      </c>
      <c r="EP42" s="271"/>
      <c r="EQ42" s="509" t="str">
        <f ca="1">BP42</f>
        <v/>
      </c>
      <c r="ER42" s="509" t="str">
        <f t="shared" ref="ER42" ca="1" si="110">CL42</f>
        <v/>
      </c>
      <c r="ES42" s="509" t="str">
        <f t="shared" ref="ES42" ca="1" si="111">CT42</f>
        <v/>
      </c>
      <c r="ET42" s="509" t="str">
        <f t="shared" ref="ET42" si="112">DF42</f>
        <v/>
      </c>
      <c r="EU42" s="509" t="str">
        <f t="shared" ref="EU42" ca="1" si="113">DK42</f>
        <v/>
      </c>
      <c r="EV42" s="509" t="str">
        <f t="shared" ref="EV42" ca="1" si="114">DP42</f>
        <v/>
      </c>
      <c r="EW42" s="509" t="str">
        <f t="shared" ref="EW42" ca="1" si="115">DU42</f>
        <v/>
      </c>
      <c r="EX42" s="509" t="str">
        <f t="shared" ref="EX42" ca="1" si="116">DZ42</f>
        <v/>
      </c>
      <c r="EY42" s="509" t="str">
        <f t="shared" ref="EY42" ca="1" si="117">EE42</f>
        <v/>
      </c>
      <c r="EZ42" s="509" t="str">
        <f t="shared" ref="EZ42" ca="1" si="118">EJ42</f>
        <v/>
      </c>
      <c r="FA42" s="509" t="str">
        <f t="shared" ref="FA42" ca="1" si="119">EO42</f>
        <v/>
      </c>
      <c r="FC42" s="509">
        <f t="shared" ref="FC42" ca="1" si="120">COUNTA(EQ42:FA42)-COUNTBLANK(EQ42:FA42)</f>
        <v>0</v>
      </c>
      <c r="FD42" s="280">
        <f t="shared" ref="FD42" ca="1" si="121">SUM(EQ42:FA42)</f>
        <v>0</v>
      </c>
      <c r="FE42" s="280" t="str">
        <f t="shared" ref="FE42" ca="1" si="122">IF(AND(FC42=FD42,FD42&gt;0),"Show","Hide")</f>
        <v>Hide</v>
      </c>
      <c r="FF42" s="228"/>
      <c r="FG42" s="281"/>
      <c r="FH42" s="281"/>
      <c r="FI42" s="281"/>
      <c r="FJ42" s="281"/>
      <c r="FK42" s="281"/>
      <c r="FL42" s="281"/>
    </row>
    <row r="43" spans="1:168" ht="6" customHeight="1" x14ac:dyDescent="0.25">
      <c r="A43" s="28" t="s">
        <v>526</v>
      </c>
      <c r="C43" s="93"/>
      <c r="D43" s="128"/>
      <c r="E43" s="86"/>
      <c r="F43" s="195"/>
      <c r="G43" s="153"/>
      <c r="H43" s="182"/>
      <c r="I43" s="196"/>
      <c r="J43" s="96"/>
      <c r="K43" s="196"/>
      <c r="L43" s="127"/>
      <c r="M43" s="127"/>
      <c r="N43" s="127"/>
      <c r="O43" s="127"/>
      <c r="Q43" s="1"/>
      <c r="AE43" s="11"/>
      <c r="AF43" s="122"/>
      <c r="AG43" s="12" t="b">
        <f>AG42</f>
        <v>1</v>
      </c>
      <c r="AH43" s="12"/>
      <c r="AI43" s="168"/>
      <c r="AJ43" s="166"/>
      <c r="AK43" s="166"/>
      <c r="AL43" s="167"/>
      <c r="AM43" s="1"/>
      <c r="AN43" s="1"/>
      <c r="AO43" s="1"/>
      <c r="AP43" s="1"/>
      <c r="AQ43" s="1"/>
      <c r="AR43" s="1"/>
      <c r="AS43" s="1"/>
      <c r="AT43" s="230" t="str">
        <f t="shared" si="5"/>
        <v/>
      </c>
      <c r="AU43" s="231" t="str">
        <f t="shared" si="4"/>
        <v/>
      </c>
      <c r="AV43" s="227"/>
      <c r="AW43" s="230" t="str">
        <f>AW42</f>
        <v/>
      </c>
      <c r="AX43" s="227"/>
      <c r="AY43" s="230" t="str">
        <f>AY42</f>
        <v/>
      </c>
      <c r="AZ43" s="227"/>
      <c r="BA43" s="230" t="str">
        <f>BA42</f>
        <v/>
      </c>
      <c r="BB43" s="227"/>
      <c r="BC43" s="230" t="str">
        <f>BC42</f>
        <v/>
      </c>
      <c r="BD43" s="227"/>
      <c r="BE43" s="230" t="str">
        <f>BE42</f>
        <v/>
      </c>
      <c r="BF43" s="227"/>
      <c r="BG43" s="230" t="str">
        <f>BG42</f>
        <v/>
      </c>
      <c r="BH43" s="1"/>
      <c r="FE43" s="90" t="str">
        <f ca="1">FE42</f>
        <v>Hide</v>
      </c>
      <c r="FF43" s="228"/>
      <c r="FG43" s="281"/>
      <c r="FH43" s="281"/>
      <c r="FI43" s="281"/>
      <c r="FJ43" s="281"/>
      <c r="FK43" s="281"/>
      <c r="FL43" s="281"/>
    </row>
    <row r="44" spans="1:168" ht="6" customHeight="1" x14ac:dyDescent="0.25">
      <c r="A44" s="28" t="s">
        <v>526</v>
      </c>
      <c r="C44" s="92"/>
      <c r="D44" s="3"/>
      <c r="E44" s="82"/>
      <c r="F44" s="191"/>
      <c r="G44" s="154"/>
      <c r="H44" s="187"/>
      <c r="I44" s="192"/>
      <c r="J44" s="94"/>
      <c r="K44" s="192"/>
      <c r="L44" s="507"/>
      <c r="M44" s="507"/>
      <c r="N44" s="507"/>
      <c r="O44" s="507"/>
      <c r="Q44" s="1"/>
      <c r="AE44" s="11"/>
      <c r="AF44" s="122"/>
      <c r="AG44" s="124" t="b">
        <f>AG45</f>
        <v>1</v>
      </c>
      <c r="AH44" s="124"/>
      <c r="AI44" s="168"/>
      <c r="AJ44" s="166"/>
      <c r="AK44" s="166"/>
      <c r="AL44" s="167"/>
      <c r="AM44" s="1"/>
      <c r="AN44" s="1"/>
      <c r="AO44" s="1"/>
      <c r="AP44" s="1"/>
      <c r="AQ44" s="1"/>
      <c r="AR44" s="1"/>
      <c r="AS44" s="1"/>
      <c r="AT44" s="230" t="str">
        <f t="shared" si="5"/>
        <v/>
      </c>
      <c r="AU44" s="231" t="str">
        <f t="shared" si="4"/>
        <v/>
      </c>
      <c r="AV44" s="227"/>
      <c r="AW44" s="230" t="str">
        <f>AW45</f>
        <v/>
      </c>
      <c r="AX44" s="227"/>
      <c r="AY44" s="230" t="str">
        <f>AY45</f>
        <v/>
      </c>
      <c r="AZ44" s="227"/>
      <c r="BA44" s="230" t="str">
        <f>BA45</f>
        <v/>
      </c>
      <c r="BB44" s="227"/>
      <c r="BC44" s="230" t="str">
        <f>BC45</f>
        <v/>
      </c>
      <c r="BD44" s="227"/>
      <c r="BE44" s="230" t="str">
        <f>BE45</f>
        <v/>
      </c>
      <c r="BF44" s="227"/>
      <c r="BG44" s="230" t="str">
        <f>BG45</f>
        <v/>
      </c>
      <c r="BH44" s="1"/>
      <c r="FE44" s="90" t="str">
        <f ca="1">FE45</f>
        <v>Hide</v>
      </c>
      <c r="FF44" s="228"/>
      <c r="FG44" s="281"/>
      <c r="FH44" s="281"/>
      <c r="FI44" s="281"/>
      <c r="FJ44" s="281"/>
      <c r="FK44" s="281"/>
      <c r="FL44" s="281"/>
    </row>
    <row r="45" spans="1:168" ht="39.6" x14ac:dyDescent="0.25">
      <c r="A45" s="28" t="s">
        <v>526</v>
      </c>
      <c r="C45" s="176" t="s">
        <v>558</v>
      </c>
      <c r="D45" s="316" t="str">
        <f>IF(Cklst_Style=4,IF(FIND("--",$C$3)=11,MID($C$3,9,1)&amp;"."&amp;AI45,MID($C$3,9,2)&amp;"."&amp;AI45),IF(FIND("--",$C$3)=9,MID($C$3,7,1)&amp;"."&amp;AI45,MID($C$3,7,2)&amp;"."&amp;AI45))</f>
        <v>2.10</v>
      </c>
      <c r="E45" s="481" t="s">
        <v>729</v>
      </c>
      <c r="F45" s="177"/>
      <c r="G45" s="508" t="s">
        <v>203</v>
      </c>
      <c r="H45" s="181"/>
      <c r="I45" s="151" t="s">
        <v>216</v>
      </c>
      <c r="J45" s="143"/>
      <c r="K45" s="192"/>
      <c r="L45" s="482"/>
      <c r="M45" s="482"/>
      <c r="N45" s="482"/>
      <c r="O45" s="482"/>
      <c r="Q45" s="1"/>
      <c r="R45" s="171"/>
      <c r="S45" s="171"/>
      <c r="T45" s="171"/>
      <c r="U45" s="171"/>
      <c r="AE45" s="11" t="b">
        <f>IF(F45=CHAR(80),TRUE,FALSE)</f>
        <v>0</v>
      </c>
      <c r="AF45" s="122" t="b">
        <f>IF(H45=CHAR(80),TRUE,FALSE)</f>
        <v>0</v>
      </c>
      <c r="AG45" s="12" t="b">
        <f>IF(OR(C45=CHAR(80),C45="."),TRUE,FALSE)</f>
        <v>1</v>
      </c>
      <c r="AH45" s="218">
        <v>0</v>
      </c>
      <c r="AI45" s="169">
        <v>10</v>
      </c>
      <c r="AJ45" s="160"/>
      <c r="AK45" s="160" t="b">
        <v>1</v>
      </c>
      <c r="AL45" s="161"/>
      <c r="AM45" s="1"/>
      <c r="AN45" s="1"/>
      <c r="AO45" s="1"/>
      <c r="AP45" s="1"/>
      <c r="AQ45" s="1"/>
      <c r="AR45" s="1"/>
      <c r="AS45" s="1"/>
      <c r="AT45" s="230" t="str">
        <f t="shared" si="5"/>
        <v/>
      </c>
      <c r="AU45" s="231" t="str">
        <f t="shared" si="4"/>
        <v>2.10</v>
      </c>
      <c r="AV45" s="318"/>
      <c r="AW45" s="230" t="str">
        <f>IF(AND(Setup_Flag=1,AV45="",$C45=""),FALSE,"")</f>
        <v/>
      </c>
      <c r="AX45" s="318"/>
      <c r="AY45" s="230" t="str">
        <f>IF(AND(MR2_Flag=1,AX45="",$C45=""),FALSE,"")</f>
        <v/>
      </c>
      <c r="AZ45" s="318"/>
      <c r="BA45" s="230" t="str">
        <f>IF(AND(DP_Flag=1,AZ45="",$C45=""),FALSE,"")</f>
        <v/>
      </c>
      <c r="BB45" s="318"/>
      <c r="BC45" s="230" t="str">
        <f>IF(AND(SS_Flag=1,BB45="",$C45=""),FALSE,"")</f>
        <v/>
      </c>
      <c r="BD45" s="318"/>
      <c r="BE45" s="230" t="str">
        <f>IF(AND(SP_Flag=1,BD45="",$C45=""),FALSE,"")</f>
        <v/>
      </c>
      <c r="BF45" s="318"/>
      <c r="BG45" s="230" t="str">
        <f>IF(AND(FM_Flag=1,BF45="",$C45=""),FALSE,"")</f>
        <v/>
      </c>
      <c r="BH45" s="1"/>
      <c r="BI45" s="268"/>
      <c r="BJ45" s="269" t="s">
        <v>675</v>
      </c>
      <c r="BK45" s="269" t="s">
        <v>675</v>
      </c>
      <c r="BL45" s="269" t="s">
        <v>675</v>
      </c>
      <c r="BM45" s="269" t="s">
        <v>675</v>
      </c>
      <c r="BN45" s="269" t="s">
        <v>675</v>
      </c>
      <c r="BO45" s="269" t="s">
        <v>675</v>
      </c>
      <c r="BP45" s="270" t="str">
        <f ca="1">IF(OR(BI$16=0,BR$16&lt;&gt;0),"",IF(OFFSET(BI45,0,BI$16)="Y",1,IF(OFFSET(BI45,0,BI$16)="N",0,"")))</f>
        <v/>
      </c>
      <c r="BQ45" s="278"/>
      <c r="BR45" s="268"/>
      <c r="BS45" s="269" t="s">
        <v>675</v>
      </c>
      <c r="BT45" s="269" t="s">
        <v>675</v>
      </c>
      <c r="BU45" s="269" t="s">
        <v>675</v>
      </c>
      <c r="BV45" s="269" t="s">
        <v>675</v>
      </c>
      <c r="BW45" s="269" t="s">
        <v>675</v>
      </c>
      <c r="BX45" s="269" t="s">
        <v>675</v>
      </c>
      <c r="BY45" s="269" t="s">
        <v>675</v>
      </c>
      <c r="BZ45" s="269" t="s">
        <v>675</v>
      </c>
      <c r="CA45" s="269" t="s">
        <v>675</v>
      </c>
      <c r="CB45" s="269" t="s">
        <v>675</v>
      </c>
      <c r="CC45" s="269" t="s">
        <v>675</v>
      </c>
      <c r="CD45" s="269" t="s">
        <v>675</v>
      </c>
      <c r="CE45" s="269" t="s">
        <v>675</v>
      </c>
      <c r="CF45" s="269" t="s">
        <v>675</v>
      </c>
      <c r="CG45" s="269" t="s">
        <v>675</v>
      </c>
      <c r="CH45" s="269" t="s">
        <v>675</v>
      </c>
      <c r="CI45" s="269" t="s">
        <v>675</v>
      </c>
      <c r="CJ45" s="269" t="s">
        <v>675</v>
      </c>
      <c r="CK45" s="269" t="s">
        <v>675</v>
      </c>
      <c r="CL45" s="270" t="str">
        <f ca="1">IF(BR$16=0,"",IF(OFFSET(BR45,0,BR$16)="Y",1,IF(OFFSET(BR45,0,BR$16)="N",0,"")))</f>
        <v/>
      </c>
      <c r="CM45" s="278"/>
      <c r="CN45" s="268"/>
      <c r="CO45" s="269" t="s">
        <v>675</v>
      </c>
      <c r="CP45" s="269" t="s">
        <v>675</v>
      </c>
      <c r="CQ45" s="269" t="s">
        <v>675</v>
      </c>
      <c r="CR45" s="269" t="s">
        <v>675</v>
      </c>
      <c r="CS45" s="269" t="s">
        <v>675</v>
      </c>
      <c r="CT45" s="270" t="str">
        <f ca="1">IF(OR(CN$16=0,CW$16&lt;&gt;0),"",IF(CW$16=1,0,IF(OFFSET(CN45,0,CN$16)="Y",1,IF(OFFSET(CN45,0,CN$16)="N",0,""))))</f>
        <v/>
      </c>
      <c r="CU45" s="188"/>
      <c r="CV45" s="268"/>
      <c r="CW45" s="269" t="s">
        <v>675</v>
      </c>
      <c r="CX45" s="269" t="s">
        <v>675</v>
      </c>
      <c r="CY45" s="269" t="s">
        <v>675</v>
      </c>
      <c r="CZ45" s="269" t="s">
        <v>675</v>
      </c>
      <c r="DA45" s="269" t="s">
        <v>675</v>
      </c>
      <c r="DB45" s="269" t="s">
        <v>675</v>
      </c>
      <c r="DC45" s="269" t="s">
        <v>675</v>
      </c>
      <c r="DD45" s="269" t="s">
        <v>675</v>
      </c>
      <c r="DE45" s="269" t="s">
        <v>675</v>
      </c>
      <c r="DF45" s="270" t="str">
        <f>IF(CV$16=0,"",IF(OR(AND(CW$16=1,CW45="Y"),AND(CX$16=1,CX45="Y"),AND(CY$16=1,CY45="Y"),AND(CZ$16=1,CZ45="Y"),AND(DA$16=1,DA45="Y"),AND(DB$16=1,DB45="Y"),AND(DC$16=1,DC45="Y"),AND(DD$16=1,DD45="Y"),AND(DE$16=1,DE45="Y")),1,IF(OR(AND(CW$16=1,CW45="N"),AND(CX$16=1,CX45="N"),AND(CY$16=1,CY45="N"),AND(CZ$16=1,CZ45="N"),AND(DA$16=1,DA45="N"),AND(DB$16=1,DB45="N"),AND(DC$16=1,DC45="N"),AND(DD$16=1,DD45="N"),AND(DE$16=1,DE45="N")),0,"")))</f>
        <v/>
      </c>
      <c r="DG45" s="188"/>
      <c r="DH45" s="268"/>
      <c r="DI45" s="269" t="s">
        <v>675</v>
      </c>
      <c r="DJ45" s="269" t="s">
        <v>675</v>
      </c>
      <c r="DK45" s="270" t="str">
        <f ca="1">IF(DH$16=0,"",IF(OFFSET(DH45,0,DH$16)="Y",1,IF(OFFSET(DH45,0,DH$16)="N",0,"")))</f>
        <v/>
      </c>
      <c r="DL45" s="188"/>
      <c r="DM45" s="268"/>
      <c r="DN45" s="269" t="s">
        <v>675</v>
      </c>
      <c r="DO45" s="269" t="s">
        <v>675</v>
      </c>
      <c r="DP45" s="270" t="str">
        <f ca="1">IF(DM$16=0,"",IF(OFFSET(DM45,0,DM$16)="Y",1,IF(OFFSET(DM45,0,DM$16)="N",0,"")))</f>
        <v/>
      </c>
      <c r="DQ45" s="188"/>
      <c r="DR45" s="268"/>
      <c r="DS45" s="269" t="s">
        <v>676</v>
      </c>
      <c r="DT45" s="279"/>
      <c r="DU45" s="270" t="str">
        <f ca="1">IF(DR$16=0,"",IF(AND(OFFSET(DR45,0,1)="Y",DS$16="Yes"),1,IF(OFFSET(DR45,0,1)="N",1,0)))</f>
        <v/>
      </c>
      <c r="DV45" s="188"/>
      <c r="DW45" s="268"/>
      <c r="DX45" s="269" t="s">
        <v>676</v>
      </c>
      <c r="DY45" s="279"/>
      <c r="DZ45" s="270" t="str">
        <f ca="1">IF(DW$16=0,"",IF(AND(OFFSET(DW45,0,1)="Y",DX$16="Yes"),1,IF(OFFSET(DW45,0,1)="N",1,0)))</f>
        <v/>
      </c>
      <c r="EA45" s="188"/>
      <c r="EB45" s="268"/>
      <c r="EC45" s="269" t="s">
        <v>676</v>
      </c>
      <c r="ED45" s="279"/>
      <c r="EE45" s="270" t="str">
        <f ca="1">IF(EB$16=0,"",IF(AND(OFFSET(EB45,0,1)="Y",EC$16="Yes"),1,IF(OFFSET(EB45,0,1)="N",1,0)))</f>
        <v/>
      </c>
      <c r="EF45" s="188"/>
      <c r="EG45" s="268"/>
      <c r="EH45" s="269" t="s">
        <v>676</v>
      </c>
      <c r="EI45" s="279"/>
      <c r="EJ45" s="270" t="str">
        <f ca="1">IF(EG$16=0,"",IF(AND(OFFSET(EG45,0,1)="Y",EH$16="Yes"),1,IF(OFFSET(EG45,0,1)="N",1,0)))</f>
        <v/>
      </c>
      <c r="EK45" s="188"/>
      <c r="EL45" s="268"/>
      <c r="EM45" s="269" t="s">
        <v>676</v>
      </c>
      <c r="EN45" s="279"/>
      <c r="EO45" s="270" t="str">
        <f ca="1">IF(EL$16=0,"",IF(AND(OFFSET(EL45,0,1)="Y",EM$16="Yes"),1,IF(OFFSET(EL45,0,1)="N",1,0)))</f>
        <v/>
      </c>
      <c r="EP45" s="271"/>
      <c r="EQ45" s="509" t="str">
        <f ca="1">BP45</f>
        <v/>
      </c>
      <c r="ER45" s="509" t="str">
        <f t="shared" ref="ER45" ca="1" si="123">CL45</f>
        <v/>
      </c>
      <c r="ES45" s="509" t="str">
        <f t="shared" ref="ES45" ca="1" si="124">CT45</f>
        <v/>
      </c>
      <c r="ET45" s="509" t="str">
        <f t="shared" ref="ET45" si="125">DF45</f>
        <v/>
      </c>
      <c r="EU45" s="509" t="str">
        <f t="shared" ref="EU45" ca="1" si="126">DK45</f>
        <v/>
      </c>
      <c r="EV45" s="509" t="str">
        <f t="shared" ref="EV45" ca="1" si="127">DP45</f>
        <v/>
      </c>
      <c r="EW45" s="509" t="str">
        <f t="shared" ref="EW45" ca="1" si="128">DU45</f>
        <v/>
      </c>
      <c r="EX45" s="509" t="str">
        <f t="shared" ref="EX45" ca="1" si="129">DZ45</f>
        <v/>
      </c>
      <c r="EY45" s="509" t="str">
        <f t="shared" ref="EY45" ca="1" si="130">EE45</f>
        <v/>
      </c>
      <c r="EZ45" s="509" t="str">
        <f t="shared" ref="EZ45" ca="1" si="131">EJ45</f>
        <v/>
      </c>
      <c r="FA45" s="509" t="str">
        <f t="shared" ref="FA45" ca="1" si="132">EO45</f>
        <v/>
      </c>
      <c r="FC45" s="509">
        <f t="shared" ref="FC45" ca="1" si="133">COUNTA(EQ45:FA45)-COUNTBLANK(EQ45:FA45)</f>
        <v>0</v>
      </c>
      <c r="FD45" s="280">
        <f t="shared" ref="FD45" ca="1" si="134">SUM(EQ45:FA45)</f>
        <v>0</v>
      </c>
      <c r="FE45" s="280" t="str">
        <f t="shared" ref="FE45" ca="1" si="135">IF(AND(FC45=FD45,FD45&gt;0),"Show","Hide")</f>
        <v>Hide</v>
      </c>
      <c r="FF45" s="228"/>
      <c r="FG45" s="281"/>
      <c r="FH45" s="281"/>
      <c r="FI45" s="281"/>
      <c r="FJ45" s="281"/>
      <c r="FK45" s="281"/>
      <c r="FL45" s="281"/>
    </row>
    <row r="46" spans="1:168" ht="6" customHeight="1" x14ac:dyDescent="0.25">
      <c r="A46" s="28" t="s">
        <v>526</v>
      </c>
      <c r="C46" s="93"/>
      <c r="D46" s="128"/>
      <c r="E46" s="86"/>
      <c r="F46" s="195"/>
      <c r="G46" s="153"/>
      <c r="H46" s="182"/>
      <c r="I46" s="196"/>
      <c r="J46" s="96"/>
      <c r="K46" s="196"/>
      <c r="L46" s="127"/>
      <c r="M46" s="127"/>
      <c r="N46" s="127"/>
      <c r="O46" s="127"/>
      <c r="Q46" s="1"/>
      <c r="AE46" s="11"/>
      <c r="AF46" s="122"/>
      <c r="AG46" s="12" t="b">
        <f>AG45</f>
        <v>1</v>
      </c>
      <c r="AH46" s="12"/>
      <c r="AI46" s="168"/>
      <c r="AJ46" s="166"/>
      <c r="AK46" s="166"/>
      <c r="AL46" s="167"/>
      <c r="AM46" s="1"/>
      <c r="AN46" s="1"/>
      <c r="AO46" s="1"/>
      <c r="AP46" s="1"/>
      <c r="AQ46" s="1"/>
      <c r="AR46" s="1"/>
      <c r="AS46" s="1"/>
      <c r="AT46" s="230" t="str">
        <f t="shared" si="5"/>
        <v/>
      </c>
      <c r="AU46" s="231" t="str">
        <f t="shared" si="4"/>
        <v/>
      </c>
      <c r="AV46" s="227"/>
      <c r="AW46" s="230" t="str">
        <f>AW45</f>
        <v/>
      </c>
      <c r="AX46" s="227"/>
      <c r="AY46" s="230" t="str">
        <f>AY45</f>
        <v/>
      </c>
      <c r="AZ46" s="227"/>
      <c r="BA46" s="230" t="str">
        <f>BA45</f>
        <v/>
      </c>
      <c r="BB46" s="227"/>
      <c r="BC46" s="230" t="str">
        <f>BC45</f>
        <v/>
      </c>
      <c r="BD46" s="227"/>
      <c r="BE46" s="230" t="str">
        <f>BE45</f>
        <v/>
      </c>
      <c r="BF46" s="227"/>
      <c r="BG46" s="230" t="str">
        <f>BG45</f>
        <v/>
      </c>
      <c r="BH46" s="1"/>
      <c r="FE46" s="90" t="str">
        <f ca="1">FE45</f>
        <v>Hide</v>
      </c>
      <c r="FF46" s="228"/>
      <c r="FG46" s="281"/>
      <c r="FH46" s="281"/>
      <c r="FI46" s="281"/>
      <c r="FJ46" s="281"/>
      <c r="FK46" s="281"/>
      <c r="FL46" s="281"/>
    </row>
    <row r="47" spans="1:168" ht="6" customHeight="1" x14ac:dyDescent="0.25">
      <c r="A47" s="28" t="s">
        <v>526</v>
      </c>
      <c r="C47" s="92"/>
      <c r="D47" s="3"/>
      <c r="E47" s="82"/>
      <c r="F47" s="191"/>
      <c r="G47" s="154"/>
      <c r="H47" s="187"/>
      <c r="I47" s="192"/>
      <c r="J47" s="94"/>
      <c r="K47" s="192"/>
      <c r="L47" s="507"/>
      <c r="M47" s="507"/>
      <c r="N47" s="507"/>
      <c r="O47" s="507"/>
      <c r="Q47" s="1"/>
      <c r="AE47" s="11"/>
      <c r="AF47" s="122"/>
      <c r="AG47" s="124" t="b">
        <f>AG48</f>
        <v>1</v>
      </c>
      <c r="AH47" s="124"/>
      <c r="AI47" s="168"/>
      <c r="AJ47" s="166"/>
      <c r="AK47" s="166"/>
      <c r="AL47" s="167"/>
      <c r="AM47" s="1"/>
      <c r="AN47" s="1"/>
      <c r="AO47" s="1"/>
      <c r="AP47" s="1"/>
      <c r="AQ47" s="1"/>
      <c r="AR47" s="1"/>
      <c r="AS47" s="1"/>
      <c r="AT47" s="230" t="str">
        <f t="shared" si="5"/>
        <v/>
      </c>
      <c r="AU47" s="231" t="str">
        <f t="shared" si="4"/>
        <v/>
      </c>
      <c r="AV47" s="227"/>
      <c r="AW47" s="230" t="str">
        <f>AW48</f>
        <v/>
      </c>
      <c r="AX47" s="227"/>
      <c r="AY47" s="230" t="str">
        <f>AY48</f>
        <v/>
      </c>
      <c r="AZ47" s="227"/>
      <c r="BA47" s="230" t="str">
        <f>BA48</f>
        <v/>
      </c>
      <c r="BB47" s="227"/>
      <c r="BC47" s="230" t="str">
        <f>BC48</f>
        <v/>
      </c>
      <c r="BD47" s="227"/>
      <c r="BE47" s="230" t="str">
        <f>BE48</f>
        <v/>
      </c>
      <c r="BF47" s="227"/>
      <c r="BG47" s="230" t="str">
        <f>BG48</f>
        <v/>
      </c>
      <c r="BH47" s="1"/>
      <c r="FE47" s="90" t="str">
        <f ca="1">FE48</f>
        <v>Hide</v>
      </c>
      <c r="FF47" s="228"/>
      <c r="FG47" s="281"/>
      <c r="FH47" s="281"/>
      <c r="FI47" s="281"/>
      <c r="FJ47" s="281"/>
      <c r="FK47" s="281"/>
      <c r="FL47" s="281"/>
    </row>
    <row r="48" spans="1:168" ht="39.6" x14ac:dyDescent="0.25">
      <c r="A48" s="28" t="s">
        <v>526</v>
      </c>
      <c r="C48" s="176" t="s">
        <v>558</v>
      </c>
      <c r="D48" s="316" t="str">
        <f>IF(Cklst_Style=4,IF(FIND("--",$C$3)=11,MID($C$3,9,1)&amp;"."&amp;AI48,MID($C$3,9,2)&amp;"."&amp;AI48),IF(FIND("--",$C$3)=9,MID($C$3,7,1)&amp;"."&amp;AI48,MID($C$3,7,2)&amp;"."&amp;AI48))</f>
        <v>2.11</v>
      </c>
      <c r="E48" s="481" t="s">
        <v>730</v>
      </c>
      <c r="F48" s="177"/>
      <c r="G48" s="508" t="s">
        <v>203</v>
      </c>
      <c r="H48" s="181"/>
      <c r="I48" s="151" t="s">
        <v>216</v>
      </c>
      <c r="J48" s="143"/>
      <c r="K48" s="192"/>
      <c r="L48" s="482"/>
      <c r="M48" s="482"/>
      <c r="N48" s="482"/>
      <c r="O48" s="482"/>
      <c r="Q48" s="1"/>
      <c r="R48" s="171"/>
      <c r="S48" s="171"/>
      <c r="T48" s="171"/>
      <c r="U48" s="171"/>
      <c r="AE48" s="11" t="b">
        <f>IF(F48=CHAR(80),TRUE,FALSE)</f>
        <v>0</v>
      </c>
      <c r="AF48" s="122" t="b">
        <f>IF(H48=CHAR(80),TRUE,FALSE)</f>
        <v>0</v>
      </c>
      <c r="AG48" s="12" t="b">
        <f>IF(OR(C48=CHAR(80),C48="."),TRUE,FALSE)</f>
        <v>1</v>
      </c>
      <c r="AH48" s="218">
        <v>0</v>
      </c>
      <c r="AI48" s="169">
        <v>11</v>
      </c>
      <c r="AJ48" s="160"/>
      <c r="AK48" s="160" t="b">
        <v>1</v>
      </c>
      <c r="AL48" s="161"/>
      <c r="AM48" s="1"/>
      <c r="AN48" s="1"/>
      <c r="AO48" s="1"/>
      <c r="AP48" s="1"/>
      <c r="AQ48" s="1"/>
      <c r="AR48" s="1"/>
      <c r="AS48" s="1"/>
      <c r="AT48" s="230" t="str">
        <f t="shared" si="5"/>
        <v/>
      </c>
      <c r="AU48" s="231" t="str">
        <f t="shared" ref="AU48:AU79" si="136">IF(D48&lt;&gt;0,D48,"")</f>
        <v>2.11</v>
      </c>
      <c r="AV48" s="318"/>
      <c r="AW48" s="230" t="str">
        <f>IF(AND(Setup_Flag=1,AV48="",$C48=""),FALSE,"")</f>
        <v/>
      </c>
      <c r="AX48" s="318"/>
      <c r="AY48" s="230" t="str">
        <f>IF(AND(MR2_Flag=1,AX48="",$C48=""),FALSE,"")</f>
        <v/>
      </c>
      <c r="AZ48" s="318"/>
      <c r="BA48" s="230" t="str">
        <f>IF(AND(DP_Flag=1,AZ48="",$C48=""),FALSE,"")</f>
        <v/>
      </c>
      <c r="BB48" s="318"/>
      <c r="BC48" s="230" t="str">
        <f>IF(AND(SS_Flag=1,BB48="",$C48=""),FALSE,"")</f>
        <v/>
      </c>
      <c r="BD48" s="318"/>
      <c r="BE48" s="230" t="str">
        <f>IF(AND(SP_Flag=1,BD48="",$C48=""),FALSE,"")</f>
        <v/>
      </c>
      <c r="BF48" s="318"/>
      <c r="BG48" s="230" t="str">
        <f>IF(AND(FM_Flag=1,BF48="",$C48=""),FALSE,"")</f>
        <v/>
      </c>
      <c r="BH48" s="1"/>
      <c r="BI48" s="268"/>
      <c r="BJ48" s="269" t="s">
        <v>675</v>
      </c>
      <c r="BK48" s="269" t="s">
        <v>675</v>
      </c>
      <c r="BL48" s="269" t="s">
        <v>675</v>
      </c>
      <c r="BM48" s="269" t="s">
        <v>675</v>
      </c>
      <c r="BN48" s="269" t="s">
        <v>675</v>
      </c>
      <c r="BO48" s="269" t="s">
        <v>675</v>
      </c>
      <c r="BP48" s="270" t="str">
        <f ca="1">IF(OR(BI$16=0,BR$16&lt;&gt;0),"",IF(OFFSET(BI48,0,BI$16)="Y",1,IF(OFFSET(BI48,0,BI$16)="N",0,"")))</f>
        <v/>
      </c>
      <c r="BQ48" s="278"/>
      <c r="BR48" s="268"/>
      <c r="BS48" s="269" t="s">
        <v>675</v>
      </c>
      <c r="BT48" s="269" t="s">
        <v>675</v>
      </c>
      <c r="BU48" s="269" t="s">
        <v>675</v>
      </c>
      <c r="BV48" s="269" t="s">
        <v>675</v>
      </c>
      <c r="BW48" s="269" t="s">
        <v>675</v>
      </c>
      <c r="BX48" s="269" t="s">
        <v>675</v>
      </c>
      <c r="BY48" s="269" t="s">
        <v>675</v>
      </c>
      <c r="BZ48" s="269" t="s">
        <v>675</v>
      </c>
      <c r="CA48" s="269" t="s">
        <v>675</v>
      </c>
      <c r="CB48" s="269" t="s">
        <v>675</v>
      </c>
      <c r="CC48" s="269" t="s">
        <v>675</v>
      </c>
      <c r="CD48" s="269" t="s">
        <v>675</v>
      </c>
      <c r="CE48" s="269" t="s">
        <v>675</v>
      </c>
      <c r="CF48" s="269" t="s">
        <v>675</v>
      </c>
      <c r="CG48" s="269" t="s">
        <v>675</v>
      </c>
      <c r="CH48" s="269" t="s">
        <v>675</v>
      </c>
      <c r="CI48" s="269" t="s">
        <v>675</v>
      </c>
      <c r="CJ48" s="269" t="s">
        <v>675</v>
      </c>
      <c r="CK48" s="269" t="s">
        <v>675</v>
      </c>
      <c r="CL48" s="270" t="str">
        <f ca="1">IF(BR$16=0,"",IF(OFFSET(BR48,0,BR$16)="Y",1,IF(OFFSET(BR48,0,BR$16)="N",0,"")))</f>
        <v/>
      </c>
      <c r="CM48" s="278"/>
      <c r="CN48" s="268"/>
      <c r="CO48" s="269" t="s">
        <v>675</v>
      </c>
      <c r="CP48" s="269" t="s">
        <v>675</v>
      </c>
      <c r="CQ48" s="269" t="s">
        <v>675</v>
      </c>
      <c r="CR48" s="269" t="s">
        <v>675</v>
      </c>
      <c r="CS48" s="269" t="s">
        <v>675</v>
      </c>
      <c r="CT48" s="270" t="str">
        <f ca="1">IF(OR(CN$16=0,CW$16&lt;&gt;0),"",IF(CW$16=1,0,IF(OFFSET(CN48,0,CN$16)="Y",1,IF(OFFSET(CN48,0,CN$16)="N",0,""))))</f>
        <v/>
      </c>
      <c r="CU48" s="188"/>
      <c r="CV48" s="268"/>
      <c r="CW48" s="269" t="s">
        <v>675</v>
      </c>
      <c r="CX48" s="269" t="s">
        <v>675</v>
      </c>
      <c r="CY48" s="269" t="s">
        <v>675</v>
      </c>
      <c r="CZ48" s="269" t="s">
        <v>675</v>
      </c>
      <c r="DA48" s="269" t="s">
        <v>675</v>
      </c>
      <c r="DB48" s="269" t="s">
        <v>675</v>
      </c>
      <c r="DC48" s="269" t="s">
        <v>675</v>
      </c>
      <c r="DD48" s="269" t="s">
        <v>675</v>
      </c>
      <c r="DE48" s="269" t="s">
        <v>675</v>
      </c>
      <c r="DF48" s="270" t="str">
        <f>IF(CV$16=0,"",IF(OR(AND(CW$16=1,CW48="Y"),AND(CX$16=1,CX48="Y"),AND(CY$16=1,CY48="Y"),AND(CZ$16=1,CZ48="Y"),AND(DA$16=1,DA48="Y"),AND(DB$16=1,DB48="Y"),AND(DC$16=1,DC48="Y"),AND(DD$16=1,DD48="Y"),AND(DE$16=1,DE48="Y")),1,IF(OR(AND(CW$16=1,CW48="N"),AND(CX$16=1,CX48="N"),AND(CY$16=1,CY48="N"),AND(CZ$16=1,CZ48="N"),AND(DA$16=1,DA48="N"),AND(DB$16=1,DB48="N"),AND(DC$16=1,DC48="N"),AND(DD$16=1,DD48="N"),AND(DE$16=1,DE48="N")),0,"")))</f>
        <v/>
      </c>
      <c r="DG48" s="188"/>
      <c r="DH48" s="268"/>
      <c r="DI48" s="269" t="s">
        <v>675</v>
      </c>
      <c r="DJ48" s="269" t="s">
        <v>675</v>
      </c>
      <c r="DK48" s="270" t="str">
        <f ca="1">IF(DH$16=0,"",IF(OFFSET(DH48,0,DH$16)="Y",1,IF(OFFSET(DH48,0,DH$16)="N",0,"")))</f>
        <v/>
      </c>
      <c r="DL48" s="188"/>
      <c r="DM48" s="268"/>
      <c r="DN48" s="269" t="s">
        <v>675</v>
      </c>
      <c r="DO48" s="269" t="s">
        <v>675</v>
      </c>
      <c r="DP48" s="270" t="str">
        <f ca="1">IF(DM$16=0,"",IF(OFFSET(DM48,0,DM$16)="Y",1,IF(OFFSET(DM48,0,DM$16)="N",0,"")))</f>
        <v/>
      </c>
      <c r="DQ48" s="188"/>
      <c r="DR48" s="268"/>
      <c r="DS48" s="269" t="s">
        <v>676</v>
      </c>
      <c r="DT48" s="279"/>
      <c r="DU48" s="270" t="str">
        <f ca="1">IF(DR$16=0,"",IF(AND(OFFSET(DR48,0,1)="Y",DS$16="Yes"),1,IF(OFFSET(DR48,0,1)="N",1,0)))</f>
        <v/>
      </c>
      <c r="DV48" s="188"/>
      <c r="DW48" s="268"/>
      <c r="DX48" s="269" t="s">
        <v>676</v>
      </c>
      <c r="DY48" s="279"/>
      <c r="DZ48" s="270" t="str">
        <f ca="1">IF(DW$16=0,"",IF(AND(OFFSET(DW48,0,1)="Y",DX$16="Yes"),1,IF(OFFSET(DW48,0,1)="N",1,0)))</f>
        <v/>
      </c>
      <c r="EA48" s="188"/>
      <c r="EB48" s="268"/>
      <c r="EC48" s="269" t="s">
        <v>676</v>
      </c>
      <c r="ED48" s="279"/>
      <c r="EE48" s="270" t="str">
        <f ca="1">IF(EB$16=0,"",IF(AND(OFFSET(EB48,0,1)="Y",EC$16="Yes"),1,IF(OFFSET(EB48,0,1)="N",1,0)))</f>
        <v/>
      </c>
      <c r="EF48" s="188"/>
      <c r="EG48" s="268"/>
      <c r="EH48" s="269" t="s">
        <v>676</v>
      </c>
      <c r="EI48" s="279"/>
      <c r="EJ48" s="270" t="str">
        <f ca="1">IF(EG$16=0,"",IF(AND(OFFSET(EG48,0,1)="Y",EH$16="Yes"),1,IF(OFFSET(EG48,0,1)="N",1,0)))</f>
        <v/>
      </c>
      <c r="EK48" s="188"/>
      <c r="EL48" s="268"/>
      <c r="EM48" s="269" t="s">
        <v>676</v>
      </c>
      <c r="EN48" s="279"/>
      <c r="EO48" s="270" t="str">
        <f ca="1">IF(EL$16=0,"",IF(AND(OFFSET(EL48,0,1)="Y",EM$16="Yes"),1,IF(OFFSET(EL48,0,1)="N",1,0)))</f>
        <v/>
      </c>
      <c r="EP48" s="271"/>
      <c r="EQ48" s="509" t="str">
        <f ca="1">BP48</f>
        <v/>
      </c>
      <c r="ER48" s="509" t="str">
        <f t="shared" ref="ER48" ca="1" si="137">CL48</f>
        <v/>
      </c>
      <c r="ES48" s="509" t="str">
        <f t="shared" ref="ES48" ca="1" si="138">CT48</f>
        <v/>
      </c>
      <c r="ET48" s="509" t="str">
        <f t="shared" ref="ET48" si="139">DF48</f>
        <v/>
      </c>
      <c r="EU48" s="509" t="str">
        <f t="shared" ref="EU48" ca="1" si="140">DK48</f>
        <v/>
      </c>
      <c r="EV48" s="509" t="str">
        <f t="shared" ref="EV48" ca="1" si="141">DP48</f>
        <v/>
      </c>
      <c r="EW48" s="509" t="str">
        <f t="shared" ref="EW48" ca="1" si="142">DU48</f>
        <v/>
      </c>
      <c r="EX48" s="509" t="str">
        <f t="shared" ref="EX48" ca="1" si="143">DZ48</f>
        <v/>
      </c>
      <c r="EY48" s="509" t="str">
        <f t="shared" ref="EY48" ca="1" si="144">EE48</f>
        <v/>
      </c>
      <c r="EZ48" s="509" t="str">
        <f t="shared" ref="EZ48" ca="1" si="145">EJ48</f>
        <v/>
      </c>
      <c r="FA48" s="509" t="str">
        <f t="shared" ref="FA48" ca="1" si="146">EO48</f>
        <v/>
      </c>
      <c r="FC48" s="509">
        <f t="shared" ref="FC48" ca="1" si="147">COUNTA(EQ48:FA48)-COUNTBLANK(EQ48:FA48)</f>
        <v>0</v>
      </c>
      <c r="FD48" s="280">
        <f t="shared" ref="FD48" ca="1" si="148">SUM(EQ48:FA48)</f>
        <v>0</v>
      </c>
      <c r="FE48" s="280" t="str">
        <f t="shared" ref="FE48" ca="1" si="149">IF(AND(FC48=FD48,FD48&gt;0),"Show","Hide")</f>
        <v>Hide</v>
      </c>
      <c r="FF48" s="228"/>
      <c r="FG48" s="281"/>
      <c r="FH48" s="281"/>
      <c r="FI48" s="281"/>
      <c r="FJ48" s="281"/>
      <c r="FK48" s="281"/>
      <c r="FL48" s="281"/>
    </row>
    <row r="49" spans="1:168" ht="6" customHeight="1" x14ac:dyDescent="0.25">
      <c r="A49" s="28" t="s">
        <v>526</v>
      </c>
      <c r="C49" s="93"/>
      <c r="D49" s="128"/>
      <c r="E49" s="86"/>
      <c r="F49" s="195"/>
      <c r="G49" s="153"/>
      <c r="H49" s="182"/>
      <c r="I49" s="196"/>
      <c r="J49" s="96"/>
      <c r="K49" s="196"/>
      <c r="L49" s="127"/>
      <c r="M49" s="127"/>
      <c r="N49" s="127"/>
      <c r="O49" s="127"/>
      <c r="Q49" s="1"/>
      <c r="AE49" s="11"/>
      <c r="AF49" s="122"/>
      <c r="AG49" s="12" t="b">
        <f>AG48</f>
        <v>1</v>
      </c>
      <c r="AH49" s="12"/>
      <c r="AI49" s="168"/>
      <c r="AJ49" s="166"/>
      <c r="AK49" s="166"/>
      <c r="AL49" s="167"/>
      <c r="AM49" s="1"/>
      <c r="AN49" s="1"/>
      <c r="AO49" s="1"/>
      <c r="AP49" s="1"/>
      <c r="AQ49" s="1"/>
      <c r="AR49" s="1"/>
      <c r="AS49" s="1"/>
      <c r="AT49" s="230" t="str">
        <f t="shared" ref="AT49:AT80" si="150">IF(AG49&lt;&gt;TRUE,FALSE,"")</f>
        <v/>
      </c>
      <c r="AU49" s="231" t="str">
        <f t="shared" si="136"/>
        <v/>
      </c>
      <c r="AV49" s="227"/>
      <c r="AW49" s="230" t="str">
        <f>AW48</f>
        <v/>
      </c>
      <c r="AX49" s="227"/>
      <c r="AY49" s="230" t="str">
        <f>AY48</f>
        <v/>
      </c>
      <c r="AZ49" s="227"/>
      <c r="BA49" s="230" t="str">
        <f>BA48</f>
        <v/>
      </c>
      <c r="BB49" s="227"/>
      <c r="BC49" s="230" t="str">
        <f>BC48</f>
        <v/>
      </c>
      <c r="BD49" s="227"/>
      <c r="BE49" s="230" t="str">
        <f>BE48</f>
        <v/>
      </c>
      <c r="BF49" s="227"/>
      <c r="BG49" s="230" t="str">
        <f>BG48</f>
        <v/>
      </c>
      <c r="BH49" s="1"/>
      <c r="FE49" s="90" t="str">
        <f ca="1">FE48</f>
        <v>Hide</v>
      </c>
      <c r="FF49" s="228"/>
      <c r="FG49" s="281"/>
      <c r="FH49" s="281"/>
      <c r="FI49" s="281"/>
      <c r="FJ49" s="281"/>
      <c r="FK49" s="281"/>
      <c r="FL49" s="281"/>
    </row>
    <row r="50" spans="1:168" ht="6" customHeight="1" x14ac:dyDescent="0.25">
      <c r="A50" s="28" t="s">
        <v>526</v>
      </c>
      <c r="C50" s="92"/>
      <c r="D50" s="3"/>
      <c r="E50" s="82"/>
      <c r="F50" s="191"/>
      <c r="G50" s="154"/>
      <c r="H50" s="187"/>
      <c r="I50" s="192"/>
      <c r="J50" s="94"/>
      <c r="K50" s="192"/>
      <c r="L50" s="507"/>
      <c r="M50" s="507"/>
      <c r="N50" s="507"/>
      <c r="O50" s="507"/>
      <c r="Q50" s="1"/>
      <c r="AE50" s="11"/>
      <c r="AF50" s="122"/>
      <c r="AG50" s="124" t="b">
        <f>AG51</f>
        <v>1</v>
      </c>
      <c r="AH50" s="124"/>
      <c r="AI50" s="168"/>
      <c r="AJ50" s="166"/>
      <c r="AK50" s="166"/>
      <c r="AL50" s="167"/>
      <c r="AM50" s="1"/>
      <c r="AN50" s="1"/>
      <c r="AO50" s="1"/>
      <c r="AP50" s="1"/>
      <c r="AQ50" s="1"/>
      <c r="AR50" s="1"/>
      <c r="AS50" s="1"/>
      <c r="AT50" s="230" t="str">
        <f t="shared" si="150"/>
        <v/>
      </c>
      <c r="AU50" s="231" t="str">
        <f t="shared" si="136"/>
        <v/>
      </c>
      <c r="AV50" s="227"/>
      <c r="AW50" s="230" t="str">
        <f>AW51</f>
        <v/>
      </c>
      <c r="AX50" s="227"/>
      <c r="AY50" s="230" t="str">
        <f>AY51</f>
        <v/>
      </c>
      <c r="AZ50" s="227"/>
      <c r="BA50" s="230" t="str">
        <f>BA51</f>
        <v/>
      </c>
      <c r="BB50" s="227"/>
      <c r="BC50" s="230" t="str">
        <f>BC51</f>
        <v/>
      </c>
      <c r="BD50" s="227"/>
      <c r="BE50" s="230" t="str">
        <f>BE51</f>
        <v/>
      </c>
      <c r="BF50" s="227"/>
      <c r="BG50" s="230" t="str">
        <f>BG51</f>
        <v/>
      </c>
      <c r="BH50" s="1"/>
      <c r="FE50" s="90" t="str">
        <f ca="1">FE51</f>
        <v>Hide</v>
      </c>
      <c r="FF50" s="228"/>
      <c r="FG50" s="281"/>
      <c r="FH50" s="281"/>
      <c r="FI50" s="281"/>
      <c r="FJ50" s="281"/>
      <c r="FK50" s="281"/>
      <c r="FL50" s="281"/>
    </row>
    <row r="51" spans="1:168" ht="26.4" x14ac:dyDescent="0.25">
      <c r="A51" s="28" t="s">
        <v>526</v>
      </c>
      <c r="C51" s="176" t="s">
        <v>558</v>
      </c>
      <c r="D51" s="316" t="str">
        <f>IF(Cklst_Style=4,IF(FIND("--",$C$3)=11,MID($C$3,9,1)&amp;"."&amp;AI51,MID($C$3,9,2)&amp;"."&amp;AI51),IF(FIND("--",$C$3)=9,MID($C$3,7,1)&amp;"."&amp;AI51,MID($C$3,7,2)&amp;"."&amp;AI51))</f>
        <v>2.12</v>
      </c>
      <c r="E51" s="481" t="s">
        <v>731</v>
      </c>
      <c r="F51" s="177"/>
      <c r="G51" s="508" t="s">
        <v>203</v>
      </c>
      <c r="H51" s="181"/>
      <c r="I51" s="151" t="s">
        <v>216</v>
      </c>
      <c r="J51" s="143"/>
      <c r="K51" s="192"/>
      <c r="L51" s="482"/>
      <c r="M51" s="482"/>
      <c r="N51" s="482"/>
      <c r="O51" s="482"/>
      <c r="Q51" s="1"/>
      <c r="R51" s="171"/>
      <c r="S51" s="171"/>
      <c r="T51" s="171"/>
      <c r="U51" s="171"/>
      <c r="AE51" s="11" t="b">
        <f>IF(F51=CHAR(80),TRUE,FALSE)</f>
        <v>0</v>
      </c>
      <c r="AF51" s="122" t="b">
        <f>IF(H51=CHAR(80),TRUE,FALSE)</f>
        <v>0</v>
      </c>
      <c r="AG51" s="12" t="b">
        <f>IF(OR(C51=CHAR(80),C51="."),TRUE,FALSE)</f>
        <v>1</v>
      </c>
      <c r="AH51" s="218">
        <v>0</v>
      </c>
      <c r="AI51" s="169">
        <v>12</v>
      </c>
      <c r="AJ51" s="160"/>
      <c r="AK51" s="160" t="b">
        <v>1</v>
      </c>
      <c r="AL51" s="161"/>
      <c r="AM51" s="1"/>
      <c r="AN51" s="1"/>
      <c r="AO51" s="1"/>
      <c r="AP51" s="1"/>
      <c r="AQ51" s="1"/>
      <c r="AR51" s="1"/>
      <c r="AS51" s="1"/>
      <c r="AT51" s="230" t="str">
        <f t="shared" si="150"/>
        <v/>
      </c>
      <c r="AU51" s="231" t="str">
        <f t="shared" si="136"/>
        <v>2.12</v>
      </c>
      <c r="AV51" s="318"/>
      <c r="AW51" s="230" t="str">
        <f>IF(AND(Setup_Flag=1,AV51="",$C51=""),FALSE,"")</f>
        <v/>
      </c>
      <c r="AX51" s="318"/>
      <c r="AY51" s="230" t="str">
        <f>IF(AND(MR2_Flag=1,AX51="",$C51=""),FALSE,"")</f>
        <v/>
      </c>
      <c r="AZ51" s="318"/>
      <c r="BA51" s="230" t="str">
        <f>IF(AND(DP_Flag=1,AZ51="",$C51=""),FALSE,"")</f>
        <v/>
      </c>
      <c r="BB51" s="318"/>
      <c r="BC51" s="230" t="str">
        <f>IF(AND(SS_Flag=1,BB51="",$C51=""),FALSE,"")</f>
        <v/>
      </c>
      <c r="BD51" s="318"/>
      <c r="BE51" s="230" t="str">
        <f>IF(AND(SP_Flag=1,BD51="",$C51=""),FALSE,"")</f>
        <v/>
      </c>
      <c r="BF51" s="318"/>
      <c r="BG51" s="230" t="str">
        <f>IF(AND(FM_Flag=1,BF51="",$C51=""),FALSE,"")</f>
        <v/>
      </c>
      <c r="BH51" s="1"/>
      <c r="BI51" s="268"/>
      <c r="BJ51" s="269" t="s">
        <v>675</v>
      </c>
      <c r="BK51" s="269" t="s">
        <v>675</v>
      </c>
      <c r="BL51" s="269" t="s">
        <v>675</v>
      </c>
      <c r="BM51" s="269" t="s">
        <v>675</v>
      </c>
      <c r="BN51" s="269" t="s">
        <v>675</v>
      </c>
      <c r="BO51" s="269" t="s">
        <v>675</v>
      </c>
      <c r="BP51" s="270" t="str">
        <f ca="1">IF(OR(BI$16=0,BR$16&lt;&gt;0),"",IF(OFFSET(BI51,0,BI$16)="Y",1,IF(OFFSET(BI51,0,BI$16)="N",0,"")))</f>
        <v/>
      </c>
      <c r="BQ51" s="278"/>
      <c r="BR51" s="268"/>
      <c r="BS51" s="269" t="s">
        <v>675</v>
      </c>
      <c r="BT51" s="269" t="s">
        <v>675</v>
      </c>
      <c r="BU51" s="269" t="s">
        <v>675</v>
      </c>
      <c r="BV51" s="269" t="s">
        <v>675</v>
      </c>
      <c r="BW51" s="269" t="s">
        <v>675</v>
      </c>
      <c r="BX51" s="269" t="s">
        <v>675</v>
      </c>
      <c r="BY51" s="269" t="s">
        <v>675</v>
      </c>
      <c r="BZ51" s="269" t="s">
        <v>675</v>
      </c>
      <c r="CA51" s="269" t="s">
        <v>675</v>
      </c>
      <c r="CB51" s="269" t="s">
        <v>675</v>
      </c>
      <c r="CC51" s="269" t="s">
        <v>675</v>
      </c>
      <c r="CD51" s="269" t="s">
        <v>675</v>
      </c>
      <c r="CE51" s="269" t="s">
        <v>675</v>
      </c>
      <c r="CF51" s="269" t="s">
        <v>675</v>
      </c>
      <c r="CG51" s="269" t="s">
        <v>675</v>
      </c>
      <c r="CH51" s="269" t="s">
        <v>675</v>
      </c>
      <c r="CI51" s="269" t="s">
        <v>675</v>
      </c>
      <c r="CJ51" s="269" t="s">
        <v>675</v>
      </c>
      <c r="CK51" s="269" t="s">
        <v>675</v>
      </c>
      <c r="CL51" s="270" t="str">
        <f ca="1">IF(BR$16=0,"",IF(OFFSET(BR51,0,BR$16)="Y",1,IF(OFFSET(BR51,0,BR$16)="N",0,"")))</f>
        <v/>
      </c>
      <c r="CM51" s="278"/>
      <c r="CN51" s="268"/>
      <c r="CO51" s="269" t="s">
        <v>675</v>
      </c>
      <c r="CP51" s="269" t="s">
        <v>675</v>
      </c>
      <c r="CQ51" s="269" t="s">
        <v>675</v>
      </c>
      <c r="CR51" s="269" t="s">
        <v>675</v>
      </c>
      <c r="CS51" s="269" t="s">
        <v>675</v>
      </c>
      <c r="CT51" s="270" t="str">
        <f ca="1">IF(OR(CN$16=0,CW$16&lt;&gt;0),"",IF(CW$16=1,0,IF(OFFSET(CN51,0,CN$16)="Y",1,IF(OFFSET(CN51,0,CN$16)="N",0,""))))</f>
        <v/>
      </c>
      <c r="CU51" s="188"/>
      <c r="CV51" s="268"/>
      <c r="CW51" s="269" t="s">
        <v>675</v>
      </c>
      <c r="CX51" s="269" t="s">
        <v>675</v>
      </c>
      <c r="CY51" s="269" t="s">
        <v>675</v>
      </c>
      <c r="CZ51" s="269" t="s">
        <v>675</v>
      </c>
      <c r="DA51" s="269" t="s">
        <v>675</v>
      </c>
      <c r="DB51" s="269" t="s">
        <v>675</v>
      </c>
      <c r="DC51" s="269" t="s">
        <v>675</v>
      </c>
      <c r="DD51" s="269" t="s">
        <v>675</v>
      </c>
      <c r="DE51" s="269" t="s">
        <v>675</v>
      </c>
      <c r="DF51" s="270" t="str">
        <f>IF(CV$16=0,"",IF(OR(AND(CW$16=1,CW51="Y"),AND(CX$16=1,CX51="Y"),AND(CY$16=1,CY51="Y"),AND(CZ$16=1,CZ51="Y"),AND(DA$16=1,DA51="Y"),AND(DB$16=1,DB51="Y"),AND(DC$16=1,DC51="Y"),AND(DD$16=1,DD51="Y"),AND(DE$16=1,DE51="Y")),1,IF(OR(AND(CW$16=1,CW51="N"),AND(CX$16=1,CX51="N"),AND(CY$16=1,CY51="N"),AND(CZ$16=1,CZ51="N"),AND(DA$16=1,DA51="N"),AND(DB$16=1,DB51="N"),AND(DC$16=1,DC51="N"),AND(DD$16=1,DD51="N"),AND(DE$16=1,DE51="N")),0,"")))</f>
        <v/>
      </c>
      <c r="DG51" s="188"/>
      <c r="DH51" s="268"/>
      <c r="DI51" s="269" t="s">
        <v>675</v>
      </c>
      <c r="DJ51" s="269" t="s">
        <v>675</v>
      </c>
      <c r="DK51" s="270" t="str">
        <f ca="1">IF(DH$16=0,"",IF(OFFSET(DH51,0,DH$16)="Y",1,IF(OFFSET(DH51,0,DH$16)="N",0,"")))</f>
        <v/>
      </c>
      <c r="DL51" s="188"/>
      <c r="DM51" s="268"/>
      <c r="DN51" s="269" t="s">
        <v>675</v>
      </c>
      <c r="DO51" s="269" t="s">
        <v>675</v>
      </c>
      <c r="DP51" s="270" t="str">
        <f ca="1">IF(DM$16=0,"",IF(OFFSET(DM51,0,DM$16)="Y",1,IF(OFFSET(DM51,0,DM$16)="N",0,"")))</f>
        <v/>
      </c>
      <c r="DQ51" s="188"/>
      <c r="DR51" s="268"/>
      <c r="DS51" s="269" t="s">
        <v>676</v>
      </c>
      <c r="DT51" s="279"/>
      <c r="DU51" s="270" t="str">
        <f ca="1">IF(DR$16=0,"",IF(AND(OFFSET(DR51,0,1)="Y",DS$16="Yes"),1,IF(OFFSET(DR51,0,1)="N",1,0)))</f>
        <v/>
      </c>
      <c r="DV51" s="188"/>
      <c r="DW51" s="268"/>
      <c r="DX51" s="269" t="s">
        <v>676</v>
      </c>
      <c r="DY51" s="279"/>
      <c r="DZ51" s="270" t="str">
        <f ca="1">IF(DW$16=0,"",IF(AND(OFFSET(DW51,0,1)="Y",DX$16="Yes"),1,IF(OFFSET(DW51,0,1)="N",1,0)))</f>
        <v/>
      </c>
      <c r="EA51" s="188"/>
      <c r="EB51" s="268"/>
      <c r="EC51" s="269" t="s">
        <v>676</v>
      </c>
      <c r="ED51" s="279"/>
      <c r="EE51" s="270" t="str">
        <f ca="1">IF(EB$16=0,"",IF(AND(OFFSET(EB51,0,1)="Y",EC$16="Yes"),1,IF(OFFSET(EB51,0,1)="N",1,0)))</f>
        <v/>
      </c>
      <c r="EF51" s="188"/>
      <c r="EG51" s="268"/>
      <c r="EH51" s="269" t="s">
        <v>676</v>
      </c>
      <c r="EI51" s="279"/>
      <c r="EJ51" s="270" t="str">
        <f ca="1">IF(EG$16=0,"",IF(AND(OFFSET(EG51,0,1)="Y",EH$16="Yes"),1,IF(OFFSET(EG51,0,1)="N",1,0)))</f>
        <v/>
      </c>
      <c r="EK51" s="188"/>
      <c r="EL51" s="268"/>
      <c r="EM51" s="269" t="s">
        <v>676</v>
      </c>
      <c r="EN51" s="279"/>
      <c r="EO51" s="270" t="str">
        <f ca="1">IF(EL$16=0,"",IF(AND(OFFSET(EL51,0,1)="Y",EM$16="Yes"),1,IF(OFFSET(EL51,0,1)="N",1,0)))</f>
        <v/>
      </c>
      <c r="EP51" s="271"/>
      <c r="EQ51" s="509" t="str">
        <f ca="1">BP51</f>
        <v/>
      </c>
      <c r="ER51" s="509" t="str">
        <f t="shared" ref="ER51" ca="1" si="151">CL51</f>
        <v/>
      </c>
      <c r="ES51" s="509" t="str">
        <f t="shared" ref="ES51" ca="1" si="152">CT51</f>
        <v/>
      </c>
      <c r="ET51" s="509" t="str">
        <f t="shared" ref="ET51" si="153">DF51</f>
        <v/>
      </c>
      <c r="EU51" s="509" t="str">
        <f t="shared" ref="EU51" ca="1" si="154">DK51</f>
        <v/>
      </c>
      <c r="EV51" s="509" t="str">
        <f t="shared" ref="EV51" ca="1" si="155">DP51</f>
        <v/>
      </c>
      <c r="EW51" s="509" t="str">
        <f t="shared" ref="EW51" ca="1" si="156">DU51</f>
        <v/>
      </c>
      <c r="EX51" s="509" t="str">
        <f t="shared" ref="EX51" ca="1" si="157">DZ51</f>
        <v/>
      </c>
      <c r="EY51" s="509" t="str">
        <f t="shared" ref="EY51" ca="1" si="158">EE51</f>
        <v/>
      </c>
      <c r="EZ51" s="509" t="str">
        <f t="shared" ref="EZ51" ca="1" si="159">EJ51</f>
        <v/>
      </c>
      <c r="FA51" s="509" t="str">
        <f t="shared" ref="FA51" ca="1" si="160">EO51</f>
        <v/>
      </c>
      <c r="FC51" s="509">
        <f t="shared" ref="FC51" ca="1" si="161">COUNTA(EQ51:FA51)-COUNTBLANK(EQ51:FA51)</f>
        <v>0</v>
      </c>
      <c r="FD51" s="280">
        <f t="shared" ref="FD51" ca="1" si="162">SUM(EQ51:FA51)</f>
        <v>0</v>
      </c>
      <c r="FE51" s="280" t="str">
        <f t="shared" ref="FE51" ca="1" si="163">IF(AND(FC51=FD51,FD51&gt;0),"Show","Hide")</f>
        <v>Hide</v>
      </c>
      <c r="FF51" s="228"/>
      <c r="FG51" s="281"/>
      <c r="FH51" s="281"/>
      <c r="FI51" s="281"/>
      <c r="FJ51" s="281"/>
      <c r="FK51" s="281"/>
      <c r="FL51" s="281"/>
    </row>
    <row r="52" spans="1:168" ht="6" customHeight="1" x14ac:dyDescent="0.25">
      <c r="A52" s="28" t="s">
        <v>526</v>
      </c>
      <c r="C52" s="93"/>
      <c r="D52" s="128"/>
      <c r="E52" s="86"/>
      <c r="F52" s="195"/>
      <c r="G52" s="153"/>
      <c r="H52" s="182"/>
      <c r="I52" s="196"/>
      <c r="J52" s="96"/>
      <c r="K52" s="196"/>
      <c r="L52" s="127"/>
      <c r="M52" s="127"/>
      <c r="N52" s="127"/>
      <c r="O52" s="127"/>
      <c r="Q52" s="1"/>
      <c r="AE52" s="11"/>
      <c r="AF52" s="122"/>
      <c r="AG52" s="12" t="b">
        <f>AG51</f>
        <v>1</v>
      </c>
      <c r="AH52" s="12"/>
      <c r="AI52" s="168"/>
      <c r="AJ52" s="166"/>
      <c r="AK52" s="166"/>
      <c r="AL52" s="167"/>
      <c r="AM52" s="1"/>
      <c r="AN52" s="1"/>
      <c r="AO52" s="1"/>
      <c r="AP52" s="1"/>
      <c r="AQ52" s="1"/>
      <c r="AR52" s="1"/>
      <c r="AS52" s="1"/>
      <c r="AT52" s="230" t="str">
        <f t="shared" si="150"/>
        <v/>
      </c>
      <c r="AU52" s="231" t="str">
        <f t="shared" si="136"/>
        <v/>
      </c>
      <c r="AV52" s="227"/>
      <c r="AW52" s="230" t="str">
        <f>AW51</f>
        <v/>
      </c>
      <c r="AX52" s="227"/>
      <c r="AY52" s="230" t="str">
        <f>AY51</f>
        <v/>
      </c>
      <c r="AZ52" s="227"/>
      <c r="BA52" s="230" t="str">
        <f>BA51</f>
        <v/>
      </c>
      <c r="BB52" s="227"/>
      <c r="BC52" s="230" t="str">
        <f>BC51</f>
        <v/>
      </c>
      <c r="BD52" s="227"/>
      <c r="BE52" s="230" t="str">
        <f>BE51</f>
        <v/>
      </c>
      <c r="BF52" s="227"/>
      <c r="BG52" s="230" t="str">
        <f>BG51</f>
        <v/>
      </c>
      <c r="BH52" s="1"/>
      <c r="FE52" s="90" t="str">
        <f ca="1">FE51</f>
        <v>Hide</v>
      </c>
      <c r="FF52" s="228"/>
      <c r="FG52" s="281"/>
      <c r="FH52" s="281"/>
      <c r="FI52" s="281"/>
      <c r="FJ52" s="281"/>
      <c r="FK52" s="281"/>
      <c r="FL52" s="281"/>
    </row>
    <row r="53" spans="1:168" ht="6" customHeight="1" x14ac:dyDescent="0.25">
      <c r="A53" s="28" t="s">
        <v>526</v>
      </c>
      <c r="C53" s="92"/>
      <c r="D53" s="3"/>
      <c r="E53" s="82"/>
      <c r="F53" s="191"/>
      <c r="G53" s="154"/>
      <c r="H53" s="187"/>
      <c r="I53" s="192"/>
      <c r="J53" s="94"/>
      <c r="K53" s="192"/>
      <c r="L53" s="507"/>
      <c r="M53" s="507"/>
      <c r="N53" s="507"/>
      <c r="O53" s="507"/>
      <c r="Q53" s="1"/>
      <c r="AE53" s="11"/>
      <c r="AF53" s="122"/>
      <c r="AG53" s="124" t="b">
        <f>AG54</f>
        <v>1</v>
      </c>
      <c r="AH53" s="124"/>
      <c r="AI53" s="168"/>
      <c r="AJ53" s="166"/>
      <c r="AK53" s="166"/>
      <c r="AL53" s="167"/>
      <c r="AM53" s="1"/>
      <c r="AN53" s="1"/>
      <c r="AO53" s="1"/>
      <c r="AP53" s="1"/>
      <c r="AQ53" s="1"/>
      <c r="AR53" s="1"/>
      <c r="AS53" s="1"/>
      <c r="AT53" s="230" t="str">
        <f t="shared" si="150"/>
        <v/>
      </c>
      <c r="AU53" s="231" t="str">
        <f t="shared" si="136"/>
        <v/>
      </c>
      <c r="AV53" s="227"/>
      <c r="AW53" s="230" t="str">
        <f>AW54</f>
        <v/>
      </c>
      <c r="AX53" s="227"/>
      <c r="AY53" s="230" t="str">
        <f>AY54</f>
        <v/>
      </c>
      <c r="AZ53" s="227"/>
      <c r="BA53" s="230" t="str">
        <f>BA54</f>
        <v/>
      </c>
      <c r="BB53" s="227"/>
      <c r="BC53" s="230" t="str">
        <f>BC54</f>
        <v/>
      </c>
      <c r="BD53" s="227"/>
      <c r="BE53" s="230" t="str">
        <f>BE54</f>
        <v/>
      </c>
      <c r="BF53" s="227"/>
      <c r="BG53" s="230" t="str">
        <f>BG54</f>
        <v/>
      </c>
      <c r="BH53" s="1"/>
      <c r="FE53" s="90" t="str">
        <f ca="1">FE54</f>
        <v>Hide</v>
      </c>
      <c r="FF53" s="228"/>
      <c r="FG53" s="281"/>
      <c r="FH53" s="281"/>
      <c r="FI53" s="281"/>
      <c r="FJ53" s="281"/>
      <c r="FK53" s="281"/>
      <c r="FL53" s="281"/>
    </row>
    <row r="54" spans="1:168" ht="15" x14ac:dyDescent="0.25">
      <c r="A54" s="28" t="s">
        <v>526</v>
      </c>
      <c r="C54" s="176" t="s">
        <v>558</v>
      </c>
      <c r="D54" s="316" t="str">
        <f>IF(Cklst_Style=4,IF(FIND("--",$C$3)=11,MID($C$3,9,1)&amp;"."&amp;AI54,MID($C$3,9,2)&amp;"."&amp;AI54),IF(FIND("--",$C$3)=9,MID($C$3,7,1)&amp;"."&amp;AI54,MID($C$3,7,2)&amp;"."&amp;AI54))</f>
        <v>2.13</v>
      </c>
      <c r="E54" s="481" t="s">
        <v>732</v>
      </c>
      <c r="F54" s="177"/>
      <c r="G54" s="508" t="s">
        <v>203</v>
      </c>
      <c r="H54" s="181"/>
      <c r="I54" s="151" t="s">
        <v>216</v>
      </c>
      <c r="J54" s="143"/>
      <c r="K54" s="192"/>
      <c r="L54" s="482"/>
      <c r="M54" s="482"/>
      <c r="N54" s="482"/>
      <c r="O54" s="482"/>
      <c r="Q54" s="1"/>
      <c r="R54" s="171"/>
      <c r="S54" s="171"/>
      <c r="T54" s="171"/>
      <c r="U54" s="171"/>
      <c r="AE54" s="11" t="b">
        <f>IF(F54=CHAR(80),TRUE,FALSE)</f>
        <v>0</v>
      </c>
      <c r="AF54" s="122" t="b">
        <f>IF(H54=CHAR(80),TRUE,FALSE)</f>
        <v>0</v>
      </c>
      <c r="AG54" s="12" t="b">
        <f>IF(OR(C54=CHAR(80),C54="."),TRUE,FALSE)</f>
        <v>1</v>
      </c>
      <c r="AH54" s="218">
        <v>0</v>
      </c>
      <c r="AI54" s="169">
        <v>13</v>
      </c>
      <c r="AJ54" s="160"/>
      <c r="AK54" s="160" t="b">
        <v>1</v>
      </c>
      <c r="AL54" s="161"/>
      <c r="AM54" s="1"/>
      <c r="AN54" s="1"/>
      <c r="AO54" s="1"/>
      <c r="AP54" s="1"/>
      <c r="AQ54" s="1"/>
      <c r="AR54" s="1"/>
      <c r="AS54" s="1"/>
      <c r="AT54" s="230" t="str">
        <f t="shared" si="150"/>
        <v/>
      </c>
      <c r="AU54" s="231" t="str">
        <f t="shared" si="136"/>
        <v>2.13</v>
      </c>
      <c r="AV54" s="318"/>
      <c r="AW54" s="230" t="str">
        <f>IF(AND(Setup_Flag=1,AV54="",$C54=""),FALSE,"")</f>
        <v/>
      </c>
      <c r="AX54" s="318"/>
      <c r="AY54" s="230" t="str">
        <f>IF(AND(MR2_Flag=1,AX54="",$C54=""),FALSE,"")</f>
        <v/>
      </c>
      <c r="AZ54" s="318"/>
      <c r="BA54" s="230" t="str">
        <f>IF(AND(DP_Flag=1,AZ54="",$C54=""),FALSE,"")</f>
        <v/>
      </c>
      <c r="BB54" s="318"/>
      <c r="BC54" s="230" t="str">
        <f>IF(AND(SS_Flag=1,BB54="",$C54=""),FALSE,"")</f>
        <v/>
      </c>
      <c r="BD54" s="318"/>
      <c r="BE54" s="230" t="str">
        <f>IF(AND(SP_Flag=1,BD54="",$C54=""),FALSE,"")</f>
        <v/>
      </c>
      <c r="BF54" s="318"/>
      <c r="BG54" s="230" t="str">
        <f>IF(AND(FM_Flag=1,BF54="",$C54=""),FALSE,"")</f>
        <v/>
      </c>
      <c r="BH54" s="1"/>
      <c r="BI54" s="268"/>
      <c r="BJ54" s="269" t="s">
        <v>675</v>
      </c>
      <c r="BK54" s="269" t="s">
        <v>675</v>
      </c>
      <c r="BL54" s="269" t="s">
        <v>675</v>
      </c>
      <c r="BM54" s="269" t="s">
        <v>675</v>
      </c>
      <c r="BN54" s="269" t="s">
        <v>675</v>
      </c>
      <c r="BO54" s="269" t="s">
        <v>675</v>
      </c>
      <c r="BP54" s="270" t="str">
        <f ca="1">IF(OR(BI$16=0,BR$16&lt;&gt;0),"",IF(OFFSET(BI54,0,BI$16)="Y",1,IF(OFFSET(BI54,0,BI$16)="N",0,"")))</f>
        <v/>
      </c>
      <c r="BQ54" s="278"/>
      <c r="BR54" s="268"/>
      <c r="BS54" s="269" t="s">
        <v>675</v>
      </c>
      <c r="BT54" s="269" t="s">
        <v>675</v>
      </c>
      <c r="BU54" s="269" t="s">
        <v>675</v>
      </c>
      <c r="BV54" s="269" t="s">
        <v>675</v>
      </c>
      <c r="BW54" s="269" t="s">
        <v>675</v>
      </c>
      <c r="BX54" s="269" t="s">
        <v>675</v>
      </c>
      <c r="BY54" s="269" t="s">
        <v>675</v>
      </c>
      <c r="BZ54" s="269" t="s">
        <v>675</v>
      </c>
      <c r="CA54" s="269" t="s">
        <v>675</v>
      </c>
      <c r="CB54" s="269" t="s">
        <v>675</v>
      </c>
      <c r="CC54" s="269" t="s">
        <v>675</v>
      </c>
      <c r="CD54" s="269" t="s">
        <v>675</v>
      </c>
      <c r="CE54" s="269" t="s">
        <v>675</v>
      </c>
      <c r="CF54" s="269" t="s">
        <v>675</v>
      </c>
      <c r="CG54" s="269" t="s">
        <v>675</v>
      </c>
      <c r="CH54" s="269" t="s">
        <v>675</v>
      </c>
      <c r="CI54" s="269" t="s">
        <v>675</v>
      </c>
      <c r="CJ54" s="269" t="s">
        <v>675</v>
      </c>
      <c r="CK54" s="269" t="s">
        <v>675</v>
      </c>
      <c r="CL54" s="270" t="str">
        <f ca="1">IF(BR$16=0,"",IF(OFFSET(BR54,0,BR$16)="Y",1,IF(OFFSET(BR54,0,BR$16)="N",0,"")))</f>
        <v/>
      </c>
      <c r="CM54" s="278"/>
      <c r="CN54" s="268"/>
      <c r="CO54" s="269" t="s">
        <v>675</v>
      </c>
      <c r="CP54" s="269" t="s">
        <v>675</v>
      </c>
      <c r="CQ54" s="269" t="s">
        <v>675</v>
      </c>
      <c r="CR54" s="269" t="s">
        <v>675</v>
      </c>
      <c r="CS54" s="269" t="s">
        <v>675</v>
      </c>
      <c r="CT54" s="270" t="str">
        <f ca="1">IF(OR(CN$16=0,CW$16&lt;&gt;0),"",IF(CW$16=1,0,IF(OFFSET(CN54,0,CN$16)="Y",1,IF(OFFSET(CN54,0,CN$16)="N",0,""))))</f>
        <v/>
      </c>
      <c r="CU54" s="188"/>
      <c r="CV54" s="268"/>
      <c r="CW54" s="269" t="s">
        <v>675</v>
      </c>
      <c r="CX54" s="269" t="s">
        <v>675</v>
      </c>
      <c r="CY54" s="269" t="s">
        <v>675</v>
      </c>
      <c r="CZ54" s="269" t="s">
        <v>675</v>
      </c>
      <c r="DA54" s="269" t="s">
        <v>675</v>
      </c>
      <c r="DB54" s="269" t="s">
        <v>675</v>
      </c>
      <c r="DC54" s="269" t="s">
        <v>675</v>
      </c>
      <c r="DD54" s="269" t="s">
        <v>675</v>
      </c>
      <c r="DE54" s="269" t="s">
        <v>675</v>
      </c>
      <c r="DF54" s="270" t="str">
        <f>IF(CV$16=0,"",IF(OR(AND(CW$16=1,CW54="Y"),AND(CX$16=1,CX54="Y"),AND(CY$16=1,CY54="Y"),AND(CZ$16=1,CZ54="Y"),AND(DA$16=1,DA54="Y"),AND(DB$16=1,DB54="Y"),AND(DC$16=1,DC54="Y"),AND(DD$16=1,DD54="Y"),AND(DE$16=1,DE54="Y")),1,IF(OR(AND(CW$16=1,CW54="N"),AND(CX$16=1,CX54="N"),AND(CY$16=1,CY54="N"),AND(CZ$16=1,CZ54="N"),AND(DA$16=1,DA54="N"),AND(DB$16=1,DB54="N"),AND(DC$16=1,DC54="N"),AND(DD$16=1,DD54="N"),AND(DE$16=1,DE54="N")),0,"")))</f>
        <v/>
      </c>
      <c r="DG54" s="188"/>
      <c r="DH54" s="268"/>
      <c r="DI54" s="269" t="s">
        <v>675</v>
      </c>
      <c r="DJ54" s="269" t="s">
        <v>675</v>
      </c>
      <c r="DK54" s="270" t="str">
        <f ca="1">IF(DH$16=0,"",IF(OFFSET(DH54,0,DH$16)="Y",1,IF(OFFSET(DH54,0,DH$16)="N",0,"")))</f>
        <v/>
      </c>
      <c r="DL54" s="188"/>
      <c r="DM54" s="268"/>
      <c r="DN54" s="269" t="s">
        <v>675</v>
      </c>
      <c r="DO54" s="269" t="s">
        <v>675</v>
      </c>
      <c r="DP54" s="270" t="str">
        <f ca="1">IF(DM$16=0,"",IF(OFFSET(DM54,0,DM$16)="Y",1,IF(OFFSET(DM54,0,DM$16)="N",0,"")))</f>
        <v/>
      </c>
      <c r="DQ54" s="188"/>
      <c r="DR54" s="268"/>
      <c r="DS54" s="269" t="s">
        <v>676</v>
      </c>
      <c r="DT54" s="279"/>
      <c r="DU54" s="270" t="str">
        <f ca="1">IF(DR$16=0,"",IF(AND(OFFSET(DR54,0,1)="Y",DS$16="Yes"),1,IF(OFFSET(DR54,0,1)="N",1,0)))</f>
        <v/>
      </c>
      <c r="DV54" s="188"/>
      <c r="DW54" s="268"/>
      <c r="DX54" s="269" t="s">
        <v>676</v>
      </c>
      <c r="DY54" s="279"/>
      <c r="DZ54" s="270" t="str">
        <f ca="1">IF(DW$16=0,"",IF(AND(OFFSET(DW54,0,1)="Y",DX$16="Yes"),1,IF(OFFSET(DW54,0,1)="N",1,0)))</f>
        <v/>
      </c>
      <c r="EA54" s="188"/>
      <c r="EB54" s="268"/>
      <c r="EC54" s="269" t="s">
        <v>676</v>
      </c>
      <c r="ED54" s="279"/>
      <c r="EE54" s="270" t="str">
        <f ca="1">IF(EB$16=0,"",IF(AND(OFFSET(EB54,0,1)="Y",EC$16="Yes"),1,IF(OFFSET(EB54,0,1)="N",1,0)))</f>
        <v/>
      </c>
      <c r="EF54" s="188"/>
      <c r="EG54" s="268"/>
      <c r="EH54" s="269" t="s">
        <v>676</v>
      </c>
      <c r="EI54" s="279"/>
      <c r="EJ54" s="270" t="str">
        <f ca="1">IF(EG$16=0,"",IF(AND(OFFSET(EG54,0,1)="Y",EH$16="Yes"),1,IF(OFFSET(EG54,0,1)="N",1,0)))</f>
        <v/>
      </c>
      <c r="EK54" s="188"/>
      <c r="EL54" s="268"/>
      <c r="EM54" s="269" t="s">
        <v>676</v>
      </c>
      <c r="EN54" s="279"/>
      <c r="EO54" s="270" t="str">
        <f ca="1">IF(EL$16=0,"",IF(AND(OFFSET(EL54,0,1)="Y",EM$16="Yes"),1,IF(OFFSET(EL54,0,1)="N",1,0)))</f>
        <v/>
      </c>
      <c r="EP54" s="271"/>
      <c r="EQ54" s="509" t="str">
        <f ca="1">BP54</f>
        <v/>
      </c>
      <c r="ER54" s="509" t="str">
        <f t="shared" ref="ER54" ca="1" si="164">CL54</f>
        <v/>
      </c>
      <c r="ES54" s="509" t="str">
        <f t="shared" ref="ES54" ca="1" si="165">CT54</f>
        <v/>
      </c>
      <c r="ET54" s="509" t="str">
        <f t="shared" ref="ET54" si="166">DF54</f>
        <v/>
      </c>
      <c r="EU54" s="509" t="str">
        <f t="shared" ref="EU54" ca="1" si="167">DK54</f>
        <v/>
      </c>
      <c r="EV54" s="509" t="str">
        <f t="shared" ref="EV54" ca="1" si="168">DP54</f>
        <v/>
      </c>
      <c r="EW54" s="509" t="str">
        <f t="shared" ref="EW54" ca="1" si="169">DU54</f>
        <v/>
      </c>
      <c r="EX54" s="509" t="str">
        <f t="shared" ref="EX54" ca="1" si="170">DZ54</f>
        <v/>
      </c>
      <c r="EY54" s="509" t="str">
        <f t="shared" ref="EY54" ca="1" si="171">EE54</f>
        <v/>
      </c>
      <c r="EZ54" s="509" t="str">
        <f t="shared" ref="EZ54" ca="1" si="172">EJ54</f>
        <v/>
      </c>
      <c r="FA54" s="509" t="str">
        <f t="shared" ref="FA54" ca="1" si="173">EO54</f>
        <v/>
      </c>
      <c r="FC54" s="509">
        <f t="shared" ref="FC54" ca="1" si="174">COUNTA(EQ54:FA54)-COUNTBLANK(EQ54:FA54)</f>
        <v>0</v>
      </c>
      <c r="FD54" s="280">
        <f t="shared" ref="FD54" ca="1" si="175">SUM(EQ54:FA54)</f>
        <v>0</v>
      </c>
      <c r="FE54" s="280" t="str">
        <f t="shared" ref="FE54" ca="1" si="176">IF(AND(FC54=FD54,FD54&gt;0),"Show","Hide")</f>
        <v>Hide</v>
      </c>
      <c r="FF54" s="228"/>
      <c r="FG54" s="281"/>
      <c r="FH54" s="281"/>
      <c r="FI54" s="281"/>
      <c r="FJ54" s="281"/>
      <c r="FK54" s="281"/>
      <c r="FL54" s="281"/>
    </row>
    <row r="55" spans="1:168" ht="6" customHeight="1" x14ac:dyDescent="0.25">
      <c r="A55" s="28" t="s">
        <v>526</v>
      </c>
      <c r="C55" s="93"/>
      <c r="D55" s="128"/>
      <c r="E55" s="86"/>
      <c r="F55" s="195"/>
      <c r="G55" s="153"/>
      <c r="H55" s="182"/>
      <c r="I55" s="196"/>
      <c r="J55" s="96"/>
      <c r="K55" s="196"/>
      <c r="L55" s="127"/>
      <c r="M55" s="127"/>
      <c r="N55" s="127"/>
      <c r="O55" s="127"/>
      <c r="Q55" s="1"/>
      <c r="AE55" s="11"/>
      <c r="AF55" s="122"/>
      <c r="AG55" s="12" t="b">
        <f>AG54</f>
        <v>1</v>
      </c>
      <c r="AH55" s="12"/>
      <c r="AI55" s="168"/>
      <c r="AJ55" s="166"/>
      <c r="AK55" s="166"/>
      <c r="AL55" s="167"/>
      <c r="AM55" s="1"/>
      <c r="AN55" s="1"/>
      <c r="AO55" s="1"/>
      <c r="AP55" s="1"/>
      <c r="AQ55" s="1"/>
      <c r="AR55" s="1"/>
      <c r="AS55" s="1"/>
      <c r="AT55" s="230" t="str">
        <f t="shared" si="150"/>
        <v/>
      </c>
      <c r="AU55" s="231" t="str">
        <f t="shared" si="136"/>
        <v/>
      </c>
      <c r="AV55" s="227"/>
      <c r="AW55" s="230" t="str">
        <f>AW54</f>
        <v/>
      </c>
      <c r="AX55" s="227"/>
      <c r="AY55" s="230" t="str">
        <f>AY54</f>
        <v/>
      </c>
      <c r="AZ55" s="227"/>
      <c r="BA55" s="230" t="str">
        <f>BA54</f>
        <v/>
      </c>
      <c r="BB55" s="227"/>
      <c r="BC55" s="230" t="str">
        <f>BC54</f>
        <v/>
      </c>
      <c r="BD55" s="227"/>
      <c r="BE55" s="230" t="str">
        <f>BE54</f>
        <v/>
      </c>
      <c r="BF55" s="227"/>
      <c r="BG55" s="230" t="str">
        <f>BG54</f>
        <v/>
      </c>
      <c r="BH55" s="1"/>
      <c r="FE55" s="90" t="str">
        <f ca="1">FE54</f>
        <v>Hide</v>
      </c>
      <c r="FF55" s="228"/>
      <c r="FG55" s="281"/>
      <c r="FH55" s="281"/>
      <c r="FI55" s="281"/>
      <c r="FJ55" s="281"/>
      <c r="FK55" s="281"/>
      <c r="FL55" s="281"/>
    </row>
    <row r="56" spans="1:168" ht="6" customHeight="1" x14ac:dyDescent="0.25">
      <c r="A56" s="28" t="s">
        <v>526</v>
      </c>
      <c r="C56" s="92"/>
      <c r="D56" s="3"/>
      <c r="E56" s="82"/>
      <c r="F56" s="191"/>
      <c r="G56" s="154"/>
      <c r="H56" s="187"/>
      <c r="I56" s="192"/>
      <c r="J56" s="94"/>
      <c r="K56" s="192"/>
      <c r="L56" s="507"/>
      <c r="M56" s="507"/>
      <c r="N56" s="507"/>
      <c r="O56" s="507"/>
      <c r="Q56" s="1"/>
      <c r="AE56" s="11"/>
      <c r="AF56" s="122"/>
      <c r="AG56" s="124" t="b">
        <f>AG57</f>
        <v>1</v>
      </c>
      <c r="AH56" s="124"/>
      <c r="AI56" s="168"/>
      <c r="AJ56" s="166"/>
      <c r="AK56" s="166"/>
      <c r="AL56" s="167"/>
      <c r="AM56" s="1"/>
      <c r="AN56" s="1"/>
      <c r="AO56" s="1"/>
      <c r="AP56" s="1"/>
      <c r="AQ56" s="1"/>
      <c r="AR56" s="1"/>
      <c r="AS56" s="1"/>
      <c r="AT56" s="230" t="str">
        <f t="shared" si="150"/>
        <v/>
      </c>
      <c r="AU56" s="231" t="str">
        <f t="shared" si="136"/>
        <v/>
      </c>
      <c r="AV56" s="227"/>
      <c r="AW56" s="230" t="str">
        <f>AW57</f>
        <v/>
      </c>
      <c r="AX56" s="227"/>
      <c r="AY56" s="230" t="str">
        <f>AY57</f>
        <v/>
      </c>
      <c r="AZ56" s="227"/>
      <c r="BA56" s="230" t="str">
        <f>BA57</f>
        <v/>
      </c>
      <c r="BB56" s="227"/>
      <c r="BC56" s="230" t="str">
        <f>BC57</f>
        <v/>
      </c>
      <c r="BD56" s="227"/>
      <c r="BE56" s="230" t="str">
        <f>BE57</f>
        <v/>
      </c>
      <c r="BF56" s="227"/>
      <c r="BG56" s="230" t="str">
        <f>BG57</f>
        <v/>
      </c>
      <c r="BH56" s="1"/>
      <c r="FE56" s="90" t="str">
        <f ca="1">FE57</f>
        <v>Hide</v>
      </c>
      <c r="FF56" s="228"/>
      <c r="FG56" s="281"/>
      <c r="FH56" s="281"/>
      <c r="FI56" s="281"/>
      <c r="FJ56" s="281"/>
      <c r="FK56" s="281"/>
      <c r="FL56" s="281"/>
    </row>
    <row r="57" spans="1:168" ht="26.4" x14ac:dyDescent="0.25">
      <c r="A57" s="28" t="s">
        <v>526</v>
      </c>
      <c r="C57" s="176" t="s">
        <v>558</v>
      </c>
      <c r="D57" s="316" t="str">
        <f>IF(Cklst_Style=4,IF(FIND("--",$C$3)=11,MID($C$3,9,1)&amp;"."&amp;AI57,MID($C$3,9,2)&amp;"."&amp;AI57),IF(FIND("--",$C$3)=9,MID($C$3,7,1)&amp;"."&amp;AI57,MID($C$3,7,2)&amp;"."&amp;AI57))</f>
        <v>2.14</v>
      </c>
      <c r="E57" s="481" t="s">
        <v>733</v>
      </c>
      <c r="F57" s="177"/>
      <c r="G57" s="508" t="s">
        <v>203</v>
      </c>
      <c r="H57" s="181"/>
      <c r="I57" s="151" t="s">
        <v>216</v>
      </c>
      <c r="J57" s="143"/>
      <c r="K57" s="192"/>
      <c r="L57" s="482"/>
      <c r="M57" s="482"/>
      <c r="N57" s="482"/>
      <c r="O57" s="482"/>
      <c r="Q57" s="1"/>
      <c r="R57" s="171"/>
      <c r="S57" s="171"/>
      <c r="T57" s="171"/>
      <c r="U57" s="171"/>
      <c r="AE57" s="11" t="b">
        <f>IF(F57=CHAR(80),TRUE,FALSE)</f>
        <v>0</v>
      </c>
      <c r="AF57" s="122" t="b">
        <f>IF(H57=CHAR(80),TRUE,FALSE)</f>
        <v>0</v>
      </c>
      <c r="AG57" s="12" t="b">
        <f>IF(OR(C57=CHAR(80),C57="."),TRUE,FALSE)</f>
        <v>1</v>
      </c>
      <c r="AH57" s="218">
        <v>0</v>
      </c>
      <c r="AI57" s="169">
        <v>14</v>
      </c>
      <c r="AJ57" s="160"/>
      <c r="AK57" s="160" t="b">
        <v>1</v>
      </c>
      <c r="AL57" s="161"/>
      <c r="AM57" s="1"/>
      <c r="AN57" s="1"/>
      <c r="AO57" s="1"/>
      <c r="AP57" s="1"/>
      <c r="AQ57" s="1"/>
      <c r="AR57" s="1"/>
      <c r="AS57" s="1"/>
      <c r="AT57" s="230" t="str">
        <f t="shared" si="150"/>
        <v/>
      </c>
      <c r="AU57" s="231" t="str">
        <f t="shared" si="136"/>
        <v>2.14</v>
      </c>
      <c r="AV57" s="318"/>
      <c r="AW57" s="230" t="str">
        <f>IF(AND(Setup_Flag=1,AV57="",$C57=""),FALSE,"")</f>
        <v/>
      </c>
      <c r="AX57" s="318"/>
      <c r="AY57" s="230" t="str">
        <f>IF(AND(MR2_Flag=1,AX57="",$C57=""),FALSE,"")</f>
        <v/>
      </c>
      <c r="AZ57" s="318"/>
      <c r="BA57" s="230" t="str">
        <f>IF(AND(DP_Flag=1,AZ57="",$C57=""),FALSE,"")</f>
        <v/>
      </c>
      <c r="BB57" s="318"/>
      <c r="BC57" s="230" t="str">
        <f>IF(AND(SS_Flag=1,BB57="",$C57=""),FALSE,"")</f>
        <v/>
      </c>
      <c r="BD57" s="318"/>
      <c r="BE57" s="230" t="str">
        <f>IF(AND(SP_Flag=1,BD57="",$C57=""),FALSE,"")</f>
        <v/>
      </c>
      <c r="BF57" s="318"/>
      <c r="BG57" s="230" t="str">
        <f>IF(AND(FM_Flag=1,BF57="",$C57=""),FALSE,"")</f>
        <v/>
      </c>
      <c r="BH57" s="1"/>
      <c r="BI57" s="268"/>
      <c r="BJ57" s="269" t="s">
        <v>675</v>
      </c>
      <c r="BK57" s="269" t="s">
        <v>675</v>
      </c>
      <c r="BL57" s="269" t="s">
        <v>675</v>
      </c>
      <c r="BM57" s="269" t="s">
        <v>675</v>
      </c>
      <c r="BN57" s="269" t="s">
        <v>675</v>
      </c>
      <c r="BO57" s="269" t="s">
        <v>675</v>
      </c>
      <c r="BP57" s="270" t="str">
        <f ca="1">IF(OR(BI$16=0,BR$16&lt;&gt;0),"",IF(OFFSET(BI57,0,BI$16)="Y",1,IF(OFFSET(BI57,0,BI$16)="N",0,"")))</f>
        <v/>
      </c>
      <c r="BQ57" s="278"/>
      <c r="BR57" s="268"/>
      <c r="BS57" s="269" t="s">
        <v>675</v>
      </c>
      <c r="BT57" s="269" t="s">
        <v>675</v>
      </c>
      <c r="BU57" s="269" t="s">
        <v>675</v>
      </c>
      <c r="BV57" s="269" t="s">
        <v>675</v>
      </c>
      <c r="BW57" s="269" t="s">
        <v>675</v>
      </c>
      <c r="BX57" s="269" t="s">
        <v>675</v>
      </c>
      <c r="BY57" s="269" t="s">
        <v>675</v>
      </c>
      <c r="BZ57" s="269" t="s">
        <v>675</v>
      </c>
      <c r="CA57" s="269" t="s">
        <v>675</v>
      </c>
      <c r="CB57" s="269" t="s">
        <v>675</v>
      </c>
      <c r="CC57" s="269" t="s">
        <v>675</v>
      </c>
      <c r="CD57" s="269" t="s">
        <v>675</v>
      </c>
      <c r="CE57" s="269" t="s">
        <v>675</v>
      </c>
      <c r="CF57" s="269" t="s">
        <v>675</v>
      </c>
      <c r="CG57" s="269" t="s">
        <v>675</v>
      </c>
      <c r="CH57" s="269" t="s">
        <v>675</v>
      </c>
      <c r="CI57" s="269" t="s">
        <v>675</v>
      </c>
      <c r="CJ57" s="269" t="s">
        <v>675</v>
      </c>
      <c r="CK57" s="269" t="s">
        <v>675</v>
      </c>
      <c r="CL57" s="270" t="str">
        <f ca="1">IF(BR$16=0,"",IF(OFFSET(BR57,0,BR$16)="Y",1,IF(OFFSET(BR57,0,BR$16)="N",0,"")))</f>
        <v/>
      </c>
      <c r="CM57" s="278"/>
      <c r="CN57" s="268"/>
      <c r="CO57" s="269" t="s">
        <v>675</v>
      </c>
      <c r="CP57" s="269" t="s">
        <v>675</v>
      </c>
      <c r="CQ57" s="269" t="s">
        <v>675</v>
      </c>
      <c r="CR57" s="269" t="s">
        <v>675</v>
      </c>
      <c r="CS57" s="269" t="s">
        <v>675</v>
      </c>
      <c r="CT57" s="270" t="str">
        <f ca="1">IF(OR(CN$16=0,CW$16&lt;&gt;0),"",IF(CW$16=1,0,IF(OFFSET(CN57,0,CN$16)="Y",1,IF(OFFSET(CN57,0,CN$16)="N",0,""))))</f>
        <v/>
      </c>
      <c r="CU57" s="188"/>
      <c r="CV57" s="268"/>
      <c r="CW57" s="269" t="s">
        <v>675</v>
      </c>
      <c r="CX57" s="269" t="s">
        <v>675</v>
      </c>
      <c r="CY57" s="269" t="s">
        <v>675</v>
      </c>
      <c r="CZ57" s="269" t="s">
        <v>675</v>
      </c>
      <c r="DA57" s="269" t="s">
        <v>675</v>
      </c>
      <c r="DB57" s="269" t="s">
        <v>675</v>
      </c>
      <c r="DC57" s="269" t="s">
        <v>675</v>
      </c>
      <c r="DD57" s="269" t="s">
        <v>675</v>
      </c>
      <c r="DE57" s="269" t="s">
        <v>675</v>
      </c>
      <c r="DF57" s="270" t="str">
        <f>IF(CV$16=0,"",IF(OR(AND(CW$16=1,CW57="Y"),AND(CX$16=1,CX57="Y"),AND(CY$16=1,CY57="Y"),AND(CZ$16=1,CZ57="Y"),AND(DA$16=1,DA57="Y"),AND(DB$16=1,DB57="Y"),AND(DC$16=1,DC57="Y"),AND(DD$16=1,DD57="Y"),AND(DE$16=1,DE57="Y")),1,IF(OR(AND(CW$16=1,CW57="N"),AND(CX$16=1,CX57="N"),AND(CY$16=1,CY57="N"),AND(CZ$16=1,CZ57="N"),AND(DA$16=1,DA57="N"),AND(DB$16=1,DB57="N"),AND(DC$16=1,DC57="N"),AND(DD$16=1,DD57="N"),AND(DE$16=1,DE57="N")),0,"")))</f>
        <v/>
      </c>
      <c r="DG57" s="188"/>
      <c r="DH57" s="268"/>
      <c r="DI57" s="269" t="s">
        <v>675</v>
      </c>
      <c r="DJ57" s="269" t="s">
        <v>675</v>
      </c>
      <c r="DK57" s="270" t="str">
        <f ca="1">IF(DH$16=0,"",IF(OFFSET(DH57,0,DH$16)="Y",1,IF(OFFSET(DH57,0,DH$16)="N",0,"")))</f>
        <v/>
      </c>
      <c r="DL57" s="188"/>
      <c r="DM57" s="268"/>
      <c r="DN57" s="269" t="s">
        <v>675</v>
      </c>
      <c r="DO57" s="269" t="s">
        <v>675</v>
      </c>
      <c r="DP57" s="270" t="str">
        <f ca="1">IF(DM$16=0,"",IF(OFFSET(DM57,0,DM$16)="Y",1,IF(OFFSET(DM57,0,DM$16)="N",0,"")))</f>
        <v/>
      </c>
      <c r="DQ57" s="188"/>
      <c r="DR57" s="268"/>
      <c r="DS57" s="269" t="s">
        <v>676</v>
      </c>
      <c r="DT57" s="279"/>
      <c r="DU57" s="270" t="str">
        <f ca="1">IF(DR$16=0,"",IF(AND(OFFSET(DR57,0,1)="Y",DS$16="Yes"),1,IF(OFFSET(DR57,0,1)="N",1,0)))</f>
        <v/>
      </c>
      <c r="DV57" s="188"/>
      <c r="DW57" s="268"/>
      <c r="DX57" s="269" t="s">
        <v>676</v>
      </c>
      <c r="DY57" s="279"/>
      <c r="DZ57" s="270" t="str">
        <f ca="1">IF(DW$16=0,"",IF(AND(OFFSET(DW57,0,1)="Y",DX$16="Yes"),1,IF(OFFSET(DW57,0,1)="N",1,0)))</f>
        <v/>
      </c>
      <c r="EA57" s="188"/>
      <c r="EB57" s="268"/>
      <c r="EC57" s="269" t="s">
        <v>676</v>
      </c>
      <c r="ED57" s="279"/>
      <c r="EE57" s="270" t="str">
        <f ca="1">IF(EB$16=0,"",IF(AND(OFFSET(EB57,0,1)="Y",EC$16="Yes"),1,IF(OFFSET(EB57,0,1)="N",1,0)))</f>
        <v/>
      </c>
      <c r="EF57" s="188"/>
      <c r="EG57" s="268"/>
      <c r="EH57" s="269" t="s">
        <v>676</v>
      </c>
      <c r="EI57" s="279"/>
      <c r="EJ57" s="270" t="str">
        <f ca="1">IF(EG$16=0,"",IF(AND(OFFSET(EG57,0,1)="Y",EH$16="Yes"),1,IF(OFFSET(EG57,0,1)="N",1,0)))</f>
        <v/>
      </c>
      <c r="EK57" s="188"/>
      <c r="EL57" s="268"/>
      <c r="EM57" s="269" t="s">
        <v>676</v>
      </c>
      <c r="EN57" s="279"/>
      <c r="EO57" s="270" t="str">
        <f ca="1">IF(EL$16=0,"",IF(AND(OFFSET(EL57,0,1)="Y",EM$16="Yes"),1,IF(OFFSET(EL57,0,1)="N",1,0)))</f>
        <v/>
      </c>
      <c r="EP57" s="271"/>
      <c r="EQ57" s="509" t="str">
        <f ca="1">BP57</f>
        <v/>
      </c>
      <c r="ER57" s="509" t="str">
        <f t="shared" ref="ER57" ca="1" si="177">CL57</f>
        <v/>
      </c>
      <c r="ES57" s="509" t="str">
        <f t="shared" ref="ES57" ca="1" si="178">CT57</f>
        <v/>
      </c>
      <c r="ET57" s="509" t="str">
        <f t="shared" ref="ET57" si="179">DF57</f>
        <v/>
      </c>
      <c r="EU57" s="509" t="str">
        <f t="shared" ref="EU57" ca="1" si="180">DK57</f>
        <v/>
      </c>
      <c r="EV57" s="509" t="str">
        <f t="shared" ref="EV57" ca="1" si="181">DP57</f>
        <v/>
      </c>
      <c r="EW57" s="509" t="str">
        <f t="shared" ref="EW57" ca="1" si="182">DU57</f>
        <v/>
      </c>
      <c r="EX57" s="509" t="str">
        <f t="shared" ref="EX57" ca="1" si="183">DZ57</f>
        <v/>
      </c>
      <c r="EY57" s="509" t="str">
        <f t="shared" ref="EY57" ca="1" si="184">EE57</f>
        <v/>
      </c>
      <c r="EZ57" s="509" t="str">
        <f t="shared" ref="EZ57" ca="1" si="185">EJ57</f>
        <v/>
      </c>
      <c r="FA57" s="509" t="str">
        <f t="shared" ref="FA57" ca="1" si="186">EO57</f>
        <v/>
      </c>
      <c r="FC57" s="509">
        <f t="shared" ref="FC57" ca="1" si="187">COUNTA(EQ57:FA57)-COUNTBLANK(EQ57:FA57)</f>
        <v>0</v>
      </c>
      <c r="FD57" s="280">
        <f t="shared" ref="FD57" ca="1" si="188">SUM(EQ57:FA57)</f>
        <v>0</v>
      </c>
      <c r="FE57" s="280" t="str">
        <f t="shared" ref="FE57" ca="1" si="189">IF(AND(FC57=FD57,FD57&gt;0),"Show","Hide")</f>
        <v>Hide</v>
      </c>
      <c r="FF57" s="228"/>
      <c r="FG57" s="281"/>
      <c r="FH57" s="281"/>
      <c r="FI57" s="281"/>
      <c r="FJ57" s="281"/>
      <c r="FK57" s="281"/>
      <c r="FL57" s="281"/>
    </row>
    <row r="58" spans="1:168" ht="6" customHeight="1" x14ac:dyDescent="0.25">
      <c r="A58" s="28" t="s">
        <v>526</v>
      </c>
      <c r="C58" s="93"/>
      <c r="D58" s="128"/>
      <c r="E58" s="86"/>
      <c r="F58" s="195"/>
      <c r="G58" s="153"/>
      <c r="H58" s="182"/>
      <c r="I58" s="196"/>
      <c r="J58" s="96"/>
      <c r="K58" s="196"/>
      <c r="L58" s="127"/>
      <c r="M58" s="127"/>
      <c r="N58" s="127"/>
      <c r="O58" s="127"/>
      <c r="Q58" s="1"/>
      <c r="AE58" s="11"/>
      <c r="AF58" s="122"/>
      <c r="AG58" s="12" t="b">
        <f>AG57</f>
        <v>1</v>
      </c>
      <c r="AH58" s="12"/>
      <c r="AI58" s="168"/>
      <c r="AJ58" s="166"/>
      <c r="AK58" s="166"/>
      <c r="AL58" s="167"/>
      <c r="AM58" s="1"/>
      <c r="AN58" s="1"/>
      <c r="AO58" s="1"/>
      <c r="AP58" s="1"/>
      <c r="AQ58" s="1"/>
      <c r="AR58" s="1"/>
      <c r="AS58" s="1"/>
      <c r="AT58" s="230" t="str">
        <f t="shared" si="150"/>
        <v/>
      </c>
      <c r="AU58" s="231" t="str">
        <f t="shared" si="136"/>
        <v/>
      </c>
      <c r="AV58" s="227"/>
      <c r="AW58" s="230" t="str">
        <f>AW57</f>
        <v/>
      </c>
      <c r="AX58" s="227"/>
      <c r="AY58" s="230" t="str">
        <f>AY57</f>
        <v/>
      </c>
      <c r="AZ58" s="227"/>
      <c r="BA58" s="230" t="str">
        <f>BA57</f>
        <v/>
      </c>
      <c r="BB58" s="227"/>
      <c r="BC58" s="230" t="str">
        <f>BC57</f>
        <v/>
      </c>
      <c r="BD58" s="227"/>
      <c r="BE58" s="230" t="str">
        <f>BE57</f>
        <v/>
      </c>
      <c r="BF58" s="227"/>
      <c r="BG58" s="230" t="str">
        <f>BG57</f>
        <v/>
      </c>
      <c r="BH58" s="1"/>
      <c r="FE58" s="90" t="str">
        <f ca="1">FE57</f>
        <v>Hide</v>
      </c>
      <c r="FF58" s="228"/>
      <c r="FG58" s="281"/>
      <c r="FH58" s="281"/>
      <c r="FI58" s="281"/>
      <c r="FJ58" s="281"/>
      <c r="FK58" s="281"/>
      <c r="FL58" s="281"/>
    </row>
    <row r="59" spans="1:168" ht="6" customHeight="1" x14ac:dyDescent="0.25">
      <c r="A59" s="28" t="s">
        <v>526</v>
      </c>
      <c r="C59" s="92"/>
      <c r="D59" s="3"/>
      <c r="E59" s="82"/>
      <c r="F59" s="191"/>
      <c r="G59" s="154"/>
      <c r="H59" s="187"/>
      <c r="I59" s="192"/>
      <c r="J59" s="94"/>
      <c r="K59" s="192"/>
      <c r="L59" s="507"/>
      <c r="M59" s="507"/>
      <c r="N59" s="507"/>
      <c r="O59" s="507"/>
      <c r="Q59" s="1"/>
      <c r="AE59" s="11"/>
      <c r="AF59" s="122"/>
      <c r="AG59" s="124" t="b">
        <f>AG60</f>
        <v>1</v>
      </c>
      <c r="AH59" s="124"/>
      <c r="AI59" s="168"/>
      <c r="AJ59" s="166"/>
      <c r="AK59" s="166"/>
      <c r="AL59" s="167"/>
      <c r="AM59" s="1"/>
      <c r="AN59" s="1"/>
      <c r="AO59" s="1"/>
      <c r="AP59" s="1"/>
      <c r="AQ59" s="1"/>
      <c r="AR59" s="1"/>
      <c r="AS59" s="1"/>
      <c r="AT59" s="230" t="str">
        <f t="shared" si="150"/>
        <v/>
      </c>
      <c r="AU59" s="231" t="str">
        <f t="shared" si="136"/>
        <v/>
      </c>
      <c r="AV59" s="227"/>
      <c r="AW59" s="230" t="str">
        <f>AW60</f>
        <v/>
      </c>
      <c r="AX59" s="227"/>
      <c r="AY59" s="230" t="str">
        <f>AY60</f>
        <v/>
      </c>
      <c r="AZ59" s="227"/>
      <c r="BA59" s="230" t="str">
        <f>BA60</f>
        <v/>
      </c>
      <c r="BB59" s="227"/>
      <c r="BC59" s="230" t="str">
        <f>BC60</f>
        <v/>
      </c>
      <c r="BD59" s="227"/>
      <c r="BE59" s="230" t="str">
        <f>BE60</f>
        <v/>
      </c>
      <c r="BF59" s="227"/>
      <c r="BG59" s="230" t="str">
        <f>BG60</f>
        <v/>
      </c>
      <c r="BH59" s="1"/>
      <c r="FE59" s="90" t="str">
        <f ca="1">FE60</f>
        <v>Hide</v>
      </c>
      <c r="FF59" s="228"/>
      <c r="FG59" s="281"/>
      <c r="FH59" s="281"/>
      <c r="FI59" s="281"/>
      <c r="FJ59" s="281"/>
      <c r="FK59" s="281"/>
      <c r="FL59" s="281"/>
    </row>
    <row r="60" spans="1:168" ht="26.4" x14ac:dyDescent="0.25">
      <c r="A60" s="28" t="s">
        <v>526</v>
      </c>
      <c r="C60" s="176" t="s">
        <v>558</v>
      </c>
      <c r="D60" s="316" t="str">
        <f>IF(Cklst_Style=4,IF(FIND("--",$C$3)=11,MID($C$3,9,1)&amp;"."&amp;AI60,MID($C$3,9,2)&amp;"."&amp;AI60),IF(FIND("--",$C$3)=9,MID($C$3,7,1)&amp;"."&amp;AI60,MID($C$3,7,2)&amp;"."&amp;AI60))</f>
        <v>2.15</v>
      </c>
      <c r="E60" s="481" t="s">
        <v>734</v>
      </c>
      <c r="F60" s="177"/>
      <c r="G60" s="508" t="s">
        <v>203</v>
      </c>
      <c r="H60" s="181"/>
      <c r="I60" s="151" t="s">
        <v>216</v>
      </c>
      <c r="J60" s="143"/>
      <c r="K60" s="192"/>
      <c r="L60" s="482"/>
      <c r="M60" s="482"/>
      <c r="N60" s="482"/>
      <c r="O60" s="482"/>
      <c r="Q60" s="1"/>
      <c r="R60" s="171"/>
      <c r="S60" s="171"/>
      <c r="T60" s="171"/>
      <c r="U60" s="171"/>
      <c r="AE60" s="11" t="b">
        <f>IF(F60=CHAR(80),TRUE,FALSE)</f>
        <v>0</v>
      </c>
      <c r="AF60" s="122" t="b">
        <f>IF(H60=CHAR(80),TRUE,FALSE)</f>
        <v>0</v>
      </c>
      <c r="AG60" s="12" t="b">
        <f>IF(OR(C60=CHAR(80),C60="."),TRUE,FALSE)</f>
        <v>1</v>
      </c>
      <c r="AH60" s="218">
        <v>0</v>
      </c>
      <c r="AI60" s="169">
        <v>15</v>
      </c>
      <c r="AJ60" s="160"/>
      <c r="AK60" s="160" t="b">
        <v>1</v>
      </c>
      <c r="AL60" s="161"/>
      <c r="AM60" s="1"/>
      <c r="AN60" s="1"/>
      <c r="AO60" s="1"/>
      <c r="AP60" s="1"/>
      <c r="AQ60" s="1"/>
      <c r="AR60" s="1"/>
      <c r="AS60" s="1"/>
      <c r="AT60" s="230" t="str">
        <f t="shared" si="150"/>
        <v/>
      </c>
      <c r="AU60" s="231" t="str">
        <f t="shared" si="136"/>
        <v>2.15</v>
      </c>
      <c r="AV60" s="318"/>
      <c r="AW60" s="230" t="str">
        <f>IF(AND(Setup_Flag=1,AV60="",$C60=""),FALSE,"")</f>
        <v/>
      </c>
      <c r="AX60" s="318"/>
      <c r="AY60" s="230" t="str">
        <f>IF(AND(MR2_Flag=1,AX60="",$C60=""),FALSE,"")</f>
        <v/>
      </c>
      <c r="AZ60" s="318"/>
      <c r="BA60" s="230" t="str">
        <f>IF(AND(DP_Flag=1,AZ60="",$C60=""),FALSE,"")</f>
        <v/>
      </c>
      <c r="BB60" s="318"/>
      <c r="BC60" s="230" t="str">
        <f>IF(AND(SS_Flag=1,BB60="",$C60=""),FALSE,"")</f>
        <v/>
      </c>
      <c r="BD60" s="318"/>
      <c r="BE60" s="230" t="str">
        <f>IF(AND(SP_Flag=1,BD60="",$C60=""),FALSE,"")</f>
        <v/>
      </c>
      <c r="BF60" s="318"/>
      <c r="BG60" s="230" t="str">
        <f>IF(AND(FM_Flag=1,BF60="",$C60=""),FALSE,"")</f>
        <v/>
      </c>
      <c r="BH60" s="1"/>
      <c r="BI60" s="268"/>
      <c r="BJ60" s="269" t="s">
        <v>675</v>
      </c>
      <c r="BK60" s="269" t="s">
        <v>675</v>
      </c>
      <c r="BL60" s="269" t="s">
        <v>675</v>
      </c>
      <c r="BM60" s="269" t="s">
        <v>675</v>
      </c>
      <c r="BN60" s="269" t="s">
        <v>675</v>
      </c>
      <c r="BO60" s="269" t="s">
        <v>675</v>
      </c>
      <c r="BP60" s="270" t="str">
        <f ca="1">IF(OR(BI$16=0,BR$16&lt;&gt;0),"",IF(OFFSET(BI60,0,BI$16)="Y",1,IF(OFFSET(BI60,0,BI$16)="N",0,"")))</f>
        <v/>
      </c>
      <c r="BQ60" s="278"/>
      <c r="BR60" s="268"/>
      <c r="BS60" s="269" t="s">
        <v>675</v>
      </c>
      <c r="BT60" s="269" t="s">
        <v>675</v>
      </c>
      <c r="BU60" s="269" t="s">
        <v>675</v>
      </c>
      <c r="BV60" s="269" t="s">
        <v>675</v>
      </c>
      <c r="BW60" s="269" t="s">
        <v>675</v>
      </c>
      <c r="BX60" s="269" t="s">
        <v>675</v>
      </c>
      <c r="BY60" s="269" t="s">
        <v>675</v>
      </c>
      <c r="BZ60" s="269" t="s">
        <v>675</v>
      </c>
      <c r="CA60" s="269" t="s">
        <v>675</v>
      </c>
      <c r="CB60" s="269" t="s">
        <v>675</v>
      </c>
      <c r="CC60" s="269" t="s">
        <v>675</v>
      </c>
      <c r="CD60" s="269" t="s">
        <v>675</v>
      </c>
      <c r="CE60" s="269" t="s">
        <v>675</v>
      </c>
      <c r="CF60" s="269" t="s">
        <v>675</v>
      </c>
      <c r="CG60" s="269" t="s">
        <v>675</v>
      </c>
      <c r="CH60" s="269" t="s">
        <v>675</v>
      </c>
      <c r="CI60" s="269" t="s">
        <v>675</v>
      </c>
      <c r="CJ60" s="269" t="s">
        <v>675</v>
      </c>
      <c r="CK60" s="269" t="s">
        <v>675</v>
      </c>
      <c r="CL60" s="270" t="str">
        <f ca="1">IF(BR$16=0,"",IF(OFFSET(BR60,0,BR$16)="Y",1,IF(OFFSET(BR60,0,BR$16)="N",0,"")))</f>
        <v/>
      </c>
      <c r="CM60" s="278"/>
      <c r="CN60" s="268"/>
      <c r="CO60" s="269" t="s">
        <v>675</v>
      </c>
      <c r="CP60" s="269" t="s">
        <v>675</v>
      </c>
      <c r="CQ60" s="269" t="s">
        <v>675</v>
      </c>
      <c r="CR60" s="269" t="s">
        <v>675</v>
      </c>
      <c r="CS60" s="269" t="s">
        <v>675</v>
      </c>
      <c r="CT60" s="270" t="str">
        <f ca="1">IF(OR(CN$16=0,CW$16&lt;&gt;0),"",IF(CW$16=1,0,IF(OFFSET(CN60,0,CN$16)="Y",1,IF(OFFSET(CN60,0,CN$16)="N",0,""))))</f>
        <v/>
      </c>
      <c r="CU60" s="188"/>
      <c r="CV60" s="268"/>
      <c r="CW60" s="269" t="s">
        <v>675</v>
      </c>
      <c r="CX60" s="269" t="s">
        <v>675</v>
      </c>
      <c r="CY60" s="269" t="s">
        <v>675</v>
      </c>
      <c r="CZ60" s="269" t="s">
        <v>675</v>
      </c>
      <c r="DA60" s="269" t="s">
        <v>675</v>
      </c>
      <c r="DB60" s="269" t="s">
        <v>675</v>
      </c>
      <c r="DC60" s="269" t="s">
        <v>675</v>
      </c>
      <c r="DD60" s="269" t="s">
        <v>675</v>
      </c>
      <c r="DE60" s="269" t="s">
        <v>675</v>
      </c>
      <c r="DF60" s="270" t="str">
        <f>IF(CV$16=0,"",IF(OR(AND(CW$16=1,CW60="Y"),AND(CX$16=1,CX60="Y"),AND(CY$16=1,CY60="Y"),AND(CZ$16=1,CZ60="Y"),AND(DA$16=1,DA60="Y"),AND(DB$16=1,DB60="Y"),AND(DC$16=1,DC60="Y"),AND(DD$16=1,DD60="Y"),AND(DE$16=1,DE60="Y")),1,IF(OR(AND(CW$16=1,CW60="N"),AND(CX$16=1,CX60="N"),AND(CY$16=1,CY60="N"),AND(CZ$16=1,CZ60="N"),AND(DA$16=1,DA60="N"),AND(DB$16=1,DB60="N"),AND(DC$16=1,DC60="N"),AND(DD$16=1,DD60="N"),AND(DE$16=1,DE60="N")),0,"")))</f>
        <v/>
      </c>
      <c r="DG60" s="188"/>
      <c r="DH60" s="268"/>
      <c r="DI60" s="269" t="s">
        <v>675</v>
      </c>
      <c r="DJ60" s="269" t="s">
        <v>675</v>
      </c>
      <c r="DK60" s="270" t="str">
        <f ca="1">IF(DH$16=0,"",IF(OFFSET(DH60,0,DH$16)="Y",1,IF(OFFSET(DH60,0,DH$16)="N",0,"")))</f>
        <v/>
      </c>
      <c r="DL60" s="188"/>
      <c r="DM60" s="268"/>
      <c r="DN60" s="269" t="s">
        <v>675</v>
      </c>
      <c r="DO60" s="269" t="s">
        <v>675</v>
      </c>
      <c r="DP60" s="270" t="str">
        <f ca="1">IF(DM$16=0,"",IF(OFFSET(DM60,0,DM$16)="Y",1,IF(OFFSET(DM60,0,DM$16)="N",0,"")))</f>
        <v/>
      </c>
      <c r="DQ60" s="188"/>
      <c r="DR60" s="268"/>
      <c r="DS60" s="269" t="s">
        <v>676</v>
      </c>
      <c r="DT60" s="279"/>
      <c r="DU60" s="270" t="str">
        <f ca="1">IF(DR$16=0,"",IF(AND(OFFSET(DR60,0,1)="Y",DS$16="Yes"),1,IF(OFFSET(DR60,0,1)="N",1,0)))</f>
        <v/>
      </c>
      <c r="DV60" s="188"/>
      <c r="DW60" s="268"/>
      <c r="DX60" s="269" t="s">
        <v>676</v>
      </c>
      <c r="DY60" s="279"/>
      <c r="DZ60" s="270" t="str">
        <f ca="1">IF(DW$16=0,"",IF(AND(OFFSET(DW60,0,1)="Y",DX$16="Yes"),1,IF(OFFSET(DW60,0,1)="N",1,0)))</f>
        <v/>
      </c>
      <c r="EA60" s="188"/>
      <c r="EB60" s="268"/>
      <c r="EC60" s="269" t="s">
        <v>676</v>
      </c>
      <c r="ED60" s="279"/>
      <c r="EE60" s="270" t="str">
        <f ca="1">IF(EB$16=0,"",IF(AND(OFFSET(EB60,0,1)="Y",EC$16="Yes"),1,IF(OFFSET(EB60,0,1)="N",1,0)))</f>
        <v/>
      </c>
      <c r="EF60" s="188"/>
      <c r="EG60" s="268"/>
      <c r="EH60" s="269" t="s">
        <v>676</v>
      </c>
      <c r="EI60" s="279"/>
      <c r="EJ60" s="270" t="str">
        <f ca="1">IF(EG$16=0,"",IF(AND(OFFSET(EG60,0,1)="Y",EH$16="Yes"),1,IF(OFFSET(EG60,0,1)="N",1,0)))</f>
        <v/>
      </c>
      <c r="EK60" s="188"/>
      <c r="EL60" s="268"/>
      <c r="EM60" s="269" t="s">
        <v>676</v>
      </c>
      <c r="EN60" s="279"/>
      <c r="EO60" s="270" t="str">
        <f ca="1">IF(EL$16=0,"",IF(AND(OFFSET(EL60,0,1)="Y",EM$16="Yes"),1,IF(OFFSET(EL60,0,1)="N",1,0)))</f>
        <v/>
      </c>
      <c r="EP60" s="271"/>
      <c r="EQ60" s="509" t="str">
        <f ca="1">BP60</f>
        <v/>
      </c>
      <c r="ER60" s="509" t="str">
        <f t="shared" ref="ER60" ca="1" si="190">CL60</f>
        <v/>
      </c>
      <c r="ES60" s="509" t="str">
        <f t="shared" ref="ES60" ca="1" si="191">CT60</f>
        <v/>
      </c>
      <c r="ET60" s="509" t="str">
        <f t="shared" ref="ET60" si="192">DF60</f>
        <v/>
      </c>
      <c r="EU60" s="509" t="str">
        <f t="shared" ref="EU60" ca="1" si="193">DK60</f>
        <v/>
      </c>
      <c r="EV60" s="509" t="str">
        <f t="shared" ref="EV60" ca="1" si="194">DP60</f>
        <v/>
      </c>
      <c r="EW60" s="509" t="str">
        <f t="shared" ref="EW60" ca="1" si="195">DU60</f>
        <v/>
      </c>
      <c r="EX60" s="509" t="str">
        <f t="shared" ref="EX60" ca="1" si="196">DZ60</f>
        <v/>
      </c>
      <c r="EY60" s="509" t="str">
        <f t="shared" ref="EY60" ca="1" si="197">EE60</f>
        <v/>
      </c>
      <c r="EZ60" s="509" t="str">
        <f t="shared" ref="EZ60" ca="1" si="198">EJ60</f>
        <v/>
      </c>
      <c r="FA60" s="509" t="str">
        <f t="shared" ref="FA60" ca="1" si="199">EO60</f>
        <v/>
      </c>
      <c r="FC60" s="509">
        <f t="shared" ref="FC60" ca="1" si="200">COUNTA(EQ60:FA60)-COUNTBLANK(EQ60:FA60)</f>
        <v>0</v>
      </c>
      <c r="FD60" s="280">
        <f t="shared" ref="FD60" ca="1" si="201">SUM(EQ60:FA60)</f>
        <v>0</v>
      </c>
      <c r="FE60" s="280" t="str">
        <f t="shared" ref="FE60" ca="1" si="202">IF(AND(FC60=FD60,FD60&gt;0),"Show","Hide")</f>
        <v>Hide</v>
      </c>
      <c r="FF60" s="228"/>
      <c r="FG60" s="281"/>
      <c r="FH60" s="281"/>
      <c r="FI60" s="281"/>
      <c r="FJ60" s="281"/>
      <c r="FK60" s="281"/>
      <c r="FL60" s="281"/>
    </row>
    <row r="61" spans="1:168" ht="6" customHeight="1" x14ac:dyDescent="0.25">
      <c r="A61" s="28" t="s">
        <v>526</v>
      </c>
      <c r="C61" s="93"/>
      <c r="D61" s="128"/>
      <c r="E61" s="86"/>
      <c r="F61" s="195"/>
      <c r="G61" s="153"/>
      <c r="H61" s="182"/>
      <c r="I61" s="196"/>
      <c r="J61" s="96"/>
      <c r="K61" s="196"/>
      <c r="L61" s="127"/>
      <c r="M61" s="127"/>
      <c r="N61" s="127"/>
      <c r="O61" s="127"/>
      <c r="Q61" s="1"/>
      <c r="AE61" s="11"/>
      <c r="AF61" s="122"/>
      <c r="AG61" s="12" t="b">
        <f>AG60</f>
        <v>1</v>
      </c>
      <c r="AH61" s="12"/>
      <c r="AI61" s="168"/>
      <c r="AJ61" s="166"/>
      <c r="AK61" s="166"/>
      <c r="AL61" s="167"/>
      <c r="AM61" s="1"/>
      <c r="AN61" s="1"/>
      <c r="AO61" s="1"/>
      <c r="AP61" s="1"/>
      <c r="AQ61" s="1"/>
      <c r="AR61" s="1"/>
      <c r="AS61" s="1"/>
      <c r="AT61" s="230" t="str">
        <f t="shared" si="150"/>
        <v/>
      </c>
      <c r="AU61" s="231" t="str">
        <f t="shared" si="136"/>
        <v/>
      </c>
      <c r="AV61" s="227"/>
      <c r="AW61" s="230" t="str">
        <f>AW60</f>
        <v/>
      </c>
      <c r="AX61" s="227"/>
      <c r="AY61" s="230" t="str">
        <f>AY60</f>
        <v/>
      </c>
      <c r="AZ61" s="227"/>
      <c r="BA61" s="230" t="str">
        <f>BA60</f>
        <v/>
      </c>
      <c r="BB61" s="227"/>
      <c r="BC61" s="230" t="str">
        <f>BC60</f>
        <v/>
      </c>
      <c r="BD61" s="227"/>
      <c r="BE61" s="230" t="str">
        <f>BE60</f>
        <v/>
      </c>
      <c r="BF61" s="227"/>
      <c r="BG61" s="230" t="str">
        <f>BG60</f>
        <v/>
      </c>
      <c r="BH61" s="1"/>
      <c r="FE61" s="90" t="str">
        <f ca="1">FE60</f>
        <v>Hide</v>
      </c>
      <c r="FF61" s="228"/>
      <c r="FG61" s="281"/>
      <c r="FH61" s="281"/>
      <c r="FI61" s="281"/>
      <c r="FJ61" s="281"/>
      <c r="FK61" s="281"/>
      <c r="FL61" s="281"/>
    </row>
    <row r="62" spans="1:168" ht="6" customHeight="1" x14ac:dyDescent="0.25">
      <c r="A62" s="28" t="s">
        <v>526</v>
      </c>
      <c r="C62" s="92"/>
      <c r="D62" s="3"/>
      <c r="E62" s="82"/>
      <c r="F62" s="191"/>
      <c r="G62" s="154"/>
      <c r="H62" s="187"/>
      <c r="I62" s="192"/>
      <c r="J62" s="94"/>
      <c r="K62" s="192"/>
      <c r="L62" s="507"/>
      <c r="M62" s="507"/>
      <c r="N62" s="507"/>
      <c r="O62" s="507"/>
      <c r="Q62" s="1"/>
      <c r="AE62" s="11"/>
      <c r="AF62" s="122"/>
      <c r="AG62" s="124" t="b">
        <f>AG63</f>
        <v>1</v>
      </c>
      <c r="AH62" s="124"/>
      <c r="AI62" s="168"/>
      <c r="AJ62" s="166"/>
      <c r="AK62" s="166"/>
      <c r="AL62" s="167"/>
      <c r="AM62" s="1"/>
      <c r="AN62" s="1"/>
      <c r="AO62" s="1"/>
      <c r="AP62" s="1"/>
      <c r="AQ62" s="1"/>
      <c r="AR62" s="1"/>
      <c r="AS62" s="1"/>
      <c r="AT62" s="230" t="str">
        <f t="shared" si="150"/>
        <v/>
      </c>
      <c r="AU62" s="231" t="str">
        <f t="shared" si="136"/>
        <v/>
      </c>
      <c r="AV62" s="227"/>
      <c r="AW62" s="230" t="str">
        <f>AW63</f>
        <v/>
      </c>
      <c r="AX62" s="227"/>
      <c r="AY62" s="230" t="str">
        <f>AY63</f>
        <v/>
      </c>
      <c r="AZ62" s="227"/>
      <c r="BA62" s="230" t="str">
        <f>BA63</f>
        <v/>
      </c>
      <c r="BB62" s="227"/>
      <c r="BC62" s="230" t="str">
        <f>BC63</f>
        <v/>
      </c>
      <c r="BD62" s="227"/>
      <c r="BE62" s="230" t="str">
        <f>BE63</f>
        <v/>
      </c>
      <c r="BF62" s="227"/>
      <c r="BG62" s="230" t="str">
        <f>BG63</f>
        <v/>
      </c>
      <c r="BH62" s="1"/>
      <c r="FE62" s="90" t="str">
        <f ca="1">FE63</f>
        <v>Hide</v>
      </c>
      <c r="FF62" s="228"/>
      <c r="FG62" s="281"/>
      <c r="FH62" s="281"/>
      <c r="FI62" s="281"/>
      <c r="FJ62" s="281"/>
      <c r="FK62" s="281"/>
      <c r="FL62" s="281"/>
    </row>
    <row r="63" spans="1:168" ht="39.6" x14ac:dyDescent="0.25">
      <c r="A63" s="28" t="s">
        <v>526</v>
      </c>
      <c r="C63" s="176" t="s">
        <v>558</v>
      </c>
      <c r="D63" s="316" t="str">
        <f>IF(Cklst_Style=4,IF(FIND("--",$C$3)=11,MID($C$3,9,1)&amp;"."&amp;AI63,MID($C$3,9,2)&amp;"."&amp;AI63),IF(FIND("--",$C$3)=9,MID($C$3,7,1)&amp;"."&amp;AI63,MID($C$3,7,2)&amp;"."&amp;AI63))</f>
        <v>2.16</v>
      </c>
      <c r="E63" s="481" t="s">
        <v>735</v>
      </c>
      <c r="F63" s="177"/>
      <c r="G63" s="508" t="s">
        <v>203</v>
      </c>
      <c r="H63" s="181"/>
      <c r="I63" s="151" t="s">
        <v>216</v>
      </c>
      <c r="J63" s="143"/>
      <c r="K63" s="192"/>
      <c r="L63" s="482"/>
      <c r="M63" s="482"/>
      <c r="N63" s="482"/>
      <c r="O63" s="482"/>
      <c r="Q63" s="1"/>
      <c r="R63" s="171"/>
      <c r="S63" s="171"/>
      <c r="T63" s="171"/>
      <c r="U63" s="171"/>
      <c r="AE63" s="11" t="b">
        <f>IF(F63=CHAR(80),TRUE,FALSE)</f>
        <v>0</v>
      </c>
      <c r="AF63" s="122" t="b">
        <f>IF(H63=CHAR(80),TRUE,FALSE)</f>
        <v>0</v>
      </c>
      <c r="AG63" s="12" t="b">
        <f>IF(OR(C63=CHAR(80),C63="."),TRUE,FALSE)</f>
        <v>1</v>
      </c>
      <c r="AH63" s="218">
        <v>0</v>
      </c>
      <c r="AI63" s="169">
        <v>16</v>
      </c>
      <c r="AJ63" s="160"/>
      <c r="AK63" s="160" t="b">
        <v>1</v>
      </c>
      <c r="AL63" s="161"/>
      <c r="AM63" s="1"/>
      <c r="AN63" s="1"/>
      <c r="AO63" s="1"/>
      <c r="AP63" s="1"/>
      <c r="AQ63" s="1"/>
      <c r="AR63" s="1"/>
      <c r="AS63" s="1"/>
      <c r="AT63" s="230" t="str">
        <f t="shared" si="150"/>
        <v/>
      </c>
      <c r="AU63" s="231" t="str">
        <f t="shared" si="136"/>
        <v>2.16</v>
      </c>
      <c r="AV63" s="318"/>
      <c r="AW63" s="230" t="str">
        <f>IF(AND(Setup_Flag=1,AV63="",$C63=""),FALSE,"")</f>
        <v/>
      </c>
      <c r="AX63" s="318"/>
      <c r="AY63" s="230" t="str">
        <f>IF(AND(MR2_Flag=1,AX63="",$C63=""),FALSE,"")</f>
        <v/>
      </c>
      <c r="AZ63" s="318"/>
      <c r="BA63" s="230" t="str">
        <f>IF(AND(DP_Flag=1,AZ63="",$C63=""),FALSE,"")</f>
        <v/>
      </c>
      <c r="BB63" s="318"/>
      <c r="BC63" s="230" t="str">
        <f>IF(AND(SS_Flag=1,BB63="",$C63=""),FALSE,"")</f>
        <v/>
      </c>
      <c r="BD63" s="318"/>
      <c r="BE63" s="230" t="str">
        <f>IF(AND(SP_Flag=1,BD63="",$C63=""),FALSE,"")</f>
        <v/>
      </c>
      <c r="BF63" s="318"/>
      <c r="BG63" s="230" t="str">
        <f>IF(AND(FM_Flag=1,BF63="",$C63=""),FALSE,"")</f>
        <v/>
      </c>
      <c r="BH63" s="1"/>
      <c r="BI63" s="268"/>
      <c r="BJ63" s="269" t="s">
        <v>675</v>
      </c>
      <c r="BK63" s="269" t="s">
        <v>675</v>
      </c>
      <c r="BL63" s="269" t="s">
        <v>675</v>
      </c>
      <c r="BM63" s="269" t="s">
        <v>675</v>
      </c>
      <c r="BN63" s="269" t="s">
        <v>675</v>
      </c>
      <c r="BO63" s="269" t="s">
        <v>675</v>
      </c>
      <c r="BP63" s="270" t="str">
        <f ca="1">IF(OR(BI$16=0,BR$16&lt;&gt;0),"",IF(OFFSET(BI63,0,BI$16)="Y",1,IF(OFFSET(BI63,0,BI$16)="N",0,"")))</f>
        <v/>
      </c>
      <c r="BQ63" s="278"/>
      <c r="BR63" s="268"/>
      <c r="BS63" s="269" t="s">
        <v>675</v>
      </c>
      <c r="BT63" s="269" t="s">
        <v>675</v>
      </c>
      <c r="BU63" s="269" t="s">
        <v>675</v>
      </c>
      <c r="BV63" s="269" t="s">
        <v>675</v>
      </c>
      <c r="BW63" s="269" t="s">
        <v>675</v>
      </c>
      <c r="BX63" s="269" t="s">
        <v>675</v>
      </c>
      <c r="BY63" s="269" t="s">
        <v>675</v>
      </c>
      <c r="BZ63" s="269" t="s">
        <v>675</v>
      </c>
      <c r="CA63" s="269" t="s">
        <v>675</v>
      </c>
      <c r="CB63" s="269" t="s">
        <v>675</v>
      </c>
      <c r="CC63" s="269" t="s">
        <v>675</v>
      </c>
      <c r="CD63" s="269" t="s">
        <v>675</v>
      </c>
      <c r="CE63" s="269" t="s">
        <v>675</v>
      </c>
      <c r="CF63" s="269" t="s">
        <v>675</v>
      </c>
      <c r="CG63" s="269" t="s">
        <v>675</v>
      </c>
      <c r="CH63" s="269" t="s">
        <v>675</v>
      </c>
      <c r="CI63" s="269" t="s">
        <v>675</v>
      </c>
      <c r="CJ63" s="269" t="s">
        <v>675</v>
      </c>
      <c r="CK63" s="269" t="s">
        <v>675</v>
      </c>
      <c r="CL63" s="270" t="str">
        <f ca="1">IF(BR$16=0,"",IF(OFFSET(BR63,0,BR$16)="Y",1,IF(OFFSET(BR63,0,BR$16)="N",0,"")))</f>
        <v/>
      </c>
      <c r="CM63" s="278"/>
      <c r="CN63" s="268"/>
      <c r="CO63" s="269" t="s">
        <v>675</v>
      </c>
      <c r="CP63" s="269" t="s">
        <v>675</v>
      </c>
      <c r="CQ63" s="269" t="s">
        <v>675</v>
      </c>
      <c r="CR63" s="269" t="s">
        <v>675</v>
      </c>
      <c r="CS63" s="269" t="s">
        <v>675</v>
      </c>
      <c r="CT63" s="270" t="str">
        <f ca="1">IF(OR(CN$16=0,CW$16&lt;&gt;0),"",IF(CW$16=1,0,IF(OFFSET(CN63,0,CN$16)="Y",1,IF(OFFSET(CN63,0,CN$16)="N",0,""))))</f>
        <v/>
      </c>
      <c r="CU63" s="188"/>
      <c r="CV63" s="268"/>
      <c r="CW63" s="269" t="s">
        <v>675</v>
      </c>
      <c r="CX63" s="269" t="s">
        <v>675</v>
      </c>
      <c r="CY63" s="269" t="s">
        <v>675</v>
      </c>
      <c r="CZ63" s="269" t="s">
        <v>675</v>
      </c>
      <c r="DA63" s="269" t="s">
        <v>675</v>
      </c>
      <c r="DB63" s="269" t="s">
        <v>675</v>
      </c>
      <c r="DC63" s="269" t="s">
        <v>675</v>
      </c>
      <c r="DD63" s="269" t="s">
        <v>675</v>
      </c>
      <c r="DE63" s="269" t="s">
        <v>675</v>
      </c>
      <c r="DF63" s="270" t="str">
        <f>IF(CV$16=0,"",IF(OR(AND(CW$16=1,CW63="Y"),AND(CX$16=1,CX63="Y"),AND(CY$16=1,CY63="Y"),AND(CZ$16=1,CZ63="Y"),AND(DA$16=1,DA63="Y"),AND(DB$16=1,DB63="Y"),AND(DC$16=1,DC63="Y"),AND(DD$16=1,DD63="Y"),AND(DE$16=1,DE63="Y")),1,IF(OR(AND(CW$16=1,CW63="N"),AND(CX$16=1,CX63="N"),AND(CY$16=1,CY63="N"),AND(CZ$16=1,CZ63="N"),AND(DA$16=1,DA63="N"),AND(DB$16=1,DB63="N"),AND(DC$16=1,DC63="N"),AND(DD$16=1,DD63="N"),AND(DE$16=1,DE63="N")),0,"")))</f>
        <v/>
      </c>
      <c r="DG63" s="188"/>
      <c r="DH63" s="268"/>
      <c r="DI63" s="269" t="s">
        <v>675</v>
      </c>
      <c r="DJ63" s="269" t="s">
        <v>675</v>
      </c>
      <c r="DK63" s="270" t="str">
        <f ca="1">IF(DH$16=0,"",IF(OFFSET(DH63,0,DH$16)="Y",1,IF(OFFSET(DH63,0,DH$16)="N",0,"")))</f>
        <v/>
      </c>
      <c r="DL63" s="188"/>
      <c r="DM63" s="268"/>
      <c r="DN63" s="269" t="s">
        <v>675</v>
      </c>
      <c r="DO63" s="269" t="s">
        <v>675</v>
      </c>
      <c r="DP63" s="270" t="str">
        <f ca="1">IF(DM$16=0,"",IF(OFFSET(DM63,0,DM$16)="Y",1,IF(OFFSET(DM63,0,DM$16)="N",0,"")))</f>
        <v/>
      </c>
      <c r="DQ63" s="188"/>
      <c r="DR63" s="268"/>
      <c r="DS63" s="269" t="s">
        <v>676</v>
      </c>
      <c r="DT63" s="279"/>
      <c r="DU63" s="270" t="str">
        <f ca="1">IF(DR$16=0,"",IF(AND(OFFSET(DR63,0,1)="Y",DS$16="Yes"),1,IF(OFFSET(DR63,0,1)="N",1,0)))</f>
        <v/>
      </c>
      <c r="DV63" s="188"/>
      <c r="DW63" s="268"/>
      <c r="DX63" s="269" t="s">
        <v>676</v>
      </c>
      <c r="DY63" s="279"/>
      <c r="DZ63" s="270" t="str">
        <f ca="1">IF(DW$16=0,"",IF(AND(OFFSET(DW63,0,1)="Y",DX$16="Yes"),1,IF(OFFSET(DW63,0,1)="N",1,0)))</f>
        <v/>
      </c>
      <c r="EA63" s="188"/>
      <c r="EB63" s="268"/>
      <c r="EC63" s="269" t="s">
        <v>676</v>
      </c>
      <c r="ED63" s="279"/>
      <c r="EE63" s="270" t="str">
        <f ca="1">IF(EB$16=0,"",IF(AND(OFFSET(EB63,0,1)="Y",EC$16="Yes"),1,IF(OFFSET(EB63,0,1)="N",1,0)))</f>
        <v/>
      </c>
      <c r="EF63" s="188"/>
      <c r="EG63" s="268"/>
      <c r="EH63" s="269" t="s">
        <v>676</v>
      </c>
      <c r="EI63" s="279"/>
      <c r="EJ63" s="270" t="str">
        <f ca="1">IF(EG$16=0,"",IF(AND(OFFSET(EG63,0,1)="Y",EH$16="Yes"),1,IF(OFFSET(EG63,0,1)="N",1,0)))</f>
        <v/>
      </c>
      <c r="EK63" s="188"/>
      <c r="EL63" s="268"/>
      <c r="EM63" s="269" t="s">
        <v>676</v>
      </c>
      <c r="EN63" s="279"/>
      <c r="EO63" s="270" t="str">
        <f ca="1">IF(EL$16=0,"",IF(AND(OFFSET(EL63,0,1)="Y",EM$16="Yes"),1,IF(OFFSET(EL63,0,1)="N",1,0)))</f>
        <v/>
      </c>
      <c r="EP63" s="271"/>
      <c r="EQ63" s="509" t="str">
        <f ca="1">BP63</f>
        <v/>
      </c>
      <c r="ER63" s="509" t="str">
        <f t="shared" ref="ER63" ca="1" si="203">CL63</f>
        <v/>
      </c>
      <c r="ES63" s="509" t="str">
        <f t="shared" ref="ES63" ca="1" si="204">CT63</f>
        <v/>
      </c>
      <c r="ET63" s="509" t="str">
        <f t="shared" ref="ET63" si="205">DF63</f>
        <v/>
      </c>
      <c r="EU63" s="509" t="str">
        <f t="shared" ref="EU63" ca="1" si="206">DK63</f>
        <v/>
      </c>
      <c r="EV63" s="509" t="str">
        <f t="shared" ref="EV63" ca="1" si="207">DP63</f>
        <v/>
      </c>
      <c r="EW63" s="509" t="str">
        <f t="shared" ref="EW63" ca="1" si="208">DU63</f>
        <v/>
      </c>
      <c r="EX63" s="509" t="str">
        <f t="shared" ref="EX63" ca="1" si="209">DZ63</f>
        <v/>
      </c>
      <c r="EY63" s="509" t="str">
        <f t="shared" ref="EY63" ca="1" si="210">EE63</f>
        <v/>
      </c>
      <c r="EZ63" s="509" t="str">
        <f t="shared" ref="EZ63" ca="1" si="211">EJ63</f>
        <v/>
      </c>
      <c r="FA63" s="509" t="str">
        <f t="shared" ref="FA63" ca="1" si="212">EO63</f>
        <v/>
      </c>
      <c r="FC63" s="509">
        <f t="shared" ref="FC63" ca="1" si="213">COUNTA(EQ63:FA63)-COUNTBLANK(EQ63:FA63)</f>
        <v>0</v>
      </c>
      <c r="FD63" s="280">
        <f t="shared" ref="FD63" ca="1" si="214">SUM(EQ63:FA63)</f>
        <v>0</v>
      </c>
      <c r="FE63" s="280" t="str">
        <f t="shared" ref="FE63" ca="1" si="215">IF(AND(FC63=FD63,FD63&gt;0),"Show","Hide")</f>
        <v>Hide</v>
      </c>
      <c r="FF63" s="228"/>
      <c r="FG63" s="281"/>
      <c r="FH63" s="281"/>
      <c r="FI63" s="281"/>
      <c r="FJ63" s="281"/>
      <c r="FK63" s="281"/>
      <c r="FL63" s="281"/>
    </row>
    <row r="64" spans="1:168" ht="6" customHeight="1" x14ac:dyDescent="0.25">
      <c r="A64" s="28" t="s">
        <v>526</v>
      </c>
      <c r="C64" s="93"/>
      <c r="D64" s="128"/>
      <c r="E64" s="86"/>
      <c r="F64" s="195"/>
      <c r="G64" s="153"/>
      <c r="H64" s="182"/>
      <c r="I64" s="196"/>
      <c r="J64" s="96"/>
      <c r="K64" s="196"/>
      <c r="L64" s="127"/>
      <c r="M64" s="127"/>
      <c r="N64" s="127"/>
      <c r="O64" s="127"/>
      <c r="Q64" s="1"/>
      <c r="AE64" s="11"/>
      <c r="AF64" s="122"/>
      <c r="AG64" s="12" t="b">
        <f>AG63</f>
        <v>1</v>
      </c>
      <c r="AH64" s="12"/>
      <c r="AI64" s="168"/>
      <c r="AJ64" s="166"/>
      <c r="AK64" s="166"/>
      <c r="AL64" s="167"/>
      <c r="AM64" s="1"/>
      <c r="AN64" s="1"/>
      <c r="AO64" s="1"/>
      <c r="AP64" s="1"/>
      <c r="AQ64" s="1"/>
      <c r="AR64" s="1"/>
      <c r="AS64" s="1"/>
      <c r="AT64" s="230" t="str">
        <f t="shared" si="150"/>
        <v/>
      </c>
      <c r="AU64" s="231" t="str">
        <f t="shared" si="136"/>
        <v/>
      </c>
      <c r="AV64" s="227"/>
      <c r="AW64" s="230" t="str">
        <f>AW63</f>
        <v/>
      </c>
      <c r="AX64" s="227"/>
      <c r="AY64" s="230" t="str">
        <f>AY63</f>
        <v/>
      </c>
      <c r="AZ64" s="227"/>
      <c r="BA64" s="230" t="str">
        <f>BA63</f>
        <v/>
      </c>
      <c r="BB64" s="227"/>
      <c r="BC64" s="230" t="str">
        <f>BC63</f>
        <v/>
      </c>
      <c r="BD64" s="227"/>
      <c r="BE64" s="230" t="str">
        <f>BE63</f>
        <v/>
      </c>
      <c r="BF64" s="227"/>
      <c r="BG64" s="230" t="str">
        <f>BG63</f>
        <v/>
      </c>
      <c r="BH64" s="1"/>
      <c r="FE64" s="90" t="str">
        <f ca="1">FE63</f>
        <v>Hide</v>
      </c>
      <c r="FF64" s="228"/>
      <c r="FG64" s="281"/>
      <c r="FH64" s="281"/>
      <c r="FI64" s="281"/>
      <c r="FJ64" s="281"/>
      <c r="FK64" s="281"/>
      <c r="FL64" s="281"/>
    </row>
    <row r="65" spans="1:168" ht="6" customHeight="1" x14ac:dyDescent="0.25">
      <c r="A65" s="28" t="s">
        <v>526</v>
      </c>
      <c r="C65" s="92"/>
      <c r="D65" s="3"/>
      <c r="E65" s="82"/>
      <c r="F65" s="191"/>
      <c r="G65" s="154"/>
      <c r="H65" s="187"/>
      <c r="I65" s="192"/>
      <c r="J65" s="94"/>
      <c r="K65" s="192"/>
      <c r="L65" s="507"/>
      <c r="M65" s="507"/>
      <c r="N65" s="507"/>
      <c r="O65" s="507"/>
      <c r="Q65" s="1"/>
      <c r="AE65" s="11"/>
      <c r="AF65" s="122"/>
      <c r="AG65" s="124" t="b">
        <f>AG66</f>
        <v>1</v>
      </c>
      <c r="AH65" s="124"/>
      <c r="AI65" s="168"/>
      <c r="AJ65" s="166"/>
      <c r="AK65" s="166"/>
      <c r="AL65" s="167"/>
      <c r="AM65" s="1"/>
      <c r="AN65" s="1"/>
      <c r="AO65" s="1"/>
      <c r="AP65" s="1"/>
      <c r="AQ65" s="1"/>
      <c r="AR65" s="1"/>
      <c r="AS65" s="1"/>
      <c r="AT65" s="230" t="str">
        <f t="shared" si="150"/>
        <v/>
      </c>
      <c r="AU65" s="231" t="str">
        <f t="shared" si="136"/>
        <v/>
      </c>
      <c r="AV65" s="227"/>
      <c r="AW65" s="230" t="str">
        <f>AW66</f>
        <v/>
      </c>
      <c r="AX65" s="227"/>
      <c r="AY65" s="230" t="str">
        <f>AY66</f>
        <v/>
      </c>
      <c r="AZ65" s="227"/>
      <c r="BA65" s="230" t="str">
        <f>BA66</f>
        <v/>
      </c>
      <c r="BB65" s="227"/>
      <c r="BC65" s="230" t="str">
        <f>BC66</f>
        <v/>
      </c>
      <c r="BD65" s="227"/>
      <c r="BE65" s="230" t="str">
        <f>BE66</f>
        <v/>
      </c>
      <c r="BF65" s="227"/>
      <c r="BG65" s="230" t="str">
        <f>BG66</f>
        <v/>
      </c>
      <c r="BH65" s="1"/>
      <c r="FE65" s="90" t="str">
        <f ca="1">FE66</f>
        <v>Hide</v>
      </c>
      <c r="FF65" s="228"/>
      <c r="FG65" s="281"/>
      <c r="FH65" s="281"/>
      <c r="FI65" s="281"/>
      <c r="FJ65" s="281"/>
      <c r="FK65" s="281"/>
      <c r="FL65" s="281"/>
    </row>
    <row r="66" spans="1:168" ht="26.4" x14ac:dyDescent="0.25">
      <c r="A66" s="28" t="s">
        <v>526</v>
      </c>
      <c r="C66" s="176" t="s">
        <v>558</v>
      </c>
      <c r="D66" s="316" t="str">
        <f>IF(Cklst_Style=4,IF(FIND("--",$C$3)=11,MID($C$3,9,1)&amp;"."&amp;AI66,MID($C$3,9,2)&amp;"."&amp;AI66),IF(FIND("--",$C$3)=9,MID($C$3,7,1)&amp;"."&amp;AI66,MID($C$3,7,2)&amp;"."&amp;AI66))</f>
        <v>2.17</v>
      </c>
      <c r="E66" s="481" t="s">
        <v>736</v>
      </c>
      <c r="F66" s="177"/>
      <c r="G66" s="508" t="s">
        <v>203</v>
      </c>
      <c r="H66" s="181"/>
      <c r="I66" s="151" t="s">
        <v>216</v>
      </c>
      <c r="J66" s="143"/>
      <c r="K66" s="192"/>
      <c r="L66" s="482"/>
      <c r="M66" s="482"/>
      <c r="N66" s="482"/>
      <c r="O66" s="482"/>
      <c r="Q66" s="1"/>
      <c r="R66" s="171"/>
      <c r="S66" s="171"/>
      <c r="T66" s="171"/>
      <c r="U66" s="171"/>
      <c r="AE66" s="11" t="b">
        <f>IF(F66=CHAR(80),TRUE,FALSE)</f>
        <v>0</v>
      </c>
      <c r="AF66" s="122" t="b">
        <f>IF(H66=CHAR(80),TRUE,FALSE)</f>
        <v>0</v>
      </c>
      <c r="AG66" s="12" t="b">
        <f>IF(OR(C66=CHAR(80),C66="."),TRUE,FALSE)</f>
        <v>1</v>
      </c>
      <c r="AH66" s="218">
        <v>0</v>
      </c>
      <c r="AI66" s="169">
        <v>17</v>
      </c>
      <c r="AJ66" s="160"/>
      <c r="AK66" s="160" t="b">
        <v>1</v>
      </c>
      <c r="AL66" s="161"/>
      <c r="AM66" s="1"/>
      <c r="AN66" s="1"/>
      <c r="AO66" s="1"/>
      <c r="AP66" s="1"/>
      <c r="AQ66" s="1"/>
      <c r="AR66" s="1"/>
      <c r="AS66" s="1"/>
      <c r="AT66" s="230" t="str">
        <f t="shared" si="150"/>
        <v/>
      </c>
      <c r="AU66" s="231" t="str">
        <f t="shared" si="136"/>
        <v>2.17</v>
      </c>
      <c r="AV66" s="318"/>
      <c r="AW66" s="230" t="str">
        <f>IF(AND(Setup_Flag=1,AV66="",$C66=""),FALSE,"")</f>
        <v/>
      </c>
      <c r="AX66" s="318"/>
      <c r="AY66" s="230" t="str">
        <f>IF(AND(MR2_Flag=1,AX66="",$C66=""),FALSE,"")</f>
        <v/>
      </c>
      <c r="AZ66" s="318"/>
      <c r="BA66" s="230" t="str">
        <f>IF(AND(DP_Flag=1,AZ66="",$C66=""),FALSE,"")</f>
        <v/>
      </c>
      <c r="BB66" s="318"/>
      <c r="BC66" s="230" t="str">
        <f>IF(AND(SS_Flag=1,BB66="",$C66=""),FALSE,"")</f>
        <v/>
      </c>
      <c r="BD66" s="318"/>
      <c r="BE66" s="230" t="str">
        <f>IF(AND(SP_Flag=1,BD66="",$C66=""),FALSE,"")</f>
        <v/>
      </c>
      <c r="BF66" s="318"/>
      <c r="BG66" s="230" t="str">
        <f>IF(AND(FM_Flag=1,BF66="",$C66=""),FALSE,"")</f>
        <v/>
      </c>
      <c r="BH66" s="1"/>
      <c r="BI66" s="268"/>
      <c r="BJ66" s="269" t="s">
        <v>675</v>
      </c>
      <c r="BK66" s="269" t="s">
        <v>675</v>
      </c>
      <c r="BL66" s="269" t="s">
        <v>675</v>
      </c>
      <c r="BM66" s="269" t="s">
        <v>675</v>
      </c>
      <c r="BN66" s="269" t="s">
        <v>675</v>
      </c>
      <c r="BO66" s="269" t="s">
        <v>675</v>
      </c>
      <c r="BP66" s="270" t="str">
        <f ca="1">IF(OR(BI$16=0,BR$16&lt;&gt;0),"",IF(OFFSET(BI66,0,BI$16)="Y",1,IF(OFFSET(BI66,0,BI$16)="N",0,"")))</f>
        <v/>
      </c>
      <c r="BQ66" s="278"/>
      <c r="BR66" s="268"/>
      <c r="BS66" s="269" t="s">
        <v>675</v>
      </c>
      <c r="BT66" s="269" t="s">
        <v>675</v>
      </c>
      <c r="BU66" s="269" t="s">
        <v>675</v>
      </c>
      <c r="BV66" s="269" t="s">
        <v>675</v>
      </c>
      <c r="BW66" s="269" t="s">
        <v>675</v>
      </c>
      <c r="BX66" s="269" t="s">
        <v>675</v>
      </c>
      <c r="BY66" s="269" t="s">
        <v>675</v>
      </c>
      <c r="BZ66" s="269" t="s">
        <v>675</v>
      </c>
      <c r="CA66" s="269" t="s">
        <v>675</v>
      </c>
      <c r="CB66" s="269" t="s">
        <v>675</v>
      </c>
      <c r="CC66" s="269" t="s">
        <v>675</v>
      </c>
      <c r="CD66" s="269" t="s">
        <v>675</v>
      </c>
      <c r="CE66" s="269" t="s">
        <v>675</v>
      </c>
      <c r="CF66" s="269" t="s">
        <v>675</v>
      </c>
      <c r="CG66" s="269" t="s">
        <v>675</v>
      </c>
      <c r="CH66" s="269" t="s">
        <v>675</v>
      </c>
      <c r="CI66" s="269" t="s">
        <v>675</v>
      </c>
      <c r="CJ66" s="269" t="s">
        <v>675</v>
      </c>
      <c r="CK66" s="269" t="s">
        <v>675</v>
      </c>
      <c r="CL66" s="270" t="str">
        <f ca="1">IF(BR$16=0,"",IF(OFFSET(BR66,0,BR$16)="Y",1,IF(OFFSET(BR66,0,BR$16)="N",0,"")))</f>
        <v/>
      </c>
      <c r="CM66" s="278"/>
      <c r="CN66" s="268"/>
      <c r="CO66" s="269" t="s">
        <v>675</v>
      </c>
      <c r="CP66" s="269" t="s">
        <v>675</v>
      </c>
      <c r="CQ66" s="269" t="s">
        <v>675</v>
      </c>
      <c r="CR66" s="269" t="s">
        <v>675</v>
      </c>
      <c r="CS66" s="269" t="s">
        <v>675</v>
      </c>
      <c r="CT66" s="270" t="str">
        <f ca="1">IF(OR(CN$16=0,CW$16&lt;&gt;0),"",IF(CW$16=1,0,IF(OFFSET(CN66,0,CN$16)="Y",1,IF(OFFSET(CN66,0,CN$16)="N",0,""))))</f>
        <v/>
      </c>
      <c r="CU66" s="188"/>
      <c r="CV66" s="268"/>
      <c r="CW66" s="269" t="s">
        <v>675</v>
      </c>
      <c r="CX66" s="269" t="s">
        <v>675</v>
      </c>
      <c r="CY66" s="269" t="s">
        <v>675</v>
      </c>
      <c r="CZ66" s="269" t="s">
        <v>675</v>
      </c>
      <c r="DA66" s="269" t="s">
        <v>675</v>
      </c>
      <c r="DB66" s="269" t="s">
        <v>675</v>
      </c>
      <c r="DC66" s="269" t="s">
        <v>675</v>
      </c>
      <c r="DD66" s="269" t="s">
        <v>675</v>
      </c>
      <c r="DE66" s="269" t="s">
        <v>675</v>
      </c>
      <c r="DF66" s="270" t="str">
        <f>IF(CV$16=0,"",IF(OR(AND(CW$16=1,CW66="Y"),AND(CX$16=1,CX66="Y"),AND(CY$16=1,CY66="Y"),AND(CZ$16=1,CZ66="Y"),AND(DA$16=1,DA66="Y"),AND(DB$16=1,DB66="Y"),AND(DC$16=1,DC66="Y"),AND(DD$16=1,DD66="Y"),AND(DE$16=1,DE66="Y")),1,IF(OR(AND(CW$16=1,CW66="N"),AND(CX$16=1,CX66="N"),AND(CY$16=1,CY66="N"),AND(CZ$16=1,CZ66="N"),AND(DA$16=1,DA66="N"),AND(DB$16=1,DB66="N"),AND(DC$16=1,DC66="N"),AND(DD$16=1,DD66="N"),AND(DE$16=1,DE66="N")),0,"")))</f>
        <v/>
      </c>
      <c r="DG66" s="188"/>
      <c r="DH66" s="268"/>
      <c r="DI66" s="269" t="s">
        <v>675</v>
      </c>
      <c r="DJ66" s="269" t="s">
        <v>675</v>
      </c>
      <c r="DK66" s="270" t="str">
        <f ca="1">IF(DH$16=0,"",IF(OFFSET(DH66,0,DH$16)="Y",1,IF(OFFSET(DH66,0,DH$16)="N",0,"")))</f>
        <v/>
      </c>
      <c r="DL66" s="188"/>
      <c r="DM66" s="268"/>
      <c r="DN66" s="269" t="s">
        <v>675</v>
      </c>
      <c r="DO66" s="269" t="s">
        <v>675</v>
      </c>
      <c r="DP66" s="270" t="str">
        <f ca="1">IF(DM$16=0,"",IF(OFFSET(DM66,0,DM$16)="Y",1,IF(OFFSET(DM66,0,DM$16)="N",0,"")))</f>
        <v/>
      </c>
      <c r="DQ66" s="188"/>
      <c r="DR66" s="268"/>
      <c r="DS66" s="269" t="s">
        <v>676</v>
      </c>
      <c r="DT66" s="279"/>
      <c r="DU66" s="270" t="str">
        <f ca="1">IF(DR$16=0,"",IF(AND(OFFSET(DR66,0,1)="Y",DS$16="Yes"),1,IF(OFFSET(DR66,0,1)="N",1,0)))</f>
        <v/>
      </c>
      <c r="DV66" s="188"/>
      <c r="DW66" s="268"/>
      <c r="DX66" s="269" t="s">
        <v>676</v>
      </c>
      <c r="DY66" s="279"/>
      <c r="DZ66" s="270" t="str">
        <f ca="1">IF(DW$16=0,"",IF(AND(OFFSET(DW66,0,1)="Y",DX$16="Yes"),1,IF(OFFSET(DW66,0,1)="N",1,0)))</f>
        <v/>
      </c>
      <c r="EA66" s="188"/>
      <c r="EB66" s="268"/>
      <c r="EC66" s="269" t="s">
        <v>676</v>
      </c>
      <c r="ED66" s="279"/>
      <c r="EE66" s="270" t="str">
        <f ca="1">IF(EB$16=0,"",IF(AND(OFFSET(EB66,0,1)="Y",EC$16="Yes"),1,IF(OFFSET(EB66,0,1)="N",1,0)))</f>
        <v/>
      </c>
      <c r="EF66" s="188"/>
      <c r="EG66" s="268"/>
      <c r="EH66" s="269" t="s">
        <v>676</v>
      </c>
      <c r="EI66" s="279"/>
      <c r="EJ66" s="270" t="str">
        <f ca="1">IF(EG$16=0,"",IF(AND(OFFSET(EG66,0,1)="Y",EH$16="Yes"),1,IF(OFFSET(EG66,0,1)="N",1,0)))</f>
        <v/>
      </c>
      <c r="EK66" s="188"/>
      <c r="EL66" s="268"/>
      <c r="EM66" s="269" t="s">
        <v>676</v>
      </c>
      <c r="EN66" s="279"/>
      <c r="EO66" s="270" t="str">
        <f ca="1">IF(EL$16=0,"",IF(AND(OFFSET(EL66,0,1)="Y",EM$16="Yes"),1,IF(OFFSET(EL66,0,1)="N",1,0)))</f>
        <v/>
      </c>
      <c r="EP66" s="271"/>
      <c r="EQ66" s="509" t="str">
        <f ca="1">BP66</f>
        <v/>
      </c>
      <c r="ER66" s="509" t="str">
        <f t="shared" ref="ER66" ca="1" si="216">CL66</f>
        <v/>
      </c>
      <c r="ES66" s="509" t="str">
        <f t="shared" ref="ES66" ca="1" si="217">CT66</f>
        <v/>
      </c>
      <c r="ET66" s="509" t="str">
        <f t="shared" ref="ET66" si="218">DF66</f>
        <v/>
      </c>
      <c r="EU66" s="509" t="str">
        <f t="shared" ref="EU66" ca="1" si="219">DK66</f>
        <v/>
      </c>
      <c r="EV66" s="509" t="str">
        <f t="shared" ref="EV66" ca="1" si="220">DP66</f>
        <v/>
      </c>
      <c r="EW66" s="509" t="str">
        <f t="shared" ref="EW66" ca="1" si="221">DU66</f>
        <v/>
      </c>
      <c r="EX66" s="509" t="str">
        <f t="shared" ref="EX66" ca="1" si="222">DZ66</f>
        <v/>
      </c>
      <c r="EY66" s="509" t="str">
        <f t="shared" ref="EY66" ca="1" si="223">EE66</f>
        <v/>
      </c>
      <c r="EZ66" s="509" t="str">
        <f t="shared" ref="EZ66" ca="1" si="224">EJ66</f>
        <v/>
      </c>
      <c r="FA66" s="509" t="str">
        <f t="shared" ref="FA66" ca="1" si="225">EO66</f>
        <v/>
      </c>
      <c r="FC66" s="509">
        <f t="shared" ref="FC66" ca="1" si="226">COUNTA(EQ66:FA66)-COUNTBLANK(EQ66:FA66)</f>
        <v>0</v>
      </c>
      <c r="FD66" s="280">
        <f t="shared" ref="FD66" ca="1" si="227">SUM(EQ66:FA66)</f>
        <v>0</v>
      </c>
      <c r="FE66" s="280" t="str">
        <f t="shared" ref="FE66" ca="1" si="228">IF(AND(FC66=FD66,FD66&gt;0),"Show","Hide")</f>
        <v>Hide</v>
      </c>
      <c r="FF66" s="228"/>
      <c r="FG66" s="281"/>
      <c r="FH66" s="281"/>
      <c r="FI66" s="281"/>
      <c r="FJ66" s="281"/>
      <c r="FK66" s="281"/>
      <c r="FL66" s="281"/>
    </row>
    <row r="67" spans="1:168" ht="6" customHeight="1" x14ac:dyDescent="0.25">
      <c r="A67" s="28" t="s">
        <v>526</v>
      </c>
      <c r="C67" s="93"/>
      <c r="D67" s="128"/>
      <c r="E67" s="86"/>
      <c r="F67" s="195"/>
      <c r="G67" s="153"/>
      <c r="H67" s="182"/>
      <c r="I67" s="196"/>
      <c r="J67" s="96"/>
      <c r="K67" s="196"/>
      <c r="L67" s="127"/>
      <c r="M67" s="127"/>
      <c r="N67" s="127"/>
      <c r="O67" s="127"/>
      <c r="Q67" s="1"/>
      <c r="AE67" s="11"/>
      <c r="AF67" s="122"/>
      <c r="AG67" s="12" t="b">
        <f>AG66</f>
        <v>1</v>
      </c>
      <c r="AH67" s="12"/>
      <c r="AI67" s="168"/>
      <c r="AJ67" s="166"/>
      <c r="AK67" s="166"/>
      <c r="AL67" s="167"/>
      <c r="AM67" s="1"/>
      <c r="AN67" s="1"/>
      <c r="AO67" s="1"/>
      <c r="AP67" s="1"/>
      <c r="AQ67" s="1"/>
      <c r="AR67" s="1"/>
      <c r="AS67" s="1"/>
      <c r="AT67" s="230" t="str">
        <f t="shared" si="150"/>
        <v/>
      </c>
      <c r="AU67" s="231" t="str">
        <f t="shared" si="136"/>
        <v/>
      </c>
      <c r="AV67" s="227"/>
      <c r="AW67" s="230" t="str">
        <f>AW66</f>
        <v/>
      </c>
      <c r="AX67" s="227"/>
      <c r="AY67" s="230" t="str">
        <f>AY66</f>
        <v/>
      </c>
      <c r="AZ67" s="227"/>
      <c r="BA67" s="230" t="str">
        <f>BA66</f>
        <v/>
      </c>
      <c r="BB67" s="227"/>
      <c r="BC67" s="230" t="str">
        <f>BC66</f>
        <v/>
      </c>
      <c r="BD67" s="227"/>
      <c r="BE67" s="230" t="str">
        <f>BE66</f>
        <v/>
      </c>
      <c r="BF67" s="227"/>
      <c r="BG67" s="230" t="str">
        <f>BG66</f>
        <v/>
      </c>
      <c r="BH67" s="1"/>
      <c r="FE67" s="90" t="str">
        <f ca="1">FE66</f>
        <v>Hide</v>
      </c>
      <c r="FF67" s="228"/>
      <c r="FG67" s="281"/>
      <c r="FH67" s="281"/>
      <c r="FI67" s="281"/>
      <c r="FJ67" s="281"/>
      <c r="FK67" s="281"/>
      <c r="FL67" s="281"/>
    </row>
    <row r="68" spans="1:168" ht="6" customHeight="1" x14ac:dyDescent="0.25">
      <c r="A68" s="28" t="s">
        <v>526</v>
      </c>
      <c r="C68" s="92"/>
      <c r="D68" s="3"/>
      <c r="E68" s="82"/>
      <c r="F68" s="191"/>
      <c r="G68" s="154"/>
      <c r="H68" s="187"/>
      <c r="I68" s="192"/>
      <c r="J68" s="94"/>
      <c r="K68" s="192"/>
      <c r="L68" s="507"/>
      <c r="M68" s="507"/>
      <c r="N68" s="507"/>
      <c r="O68" s="507"/>
      <c r="Q68" s="1"/>
      <c r="AE68" s="11"/>
      <c r="AF68" s="122"/>
      <c r="AG68" s="124" t="b">
        <f>AG69</f>
        <v>1</v>
      </c>
      <c r="AH68" s="124"/>
      <c r="AI68" s="168"/>
      <c r="AJ68" s="166"/>
      <c r="AK68" s="166"/>
      <c r="AL68" s="167"/>
      <c r="AM68" s="1"/>
      <c r="AN68" s="1"/>
      <c r="AO68" s="1"/>
      <c r="AP68" s="1"/>
      <c r="AQ68" s="1"/>
      <c r="AR68" s="1"/>
      <c r="AS68" s="1"/>
      <c r="AT68" s="230" t="str">
        <f t="shared" si="150"/>
        <v/>
      </c>
      <c r="AU68" s="231" t="str">
        <f t="shared" si="136"/>
        <v/>
      </c>
      <c r="AV68" s="227"/>
      <c r="AW68" s="230" t="str">
        <f>AW69</f>
        <v/>
      </c>
      <c r="AX68" s="227"/>
      <c r="AY68" s="230" t="str">
        <f>AY69</f>
        <v/>
      </c>
      <c r="AZ68" s="227"/>
      <c r="BA68" s="230" t="str">
        <f>BA69</f>
        <v/>
      </c>
      <c r="BB68" s="227"/>
      <c r="BC68" s="230" t="str">
        <f>BC69</f>
        <v/>
      </c>
      <c r="BD68" s="227"/>
      <c r="BE68" s="230" t="str">
        <f>BE69</f>
        <v/>
      </c>
      <c r="BF68" s="227"/>
      <c r="BG68" s="230" t="str">
        <f>BG69</f>
        <v/>
      </c>
      <c r="BH68" s="1"/>
      <c r="FE68" s="90" t="str">
        <f ca="1">FE69</f>
        <v>Hide</v>
      </c>
      <c r="FF68" s="228"/>
      <c r="FG68" s="281"/>
      <c r="FH68" s="281"/>
      <c r="FI68" s="281"/>
      <c r="FJ68" s="281"/>
      <c r="FK68" s="281"/>
      <c r="FL68" s="281"/>
    </row>
    <row r="69" spans="1:168" ht="15" x14ac:dyDescent="0.25">
      <c r="A69" s="28" t="s">
        <v>526</v>
      </c>
      <c r="C69" s="176" t="s">
        <v>558</v>
      </c>
      <c r="D69" s="316" t="str">
        <f>IF(Cklst_Style=4,IF(FIND("--",$C$3)=11,MID($C$3,9,1)&amp;"."&amp;AI69,MID($C$3,9,2)&amp;"."&amp;AI69),IF(FIND("--",$C$3)=9,MID($C$3,7,1)&amp;"."&amp;AI69,MID($C$3,7,2)&amp;"."&amp;AI69))</f>
        <v>2.18</v>
      </c>
      <c r="E69" s="481" t="s">
        <v>737</v>
      </c>
      <c r="F69" s="177"/>
      <c r="G69" s="508" t="s">
        <v>203</v>
      </c>
      <c r="H69" s="181"/>
      <c r="I69" s="151" t="s">
        <v>216</v>
      </c>
      <c r="J69" s="143"/>
      <c r="K69" s="192"/>
      <c r="L69" s="482"/>
      <c r="M69" s="482"/>
      <c r="N69" s="482"/>
      <c r="O69" s="482"/>
      <c r="Q69" s="1"/>
      <c r="R69" s="171"/>
      <c r="S69" s="171"/>
      <c r="T69" s="171"/>
      <c r="U69" s="171"/>
      <c r="AE69" s="11" t="b">
        <f>IF(F69=CHAR(80),TRUE,FALSE)</f>
        <v>0</v>
      </c>
      <c r="AF69" s="122" t="b">
        <f>IF(H69=CHAR(80),TRUE,FALSE)</f>
        <v>0</v>
      </c>
      <c r="AG69" s="12" t="b">
        <f>IF(OR(C69=CHAR(80),C69="."),TRUE,FALSE)</f>
        <v>1</v>
      </c>
      <c r="AH69" s="218">
        <v>0</v>
      </c>
      <c r="AI69" s="169">
        <v>18</v>
      </c>
      <c r="AJ69" s="160"/>
      <c r="AK69" s="160" t="b">
        <v>1</v>
      </c>
      <c r="AL69" s="161"/>
      <c r="AM69" s="1"/>
      <c r="AN69" s="1"/>
      <c r="AO69" s="1"/>
      <c r="AP69" s="1"/>
      <c r="AQ69" s="1"/>
      <c r="AR69" s="1"/>
      <c r="AS69" s="1"/>
      <c r="AT69" s="230" t="str">
        <f t="shared" si="150"/>
        <v/>
      </c>
      <c r="AU69" s="231" t="str">
        <f t="shared" si="136"/>
        <v>2.18</v>
      </c>
      <c r="AV69" s="318"/>
      <c r="AW69" s="230" t="str">
        <f>IF(AND(Setup_Flag=1,AV69="",$C69=""),FALSE,"")</f>
        <v/>
      </c>
      <c r="AX69" s="318"/>
      <c r="AY69" s="230" t="str">
        <f>IF(AND(MR2_Flag=1,AX69="",$C69=""),FALSE,"")</f>
        <v/>
      </c>
      <c r="AZ69" s="318"/>
      <c r="BA69" s="230" t="str">
        <f>IF(AND(DP_Flag=1,AZ69="",$C69=""),FALSE,"")</f>
        <v/>
      </c>
      <c r="BB69" s="318"/>
      <c r="BC69" s="230" t="str">
        <f>IF(AND(SS_Flag=1,BB69="",$C69=""),FALSE,"")</f>
        <v/>
      </c>
      <c r="BD69" s="318"/>
      <c r="BE69" s="230" t="str">
        <f>IF(AND(SP_Flag=1,BD69="",$C69=""),FALSE,"")</f>
        <v/>
      </c>
      <c r="BF69" s="318"/>
      <c r="BG69" s="230" t="str">
        <f>IF(AND(FM_Flag=1,BF69="",$C69=""),FALSE,"")</f>
        <v/>
      </c>
      <c r="BH69" s="1"/>
      <c r="BI69" s="268"/>
      <c r="BJ69" s="269" t="s">
        <v>675</v>
      </c>
      <c r="BK69" s="269" t="s">
        <v>675</v>
      </c>
      <c r="BL69" s="269" t="s">
        <v>675</v>
      </c>
      <c r="BM69" s="269" t="s">
        <v>675</v>
      </c>
      <c r="BN69" s="269" t="s">
        <v>675</v>
      </c>
      <c r="BO69" s="269" t="s">
        <v>675</v>
      </c>
      <c r="BP69" s="270" t="str">
        <f ca="1">IF(OR(BI$16=0,BR$16&lt;&gt;0),"",IF(OFFSET(BI69,0,BI$16)="Y",1,IF(OFFSET(BI69,0,BI$16)="N",0,"")))</f>
        <v/>
      </c>
      <c r="BQ69" s="278"/>
      <c r="BR69" s="268"/>
      <c r="BS69" s="269" t="s">
        <v>675</v>
      </c>
      <c r="BT69" s="269" t="s">
        <v>675</v>
      </c>
      <c r="BU69" s="269" t="s">
        <v>675</v>
      </c>
      <c r="BV69" s="269" t="s">
        <v>675</v>
      </c>
      <c r="BW69" s="269" t="s">
        <v>675</v>
      </c>
      <c r="BX69" s="269" t="s">
        <v>675</v>
      </c>
      <c r="BY69" s="269" t="s">
        <v>675</v>
      </c>
      <c r="BZ69" s="269" t="s">
        <v>675</v>
      </c>
      <c r="CA69" s="269" t="s">
        <v>675</v>
      </c>
      <c r="CB69" s="269" t="s">
        <v>675</v>
      </c>
      <c r="CC69" s="269" t="s">
        <v>675</v>
      </c>
      <c r="CD69" s="269" t="s">
        <v>675</v>
      </c>
      <c r="CE69" s="269" t="s">
        <v>675</v>
      </c>
      <c r="CF69" s="269" t="s">
        <v>675</v>
      </c>
      <c r="CG69" s="269" t="s">
        <v>675</v>
      </c>
      <c r="CH69" s="269" t="s">
        <v>675</v>
      </c>
      <c r="CI69" s="269" t="s">
        <v>675</v>
      </c>
      <c r="CJ69" s="269" t="s">
        <v>675</v>
      </c>
      <c r="CK69" s="269" t="s">
        <v>675</v>
      </c>
      <c r="CL69" s="270" t="str">
        <f ca="1">IF(BR$16=0,"",IF(OFFSET(BR69,0,BR$16)="Y",1,IF(OFFSET(BR69,0,BR$16)="N",0,"")))</f>
        <v/>
      </c>
      <c r="CM69" s="278"/>
      <c r="CN69" s="268"/>
      <c r="CO69" s="269" t="s">
        <v>675</v>
      </c>
      <c r="CP69" s="269" t="s">
        <v>675</v>
      </c>
      <c r="CQ69" s="269" t="s">
        <v>675</v>
      </c>
      <c r="CR69" s="269" t="s">
        <v>675</v>
      </c>
      <c r="CS69" s="269" t="s">
        <v>675</v>
      </c>
      <c r="CT69" s="270" t="str">
        <f ca="1">IF(OR(CN$16=0,CW$16&lt;&gt;0),"",IF(CW$16=1,0,IF(OFFSET(CN69,0,CN$16)="Y",1,IF(OFFSET(CN69,0,CN$16)="N",0,""))))</f>
        <v/>
      </c>
      <c r="CU69" s="188"/>
      <c r="CV69" s="268"/>
      <c r="CW69" s="269" t="s">
        <v>675</v>
      </c>
      <c r="CX69" s="269" t="s">
        <v>675</v>
      </c>
      <c r="CY69" s="269" t="s">
        <v>675</v>
      </c>
      <c r="CZ69" s="269" t="s">
        <v>675</v>
      </c>
      <c r="DA69" s="269" t="s">
        <v>675</v>
      </c>
      <c r="DB69" s="269" t="s">
        <v>675</v>
      </c>
      <c r="DC69" s="269" t="s">
        <v>675</v>
      </c>
      <c r="DD69" s="269" t="s">
        <v>675</v>
      </c>
      <c r="DE69" s="269" t="s">
        <v>675</v>
      </c>
      <c r="DF69" s="270" t="str">
        <f>IF(CV$16=0,"",IF(OR(AND(CW$16=1,CW69="Y"),AND(CX$16=1,CX69="Y"),AND(CY$16=1,CY69="Y"),AND(CZ$16=1,CZ69="Y"),AND(DA$16=1,DA69="Y"),AND(DB$16=1,DB69="Y"),AND(DC$16=1,DC69="Y"),AND(DD$16=1,DD69="Y"),AND(DE$16=1,DE69="Y")),1,IF(OR(AND(CW$16=1,CW69="N"),AND(CX$16=1,CX69="N"),AND(CY$16=1,CY69="N"),AND(CZ$16=1,CZ69="N"),AND(DA$16=1,DA69="N"),AND(DB$16=1,DB69="N"),AND(DC$16=1,DC69="N"),AND(DD$16=1,DD69="N"),AND(DE$16=1,DE69="N")),0,"")))</f>
        <v/>
      </c>
      <c r="DG69" s="188"/>
      <c r="DH69" s="268"/>
      <c r="DI69" s="269" t="s">
        <v>675</v>
      </c>
      <c r="DJ69" s="269" t="s">
        <v>675</v>
      </c>
      <c r="DK69" s="270" t="str">
        <f ca="1">IF(DH$16=0,"",IF(OFFSET(DH69,0,DH$16)="Y",1,IF(OFFSET(DH69,0,DH$16)="N",0,"")))</f>
        <v/>
      </c>
      <c r="DL69" s="188"/>
      <c r="DM69" s="268"/>
      <c r="DN69" s="269" t="s">
        <v>675</v>
      </c>
      <c r="DO69" s="269" t="s">
        <v>675</v>
      </c>
      <c r="DP69" s="270" t="str">
        <f ca="1">IF(DM$16=0,"",IF(OFFSET(DM69,0,DM$16)="Y",1,IF(OFFSET(DM69,0,DM$16)="N",0,"")))</f>
        <v/>
      </c>
      <c r="DQ69" s="188"/>
      <c r="DR69" s="268"/>
      <c r="DS69" s="269" t="s">
        <v>676</v>
      </c>
      <c r="DT69" s="279"/>
      <c r="DU69" s="270" t="str">
        <f ca="1">IF(DR$16=0,"",IF(AND(OFFSET(DR69,0,1)="Y",DS$16="Yes"),1,IF(OFFSET(DR69,0,1)="N",1,0)))</f>
        <v/>
      </c>
      <c r="DV69" s="188"/>
      <c r="DW69" s="268"/>
      <c r="DX69" s="269" t="s">
        <v>676</v>
      </c>
      <c r="DY69" s="279"/>
      <c r="DZ69" s="270" t="str">
        <f ca="1">IF(DW$16=0,"",IF(AND(OFFSET(DW69,0,1)="Y",DX$16="Yes"),1,IF(OFFSET(DW69,0,1)="N",1,0)))</f>
        <v/>
      </c>
      <c r="EA69" s="188"/>
      <c r="EB69" s="268"/>
      <c r="EC69" s="269" t="s">
        <v>676</v>
      </c>
      <c r="ED69" s="279"/>
      <c r="EE69" s="270" t="str">
        <f ca="1">IF(EB$16=0,"",IF(AND(OFFSET(EB69,0,1)="Y",EC$16="Yes"),1,IF(OFFSET(EB69,0,1)="N",1,0)))</f>
        <v/>
      </c>
      <c r="EF69" s="188"/>
      <c r="EG69" s="268"/>
      <c r="EH69" s="269" t="s">
        <v>676</v>
      </c>
      <c r="EI69" s="279"/>
      <c r="EJ69" s="270" t="str">
        <f ca="1">IF(EG$16=0,"",IF(AND(OFFSET(EG69,0,1)="Y",EH$16="Yes"),1,IF(OFFSET(EG69,0,1)="N",1,0)))</f>
        <v/>
      </c>
      <c r="EK69" s="188"/>
      <c r="EL69" s="268"/>
      <c r="EM69" s="269" t="s">
        <v>676</v>
      </c>
      <c r="EN69" s="279"/>
      <c r="EO69" s="270" t="str">
        <f ca="1">IF(EL$16=0,"",IF(AND(OFFSET(EL69,0,1)="Y",EM$16="Yes"),1,IF(OFFSET(EL69,0,1)="N",1,0)))</f>
        <v/>
      </c>
      <c r="EP69" s="271"/>
      <c r="EQ69" s="509" t="str">
        <f ca="1">BP69</f>
        <v/>
      </c>
      <c r="ER69" s="509" t="str">
        <f t="shared" ref="ER69" ca="1" si="229">CL69</f>
        <v/>
      </c>
      <c r="ES69" s="509" t="str">
        <f t="shared" ref="ES69" ca="1" si="230">CT69</f>
        <v/>
      </c>
      <c r="ET69" s="509" t="str">
        <f t="shared" ref="ET69" si="231">DF69</f>
        <v/>
      </c>
      <c r="EU69" s="509" t="str">
        <f t="shared" ref="EU69" ca="1" si="232">DK69</f>
        <v/>
      </c>
      <c r="EV69" s="509" t="str">
        <f t="shared" ref="EV69" ca="1" si="233">DP69</f>
        <v/>
      </c>
      <c r="EW69" s="509" t="str">
        <f t="shared" ref="EW69" ca="1" si="234">DU69</f>
        <v/>
      </c>
      <c r="EX69" s="509" t="str">
        <f t="shared" ref="EX69" ca="1" si="235">DZ69</f>
        <v/>
      </c>
      <c r="EY69" s="509" t="str">
        <f t="shared" ref="EY69" ca="1" si="236">EE69</f>
        <v/>
      </c>
      <c r="EZ69" s="509" t="str">
        <f t="shared" ref="EZ69" ca="1" si="237">EJ69</f>
        <v/>
      </c>
      <c r="FA69" s="509" t="str">
        <f t="shared" ref="FA69" ca="1" si="238">EO69</f>
        <v/>
      </c>
      <c r="FC69" s="509">
        <f t="shared" ref="FC69" ca="1" si="239">COUNTA(EQ69:FA69)-COUNTBLANK(EQ69:FA69)</f>
        <v>0</v>
      </c>
      <c r="FD69" s="280">
        <f t="shared" ref="FD69" ca="1" si="240">SUM(EQ69:FA69)</f>
        <v>0</v>
      </c>
      <c r="FE69" s="280" t="str">
        <f t="shared" ref="FE69" ca="1" si="241">IF(AND(FC69=FD69,FD69&gt;0),"Show","Hide")</f>
        <v>Hide</v>
      </c>
      <c r="FF69" s="228"/>
      <c r="FG69" s="281"/>
      <c r="FH69" s="281"/>
      <c r="FI69" s="281"/>
      <c r="FJ69" s="281"/>
      <c r="FK69" s="281"/>
      <c r="FL69" s="281"/>
    </row>
    <row r="70" spans="1:168" ht="6" customHeight="1" x14ac:dyDescent="0.25">
      <c r="A70" s="28" t="s">
        <v>526</v>
      </c>
      <c r="C70" s="93"/>
      <c r="D70" s="128"/>
      <c r="E70" s="86"/>
      <c r="F70" s="195"/>
      <c r="G70" s="153"/>
      <c r="H70" s="182"/>
      <c r="I70" s="196"/>
      <c r="J70" s="96"/>
      <c r="K70" s="196"/>
      <c r="L70" s="127"/>
      <c r="M70" s="127"/>
      <c r="N70" s="127"/>
      <c r="O70" s="127"/>
      <c r="Q70" s="1"/>
      <c r="AE70" s="11"/>
      <c r="AF70" s="122"/>
      <c r="AG70" s="12" t="b">
        <f>AG69</f>
        <v>1</v>
      </c>
      <c r="AH70" s="12"/>
      <c r="AI70" s="168"/>
      <c r="AJ70" s="166"/>
      <c r="AK70" s="166"/>
      <c r="AL70" s="167"/>
      <c r="AM70" s="1"/>
      <c r="AN70" s="1"/>
      <c r="AO70" s="1"/>
      <c r="AP70" s="1"/>
      <c r="AQ70" s="1"/>
      <c r="AR70" s="1"/>
      <c r="AS70" s="1"/>
      <c r="AT70" s="230" t="str">
        <f t="shared" si="150"/>
        <v/>
      </c>
      <c r="AU70" s="231" t="str">
        <f t="shared" si="136"/>
        <v/>
      </c>
      <c r="AV70" s="227"/>
      <c r="AW70" s="230" t="str">
        <f>AW69</f>
        <v/>
      </c>
      <c r="AX70" s="227"/>
      <c r="AY70" s="230" t="str">
        <f>AY69</f>
        <v/>
      </c>
      <c r="AZ70" s="227"/>
      <c r="BA70" s="230" t="str">
        <f>BA69</f>
        <v/>
      </c>
      <c r="BB70" s="227"/>
      <c r="BC70" s="230" t="str">
        <f>BC69</f>
        <v/>
      </c>
      <c r="BD70" s="227"/>
      <c r="BE70" s="230" t="str">
        <f>BE69</f>
        <v/>
      </c>
      <c r="BF70" s="227"/>
      <c r="BG70" s="230" t="str">
        <f>BG69</f>
        <v/>
      </c>
      <c r="BH70" s="1"/>
      <c r="FE70" s="90" t="str">
        <f ca="1">FE69</f>
        <v>Hide</v>
      </c>
      <c r="FF70" s="228"/>
      <c r="FG70" s="281"/>
      <c r="FH70" s="281"/>
      <c r="FI70" s="281"/>
      <c r="FJ70" s="281"/>
      <c r="FK70" s="281"/>
      <c r="FL70" s="281"/>
    </row>
    <row r="71" spans="1:168" ht="6" customHeight="1" x14ac:dyDescent="0.25">
      <c r="A71" s="28" t="s">
        <v>526</v>
      </c>
      <c r="C71" s="92"/>
      <c r="D71" s="3"/>
      <c r="E71" s="82"/>
      <c r="F71" s="191"/>
      <c r="G71" s="154"/>
      <c r="H71" s="187"/>
      <c r="I71" s="192"/>
      <c r="J71" s="94"/>
      <c r="K71" s="192"/>
      <c r="L71" s="507"/>
      <c r="M71" s="507"/>
      <c r="N71" s="507"/>
      <c r="O71" s="507"/>
      <c r="Q71" s="1"/>
      <c r="AE71" s="11"/>
      <c r="AF71" s="122"/>
      <c r="AG71" s="124" t="b">
        <f>AG72</f>
        <v>1</v>
      </c>
      <c r="AH71" s="124"/>
      <c r="AI71" s="168"/>
      <c r="AJ71" s="166"/>
      <c r="AK71" s="166"/>
      <c r="AL71" s="167"/>
      <c r="AM71" s="1"/>
      <c r="AN71" s="1"/>
      <c r="AO71" s="1"/>
      <c r="AP71" s="1"/>
      <c r="AQ71" s="1"/>
      <c r="AR71" s="1"/>
      <c r="AS71" s="1"/>
      <c r="AT71" s="230" t="str">
        <f t="shared" si="150"/>
        <v/>
      </c>
      <c r="AU71" s="231" t="str">
        <f t="shared" si="136"/>
        <v/>
      </c>
      <c r="AV71" s="227"/>
      <c r="AW71" s="230" t="str">
        <f>AW72</f>
        <v/>
      </c>
      <c r="AX71" s="227"/>
      <c r="AY71" s="230" t="str">
        <f>AY72</f>
        <v/>
      </c>
      <c r="AZ71" s="227"/>
      <c r="BA71" s="230" t="str">
        <f>BA72</f>
        <v/>
      </c>
      <c r="BB71" s="227"/>
      <c r="BC71" s="230" t="str">
        <f>BC72</f>
        <v/>
      </c>
      <c r="BD71" s="227"/>
      <c r="BE71" s="230" t="str">
        <f>BE72</f>
        <v/>
      </c>
      <c r="BF71" s="227"/>
      <c r="BG71" s="230" t="str">
        <f>BG72</f>
        <v/>
      </c>
      <c r="BH71" s="1"/>
      <c r="FE71" s="90" t="str">
        <f ca="1">FE72</f>
        <v>Hide</v>
      </c>
      <c r="FF71" s="228"/>
      <c r="FG71" s="281"/>
      <c r="FH71" s="281"/>
      <c r="FI71" s="281"/>
      <c r="FJ71" s="281"/>
      <c r="FK71" s="281"/>
      <c r="FL71" s="281"/>
    </row>
    <row r="72" spans="1:168" ht="39.6" x14ac:dyDescent="0.25">
      <c r="A72" s="28" t="s">
        <v>526</v>
      </c>
      <c r="C72" s="176" t="s">
        <v>558</v>
      </c>
      <c r="D72" s="316" t="str">
        <f>IF(Cklst_Style=4,IF(FIND("--",$C$3)=11,MID($C$3,9,1)&amp;"."&amp;AI72,MID($C$3,9,2)&amp;"."&amp;AI72),IF(FIND("--",$C$3)=9,MID($C$3,7,1)&amp;"."&amp;AI72,MID($C$3,7,2)&amp;"."&amp;AI72))</f>
        <v>2.19</v>
      </c>
      <c r="E72" s="481" t="s">
        <v>738</v>
      </c>
      <c r="F72" s="177"/>
      <c r="G72" s="508" t="s">
        <v>203</v>
      </c>
      <c r="H72" s="181"/>
      <c r="I72" s="151" t="s">
        <v>216</v>
      </c>
      <c r="J72" s="143"/>
      <c r="K72" s="192"/>
      <c r="L72" s="482"/>
      <c r="M72" s="482"/>
      <c r="N72" s="482"/>
      <c r="O72" s="482"/>
      <c r="Q72" s="1"/>
      <c r="R72" s="171"/>
      <c r="S72" s="171"/>
      <c r="T72" s="171"/>
      <c r="U72" s="171"/>
      <c r="AE72" s="11" t="b">
        <f>IF(F72=CHAR(80),TRUE,FALSE)</f>
        <v>0</v>
      </c>
      <c r="AF72" s="122" t="b">
        <f>IF(H72=CHAR(80),TRUE,FALSE)</f>
        <v>0</v>
      </c>
      <c r="AG72" s="12" t="b">
        <f>IF(OR(C72=CHAR(80),C72="."),TRUE,FALSE)</f>
        <v>1</v>
      </c>
      <c r="AH72" s="218">
        <v>0</v>
      </c>
      <c r="AI72" s="169">
        <v>19</v>
      </c>
      <c r="AJ72" s="160"/>
      <c r="AK72" s="160" t="b">
        <v>1</v>
      </c>
      <c r="AL72" s="161"/>
      <c r="AM72" s="1"/>
      <c r="AN72" s="1"/>
      <c r="AO72" s="1"/>
      <c r="AP72" s="1"/>
      <c r="AQ72" s="1"/>
      <c r="AR72" s="1"/>
      <c r="AS72" s="1"/>
      <c r="AT72" s="230" t="str">
        <f t="shared" si="150"/>
        <v/>
      </c>
      <c r="AU72" s="231" t="str">
        <f t="shared" si="136"/>
        <v>2.19</v>
      </c>
      <c r="AV72" s="318"/>
      <c r="AW72" s="230" t="str">
        <f>IF(AND(Setup_Flag=1,AV72="",$C72=""),FALSE,"")</f>
        <v/>
      </c>
      <c r="AX72" s="318"/>
      <c r="AY72" s="230" t="str">
        <f>IF(AND(MR2_Flag=1,AX72="",$C72=""),FALSE,"")</f>
        <v/>
      </c>
      <c r="AZ72" s="318"/>
      <c r="BA72" s="230" t="str">
        <f>IF(AND(DP_Flag=1,AZ72="",$C72=""),FALSE,"")</f>
        <v/>
      </c>
      <c r="BB72" s="318"/>
      <c r="BC72" s="230" t="str">
        <f>IF(AND(SS_Flag=1,BB72="",$C72=""),FALSE,"")</f>
        <v/>
      </c>
      <c r="BD72" s="318"/>
      <c r="BE72" s="230" t="str">
        <f>IF(AND(SP_Flag=1,BD72="",$C72=""),FALSE,"")</f>
        <v/>
      </c>
      <c r="BF72" s="318"/>
      <c r="BG72" s="230" t="str">
        <f>IF(AND(FM_Flag=1,BF72="",$C72=""),FALSE,"")</f>
        <v/>
      </c>
      <c r="BH72" s="1"/>
      <c r="BI72" s="268"/>
      <c r="BJ72" s="269" t="s">
        <v>675</v>
      </c>
      <c r="BK72" s="269" t="s">
        <v>675</v>
      </c>
      <c r="BL72" s="269" t="s">
        <v>675</v>
      </c>
      <c r="BM72" s="269" t="s">
        <v>675</v>
      </c>
      <c r="BN72" s="269" t="s">
        <v>675</v>
      </c>
      <c r="BO72" s="269" t="s">
        <v>675</v>
      </c>
      <c r="BP72" s="270" t="str">
        <f ca="1">IF(OR(BI$16=0,BR$16&lt;&gt;0),"",IF(OFFSET(BI72,0,BI$16)="Y",1,IF(OFFSET(BI72,0,BI$16)="N",0,"")))</f>
        <v/>
      </c>
      <c r="BQ72" s="278"/>
      <c r="BR72" s="268"/>
      <c r="BS72" s="269" t="s">
        <v>675</v>
      </c>
      <c r="BT72" s="269" t="s">
        <v>675</v>
      </c>
      <c r="BU72" s="269" t="s">
        <v>675</v>
      </c>
      <c r="BV72" s="269" t="s">
        <v>675</v>
      </c>
      <c r="BW72" s="269" t="s">
        <v>675</v>
      </c>
      <c r="BX72" s="269" t="s">
        <v>675</v>
      </c>
      <c r="BY72" s="269" t="s">
        <v>675</v>
      </c>
      <c r="BZ72" s="269" t="s">
        <v>675</v>
      </c>
      <c r="CA72" s="269" t="s">
        <v>675</v>
      </c>
      <c r="CB72" s="269" t="s">
        <v>675</v>
      </c>
      <c r="CC72" s="269" t="s">
        <v>675</v>
      </c>
      <c r="CD72" s="269" t="s">
        <v>675</v>
      </c>
      <c r="CE72" s="269" t="s">
        <v>675</v>
      </c>
      <c r="CF72" s="269" t="s">
        <v>675</v>
      </c>
      <c r="CG72" s="269" t="s">
        <v>675</v>
      </c>
      <c r="CH72" s="269" t="s">
        <v>675</v>
      </c>
      <c r="CI72" s="269" t="s">
        <v>675</v>
      </c>
      <c r="CJ72" s="269" t="s">
        <v>675</v>
      </c>
      <c r="CK72" s="269" t="s">
        <v>675</v>
      </c>
      <c r="CL72" s="270" t="str">
        <f ca="1">IF(BR$16=0,"",IF(OFFSET(BR72,0,BR$16)="Y",1,IF(OFFSET(BR72,0,BR$16)="N",0,"")))</f>
        <v/>
      </c>
      <c r="CM72" s="278"/>
      <c r="CN72" s="268"/>
      <c r="CO72" s="269" t="s">
        <v>675</v>
      </c>
      <c r="CP72" s="269" t="s">
        <v>675</v>
      </c>
      <c r="CQ72" s="269" t="s">
        <v>675</v>
      </c>
      <c r="CR72" s="269" t="s">
        <v>675</v>
      </c>
      <c r="CS72" s="269" t="s">
        <v>675</v>
      </c>
      <c r="CT72" s="270" t="str">
        <f ca="1">IF(OR(CN$16=0,CW$16&lt;&gt;0),"",IF(CW$16=1,0,IF(OFFSET(CN72,0,CN$16)="Y",1,IF(OFFSET(CN72,0,CN$16)="N",0,""))))</f>
        <v/>
      </c>
      <c r="CU72" s="188"/>
      <c r="CV72" s="268"/>
      <c r="CW72" s="269" t="s">
        <v>675</v>
      </c>
      <c r="CX72" s="269" t="s">
        <v>675</v>
      </c>
      <c r="CY72" s="269" t="s">
        <v>675</v>
      </c>
      <c r="CZ72" s="269" t="s">
        <v>675</v>
      </c>
      <c r="DA72" s="269" t="s">
        <v>675</v>
      </c>
      <c r="DB72" s="269" t="s">
        <v>675</v>
      </c>
      <c r="DC72" s="269" t="s">
        <v>675</v>
      </c>
      <c r="DD72" s="269" t="s">
        <v>675</v>
      </c>
      <c r="DE72" s="269" t="s">
        <v>675</v>
      </c>
      <c r="DF72" s="270" t="str">
        <f>IF(CV$16=0,"",IF(OR(AND(CW$16=1,CW72="Y"),AND(CX$16=1,CX72="Y"),AND(CY$16=1,CY72="Y"),AND(CZ$16=1,CZ72="Y"),AND(DA$16=1,DA72="Y"),AND(DB$16=1,DB72="Y"),AND(DC$16=1,DC72="Y"),AND(DD$16=1,DD72="Y"),AND(DE$16=1,DE72="Y")),1,IF(OR(AND(CW$16=1,CW72="N"),AND(CX$16=1,CX72="N"),AND(CY$16=1,CY72="N"),AND(CZ$16=1,CZ72="N"),AND(DA$16=1,DA72="N"),AND(DB$16=1,DB72="N"),AND(DC$16=1,DC72="N"),AND(DD$16=1,DD72="N"),AND(DE$16=1,DE72="N")),0,"")))</f>
        <v/>
      </c>
      <c r="DG72" s="188"/>
      <c r="DH72" s="268"/>
      <c r="DI72" s="269" t="s">
        <v>675</v>
      </c>
      <c r="DJ72" s="269" t="s">
        <v>675</v>
      </c>
      <c r="DK72" s="270" t="str">
        <f ca="1">IF(DH$16=0,"",IF(OFFSET(DH72,0,DH$16)="Y",1,IF(OFFSET(DH72,0,DH$16)="N",0,"")))</f>
        <v/>
      </c>
      <c r="DL72" s="188"/>
      <c r="DM72" s="268"/>
      <c r="DN72" s="269" t="s">
        <v>675</v>
      </c>
      <c r="DO72" s="269" t="s">
        <v>675</v>
      </c>
      <c r="DP72" s="270" t="str">
        <f ca="1">IF(DM$16=0,"",IF(OFFSET(DM72,0,DM$16)="Y",1,IF(OFFSET(DM72,0,DM$16)="N",0,"")))</f>
        <v/>
      </c>
      <c r="DQ72" s="188"/>
      <c r="DR72" s="268"/>
      <c r="DS72" s="269" t="s">
        <v>676</v>
      </c>
      <c r="DT72" s="279"/>
      <c r="DU72" s="270" t="str">
        <f ca="1">IF(DR$16=0,"",IF(AND(OFFSET(DR72,0,1)="Y",DS$16="Yes"),1,IF(OFFSET(DR72,0,1)="N",1,0)))</f>
        <v/>
      </c>
      <c r="DV72" s="188"/>
      <c r="DW72" s="268"/>
      <c r="DX72" s="269" t="s">
        <v>676</v>
      </c>
      <c r="DY72" s="279"/>
      <c r="DZ72" s="270" t="str">
        <f ca="1">IF(DW$16=0,"",IF(AND(OFFSET(DW72,0,1)="Y",DX$16="Yes"),1,IF(OFFSET(DW72,0,1)="N",1,0)))</f>
        <v/>
      </c>
      <c r="EA72" s="188"/>
      <c r="EB72" s="268"/>
      <c r="EC72" s="269" t="s">
        <v>676</v>
      </c>
      <c r="ED72" s="279"/>
      <c r="EE72" s="270" t="str">
        <f ca="1">IF(EB$16=0,"",IF(AND(OFFSET(EB72,0,1)="Y",EC$16="Yes"),1,IF(OFFSET(EB72,0,1)="N",1,0)))</f>
        <v/>
      </c>
      <c r="EF72" s="188"/>
      <c r="EG72" s="268"/>
      <c r="EH72" s="269" t="s">
        <v>676</v>
      </c>
      <c r="EI72" s="279"/>
      <c r="EJ72" s="270" t="str">
        <f ca="1">IF(EG$16=0,"",IF(AND(OFFSET(EG72,0,1)="Y",EH$16="Yes"),1,IF(OFFSET(EG72,0,1)="N",1,0)))</f>
        <v/>
      </c>
      <c r="EK72" s="188"/>
      <c r="EL72" s="268"/>
      <c r="EM72" s="269" t="s">
        <v>676</v>
      </c>
      <c r="EN72" s="279"/>
      <c r="EO72" s="270" t="str">
        <f ca="1">IF(EL$16=0,"",IF(AND(OFFSET(EL72,0,1)="Y",EM$16="Yes"),1,IF(OFFSET(EL72,0,1)="N",1,0)))</f>
        <v/>
      </c>
      <c r="EP72" s="271"/>
      <c r="EQ72" s="509" t="str">
        <f ca="1">BP72</f>
        <v/>
      </c>
      <c r="ER72" s="509" t="str">
        <f t="shared" ref="ER72" ca="1" si="242">CL72</f>
        <v/>
      </c>
      <c r="ES72" s="509" t="str">
        <f t="shared" ref="ES72" ca="1" si="243">CT72</f>
        <v/>
      </c>
      <c r="ET72" s="509" t="str">
        <f t="shared" ref="ET72" si="244">DF72</f>
        <v/>
      </c>
      <c r="EU72" s="509" t="str">
        <f t="shared" ref="EU72" ca="1" si="245">DK72</f>
        <v/>
      </c>
      <c r="EV72" s="509" t="str">
        <f t="shared" ref="EV72" ca="1" si="246">DP72</f>
        <v/>
      </c>
      <c r="EW72" s="509" t="str">
        <f t="shared" ref="EW72" ca="1" si="247">DU72</f>
        <v/>
      </c>
      <c r="EX72" s="509" t="str">
        <f t="shared" ref="EX72" ca="1" si="248">DZ72</f>
        <v/>
      </c>
      <c r="EY72" s="509" t="str">
        <f t="shared" ref="EY72" ca="1" si="249">EE72</f>
        <v/>
      </c>
      <c r="EZ72" s="509" t="str">
        <f t="shared" ref="EZ72" ca="1" si="250">EJ72</f>
        <v/>
      </c>
      <c r="FA72" s="509" t="str">
        <f t="shared" ref="FA72" ca="1" si="251">EO72</f>
        <v/>
      </c>
      <c r="FC72" s="509">
        <f t="shared" ref="FC72" ca="1" si="252">COUNTA(EQ72:FA72)-COUNTBLANK(EQ72:FA72)</f>
        <v>0</v>
      </c>
      <c r="FD72" s="280">
        <f t="shared" ref="FD72" ca="1" si="253">SUM(EQ72:FA72)</f>
        <v>0</v>
      </c>
      <c r="FE72" s="280" t="str">
        <f t="shared" ref="FE72" ca="1" si="254">IF(AND(FC72=FD72,FD72&gt;0),"Show","Hide")</f>
        <v>Hide</v>
      </c>
      <c r="FF72" s="228"/>
      <c r="FG72" s="281"/>
      <c r="FH72" s="281"/>
      <c r="FI72" s="281"/>
      <c r="FJ72" s="281"/>
      <c r="FK72" s="281"/>
      <c r="FL72" s="281"/>
    </row>
    <row r="73" spans="1:168" ht="6" customHeight="1" x14ac:dyDescent="0.25">
      <c r="A73" s="28" t="s">
        <v>526</v>
      </c>
      <c r="C73" s="93"/>
      <c r="D73" s="128"/>
      <c r="E73" s="86"/>
      <c r="F73" s="195"/>
      <c r="G73" s="153"/>
      <c r="H73" s="182"/>
      <c r="I73" s="196"/>
      <c r="J73" s="96"/>
      <c r="K73" s="196"/>
      <c r="L73" s="127"/>
      <c r="M73" s="127"/>
      <c r="N73" s="127"/>
      <c r="O73" s="127"/>
      <c r="Q73" s="1"/>
      <c r="AE73" s="11"/>
      <c r="AF73" s="122"/>
      <c r="AG73" s="12" t="b">
        <f>AG72</f>
        <v>1</v>
      </c>
      <c r="AH73" s="12"/>
      <c r="AI73" s="168"/>
      <c r="AJ73" s="166"/>
      <c r="AK73" s="166"/>
      <c r="AL73" s="167"/>
      <c r="AM73" s="1"/>
      <c r="AN73" s="1"/>
      <c r="AO73" s="1"/>
      <c r="AP73" s="1"/>
      <c r="AQ73" s="1"/>
      <c r="AR73" s="1"/>
      <c r="AS73" s="1"/>
      <c r="AT73" s="230" t="str">
        <f t="shared" si="150"/>
        <v/>
      </c>
      <c r="AU73" s="231" t="str">
        <f t="shared" si="136"/>
        <v/>
      </c>
      <c r="AV73" s="227"/>
      <c r="AW73" s="230" t="str">
        <f>AW72</f>
        <v/>
      </c>
      <c r="AX73" s="227"/>
      <c r="AY73" s="230" t="str">
        <f>AY72</f>
        <v/>
      </c>
      <c r="AZ73" s="227"/>
      <c r="BA73" s="230" t="str">
        <f>BA72</f>
        <v/>
      </c>
      <c r="BB73" s="227"/>
      <c r="BC73" s="230" t="str">
        <f>BC72</f>
        <v/>
      </c>
      <c r="BD73" s="227"/>
      <c r="BE73" s="230" t="str">
        <f>BE72</f>
        <v/>
      </c>
      <c r="BF73" s="227"/>
      <c r="BG73" s="230" t="str">
        <f>BG72</f>
        <v/>
      </c>
      <c r="BH73" s="1"/>
      <c r="FE73" s="90" t="str">
        <f ca="1">FE72</f>
        <v>Hide</v>
      </c>
      <c r="FF73" s="228"/>
      <c r="FG73" s="281"/>
      <c r="FH73" s="281"/>
      <c r="FI73" s="281"/>
      <c r="FJ73" s="281"/>
      <c r="FK73" s="281"/>
      <c r="FL73" s="281"/>
    </row>
    <row r="74" spans="1:168" ht="6" customHeight="1" x14ac:dyDescent="0.25">
      <c r="A74" s="28" t="s">
        <v>526</v>
      </c>
      <c r="C74" s="92"/>
      <c r="D74" s="3"/>
      <c r="E74" s="82"/>
      <c r="F74" s="191"/>
      <c r="G74" s="154"/>
      <c r="H74" s="187"/>
      <c r="I74" s="192"/>
      <c r="J74" s="94"/>
      <c r="K74" s="192"/>
      <c r="L74" s="507"/>
      <c r="M74" s="507"/>
      <c r="N74" s="507"/>
      <c r="O74" s="507"/>
      <c r="Q74" s="1"/>
      <c r="AE74" s="11"/>
      <c r="AF74" s="122"/>
      <c r="AG74" s="124" t="b">
        <f>AG75</f>
        <v>1</v>
      </c>
      <c r="AH74" s="124"/>
      <c r="AI74" s="168"/>
      <c r="AJ74" s="166"/>
      <c r="AK74" s="166"/>
      <c r="AL74" s="167"/>
      <c r="AM74" s="1"/>
      <c r="AN74" s="1"/>
      <c r="AO74" s="1"/>
      <c r="AP74" s="1"/>
      <c r="AQ74" s="1"/>
      <c r="AR74" s="1"/>
      <c r="AS74" s="1"/>
      <c r="AT74" s="230" t="str">
        <f t="shared" si="150"/>
        <v/>
      </c>
      <c r="AU74" s="231" t="str">
        <f t="shared" si="136"/>
        <v/>
      </c>
      <c r="AV74" s="227"/>
      <c r="AW74" s="230" t="str">
        <f>AW75</f>
        <v/>
      </c>
      <c r="AX74" s="227"/>
      <c r="AY74" s="230" t="str">
        <f>AY75</f>
        <v/>
      </c>
      <c r="AZ74" s="227"/>
      <c r="BA74" s="230" t="str">
        <f>BA75</f>
        <v/>
      </c>
      <c r="BB74" s="227"/>
      <c r="BC74" s="230" t="str">
        <f>BC75</f>
        <v/>
      </c>
      <c r="BD74" s="227"/>
      <c r="BE74" s="230" t="str">
        <f>BE75</f>
        <v/>
      </c>
      <c r="BF74" s="227"/>
      <c r="BG74" s="230" t="str">
        <f>BG75</f>
        <v/>
      </c>
      <c r="BH74" s="1"/>
      <c r="FE74" s="90" t="str">
        <f ca="1">FE75</f>
        <v>Hide</v>
      </c>
      <c r="FF74" s="228"/>
      <c r="FG74" s="281"/>
      <c r="FH74" s="281"/>
      <c r="FI74" s="281"/>
      <c r="FJ74" s="281"/>
      <c r="FK74" s="281"/>
      <c r="FL74" s="281"/>
    </row>
    <row r="75" spans="1:168" ht="26.4" x14ac:dyDescent="0.25">
      <c r="A75" s="28" t="s">
        <v>526</v>
      </c>
      <c r="C75" s="176" t="s">
        <v>558</v>
      </c>
      <c r="D75" s="316" t="str">
        <f>IF(Cklst_Style=4,IF(FIND("--",$C$3)=11,MID($C$3,9,1)&amp;"."&amp;AI75,MID($C$3,9,2)&amp;"."&amp;AI75),IF(FIND("--",$C$3)=9,MID($C$3,7,1)&amp;"."&amp;AI75,MID($C$3,7,2)&amp;"."&amp;AI75))</f>
        <v>2.20</v>
      </c>
      <c r="E75" s="481" t="s">
        <v>739</v>
      </c>
      <c r="F75" s="177"/>
      <c r="G75" s="508" t="s">
        <v>203</v>
      </c>
      <c r="H75" s="181"/>
      <c r="I75" s="151" t="s">
        <v>216</v>
      </c>
      <c r="J75" s="143"/>
      <c r="K75" s="192"/>
      <c r="L75" s="482"/>
      <c r="M75" s="482"/>
      <c r="N75" s="482"/>
      <c r="O75" s="482"/>
      <c r="Q75" s="1"/>
      <c r="R75" s="171"/>
      <c r="S75" s="171"/>
      <c r="T75" s="171"/>
      <c r="U75" s="171"/>
      <c r="AE75" s="11" t="b">
        <f>IF(F75=CHAR(80),TRUE,FALSE)</f>
        <v>0</v>
      </c>
      <c r="AF75" s="122" t="b">
        <f>IF(H75=CHAR(80),TRUE,FALSE)</f>
        <v>0</v>
      </c>
      <c r="AG75" s="12" t="b">
        <f>IF(OR(C75=CHAR(80),C75="."),TRUE,FALSE)</f>
        <v>1</v>
      </c>
      <c r="AH75" s="218">
        <v>0</v>
      </c>
      <c r="AI75" s="169">
        <v>20</v>
      </c>
      <c r="AJ75" s="160"/>
      <c r="AK75" s="160" t="b">
        <v>1</v>
      </c>
      <c r="AL75" s="161"/>
      <c r="AM75" s="1"/>
      <c r="AN75" s="1"/>
      <c r="AO75" s="1"/>
      <c r="AP75" s="1"/>
      <c r="AQ75" s="1"/>
      <c r="AR75" s="1"/>
      <c r="AS75" s="1"/>
      <c r="AT75" s="230" t="str">
        <f t="shared" si="150"/>
        <v/>
      </c>
      <c r="AU75" s="231" t="str">
        <f t="shared" si="136"/>
        <v>2.20</v>
      </c>
      <c r="AV75" s="318"/>
      <c r="AW75" s="230" t="str">
        <f>IF(AND(Setup_Flag=1,AV75="",$C75=""),FALSE,"")</f>
        <v/>
      </c>
      <c r="AX75" s="318"/>
      <c r="AY75" s="230" t="str">
        <f>IF(AND(MR2_Flag=1,AX75="",$C75=""),FALSE,"")</f>
        <v/>
      </c>
      <c r="AZ75" s="318"/>
      <c r="BA75" s="230" t="str">
        <f>IF(AND(DP_Flag=1,AZ75="",$C75=""),FALSE,"")</f>
        <v/>
      </c>
      <c r="BB75" s="318"/>
      <c r="BC75" s="230" t="str">
        <f>IF(AND(SS_Flag=1,BB75="",$C75=""),FALSE,"")</f>
        <v/>
      </c>
      <c r="BD75" s="318"/>
      <c r="BE75" s="230" t="str">
        <f>IF(AND(SP_Flag=1,BD75="",$C75=""),FALSE,"")</f>
        <v/>
      </c>
      <c r="BF75" s="318"/>
      <c r="BG75" s="230" t="str">
        <f>IF(AND(FM_Flag=1,BF75="",$C75=""),FALSE,"")</f>
        <v/>
      </c>
      <c r="BH75" s="1"/>
      <c r="BI75" s="268"/>
      <c r="BJ75" s="269" t="s">
        <v>675</v>
      </c>
      <c r="BK75" s="269" t="s">
        <v>675</v>
      </c>
      <c r="BL75" s="269" t="s">
        <v>675</v>
      </c>
      <c r="BM75" s="269" t="s">
        <v>675</v>
      </c>
      <c r="BN75" s="269" t="s">
        <v>675</v>
      </c>
      <c r="BO75" s="269" t="s">
        <v>675</v>
      </c>
      <c r="BP75" s="270" t="str">
        <f ca="1">IF(OR(BI$16=0,BR$16&lt;&gt;0),"",IF(OFFSET(BI75,0,BI$16)="Y",1,IF(OFFSET(BI75,0,BI$16)="N",0,"")))</f>
        <v/>
      </c>
      <c r="BQ75" s="278"/>
      <c r="BR75" s="268"/>
      <c r="BS75" s="269" t="s">
        <v>675</v>
      </c>
      <c r="BT75" s="269" t="s">
        <v>675</v>
      </c>
      <c r="BU75" s="269" t="s">
        <v>675</v>
      </c>
      <c r="BV75" s="269" t="s">
        <v>675</v>
      </c>
      <c r="BW75" s="269" t="s">
        <v>675</v>
      </c>
      <c r="BX75" s="269" t="s">
        <v>675</v>
      </c>
      <c r="BY75" s="269" t="s">
        <v>675</v>
      </c>
      <c r="BZ75" s="269" t="s">
        <v>675</v>
      </c>
      <c r="CA75" s="269" t="s">
        <v>675</v>
      </c>
      <c r="CB75" s="269" t="s">
        <v>675</v>
      </c>
      <c r="CC75" s="269" t="s">
        <v>675</v>
      </c>
      <c r="CD75" s="269" t="s">
        <v>675</v>
      </c>
      <c r="CE75" s="269" t="s">
        <v>675</v>
      </c>
      <c r="CF75" s="269" t="s">
        <v>675</v>
      </c>
      <c r="CG75" s="269" t="s">
        <v>675</v>
      </c>
      <c r="CH75" s="269" t="s">
        <v>675</v>
      </c>
      <c r="CI75" s="269" t="s">
        <v>675</v>
      </c>
      <c r="CJ75" s="269" t="s">
        <v>675</v>
      </c>
      <c r="CK75" s="269" t="s">
        <v>675</v>
      </c>
      <c r="CL75" s="270" t="str">
        <f ca="1">IF(BR$16=0,"",IF(OFFSET(BR75,0,BR$16)="Y",1,IF(OFFSET(BR75,0,BR$16)="N",0,"")))</f>
        <v/>
      </c>
      <c r="CM75" s="278"/>
      <c r="CN75" s="268"/>
      <c r="CO75" s="269" t="s">
        <v>675</v>
      </c>
      <c r="CP75" s="269" t="s">
        <v>675</v>
      </c>
      <c r="CQ75" s="269" t="s">
        <v>675</v>
      </c>
      <c r="CR75" s="269" t="s">
        <v>675</v>
      </c>
      <c r="CS75" s="269" t="s">
        <v>675</v>
      </c>
      <c r="CT75" s="270" t="str">
        <f ca="1">IF(OR(CN$16=0,CW$16&lt;&gt;0),"",IF(CW$16=1,0,IF(OFFSET(CN75,0,CN$16)="Y",1,IF(OFFSET(CN75,0,CN$16)="N",0,""))))</f>
        <v/>
      </c>
      <c r="CU75" s="188"/>
      <c r="CV75" s="268"/>
      <c r="CW75" s="269" t="s">
        <v>675</v>
      </c>
      <c r="CX75" s="269" t="s">
        <v>675</v>
      </c>
      <c r="CY75" s="269" t="s">
        <v>675</v>
      </c>
      <c r="CZ75" s="269" t="s">
        <v>675</v>
      </c>
      <c r="DA75" s="269" t="s">
        <v>675</v>
      </c>
      <c r="DB75" s="269" t="s">
        <v>675</v>
      </c>
      <c r="DC75" s="269" t="s">
        <v>675</v>
      </c>
      <c r="DD75" s="269" t="s">
        <v>675</v>
      </c>
      <c r="DE75" s="269" t="s">
        <v>675</v>
      </c>
      <c r="DF75" s="270" t="str">
        <f>IF(CV$16=0,"",IF(OR(AND(CW$16=1,CW75="Y"),AND(CX$16=1,CX75="Y"),AND(CY$16=1,CY75="Y"),AND(CZ$16=1,CZ75="Y"),AND(DA$16=1,DA75="Y"),AND(DB$16=1,DB75="Y"),AND(DC$16=1,DC75="Y"),AND(DD$16=1,DD75="Y"),AND(DE$16=1,DE75="Y")),1,IF(OR(AND(CW$16=1,CW75="N"),AND(CX$16=1,CX75="N"),AND(CY$16=1,CY75="N"),AND(CZ$16=1,CZ75="N"),AND(DA$16=1,DA75="N"),AND(DB$16=1,DB75="N"),AND(DC$16=1,DC75="N"),AND(DD$16=1,DD75="N"),AND(DE$16=1,DE75="N")),0,"")))</f>
        <v/>
      </c>
      <c r="DG75" s="188"/>
      <c r="DH75" s="268"/>
      <c r="DI75" s="269" t="s">
        <v>675</v>
      </c>
      <c r="DJ75" s="269" t="s">
        <v>675</v>
      </c>
      <c r="DK75" s="270" t="str">
        <f ca="1">IF(DH$16=0,"",IF(OFFSET(DH75,0,DH$16)="Y",1,IF(OFFSET(DH75,0,DH$16)="N",0,"")))</f>
        <v/>
      </c>
      <c r="DL75" s="188"/>
      <c r="DM75" s="268"/>
      <c r="DN75" s="269" t="s">
        <v>675</v>
      </c>
      <c r="DO75" s="269" t="s">
        <v>675</v>
      </c>
      <c r="DP75" s="270" t="str">
        <f ca="1">IF(DM$16=0,"",IF(OFFSET(DM75,0,DM$16)="Y",1,IF(OFFSET(DM75,0,DM$16)="N",0,"")))</f>
        <v/>
      </c>
      <c r="DQ75" s="188"/>
      <c r="DR75" s="268"/>
      <c r="DS75" s="269" t="s">
        <v>676</v>
      </c>
      <c r="DT75" s="279"/>
      <c r="DU75" s="270" t="str">
        <f ca="1">IF(DR$16=0,"",IF(AND(OFFSET(DR75,0,1)="Y",DS$16="Yes"),1,IF(OFFSET(DR75,0,1)="N",1,0)))</f>
        <v/>
      </c>
      <c r="DV75" s="188"/>
      <c r="DW75" s="268"/>
      <c r="DX75" s="269" t="s">
        <v>676</v>
      </c>
      <c r="DY75" s="279"/>
      <c r="DZ75" s="270" t="str">
        <f ca="1">IF(DW$16=0,"",IF(AND(OFFSET(DW75,0,1)="Y",DX$16="Yes"),1,IF(OFFSET(DW75,0,1)="N",1,0)))</f>
        <v/>
      </c>
      <c r="EA75" s="188"/>
      <c r="EB75" s="268"/>
      <c r="EC75" s="269" t="s">
        <v>676</v>
      </c>
      <c r="ED75" s="279"/>
      <c r="EE75" s="270" t="str">
        <f ca="1">IF(EB$16=0,"",IF(AND(OFFSET(EB75,0,1)="Y",EC$16="Yes"),1,IF(OFFSET(EB75,0,1)="N",1,0)))</f>
        <v/>
      </c>
      <c r="EF75" s="188"/>
      <c r="EG75" s="268"/>
      <c r="EH75" s="269" t="s">
        <v>676</v>
      </c>
      <c r="EI75" s="279"/>
      <c r="EJ75" s="270" t="str">
        <f ca="1">IF(EG$16=0,"",IF(AND(OFFSET(EG75,0,1)="Y",EH$16="Yes"),1,IF(OFFSET(EG75,0,1)="N",1,0)))</f>
        <v/>
      </c>
      <c r="EK75" s="188"/>
      <c r="EL75" s="268"/>
      <c r="EM75" s="269" t="s">
        <v>676</v>
      </c>
      <c r="EN75" s="279"/>
      <c r="EO75" s="270" t="str">
        <f ca="1">IF(EL$16=0,"",IF(AND(OFFSET(EL75,0,1)="Y",EM$16="Yes"),1,IF(OFFSET(EL75,0,1)="N",1,0)))</f>
        <v/>
      </c>
      <c r="EP75" s="271"/>
      <c r="EQ75" s="509" t="str">
        <f ca="1">BP75</f>
        <v/>
      </c>
      <c r="ER75" s="509" t="str">
        <f t="shared" ref="ER75" ca="1" si="255">CL75</f>
        <v/>
      </c>
      <c r="ES75" s="509" t="str">
        <f t="shared" ref="ES75" ca="1" si="256">CT75</f>
        <v/>
      </c>
      <c r="ET75" s="509" t="str">
        <f t="shared" ref="ET75" si="257">DF75</f>
        <v/>
      </c>
      <c r="EU75" s="509" t="str">
        <f t="shared" ref="EU75" ca="1" si="258">DK75</f>
        <v/>
      </c>
      <c r="EV75" s="509" t="str">
        <f t="shared" ref="EV75" ca="1" si="259">DP75</f>
        <v/>
      </c>
      <c r="EW75" s="509" t="str">
        <f t="shared" ref="EW75" ca="1" si="260">DU75</f>
        <v/>
      </c>
      <c r="EX75" s="509" t="str">
        <f t="shared" ref="EX75" ca="1" si="261">DZ75</f>
        <v/>
      </c>
      <c r="EY75" s="509" t="str">
        <f t="shared" ref="EY75" ca="1" si="262">EE75</f>
        <v/>
      </c>
      <c r="EZ75" s="509" t="str">
        <f t="shared" ref="EZ75" ca="1" si="263">EJ75</f>
        <v/>
      </c>
      <c r="FA75" s="509" t="str">
        <f t="shared" ref="FA75" ca="1" si="264">EO75</f>
        <v/>
      </c>
      <c r="FC75" s="509">
        <f t="shared" ref="FC75" ca="1" si="265">COUNTA(EQ75:FA75)-COUNTBLANK(EQ75:FA75)</f>
        <v>0</v>
      </c>
      <c r="FD75" s="280">
        <f t="shared" ref="FD75" ca="1" si="266">SUM(EQ75:FA75)</f>
        <v>0</v>
      </c>
      <c r="FE75" s="280" t="str">
        <f t="shared" ref="FE75" ca="1" si="267">IF(AND(FC75=FD75,FD75&gt;0),"Show","Hide")</f>
        <v>Hide</v>
      </c>
      <c r="FF75" s="228"/>
      <c r="FG75" s="281"/>
      <c r="FH75" s="281"/>
      <c r="FI75" s="281"/>
      <c r="FJ75" s="281"/>
      <c r="FK75" s="281"/>
      <c r="FL75" s="281"/>
    </row>
    <row r="76" spans="1:168" ht="6" customHeight="1" x14ac:dyDescent="0.25">
      <c r="A76" s="28" t="s">
        <v>526</v>
      </c>
      <c r="C76" s="93"/>
      <c r="D76" s="128"/>
      <c r="E76" s="86"/>
      <c r="F76" s="195"/>
      <c r="G76" s="153"/>
      <c r="H76" s="182"/>
      <c r="I76" s="196"/>
      <c r="J76" s="96"/>
      <c r="K76" s="196"/>
      <c r="L76" s="127"/>
      <c r="M76" s="127"/>
      <c r="N76" s="127"/>
      <c r="O76" s="127"/>
      <c r="Q76" s="1"/>
      <c r="AE76" s="11"/>
      <c r="AF76" s="122"/>
      <c r="AG76" s="12" t="b">
        <f>AG75</f>
        <v>1</v>
      </c>
      <c r="AH76" s="12"/>
      <c r="AI76" s="168"/>
      <c r="AJ76" s="166"/>
      <c r="AK76" s="166"/>
      <c r="AL76" s="167"/>
      <c r="AM76" s="1"/>
      <c r="AN76" s="1"/>
      <c r="AO76" s="1"/>
      <c r="AP76" s="1"/>
      <c r="AQ76" s="1"/>
      <c r="AR76" s="1"/>
      <c r="AS76" s="1"/>
      <c r="AT76" s="230" t="str">
        <f t="shared" si="150"/>
        <v/>
      </c>
      <c r="AU76" s="231" t="str">
        <f t="shared" si="136"/>
        <v/>
      </c>
      <c r="AV76" s="227"/>
      <c r="AW76" s="230" t="str">
        <f>AW75</f>
        <v/>
      </c>
      <c r="AX76" s="227"/>
      <c r="AY76" s="230" t="str">
        <f>AY75</f>
        <v/>
      </c>
      <c r="AZ76" s="227"/>
      <c r="BA76" s="230" t="str">
        <f>BA75</f>
        <v/>
      </c>
      <c r="BB76" s="227"/>
      <c r="BC76" s="230" t="str">
        <f>BC75</f>
        <v/>
      </c>
      <c r="BD76" s="227"/>
      <c r="BE76" s="230" t="str">
        <f>BE75</f>
        <v/>
      </c>
      <c r="BF76" s="227"/>
      <c r="BG76" s="230" t="str">
        <f>BG75</f>
        <v/>
      </c>
      <c r="BH76" s="1"/>
      <c r="FE76" s="90" t="str">
        <f ca="1">FE75</f>
        <v>Hide</v>
      </c>
      <c r="FF76" s="228"/>
      <c r="FG76" s="281"/>
      <c r="FH76" s="281"/>
      <c r="FI76" s="281"/>
      <c r="FJ76" s="281"/>
      <c r="FK76" s="281"/>
      <c r="FL76" s="281"/>
    </row>
    <row r="77" spans="1:168" ht="6" customHeight="1" x14ac:dyDescent="0.25">
      <c r="A77" s="28" t="s">
        <v>526</v>
      </c>
      <c r="C77" s="92"/>
      <c r="D77" s="3"/>
      <c r="E77" s="82"/>
      <c r="F77" s="191"/>
      <c r="G77" s="154"/>
      <c r="H77" s="187"/>
      <c r="I77" s="192"/>
      <c r="J77" s="94"/>
      <c r="K77" s="192"/>
      <c r="L77" s="507"/>
      <c r="M77" s="507"/>
      <c r="N77" s="507"/>
      <c r="O77" s="507"/>
      <c r="Q77" s="1"/>
      <c r="AE77" s="11"/>
      <c r="AF77" s="122"/>
      <c r="AG77" s="124" t="b">
        <f>AG78</f>
        <v>1</v>
      </c>
      <c r="AH77" s="124"/>
      <c r="AI77" s="168"/>
      <c r="AJ77" s="166"/>
      <c r="AK77" s="166"/>
      <c r="AL77" s="167"/>
      <c r="AM77" s="1"/>
      <c r="AN77" s="1"/>
      <c r="AO77" s="1"/>
      <c r="AP77" s="1"/>
      <c r="AQ77" s="1"/>
      <c r="AR77" s="1"/>
      <c r="AS77" s="1"/>
      <c r="AT77" s="230" t="str">
        <f t="shared" si="150"/>
        <v/>
      </c>
      <c r="AU77" s="231" t="str">
        <f t="shared" si="136"/>
        <v/>
      </c>
      <c r="AV77" s="227"/>
      <c r="AW77" s="230" t="str">
        <f>AW78</f>
        <v/>
      </c>
      <c r="AX77" s="227"/>
      <c r="AY77" s="230" t="str">
        <f>AY78</f>
        <v/>
      </c>
      <c r="AZ77" s="227"/>
      <c r="BA77" s="230" t="str">
        <f>BA78</f>
        <v/>
      </c>
      <c r="BB77" s="227"/>
      <c r="BC77" s="230" t="str">
        <f>BC78</f>
        <v/>
      </c>
      <c r="BD77" s="227"/>
      <c r="BE77" s="230" t="str">
        <f>BE78</f>
        <v/>
      </c>
      <c r="BF77" s="227"/>
      <c r="BG77" s="230" t="str">
        <f>BG78</f>
        <v/>
      </c>
      <c r="BH77" s="1"/>
      <c r="FE77" s="90" t="str">
        <f ca="1">FE78</f>
        <v>Hide</v>
      </c>
      <c r="FF77" s="228"/>
      <c r="FG77" s="281"/>
      <c r="FH77" s="281"/>
      <c r="FI77" s="281"/>
      <c r="FJ77" s="281"/>
      <c r="FK77" s="281"/>
      <c r="FL77" s="281"/>
    </row>
    <row r="78" spans="1:168" ht="15" x14ac:dyDescent="0.25">
      <c r="A78" s="28" t="s">
        <v>526</v>
      </c>
      <c r="C78" s="176" t="s">
        <v>558</v>
      </c>
      <c r="D78" s="316" t="str">
        <f>IF(Cklst_Style=4,IF(FIND("--",$C$3)=11,MID($C$3,9,1)&amp;"."&amp;AI78,MID($C$3,9,2)&amp;"."&amp;AI78),IF(FIND("--",$C$3)=9,MID($C$3,7,1)&amp;"."&amp;AI78,MID($C$3,7,2)&amp;"."&amp;AI78))</f>
        <v>2.21</v>
      </c>
      <c r="E78" s="481" t="s">
        <v>740</v>
      </c>
      <c r="F78" s="177"/>
      <c r="G78" s="508" t="s">
        <v>203</v>
      </c>
      <c r="H78" s="181"/>
      <c r="I78" s="151" t="s">
        <v>216</v>
      </c>
      <c r="J78" s="143"/>
      <c r="K78" s="192"/>
      <c r="L78" s="482"/>
      <c r="M78" s="482"/>
      <c r="N78" s="482"/>
      <c r="O78" s="482"/>
      <c r="Q78" s="1"/>
      <c r="R78" s="171"/>
      <c r="S78" s="171"/>
      <c r="T78" s="171"/>
      <c r="U78" s="171"/>
      <c r="AE78" s="11" t="b">
        <f>IF(F78=CHAR(80),TRUE,FALSE)</f>
        <v>0</v>
      </c>
      <c r="AF78" s="122" t="b">
        <f>IF(H78=CHAR(80),TRUE,FALSE)</f>
        <v>0</v>
      </c>
      <c r="AG78" s="12" t="b">
        <f>IF(OR(C78=CHAR(80),C78="."),TRUE,FALSE)</f>
        <v>1</v>
      </c>
      <c r="AH78" s="218">
        <v>0</v>
      </c>
      <c r="AI78" s="169">
        <v>21</v>
      </c>
      <c r="AJ78" s="160"/>
      <c r="AK78" s="160" t="b">
        <v>1</v>
      </c>
      <c r="AL78" s="161"/>
      <c r="AM78" s="1"/>
      <c r="AN78" s="1"/>
      <c r="AO78" s="1"/>
      <c r="AP78" s="1"/>
      <c r="AQ78" s="1"/>
      <c r="AR78" s="1"/>
      <c r="AS78" s="1"/>
      <c r="AT78" s="230" t="str">
        <f t="shared" si="150"/>
        <v/>
      </c>
      <c r="AU78" s="231" t="str">
        <f t="shared" si="136"/>
        <v>2.21</v>
      </c>
      <c r="AV78" s="318"/>
      <c r="AW78" s="230" t="str">
        <f>IF(AND(Setup_Flag=1,AV78="",$C78=""),FALSE,"")</f>
        <v/>
      </c>
      <c r="AX78" s="318"/>
      <c r="AY78" s="230" t="str">
        <f>IF(AND(MR2_Flag=1,AX78="",$C78=""),FALSE,"")</f>
        <v/>
      </c>
      <c r="AZ78" s="318"/>
      <c r="BA78" s="230" t="str">
        <f>IF(AND(DP_Flag=1,AZ78="",$C78=""),FALSE,"")</f>
        <v/>
      </c>
      <c r="BB78" s="318"/>
      <c r="BC78" s="230" t="str">
        <f>IF(AND(SS_Flag=1,BB78="",$C78=""),FALSE,"")</f>
        <v/>
      </c>
      <c r="BD78" s="318"/>
      <c r="BE78" s="230" t="str">
        <f>IF(AND(SP_Flag=1,BD78="",$C78=""),FALSE,"")</f>
        <v/>
      </c>
      <c r="BF78" s="318"/>
      <c r="BG78" s="230" t="str">
        <f>IF(AND(FM_Flag=1,BF78="",$C78=""),FALSE,"")</f>
        <v/>
      </c>
      <c r="BH78" s="1"/>
      <c r="BI78" s="268"/>
      <c r="BJ78" s="269" t="s">
        <v>675</v>
      </c>
      <c r="BK78" s="269" t="s">
        <v>675</v>
      </c>
      <c r="BL78" s="269" t="s">
        <v>675</v>
      </c>
      <c r="BM78" s="269" t="s">
        <v>675</v>
      </c>
      <c r="BN78" s="269" t="s">
        <v>675</v>
      </c>
      <c r="BO78" s="269" t="s">
        <v>675</v>
      </c>
      <c r="BP78" s="270" t="str">
        <f ca="1">IF(OR(BI$16=0,BR$16&lt;&gt;0),"",IF(OFFSET(BI78,0,BI$16)="Y",1,IF(OFFSET(BI78,0,BI$16)="N",0,"")))</f>
        <v/>
      </c>
      <c r="BQ78" s="278"/>
      <c r="BR78" s="268"/>
      <c r="BS78" s="269" t="s">
        <v>675</v>
      </c>
      <c r="BT78" s="269" t="s">
        <v>675</v>
      </c>
      <c r="BU78" s="269" t="s">
        <v>675</v>
      </c>
      <c r="BV78" s="269" t="s">
        <v>675</v>
      </c>
      <c r="BW78" s="269" t="s">
        <v>675</v>
      </c>
      <c r="BX78" s="269" t="s">
        <v>675</v>
      </c>
      <c r="BY78" s="269" t="s">
        <v>675</v>
      </c>
      <c r="BZ78" s="269" t="s">
        <v>675</v>
      </c>
      <c r="CA78" s="269" t="s">
        <v>675</v>
      </c>
      <c r="CB78" s="269" t="s">
        <v>675</v>
      </c>
      <c r="CC78" s="269" t="s">
        <v>675</v>
      </c>
      <c r="CD78" s="269" t="s">
        <v>675</v>
      </c>
      <c r="CE78" s="269" t="s">
        <v>675</v>
      </c>
      <c r="CF78" s="269" t="s">
        <v>675</v>
      </c>
      <c r="CG78" s="269" t="s">
        <v>675</v>
      </c>
      <c r="CH78" s="269" t="s">
        <v>675</v>
      </c>
      <c r="CI78" s="269" t="s">
        <v>675</v>
      </c>
      <c r="CJ78" s="269" t="s">
        <v>675</v>
      </c>
      <c r="CK78" s="269" t="s">
        <v>675</v>
      </c>
      <c r="CL78" s="270" t="str">
        <f ca="1">IF(BR$16=0,"",IF(OFFSET(BR78,0,BR$16)="Y",1,IF(OFFSET(BR78,0,BR$16)="N",0,"")))</f>
        <v/>
      </c>
      <c r="CM78" s="278"/>
      <c r="CN78" s="268"/>
      <c r="CO78" s="269" t="s">
        <v>675</v>
      </c>
      <c r="CP78" s="269" t="s">
        <v>675</v>
      </c>
      <c r="CQ78" s="269" t="s">
        <v>675</v>
      </c>
      <c r="CR78" s="269" t="s">
        <v>675</v>
      </c>
      <c r="CS78" s="269" t="s">
        <v>675</v>
      </c>
      <c r="CT78" s="270" t="str">
        <f ca="1">IF(OR(CN$16=0,CW$16&lt;&gt;0),"",IF(CW$16=1,0,IF(OFFSET(CN78,0,CN$16)="Y",1,IF(OFFSET(CN78,0,CN$16)="N",0,""))))</f>
        <v/>
      </c>
      <c r="CU78" s="188"/>
      <c r="CV78" s="268"/>
      <c r="CW78" s="269" t="s">
        <v>675</v>
      </c>
      <c r="CX78" s="269" t="s">
        <v>675</v>
      </c>
      <c r="CY78" s="269" t="s">
        <v>675</v>
      </c>
      <c r="CZ78" s="269" t="s">
        <v>675</v>
      </c>
      <c r="DA78" s="269" t="s">
        <v>675</v>
      </c>
      <c r="DB78" s="269" t="s">
        <v>675</v>
      </c>
      <c r="DC78" s="269" t="s">
        <v>675</v>
      </c>
      <c r="DD78" s="269" t="s">
        <v>675</v>
      </c>
      <c r="DE78" s="269" t="s">
        <v>675</v>
      </c>
      <c r="DF78" s="270" t="str">
        <f>IF(CV$16=0,"",IF(OR(AND(CW$16=1,CW78="Y"),AND(CX$16=1,CX78="Y"),AND(CY$16=1,CY78="Y"),AND(CZ$16=1,CZ78="Y"),AND(DA$16=1,DA78="Y"),AND(DB$16=1,DB78="Y"),AND(DC$16=1,DC78="Y"),AND(DD$16=1,DD78="Y"),AND(DE$16=1,DE78="Y")),1,IF(OR(AND(CW$16=1,CW78="N"),AND(CX$16=1,CX78="N"),AND(CY$16=1,CY78="N"),AND(CZ$16=1,CZ78="N"),AND(DA$16=1,DA78="N"),AND(DB$16=1,DB78="N"),AND(DC$16=1,DC78="N"),AND(DD$16=1,DD78="N"),AND(DE$16=1,DE78="N")),0,"")))</f>
        <v/>
      </c>
      <c r="DG78" s="188"/>
      <c r="DH78" s="268"/>
      <c r="DI78" s="269" t="s">
        <v>675</v>
      </c>
      <c r="DJ78" s="269" t="s">
        <v>675</v>
      </c>
      <c r="DK78" s="270" t="str">
        <f ca="1">IF(DH$16=0,"",IF(OFFSET(DH78,0,DH$16)="Y",1,IF(OFFSET(DH78,0,DH$16)="N",0,"")))</f>
        <v/>
      </c>
      <c r="DL78" s="188"/>
      <c r="DM78" s="268"/>
      <c r="DN78" s="269" t="s">
        <v>675</v>
      </c>
      <c r="DO78" s="269" t="s">
        <v>675</v>
      </c>
      <c r="DP78" s="270" t="str">
        <f ca="1">IF(DM$16=0,"",IF(OFFSET(DM78,0,DM$16)="Y",1,IF(OFFSET(DM78,0,DM$16)="N",0,"")))</f>
        <v/>
      </c>
      <c r="DQ78" s="188"/>
      <c r="DR78" s="268"/>
      <c r="DS78" s="269" t="s">
        <v>676</v>
      </c>
      <c r="DT78" s="279"/>
      <c r="DU78" s="270" t="str">
        <f ca="1">IF(DR$16=0,"",IF(AND(OFFSET(DR78,0,1)="Y",DS$16="Yes"),1,IF(OFFSET(DR78,0,1)="N",1,0)))</f>
        <v/>
      </c>
      <c r="DV78" s="188"/>
      <c r="DW78" s="268"/>
      <c r="DX78" s="269" t="s">
        <v>676</v>
      </c>
      <c r="DY78" s="279"/>
      <c r="DZ78" s="270" t="str">
        <f ca="1">IF(DW$16=0,"",IF(AND(OFFSET(DW78,0,1)="Y",DX$16="Yes"),1,IF(OFFSET(DW78,0,1)="N",1,0)))</f>
        <v/>
      </c>
      <c r="EA78" s="188"/>
      <c r="EB78" s="268"/>
      <c r="EC78" s="269" t="s">
        <v>676</v>
      </c>
      <c r="ED78" s="279"/>
      <c r="EE78" s="270" t="str">
        <f ca="1">IF(EB$16=0,"",IF(AND(OFFSET(EB78,0,1)="Y",EC$16="Yes"),1,IF(OFFSET(EB78,0,1)="N",1,0)))</f>
        <v/>
      </c>
      <c r="EF78" s="188"/>
      <c r="EG78" s="268"/>
      <c r="EH78" s="269" t="s">
        <v>676</v>
      </c>
      <c r="EI78" s="279"/>
      <c r="EJ78" s="270" t="str">
        <f ca="1">IF(EG$16=0,"",IF(AND(OFFSET(EG78,0,1)="Y",EH$16="Yes"),1,IF(OFFSET(EG78,0,1)="N",1,0)))</f>
        <v/>
      </c>
      <c r="EK78" s="188"/>
      <c r="EL78" s="268"/>
      <c r="EM78" s="269" t="s">
        <v>676</v>
      </c>
      <c r="EN78" s="279"/>
      <c r="EO78" s="270" t="str">
        <f ca="1">IF(EL$16=0,"",IF(AND(OFFSET(EL78,0,1)="Y",EM$16="Yes"),1,IF(OFFSET(EL78,0,1)="N",1,0)))</f>
        <v/>
      </c>
      <c r="EP78" s="271"/>
      <c r="EQ78" s="509" t="str">
        <f ca="1">BP78</f>
        <v/>
      </c>
      <c r="ER78" s="509" t="str">
        <f t="shared" ref="ER78" ca="1" si="268">CL78</f>
        <v/>
      </c>
      <c r="ES78" s="509" t="str">
        <f t="shared" ref="ES78" ca="1" si="269">CT78</f>
        <v/>
      </c>
      <c r="ET78" s="509" t="str">
        <f t="shared" ref="ET78" si="270">DF78</f>
        <v/>
      </c>
      <c r="EU78" s="509" t="str">
        <f t="shared" ref="EU78" ca="1" si="271">DK78</f>
        <v/>
      </c>
      <c r="EV78" s="509" t="str">
        <f t="shared" ref="EV78" ca="1" si="272">DP78</f>
        <v/>
      </c>
      <c r="EW78" s="509" t="str">
        <f t="shared" ref="EW78" ca="1" si="273">DU78</f>
        <v/>
      </c>
      <c r="EX78" s="509" t="str">
        <f t="shared" ref="EX78" ca="1" si="274">DZ78</f>
        <v/>
      </c>
      <c r="EY78" s="509" t="str">
        <f t="shared" ref="EY78" ca="1" si="275">EE78</f>
        <v/>
      </c>
      <c r="EZ78" s="509" t="str">
        <f t="shared" ref="EZ78" ca="1" si="276">EJ78</f>
        <v/>
      </c>
      <c r="FA78" s="509" t="str">
        <f t="shared" ref="FA78" ca="1" si="277">EO78</f>
        <v/>
      </c>
      <c r="FC78" s="509">
        <f t="shared" ref="FC78" ca="1" si="278">COUNTA(EQ78:FA78)-COUNTBLANK(EQ78:FA78)</f>
        <v>0</v>
      </c>
      <c r="FD78" s="280">
        <f t="shared" ref="FD78" ca="1" si="279">SUM(EQ78:FA78)</f>
        <v>0</v>
      </c>
      <c r="FE78" s="280" t="str">
        <f t="shared" ref="FE78" ca="1" si="280">IF(AND(FC78=FD78,FD78&gt;0),"Show","Hide")</f>
        <v>Hide</v>
      </c>
      <c r="FF78" s="228"/>
      <c r="FG78" s="281"/>
      <c r="FH78" s="281"/>
      <c r="FI78" s="281"/>
      <c r="FJ78" s="281"/>
      <c r="FK78" s="281"/>
      <c r="FL78" s="281"/>
    </row>
    <row r="79" spans="1:168" ht="6" customHeight="1" x14ac:dyDescent="0.25">
      <c r="A79" s="28" t="s">
        <v>526</v>
      </c>
      <c r="C79" s="93"/>
      <c r="D79" s="128"/>
      <c r="E79" s="86"/>
      <c r="F79" s="195"/>
      <c r="G79" s="153"/>
      <c r="H79" s="182"/>
      <c r="I79" s="196"/>
      <c r="J79" s="96"/>
      <c r="K79" s="196"/>
      <c r="L79" s="127"/>
      <c r="M79" s="127"/>
      <c r="N79" s="127"/>
      <c r="O79" s="127"/>
      <c r="Q79" s="1"/>
      <c r="AE79" s="11"/>
      <c r="AF79" s="122"/>
      <c r="AG79" s="12" t="b">
        <f>AG78</f>
        <v>1</v>
      </c>
      <c r="AH79" s="12"/>
      <c r="AI79" s="168"/>
      <c r="AJ79" s="166"/>
      <c r="AK79" s="166"/>
      <c r="AL79" s="167"/>
      <c r="AM79" s="1"/>
      <c r="AN79" s="1"/>
      <c r="AO79" s="1"/>
      <c r="AP79" s="1"/>
      <c r="AQ79" s="1"/>
      <c r="AR79" s="1"/>
      <c r="AS79" s="1"/>
      <c r="AT79" s="230" t="str">
        <f t="shared" si="150"/>
        <v/>
      </c>
      <c r="AU79" s="231" t="str">
        <f t="shared" si="136"/>
        <v/>
      </c>
      <c r="AV79" s="227"/>
      <c r="AW79" s="230" t="str">
        <f>AW78</f>
        <v/>
      </c>
      <c r="AX79" s="227"/>
      <c r="AY79" s="230" t="str">
        <f>AY78</f>
        <v/>
      </c>
      <c r="AZ79" s="227"/>
      <c r="BA79" s="230" t="str">
        <f>BA78</f>
        <v/>
      </c>
      <c r="BB79" s="227"/>
      <c r="BC79" s="230" t="str">
        <f>BC78</f>
        <v/>
      </c>
      <c r="BD79" s="227"/>
      <c r="BE79" s="230" t="str">
        <f>BE78</f>
        <v/>
      </c>
      <c r="BF79" s="227"/>
      <c r="BG79" s="230" t="str">
        <f>BG78</f>
        <v/>
      </c>
      <c r="BH79" s="1"/>
      <c r="FE79" s="90" t="str">
        <f ca="1">FE78</f>
        <v>Hide</v>
      </c>
      <c r="FF79" s="228"/>
      <c r="FG79" s="281"/>
      <c r="FH79" s="281"/>
      <c r="FI79" s="281"/>
      <c r="FJ79" s="281"/>
      <c r="FK79" s="281"/>
      <c r="FL79" s="281"/>
    </row>
    <row r="80" spans="1:168" ht="6" customHeight="1" x14ac:dyDescent="0.25">
      <c r="A80" s="28" t="s">
        <v>526</v>
      </c>
      <c r="C80" s="92"/>
      <c r="D80" s="3"/>
      <c r="E80" s="82"/>
      <c r="F80" s="191"/>
      <c r="G80" s="154"/>
      <c r="H80" s="187"/>
      <c r="I80" s="192"/>
      <c r="J80" s="94"/>
      <c r="K80" s="192"/>
      <c r="L80" s="507"/>
      <c r="M80" s="507"/>
      <c r="N80" s="507"/>
      <c r="O80" s="507"/>
      <c r="Q80" s="1"/>
      <c r="AE80" s="11"/>
      <c r="AF80" s="122"/>
      <c r="AG80" s="124" t="b">
        <f>AG81</f>
        <v>1</v>
      </c>
      <c r="AH80" s="124"/>
      <c r="AI80" s="168"/>
      <c r="AJ80" s="166"/>
      <c r="AK80" s="166"/>
      <c r="AL80" s="167"/>
      <c r="AM80" s="1"/>
      <c r="AN80" s="1"/>
      <c r="AO80" s="1"/>
      <c r="AP80" s="1"/>
      <c r="AQ80" s="1"/>
      <c r="AR80" s="1"/>
      <c r="AS80" s="1"/>
      <c r="AT80" s="230" t="str">
        <f t="shared" si="150"/>
        <v/>
      </c>
      <c r="AU80" s="231" t="str">
        <f t="shared" ref="AU80:AU107" si="281">IF(D80&lt;&gt;0,D80,"")</f>
        <v/>
      </c>
      <c r="AV80" s="227"/>
      <c r="AW80" s="230" t="str">
        <f>AW81</f>
        <v/>
      </c>
      <c r="AX80" s="227"/>
      <c r="AY80" s="230" t="str">
        <f>AY81</f>
        <v/>
      </c>
      <c r="AZ80" s="227"/>
      <c r="BA80" s="230" t="str">
        <f>BA81</f>
        <v/>
      </c>
      <c r="BB80" s="227"/>
      <c r="BC80" s="230" t="str">
        <f>BC81</f>
        <v/>
      </c>
      <c r="BD80" s="227"/>
      <c r="BE80" s="230" t="str">
        <f>BE81</f>
        <v/>
      </c>
      <c r="BF80" s="227"/>
      <c r="BG80" s="230" t="str">
        <f>BG81</f>
        <v/>
      </c>
      <c r="BH80" s="1"/>
      <c r="FE80" s="90" t="str">
        <f ca="1">FE81</f>
        <v>Hide</v>
      </c>
      <c r="FF80" s="228"/>
      <c r="FG80" s="281"/>
      <c r="FH80" s="281"/>
      <c r="FI80" s="281"/>
      <c r="FJ80" s="281"/>
      <c r="FK80" s="281"/>
      <c r="FL80" s="281"/>
    </row>
    <row r="81" spans="1:168" ht="26.4" x14ac:dyDescent="0.25">
      <c r="A81" s="28" t="s">
        <v>526</v>
      </c>
      <c r="C81" s="176" t="s">
        <v>558</v>
      </c>
      <c r="D81" s="316" t="str">
        <f>IF(Cklst_Style=4,IF(FIND("--",$C$3)=11,MID($C$3,9,1)&amp;"."&amp;AI81,MID($C$3,9,2)&amp;"."&amp;AI81),IF(FIND("--",$C$3)=9,MID($C$3,7,1)&amp;"."&amp;AI81,MID($C$3,7,2)&amp;"."&amp;AI81))</f>
        <v>2.22</v>
      </c>
      <c r="E81" s="481" t="s">
        <v>741</v>
      </c>
      <c r="F81" s="177"/>
      <c r="G81" s="508" t="s">
        <v>203</v>
      </c>
      <c r="H81" s="181"/>
      <c r="I81" s="151" t="s">
        <v>216</v>
      </c>
      <c r="J81" s="143"/>
      <c r="K81" s="192"/>
      <c r="L81" s="482"/>
      <c r="M81" s="482"/>
      <c r="N81" s="482"/>
      <c r="O81" s="482"/>
      <c r="Q81" s="1"/>
      <c r="R81" s="171"/>
      <c r="S81" s="171"/>
      <c r="T81" s="171"/>
      <c r="U81" s="171"/>
      <c r="AE81" s="11" t="b">
        <f>IF(F81=CHAR(80),TRUE,FALSE)</f>
        <v>0</v>
      </c>
      <c r="AF81" s="122" t="b">
        <f>IF(H81=CHAR(80),TRUE,FALSE)</f>
        <v>0</v>
      </c>
      <c r="AG81" s="12" t="b">
        <f>IF(OR(C81=CHAR(80),C81="."),TRUE,FALSE)</f>
        <v>1</v>
      </c>
      <c r="AH81" s="218">
        <v>0</v>
      </c>
      <c r="AI81" s="169">
        <v>22</v>
      </c>
      <c r="AJ81" s="160"/>
      <c r="AK81" s="160" t="b">
        <v>1</v>
      </c>
      <c r="AL81" s="161"/>
      <c r="AM81" s="1"/>
      <c r="AN81" s="1"/>
      <c r="AO81" s="1"/>
      <c r="AP81" s="1"/>
      <c r="AQ81" s="1"/>
      <c r="AR81" s="1"/>
      <c r="AS81" s="1"/>
      <c r="AT81" s="230" t="str">
        <f t="shared" ref="AT81:AT106" si="282">IF(AG81&lt;&gt;TRUE,FALSE,"")</f>
        <v/>
      </c>
      <c r="AU81" s="231" t="str">
        <f t="shared" si="281"/>
        <v>2.22</v>
      </c>
      <c r="AV81" s="318"/>
      <c r="AW81" s="230" t="str">
        <f>IF(AND(Setup_Flag=1,AV81="",$C81=""),FALSE,"")</f>
        <v/>
      </c>
      <c r="AX81" s="318"/>
      <c r="AY81" s="230" t="str">
        <f>IF(AND(MR2_Flag=1,AX81="",$C81=""),FALSE,"")</f>
        <v/>
      </c>
      <c r="AZ81" s="318"/>
      <c r="BA81" s="230" t="str">
        <f>IF(AND(DP_Flag=1,AZ81="",$C81=""),FALSE,"")</f>
        <v/>
      </c>
      <c r="BB81" s="318"/>
      <c r="BC81" s="230" t="str">
        <f>IF(AND(SS_Flag=1,BB81="",$C81=""),FALSE,"")</f>
        <v/>
      </c>
      <c r="BD81" s="318"/>
      <c r="BE81" s="230" t="str">
        <f>IF(AND(SP_Flag=1,BD81="",$C81=""),FALSE,"")</f>
        <v/>
      </c>
      <c r="BF81" s="318"/>
      <c r="BG81" s="230" t="str">
        <f>IF(AND(FM_Flag=1,BF81="",$C81=""),FALSE,"")</f>
        <v/>
      </c>
      <c r="BH81" s="1"/>
      <c r="BI81" s="268"/>
      <c r="BJ81" s="269" t="s">
        <v>675</v>
      </c>
      <c r="BK81" s="269" t="s">
        <v>675</v>
      </c>
      <c r="BL81" s="269" t="s">
        <v>675</v>
      </c>
      <c r="BM81" s="269" t="s">
        <v>675</v>
      </c>
      <c r="BN81" s="269" t="s">
        <v>675</v>
      </c>
      <c r="BO81" s="269" t="s">
        <v>675</v>
      </c>
      <c r="BP81" s="270" t="str">
        <f ca="1">IF(OR(BI$16=0,BR$16&lt;&gt;0),"",IF(OFFSET(BI81,0,BI$16)="Y",1,IF(OFFSET(BI81,0,BI$16)="N",0,"")))</f>
        <v/>
      </c>
      <c r="BQ81" s="278"/>
      <c r="BR81" s="268"/>
      <c r="BS81" s="269" t="s">
        <v>675</v>
      </c>
      <c r="BT81" s="269" t="s">
        <v>675</v>
      </c>
      <c r="BU81" s="269" t="s">
        <v>675</v>
      </c>
      <c r="BV81" s="269" t="s">
        <v>675</v>
      </c>
      <c r="BW81" s="269" t="s">
        <v>675</v>
      </c>
      <c r="BX81" s="269" t="s">
        <v>675</v>
      </c>
      <c r="BY81" s="269" t="s">
        <v>675</v>
      </c>
      <c r="BZ81" s="269" t="s">
        <v>675</v>
      </c>
      <c r="CA81" s="269" t="s">
        <v>675</v>
      </c>
      <c r="CB81" s="269" t="s">
        <v>675</v>
      </c>
      <c r="CC81" s="269" t="s">
        <v>675</v>
      </c>
      <c r="CD81" s="269" t="s">
        <v>675</v>
      </c>
      <c r="CE81" s="269" t="s">
        <v>675</v>
      </c>
      <c r="CF81" s="269" t="s">
        <v>675</v>
      </c>
      <c r="CG81" s="269" t="s">
        <v>675</v>
      </c>
      <c r="CH81" s="269" t="s">
        <v>675</v>
      </c>
      <c r="CI81" s="269" t="s">
        <v>675</v>
      </c>
      <c r="CJ81" s="269" t="s">
        <v>675</v>
      </c>
      <c r="CK81" s="269" t="s">
        <v>675</v>
      </c>
      <c r="CL81" s="270" t="str">
        <f ca="1">IF(BR$16=0,"",IF(OFFSET(BR81,0,BR$16)="Y",1,IF(OFFSET(BR81,0,BR$16)="N",0,"")))</f>
        <v/>
      </c>
      <c r="CM81" s="278"/>
      <c r="CN81" s="268"/>
      <c r="CO81" s="269" t="s">
        <v>675</v>
      </c>
      <c r="CP81" s="269" t="s">
        <v>675</v>
      </c>
      <c r="CQ81" s="269" t="s">
        <v>675</v>
      </c>
      <c r="CR81" s="269" t="s">
        <v>675</v>
      </c>
      <c r="CS81" s="269" t="s">
        <v>675</v>
      </c>
      <c r="CT81" s="270" t="str">
        <f ca="1">IF(OR(CN$16=0,CW$16&lt;&gt;0),"",IF(CW$16=1,0,IF(OFFSET(CN81,0,CN$16)="Y",1,IF(OFFSET(CN81,0,CN$16)="N",0,""))))</f>
        <v/>
      </c>
      <c r="CU81" s="188"/>
      <c r="CV81" s="268"/>
      <c r="CW81" s="269" t="s">
        <v>675</v>
      </c>
      <c r="CX81" s="269" t="s">
        <v>675</v>
      </c>
      <c r="CY81" s="269" t="s">
        <v>675</v>
      </c>
      <c r="CZ81" s="269" t="s">
        <v>675</v>
      </c>
      <c r="DA81" s="269" t="s">
        <v>675</v>
      </c>
      <c r="DB81" s="269" t="s">
        <v>675</v>
      </c>
      <c r="DC81" s="269" t="s">
        <v>675</v>
      </c>
      <c r="DD81" s="269" t="s">
        <v>675</v>
      </c>
      <c r="DE81" s="269" t="s">
        <v>675</v>
      </c>
      <c r="DF81" s="270" t="str">
        <f>IF(CV$16=0,"",IF(OR(AND(CW$16=1,CW81="Y"),AND(CX$16=1,CX81="Y"),AND(CY$16=1,CY81="Y"),AND(CZ$16=1,CZ81="Y"),AND(DA$16=1,DA81="Y"),AND(DB$16=1,DB81="Y"),AND(DC$16=1,DC81="Y"),AND(DD$16=1,DD81="Y"),AND(DE$16=1,DE81="Y")),1,IF(OR(AND(CW$16=1,CW81="N"),AND(CX$16=1,CX81="N"),AND(CY$16=1,CY81="N"),AND(CZ$16=1,CZ81="N"),AND(DA$16=1,DA81="N"),AND(DB$16=1,DB81="N"),AND(DC$16=1,DC81="N"),AND(DD$16=1,DD81="N"),AND(DE$16=1,DE81="N")),0,"")))</f>
        <v/>
      </c>
      <c r="DG81" s="188"/>
      <c r="DH81" s="268"/>
      <c r="DI81" s="269" t="s">
        <v>675</v>
      </c>
      <c r="DJ81" s="269" t="s">
        <v>675</v>
      </c>
      <c r="DK81" s="270" t="str">
        <f ca="1">IF(DH$16=0,"",IF(OFFSET(DH81,0,DH$16)="Y",1,IF(OFFSET(DH81,0,DH$16)="N",0,"")))</f>
        <v/>
      </c>
      <c r="DL81" s="188"/>
      <c r="DM81" s="268"/>
      <c r="DN81" s="269" t="s">
        <v>675</v>
      </c>
      <c r="DO81" s="269" t="s">
        <v>675</v>
      </c>
      <c r="DP81" s="270" t="str">
        <f ca="1">IF(DM$16=0,"",IF(OFFSET(DM81,0,DM$16)="Y",1,IF(OFFSET(DM81,0,DM$16)="N",0,"")))</f>
        <v/>
      </c>
      <c r="DQ81" s="188"/>
      <c r="DR81" s="268"/>
      <c r="DS81" s="269" t="s">
        <v>676</v>
      </c>
      <c r="DT81" s="279"/>
      <c r="DU81" s="270" t="str">
        <f ca="1">IF(DR$16=0,"",IF(AND(OFFSET(DR81,0,1)="Y",DS$16="Yes"),1,IF(OFFSET(DR81,0,1)="N",1,0)))</f>
        <v/>
      </c>
      <c r="DV81" s="188"/>
      <c r="DW81" s="268"/>
      <c r="DX81" s="269" t="s">
        <v>676</v>
      </c>
      <c r="DY81" s="279"/>
      <c r="DZ81" s="270" t="str">
        <f ca="1">IF(DW$16=0,"",IF(AND(OFFSET(DW81,0,1)="Y",DX$16="Yes"),1,IF(OFFSET(DW81,0,1)="N",1,0)))</f>
        <v/>
      </c>
      <c r="EA81" s="188"/>
      <c r="EB81" s="268"/>
      <c r="EC81" s="269" t="s">
        <v>676</v>
      </c>
      <c r="ED81" s="279"/>
      <c r="EE81" s="270" t="str">
        <f ca="1">IF(EB$16=0,"",IF(AND(OFFSET(EB81,0,1)="Y",EC$16="Yes"),1,IF(OFFSET(EB81,0,1)="N",1,0)))</f>
        <v/>
      </c>
      <c r="EF81" s="188"/>
      <c r="EG81" s="268"/>
      <c r="EH81" s="269" t="s">
        <v>676</v>
      </c>
      <c r="EI81" s="279"/>
      <c r="EJ81" s="270" t="str">
        <f ca="1">IF(EG$16=0,"",IF(AND(OFFSET(EG81,0,1)="Y",EH$16="Yes"),1,IF(OFFSET(EG81,0,1)="N",1,0)))</f>
        <v/>
      </c>
      <c r="EK81" s="188"/>
      <c r="EL81" s="268"/>
      <c r="EM81" s="269" t="s">
        <v>676</v>
      </c>
      <c r="EN81" s="279"/>
      <c r="EO81" s="270" t="str">
        <f ca="1">IF(EL$16=0,"",IF(AND(OFFSET(EL81,0,1)="Y",EM$16="Yes"),1,IF(OFFSET(EL81,0,1)="N",1,0)))</f>
        <v/>
      </c>
      <c r="EP81" s="271"/>
      <c r="EQ81" s="509" t="str">
        <f ca="1">BP81</f>
        <v/>
      </c>
      <c r="ER81" s="509" t="str">
        <f t="shared" ref="ER81" ca="1" si="283">CL81</f>
        <v/>
      </c>
      <c r="ES81" s="509" t="str">
        <f t="shared" ref="ES81" ca="1" si="284">CT81</f>
        <v/>
      </c>
      <c r="ET81" s="509" t="str">
        <f t="shared" ref="ET81" si="285">DF81</f>
        <v/>
      </c>
      <c r="EU81" s="509" t="str">
        <f t="shared" ref="EU81" ca="1" si="286">DK81</f>
        <v/>
      </c>
      <c r="EV81" s="509" t="str">
        <f t="shared" ref="EV81" ca="1" si="287">DP81</f>
        <v/>
      </c>
      <c r="EW81" s="509" t="str">
        <f t="shared" ref="EW81" ca="1" si="288">DU81</f>
        <v/>
      </c>
      <c r="EX81" s="509" t="str">
        <f t="shared" ref="EX81" ca="1" si="289">DZ81</f>
        <v/>
      </c>
      <c r="EY81" s="509" t="str">
        <f t="shared" ref="EY81" ca="1" si="290">EE81</f>
        <v/>
      </c>
      <c r="EZ81" s="509" t="str">
        <f t="shared" ref="EZ81" ca="1" si="291">EJ81</f>
        <v/>
      </c>
      <c r="FA81" s="509" t="str">
        <f t="shared" ref="FA81" ca="1" si="292">EO81</f>
        <v/>
      </c>
      <c r="FC81" s="509">
        <f t="shared" ref="FC81" ca="1" si="293">COUNTA(EQ81:FA81)-COUNTBLANK(EQ81:FA81)</f>
        <v>0</v>
      </c>
      <c r="FD81" s="280">
        <f t="shared" ref="FD81" ca="1" si="294">SUM(EQ81:FA81)</f>
        <v>0</v>
      </c>
      <c r="FE81" s="280" t="str">
        <f t="shared" ref="FE81" ca="1" si="295">IF(AND(FC81=FD81,FD81&gt;0),"Show","Hide")</f>
        <v>Hide</v>
      </c>
      <c r="FF81" s="228"/>
      <c r="FG81" s="281"/>
      <c r="FH81" s="281"/>
      <c r="FI81" s="281"/>
      <c r="FJ81" s="281"/>
      <c r="FK81" s="281"/>
      <c r="FL81" s="281"/>
    </row>
    <row r="82" spans="1:168" ht="6" customHeight="1" x14ac:dyDescent="0.25">
      <c r="A82" s="28" t="s">
        <v>526</v>
      </c>
      <c r="C82" s="93"/>
      <c r="D82" s="128"/>
      <c r="E82" s="86"/>
      <c r="F82" s="195"/>
      <c r="G82" s="153"/>
      <c r="H82" s="182"/>
      <c r="I82" s="196"/>
      <c r="J82" s="96"/>
      <c r="K82" s="196"/>
      <c r="L82" s="127"/>
      <c r="M82" s="127"/>
      <c r="N82" s="127"/>
      <c r="O82" s="127"/>
      <c r="Q82" s="1"/>
      <c r="AE82" s="11"/>
      <c r="AF82" s="122"/>
      <c r="AG82" s="12" t="b">
        <f>AG81</f>
        <v>1</v>
      </c>
      <c r="AH82" s="12"/>
      <c r="AI82" s="168"/>
      <c r="AJ82" s="166"/>
      <c r="AK82" s="166"/>
      <c r="AL82" s="167"/>
      <c r="AM82" s="1"/>
      <c r="AN82" s="1"/>
      <c r="AO82" s="1"/>
      <c r="AP82" s="1"/>
      <c r="AQ82" s="1"/>
      <c r="AR82" s="1"/>
      <c r="AS82" s="1"/>
      <c r="AT82" s="230" t="str">
        <f t="shared" si="282"/>
        <v/>
      </c>
      <c r="AU82" s="231" t="str">
        <f t="shared" si="281"/>
        <v/>
      </c>
      <c r="AV82" s="227"/>
      <c r="AW82" s="230" t="str">
        <f>AW81</f>
        <v/>
      </c>
      <c r="AX82" s="227"/>
      <c r="AY82" s="230" t="str">
        <f>AY81</f>
        <v/>
      </c>
      <c r="AZ82" s="227"/>
      <c r="BA82" s="230" t="str">
        <f>BA81</f>
        <v/>
      </c>
      <c r="BB82" s="227"/>
      <c r="BC82" s="230" t="str">
        <f>BC81</f>
        <v/>
      </c>
      <c r="BD82" s="227"/>
      <c r="BE82" s="230" t="str">
        <f>BE81</f>
        <v/>
      </c>
      <c r="BF82" s="227"/>
      <c r="BG82" s="230" t="str">
        <f>BG81</f>
        <v/>
      </c>
      <c r="BH82" s="1"/>
      <c r="FE82" s="90" t="str">
        <f ca="1">FE81</f>
        <v>Hide</v>
      </c>
      <c r="FF82" s="228"/>
      <c r="FG82" s="281"/>
      <c r="FH82" s="281"/>
      <c r="FI82" s="281"/>
      <c r="FJ82" s="281"/>
      <c r="FK82" s="281"/>
      <c r="FL82" s="281"/>
    </row>
    <row r="83" spans="1:168" ht="6" customHeight="1" x14ac:dyDescent="0.25">
      <c r="A83" s="28" t="s">
        <v>526</v>
      </c>
      <c r="C83" s="92"/>
      <c r="D83" s="3"/>
      <c r="E83" s="82"/>
      <c r="F83" s="191"/>
      <c r="G83" s="154"/>
      <c r="H83" s="187"/>
      <c r="I83" s="192"/>
      <c r="J83" s="94"/>
      <c r="K83" s="192"/>
      <c r="L83" s="507"/>
      <c r="M83" s="507"/>
      <c r="N83" s="507"/>
      <c r="O83" s="507"/>
      <c r="Q83" s="1"/>
      <c r="AE83" s="11"/>
      <c r="AF83" s="122"/>
      <c r="AG83" s="124" t="b">
        <f>AG84</f>
        <v>1</v>
      </c>
      <c r="AH83" s="124"/>
      <c r="AI83" s="168"/>
      <c r="AJ83" s="166"/>
      <c r="AK83" s="166"/>
      <c r="AL83" s="167"/>
      <c r="AM83" s="1"/>
      <c r="AN83" s="1"/>
      <c r="AO83" s="1"/>
      <c r="AP83" s="1"/>
      <c r="AQ83" s="1"/>
      <c r="AR83" s="1"/>
      <c r="AS83" s="1"/>
      <c r="AT83" s="230" t="str">
        <f t="shared" si="282"/>
        <v/>
      </c>
      <c r="AU83" s="231" t="str">
        <f t="shared" si="281"/>
        <v/>
      </c>
      <c r="AV83" s="227"/>
      <c r="AW83" s="230" t="str">
        <f>AW84</f>
        <v/>
      </c>
      <c r="AX83" s="227"/>
      <c r="AY83" s="230" t="str">
        <f>AY84</f>
        <v/>
      </c>
      <c r="AZ83" s="227"/>
      <c r="BA83" s="230" t="str">
        <f>BA84</f>
        <v/>
      </c>
      <c r="BB83" s="227"/>
      <c r="BC83" s="230" t="str">
        <f>BC84</f>
        <v/>
      </c>
      <c r="BD83" s="227"/>
      <c r="BE83" s="230" t="str">
        <f>BE84</f>
        <v/>
      </c>
      <c r="BF83" s="227"/>
      <c r="BG83" s="230" t="str">
        <f>BG84</f>
        <v/>
      </c>
      <c r="BH83" s="1"/>
      <c r="FE83" s="90" t="str">
        <f ca="1">FE84</f>
        <v>Hide</v>
      </c>
      <c r="FF83" s="228"/>
      <c r="FG83" s="281"/>
      <c r="FH83" s="281"/>
      <c r="FI83" s="281"/>
      <c r="FJ83" s="281"/>
      <c r="FK83" s="281"/>
      <c r="FL83" s="281"/>
    </row>
    <row r="84" spans="1:168" ht="15" x14ac:dyDescent="0.25">
      <c r="A84" s="28" t="s">
        <v>526</v>
      </c>
      <c r="C84" s="176" t="s">
        <v>558</v>
      </c>
      <c r="D84" s="316" t="str">
        <f>IF(Cklst_Style=4,IF(FIND("--",$C$3)=11,MID($C$3,9,1)&amp;"."&amp;AI84,MID($C$3,9,2)&amp;"."&amp;AI84),IF(FIND("--",$C$3)=9,MID($C$3,7,1)&amp;"."&amp;AI84,MID($C$3,7,2)&amp;"."&amp;AI84))</f>
        <v>2.23</v>
      </c>
      <c r="E84" s="481" t="s">
        <v>742</v>
      </c>
      <c r="F84" s="177"/>
      <c r="G84" s="508" t="s">
        <v>203</v>
      </c>
      <c r="H84" s="181"/>
      <c r="I84" s="151" t="s">
        <v>216</v>
      </c>
      <c r="J84" s="143"/>
      <c r="K84" s="192"/>
      <c r="L84" s="482"/>
      <c r="M84" s="482"/>
      <c r="N84" s="482"/>
      <c r="O84" s="482"/>
      <c r="Q84" s="1"/>
      <c r="R84" s="171"/>
      <c r="S84" s="171"/>
      <c r="T84" s="171"/>
      <c r="U84" s="171"/>
      <c r="AE84" s="11" t="b">
        <f>IF(F84=CHAR(80),TRUE,FALSE)</f>
        <v>0</v>
      </c>
      <c r="AF84" s="122" t="b">
        <f>IF(H84=CHAR(80),TRUE,FALSE)</f>
        <v>0</v>
      </c>
      <c r="AG84" s="12" t="b">
        <f>IF(OR(C84=CHAR(80),C84="."),TRUE,FALSE)</f>
        <v>1</v>
      </c>
      <c r="AH84" s="218">
        <v>0</v>
      </c>
      <c r="AI84" s="169">
        <v>23</v>
      </c>
      <c r="AJ84" s="160"/>
      <c r="AK84" s="160" t="b">
        <v>1</v>
      </c>
      <c r="AL84" s="161"/>
      <c r="AM84" s="1"/>
      <c r="AN84" s="1"/>
      <c r="AO84" s="1"/>
      <c r="AP84" s="1"/>
      <c r="AQ84" s="1"/>
      <c r="AR84" s="1"/>
      <c r="AS84" s="1"/>
      <c r="AT84" s="230" t="str">
        <f t="shared" si="282"/>
        <v/>
      </c>
      <c r="AU84" s="231" t="str">
        <f t="shared" si="281"/>
        <v>2.23</v>
      </c>
      <c r="AV84" s="318"/>
      <c r="AW84" s="230" t="str">
        <f>IF(AND(Setup_Flag=1,AV84="",$C84=""),FALSE,"")</f>
        <v/>
      </c>
      <c r="AX84" s="318"/>
      <c r="AY84" s="230" t="str">
        <f>IF(AND(MR2_Flag=1,AX84="",$C84=""),FALSE,"")</f>
        <v/>
      </c>
      <c r="AZ84" s="318"/>
      <c r="BA84" s="230" t="str">
        <f>IF(AND(DP_Flag=1,AZ84="",$C84=""),FALSE,"")</f>
        <v/>
      </c>
      <c r="BB84" s="318"/>
      <c r="BC84" s="230" t="str">
        <f>IF(AND(SS_Flag=1,BB84="",$C84=""),FALSE,"")</f>
        <v/>
      </c>
      <c r="BD84" s="318"/>
      <c r="BE84" s="230" t="str">
        <f>IF(AND(SP_Flag=1,BD84="",$C84=""),FALSE,"")</f>
        <v/>
      </c>
      <c r="BF84" s="318"/>
      <c r="BG84" s="230" t="str">
        <f>IF(AND(FM_Flag=1,BF84="",$C84=""),FALSE,"")</f>
        <v/>
      </c>
      <c r="BH84" s="1"/>
      <c r="BI84" s="268"/>
      <c r="BJ84" s="269" t="s">
        <v>675</v>
      </c>
      <c r="BK84" s="269" t="s">
        <v>675</v>
      </c>
      <c r="BL84" s="269" t="s">
        <v>675</v>
      </c>
      <c r="BM84" s="269" t="s">
        <v>675</v>
      </c>
      <c r="BN84" s="269" t="s">
        <v>675</v>
      </c>
      <c r="BO84" s="269" t="s">
        <v>675</v>
      </c>
      <c r="BP84" s="270" t="str">
        <f ca="1">IF(OR(BI$16=0,BR$16&lt;&gt;0),"",IF(OFFSET(BI84,0,BI$16)="Y",1,IF(OFFSET(BI84,0,BI$16)="N",0,"")))</f>
        <v/>
      </c>
      <c r="BQ84" s="278"/>
      <c r="BR84" s="268"/>
      <c r="BS84" s="269" t="s">
        <v>675</v>
      </c>
      <c r="BT84" s="269" t="s">
        <v>675</v>
      </c>
      <c r="BU84" s="269" t="s">
        <v>675</v>
      </c>
      <c r="BV84" s="269" t="s">
        <v>675</v>
      </c>
      <c r="BW84" s="269" t="s">
        <v>675</v>
      </c>
      <c r="BX84" s="269" t="s">
        <v>675</v>
      </c>
      <c r="BY84" s="269" t="s">
        <v>675</v>
      </c>
      <c r="BZ84" s="269" t="s">
        <v>675</v>
      </c>
      <c r="CA84" s="269" t="s">
        <v>675</v>
      </c>
      <c r="CB84" s="269" t="s">
        <v>675</v>
      </c>
      <c r="CC84" s="269" t="s">
        <v>675</v>
      </c>
      <c r="CD84" s="269" t="s">
        <v>675</v>
      </c>
      <c r="CE84" s="269" t="s">
        <v>675</v>
      </c>
      <c r="CF84" s="269" t="s">
        <v>675</v>
      </c>
      <c r="CG84" s="269" t="s">
        <v>675</v>
      </c>
      <c r="CH84" s="269" t="s">
        <v>675</v>
      </c>
      <c r="CI84" s="269" t="s">
        <v>675</v>
      </c>
      <c r="CJ84" s="269" t="s">
        <v>675</v>
      </c>
      <c r="CK84" s="269" t="s">
        <v>675</v>
      </c>
      <c r="CL84" s="270" t="str">
        <f ca="1">IF(BR$16=0,"",IF(OFFSET(BR84,0,BR$16)="Y",1,IF(OFFSET(BR84,0,BR$16)="N",0,"")))</f>
        <v/>
      </c>
      <c r="CM84" s="278"/>
      <c r="CN84" s="268"/>
      <c r="CO84" s="269" t="s">
        <v>675</v>
      </c>
      <c r="CP84" s="269" t="s">
        <v>675</v>
      </c>
      <c r="CQ84" s="269" t="s">
        <v>675</v>
      </c>
      <c r="CR84" s="269" t="s">
        <v>675</v>
      </c>
      <c r="CS84" s="269" t="s">
        <v>675</v>
      </c>
      <c r="CT84" s="270" t="str">
        <f ca="1">IF(OR(CN$16=0,CW$16&lt;&gt;0),"",IF(CW$16=1,0,IF(OFFSET(CN84,0,CN$16)="Y",1,IF(OFFSET(CN84,0,CN$16)="N",0,""))))</f>
        <v/>
      </c>
      <c r="CU84" s="188"/>
      <c r="CV84" s="268"/>
      <c r="CW84" s="269" t="s">
        <v>675</v>
      </c>
      <c r="CX84" s="269" t="s">
        <v>675</v>
      </c>
      <c r="CY84" s="269" t="s">
        <v>675</v>
      </c>
      <c r="CZ84" s="269" t="s">
        <v>675</v>
      </c>
      <c r="DA84" s="269" t="s">
        <v>675</v>
      </c>
      <c r="DB84" s="269" t="s">
        <v>675</v>
      </c>
      <c r="DC84" s="269" t="s">
        <v>675</v>
      </c>
      <c r="DD84" s="269" t="s">
        <v>675</v>
      </c>
      <c r="DE84" s="269" t="s">
        <v>675</v>
      </c>
      <c r="DF84" s="270" t="str">
        <f>IF(CV$16=0,"",IF(OR(AND(CW$16=1,CW84="Y"),AND(CX$16=1,CX84="Y"),AND(CY$16=1,CY84="Y"),AND(CZ$16=1,CZ84="Y"),AND(DA$16=1,DA84="Y"),AND(DB$16=1,DB84="Y"),AND(DC$16=1,DC84="Y"),AND(DD$16=1,DD84="Y"),AND(DE$16=1,DE84="Y")),1,IF(OR(AND(CW$16=1,CW84="N"),AND(CX$16=1,CX84="N"),AND(CY$16=1,CY84="N"),AND(CZ$16=1,CZ84="N"),AND(DA$16=1,DA84="N"),AND(DB$16=1,DB84="N"),AND(DC$16=1,DC84="N"),AND(DD$16=1,DD84="N"),AND(DE$16=1,DE84="N")),0,"")))</f>
        <v/>
      </c>
      <c r="DG84" s="188"/>
      <c r="DH84" s="268"/>
      <c r="DI84" s="269" t="s">
        <v>675</v>
      </c>
      <c r="DJ84" s="269" t="s">
        <v>675</v>
      </c>
      <c r="DK84" s="270" t="str">
        <f ca="1">IF(DH$16=0,"",IF(OFFSET(DH84,0,DH$16)="Y",1,IF(OFFSET(DH84,0,DH$16)="N",0,"")))</f>
        <v/>
      </c>
      <c r="DL84" s="188"/>
      <c r="DM84" s="268"/>
      <c r="DN84" s="269" t="s">
        <v>675</v>
      </c>
      <c r="DO84" s="269" t="s">
        <v>675</v>
      </c>
      <c r="DP84" s="270" t="str">
        <f ca="1">IF(DM$16=0,"",IF(OFFSET(DM84,0,DM$16)="Y",1,IF(OFFSET(DM84,0,DM$16)="N",0,"")))</f>
        <v/>
      </c>
      <c r="DQ84" s="188"/>
      <c r="DR84" s="268"/>
      <c r="DS84" s="269" t="s">
        <v>676</v>
      </c>
      <c r="DT84" s="279"/>
      <c r="DU84" s="270" t="str">
        <f ca="1">IF(DR$16=0,"",IF(AND(OFFSET(DR84,0,1)="Y",DS$16="Yes"),1,IF(OFFSET(DR84,0,1)="N",1,0)))</f>
        <v/>
      </c>
      <c r="DV84" s="188"/>
      <c r="DW84" s="268"/>
      <c r="DX84" s="269" t="s">
        <v>676</v>
      </c>
      <c r="DY84" s="279"/>
      <c r="DZ84" s="270" t="str">
        <f ca="1">IF(DW$16=0,"",IF(AND(OFFSET(DW84,0,1)="Y",DX$16="Yes"),1,IF(OFFSET(DW84,0,1)="N",1,0)))</f>
        <v/>
      </c>
      <c r="EA84" s="188"/>
      <c r="EB84" s="268"/>
      <c r="EC84" s="269" t="s">
        <v>676</v>
      </c>
      <c r="ED84" s="279"/>
      <c r="EE84" s="270" t="str">
        <f ca="1">IF(EB$16=0,"",IF(AND(OFFSET(EB84,0,1)="Y",EC$16="Yes"),1,IF(OFFSET(EB84,0,1)="N",1,0)))</f>
        <v/>
      </c>
      <c r="EF84" s="188"/>
      <c r="EG84" s="268"/>
      <c r="EH84" s="269" t="s">
        <v>676</v>
      </c>
      <c r="EI84" s="279"/>
      <c r="EJ84" s="270" t="str">
        <f ca="1">IF(EG$16=0,"",IF(AND(OFFSET(EG84,0,1)="Y",EH$16="Yes"),1,IF(OFFSET(EG84,0,1)="N",1,0)))</f>
        <v/>
      </c>
      <c r="EK84" s="188"/>
      <c r="EL84" s="268"/>
      <c r="EM84" s="269" t="s">
        <v>676</v>
      </c>
      <c r="EN84" s="279"/>
      <c r="EO84" s="270" t="str">
        <f ca="1">IF(EL$16=0,"",IF(AND(OFFSET(EL84,0,1)="Y",EM$16="Yes"),1,IF(OFFSET(EL84,0,1)="N",1,0)))</f>
        <v/>
      </c>
      <c r="EP84" s="271"/>
      <c r="EQ84" s="509" t="str">
        <f ca="1">BP84</f>
        <v/>
      </c>
      <c r="ER84" s="509" t="str">
        <f t="shared" ref="ER84" ca="1" si="296">CL84</f>
        <v/>
      </c>
      <c r="ES84" s="509" t="str">
        <f t="shared" ref="ES84" ca="1" si="297">CT84</f>
        <v/>
      </c>
      <c r="ET84" s="509" t="str">
        <f t="shared" ref="ET84" si="298">DF84</f>
        <v/>
      </c>
      <c r="EU84" s="509" t="str">
        <f t="shared" ref="EU84" ca="1" si="299">DK84</f>
        <v/>
      </c>
      <c r="EV84" s="509" t="str">
        <f t="shared" ref="EV84" ca="1" si="300">DP84</f>
        <v/>
      </c>
      <c r="EW84" s="509" t="str">
        <f t="shared" ref="EW84" ca="1" si="301">DU84</f>
        <v/>
      </c>
      <c r="EX84" s="509" t="str">
        <f t="shared" ref="EX84" ca="1" si="302">DZ84</f>
        <v/>
      </c>
      <c r="EY84" s="509" t="str">
        <f t="shared" ref="EY84" ca="1" si="303">EE84</f>
        <v/>
      </c>
      <c r="EZ84" s="509" t="str">
        <f t="shared" ref="EZ84" ca="1" si="304">EJ84</f>
        <v/>
      </c>
      <c r="FA84" s="509" t="str">
        <f t="shared" ref="FA84" ca="1" si="305">EO84</f>
        <v/>
      </c>
      <c r="FC84" s="509">
        <f t="shared" ref="FC84" ca="1" si="306">COUNTA(EQ84:FA84)-COUNTBLANK(EQ84:FA84)</f>
        <v>0</v>
      </c>
      <c r="FD84" s="280">
        <f t="shared" ref="FD84" ca="1" si="307">SUM(EQ84:FA84)</f>
        <v>0</v>
      </c>
      <c r="FE84" s="280" t="str">
        <f t="shared" ref="FE84" ca="1" si="308">IF(AND(FC84=FD84,FD84&gt;0),"Show","Hide")</f>
        <v>Hide</v>
      </c>
      <c r="FF84" s="228"/>
      <c r="FG84" s="281"/>
      <c r="FH84" s="281"/>
      <c r="FI84" s="281"/>
      <c r="FJ84" s="281"/>
      <c r="FK84" s="281"/>
      <c r="FL84" s="281"/>
    </row>
    <row r="85" spans="1:168" ht="6" customHeight="1" x14ac:dyDescent="0.25">
      <c r="A85" s="28" t="s">
        <v>526</v>
      </c>
      <c r="C85" s="93"/>
      <c r="D85" s="128"/>
      <c r="E85" s="86"/>
      <c r="F85" s="195"/>
      <c r="G85" s="153"/>
      <c r="H85" s="182"/>
      <c r="I85" s="196"/>
      <c r="J85" s="96"/>
      <c r="K85" s="196"/>
      <c r="L85" s="127"/>
      <c r="M85" s="127"/>
      <c r="N85" s="127"/>
      <c r="O85" s="127"/>
      <c r="Q85" s="1"/>
      <c r="AE85" s="11"/>
      <c r="AF85" s="122"/>
      <c r="AG85" s="12" t="b">
        <f>AG84</f>
        <v>1</v>
      </c>
      <c r="AH85" s="12"/>
      <c r="AI85" s="168"/>
      <c r="AJ85" s="166"/>
      <c r="AK85" s="166"/>
      <c r="AL85" s="167"/>
      <c r="AM85" s="1"/>
      <c r="AN85" s="1"/>
      <c r="AO85" s="1"/>
      <c r="AP85" s="1"/>
      <c r="AQ85" s="1"/>
      <c r="AR85" s="1"/>
      <c r="AS85" s="1"/>
      <c r="AT85" s="230" t="str">
        <f t="shared" si="282"/>
        <v/>
      </c>
      <c r="AU85" s="231" t="str">
        <f t="shared" si="281"/>
        <v/>
      </c>
      <c r="AV85" s="227"/>
      <c r="AW85" s="230" t="str">
        <f>AW84</f>
        <v/>
      </c>
      <c r="AX85" s="227"/>
      <c r="AY85" s="230" t="str">
        <f>AY84</f>
        <v/>
      </c>
      <c r="AZ85" s="227"/>
      <c r="BA85" s="230" t="str">
        <f>BA84</f>
        <v/>
      </c>
      <c r="BB85" s="227"/>
      <c r="BC85" s="230" t="str">
        <f>BC84</f>
        <v/>
      </c>
      <c r="BD85" s="227"/>
      <c r="BE85" s="230" t="str">
        <f>BE84</f>
        <v/>
      </c>
      <c r="BF85" s="227"/>
      <c r="BG85" s="230" t="str">
        <f>BG84</f>
        <v/>
      </c>
      <c r="BH85" s="1"/>
      <c r="FE85" s="90" t="str">
        <f ca="1">FE84</f>
        <v>Hide</v>
      </c>
      <c r="FF85" s="228"/>
      <c r="FG85" s="281"/>
      <c r="FH85" s="281"/>
      <c r="FI85" s="281"/>
      <c r="FJ85" s="281"/>
      <c r="FK85" s="281"/>
      <c r="FL85" s="281"/>
    </row>
    <row r="86" spans="1:168" ht="6" customHeight="1" x14ac:dyDescent="0.25">
      <c r="A86" s="28" t="s">
        <v>526</v>
      </c>
      <c r="C86" s="92"/>
      <c r="D86" s="3"/>
      <c r="E86" s="82"/>
      <c r="F86" s="191"/>
      <c r="G86" s="154"/>
      <c r="H86" s="187"/>
      <c r="I86" s="192"/>
      <c r="J86" s="94"/>
      <c r="K86" s="192"/>
      <c r="L86" s="507"/>
      <c r="M86" s="507"/>
      <c r="N86" s="507"/>
      <c r="O86" s="507"/>
      <c r="Q86" s="1"/>
      <c r="AE86" s="11"/>
      <c r="AF86" s="122"/>
      <c r="AG86" s="124" t="b">
        <f>AG87</f>
        <v>1</v>
      </c>
      <c r="AH86" s="124"/>
      <c r="AI86" s="168"/>
      <c r="AJ86" s="166"/>
      <c r="AK86" s="166"/>
      <c r="AL86" s="167"/>
      <c r="AM86" s="1"/>
      <c r="AN86" s="1"/>
      <c r="AO86" s="1"/>
      <c r="AP86" s="1"/>
      <c r="AQ86" s="1"/>
      <c r="AR86" s="1"/>
      <c r="AS86" s="1"/>
      <c r="AT86" s="230" t="str">
        <f t="shared" si="282"/>
        <v/>
      </c>
      <c r="AU86" s="231" t="str">
        <f t="shared" si="281"/>
        <v/>
      </c>
      <c r="AV86" s="227"/>
      <c r="AW86" s="230" t="str">
        <f>AW87</f>
        <v/>
      </c>
      <c r="AX86" s="227"/>
      <c r="AY86" s="230" t="str">
        <f>AY87</f>
        <v/>
      </c>
      <c r="AZ86" s="227"/>
      <c r="BA86" s="230" t="str">
        <f>BA87</f>
        <v/>
      </c>
      <c r="BB86" s="227"/>
      <c r="BC86" s="230" t="str">
        <f>BC87</f>
        <v/>
      </c>
      <c r="BD86" s="227"/>
      <c r="BE86" s="230" t="str">
        <f>BE87</f>
        <v/>
      </c>
      <c r="BF86" s="227"/>
      <c r="BG86" s="230" t="str">
        <f>BG87</f>
        <v/>
      </c>
      <c r="BH86" s="1"/>
      <c r="FE86" s="90" t="str">
        <f ca="1">FE87</f>
        <v>Hide</v>
      </c>
      <c r="FF86" s="228"/>
      <c r="FG86" s="281"/>
      <c r="FH86" s="281"/>
      <c r="FI86" s="281"/>
      <c r="FJ86" s="281"/>
      <c r="FK86" s="281"/>
      <c r="FL86" s="281"/>
    </row>
    <row r="87" spans="1:168" ht="26.4" x14ac:dyDescent="0.25">
      <c r="A87" s="28" t="s">
        <v>526</v>
      </c>
      <c r="C87" s="176" t="s">
        <v>558</v>
      </c>
      <c r="D87" s="316" t="str">
        <f>IF(Cklst_Style=4,IF(FIND("--",$C$3)=11,MID($C$3,9,1)&amp;"."&amp;AI87,MID($C$3,9,2)&amp;"."&amp;AI87),IF(FIND("--",$C$3)=9,MID($C$3,7,1)&amp;"."&amp;AI87,MID($C$3,7,2)&amp;"."&amp;AI87))</f>
        <v>2.24</v>
      </c>
      <c r="E87" s="481" t="s">
        <v>743</v>
      </c>
      <c r="F87" s="177"/>
      <c r="G87" s="508" t="s">
        <v>203</v>
      </c>
      <c r="H87" s="181"/>
      <c r="I87" s="151" t="s">
        <v>216</v>
      </c>
      <c r="J87" s="143"/>
      <c r="K87" s="192"/>
      <c r="L87" s="482"/>
      <c r="M87" s="482"/>
      <c r="N87" s="482"/>
      <c r="O87" s="482"/>
      <c r="Q87" s="1"/>
      <c r="R87" s="171"/>
      <c r="S87" s="171"/>
      <c r="T87" s="171"/>
      <c r="U87" s="171"/>
      <c r="AE87" s="11" t="b">
        <f>IF(F87=CHAR(80),TRUE,FALSE)</f>
        <v>0</v>
      </c>
      <c r="AF87" s="122" t="b">
        <f>IF(H87=CHAR(80),TRUE,FALSE)</f>
        <v>0</v>
      </c>
      <c r="AG87" s="12" t="b">
        <f>IF(OR(C87=CHAR(80),C87="."),TRUE,FALSE)</f>
        <v>1</v>
      </c>
      <c r="AH87" s="218">
        <v>0</v>
      </c>
      <c r="AI87" s="169">
        <v>24</v>
      </c>
      <c r="AJ87" s="160"/>
      <c r="AK87" s="160" t="b">
        <v>1</v>
      </c>
      <c r="AL87" s="161"/>
      <c r="AM87" s="1"/>
      <c r="AN87" s="1"/>
      <c r="AO87" s="1"/>
      <c r="AP87" s="1"/>
      <c r="AQ87" s="1"/>
      <c r="AR87" s="1"/>
      <c r="AS87" s="1"/>
      <c r="AT87" s="230" t="str">
        <f t="shared" si="282"/>
        <v/>
      </c>
      <c r="AU87" s="231" t="str">
        <f t="shared" si="281"/>
        <v>2.24</v>
      </c>
      <c r="AV87" s="318"/>
      <c r="AW87" s="230" t="str">
        <f>IF(AND(Setup_Flag=1,AV87="",$C87=""),FALSE,"")</f>
        <v/>
      </c>
      <c r="AX87" s="318"/>
      <c r="AY87" s="230" t="str">
        <f>IF(AND(MR2_Flag=1,AX87="",$C87=""),FALSE,"")</f>
        <v/>
      </c>
      <c r="AZ87" s="318"/>
      <c r="BA87" s="230" t="str">
        <f>IF(AND(DP_Flag=1,AZ87="",$C87=""),FALSE,"")</f>
        <v/>
      </c>
      <c r="BB87" s="318"/>
      <c r="BC87" s="230" t="str">
        <f>IF(AND(SS_Flag=1,BB87="",$C87=""),FALSE,"")</f>
        <v/>
      </c>
      <c r="BD87" s="318"/>
      <c r="BE87" s="230" t="str">
        <f>IF(AND(SP_Flag=1,BD87="",$C87=""),FALSE,"")</f>
        <v/>
      </c>
      <c r="BF87" s="318"/>
      <c r="BG87" s="230" t="str">
        <f>IF(AND(FM_Flag=1,BF87="",$C87=""),FALSE,"")</f>
        <v/>
      </c>
      <c r="BH87" s="1"/>
      <c r="BI87" s="268"/>
      <c r="BJ87" s="269" t="s">
        <v>675</v>
      </c>
      <c r="BK87" s="269" t="s">
        <v>675</v>
      </c>
      <c r="BL87" s="269" t="s">
        <v>675</v>
      </c>
      <c r="BM87" s="269" t="s">
        <v>675</v>
      </c>
      <c r="BN87" s="269" t="s">
        <v>675</v>
      </c>
      <c r="BO87" s="269" t="s">
        <v>675</v>
      </c>
      <c r="BP87" s="270" t="str">
        <f ca="1">IF(OR(BI$16=0,BR$16&lt;&gt;0),"",IF(OFFSET(BI87,0,BI$16)="Y",1,IF(OFFSET(BI87,0,BI$16)="N",0,"")))</f>
        <v/>
      </c>
      <c r="BQ87" s="278"/>
      <c r="BR87" s="268"/>
      <c r="BS87" s="269" t="s">
        <v>675</v>
      </c>
      <c r="BT87" s="269" t="s">
        <v>675</v>
      </c>
      <c r="BU87" s="269" t="s">
        <v>675</v>
      </c>
      <c r="BV87" s="269" t="s">
        <v>675</v>
      </c>
      <c r="BW87" s="269" t="s">
        <v>675</v>
      </c>
      <c r="BX87" s="269" t="s">
        <v>675</v>
      </c>
      <c r="BY87" s="269" t="s">
        <v>675</v>
      </c>
      <c r="BZ87" s="269" t="s">
        <v>675</v>
      </c>
      <c r="CA87" s="269" t="s">
        <v>675</v>
      </c>
      <c r="CB87" s="269" t="s">
        <v>675</v>
      </c>
      <c r="CC87" s="269" t="s">
        <v>675</v>
      </c>
      <c r="CD87" s="269" t="s">
        <v>675</v>
      </c>
      <c r="CE87" s="269" t="s">
        <v>675</v>
      </c>
      <c r="CF87" s="269" t="s">
        <v>675</v>
      </c>
      <c r="CG87" s="269" t="s">
        <v>675</v>
      </c>
      <c r="CH87" s="269" t="s">
        <v>675</v>
      </c>
      <c r="CI87" s="269" t="s">
        <v>675</v>
      </c>
      <c r="CJ87" s="269" t="s">
        <v>675</v>
      </c>
      <c r="CK87" s="269" t="s">
        <v>675</v>
      </c>
      <c r="CL87" s="270" t="str">
        <f ca="1">IF(BR$16=0,"",IF(OFFSET(BR87,0,BR$16)="Y",1,IF(OFFSET(BR87,0,BR$16)="N",0,"")))</f>
        <v/>
      </c>
      <c r="CM87" s="278"/>
      <c r="CN87" s="268"/>
      <c r="CO87" s="269" t="s">
        <v>675</v>
      </c>
      <c r="CP87" s="269" t="s">
        <v>675</v>
      </c>
      <c r="CQ87" s="269" t="s">
        <v>675</v>
      </c>
      <c r="CR87" s="269" t="s">
        <v>675</v>
      </c>
      <c r="CS87" s="269" t="s">
        <v>675</v>
      </c>
      <c r="CT87" s="270" t="str">
        <f ca="1">IF(OR(CN$16=0,CW$16&lt;&gt;0),"",IF(CW$16=1,0,IF(OFFSET(CN87,0,CN$16)="Y",1,IF(OFFSET(CN87,0,CN$16)="N",0,""))))</f>
        <v/>
      </c>
      <c r="CU87" s="188"/>
      <c r="CV87" s="268"/>
      <c r="CW87" s="269" t="s">
        <v>675</v>
      </c>
      <c r="CX87" s="269" t="s">
        <v>675</v>
      </c>
      <c r="CY87" s="269" t="s">
        <v>675</v>
      </c>
      <c r="CZ87" s="269" t="s">
        <v>675</v>
      </c>
      <c r="DA87" s="269" t="s">
        <v>675</v>
      </c>
      <c r="DB87" s="269" t="s">
        <v>675</v>
      </c>
      <c r="DC87" s="269" t="s">
        <v>675</v>
      </c>
      <c r="DD87" s="269" t="s">
        <v>675</v>
      </c>
      <c r="DE87" s="269" t="s">
        <v>675</v>
      </c>
      <c r="DF87" s="270" t="str">
        <f>IF(CV$16=0,"",IF(OR(AND(CW$16=1,CW87="Y"),AND(CX$16=1,CX87="Y"),AND(CY$16=1,CY87="Y"),AND(CZ$16=1,CZ87="Y"),AND(DA$16=1,DA87="Y"),AND(DB$16=1,DB87="Y"),AND(DC$16=1,DC87="Y"),AND(DD$16=1,DD87="Y"),AND(DE$16=1,DE87="Y")),1,IF(OR(AND(CW$16=1,CW87="N"),AND(CX$16=1,CX87="N"),AND(CY$16=1,CY87="N"),AND(CZ$16=1,CZ87="N"),AND(DA$16=1,DA87="N"),AND(DB$16=1,DB87="N"),AND(DC$16=1,DC87="N"),AND(DD$16=1,DD87="N"),AND(DE$16=1,DE87="N")),0,"")))</f>
        <v/>
      </c>
      <c r="DG87" s="188"/>
      <c r="DH87" s="268"/>
      <c r="DI87" s="269" t="s">
        <v>675</v>
      </c>
      <c r="DJ87" s="269" t="s">
        <v>675</v>
      </c>
      <c r="DK87" s="270" t="str">
        <f ca="1">IF(DH$16=0,"",IF(OFFSET(DH87,0,DH$16)="Y",1,IF(OFFSET(DH87,0,DH$16)="N",0,"")))</f>
        <v/>
      </c>
      <c r="DL87" s="188"/>
      <c r="DM87" s="268"/>
      <c r="DN87" s="269" t="s">
        <v>675</v>
      </c>
      <c r="DO87" s="269" t="s">
        <v>675</v>
      </c>
      <c r="DP87" s="270" t="str">
        <f ca="1">IF(DM$16=0,"",IF(OFFSET(DM87,0,DM$16)="Y",1,IF(OFFSET(DM87,0,DM$16)="N",0,"")))</f>
        <v/>
      </c>
      <c r="DQ87" s="188"/>
      <c r="DR87" s="268"/>
      <c r="DS87" s="269" t="s">
        <v>676</v>
      </c>
      <c r="DT87" s="279"/>
      <c r="DU87" s="270" t="str">
        <f ca="1">IF(DR$16=0,"",IF(AND(OFFSET(DR87,0,1)="Y",DS$16="Yes"),1,IF(OFFSET(DR87,0,1)="N",1,0)))</f>
        <v/>
      </c>
      <c r="DV87" s="188"/>
      <c r="DW87" s="268"/>
      <c r="DX87" s="269" t="s">
        <v>676</v>
      </c>
      <c r="DY87" s="279"/>
      <c r="DZ87" s="270" t="str">
        <f ca="1">IF(DW$16=0,"",IF(AND(OFFSET(DW87,0,1)="Y",DX$16="Yes"),1,IF(OFFSET(DW87,0,1)="N",1,0)))</f>
        <v/>
      </c>
      <c r="EA87" s="188"/>
      <c r="EB87" s="268"/>
      <c r="EC87" s="269" t="s">
        <v>676</v>
      </c>
      <c r="ED87" s="279"/>
      <c r="EE87" s="270" t="str">
        <f ca="1">IF(EB$16=0,"",IF(AND(OFFSET(EB87,0,1)="Y",EC$16="Yes"),1,IF(OFFSET(EB87,0,1)="N",1,0)))</f>
        <v/>
      </c>
      <c r="EF87" s="188"/>
      <c r="EG87" s="268"/>
      <c r="EH87" s="269" t="s">
        <v>676</v>
      </c>
      <c r="EI87" s="279"/>
      <c r="EJ87" s="270" t="str">
        <f ca="1">IF(EG$16=0,"",IF(AND(OFFSET(EG87,0,1)="Y",EH$16="Yes"),1,IF(OFFSET(EG87,0,1)="N",1,0)))</f>
        <v/>
      </c>
      <c r="EK87" s="188"/>
      <c r="EL87" s="268"/>
      <c r="EM87" s="269" t="s">
        <v>676</v>
      </c>
      <c r="EN87" s="279"/>
      <c r="EO87" s="270" t="str">
        <f ca="1">IF(EL$16=0,"",IF(AND(OFFSET(EL87,0,1)="Y",EM$16="Yes"),1,IF(OFFSET(EL87,0,1)="N",1,0)))</f>
        <v/>
      </c>
      <c r="EP87" s="271"/>
      <c r="EQ87" s="509" t="str">
        <f ca="1">BP87</f>
        <v/>
      </c>
      <c r="ER87" s="509" t="str">
        <f t="shared" ref="ER87" ca="1" si="309">CL87</f>
        <v/>
      </c>
      <c r="ES87" s="509" t="str">
        <f t="shared" ref="ES87" ca="1" si="310">CT87</f>
        <v/>
      </c>
      <c r="ET87" s="509" t="str">
        <f t="shared" ref="ET87" si="311">DF87</f>
        <v/>
      </c>
      <c r="EU87" s="509" t="str">
        <f t="shared" ref="EU87" ca="1" si="312">DK87</f>
        <v/>
      </c>
      <c r="EV87" s="509" t="str">
        <f t="shared" ref="EV87" ca="1" si="313">DP87</f>
        <v/>
      </c>
      <c r="EW87" s="509" t="str">
        <f t="shared" ref="EW87" ca="1" si="314">DU87</f>
        <v/>
      </c>
      <c r="EX87" s="509" t="str">
        <f t="shared" ref="EX87" ca="1" si="315">DZ87</f>
        <v/>
      </c>
      <c r="EY87" s="509" t="str">
        <f t="shared" ref="EY87" ca="1" si="316">EE87</f>
        <v/>
      </c>
      <c r="EZ87" s="509" t="str">
        <f t="shared" ref="EZ87" ca="1" si="317">EJ87</f>
        <v/>
      </c>
      <c r="FA87" s="509" t="str">
        <f t="shared" ref="FA87" ca="1" si="318">EO87</f>
        <v/>
      </c>
      <c r="FC87" s="509">
        <f t="shared" ref="FC87" ca="1" si="319">COUNTA(EQ87:FA87)-COUNTBLANK(EQ87:FA87)</f>
        <v>0</v>
      </c>
      <c r="FD87" s="280">
        <f t="shared" ref="FD87" ca="1" si="320">SUM(EQ87:FA87)</f>
        <v>0</v>
      </c>
      <c r="FE87" s="280" t="str">
        <f t="shared" ref="FE87" ca="1" si="321">IF(AND(FC87=FD87,FD87&gt;0),"Show","Hide")</f>
        <v>Hide</v>
      </c>
      <c r="FF87" s="228"/>
      <c r="FG87" s="281"/>
      <c r="FH87" s="281"/>
      <c r="FI87" s="281"/>
      <c r="FJ87" s="281"/>
      <c r="FK87" s="281"/>
      <c r="FL87" s="281"/>
    </row>
    <row r="88" spans="1:168" ht="6" customHeight="1" x14ac:dyDescent="0.25">
      <c r="A88" s="28" t="s">
        <v>526</v>
      </c>
      <c r="C88" s="93"/>
      <c r="D88" s="128"/>
      <c r="E88" s="86"/>
      <c r="F88" s="195"/>
      <c r="G88" s="153"/>
      <c r="H88" s="182"/>
      <c r="I88" s="196"/>
      <c r="J88" s="96"/>
      <c r="K88" s="196"/>
      <c r="L88" s="127"/>
      <c r="M88" s="127"/>
      <c r="N88" s="127"/>
      <c r="O88" s="127"/>
      <c r="Q88" s="1"/>
      <c r="AE88" s="11"/>
      <c r="AF88" s="122"/>
      <c r="AG88" s="12" t="b">
        <f>AG87</f>
        <v>1</v>
      </c>
      <c r="AH88" s="12"/>
      <c r="AI88" s="168"/>
      <c r="AJ88" s="166"/>
      <c r="AK88" s="166"/>
      <c r="AL88" s="167"/>
      <c r="AM88" s="1"/>
      <c r="AN88" s="1"/>
      <c r="AO88" s="1"/>
      <c r="AP88" s="1"/>
      <c r="AQ88" s="1"/>
      <c r="AR88" s="1"/>
      <c r="AS88" s="1"/>
      <c r="AT88" s="230" t="str">
        <f t="shared" si="282"/>
        <v/>
      </c>
      <c r="AU88" s="231" t="str">
        <f t="shared" si="281"/>
        <v/>
      </c>
      <c r="AV88" s="227"/>
      <c r="AW88" s="230" t="str">
        <f>AW87</f>
        <v/>
      </c>
      <c r="AX88" s="227"/>
      <c r="AY88" s="230" t="str">
        <f>AY87</f>
        <v/>
      </c>
      <c r="AZ88" s="227"/>
      <c r="BA88" s="230" t="str">
        <f>BA87</f>
        <v/>
      </c>
      <c r="BB88" s="227"/>
      <c r="BC88" s="230" t="str">
        <f>BC87</f>
        <v/>
      </c>
      <c r="BD88" s="227"/>
      <c r="BE88" s="230" t="str">
        <f>BE87</f>
        <v/>
      </c>
      <c r="BF88" s="227"/>
      <c r="BG88" s="230" t="str">
        <f>BG87</f>
        <v/>
      </c>
      <c r="BH88" s="1"/>
      <c r="FE88" s="90" t="str">
        <f ca="1">FE87</f>
        <v>Hide</v>
      </c>
      <c r="FF88" s="228"/>
      <c r="FG88" s="281"/>
      <c r="FH88" s="281"/>
      <c r="FI88" s="281"/>
      <c r="FJ88" s="281"/>
      <c r="FK88" s="281"/>
      <c r="FL88" s="281"/>
    </row>
    <row r="89" spans="1:168" ht="6" customHeight="1" x14ac:dyDescent="0.25">
      <c r="A89" s="28" t="s">
        <v>526</v>
      </c>
      <c r="C89" s="92"/>
      <c r="D89" s="3"/>
      <c r="E89" s="82"/>
      <c r="F89" s="191"/>
      <c r="G89" s="154"/>
      <c r="H89" s="187"/>
      <c r="I89" s="192"/>
      <c r="J89" s="94"/>
      <c r="K89" s="192"/>
      <c r="L89" s="507"/>
      <c r="M89" s="507"/>
      <c r="N89" s="507"/>
      <c r="O89" s="507"/>
      <c r="Q89" s="1"/>
      <c r="AE89" s="11"/>
      <c r="AF89" s="122"/>
      <c r="AG89" s="124" t="b">
        <f>AG90</f>
        <v>1</v>
      </c>
      <c r="AH89" s="124"/>
      <c r="AI89" s="168"/>
      <c r="AJ89" s="166"/>
      <c r="AK89" s="166"/>
      <c r="AL89" s="167"/>
      <c r="AM89" s="1"/>
      <c r="AN89" s="1"/>
      <c r="AO89" s="1"/>
      <c r="AP89" s="1"/>
      <c r="AQ89" s="1"/>
      <c r="AR89" s="1"/>
      <c r="AS89" s="1"/>
      <c r="AT89" s="230" t="str">
        <f t="shared" si="282"/>
        <v/>
      </c>
      <c r="AU89" s="231" t="str">
        <f t="shared" si="281"/>
        <v/>
      </c>
      <c r="AV89" s="227"/>
      <c r="AW89" s="230" t="str">
        <f>AW90</f>
        <v/>
      </c>
      <c r="AX89" s="227"/>
      <c r="AY89" s="230" t="str">
        <f>AY90</f>
        <v/>
      </c>
      <c r="AZ89" s="227"/>
      <c r="BA89" s="230" t="str">
        <f>BA90</f>
        <v/>
      </c>
      <c r="BB89" s="227"/>
      <c r="BC89" s="230" t="str">
        <f>BC90</f>
        <v/>
      </c>
      <c r="BD89" s="227"/>
      <c r="BE89" s="230" t="str">
        <f>BE90</f>
        <v/>
      </c>
      <c r="BF89" s="227"/>
      <c r="BG89" s="230" t="str">
        <f>BG90</f>
        <v/>
      </c>
      <c r="BH89" s="1"/>
      <c r="FE89" s="90" t="str">
        <f ca="1">FE90</f>
        <v>Hide</v>
      </c>
      <c r="FF89" s="228"/>
      <c r="FG89" s="281"/>
      <c r="FH89" s="281"/>
      <c r="FI89" s="281"/>
      <c r="FJ89" s="281"/>
      <c r="FK89" s="281"/>
      <c r="FL89" s="281"/>
    </row>
    <row r="90" spans="1:168" ht="26.4" x14ac:dyDescent="0.25">
      <c r="A90" s="28" t="s">
        <v>526</v>
      </c>
      <c r="C90" s="176" t="s">
        <v>558</v>
      </c>
      <c r="D90" s="316" t="str">
        <f>IF(Cklst_Style=4,IF(FIND("--",$C$3)=11,MID($C$3,9,1)&amp;"."&amp;AI90,MID($C$3,9,2)&amp;"."&amp;AI90),IF(FIND("--",$C$3)=9,MID($C$3,7,1)&amp;"."&amp;AI90,MID($C$3,7,2)&amp;"."&amp;AI90))</f>
        <v>2.25</v>
      </c>
      <c r="E90" s="481" t="s">
        <v>744</v>
      </c>
      <c r="F90" s="177"/>
      <c r="G90" s="508" t="s">
        <v>203</v>
      </c>
      <c r="H90" s="181"/>
      <c r="I90" s="151" t="s">
        <v>216</v>
      </c>
      <c r="J90" s="143"/>
      <c r="K90" s="192"/>
      <c r="L90" s="482"/>
      <c r="M90" s="482"/>
      <c r="N90" s="482"/>
      <c r="O90" s="482"/>
      <c r="Q90" s="1"/>
      <c r="R90" s="171"/>
      <c r="S90" s="171"/>
      <c r="T90" s="171"/>
      <c r="U90" s="171"/>
      <c r="AE90" s="11" t="b">
        <f>IF(F90=CHAR(80),TRUE,FALSE)</f>
        <v>0</v>
      </c>
      <c r="AF90" s="122" t="b">
        <f>IF(H90=CHAR(80),TRUE,FALSE)</f>
        <v>0</v>
      </c>
      <c r="AG90" s="12" t="b">
        <f>IF(OR(C90=CHAR(80),C90="."),TRUE,FALSE)</f>
        <v>1</v>
      </c>
      <c r="AH90" s="218">
        <v>0</v>
      </c>
      <c r="AI90" s="169">
        <v>25</v>
      </c>
      <c r="AJ90" s="160"/>
      <c r="AK90" s="160" t="b">
        <v>1</v>
      </c>
      <c r="AL90" s="161"/>
      <c r="AM90" s="1"/>
      <c r="AN90" s="1"/>
      <c r="AO90" s="1"/>
      <c r="AP90" s="1"/>
      <c r="AQ90" s="1"/>
      <c r="AR90" s="1"/>
      <c r="AS90" s="1"/>
      <c r="AT90" s="230" t="str">
        <f t="shared" si="282"/>
        <v/>
      </c>
      <c r="AU90" s="231" t="str">
        <f t="shared" si="281"/>
        <v>2.25</v>
      </c>
      <c r="AV90" s="318"/>
      <c r="AW90" s="230" t="str">
        <f>IF(AND(Setup_Flag=1,AV90="",$C90=""),FALSE,"")</f>
        <v/>
      </c>
      <c r="AX90" s="318"/>
      <c r="AY90" s="230" t="str">
        <f>IF(AND(MR2_Flag=1,AX90="",$C90=""),FALSE,"")</f>
        <v/>
      </c>
      <c r="AZ90" s="318"/>
      <c r="BA90" s="230" t="str">
        <f>IF(AND(DP_Flag=1,AZ90="",$C90=""),FALSE,"")</f>
        <v/>
      </c>
      <c r="BB90" s="318"/>
      <c r="BC90" s="230" t="str">
        <f>IF(AND(SS_Flag=1,BB90="",$C90=""),FALSE,"")</f>
        <v/>
      </c>
      <c r="BD90" s="318"/>
      <c r="BE90" s="230" t="str">
        <f>IF(AND(SP_Flag=1,BD90="",$C90=""),FALSE,"")</f>
        <v/>
      </c>
      <c r="BF90" s="318"/>
      <c r="BG90" s="230" t="str">
        <f>IF(AND(FM_Flag=1,BF90="",$C90=""),FALSE,"")</f>
        <v/>
      </c>
      <c r="BH90" s="1"/>
      <c r="BI90" s="268"/>
      <c r="BJ90" s="269" t="s">
        <v>675</v>
      </c>
      <c r="BK90" s="269" t="s">
        <v>675</v>
      </c>
      <c r="BL90" s="269" t="s">
        <v>675</v>
      </c>
      <c r="BM90" s="269" t="s">
        <v>675</v>
      </c>
      <c r="BN90" s="269" t="s">
        <v>675</v>
      </c>
      <c r="BO90" s="269" t="s">
        <v>675</v>
      </c>
      <c r="BP90" s="270" t="str">
        <f ca="1">IF(OR(BI$16=0,BR$16&lt;&gt;0),"",IF(OFFSET(BI90,0,BI$16)="Y",1,IF(OFFSET(BI90,0,BI$16)="N",0,"")))</f>
        <v/>
      </c>
      <c r="BQ90" s="278"/>
      <c r="BR90" s="268"/>
      <c r="BS90" s="269" t="s">
        <v>675</v>
      </c>
      <c r="BT90" s="269" t="s">
        <v>675</v>
      </c>
      <c r="BU90" s="269" t="s">
        <v>675</v>
      </c>
      <c r="BV90" s="269" t="s">
        <v>675</v>
      </c>
      <c r="BW90" s="269" t="s">
        <v>675</v>
      </c>
      <c r="BX90" s="269" t="s">
        <v>675</v>
      </c>
      <c r="BY90" s="269" t="s">
        <v>675</v>
      </c>
      <c r="BZ90" s="269" t="s">
        <v>675</v>
      </c>
      <c r="CA90" s="269" t="s">
        <v>675</v>
      </c>
      <c r="CB90" s="269" t="s">
        <v>675</v>
      </c>
      <c r="CC90" s="269" t="s">
        <v>675</v>
      </c>
      <c r="CD90" s="269" t="s">
        <v>675</v>
      </c>
      <c r="CE90" s="269" t="s">
        <v>675</v>
      </c>
      <c r="CF90" s="269" t="s">
        <v>675</v>
      </c>
      <c r="CG90" s="269" t="s">
        <v>675</v>
      </c>
      <c r="CH90" s="269" t="s">
        <v>675</v>
      </c>
      <c r="CI90" s="269" t="s">
        <v>675</v>
      </c>
      <c r="CJ90" s="269" t="s">
        <v>675</v>
      </c>
      <c r="CK90" s="269" t="s">
        <v>675</v>
      </c>
      <c r="CL90" s="270" t="str">
        <f ca="1">IF(BR$16=0,"",IF(OFFSET(BR90,0,BR$16)="Y",1,IF(OFFSET(BR90,0,BR$16)="N",0,"")))</f>
        <v/>
      </c>
      <c r="CM90" s="278"/>
      <c r="CN90" s="268"/>
      <c r="CO90" s="269" t="s">
        <v>675</v>
      </c>
      <c r="CP90" s="269" t="s">
        <v>675</v>
      </c>
      <c r="CQ90" s="269" t="s">
        <v>675</v>
      </c>
      <c r="CR90" s="269" t="s">
        <v>675</v>
      </c>
      <c r="CS90" s="269" t="s">
        <v>675</v>
      </c>
      <c r="CT90" s="270" t="str">
        <f ca="1">IF(OR(CN$16=0,CW$16&lt;&gt;0),"",IF(CW$16=1,0,IF(OFFSET(CN90,0,CN$16)="Y",1,IF(OFFSET(CN90,0,CN$16)="N",0,""))))</f>
        <v/>
      </c>
      <c r="CU90" s="188"/>
      <c r="CV90" s="268"/>
      <c r="CW90" s="269" t="s">
        <v>675</v>
      </c>
      <c r="CX90" s="269" t="s">
        <v>675</v>
      </c>
      <c r="CY90" s="269" t="s">
        <v>675</v>
      </c>
      <c r="CZ90" s="269" t="s">
        <v>675</v>
      </c>
      <c r="DA90" s="269" t="s">
        <v>675</v>
      </c>
      <c r="DB90" s="269" t="s">
        <v>675</v>
      </c>
      <c r="DC90" s="269" t="s">
        <v>675</v>
      </c>
      <c r="DD90" s="269" t="s">
        <v>675</v>
      </c>
      <c r="DE90" s="269" t="s">
        <v>675</v>
      </c>
      <c r="DF90" s="270" t="str">
        <f>IF(CV$16=0,"",IF(OR(AND(CW$16=1,CW90="Y"),AND(CX$16=1,CX90="Y"),AND(CY$16=1,CY90="Y"),AND(CZ$16=1,CZ90="Y"),AND(DA$16=1,DA90="Y"),AND(DB$16=1,DB90="Y"),AND(DC$16=1,DC90="Y"),AND(DD$16=1,DD90="Y"),AND(DE$16=1,DE90="Y")),1,IF(OR(AND(CW$16=1,CW90="N"),AND(CX$16=1,CX90="N"),AND(CY$16=1,CY90="N"),AND(CZ$16=1,CZ90="N"),AND(DA$16=1,DA90="N"),AND(DB$16=1,DB90="N"),AND(DC$16=1,DC90="N"),AND(DD$16=1,DD90="N"),AND(DE$16=1,DE90="N")),0,"")))</f>
        <v/>
      </c>
      <c r="DG90" s="188"/>
      <c r="DH90" s="268"/>
      <c r="DI90" s="269" t="s">
        <v>675</v>
      </c>
      <c r="DJ90" s="269" t="s">
        <v>675</v>
      </c>
      <c r="DK90" s="270" t="str">
        <f ca="1">IF(DH$16=0,"",IF(OFFSET(DH90,0,DH$16)="Y",1,IF(OFFSET(DH90,0,DH$16)="N",0,"")))</f>
        <v/>
      </c>
      <c r="DL90" s="188"/>
      <c r="DM90" s="268"/>
      <c r="DN90" s="269" t="s">
        <v>675</v>
      </c>
      <c r="DO90" s="269" t="s">
        <v>675</v>
      </c>
      <c r="DP90" s="270" t="str">
        <f ca="1">IF(DM$16=0,"",IF(OFFSET(DM90,0,DM$16)="Y",1,IF(OFFSET(DM90,0,DM$16)="N",0,"")))</f>
        <v/>
      </c>
      <c r="DQ90" s="188"/>
      <c r="DR90" s="268"/>
      <c r="DS90" s="269" t="s">
        <v>676</v>
      </c>
      <c r="DT90" s="279"/>
      <c r="DU90" s="270" t="str">
        <f ca="1">IF(DR$16=0,"",IF(AND(OFFSET(DR90,0,1)="Y",DS$16="Yes"),1,IF(OFFSET(DR90,0,1)="N",1,0)))</f>
        <v/>
      </c>
      <c r="DV90" s="188"/>
      <c r="DW90" s="268"/>
      <c r="DX90" s="269" t="s">
        <v>676</v>
      </c>
      <c r="DY90" s="279"/>
      <c r="DZ90" s="270" t="str">
        <f ca="1">IF(DW$16=0,"",IF(AND(OFFSET(DW90,0,1)="Y",DX$16="Yes"),1,IF(OFFSET(DW90,0,1)="N",1,0)))</f>
        <v/>
      </c>
      <c r="EA90" s="188"/>
      <c r="EB90" s="268"/>
      <c r="EC90" s="269" t="s">
        <v>676</v>
      </c>
      <c r="ED90" s="279"/>
      <c r="EE90" s="270" t="str">
        <f ca="1">IF(EB$16=0,"",IF(AND(OFFSET(EB90,0,1)="Y",EC$16="Yes"),1,IF(OFFSET(EB90,0,1)="N",1,0)))</f>
        <v/>
      </c>
      <c r="EF90" s="188"/>
      <c r="EG90" s="268"/>
      <c r="EH90" s="269" t="s">
        <v>676</v>
      </c>
      <c r="EI90" s="279"/>
      <c r="EJ90" s="270" t="str">
        <f ca="1">IF(EG$16=0,"",IF(AND(OFFSET(EG90,0,1)="Y",EH$16="Yes"),1,IF(OFFSET(EG90,0,1)="N",1,0)))</f>
        <v/>
      </c>
      <c r="EK90" s="188"/>
      <c r="EL90" s="268"/>
      <c r="EM90" s="269" t="s">
        <v>676</v>
      </c>
      <c r="EN90" s="279"/>
      <c r="EO90" s="270" t="str">
        <f ca="1">IF(EL$16=0,"",IF(AND(OFFSET(EL90,0,1)="Y",EM$16="Yes"),1,IF(OFFSET(EL90,0,1)="N",1,0)))</f>
        <v/>
      </c>
      <c r="EP90" s="271"/>
      <c r="EQ90" s="509" t="str">
        <f ca="1">BP90</f>
        <v/>
      </c>
      <c r="ER90" s="509" t="str">
        <f t="shared" ref="ER90" ca="1" si="322">CL90</f>
        <v/>
      </c>
      <c r="ES90" s="509" t="str">
        <f t="shared" ref="ES90" ca="1" si="323">CT90</f>
        <v/>
      </c>
      <c r="ET90" s="509" t="str">
        <f t="shared" ref="ET90" si="324">DF90</f>
        <v/>
      </c>
      <c r="EU90" s="509" t="str">
        <f t="shared" ref="EU90" ca="1" si="325">DK90</f>
        <v/>
      </c>
      <c r="EV90" s="509" t="str">
        <f t="shared" ref="EV90" ca="1" si="326">DP90</f>
        <v/>
      </c>
      <c r="EW90" s="509" t="str">
        <f t="shared" ref="EW90" ca="1" si="327">DU90</f>
        <v/>
      </c>
      <c r="EX90" s="509" t="str">
        <f t="shared" ref="EX90" ca="1" si="328">DZ90</f>
        <v/>
      </c>
      <c r="EY90" s="509" t="str">
        <f t="shared" ref="EY90" ca="1" si="329">EE90</f>
        <v/>
      </c>
      <c r="EZ90" s="509" t="str">
        <f t="shared" ref="EZ90" ca="1" si="330">EJ90</f>
        <v/>
      </c>
      <c r="FA90" s="509" t="str">
        <f t="shared" ref="FA90" ca="1" si="331">EO90</f>
        <v/>
      </c>
      <c r="FC90" s="509">
        <f t="shared" ref="FC90" ca="1" si="332">COUNTA(EQ90:FA90)-COUNTBLANK(EQ90:FA90)</f>
        <v>0</v>
      </c>
      <c r="FD90" s="280">
        <f t="shared" ref="FD90" ca="1" si="333">SUM(EQ90:FA90)</f>
        <v>0</v>
      </c>
      <c r="FE90" s="280" t="str">
        <f t="shared" ref="FE90" ca="1" si="334">IF(AND(FC90=FD90,FD90&gt;0),"Show","Hide")</f>
        <v>Hide</v>
      </c>
      <c r="FF90" s="228"/>
      <c r="FG90" s="281"/>
      <c r="FH90" s="281"/>
      <c r="FI90" s="281"/>
      <c r="FJ90" s="281"/>
      <c r="FK90" s="281"/>
      <c r="FL90" s="281"/>
    </row>
    <row r="91" spans="1:168" ht="6" customHeight="1" x14ac:dyDescent="0.25">
      <c r="A91" s="28" t="s">
        <v>526</v>
      </c>
      <c r="C91" s="93"/>
      <c r="D91" s="128"/>
      <c r="E91" s="86"/>
      <c r="F91" s="195"/>
      <c r="G91" s="153"/>
      <c r="H91" s="182"/>
      <c r="I91" s="196"/>
      <c r="J91" s="96"/>
      <c r="K91" s="196"/>
      <c r="L91" s="127"/>
      <c r="M91" s="127"/>
      <c r="N91" s="127"/>
      <c r="O91" s="127"/>
      <c r="Q91" s="1"/>
      <c r="AE91" s="11"/>
      <c r="AF91" s="122"/>
      <c r="AG91" s="12" t="b">
        <f>AG90</f>
        <v>1</v>
      </c>
      <c r="AH91" s="12"/>
      <c r="AI91" s="168"/>
      <c r="AJ91" s="166"/>
      <c r="AK91" s="166"/>
      <c r="AL91" s="167"/>
      <c r="AM91" s="1"/>
      <c r="AN91" s="1"/>
      <c r="AO91" s="1"/>
      <c r="AP91" s="1"/>
      <c r="AQ91" s="1"/>
      <c r="AR91" s="1"/>
      <c r="AS91" s="1"/>
      <c r="AT91" s="230" t="str">
        <f t="shared" si="282"/>
        <v/>
      </c>
      <c r="AU91" s="231" t="str">
        <f t="shared" si="281"/>
        <v/>
      </c>
      <c r="AV91" s="227"/>
      <c r="AW91" s="230" t="str">
        <f>AW90</f>
        <v/>
      </c>
      <c r="AX91" s="227"/>
      <c r="AY91" s="230" t="str">
        <f>AY90</f>
        <v/>
      </c>
      <c r="AZ91" s="227"/>
      <c r="BA91" s="230" t="str">
        <f>BA90</f>
        <v/>
      </c>
      <c r="BB91" s="227"/>
      <c r="BC91" s="230" t="str">
        <f>BC90</f>
        <v/>
      </c>
      <c r="BD91" s="227"/>
      <c r="BE91" s="230" t="str">
        <f>BE90</f>
        <v/>
      </c>
      <c r="BF91" s="227"/>
      <c r="BG91" s="230" t="str">
        <f>BG90</f>
        <v/>
      </c>
      <c r="BH91" s="1"/>
      <c r="FE91" s="90" t="str">
        <f ca="1">FE90</f>
        <v>Hide</v>
      </c>
      <c r="FF91" s="228"/>
      <c r="FG91" s="281"/>
      <c r="FH91" s="281"/>
      <c r="FI91" s="281"/>
      <c r="FJ91" s="281"/>
      <c r="FK91" s="281"/>
      <c r="FL91" s="281"/>
    </row>
    <row r="92" spans="1:168" ht="6" customHeight="1" x14ac:dyDescent="0.25">
      <c r="A92" s="28" t="s">
        <v>526</v>
      </c>
      <c r="C92" s="92"/>
      <c r="D92" s="3"/>
      <c r="E92" s="82"/>
      <c r="F92" s="592"/>
      <c r="G92" s="579"/>
      <c r="H92" s="579"/>
      <c r="I92" s="593"/>
      <c r="J92" s="94"/>
      <c r="K92" s="192"/>
      <c r="L92" s="507"/>
      <c r="M92" s="507"/>
      <c r="N92" s="507"/>
      <c r="O92" s="507"/>
      <c r="Q92" s="1"/>
      <c r="AE92" s="11"/>
      <c r="AF92" s="122"/>
      <c r="AG92" s="124" t="b">
        <f>AG93</f>
        <v>1</v>
      </c>
      <c r="AH92" s="124"/>
      <c r="AI92" s="168"/>
      <c r="AJ92" s="166"/>
      <c r="AK92" s="166"/>
      <c r="AL92" s="167"/>
      <c r="AM92" s="1"/>
      <c r="AN92" s="1"/>
      <c r="AO92" s="1"/>
      <c r="AP92" s="1"/>
      <c r="AQ92" s="1"/>
      <c r="AR92" s="1"/>
      <c r="AS92" s="1"/>
      <c r="AT92" s="230" t="str">
        <f t="shared" si="282"/>
        <v/>
      </c>
      <c r="AU92" s="231" t="str">
        <f t="shared" si="281"/>
        <v/>
      </c>
      <c r="AV92" s="227"/>
      <c r="AW92" s="230" t="str">
        <f>AW93</f>
        <v/>
      </c>
      <c r="AX92" s="227"/>
      <c r="AY92" s="230" t="str">
        <f>AY93</f>
        <v/>
      </c>
      <c r="AZ92" s="227"/>
      <c r="BA92" s="230" t="str">
        <f>BA93</f>
        <v/>
      </c>
      <c r="BB92" s="227"/>
      <c r="BC92" s="230" t="str">
        <f>BC93</f>
        <v/>
      </c>
      <c r="BD92" s="227"/>
      <c r="BE92" s="230" t="str">
        <f>BE93</f>
        <v/>
      </c>
      <c r="BF92" s="227"/>
      <c r="BG92" s="230" t="str">
        <f>BG93</f>
        <v/>
      </c>
      <c r="BH92" s="1"/>
      <c r="FE92" s="90" t="str">
        <f ca="1">FE93</f>
        <v>Hide</v>
      </c>
      <c r="FF92" s="228"/>
      <c r="FG92" s="281"/>
      <c r="FH92" s="281"/>
      <c r="FI92" s="281"/>
      <c r="FJ92" s="281"/>
      <c r="FK92" s="281"/>
      <c r="FL92" s="281"/>
    </row>
    <row r="93" spans="1:168" ht="15" x14ac:dyDescent="0.25">
      <c r="A93" s="28" t="s">
        <v>526</v>
      </c>
      <c r="C93" s="176" t="s">
        <v>558</v>
      </c>
      <c r="D93" s="316" t="str">
        <f>IF(Cklst_Style=4,IF(FIND("--",$C$3)=11,MID($C$3,9,1)&amp;"."&amp;AI93,MID($C$3,9,2)&amp;"."&amp;AI93),IF(FIND("--",$C$3)=9,MID($C$3,7,1)&amp;"."&amp;AI93,MID($C$3,7,2)&amp;"."&amp;AI93))</f>
        <v>2.26</v>
      </c>
      <c r="E93" s="481" t="s">
        <v>745</v>
      </c>
      <c r="F93" s="594"/>
      <c r="G93" s="600"/>
      <c r="H93" s="600"/>
      <c r="I93" s="601"/>
      <c r="J93" s="143"/>
      <c r="K93" s="192"/>
      <c r="L93" s="482"/>
      <c r="M93" s="482"/>
      <c r="N93" s="482"/>
      <c r="O93" s="482"/>
      <c r="Q93" s="1"/>
      <c r="R93" s="171"/>
      <c r="S93" s="171"/>
      <c r="T93" s="171"/>
      <c r="U93" s="171"/>
      <c r="AE93" s="11" t="b">
        <f>IF(F93=CHAR(80),TRUE,FALSE)</f>
        <v>0</v>
      </c>
      <c r="AF93" s="122" t="b">
        <f>IF(H93=CHAR(80),TRUE,FALSE)</f>
        <v>0</v>
      </c>
      <c r="AG93" s="12" t="b">
        <f>IF(OR(C93=CHAR(80),C93="."),TRUE,FALSE)</f>
        <v>1</v>
      </c>
      <c r="AH93" s="218">
        <v>1</v>
      </c>
      <c r="AI93" s="169">
        <v>26</v>
      </c>
      <c r="AJ93" s="160"/>
      <c r="AK93" s="160" t="b">
        <v>1</v>
      </c>
      <c r="AL93" s="161"/>
      <c r="AM93" s="1"/>
      <c r="AN93" s="1"/>
      <c r="AO93" s="1"/>
      <c r="AP93" s="1"/>
      <c r="AQ93" s="1"/>
      <c r="AR93" s="1"/>
      <c r="AS93" s="1"/>
      <c r="AT93" s="230" t="str">
        <f t="shared" si="282"/>
        <v/>
      </c>
      <c r="AU93" s="231" t="str">
        <f t="shared" si="281"/>
        <v>2.26</v>
      </c>
      <c r="AV93" s="318"/>
      <c r="AW93" s="230" t="str">
        <f>IF(AND(Setup_Flag=1,AV93="",$C93=""),FALSE,"")</f>
        <v/>
      </c>
      <c r="AX93" s="318"/>
      <c r="AY93" s="230" t="str">
        <f>IF(AND(MR2_Flag=1,AX93="",$C93=""),FALSE,"")</f>
        <v/>
      </c>
      <c r="AZ93" s="318"/>
      <c r="BA93" s="230" t="str">
        <f>IF(AND(DP_Flag=1,AZ93="",$C93=""),FALSE,"")</f>
        <v/>
      </c>
      <c r="BB93" s="318"/>
      <c r="BC93" s="230" t="str">
        <f>IF(AND(SS_Flag=1,BB93="",$C93=""),FALSE,"")</f>
        <v/>
      </c>
      <c r="BD93" s="318"/>
      <c r="BE93" s="230" t="str">
        <f>IF(AND(SP_Flag=1,BD93="",$C93=""),FALSE,"")</f>
        <v/>
      </c>
      <c r="BF93" s="318"/>
      <c r="BG93" s="230" t="str">
        <f>IF(AND(FM_Flag=1,BF93="",$C93=""),FALSE,"")</f>
        <v/>
      </c>
      <c r="BH93" s="1"/>
      <c r="BI93" s="268"/>
      <c r="BJ93" s="269" t="s">
        <v>675</v>
      </c>
      <c r="BK93" s="269" t="s">
        <v>675</v>
      </c>
      <c r="BL93" s="269" t="s">
        <v>675</v>
      </c>
      <c r="BM93" s="269" t="s">
        <v>675</v>
      </c>
      <c r="BN93" s="269" t="s">
        <v>675</v>
      </c>
      <c r="BO93" s="269" t="s">
        <v>675</v>
      </c>
      <c r="BP93" s="270" t="str">
        <f ca="1">IF(OR(BI$16=0,BR$16&lt;&gt;0),"",IF(OFFSET(BI93,0,BI$16)="Y",1,IF(OFFSET(BI93,0,BI$16)="N",0,"")))</f>
        <v/>
      </c>
      <c r="BQ93" s="278"/>
      <c r="BR93" s="268"/>
      <c r="BS93" s="269" t="s">
        <v>675</v>
      </c>
      <c r="BT93" s="269" t="s">
        <v>675</v>
      </c>
      <c r="BU93" s="269" t="s">
        <v>675</v>
      </c>
      <c r="BV93" s="269" t="s">
        <v>675</v>
      </c>
      <c r="BW93" s="269" t="s">
        <v>675</v>
      </c>
      <c r="BX93" s="269" t="s">
        <v>675</v>
      </c>
      <c r="BY93" s="269" t="s">
        <v>675</v>
      </c>
      <c r="BZ93" s="269" t="s">
        <v>675</v>
      </c>
      <c r="CA93" s="269" t="s">
        <v>675</v>
      </c>
      <c r="CB93" s="269" t="s">
        <v>675</v>
      </c>
      <c r="CC93" s="269" t="s">
        <v>675</v>
      </c>
      <c r="CD93" s="269" t="s">
        <v>675</v>
      </c>
      <c r="CE93" s="269" t="s">
        <v>675</v>
      </c>
      <c r="CF93" s="269" t="s">
        <v>675</v>
      </c>
      <c r="CG93" s="269" t="s">
        <v>675</v>
      </c>
      <c r="CH93" s="269" t="s">
        <v>675</v>
      </c>
      <c r="CI93" s="269" t="s">
        <v>675</v>
      </c>
      <c r="CJ93" s="269" t="s">
        <v>675</v>
      </c>
      <c r="CK93" s="269" t="s">
        <v>675</v>
      </c>
      <c r="CL93" s="270" t="str">
        <f ca="1">IF(BR$16=0,"",IF(OFFSET(BR93,0,BR$16)="Y",1,IF(OFFSET(BR93,0,BR$16)="N",0,"")))</f>
        <v/>
      </c>
      <c r="CM93" s="278"/>
      <c r="CN93" s="268"/>
      <c r="CO93" s="269" t="s">
        <v>675</v>
      </c>
      <c r="CP93" s="269" t="s">
        <v>675</v>
      </c>
      <c r="CQ93" s="269" t="s">
        <v>675</v>
      </c>
      <c r="CR93" s="269" t="s">
        <v>675</v>
      </c>
      <c r="CS93" s="269" t="s">
        <v>675</v>
      </c>
      <c r="CT93" s="270" t="str">
        <f ca="1">IF(OR(CN$16=0,CW$16&lt;&gt;0),"",IF(CW$16=1,0,IF(OFFSET(CN93,0,CN$16)="Y",1,IF(OFFSET(CN93,0,CN$16)="N",0,""))))</f>
        <v/>
      </c>
      <c r="CU93" s="188"/>
      <c r="CV93" s="268"/>
      <c r="CW93" s="269" t="s">
        <v>675</v>
      </c>
      <c r="CX93" s="269" t="s">
        <v>675</v>
      </c>
      <c r="CY93" s="269" t="s">
        <v>675</v>
      </c>
      <c r="CZ93" s="269" t="s">
        <v>675</v>
      </c>
      <c r="DA93" s="269" t="s">
        <v>675</v>
      </c>
      <c r="DB93" s="269" t="s">
        <v>675</v>
      </c>
      <c r="DC93" s="269" t="s">
        <v>675</v>
      </c>
      <c r="DD93" s="269" t="s">
        <v>675</v>
      </c>
      <c r="DE93" s="269" t="s">
        <v>675</v>
      </c>
      <c r="DF93" s="270" t="str">
        <f>IF(CV$16=0,"",IF(OR(AND(CW$16=1,CW93="Y"),AND(CX$16=1,CX93="Y"),AND(CY$16=1,CY93="Y"),AND(CZ$16=1,CZ93="Y"),AND(DA$16=1,DA93="Y"),AND(DB$16=1,DB93="Y"),AND(DC$16=1,DC93="Y"),AND(DD$16=1,DD93="Y"),AND(DE$16=1,DE93="Y")),1,IF(OR(AND(CW$16=1,CW93="N"),AND(CX$16=1,CX93="N"),AND(CY$16=1,CY93="N"),AND(CZ$16=1,CZ93="N"),AND(DA$16=1,DA93="N"),AND(DB$16=1,DB93="N"),AND(DC$16=1,DC93="N"),AND(DD$16=1,DD93="N"),AND(DE$16=1,DE93="N")),0,"")))</f>
        <v/>
      </c>
      <c r="DG93" s="188"/>
      <c r="DH93" s="268"/>
      <c r="DI93" s="269" t="s">
        <v>675</v>
      </c>
      <c r="DJ93" s="269" t="s">
        <v>675</v>
      </c>
      <c r="DK93" s="270" t="str">
        <f ca="1">IF(DH$16=0,"",IF(OFFSET(DH93,0,DH$16)="Y",1,IF(OFFSET(DH93,0,DH$16)="N",0,"")))</f>
        <v/>
      </c>
      <c r="DL93" s="188"/>
      <c r="DM93" s="268"/>
      <c r="DN93" s="269" t="s">
        <v>675</v>
      </c>
      <c r="DO93" s="269" t="s">
        <v>675</v>
      </c>
      <c r="DP93" s="270" t="str">
        <f ca="1">IF(DM$16=0,"",IF(OFFSET(DM93,0,DM$16)="Y",1,IF(OFFSET(DM93,0,DM$16)="N",0,"")))</f>
        <v/>
      </c>
      <c r="DQ93" s="188"/>
      <c r="DR93" s="268"/>
      <c r="DS93" s="269" t="s">
        <v>676</v>
      </c>
      <c r="DT93" s="279"/>
      <c r="DU93" s="270" t="str">
        <f ca="1">IF(DR$16=0,"",IF(AND(OFFSET(DR93,0,1)="Y",DS$16="Yes"),1,IF(OFFSET(DR93,0,1)="N",1,0)))</f>
        <v/>
      </c>
      <c r="DV93" s="188"/>
      <c r="DW93" s="268"/>
      <c r="DX93" s="269" t="s">
        <v>676</v>
      </c>
      <c r="DY93" s="279"/>
      <c r="DZ93" s="270" t="str">
        <f ca="1">IF(DW$16=0,"",IF(AND(OFFSET(DW93,0,1)="Y",DX$16="Yes"),1,IF(OFFSET(DW93,0,1)="N",1,0)))</f>
        <v/>
      </c>
      <c r="EA93" s="188"/>
      <c r="EB93" s="268"/>
      <c r="EC93" s="269" t="s">
        <v>676</v>
      </c>
      <c r="ED93" s="279"/>
      <c r="EE93" s="270" t="str">
        <f ca="1">IF(EB$16=0,"",IF(AND(OFFSET(EB93,0,1)="Y",EC$16="Yes"),1,IF(OFFSET(EB93,0,1)="N",1,0)))</f>
        <v/>
      </c>
      <c r="EF93" s="188"/>
      <c r="EG93" s="268"/>
      <c r="EH93" s="269" t="s">
        <v>676</v>
      </c>
      <c r="EI93" s="279"/>
      <c r="EJ93" s="270" t="str">
        <f ca="1">IF(EG$16=0,"",IF(AND(OFFSET(EG93,0,1)="Y",EH$16="Yes"),1,IF(OFFSET(EG93,0,1)="N",1,0)))</f>
        <v/>
      </c>
      <c r="EK93" s="188"/>
      <c r="EL93" s="268"/>
      <c r="EM93" s="269" t="s">
        <v>676</v>
      </c>
      <c r="EN93" s="279"/>
      <c r="EO93" s="270" t="str">
        <f ca="1">IF(EL$16=0,"",IF(AND(OFFSET(EL93,0,1)="Y",EM$16="Yes"),1,IF(OFFSET(EL93,0,1)="N",1,0)))</f>
        <v/>
      </c>
      <c r="EP93" s="271"/>
      <c r="EQ93" s="509" t="str">
        <f ca="1">BP93</f>
        <v/>
      </c>
      <c r="ER93" s="509" t="str">
        <f t="shared" ref="ER93" ca="1" si="335">CL93</f>
        <v/>
      </c>
      <c r="ES93" s="509" t="str">
        <f t="shared" ref="ES93" ca="1" si="336">CT93</f>
        <v/>
      </c>
      <c r="ET93" s="509" t="str">
        <f t="shared" ref="ET93" si="337">DF93</f>
        <v/>
      </c>
      <c r="EU93" s="509" t="str">
        <f t="shared" ref="EU93" ca="1" si="338">DK93</f>
        <v/>
      </c>
      <c r="EV93" s="509" t="str">
        <f t="shared" ref="EV93" ca="1" si="339">DP93</f>
        <v/>
      </c>
      <c r="EW93" s="509" t="str">
        <f t="shared" ref="EW93" ca="1" si="340">DU93</f>
        <v/>
      </c>
      <c r="EX93" s="509" t="str">
        <f t="shared" ref="EX93" ca="1" si="341">DZ93</f>
        <v/>
      </c>
      <c r="EY93" s="509" t="str">
        <f t="shared" ref="EY93" ca="1" si="342">EE93</f>
        <v/>
      </c>
      <c r="EZ93" s="509" t="str">
        <f t="shared" ref="EZ93" ca="1" si="343">EJ93</f>
        <v/>
      </c>
      <c r="FA93" s="509" t="str">
        <f t="shared" ref="FA93" ca="1" si="344">EO93</f>
        <v/>
      </c>
      <c r="FC93" s="509">
        <f t="shared" ref="FC93" ca="1" si="345">COUNTA(EQ93:FA93)-COUNTBLANK(EQ93:FA93)</f>
        <v>0</v>
      </c>
      <c r="FD93" s="280">
        <f t="shared" ref="FD93" ca="1" si="346">SUM(EQ93:FA93)</f>
        <v>0</v>
      </c>
      <c r="FE93" s="280" t="str">
        <f t="shared" ref="FE93" ca="1" si="347">IF(AND(FC93=FD93,FD93&gt;0),"Show","Hide")</f>
        <v>Hide</v>
      </c>
      <c r="FF93" s="228"/>
      <c r="FG93" s="281"/>
      <c r="FH93" s="281"/>
      <c r="FI93" s="281"/>
      <c r="FJ93" s="281"/>
      <c r="FK93" s="281"/>
      <c r="FL93" s="281"/>
    </row>
    <row r="94" spans="1:168" ht="6" customHeight="1" x14ac:dyDescent="0.25">
      <c r="A94" s="28" t="s">
        <v>526</v>
      </c>
      <c r="C94" s="93"/>
      <c r="D94" s="128"/>
      <c r="E94" s="86"/>
      <c r="F94" s="589"/>
      <c r="G94" s="590"/>
      <c r="H94" s="590"/>
      <c r="I94" s="591"/>
      <c r="J94" s="96"/>
      <c r="K94" s="196"/>
      <c r="L94" s="127"/>
      <c r="M94" s="127"/>
      <c r="N94" s="127"/>
      <c r="O94" s="127"/>
      <c r="Q94" s="1"/>
      <c r="AE94" s="11"/>
      <c r="AF94" s="122"/>
      <c r="AG94" s="12" t="b">
        <f>AG93</f>
        <v>1</v>
      </c>
      <c r="AH94" s="12"/>
      <c r="AI94" s="168"/>
      <c r="AJ94" s="166"/>
      <c r="AK94" s="166"/>
      <c r="AL94" s="167"/>
      <c r="AM94" s="1"/>
      <c r="AN94" s="1"/>
      <c r="AO94" s="1"/>
      <c r="AP94" s="1"/>
      <c r="AQ94" s="1"/>
      <c r="AR94" s="1"/>
      <c r="AS94" s="1"/>
      <c r="AT94" s="230" t="str">
        <f t="shared" si="282"/>
        <v/>
      </c>
      <c r="AU94" s="231" t="str">
        <f t="shared" si="281"/>
        <v/>
      </c>
      <c r="AV94" s="227"/>
      <c r="AW94" s="230" t="str">
        <f>AW93</f>
        <v/>
      </c>
      <c r="AX94" s="227"/>
      <c r="AY94" s="230" t="str">
        <f>AY93</f>
        <v/>
      </c>
      <c r="AZ94" s="227"/>
      <c r="BA94" s="230" t="str">
        <f>BA93</f>
        <v/>
      </c>
      <c r="BB94" s="227"/>
      <c r="BC94" s="230" t="str">
        <f>BC93</f>
        <v/>
      </c>
      <c r="BD94" s="227"/>
      <c r="BE94" s="230" t="str">
        <f>BE93</f>
        <v/>
      </c>
      <c r="BF94" s="227"/>
      <c r="BG94" s="230" t="str">
        <f>BG93</f>
        <v/>
      </c>
      <c r="BH94" s="1"/>
      <c r="FE94" s="90" t="str">
        <f ca="1">FE93</f>
        <v>Hide</v>
      </c>
      <c r="FF94" s="228"/>
      <c r="FG94" s="281"/>
      <c r="FH94" s="281"/>
      <c r="FI94" s="281"/>
      <c r="FJ94" s="281"/>
      <c r="FK94" s="281"/>
      <c r="FL94" s="281"/>
    </row>
    <row r="95" spans="1:168" ht="6" customHeight="1" x14ac:dyDescent="0.25">
      <c r="A95" s="28" t="s">
        <v>526</v>
      </c>
      <c r="C95" s="92"/>
      <c r="D95" s="3"/>
      <c r="E95" s="82"/>
      <c r="F95" s="191"/>
      <c r="G95" s="154"/>
      <c r="H95" s="187"/>
      <c r="I95" s="192"/>
      <c r="J95" s="94"/>
      <c r="K95" s="192"/>
      <c r="L95" s="507"/>
      <c r="M95" s="507"/>
      <c r="N95" s="507"/>
      <c r="O95" s="507"/>
      <c r="Q95" s="1"/>
      <c r="AE95" s="11"/>
      <c r="AF95" s="122"/>
      <c r="AG95" s="124" t="b">
        <f>AG96</f>
        <v>1</v>
      </c>
      <c r="AH95" s="124"/>
      <c r="AI95" s="168"/>
      <c r="AJ95" s="166"/>
      <c r="AK95" s="166"/>
      <c r="AL95" s="167"/>
      <c r="AM95" s="1"/>
      <c r="AN95" s="1"/>
      <c r="AO95" s="1"/>
      <c r="AP95" s="1"/>
      <c r="AQ95" s="1"/>
      <c r="AR95" s="1"/>
      <c r="AS95" s="1"/>
      <c r="AT95" s="230" t="str">
        <f t="shared" si="282"/>
        <v/>
      </c>
      <c r="AU95" s="231" t="str">
        <f t="shared" si="281"/>
        <v/>
      </c>
      <c r="AV95" s="227"/>
      <c r="AW95" s="230" t="str">
        <f>AW96</f>
        <v/>
      </c>
      <c r="AX95" s="227"/>
      <c r="AY95" s="230" t="str">
        <f>AY96</f>
        <v/>
      </c>
      <c r="AZ95" s="227"/>
      <c r="BA95" s="230" t="str">
        <f>BA96</f>
        <v/>
      </c>
      <c r="BB95" s="227"/>
      <c r="BC95" s="230" t="str">
        <f>BC96</f>
        <v/>
      </c>
      <c r="BD95" s="227"/>
      <c r="BE95" s="230" t="str">
        <f>BE96</f>
        <v/>
      </c>
      <c r="BF95" s="227"/>
      <c r="BG95" s="230" t="str">
        <f>BG96</f>
        <v/>
      </c>
      <c r="BH95" s="1"/>
      <c r="FE95" s="90" t="str">
        <f ca="1">FE96</f>
        <v>Hide</v>
      </c>
      <c r="FF95" s="228"/>
      <c r="FG95" s="281"/>
      <c r="FH95" s="281"/>
      <c r="FI95" s="281"/>
      <c r="FJ95" s="281"/>
      <c r="FK95" s="281"/>
      <c r="FL95" s="281"/>
    </row>
    <row r="96" spans="1:168" ht="26.4" x14ac:dyDescent="0.25">
      <c r="A96" s="28" t="s">
        <v>526</v>
      </c>
      <c r="C96" s="176" t="s">
        <v>558</v>
      </c>
      <c r="D96" s="316" t="str">
        <f>IF(Cklst_Style=4,IF(FIND("--",$C$3)=11,MID($C$3,9,1)&amp;"."&amp;AI96,MID($C$3,9,2)&amp;"."&amp;AI96),IF(FIND("--",$C$3)=9,MID($C$3,7,1)&amp;"."&amp;AI96,MID($C$3,7,2)&amp;"."&amp;AI96))</f>
        <v>2.27</v>
      </c>
      <c r="E96" s="483" t="s">
        <v>746</v>
      </c>
      <c r="F96" s="177"/>
      <c r="G96" s="508" t="s">
        <v>203</v>
      </c>
      <c r="H96" s="181"/>
      <c r="I96" s="151" t="s">
        <v>216</v>
      </c>
      <c r="J96" s="143"/>
      <c r="K96" s="192"/>
      <c r="L96" s="482"/>
      <c r="M96" s="482"/>
      <c r="N96" s="482"/>
      <c r="O96" s="482"/>
      <c r="Q96" s="1"/>
      <c r="R96" s="171"/>
      <c r="S96" s="171"/>
      <c r="T96" s="171"/>
      <c r="U96" s="171"/>
      <c r="AE96" s="11" t="b">
        <f>IF(F96=CHAR(80),TRUE,FALSE)</f>
        <v>0</v>
      </c>
      <c r="AF96" s="122" t="b">
        <f>IF(H96=CHAR(80),TRUE,FALSE)</f>
        <v>0</v>
      </c>
      <c r="AG96" s="12" t="b">
        <f>IF(OR(C96=CHAR(80),C96="."),TRUE,FALSE)</f>
        <v>1</v>
      </c>
      <c r="AH96" s="218">
        <v>0</v>
      </c>
      <c r="AI96" s="169">
        <v>27</v>
      </c>
      <c r="AJ96" s="160"/>
      <c r="AK96" s="160"/>
      <c r="AL96" s="161" t="b">
        <v>1</v>
      </c>
      <c r="AM96" s="1"/>
      <c r="AN96" s="1"/>
      <c r="AO96" s="1"/>
      <c r="AP96" s="1"/>
      <c r="AQ96" s="1"/>
      <c r="AR96" s="1"/>
      <c r="AS96" s="1"/>
      <c r="AT96" s="230" t="str">
        <f t="shared" si="282"/>
        <v/>
      </c>
      <c r="AU96" s="231" t="str">
        <f t="shared" si="281"/>
        <v>2.27</v>
      </c>
      <c r="AV96" s="318"/>
      <c r="AW96" s="230" t="str">
        <f>IF(AND(Setup_Flag=1,AV96="",$C96=""),FALSE,"")</f>
        <v/>
      </c>
      <c r="AX96" s="318"/>
      <c r="AY96" s="230" t="str">
        <f>IF(AND(MR2_Flag=1,AX96="",$C96=""),FALSE,"")</f>
        <v/>
      </c>
      <c r="AZ96" s="318"/>
      <c r="BA96" s="230" t="str">
        <f>IF(AND(DP_Flag=1,AZ96="",$C96=""),FALSE,"")</f>
        <v/>
      </c>
      <c r="BB96" s="318"/>
      <c r="BC96" s="230" t="str">
        <f>IF(AND(SS_Flag=1,BB96="",$C96=""),FALSE,"")</f>
        <v/>
      </c>
      <c r="BD96" s="318"/>
      <c r="BE96" s="230" t="str">
        <f>IF(AND(SP_Flag=1,BD96="",$C96=""),FALSE,"")</f>
        <v/>
      </c>
      <c r="BF96" s="318"/>
      <c r="BG96" s="230" t="str">
        <f>IF(AND(FM_Flag=1,BF96="",$C96=""),FALSE,"")</f>
        <v/>
      </c>
      <c r="BH96" s="1"/>
      <c r="BI96" s="268"/>
      <c r="BJ96" s="269" t="s">
        <v>675</v>
      </c>
      <c r="BK96" s="269" t="s">
        <v>675</v>
      </c>
      <c r="BL96" s="269" t="s">
        <v>675</v>
      </c>
      <c r="BM96" s="269" t="s">
        <v>675</v>
      </c>
      <c r="BN96" s="269" t="s">
        <v>675</v>
      </c>
      <c r="BO96" s="269" t="s">
        <v>675</v>
      </c>
      <c r="BP96" s="270" t="str">
        <f ca="1">IF(OR(BI$16=0,BR$16&lt;&gt;0),"",IF(OFFSET(BI96,0,BI$16)="Y",1,IF(OFFSET(BI96,0,BI$16)="N",0,"")))</f>
        <v/>
      </c>
      <c r="BQ96" s="278"/>
      <c r="BR96" s="268"/>
      <c r="BS96" s="269" t="s">
        <v>675</v>
      </c>
      <c r="BT96" s="269" t="s">
        <v>675</v>
      </c>
      <c r="BU96" s="269" t="s">
        <v>675</v>
      </c>
      <c r="BV96" s="269" t="s">
        <v>675</v>
      </c>
      <c r="BW96" s="269" t="s">
        <v>675</v>
      </c>
      <c r="BX96" s="269" t="s">
        <v>675</v>
      </c>
      <c r="BY96" s="269" t="s">
        <v>675</v>
      </c>
      <c r="BZ96" s="269" t="s">
        <v>675</v>
      </c>
      <c r="CA96" s="269" t="s">
        <v>675</v>
      </c>
      <c r="CB96" s="269" t="s">
        <v>675</v>
      </c>
      <c r="CC96" s="269" t="s">
        <v>675</v>
      </c>
      <c r="CD96" s="269" t="s">
        <v>675</v>
      </c>
      <c r="CE96" s="269" t="s">
        <v>675</v>
      </c>
      <c r="CF96" s="269" t="s">
        <v>675</v>
      </c>
      <c r="CG96" s="269" t="s">
        <v>675</v>
      </c>
      <c r="CH96" s="269" t="s">
        <v>675</v>
      </c>
      <c r="CI96" s="269" t="s">
        <v>675</v>
      </c>
      <c r="CJ96" s="269" t="s">
        <v>675</v>
      </c>
      <c r="CK96" s="269" t="s">
        <v>675</v>
      </c>
      <c r="CL96" s="270" t="str">
        <f ca="1">IF(BR$16=0,"",IF(OFFSET(BR96,0,BR$16)="Y",1,IF(OFFSET(BR96,0,BR$16)="N",0,"")))</f>
        <v/>
      </c>
      <c r="CM96" s="278"/>
      <c r="CN96" s="268"/>
      <c r="CO96" s="269" t="s">
        <v>675</v>
      </c>
      <c r="CP96" s="269" t="s">
        <v>675</v>
      </c>
      <c r="CQ96" s="269" t="s">
        <v>675</v>
      </c>
      <c r="CR96" s="269" t="s">
        <v>675</v>
      </c>
      <c r="CS96" s="269" t="s">
        <v>675</v>
      </c>
      <c r="CT96" s="270" t="str">
        <f ca="1">IF(OR(CN$16=0,CW$16&lt;&gt;0),"",IF(CW$16=1,0,IF(OFFSET(CN96,0,CN$16)="Y",1,IF(OFFSET(CN96,0,CN$16)="N",0,""))))</f>
        <v/>
      </c>
      <c r="CU96" s="188"/>
      <c r="CV96" s="268"/>
      <c r="CW96" s="269" t="s">
        <v>675</v>
      </c>
      <c r="CX96" s="269" t="s">
        <v>675</v>
      </c>
      <c r="CY96" s="269" t="s">
        <v>675</v>
      </c>
      <c r="CZ96" s="269" t="s">
        <v>675</v>
      </c>
      <c r="DA96" s="269" t="s">
        <v>675</v>
      </c>
      <c r="DB96" s="269" t="s">
        <v>675</v>
      </c>
      <c r="DC96" s="269" t="s">
        <v>675</v>
      </c>
      <c r="DD96" s="269" t="s">
        <v>675</v>
      </c>
      <c r="DE96" s="269" t="s">
        <v>675</v>
      </c>
      <c r="DF96" s="270" t="str">
        <f>IF(CV$16=0,"",IF(OR(AND(CW$16=1,CW96="Y"),AND(CX$16=1,CX96="Y"),AND(CY$16=1,CY96="Y"),AND(CZ$16=1,CZ96="Y"),AND(DA$16=1,DA96="Y"),AND(DB$16=1,DB96="Y"),AND(DC$16=1,DC96="Y"),AND(DD$16=1,DD96="Y"),AND(DE$16=1,DE96="Y")),1,IF(OR(AND(CW$16=1,CW96="N"),AND(CX$16=1,CX96="N"),AND(CY$16=1,CY96="N"),AND(CZ$16=1,CZ96="N"),AND(DA$16=1,DA96="N"),AND(DB$16=1,DB96="N"),AND(DC$16=1,DC96="N"),AND(DD$16=1,DD96="N"),AND(DE$16=1,DE96="N")),0,"")))</f>
        <v/>
      </c>
      <c r="DG96" s="188"/>
      <c r="DH96" s="268"/>
      <c r="DI96" s="269" t="s">
        <v>675</v>
      </c>
      <c r="DJ96" s="269" t="s">
        <v>675</v>
      </c>
      <c r="DK96" s="270" t="str">
        <f ca="1">IF(DH$16=0,"",IF(OFFSET(DH96,0,DH$16)="Y",1,IF(OFFSET(DH96,0,DH$16)="N",0,"")))</f>
        <v/>
      </c>
      <c r="DL96" s="188"/>
      <c r="DM96" s="268"/>
      <c r="DN96" s="269" t="s">
        <v>675</v>
      </c>
      <c r="DO96" s="269" t="s">
        <v>675</v>
      </c>
      <c r="DP96" s="270" t="str">
        <f ca="1">IF(DM$16=0,"",IF(OFFSET(DM96,0,DM$16)="Y",1,IF(OFFSET(DM96,0,DM$16)="N",0,"")))</f>
        <v/>
      </c>
      <c r="DQ96" s="188"/>
      <c r="DR96" s="268"/>
      <c r="DS96" s="269" t="s">
        <v>676</v>
      </c>
      <c r="DT96" s="279"/>
      <c r="DU96" s="270" t="str">
        <f ca="1">IF(DR$16=0,"",IF(AND(OFFSET(DR96,0,1)="Y",DS$16="Yes"),1,IF(OFFSET(DR96,0,1)="N",1,0)))</f>
        <v/>
      </c>
      <c r="DV96" s="188"/>
      <c r="DW96" s="268"/>
      <c r="DX96" s="269" t="s">
        <v>676</v>
      </c>
      <c r="DY96" s="279"/>
      <c r="DZ96" s="270" t="str">
        <f ca="1">IF(DW$16=0,"",IF(AND(OFFSET(DW96,0,1)="Y",DX$16="Yes"),1,IF(OFFSET(DW96,0,1)="N",1,0)))</f>
        <v/>
      </c>
      <c r="EA96" s="188"/>
      <c r="EB96" s="268"/>
      <c r="EC96" s="269" t="s">
        <v>676</v>
      </c>
      <c r="ED96" s="279"/>
      <c r="EE96" s="270" t="str">
        <f ca="1">IF(EB$16=0,"",IF(AND(OFFSET(EB96,0,1)="Y",EC$16="Yes"),1,IF(OFFSET(EB96,0,1)="N",1,0)))</f>
        <v/>
      </c>
      <c r="EF96" s="188"/>
      <c r="EG96" s="268"/>
      <c r="EH96" s="269" t="s">
        <v>676</v>
      </c>
      <c r="EI96" s="279"/>
      <c r="EJ96" s="270" t="str">
        <f ca="1">IF(EG$16=0,"",IF(AND(OFFSET(EG96,0,1)="Y",EH$16="Yes"),1,IF(OFFSET(EG96,0,1)="N",1,0)))</f>
        <v/>
      </c>
      <c r="EK96" s="188"/>
      <c r="EL96" s="268"/>
      <c r="EM96" s="269" t="s">
        <v>676</v>
      </c>
      <c r="EN96" s="279"/>
      <c r="EO96" s="270" t="str">
        <f ca="1">IF(EL$16=0,"",IF(AND(OFFSET(EL96,0,1)="Y",EM$16="Yes"),1,IF(OFFSET(EL96,0,1)="N",1,0)))</f>
        <v/>
      </c>
      <c r="EP96" s="271"/>
      <c r="EQ96" s="509" t="str">
        <f ca="1">BP96</f>
        <v/>
      </c>
      <c r="ER96" s="509" t="str">
        <f t="shared" ref="ER96" ca="1" si="348">CL96</f>
        <v/>
      </c>
      <c r="ES96" s="509" t="str">
        <f t="shared" ref="ES96" ca="1" si="349">CT96</f>
        <v/>
      </c>
      <c r="ET96" s="509" t="str">
        <f t="shared" ref="ET96" si="350">DF96</f>
        <v/>
      </c>
      <c r="EU96" s="509" t="str">
        <f t="shared" ref="EU96" ca="1" si="351">DK96</f>
        <v/>
      </c>
      <c r="EV96" s="509" t="str">
        <f t="shared" ref="EV96" ca="1" si="352">DP96</f>
        <v/>
      </c>
      <c r="EW96" s="509" t="str">
        <f t="shared" ref="EW96" ca="1" si="353">DU96</f>
        <v/>
      </c>
      <c r="EX96" s="509" t="str">
        <f t="shared" ref="EX96" ca="1" si="354">DZ96</f>
        <v/>
      </c>
      <c r="EY96" s="509" t="str">
        <f t="shared" ref="EY96" ca="1" si="355">EE96</f>
        <v/>
      </c>
      <c r="EZ96" s="509" t="str">
        <f t="shared" ref="EZ96" ca="1" si="356">EJ96</f>
        <v/>
      </c>
      <c r="FA96" s="509" t="str">
        <f t="shared" ref="FA96" ca="1" si="357">EO96</f>
        <v/>
      </c>
      <c r="FC96" s="509">
        <f t="shared" ref="FC96" ca="1" si="358">COUNTA(EQ96:FA96)-COUNTBLANK(EQ96:FA96)</f>
        <v>0</v>
      </c>
      <c r="FD96" s="280">
        <f t="shared" ref="FD96" ca="1" si="359">SUM(EQ96:FA96)</f>
        <v>0</v>
      </c>
      <c r="FE96" s="280" t="str">
        <f t="shared" ref="FE96" ca="1" si="360">IF(AND(FC96=FD96,FD96&gt;0),"Show","Hide")</f>
        <v>Hide</v>
      </c>
      <c r="FF96" s="228"/>
      <c r="FG96" s="281"/>
      <c r="FH96" s="281"/>
      <c r="FI96" s="281"/>
      <c r="FJ96" s="281"/>
      <c r="FK96" s="281"/>
      <c r="FL96" s="281"/>
    </row>
    <row r="97" spans="1:168" ht="6" customHeight="1" x14ac:dyDescent="0.25">
      <c r="A97" s="28" t="s">
        <v>526</v>
      </c>
      <c r="C97" s="93"/>
      <c r="D97" s="128"/>
      <c r="E97" s="86"/>
      <c r="F97" s="195"/>
      <c r="G97" s="153"/>
      <c r="H97" s="182"/>
      <c r="I97" s="196"/>
      <c r="J97" s="96"/>
      <c r="K97" s="196"/>
      <c r="L97" s="127"/>
      <c r="M97" s="127"/>
      <c r="N97" s="127"/>
      <c r="O97" s="127"/>
      <c r="Q97" s="1"/>
      <c r="AE97" s="11"/>
      <c r="AF97" s="122"/>
      <c r="AG97" s="12" t="b">
        <f>AG96</f>
        <v>1</v>
      </c>
      <c r="AH97" s="12"/>
      <c r="AI97" s="168"/>
      <c r="AJ97" s="166"/>
      <c r="AK97" s="166"/>
      <c r="AL97" s="167"/>
      <c r="AM97" s="1"/>
      <c r="AN97" s="1"/>
      <c r="AO97" s="1"/>
      <c r="AP97" s="1"/>
      <c r="AQ97" s="1"/>
      <c r="AR97" s="1"/>
      <c r="AS97" s="1"/>
      <c r="AT97" s="230" t="str">
        <f t="shared" si="282"/>
        <v/>
      </c>
      <c r="AU97" s="231" t="str">
        <f t="shared" si="281"/>
        <v/>
      </c>
      <c r="AV97" s="227"/>
      <c r="AW97" s="230" t="str">
        <f>AW96</f>
        <v/>
      </c>
      <c r="AX97" s="227"/>
      <c r="AY97" s="230" t="str">
        <f>AY96</f>
        <v/>
      </c>
      <c r="AZ97" s="227"/>
      <c r="BA97" s="230" t="str">
        <f>BA96</f>
        <v/>
      </c>
      <c r="BB97" s="227"/>
      <c r="BC97" s="230" t="str">
        <f>BC96</f>
        <v/>
      </c>
      <c r="BD97" s="227"/>
      <c r="BE97" s="230" t="str">
        <f>BE96</f>
        <v/>
      </c>
      <c r="BF97" s="227"/>
      <c r="BG97" s="230" t="str">
        <f>BG96</f>
        <v/>
      </c>
      <c r="BH97" s="1"/>
      <c r="FE97" s="90" t="str">
        <f ca="1">FE96</f>
        <v>Hide</v>
      </c>
      <c r="FF97" s="228"/>
      <c r="FG97" s="281"/>
      <c r="FH97" s="281"/>
      <c r="FI97" s="281"/>
      <c r="FJ97" s="281"/>
      <c r="FK97" s="281"/>
      <c r="FL97" s="281"/>
    </row>
    <row r="98" spans="1:168" ht="6" customHeight="1" x14ac:dyDescent="0.25">
      <c r="A98" s="28" t="s">
        <v>526</v>
      </c>
      <c r="C98" s="92"/>
      <c r="D98" s="3"/>
      <c r="E98" s="82"/>
      <c r="F98" s="191"/>
      <c r="G98" s="154"/>
      <c r="H98" s="187"/>
      <c r="I98" s="192"/>
      <c r="J98" s="94"/>
      <c r="K98" s="192"/>
      <c r="L98" s="507"/>
      <c r="M98" s="507"/>
      <c r="N98" s="507"/>
      <c r="O98" s="507"/>
      <c r="Q98" s="1"/>
      <c r="AE98" s="11"/>
      <c r="AF98" s="122"/>
      <c r="AG98" s="124" t="b">
        <f>AG99</f>
        <v>1</v>
      </c>
      <c r="AH98" s="124"/>
      <c r="AI98" s="168"/>
      <c r="AJ98" s="166"/>
      <c r="AK98" s="166"/>
      <c r="AL98" s="167"/>
      <c r="AM98" s="1"/>
      <c r="AN98" s="1"/>
      <c r="AO98" s="1"/>
      <c r="AP98" s="1"/>
      <c r="AQ98" s="1"/>
      <c r="AR98" s="1"/>
      <c r="AS98" s="1"/>
      <c r="AT98" s="230" t="str">
        <f t="shared" si="282"/>
        <v/>
      </c>
      <c r="AU98" s="231" t="str">
        <f t="shared" si="281"/>
        <v/>
      </c>
      <c r="AV98" s="227"/>
      <c r="AW98" s="230" t="str">
        <f>AW99</f>
        <v/>
      </c>
      <c r="AX98" s="227"/>
      <c r="AY98" s="230" t="str">
        <f>AY99</f>
        <v/>
      </c>
      <c r="AZ98" s="227"/>
      <c r="BA98" s="230" t="str">
        <f>BA99</f>
        <v/>
      </c>
      <c r="BB98" s="227"/>
      <c r="BC98" s="230" t="str">
        <f>BC99</f>
        <v/>
      </c>
      <c r="BD98" s="227"/>
      <c r="BE98" s="230" t="str">
        <f>BE99</f>
        <v/>
      </c>
      <c r="BF98" s="227"/>
      <c r="BG98" s="230" t="str">
        <f>BG99</f>
        <v/>
      </c>
      <c r="BH98" s="1"/>
      <c r="FE98" s="90" t="str">
        <f ca="1">FE99</f>
        <v>Hide</v>
      </c>
      <c r="FF98" s="228"/>
      <c r="FG98" s="281"/>
      <c r="FH98" s="281"/>
      <c r="FI98" s="281"/>
      <c r="FJ98" s="281"/>
      <c r="FK98" s="281"/>
      <c r="FL98" s="281"/>
    </row>
    <row r="99" spans="1:168" ht="15" x14ac:dyDescent="0.25">
      <c r="A99" s="28" t="s">
        <v>526</v>
      </c>
      <c r="C99" s="176" t="s">
        <v>558</v>
      </c>
      <c r="D99" s="316" t="str">
        <f>IF(Cklst_Style=4,IF(FIND("--",$C$3)=11,MID($C$3,9,1)&amp;"."&amp;AI99,MID($C$3,9,2)&amp;"."&amp;AI99),IF(FIND("--",$C$3)=9,MID($C$3,7,1)&amp;"."&amp;AI99,MID($C$3,7,2)&amp;"."&amp;AI99))</f>
        <v>2.28</v>
      </c>
      <c r="E99" s="483" t="s">
        <v>747</v>
      </c>
      <c r="F99" s="177"/>
      <c r="G99" s="508" t="s">
        <v>203</v>
      </c>
      <c r="H99" s="181"/>
      <c r="I99" s="151" t="s">
        <v>216</v>
      </c>
      <c r="J99" s="143"/>
      <c r="K99" s="192"/>
      <c r="L99" s="482"/>
      <c r="M99" s="482"/>
      <c r="N99" s="482"/>
      <c r="O99" s="482"/>
      <c r="Q99" s="1"/>
      <c r="R99" s="171"/>
      <c r="S99" s="171"/>
      <c r="T99" s="171"/>
      <c r="U99" s="171"/>
      <c r="AE99" s="11" t="b">
        <f>IF(F99=CHAR(80),TRUE,FALSE)</f>
        <v>0</v>
      </c>
      <c r="AF99" s="122" t="b">
        <f>IF(H99=CHAR(80),TRUE,FALSE)</f>
        <v>0</v>
      </c>
      <c r="AG99" s="12" t="b">
        <f>IF(OR(C99=CHAR(80),C99="."),TRUE,FALSE)</f>
        <v>1</v>
      </c>
      <c r="AH99" s="218">
        <v>0</v>
      </c>
      <c r="AI99" s="169">
        <v>28</v>
      </c>
      <c r="AJ99" s="160"/>
      <c r="AK99" s="160"/>
      <c r="AL99" s="161" t="b">
        <v>1</v>
      </c>
      <c r="AM99" s="1"/>
      <c r="AN99" s="1"/>
      <c r="AO99" s="1"/>
      <c r="AP99" s="1"/>
      <c r="AQ99" s="1"/>
      <c r="AR99" s="1"/>
      <c r="AS99" s="1"/>
      <c r="AT99" s="230" t="str">
        <f t="shared" si="282"/>
        <v/>
      </c>
      <c r="AU99" s="231" t="str">
        <f t="shared" si="281"/>
        <v>2.28</v>
      </c>
      <c r="AV99" s="318"/>
      <c r="AW99" s="230" t="str">
        <f>IF(AND(Setup_Flag=1,AV99="",$C99=""),FALSE,"")</f>
        <v/>
      </c>
      <c r="AX99" s="318"/>
      <c r="AY99" s="230" t="str">
        <f>IF(AND(MR2_Flag=1,AX99="",$C99=""),FALSE,"")</f>
        <v/>
      </c>
      <c r="AZ99" s="318"/>
      <c r="BA99" s="230" t="str">
        <f>IF(AND(DP_Flag=1,AZ99="",$C99=""),FALSE,"")</f>
        <v/>
      </c>
      <c r="BB99" s="318"/>
      <c r="BC99" s="230" t="str">
        <f>IF(AND(SS_Flag=1,BB99="",$C99=""),FALSE,"")</f>
        <v/>
      </c>
      <c r="BD99" s="318"/>
      <c r="BE99" s="230" t="str">
        <f>IF(AND(SP_Flag=1,BD99="",$C99=""),FALSE,"")</f>
        <v/>
      </c>
      <c r="BF99" s="318"/>
      <c r="BG99" s="230" t="str">
        <f>IF(AND(FM_Flag=1,BF99="",$C99=""),FALSE,"")</f>
        <v/>
      </c>
      <c r="BH99" s="1"/>
      <c r="BI99" s="268"/>
      <c r="BJ99" s="269" t="s">
        <v>675</v>
      </c>
      <c r="BK99" s="269" t="s">
        <v>675</v>
      </c>
      <c r="BL99" s="269" t="s">
        <v>675</v>
      </c>
      <c r="BM99" s="269" t="s">
        <v>675</v>
      </c>
      <c r="BN99" s="269" t="s">
        <v>675</v>
      </c>
      <c r="BO99" s="269" t="s">
        <v>675</v>
      </c>
      <c r="BP99" s="270" t="str">
        <f ca="1">IF(OR(BI$16=0,BR$16&lt;&gt;0),"",IF(OFFSET(BI99,0,BI$16)="Y",1,IF(OFFSET(BI99,0,BI$16)="N",0,"")))</f>
        <v/>
      </c>
      <c r="BQ99" s="278"/>
      <c r="BR99" s="268"/>
      <c r="BS99" s="269" t="s">
        <v>675</v>
      </c>
      <c r="BT99" s="269" t="s">
        <v>675</v>
      </c>
      <c r="BU99" s="269" t="s">
        <v>675</v>
      </c>
      <c r="BV99" s="269" t="s">
        <v>675</v>
      </c>
      <c r="BW99" s="269" t="s">
        <v>675</v>
      </c>
      <c r="BX99" s="269" t="s">
        <v>675</v>
      </c>
      <c r="BY99" s="269" t="s">
        <v>675</v>
      </c>
      <c r="BZ99" s="269" t="s">
        <v>675</v>
      </c>
      <c r="CA99" s="269" t="s">
        <v>675</v>
      </c>
      <c r="CB99" s="269" t="s">
        <v>675</v>
      </c>
      <c r="CC99" s="269" t="s">
        <v>675</v>
      </c>
      <c r="CD99" s="269" t="s">
        <v>675</v>
      </c>
      <c r="CE99" s="269" t="s">
        <v>675</v>
      </c>
      <c r="CF99" s="269" t="s">
        <v>675</v>
      </c>
      <c r="CG99" s="269" t="s">
        <v>675</v>
      </c>
      <c r="CH99" s="269" t="s">
        <v>675</v>
      </c>
      <c r="CI99" s="269" t="s">
        <v>675</v>
      </c>
      <c r="CJ99" s="269" t="s">
        <v>675</v>
      </c>
      <c r="CK99" s="269" t="s">
        <v>675</v>
      </c>
      <c r="CL99" s="270" t="str">
        <f ca="1">IF(BR$16=0,"",IF(OFFSET(BR99,0,BR$16)="Y",1,IF(OFFSET(BR99,0,BR$16)="N",0,"")))</f>
        <v/>
      </c>
      <c r="CM99" s="278"/>
      <c r="CN99" s="268"/>
      <c r="CO99" s="269" t="s">
        <v>675</v>
      </c>
      <c r="CP99" s="269" t="s">
        <v>675</v>
      </c>
      <c r="CQ99" s="269" t="s">
        <v>675</v>
      </c>
      <c r="CR99" s="269" t="s">
        <v>675</v>
      </c>
      <c r="CS99" s="269" t="s">
        <v>675</v>
      </c>
      <c r="CT99" s="270" t="str">
        <f ca="1">IF(OR(CN$16=0,CW$16&lt;&gt;0),"",IF(CW$16=1,0,IF(OFFSET(CN99,0,CN$16)="Y",1,IF(OFFSET(CN99,0,CN$16)="N",0,""))))</f>
        <v/>
      </c>
      <c r="CU99" s="188"/>
      <c r="CV99" s="268"/>
      <c r="CW99" s="269" t="s">
        <v>675</v>
      </c>
      <c r="CX99" s="269" t="s">
        <v>675</v>
      </c>
      <c r="CY99" s="269" t="s">
        <v>675</v>
      </c>
      <c r="CZ99" s="269" t="s">
        <v>675</v>
      </c>
      <c r="DA99" s="269" t="s">
        <v>675</v>
      </c>
      <c r="DB99" s="269" t="s">
        <v>675</v>
      </c>
      <c r="DC99" s="269" t="s">
        <v>675</v>
      </c>
      <c r="DD99" s="269" t="s">
        <v>675</v>
      </c>
      <c r="DE99" s="269" t="s">
        <v>675</v>
      </c>
      <c r="DF99" s="270" t="str">
        <f>IF(CV$16=0,"",IF(OR(AND(CW$16=1,CW99="Y"),AND(CX$16=1,CX99="Y"),AND(CY$16=1,CY99="Y"),AND(CZ$16=1,CZ99="Y"),AND(DA$16=1,DA99="Y"),AND(DB$16=1,DB99="Y"),AND(DC$16=1,DC99="Y"),AND(DD$16=1,DD99="Y"),AND(DE$16=1,DE99="Y")),1,IF(OR(AND(CW$16=1,CW99="N"),AND(CX$16=1,CX99="N"),AND(CY$16=1,CY99="N"),AND(CZ$16=1,CZ99="N"),AND(DA$16=1,DA99="N"),AND(DB$16=1,DB99="N"),AND(DC$16=1,DC99="N"),AND(DD$16=1,DD99="N"),AND(DE$16=1,DE99="N")),0,"")))</f>
        <v/>
      </c>
      <c r="DG99" s="188"/>
      <c r="DH99" s="268"/>
      <c r="DI99" s="269" t="s">
        <v>675</v>
      </c>
      <c r="DJ99" s="269" t="s">
        <v>675</v>
      </c>
      <c r="DK99" s="270" t="str">
        <f ca="1">IF(DH$16=0,"",IF(OFFSET(DH99,0,DH$16)="Y",1,IF(OFFSET(DH99,0,DH$16)="N",0,"")))</f>
        <v/>
      </c>
      <c r="DL99" s="188"/>
      <c r="DM99" s="268"/>
      <c r="DN99" s="269" t="s">
        <v>675</v>
      </c>
      <c r="DO99" s="269" t="s">
        <v>675</v>
      </c>
      <c r="DP99" s="270" t="str">
        <f ca="1">IF(DM$16=0,"",IF(OFFSET(DM99,0,DM$16)="Y",1,IF(OFFSET(DM99,0,DM$16)="N",0,"")))</f>
        <v/>
      </c>
      <c r="DQ99" s="188"/>
      <c r="DR99" s="268"/>
      <c r="DS99" s="269" t="s">
        <v>676</v>
      </c>
      <c r="DT99" s="279"/>
      <c r="DU99" s="270" t="str">
        <f ca="1">IF(DR$16=0,"",IF(AND(OFFSET(DR99,0,1)="Y",DS$16="Yes"),1,IF(OFFSET(DR99,0,1)="N",1,0)))</f>
        <v/>
      </c>
      <c r="DV99" s="188"/>
      <c r="DW99" s="268"/>
      <c r="DX99" s="269" t="s">
        <v>676</v>
      </c>
      <c r="DY99" s="279"/>
      <c r="DZ99" s="270" t="str">
        <f ca="1">IF(DW$16=0,"",IF(AND(OFFSET(DW99,0,1)="Y",DX$16="Yes"),1,IF(OFFSET(DW99,0,1)="N",1,0)))</f>
        <v/>
      </c>
      <c r="EA99" s="188"/>
      <c r="EB99" s="268"/>
      <c r="EC99" s="269" t="s">
        <v>676</v>
      </c>
      <c r="ED99" s="279"/>
      <c r="EE99" s="270" t="str">
        <f ca="1">IF(EB$16=0,"",IF(AND(OFFSET(EB99,0,1)="Y",EC$16="Yes"),1,IF(OFFSET(EB99,0,1)="N",1,0)))</f>
        <v/>
      </c>
      <c r="EF99" s="188"/>
      <c r="EG99" s="268"/>
      <c r="EH99" s="269" t="s">
        <v>676</v>
      </c>
      <c r="EI99" s="279"/>
      <c r="EJ99" s="270" t="str">
        <f ca="1">IF(EG$16=0,"",IF(AND(OFFSET(EG99,0,1)="Y",EH$16="Yes"),1,IF(OFFSET(EG99,0,1)="N",1,0)))</f>
        <v/>
      </c>
      <c r="EK99" s="188"/>
      <c r="EL99" s="268"/>
      <c r="EM99" s="269" t="s">
        <v>676</v>
      </c>
      <c r="EN99" s="279"/>
      <c r="EO99" s="270" t="str">
        <f ca="1">IF(EL$16=0,"",IF(AND(OFFSET(EL99,0,1)="Y",EM$16="Yes"),1,IF(OFFSET(EL99,0,1)="N",1,0)))</f>
        <v/>
      </c>
      <c r="EP99" s="271"/>
      <c r="EQ99" s="509" t="str">
        <f ca="1">BP99</f>
        <v/>
      </c>
      <c r="ER99" s="509" t="str">
        <f t="shared" ref="ER99" ca="1" si="361">CL99</f>
        <v/>
      </c>
      <c r="ES99" s="509" t="str">
        <f t="shared" ref="ES99" ca="1" si="362">CT99</f>
        <v/>
      </c>
      <c r="ET99" s="509" t="str">
        <f t="shared" ref="ET99" si="363">DF99</f>
        <v/>
      </c>
      <c r="EU99" s="509" t="str">
        <f t="shared" ref="EU99" ca="1" si="364">DK99</f>
        <v/>
      </c>
      <c r="EV99" s="509" t="str">
        <f t="shared" ref="EV99" ca="1" si="365">DP99</f>
        <v/>
      </c>
      <c r="EW99" s="509" t="str">
        <f t="shared" ref="EW99" ca="1" si="366">DU99</f>
        <v/>
      </c>
      <c r="EX99" s="509" t="str">
        <f t="shared" ref="EX99" ca="1" si="367">DZ99</f>
        <v/>
      </c>
      <c r="EY99" s="509" t="str">
        <f t="shared" ref="EY99" ca="1" si="368">EE99</f>
        <v/>
      </c>
      <c r="EZ99" s="509" t="str">
        <f t="shared" ref="EZ99" ca="1" si="369">EJ99</f>
        <v/>
      </c>
      <c r="FA99" s="509" t="str">
        <f t="shared" ref="FA99" ca="1" si="370">EO99</f>
        <v/>
      </c>
      <c r="FC99" s="509">
        <f t="shared" ref="FC99" ca="1" si="371">COUNTA(EQ99:FA99)-COUNTBLANK(EQ99:FA99)</f>
        <v>0</v>
      </c>
      <c r="FD99" s="280">
        <f t="shared" ref="FD99" ca="1" si="372">SUM(EQ99:FA99)</f>
        <v>0</v>
      </c>
      <c r="FE99" s="280" t="str">
        <f t="shared" ref="FE99" ca="1" si="373">IF(AND(FC99=FD99,FD99&gt;0),"Show","Hide")</f>
        <v>Hide</v>
      </c>
      <c r="FF99" s="228"/>
      <c r="FG99" s="281"/>
      <c r="FH99" s="281"/>
      <c r="FI99" s="281"/>
      <c r="FJ99" s="281"/>
      <c r="FK99" s="281"/>
      <c r="FL99" s="281"/>
    </row>
    <row r="100" spans="1:168" ht="6" customHeight="1" x14ac:dyDescent="0.25">
      <c r="A100" s="28" t="s">
        <v>526</v>
      </c>
      <c r="C100" s="93"/>
      <c r="D100" s="128"/>
      <c r="E100" s="86"/>
      <c r="F100" s="195"/>
      <c r="G100" s="153"/>
      <c r="H100" s="182"/>
      <c r="I100" s="196"/>
      <c r="J100" s="96"/>
      <c r="K100" s="196"/>
      <c r="L100" s="127"/>
      <c r="M100" s="127"/>
      <c r="N100" s="127"/>
      <c r="O100" s="127"/>
      <c r="Q100" s="1"/>
      <c r="AE100" s="11"/>
      <c r="AF100" s="122"/>
      <c r="AG100" s="12" t="b">
        <f>AG99</f>
        <v>1</v>
      </c>
      <c r="AH100" s="12"/>
      <c r="AI100" s="168"/>
      <c r="AJ100" s="166"/>
      <c r="AK100" s="166"/>
      <c r="AL100" s="167"/>
      <c r="AM100" s="1"/>
      <c r="AN100" s="1"/>
      <c r="AO100" s="1"/>
      <c r="AP100" s="1"/>
      <c r="AQ100" s="1"/>
      <c r="AR100" s="1"/>
      <c r="AS100" s="1"/>
      <c r="AT100" s="230" t="str">
        <f t="shared" si="282"/>
        <v/>
      </c>
      <c r="AU100" s="231" t="str">
        <f t="shared" si="281"/>
        <v/>
      </c>
      <c r="AV100" s="227"/>
      <c r="AW100" s="230" t="str">
        <f>AW99</f>
        <v/>
      </c>
      <c r="AX100" s="227"/>
      <c r="AY100" s="230" t="str">
        <f>AY99</f>
        <v/>
      </c>
      <c r="AZ100" s="227"/>
      <c r="BA100" s="230" t="str">
        <f>BA99</f>
        <v/>
      </c>
      <c r="BB100" s="227"/>
      <c r="BC100" s="230" t="str">
        <f>BC99</f>
        <v/>
      </c>
      <c r="BD100" s="227"/>
      <c r="BE100" s="230" t="str">
        <f>BE99</f>
        <v/>
      </c>
      <c r="BF100" s="227"/>
      <c r="BG100" s="230" t="str">
        <f>BG99</f>
        <v/>
      </c>
      <c r="BH100" s="1"/>
      <c r="FE100" s="90" t="str">
        <f ca="1">FE99</f>
        <v>Hide</v>
      </c>
      <c r="FF100" s="228"/>
      <c r="FG100" s="281"/>
      <c r="FH100" s="281"/>
      <c r="FI100" s="281"/>
      <c r="FJ100" s="281"/>
      <c r="FK100" s="281"/>
      <c r="FL100" s="281"/>
    </row>
    <row r="101" spans="1:168" ht="6" customHeight="1" x14ac:dyDescent="0.25">
      <c r="A101" s="28" t="s">
        <v>526</v>
      </c>
      <c r="C101" s="92"/>
      <c r="D101" s="3"/>
      <c r="E101" s="82"/>
      <c r="F101" s="191"/>
      <c r="G101" s="154"/>
      <c r="H101" s="187"/>
      <c r="I101" s="192"/>
      <c r="J101" s="94"/>
      <c r="K101" s="192"/>
      <c r="L101" s="507"/>
      <c r="M101" s="507"/>
      <c r="N101" s="507"/>
      <c r="O101" s="507"/>
      <c r="Q101" s="1"/>
      <c r="AE101" s="11"/>
      <c r="AF101" s="122"/>
      <c r="AG101" s="124" t="b">
        <f>AG102</f>
        <v>1</v>
      </c>
      <c r="AH101" s="124"/>
      <c r="AI101" s="168"/>
      <c r="AJ101" s="166"/>
      <c r="AK101" s="166"/>
      <c r="AL101" s="167"/>
      <c r="AM101" s="1"/>
      <c r="AN101" s="1"/>
      <c r="AO101" s="1"/>
      <c r="AP101" s="1"/>
      <c r="AQ101" s="1"/>
      <c r="AR101" s="1"/>
      <c r="AS101" s="1"/>
      <c r="AT101" s="230" t="str">
        <f t="shared" si="282"/>
        <v/>
      </c>
      <c r="AU101" s="231" t="str">
        <f t="shared" si="281"/>
        <v/>
      </c>
      <c r="AV101" s="227"/>
      <c r="AW101" s="230" t="str">
        <f>AW102</f>
        <v/>
      </c>
      <c r="AX101" s="227"/>
      <c r="AY101" s="230" t="str">
        <f>AY102</f>
        <v/>
      </c>
      <c r="AZ101" s="227"/>
      <c r="BA101" s="230" t="str">
        <f>BA102</f>
        <v/>
      </c>
      <c r="BB101" s="227"/>
      <c r="BC101" s="230" t="str">
        <f>BC102</f>
        <v/>
      </c>
      <c r="BD101" s="227"/>
      <c r="BE101" s="230" t="str">
        <f>BE102</f>
        <v/>
      </c>
      <c r="BF101" s="227"/>
      <c r="BG101" s="230" t="str">
        <f>BG102</f>
        <v/>
      </c>
      <c r="BH101" s="1"/>
      <c r="FE101" s="90" t="str">
        <f ca="1">FE102</f>
        <v>Hide</v>
      </c>
      <c r="FF101" s="228"/>
      <c r="FG101" s="281"/>
      <c r="FH101" s="281"/>
      <c r="FI101" s="281"/>
      <c r="FJ101" s="281"/>
      <c r="FK101" s="281"/>
      <c r="FL101" s="281"/>
    </row>
    <row r="102" spans="1:168" ht="15" x14ac:dyDescent="0.25">
      <c r="A102" s="28" t="s">
        <v>526</v>
      </c>
      <c r="C102" s="176" t="s">
        <v>558</v>
      </c>
      <c r="D102" s="316" t="str">
        <f>IF(Cklst_Style=4,IF(FIND("--",$C$3)=11,MID($C$3,9,1)&amp;"."&amp;AI102,MID($C$3,9,2)&amp;"."&amp;AI102),IF(FIND("--",$C$3)=9,MID($C$3,7,1)&amp;"."&amp;AI102,MID($C$3,7,2)&amp;"."&amp;AI102))</f>
        <v>2.29</v>
      </c>
      <c r="E102" s="483" t="s">
        <v>748</v>
      </c>
      <c r="F102" s="177"/>
      <c r="G102" s="508" t="s">
        <v>203</v>
      </c>
      <c r="H102" s="181"/>
      <c r="I102" s="151" t="s">
        <v>216</v>
      </c>
      <c r="J102" s="143"/>
      <c r="K102" s="192"/>
      <c r="L102" s="482"/>
      <c r="M102" s="482"/>
      <c r="N102" s="482"/>
      <c r="O102" s="482"/>
      <c r="Q102" s="1"/>
      <c r="R102" s="171"/>
      <c r="S102" s="171"/>
      <c r="T102" s="171"/>
      <c r="U102" s="171"/>
      <c r="AE102" s="11" t="b">
        <f>IF(F102=CHAR(80),TRUE,FALSE)</f>
        <v>0</v>
      </c>
      <c r="AF102" s="122" t="b">
        <f>IF(H102=CHAR(80),TRUE,FALSE)</f>
        <v>0</v>
      </c>
      <c r="AG102" s="12" t="b">
        <f>IF(OR(C102=CHAR(80),C102="."),TRUE,FALSE)</f>
        <v>1</v>
      </c>
      <c r="AH102" s="218">
        <v>0</v>
      </c>
      <c r="AI102" s="169">
        <v>29</v>
      </c>
      <c r="AJ102" s="160"/>
      <c r="AK102" s="160"/>
      <c r="AL102" s="161" t="b">
        <v>1</v>
      </c>
      <c r="AM102" s="1"/>
      <c r="AN102" s="1"/>
      <c r="AO102" s="1"/>
      <c r="AP102" s="1"/>
      <c r="AQ102" s="1"/>
      <c r="AR102" s="1"/>
      <c r="AS102" s="1"/>
      <c r="AT102" s="230" t="str">
        <f t="shared" si="282"/>
        <v/>
      </c>
      <c r="AU102" s="231" t="str">
        <f t="shared" si="281"/>
        <v>2.29</v>
      </c>
      <c r="AV102" s="318"/>
      <c r="AW102" s="230" t="str">
        <f>IF(AND(Setup_Flag=1,AV102="",$C102=""),FALSE,"")</f>
        <v/>
      </c>
      <c r="AX102" s="318"/>
      <c r="AY102" s="230" t="str">
        <f>IF(AND(MR2_Flag=1,AX102="",$C102=""),FALSE,"")</f>
        <v/>
      </c>
      <c r="AZ102" s="318"/>
      <c r="BA102" s="230" t="str">
        <f>IF(AND(DP_Flag=1,AZ102="",$C102=""),FALSE,"")</f>
        <v/>
      </c>
      <c r="BB102" s="318"/>
      <c r="BC102" s="230" t="str">
        <f>IF(AND(SS_Flag=1,BB102="",$C102=""),FALSE,"")</f>
        <v/>
      </c>
      <c r="BD102" s="318"/>
      <c r="BE102" s="230" t="str">
        <f>IF(AND(SP_Flag=1,BD102="",$C102=""),FALSE,"")</f>
        <v/>
      </c>
      <c r="BF102" s="318"/>
      <c r="BG102" s="230" t="str">
        <f>IF(AND(FM_Flag=1,BF102="",$C102=""),FALSE,"")</f>
        <v/>
      </c>
      <c r="BH102" s="1"/>
      <c r="BI102" s="268"/>
      <c r="BJ102" s="269" t="s">
        <v>675</v>
      </c>
      <c r="BK102" s="269" t="s">
        <v>675</v>
      </c>
      <c r="BL102" s="269" t="s">
        <v>675</v>
      </c>
      <c r="BM102" s="269" t="s">
        <v>675</v>
      </c>
      <c r="BN102" s="269" t="s">
        <v>675</v>
      </c>
      <c r="BO102" s="269" t="s">
        <v>675</v>
      </c>
      <c r="BP102" s="270" t="str">
        <f ca="1">IF(OR(BI$16=0,BR$16&lt;&gt;0),"",IF(OFFSET(BI102,0,BI$16)="Y",1,IF(OFFSET(BI102,0,BI$16)="N",0,"")))</f>
        <v/>
      </c>
      <c r="BQ102" s="278"/>
      <c r="BR102" s="268"/>
      <c r="BS102" s="269" t="s">
        <v>675</v>
      </c>
      <c r="BT102" s="269" t="s">
        <v>675</v>
      </c>
      <c r="BU102" s="269" t="s">
        <v>675</v>
      </c>
      <c r="BV102" s="269" t="s">
        <v>675</v>
      </c>
      <c r="BW102" s="269" t="s">
        <v>675</v>
      </c>
      <c r="BX102" s="269" t="s">
        <v>675</v>
      </c>
      <c r="BY102" s="269" t="s">
        <v>675</v>
      </c>
      <c r="BZ102" s="269" t="s">
        <v>675</v>
      </c>
      <c r="CA102" s="269" t="s">
        <v>675</v>
      </c>
      <c r="CB102" s="269" t="s">
        <v>675</v>
      </c>
      <c r="CC102" s="269" t="s">
        <v>675</v>
      </c>
      <c r="CD102" s="269" t="s">
        <v>675</v>
      </c>
      <c r="CE102" s="269" t="s">
        <v>675</v>
      </c>
      <c r="CF102" s="269" t="s">
        <v>675</v>
      </c>
      <c r="CG102" s="269" t="s">
        <v>675</v>
      </c>
      <c r="CH102" s="269" t="s">
        <v>675</v>
      </c>
      <c r="CI102" s="269" t="s">
        <v>675</v>
      </c>
      <c r="CJ102" s="269" t="s">
        <v>675</v>
      </c>
      <c r="CK102" s="269" t="s">
        <v>675</v>
      </c>
      <c r="CL102" s="270" t="str">
        <f ca="1">IF(BR$16=0,"",IF(OFFSET(BR102,0,BR$16)="Y",1,IF(OFFSET(BR102,0,BR$16)="N",0,"")))</f>
        <v/>
      </c>
      <c r="CM102" s="278"/>
      <c r="CN102" s="268"/>
      <c r="CO102" s="269" t="s">
        <v>675</v>
      </c>
      <c r="CP102" s="269" t="s">
        <v>675</v>
      </c>
      <c r="CQ102" s="269" t="s">
        <v>675</v>
      </c>
      <c r="CR102" s="269" t="s">
        <v>675</v>
      </c>
      <c r="CS102" s="269" t="s">
        <v>675</v>
      </c>
      <c r="CT102" s="270" t="str">
        <f ca="1">IF(OR(CN$16=0,CW$16&lt;&gt;0),"",IF(CW$16=1,0,IF(OFFSET(CN102,0,CN$16)="Y",1,IF(OFFSET(CN102,0,CN$16)="N",0,""))))</f>
        <v/>
      </c>
      <c r="CU102" s="188"/>
      <c r="CV102" s="268"/>
      <c r="CW102" s="269" t="s">
        <v>675</v>
      </c>
      <c r="CX102" s="269" t="s">
        <v>675</v>
      </c>
      <c r="CY102" s="269" t="s">
        <v>675</v>
      </c>
      <c r="CZ102" s="269" t="s">
        <v>675</v>
      </c>
      <c r="DA102" s="269" t="s">
        <v>675</v>
      </c>
      <c r="DB102" s="269" t="s">
        <v>675</v>
      </c>
      <c r="DC102" s="269" t="s">
        <v>675</v>
      </c>
      <c r="DD102" s="269" t="s">
        <v>675</v>
      </c>
      <c r="DE102" s="269" t="s">
        <v>675</v>
      </c>
      <c r="DF102" s="270" t="str">
        <f>IF(CV$16=0,"",IF(OR(AND(CW$16=1,CW102="Y"),AND(CX$16=1,CX102="Y"),AND(CY$16=1,CY102="Y"),AND(CZ$16=1,CZ102="Y"),AND(DA$16=1,DA102="Y"),AND(DB$16=1,DB102="Y"),AND(DC$16=1,DC102="Y"),AND(DD$16=1,DD102="Y"),AND(DE$16=1,DE102="Y")),1,IF(OR(AND(CW$16=1,CW102="N"),AND(CX$16=1,CX102="N"),AND(CY$16=1,CY102="N"),AND(CZ$16=1,CZ102="N"),AND(DA$16=1,DA102="N"),AND(DB$16=1,DB102="N"),AND(DC$16=1,DC102="N"),AND(DD$16=1,DD102="N"),AND(DE$16=1,DE102="N")),0,"")))</f>
        <v/>
      </c>
      <c r="DG102" s="188"/>
      <c r="DH102" s="268"/>
      <c r="DI102" s="269" t="s">
        <v>675</v>
      </c>
      <c r="DJ102" s="269" t="s">
        <v>675</v>
      </c>
      <c r="DK102" s="270" t="str">
        <f ca="1">IF(DH$16=0,"",IF(OFFSET(DH102,0,DH$16)="Y",1,IF(OFFSET(DH102,0,DH$16)="N",0,"")))</f>
        <v/>
      </c>
      <c r="DL102" s="188"/>
      <c r="DM102" s="268"/>
      <c r="DN102" s="269" t="s">
        <v>675</v>
      </c>
      <c r="DO102" s="269" t="s">
        <v>675</v>
      </c>
      <c r="DP102" s="270" t="str">
        <f ca="1">IF(DM$16=0,"",IF(OFFSET(DM102,0,DM$16)="Y",1,IF(OFFSET(DM102,0,DM$16)="N",0,"")))</f>
        <v/>
      </c>
      <c r="DQ102" s="188"/>
      <c r="DR102" s="268"/>
      <c r="DS102" s="269" t="s">
        <v>676</v>
      </c>
      <c r="DT102" s="279"/>
      <c r="DU102" s="270" t="str">
        <f ca="1">IF(DR$16=0,"",IF(AND(OFFSET(DR102,0,1)="Y",DS$16="Yes"),1,IF(OFFSET(DR102,0,1)="N",1,0)))</f>
        <v/>
      </c>
      <c r="DV102" s="188"/>
      <c r="DW102" s="268"/>
      <c r="DX102" s="269" t="s">
        <v>676</v>
      </c>
      <c r="DY102" s="279"/>
      <c r="DZ102" s="270" t="str">
        <f ca="1">IF(DW$16=0,"",IF(AND(OFFSET(DW102,0,1)="Y",DX$16="Yes"),1,IF(OFFSET(DW102,0,1)="N",1,0)))</f>
        <v/>
      </c>
      <c r="EA102" s="188"/>
      <c r="EB102" s="268"/>
      <c r="EC102" s="269" t="s">
        <v>676</v>
      </c>
      <c r="ED102" s="279"/>
      <c r="EE102" s="270" t="str">
        <f ca="1">IF(EB$16=0,"",IF(AND(OFFSET(EB102,0,1)="Y",EC$16="Yes"),1,IF(OFFSET(EB102,0,1)="N",1,0)))</f>
        <v/>
      </c>
      <c r="EF102" s="188"/>
      <c r="EG102" s="268"/>
      <c r="EH102" s="269" t="s">
        <v>676</v>
      </c>
      <c r="EI102" s="279"/>
      <c r="EJ102" s="270" t="str">
        <f ca="1">IF(EG$16=0,"",IF(AND(OFFSET(EG102,0,1)="Y",EH$16="Yes"),1,IF(OFFSET(EG102,0,1)="N",1,0)))</f>
        <v/>
      </c>
      <c r="EK102" s="188"/>
      <c r="EL102" s="268"/>
      <c r="EM102" s="269" t="s">
        <v>676</v>
      </c>
      <c r="EN102" s="279"/>
      <c r="EO102" s="270" t="str">
        <f ca="1">IF(EL$16=0,"",IF(AND(OFFSET(EL102,0,1)="Y",EM$16="Yes"),1,IF(OFFSET(EL102,0,1)="N",1,0)))</f>
        <v/>
      </c>
      <c r="EP102" s="271"/>
      <c r="EQ102" s="509" t="str">
        <f ca="1">BP102</f>
        <v/>
      </c>
      <c r="ER102" s="509" t="str">
        <f t="shared" ref="ER102" ca="1" si="374">CL102</f>
        <v/>
      </c>
      <c r="ES102" s="509" t="str">
        <f t="shared" ref="ES102" ca="1" si="375">CT102</f>
        <v/>
      </c>
      <c r="ET102" s="509" t="str">
        <f t="shared" ref="ET102" si="376">DF102</f>
        <v/>
      </c>
      <c r="EU102" s="509" t="str">
        <f t="shared" ref="EU102" ca="1" si="377">DK102</f>
        <v/>
      </c>
      <c r="EV102" s="509" t="str">
        <f t="shared" ref="EV102" ca="1" si="378">DP102</f>
        <v/>
      </c>
      <c r="EW102" s="509" t="str">
        <f t="shared" ref="EW102" ca="1" si="379">DU102</f>
        <v/>
      </c>
      <c r="EX102" s="509" t="str">
        <f t="shared" ref="EX102" ca="1" si="380">DZ102</f>
        <v/>
      </c>
      <c r="EY102" s="509" t="str">
        <f t="shared" ref="EY102" ca="1" si="381">EE102</f>
        <v/>
      </c>
      <c r="EZ102" s="509" t="str">
        <f t="shared" ref="EZ102" ca="1" si="382">EJ102</f>
        <v/>
      </c>
      <c r="FA102" s="509" t="str">
        <f t="shared" ref="FA102" ca="1" si="383">EO102</f>
        <v/>
      </c>
      <c r="FC102" s="509">
        <f t="shared" ref="FC102" ca="1" si="384">COUNTA(EQ102:FA102)-COUNTBLANK(EQ102:FA102)</f>
        <v>0</v>
      </c>
      <c r="FD102" s="280">
        <f t="shared" ref="FD102" ca="1" si="385">SUM(EQ102:FA102)</f>
        <v>0</v>
      </c>
      <c r="FE102" s="280" t="str">
        <f t="shared" ref="FE102" ca="1" si="386">IF(AND(FC102=FD102,FD102&gt;0),"Show","Hide")</f>
        <v>Hide</v>
      </c>
      <c r="FF102" s="228"/>
      <c r="FG102" s="281"/>
      <c r="FH102" s="281"/>
      <c r="FI102" s="281"/>
      <c r="FJ102" s="281"/>
      <c r="FK102" s="281"/>
      <c r="FL102" s="281"/>
    </row>
    <row r="103" spans="1:168" ht="6" customHeight="1" x14ac:dyDescent="0.25">
      <c r="A103" s="28" t="s">
        <v>526</v>
      </c>
      <c r="C103" s="93"/>
      <c r="D103" s="128"/>
      <c r="E103" s="86"/>
      <c r="F103" s="195"/>
      <c r="G103" s="153"/>
      <c r="H103" s="182"/>
      <c r="I103" s="196"/>
      <c r="J103" s="96"/>
      <c r="K103" s="196"/>
      <c r="L103" s="127"/>
      <c r="M103" s="127"/>
      <c r="N103" s="127"/>
      <c r="O103" s="127"/>
      <c r="Q103" s="1"/>
      <c r="AE103" s="11"/>
      <c r="AF103" s="122"/>
      <c r="AG103" s="12" t="b">
        <f>AG102</f>
        <v>1</v>
      </c>
      <c r="AH103" s="12"/>
      <c r="AI103" s="168"/>
      <c r="AJ103" s="166"/>
      <c r="AK103" s="166"/>
      <c r="AL103" s="167"/>
      <c r="AM103" s="1"/>
      <c r="AN103" s="1"/>
      <c r="AO103" s="1"/>
      <c r="AP103" s="1"/>
      <c r="AQ103" s="1"/>
      <c r="AR103" s="1"/>
      <c r="AS103" s="1"/>
      <c r="AT103" s="230" t="str">
        <f t="shared" si="282"/>
        <v/>
      </c>
      <c r="AU103" s="231" t="str">
        <f t="shared" si="281"/>
        <v/>
      </c>
      <c r="AV103" s="227"/>
      <c r="AW103" s="230" t="str">
        <f>AW102</f>
        <v/>
      </c>
      <c r="AX103" s="227"/>
      <c r="AY103" s="230" t="str">
        <f>AY102</f>
        <v/>
      </c>
      <c r="AZ103" s="227"/>
      <c r="BA103" s="230" t="str">
        <f>BA102</f>
        <v/>
      </c>
      <c r="BB103" s="227"/>
      <c r="BC103" s="230" t="str">
        <f>BC102</f>
        <v/>
      </c>
      <c r="BD103" s="227"/>
      <c r="BE103" s="230" t="str">
        <f>BE102</f>
        <v/>
      </c>
      <c r="BF103" s="227"/>
      <c r="BG103" s="230" t="str">
        <f>BG102</f>
        <v/>
      </c>
      <c r="BH103" s="1"/>
      <c r="FE103" s="90" t="str">
        <f ca="1">FE102</f>
        <v>Hide</v>
      </c>
      <c r="FF103" s="228"/>
      <c r="FG103" s="281"/>
      <c r="FH103" s="281"/>
      <c r="FI103" s="281"/>
      <c r="FJ103" s="281"/>
      <c r="FK103" s="281"/>
      <c r="FL103" s="281"/>
    </row>
    <row r="104" spans="1:168" ht="6" customHeight="1" x14ac:dyDescent="0.25">
      <c r="A104" s="28" t="s">
        <v>526</v>
      </c>
      <c r="C104" s="92"/>
      <c r="D104" s="3"/>
      <c r="E104" s="82"/>
      <c r="F104" s="592"/>
      <c r="G104" s="579"/>
      <c r="H104" s="579"/>
      <c r="I104" s="593"/>
      <c r="J104" s="94"/>
      <c r="K104" s="192"/>
      <c r="L104" s="507"/>
      <c r="M104" s="507"/>
      <c r="N104" s="507"/>
      <c r="O104" s="507"/>
      <c r="Q104" s="1"/>
      <c r="AE104" s="11"/>
      <c r="AF104" s="122"/>
      <c r="AG104" s="124" t="b">
        <f>AG105</f>
        <v>1</v>
      </c>
      <c r="AH104" s="124"/>
      <c r="AI104" s="168"/>
      <c r="AJ104" s="166"/>
      <c r="AK104" s="166"/>
      <c r="AL104" s="167"/>
      <c r="AM104" s="1"/>
      <c r="AN104" s="1"/>
      <c r="AO104" s="1"/>
      <c r="AP104" s="1"/>
      <c r="AQ104" s="1"/>
      <c r="AR104" s="1"/>
      <c r="AS104" s="1"/>
      <c r="AT104" s="230" t="str">
        <f t="shared" si="282"/>
        <v/>
      </c>
      <c r="AU104" s="231" t="str">
        <f t="shared" si="281"/>
        <v/>
      </c>
      <c r="AV104" s="227"/>
      <c r="AW104" s="230" t="str">
        <f>AW105</f>
        <v/>
      </c>
      <c r="AX104" s="227"/>
      <c r="AY104" s="230" t="str">
        <f>AY105</f>
        <v/>
      </c>
      <c r="AZ104" s="227"/>
      <c r="BA104" s="230" t="str">
        <f>BA105</f>
        <v/>
      </c>
      <c r="BB104" s="227"/>
      <c r="BC104" s="230" t="str">
        <f>BC105</f>
        <v/>
      </c>
      <c r="BD104" s="227"/>
      <c r="BE104" s="230" t="str">
        <f>BE105</f>
        <v/>
      </c>
      <c r="BF104" s="227"/>
      <c r="BG104" s="230" t="str">
        <f>BG105</f>
        <v/>
      </c>
      <c r="BH104" s="1"/>
      <c r="FE104" s="90" t="str">
        <f ca="1">FE105</f>
        <v>Hide</v>
      </c>
      <c r="FF104" s="228"/>
      <c r="FG104" s="281"/>
      <c r="FH104" s="281"/>
      <c r="FI104" s="281"/>
      <c r="FJ104" s="281"/>
      <c r="FK104" s="281"/>
      <c r="FL104" s="281"/>
    </row>
    <row r="105" spans="1:168" ht="26.4" x14ac:dyDescent="0.25">
      <c r="A105" s="28" t="s">
        <v>526</v>
      </c>
      <c r="C105" s="176" t="s">
        <v>558</v>
      </c>
      <c r="D105" s="316" t="str">
        <f>IF(Cklst_Style=4,IF(FIND("--",$C$3)=11,MID($C$3,9,1)&amp;"."&amp;AI105,MID($C$3,9,2)&amp;"."&amp;AI105),IF(FIND("--",$C$3)=9,MID($C$3,7,1)&amp;"."&amp;AI105,MID($C$3,7,2)&amp;"."&amp;AI105))</f>
        <v>2.30</v>
      </c>
      <c r="E105" s="481" t="s">
        <v>749</v>
      </c>
      <c r="F105" s="594"/>
      <c r="G105" s="600"/>
      <c r="H105" s="600"/>
      <c r="I105" s="601"/>
      <c r="J105" s="143"/>
      <c r="K105" s="192"/>
      <c r="L105" s="482"/>
      <c r="M105" s="482"/>
      <c r="N105" s="482"/>
      <c r="O105" s="482"/>
      <c r="Q105" s="1"/>
      <c r="R105" s="171"/>
      <c r="S105" s="171"/>
      <c r="T105" s="171"/>
      <c r="U105" s="171"/>
      <c r="AE105" s="11" t="b">
        <f>IF(F105=CHAR(80),TRUE,FALSE)</f>
        <v>0</v>
      </c>
      <c r="AF105" s="122" t="b">
        <f>IF(H105=CHAR(80),TRUE,FALSE)</f>
        <v>0</v>
      </c>
      <c r="AG105" s="12" t="b">
        <f>IF(OR(C105=CHAR(80),C105="."),TRUE,FALSE)</f>
        <v>1</v>
      </c>
      <c r="AH105" s="218">
        <v>1</v>
      </c>
      <c r="AI105" s="169">
        <v>30</v>
      </c>
      <c r="AJ105" s="160"/>
      <c r="AK105" s="160" t="b">
        <v>1</v>
      </c>
      <c r="AL105" s="161"/>
      <c r="AM105" s="1"/>
      <c r="AN105" s="1"/>
      <c r="AO105" s="1"/>
      <c r="AP105" s="1"/>
      <c r="AQ105" s="1"/>
      <c r="AR105" s="1"/>
      <c r="AS105" s="1"/>
      <c r="AT105" s="230" t="str">
        <f t="shared" si="282"/>
        <v/>
      </c>
      <c r="AU105" s="231" t="str">
        <f t="shared" si="281"/>
        <v>2.30</v>
      </c>
      <c r="AV105" s="318"/>
      <c r="AW105" s="230" t="str">
        <f>IF(AND(Setup_Flag=1,AV105="",$C105=""),FALSE,"")</f>
        <v/>
      </c>
      <c r="AX105" s="318"/>
      <c r="AY105" s="230" t="str">
        <f>IF(AND(MR2_Flag=1,AX105="",$C105=""),FALSE,"")</f>
        <v/>
      </c>
      <c r="AZ105" s="318"/>
      <c r="BA105" s="230" t="str">
        <f>IF(AND(DP_Flag=1,AZ105="",$C105=""),FALSE,"")</f>
        <v/>
      </c>
      <c r="BB105" s="318"/>
      <c r="BC105" s="230" t="str">
        <f>IF(AND(SS_Flag=1,BB105="",$C105=""),FALSE,"")</f>
        <v/>
      </c>
      <c r="BD105" s="318"/>
      <c r="BE105" s="230" t="str">
        <f>IF(AND(SP_Flag=1,BD105="",$C105=""),FALSE,"")</f>
        <v/>
      </c>
      <c r="BF105" s="318"/>
      <c r="BG105" s="230" t="str">
        <f>IF(AND(FM_Flag=1,BF105="",$C105=""),FALSE,"")</f>
        <v/>
      </c>
      <c r="BH105" s="1"/>
      <c r="BI105" s="268"/>
      <c r="BJ105" s="269" t="s">
        <v>675</v>
      </c>
      <c r="BK105" s="269" t="s">
        <v>675</v>
      </c>
      <c r="BL105" s="269" t="s">
        <v>675</v>
      </c>
      <c r="BM105" s="269" t="s">
        <v>675</v>
      </c>
      <c r="BN105" s="269" t="s">
        <v>675</v>
      </c>
      <c r="BO105" s="269" t="s">
        <v>675</v>
      </c>
      <c r="BP105" s="270" t="str">
        <f ca="1">IF(OR(BI$16=0,BR$16&lt;&gt;0),"",IF(OFFSET(BI105,0,BI$16)="Y",1,IF(OFFSET(BI105,0,BI$16)="N",0,"")))</f>
        <v/>
      </c>
      <c r="BQ105" s="278"/>
      <c r="BR105" s="268"/>
      <c r="BS105" s="269" t="s">
        <v>675</v>
      </c>
      <c r="BT105" s="269" t="s">
        <v>675</v>
      </c>
      <c r="BU105" s="269" t="s">
        <v>675</v>
      </c>
      <c r="BV105" s="269" t="s">
        <v>675</v>
      </c>
      <c r="BW105" s="269" t="s">
        <v>675</v>
      </c>
      <c r="BX105" s="269" t="s">
        <v>675</v>
      </c>
      <c r="BY105" s="269" t="s">
        <v>675</v>
      </c>
      <c r="BZ105" s="269" t="s">
        <v>675</v>
      </c>
      <c r="CA105" s="269" t="s">
        <v>675</v>
      </c>
      <c r="CB105" s="269" t="s">
        <v>675</v>
      </c>
      <c r="CC105" s="269" t="s">
        <v>675</v>
      </c>
      <c r="CD105" s="269" t="s">
        <v>675</v>
      </c>
      <c r="CE105" s="269" t="s">
        <v>675</v>
      </c>
      <c r="CF105" s="269" t="s">
        <v>675</v>
      </c>
      <c r="CG105" s="269" t="s">
        <v>675</v>
      </c>
      <c r="CH105" s="269" t="s">
        <v>675</v>
      </c>
      <c r="CI105" s="269" t="s">
        <v>675</v>
      </c>
      <c r="CJ105" s="269" t="s">
        <v>675</v>
      </c>
      <c r="CK105" s="269" t="s">
        <v>675</v>
      </c>
      <c r="CL105" s="270" t="str">
        <f ca="1">IF(BR$16=0,"",IF(OFFSET(BR105,0,BR$16)="Y",1,IF(OFFSET(BR105,0,BR$16)="N",0,"")))</f>
        <v/>
      </c>
      <c r="CM105" s="278"/>
      <c r="CN105" s="268"/>
      <c r="CO105" s="269" t="s">
        <v>675</v>
      </c>
      <c r="CP105" s="269" t="s">
        <v>675</v>
      </c>
      <c r="CQ105" s="269" t="s">
        <v>675</v>
      </c>
      <c r="CR105" s="269" t="s">
        <v>675</v>
      </c>
      <c r="CS105" s="269" t="s">
        <v>675</v>
      </c>
      <c r="CT105" s="270" t="str">
        <f ca="1">IF(OR(CN$16=0,CW$16&lt;&gt;0),"",IF(CW$16=1,0,IF(OFFSET(CN105,0,CN$16)="Y",1,IF(OFFSET(CN105,0,CN$16)="N",0,""))))</f>
        <v/>
      </c>
      <c r="CU105" s="188"/>
      <c r="CV105" s="268"/>
      <c r="CW105" s="269" t="s">
        <v>675</v>
      </c>
      <c r="CX105" s="269" t="s">
        <v>675</v>
      </c>
      <c r="CY105" s="269" t="s">
        <v>675</v>
      </c>
      <c r="CZ105" s="269" t="s">
        <v>675</v>
      </c>
      <c r="DA105" s="269" t="s">
        <v>675</v>
      </c>
      <c r="DB105" s="269" t="s">
        <v>675</v>
      </c>
      <c r="DC105" s="269" t="s">
        <v>675</v>
      </c>
      <c r="DD105" s="269" t="s">
        <v>675</v>
      </c>
      <c r="DE105" s="269" t="s">
        <v>675</v>
      </c>
      <c r="DF105" s="270" t="str">
        <f>IF(CV$16=0,"",IF(OR(AND(CW$16=1,CW105="Y"),AND(CX$16=1,CX105="Y"),AND(CY$16=1,CY105="Y"),AND(CZ$16=1,CZ105="Y"),AND(DA$16=1,DA105="Y"),AND(DB$16=1,DB105="Y"),AND(DC$16=1,DC105="Y"),AND(DD$16=1,DD105="Y"),AND(DE$16=1,DE105="Y")),1,IF(OR(AND(CW$16=1,CW105="N"),AND(CX$16=1,CX105="N"),AND(CY$16=1,CY105="N"),AND(CZ$16=1,CZ105="N"),AND(DA$16=1,DA105="N"),AND(DB$16=1,DB105="N"),AND(DC$16=1,DC105="N"),AND(DD$16=1,DD105="N"),AND(DE$16=1,DE105="N")),0,"")))</f>
        <v/>
      </c>
      <c r="DG105" s="188"/>
      <c r="DH105" s="268"/>
      <c r="DI105" s="269" t="s">
        <v>675</v>
      </c>
      <c r="DJ105" s="269" t="s">
        <v>675</v>
      </c>
      <c r="DK105" s="270" t="str">
        <f ca="1">IF(DH$16=0,"",IF(OFFSET(DH105,0,DH$16)="Y",1,IF(OFFSET(DH105,0,DH$16)="N",0,"")))</f>
        <v/>
      </c>
      <c r="DL105" s="188"/>
      <c r="DM105" s="268"/>
      <c r="DN105" s="269" t="s">
        <v>675</v>
      </c>
      <c r="DO105" s="269" t="s">
        <v>675</v>
      </c>
      <c r="DP105" s="270" t="str">
        <f ca="1">IF(DM$16=0,"",IF(OFFSET(DM105,0,DM$16)="Y",1,IF(OFFSET(DM105,0,DM$16)="N",0,"")))</f>
        <v/>
      </c>
      <c r="DQ105" s="188"/>
      <c r="DR105" s="268"/>
      <c r="DS105" s="269" t="s">
        <v>676</v>
      </c>
      <c r="DT105" s="279"/>
      <c r="DU105" s="270" t="str">
        <f ca="1">IF(DR$16=0,"",IF(AND(OFFSET(DR105,0,1)="Y",DS$16="Yes"),1,IF(OFFSET(DR105,0,1)="N",1,0)))</f>
        <v/>
      </c>
      <c r="DV105" s="188"/>
      <c r="DW105" s="268"/>
      <c r="DX105" s="269" t="s">
        <v>676</v>
      </c>
      <c r="DY105" s="279"/>
      <c r="DZ105" s="270" t="str">
        <f ca="1">IF(DW$16=0,"",IF(AND(OFFSET(DW105,0,1)="Y",DX$16="Yes"),1,IF(OFFSET(DW105,0,1)="N",1,0)))</f>
        <v/>
      </c>
      <c r="EA105" s="188"/>
      <c r="EB105" s="268"/>
      <c r="EC105" s="269" t="s">
        <v>676</v>
      </c>
      <c r="ED105" s="279"/>
      <c r="EE105" s="270" t="str">
        <f ca="1">IF(EB$16=0,"",IF(AND(OFFSET(EB105,0,1)="Y",EC$16="Yes"),1,IF(OFFSET(EB105,0,1)="N",1,0)))</f>
        <v/>
      </c>
      <c r="EF105" s="188"/>
      <c r="EG105" s="268"/>
      <c r="EH105" s="269" t="s">
        <v>676</v>
      </c>
      <c r="EI105" s="279"/>
      <c r="EJ105" s="270" t="str">
        <f ca="1">IF(EG$16=0,"",IF(AND(OFFSET(EG105,0,1)="Y",EH$16="Yes"),1,IF(OFFSET(EG105,0,1)="N",1,0)))</f>
        <v/>
      </c>
      <c r="EK105" s="188"/>
      <c r="EL105" s="268"/>
      <c r="EM105" s="269" t="s">
        <v>676</v>
      </c>
      <c r="EN105" s="279"/>
      <c r="EO105" s="270" t="str">
        <f ca="1">IF(EL$16=0,"",IF(AND(OFFSET(EL105,0,1)="Y",EM$16="Yes"),1,IF(OFFSET(EL105,0,1)="N",1,0)))</f>
        <v/>
      </c>
      <c r="EP105" s="271"/>
      <c r="EQ105" s="509" t="str">
        <f ca="1">BP105</f>
        <v/>
      </c>
      <c r="ER105" s="509" t="str">
        <f t="shared" ref="ER105" ca="1" si="387">CL105</f>
        <v/>
      </c>
      <c r="ES105" s="509" t="str">
        <f t="shared" ref="ES105" ca="1" si="388">CT105</f>
        <v/>
      </c>
      <c r="ET105" s="509" t="str">
        <f t="shared" ref="ET105" si="389">DF105</f>
        <v/>
      </c>
      <c r="EU105" s="509" t="str">
        <f t="shared" ref="EU105" ca="1" si="390">DK105</f>
        <v/>
      </c>
      <c r="EV105" s="509" t="str">
        <f t="shared" ref="EV105" ca="1" si="391">DP105</f>
        <v/>
      </c>
      <c r="EW105" s="509" t="str">
        <f t="shared" ref="EW105" ca="1" si="392">DU105</f>
        <v/>
      </c>
      <c r="EX105" s="509" t="str">
        <f t="shared" ref="EX105" ca="1" si="393">DZ105</f>
        <v/>
      </c>
      <c r="EY105" s="509" t="str">
        <f t="shared" ref="EY105" ca="1" si="394">EE105</f>
        <v/>
      </c>
      <c r="EZ105" s="509" t="str">
        <f t="shared" ref="EZ105" ca="1" si="395">EJ105</f>
        <v/>
      </c>
      <c r="FA105" s="509" t="str">
        <f t="shared" ref="FA105" ca="1" si="396">EO105</f>
        <v/>
      </c>
      <c r="FC105" s="509">
        <f t="shared" ref="FC105" ca="1" si="397">COUNTA(EQ105:FA105)-COUNTBLANK(EQ105:FA105)</f>
        <v>0</v>
      </c>
      <c r="FD105" s="280">
        <f t="shared" ref="FD105" ca="1" si="398">SUM(EQ105:FA105)</f>
        <v>0</v>
      </c>
      <c r="FE105" s="280" t="str">
        <f t="shared" ref="FE105" ca="1" si="399">IF(AND(FC105=FD105,FD105&gt;0),"Show","Hide")</f>
        <v>Hide</v>
      </c>
      <c r="FF105" s="228"/>
      <c r="FG105" s="281"/>
      <c r="FH105" s="281"/>
      <c r="FI105" s="281"/>
      <c r="FJ105" s="281"/>
      <c r="FK105" s="281"/>
      <c r="FL105" s="281"/>
    </row>
    <row r="106" spans="1:168" ht="6" customHeight="1" x14ac:dyDescent="0.25">
      <c r="A106" s="28" t="s">
        <v>526</v>
      </c>
      <c r="C106" s="93"/>
      <c r="D106" s="128"/>
      <c r="E106" s="86"/>
      <c r="F106" s="589"/>
      <c r="G106" s="590"/>
      <c r="H106" s="590"/>
      <c r="I106" s="591"/>
      <c r="J106" s="96"/>
      <c r="K106" s="196"/>
      <c r="L106" s="127"/>
      <c r="M106" s="127"/>
      <c r="N106" s="127"/>
      <c r="O106" s="127"/>
      <c r="Q106" s="1"/>
      <c r="AE106" s="11"/>
      <c r="AF106" s="122"/>
      <c r="AG106" s="12" t="b">
        <f>AG105</f>
        <v>1</v>
      </c>
      <c r="AH106" s="12"/>
      <c r="AI106" s="168"/>
      <c r="AJ106" s="166"/>
      <c r="AK106" s="166"/>
      <c r="AL106" s="167"/>
      <c r="AM106" s="1"/>
      <c r="AN106" s="1"/>
      <c r="AO106" s="1"/>
      <c r="AP106" s="1"/>
      <c r="AQ106" s="1"/>
      <c r="AR106" s="1"/>
      <c r="AS106" s="1"/>
      <c r="AT106" s="230" t="str">
        <f t="shared" si="282"/>
        <v/>
      </c>
      <c r="AU106" s="231" t="str">
        <f t="shared" si="281"/>
        <v/>
      </c>
      <c r="AV106" s="227"/>
      <c r="AW106" s="230" t="str">
        <f>AW105</f>
        <v/>
      </c>
      <c r="AX106" s="227"/>
      <c r="AY106" s="230" t="str">
        <f>AY105</f>
        <v/>
      </c>
      <c r="AZ106" s="227"/>
      <c r="BA106" s="230" t="str">
        <f>BA105</f>
        <v/>
      </c>
      <c r="BB106" s="227"/>
      <c r="BC106" s="230" t="str">
        <f>BC105</f>
        <v/>
      </c>
      <c r="BD106" s="227"/>
      <c r="BE106" s="230" t="str">
        <f>BE105</f>
        <v/>
      </c>
      <c r="BF106" s="227"/>
      <c r="BG106" s="230" t="str">
        <f>BG105</f>
        <v/>
      </c>
      <c r="BH106" s="1"/>
      <c r="FE106" s="90" t="str">
        <f ca="1">FE105</f>
        <v>Hide</v>
      </c>
      <c r="FF106" s="228"/>
      <c r="FG106" s="281"/>
      <c r="FH106" s="281"/>
      <c r="FI106" s="281"/>
      <c r="FJ106" s="281"/>
      <c r="FK106" s="281"/>
      <c r="FL106" s="281"/>
    </row>
    <row r="107" spans="1:168" ht="13.8" thickBot="1" x14ac:dyDescent="0.3">
      <c r="A107" s="494"/>
      <c r="C107" s="602" t="s">
        <v>703</v>
      </c>
      <c r="D107" s="603"/>
      <c r="E107" s="603"/>
      <c r="F107" s="603"/>
      <c r="G107" s="603"/>
      <c r="H107" s="603"/>
      <c r="I107" s="603"/>
      <c r="J107" s="197"/>
      <c r="K107" s="198"/>
      <c r="L107" s="191"/>
      <c r="Q107" s="1"/>
      <c r="AE107" s="13"/>
      <c r="AF107" s="41"/>
      <c r="AG107" s="142"/>
      <c r="AH107" s="142"/>
      <c r="AJ107" s="142"/>
      <c r="AK107" s="162"/>
      <c r="AL107" s="163"/>
      <c r="AM107" s="1"/>
      <c r="AN107" s="1"/>
      <c r="AO107" s="1"/>
      <c r="AP107" s="228"/>
      <c r="AQ107" s="228"/>
      <c r="AR107" s="228"/>
      <c r="AS107" s="1"/>
      <c r="AT107" s="286">
        <v>0</v>
      </c>
      <c r="AU107" s="231" t="str">
        <f t="shared" si="281"/>
        <v/>
      </c>
      <c r="AV107" s="253">
        <f>Setup_Flag</f>
        <v>0</v>
      </c>
      <c r="AW107" s="127"/>
      <c r="AX107" s="253">
        <f>MR2_Flag</f>
        <v>0</v>
      </c>
      <c r="AY107" s="127"/>
      <c r="AZ107" s="253">
        <f>DP_Flag</f>
        <v>0</v>
      </c>
      <c r="BA107" s="127"/>
      <c r="BB107" s="253">
        <f>SS_Flag</f>
        <v>0</v>
      </c>
      <c r="BC107" s="127"/>
      <c r="BD107" s="253">
        <f>SP_Flag</f>
        <v>0</v>
      </c>
      <c r="BE107" s="127"/>
      <c r="BF107" s="253">
        <f>FM_Flag</f>
        <v>0</v>
      </c>
      <c r="BG107" s="127"/>
      <c r="BH107" s="1"/>
      <c r="FF107" s="228"/>
      <c r="FG107" s="281"/>
      <c r="FH107" s="281"/>
      <c r="FI107" s="281"/>
      <c r="FJ107" s="281"/>
      <c r="FK107" s="281"/>
      <c r="FL107" s="281"/>
    </row>
    <row r="108" spans="1:168" ht="6" customHeight="1" x14ac:dyDescent="0.25">
      <c r="A108" s="494"/>
      <c r="C108" s="510"/>
      <c r="D108" s="597"/>
      <c r="E108" s="597"/>
      <c r="F108" s="597"/>
      <c r="G108" s="597"/>
      <c r="H108" s="597"/>
      <c r="I108" s="597"/>
      <c r="J108" s="597"/>
      <c r="K108" s="192"/>
      <c r="Q108" s="1"/>
      <c r="AE108" s="8"/>
      <c r="AG108" s="5"/>
      <c r="AM108" s="1"/>
      <c r="AN108" s="1"/>
      <c r="AO108" s="228"/>
      <c r="AP108" s="228"/>
      <c r="AQ108" s="228"/>
      <c r="AR108" s="228"/>
      <c r="AS108" s="1"/>
      <c r="AT108" s="228"/>
      <c r="AU108" s="228"/>
      <c r="AV108" s="1"/>
      <c r="AW108" s="1"/>
      <c r="AX108" s="1"/>
      <c r="AY108" s="1"/>
      <c r="AZ108" s="1"/>
      <c r="BA108" s="1"/>
      <c r="BB108" s="1"/>
      <c r="BC108" s="1"/>
      <c r="BD108" s="1"/>
      <c r="BE108" s="1"/>
      <c r="BF108" s="1"/>
      <c r="BG108" s="1"/>
      <c r="BH108" s="1"/>
      <c r="FF108" s="228"/>
      <c r="FG108" s="281"/>
      <c r="FH108" s="281"/>
      <c r="FI108" s="281"/>
      <c r="FJ108" s="281"/>
      <c r="FK108" s="281"/>
      <c r="FL108" s="281"/>
    </row>
    <row r="109" spans="1:168" x14ac:dyDescent="0.25">
      <c r="A109" s="28" t="s">
        <v>546</v>
      </c>
      <c r="B109" s="214">
        <v>1</v>
      </c>
      <c r="C109" s="510"/>
      <c r="D109" s="598"/>
      <c r="E109" s="598"/>
      <c r="F109" s="598"/>
      <c r="G109" s="598"/>
      <c r="H109" s="598"/>
      <c r="I109" s="598"/>
      <c r="J109" s="598"/>
      <c r="K109" s="192"/>
      <c r="L109" s="84">
        <f>IF(OR(COUNTBLANK(L16:L107)-1=ROWS(POA:Note_Pad)-2,COUNTIF(L16:L107,"n/a")=ROWS(POA:Note_Pad)-2,COUNTBLANK(L16:L107)-1+COUNTIF(L16:L107,"n/a")=ROWS(POA:Note_Pad)-2),0,1)</f>
        <v>0</v>
      </c>
      <c r="M109" s="84">
        <f>IF(OR(COUNTBLANK(M16:M107)-1=ROWS(POA:Note_Pad)-2,COUNTIF(M16:M107,"n/a")=ROWS(POA:Note_Pad)-2,COUNTBLANK(M16:M107)-1+COUNTIF(M16:M107,"n/a")=ROWS(POA:Note_Pad)-2),0,1)</f>
        <v>0</v>
      </c>
      <c r="N109" s="84">
        <f>IF(OR(COUNTBLANK(N16:N107)-1=ROWS(POA:Note_Pad)-2,COUNTIF(N16:N107,"n/a")=ROWS(POA:Note_Pad)-2,COUNTBLANK(N16:N107)-1+COUNTIF(N16:N107,"n/a")=ROWS(POA:Note_Pad)-2),0,1)</f>
        <v>0</v>
      </c>
      <c r="O109" s="84">
        <f>IF(OR(COUNTBLANK(O16:O107)-1=ROWS(POA:Note_Pad)-2,COUNTIF(O16:O107,"n/a")=ROWS(POA:Note_Pad)-2,COUNTBLANK(O16:O107)-1+COUNTIF(O16:O107,"n/a")=ROWS(POA:Note_Pad)-2),0,1)</f>
        <v>0</v>
      </c>
      <c r="Q109" s="1"/>
      <c r="AM109" s="1"/>
      <c r="AN109" s="157">
        <f>D109</f>
        <v>0</v>
      </c>
      <c r="AO109" s="228"/>
      <c r="AP109" s="228"/>
      <c r="AQ109" s="228"/>
      <c r="AR109" s="228"/>
      <c r="AS109" s="1"/>
      <c r="AT109" s="228"/>
      <c r="AU109" s="228"/>
      <c r="AV109" s="1"/>
      <c r="AW109" s="1"/>
      <c r="AX109" s="1"/>
      <c r="AY109" s="1"/>
      <c r="AZ109" s="1"/>
      <c r="BA109" s="1"/>
      <c r="BB109" s="1"/>
      <c r="BC109" s="1"/>
      <c r="BD109" s="1"/>
      <c r="BE109" s="1"/>
      <c r="BF109" s="1"/>
      <c r="BG109" s="1"/>
      <c r="BH109" s="1"/>
      <c r="FF109" s="228"/>
      <c r="FG109" s="281"/>
      <c r="FH109" s="281"/>
      <c r="FI109" s="281"/>
      <c r="FJ109" s="281"/>
      <c r="FK109" s="281"/>
      <c r="FL109" s="281"/>
    </row>
    <row r="110" spans="1:168" ht="6" customHeight="1" x14ac:dyDescent="0.25">
      <c r="A110" s="494"/>
      <c r="C110" s="511"/>
      <c r="D110" s="599"/>
      <c r="E110" s="599"/>
      <c r="F110" s="599"/>
      <c r="G110" s="599"/>
      <c r="H110" s="599"/>
      <c r="I110" s="599"/>
      <c r="J110" s="599"/>
      <c r="K110" s="196"/>
      <c r="Q110" s="1"/>
      <c r="AM110" s="1"/>
      <c r="AN110" s="1"/>
      <c r="AO110" s="228"/>
      <c r="AP110" s="228"/>
      <c r="AQ110" s="228"/>
      <c r="AR110" s="228"/>
      <c r="AS110" s="1"/>
      <c r="AT110" s="228"/>
      <c r="AU110" s="228"/>
      <c r="AV110" s="1"/>
      <c r="AW110" s="1"/>
      <c r="AX110" s="1"/>
      <c r="AY110" s="1"/>
      <c r="AZ110" s="1"/>
      <c r="BA110" s="1"/>
      <c r="BB110" s="1"/>
      <c r="BC110" s="1"/>
      <c r="BD110" s="1"/>
      <c r="BE110" s="1"/>
      <c r="BF110" s="1"/>
      <c r="BG110" s="1"/>
      <c r="BH110" s="1"/>
      <c r="FF110" s="228"/>
      <c r="FG110" s="281"/>
      <c r="FH110" s="281"/>
      <c r="FI110" s="281"/>
      <c r="FJ110" s="281"/>
      <c r="FK110" s="281"/>
      <c r="FL110" s="281"/>
    </row>
    <row r="111" spans="1:168" x14ac:dyDescent="0.25">
      <c r="A111" s="494"/>
      <c r="C111" s="62"/>
      <c r="D111" s="62"/>
      <c r="E111" s="62"/>
      <c r="F111" s="62"/>
      <c r="G111" s="62"/>
      <c r="H111" s="62"/>
      <c r="I111" s="62"/>
      <c r="J111" s="62"/>
      <c r="Q111" s="1"/>
      <c r="AM111" s="1"/>
      <c r="AN111" s="1"/>
      <c r="AO111" s="228"/>
      <c r="AP111" s="228"/>
      <c r="AQ111" s="228"/>
      <c r="AR111" s="228"/>
      <c r="AS111" s="1"/>
      <c r="AT111" s="228"/>
      <c r="AU111" s="228"/>
      <c r="AV111" s="1"/>
      <c r="AW111" s="1"/>
      <c r="AX111" s="1"/>
      <c r="AY111" s="1"/>
      <c r="AZ111" s="1"/>
      <c r="BA111" s="1"/>
      <c r="BB111" s="1"/>
      <c r="BC111" s="1"/>
      <c r="BD111" s="1"/>
      <c r="BE111" s="1"/>
      <c r="BF111" s="1"/>
      <c r="BG111" s="1"/>
      <c r="BH111" s="1"/>
      <c r="FF111" s="228"/>
      <c r="FG111" s="281"/>
      <c r="FH111" s="281"/>
      <c r="FI111" s="281"/>
      <c r="FJ111" s="281"/>
      <c r="FK111" s="281"/>
      <c r="FL111" s="281"/>
    </row>
    <row r="112" spans="1:168" ht="4.2" customHeight="1" x14ac:dyDescent="0.25">
      <c r="A112" s="494"/>
      <c r="B112" s="1"/>
      <c r="C112" s="1"/>
      <c r="D112" s="2"/>
      <c r="E112" s="2"/>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228"/>
      <c r="AP112" s="228"/>
      <c r="AQ112" s="228"/>
      <c r="AR112" s="228"/>
      <c r="AS112" s="1"/>
      <c r="AT112" s="228"/>
      <c r="AU112" s="228"/>
      <c r="AV112" s="1"/>
      <c r="AW112" s="1"/>
      <c r="AX112" s="1"/>
      <c r="AY112" s="1"/>
      <c r="AZ112" s="1"/>
      <c r="BA112" s="1"/>
      <c r="BB112" s="1"/>
      <c r="BC112" s="1"/>
      <c r="BD112" s="1"/>
      <c r="BE112" s="1"/>
      <c r="BF112" s="1"/>
      <c r="BG112" s="1"/>
      <c r="BH112" s="1"/>
      <c r="BI112" s="1"/>
      <c r="BJ112" s="228"/>
      <c r="BK112" s="228"/>
      <c r="BL112" s="1"/>
      <c r="BM112" s="1"/>
      <c r="BN112" s="1"/>
      <c r="BO112" s="1"/>
      <c r="BP112" s="1"/>
      <c r="BQ112" s="1"/>
      <c r="BR112" s="1"/>
      <c r="BS112" s="1"/>
      <c r="BT112" s="1"/>
      <c r="BU112" s="1"/>
      <c r="BV112" s="1"/>
      <c r="BW112" s="1"/>
      <c r="BX112" s="1"/>
      <c r="BY112" s="1"/>
      <c r="BZ112" s="1"/>
      <c r="CA112" s="281"/>
      <c r="CB112" s="281"/>
      <c r="CC112" s="281"/>
      <c r="CD112" s="281"/>
      <c r="CE112" s="281"/>
      <c r="CF112" s="281"/>
      <c r="CG112" s="281"/>
      <c r="CH112" s="281"/>
      <c r="CI112" s="281"/>
      <c r="CJ112" s="281"/>
      <c r="CK112" s="281"/>
      <c r="CL112" s="281"/>
      <c r="CM112" s="281"/>
      <c r="CN112" s="281"/>
      <c r="CO112" s="281"/>
      <c r="CP112" s="281"/>
      <c r="CQ112" s="281"/>
      <c r="CR112" s="281"/>
      <c r="CS112" s="281"/>
      <c r="CT112" s="281"/>
      <c r="CU112" s="281"/>
      <c r="CV112" s="281"/>
      <c r="CW112" s="281"/>
      <c r="CX112" s="281"/>
      <c r="CY112" s="281"/>
      <c r="CZ112" s="281"/>
      <c r="DA112" s="281"/>
      <c r="DB112" s="281"/>
      <c r="DC112" s="281"/>
      <c r="DD112" s="281"/>
      <c r="DE112" s="281"/>
      <c r="DF112" s="281"/>
      <c r="DG112" s="281"/>
      <c r="DH112" s="281"/>
      <c r="DI112" s="281"/>
      <c r="DJ112" s="281"/>
      <c r="DK112" s="281"/>
      <c r="DL112" s="281"/>
      <c r="DM112" s="281"/>
      <c r="DN112" s="281"/>
      <c r="DO112" s="281"/>
      <c r="DP112" s="281"/>
      <c r="DQ112" s="281"/>
      <c r="DR112" s="281"/>
      <c r="DS112" s="281"/>
      <c r="DT112" s="281"/>
      <c r="DU112" s="281"/>
      <c r="DV112" s="281"/>
      <c r="DW112" s="281"/>
      <c r="DX112" s="281"/>
      <c r="DY112" s="281"/>
      <c r="DZ112" s="281"/>
      <c r="EA112" s="281"/>
      <c r="EB112" s="281"/>
      <c r="EC112" s="281"/>
      <c r="ED112" s="281"/>
      <c r="EE112" s="281"/>
      <c r="EF112" s="281"/>
      <c r="EG112" s="281"/>
      <c r="EH112" s="281"/>
      <c r="EI112" s="281"/>
      <c r="EJ112" s="281"/>
      <c r="EK112" s="281"/>
      <c r="EL112" s="281"/>
      <c r="EM112" s="281"/>
      <c r="EN112" s="281"/>
      <c r="EO112" s="281"/>
      <c r="EP112" s="281"/>
      <c r="EQ112" s="281"/>
      <c r="ER112" s="281"/>
      <c r="ES112" s="281"/>
      <c r="ET112" s="281"/>
      <c r="EU112" s="281"/>
      <c r="EV112" s="281"/>
      <c r="EW112" s="281"/>
      <c r="EX112" s="281"/>
      <c r="EY112" s="281"/>
      <c r="EZ112" s="281"/>
      <c r="FA112" s="281"/>
      <c r="FB112" s="281"/>
      <c r="FC112" s="281"/>
      <c r="FD112" s="281"/>
      <c r="FE112" s="281"/>
      <c r="FF112" s="281"/>
      <c r="FG112" s="281"/>
      <c r="FH112" s="281"/>
      <c r="FI112" s="281"/>
      <c r="FJ112" s="281"/>
      <c r="FK112" s="281"/>
      <c r="FL112" s="281"/>
    </row>
    <row r="113" spans="1:168" x14ac:dyDescent="0.25">
      <c r="A113" s="494"/>
      <c r="B113" s="494"/>
      <c r="C113" s="222" t="s">
        <v>704</v>
      </c>
      <c r="D113" s="2"/>
      <c r="E113" s="2"/>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228"/>
      <c r="AP113" s="228"/>
      <c r="AQ113" s="228"/>
      <c r="AR113" s="228"/>
      <c r="AS113" s="1"/>
      <c r="AT113" s="228"/>
      <c r="AU113" s="228"/>
      <c r="AV113" s="1"/>
      <c r="AW113" s="1"/>
      <c r="AX113" s="1"/>
      <c r="AY113" s="1"/>
      <c r="AZ113" s="1"/>
      <c r="BA113" s="1"/>
      <c r="BB113" s="1"/>
      <c r="BC113" s="1"/>
      <c r="BD113" s="1"/>
      <c r="BE113" s="1"/>
      <c r="BF113" s="1"/>
      <c r="BG113" s="1"/>
      <c r="BH113" s="1"/>
      <c r="BI113" s="1"/>
      <c r="BJ113" s="228"/>
      <c r="BK113" s="228"/>
      <c r="BL113" s="1"/>
      <c r="BM113" s="1"/>
      <c r="BN113" s="1"/>
      <c r="BO113" s="1"/>
      <c r="BP113" s="1"/>
      <c r="BQ113" s="1"/>
      <c r="BR113" s="1"/>
      <c r="BS113" s="1"/>
      <c r="BT113" s="1"/>
      <c r="BU113" s="1"/>
      <c r="BV113" s="1"/>
      <c r="BW113" s="1"/>
      <c r="BX113" s="1"/>
      <c r="BY113" s="1"/>
      <c r="BZ113" s="1"/>
      <c r="CA113" s="281"/>
      <c r="CB113" s="281"/>
      <c r="CC113" s="281"/>
      <c r="CD113" s="281"/>
      <c r="CE113" s="281"/>
      <c r="CF113" s="281"/>
      <c r="CG113" s="281"/>
      <c r="CH113" s="281"/>
      <c r="CI113" s="281"/>
      <c r="CJ113" s="281"/>
      <c r="CK113" s="281"/>
      <c r="CL113" s="281"/>
      <c r="CM113" s="281"/>
      <c r="CN113" s="281"/>
      <c r="CO113" s="281"/>
      <c r="CP113" s="281"/>
      <c r="CQ113" s="281"/>
      <c r="CR113" s="281"/>
      <c r="CS113" s="281"/>
      <c r="CT113" s="281"/>
      <c r="CU113" s="281"/>
      <c r="CV113" s="281"/>
      <c r="CW113" s="281"/>
      <c r="CX113" s="281"/>
      <c r="CY113" s="281"/>
      <c r="CZ113" s="281"/>
      <c r="DA113" s="281"/>
      <c r="DB113" s="281"/>
      <c r="DC113" s="281"/>
      <c r="DD113" s="281"/>
      <c r="DE113" s="281"/>
      <c r="DF113" s="281"/>
      <c r="DG113" s="281"/>
      <c r="DH113" s="281"/>
      <c r="DI113" s="281"/>
      <c r="DJ113" s="281"/>
      <c r="DK113" s="281"/>
      <c r="DL113" s="281"/>
      <c r="DM113" s="281"/>
      <c r="DN113" s="281"/>
      <c r="DO113" s="281"/>
      <c r="DP113" s="281"/>
      <c r="DQ113" s="281"/>
      <c r="DR113" s="281"/>
      <c r="DS113" s="281"/>
      <c r="DT113" s="281"/>
      <c r="DU113" s="281"/>
      <c r="DV113" s="281"/>
      <c r="DW113" s="281"/>
      <c r="DX113" s="281"/>
      <c r="DY113" s="281"/>
      <c r="DZ113" s="281"/>
      <c r="EA113" s="281"/>
      <c r="EB113" s="281"/>
      <c r="EC113" s="281"/>
      <c r="ED113" s="281"/>
      <c r="EE113" s="281"/>
      <c r="EF113" s="281"/>
      <c r="EG113" s="281"/>
      <c r="EH113" s="281"/>
      <c r="EI113" s="281"/>
      <c r="EJ113" s="281"/>
      <c r="EK113" s="281"/>
      <c r="EL113" s="281"/>
      <c r="EM113" s="281"/>
      <c r="EN113" s="281"/>
      <c r="EO113" s="281"/>
      <c r="EP113" s="281"/>
      <c r="EQ113" s="281"/>
      <c r="ER113" s="281"/>
      <c r="ES113" s="281"/>
      <c r="ET113" s="281"/>
      <c r="EU113" s="281"/>
      <c r="EV113" s="281"/>
      <c r="EW113" s="281"/>
      <c r="EX113" s="281"/>
      <c r="EY113" s="281"/>
      <c r="EZ113" s="281"/>
      <c r="FA113" s="281"/>
      <c r="FB113" s="281"/>
      <c r="FC113" s="281"/>
      <c r="FD113" s="281"/>
      <c r="FE113" s="281"/>
      <c r="FF113" s="281"/>
      <c r="FG113" s="281"/>
      <c r="FH113" s="281"/>
      <c r="FI113" s="281"/>
      <c r="FJ113" s="281"/>
      <c r="FK113" s="281"/>
      <c r="FL113" s="281"/>
    </row>
    <row r="114" spans="1:168" x14ac:dyDescent="0.25">
      <c r="A114" s="494"/>
      <c r="B114" s="1"/>
      <c r="C114" s="1"/>
      <c r="D114" s="2"/>
      <c r="E114" s="2"/>
      <c r="F114" s="1"/>
      <c r="G114" s="1"/>
      <c r="H114" s="1"/>
      <c r="I114" s="1"/>
      <c r="J114" s="1"/>
      <c r="K114" s="1"/>
      <c r="L114" s="1"/>
      <c r="M114" s="1"/>
      <c r="N114" s="1"/>
      <c r="O114" s="1"/>
      <c r="P114" s="1"/>
      <c r="Q114" s="1"/>
      <c r="R114" s="1"/>
      <c r="S114" s="1"/>
      <c r="T114" s="1"/>
      <c r="U114" s="1"/>
      <c r="V114" s="1"/>
      <c r="W114" s="217">
        <f>SUM(W13:W16)</f>
        <v>0</v>
      </c>
      <c r="X114" s="1"/>
      <c r="Y114" s="1"/>
      <c r="Z114" s="1"/>
      <c r="AA114" s="1"/>
      <c r="AB114" s="1"/>
      <c r="AC114" s="1"/>
      <c r="AD114" s="1"/>
      <c r="AE114" s="217">
        <f>COUNTIF(POA_Y,TRUE)</f>
        <v>0</v>
      </c>
      <c r="AF114" s="217">
        <f>COUNTIF(POA_N,TRUE)</f>
        <v>0</v>
      </c>
      <c r="AG114" s="217">
        <f>COUNTIF(Eval_1,TRUE)</f>
        <v>90</v>
      </c>
      <c r="AH114" s="1"/>
      <c r="AI114" s="1"/>
      <c r="AJ114" s="1"/>
      <c r="AK114" s="1"/>
      <c r="AL114" s="1"/>
      <c r="AM114" s="217">
        <f>COUNTA(Cause_Codes)</f>
        <v>0</v>
      </c>
      <c r="AN114" s="1" t="s">
        <v>705</v>
      </c>
      <c r="AO114" s="228"/>
      <c r="AP114" s="228"/>
      <c r="AQ114" s="228"/>
      <c r="AR114" s="228"/>
      <c r="AS114" s="1"/>
      <c r="AT114" s="228"/>
      <c r="AU114" s="228"/>
      <c r="AV114" s="231">
        <f>(COUNTA(AV16:AV107)-2)+(COUNTBLANK(Show_Setup)-2)/3</f>
        <v>30</v>
      </c>
      <c r="AW114" s="1"/>
      <c r="AX114" s="231">
        <f>(COUNTA(AX16:AX107)-2)+(COUNTBLANK(Show_MR2)-2)/3</f>
        <v>30</v>
      </c>
      <c r="AY114" s="1"/>
      <c r="AZ114" s="231">
        <f>(COUNTA(AZ16:AZ107)-2)+(COUNTBLANK(Show_DP)-2)/3</f>
        <v>30</v>
      </c>
      <c r="BA114" s="1"/>
      <c r="BB114" s="231">
        <f>(COUNTA(BB16:BB107)-2)+(COUNTBLANK(Show_SS)-2)/3</f>
        <v>30</v>
      </c>
      <c r="BC114" s="1"/>
      <c r="BD114" s="231">
        <f>(COUNTA(BD16:BD107)-2)+(COUNTBLANK(Show_SP)-2)/3</f>
        <v>30</v>
      </c>
      <c r="BE114" s="1"/>
      <c r="BF114" s="231">
        <f>(COUNTA(BF16:BF107)-2)+(COUNTBLANK(Show_FM)-2)/3</f>
        <v>30</v>
      </c>
      <c r="BG114" s="1"/>
      <c r="BH114" s="1"/>
      <c r="BI114" s="1"/>
      <c r="BJ114" s="228"/>
      <c r="BK114" s="228"/>
      <c r="BL114" s="1"/>
      <c r="BM114" s="1"/>
      <c r="BN114" s="1"/>
      <c r="BO114" s="1"/>
      <c r="BP114" s="1"/>
      <c r="BQ114" s="1"/>
      <c r="BR114" s="1"/>
      <c r="BS114" s="1"/>
      <c r="BT114" s="1"/>
      <c r="BU114" s="1"/>
      <c r="BV114" s="1"/>
      <c r="BW114" s="1"/>
      <c r="BX114" s="1"/>
      <c r="BY114" s="1"/>
      <c r="BZ114" s="1"/>
      <c r="CA114" s="281"/>
      <c r="CB114" s="281"/>
      <c r="CC114" s="281"/>
      <c r="CD114" s="281"/>
      <c r="CE114" s="281"/>
      <c r="CF114" s="281"/>
      <c r="CG114" s="281"/>
      <c r="CH114" s="281"/>
      <c r="CI114" s="281"/>
      <c r="CJ114" s="281"/>
      <c r="CK114" s="281"/>
      <c r="CL114" s="281"/>
      <c r="CM114" s="281"/>
      <c r="CN114" s="281"/>
      <c r="CO114" s="281"/>
      <c r="CP114" s="281"/>
      <c r="CQ114" s="281"/>
      <c r="CR114" s="281"/>
      <c r="CS114" s="281"/>
      <c r="CT114" s="281"/>
      <c r="CU114" s="281"/>
      <c r="CV114" s="281"/>
      <c r="CW114" s="281"/>
      <c r="CX114" s="281"/>
      <c r="CY114" s="281"/>
      <c r="CZ114" s="281"/>
      <c r="DA114" s="281"/>
      <c r="DB114" s="281"/>
      <c r="DC114" s="281"/>
      <c r="DD114" s="281"/>
      <c r="DE114" s="281"/>
      <c r="DF114" s="281"/>
      <c r="DG114" s="281"/>
      <c r="DH114" s="281"/>
      <c r="DI114" s="281"/>
      <c r="DJ114" s="281"/>
      <c r="DK114" s="281"/>
      <c r="DL114" s="281"/>
      <c r="DM114" s="281"/>
      <c r="DN114" s="281"/>
      <c r="DO114" s="281"/>
      <c r="DP114" s="281"/>
      <c r="DQ114" s="281"/>
      <c r="DR114" s="281"/>
      <c r="DS114" s="281"/>
      <c r="DT114" s="281"/>
      <c r="DU114" s="281"/>
      <c r="DV114" s="281"/>
      <c r="DW114" s="281"/>
      <c r="DX114" s="281"/>
      <c r="DY114" s="281"/>
      <c r="DZ114" s="281"/>
      <c r="EA114" s="281"/>
      <c r="EB114" s="281"/>
      <c r="EC114" s="281"/>
      <c r="ED114" s="281"/>
      <c r="EE114" s="281"/>
      <c r="EF114" s="281"/>
      <c r="EG114" s="281"/>
      <c r="EH114" s="281"/>
      <c r="EI114" s="281"/>
      <c r="EJ114" s="281"/>
      <c r="EK114" s="281"/>
      <c r="EL114" s="281"/>
      <c r="EM114" s="281"/>
      <c r="EN114" s="281"/>
      <c r="EO114" s="281"/>
      <c r="EP114" s="281"/>
      <c r="EQ114" s="281"/>
      <c r="ER114" s="281"/>
      <c r="ES114" s="281"/>
      <c r="ET114" s="281"/>
      <c r="EU114" s="281"/>
      <c r="EV114" s="281"/>
      <c r="EW114" s="281"/>
      <c r="EX114" s="281"/>
      <c r="EY114" s="281"/>
      <c r="EZ114" s="281"/>
      <c r="FA114" s="281"/>
      <c r="FB114" s="281"/>
      <c r="FC114" s="281"/>
      <c r="FD114" s="281"/>
      <c r="FE114" s="281"/>
      <c r="FF114" s="281"/>
      <c r="FG114" s="281"/>
      <c r="FH114" s="281"/>
      <c r="FI114" s="281"/>
      <c r="FJ114" s="281"/>
      <c r="FK114" s="281"/>
      <c r="FL114" s="281"/>
    </row>
    <row r="115" spans="1:168" x14ac:dyDescent="0.25">
      <c r="A115" s="494"/>
      <c r="B115" s="1"/>
      <c r="C115" s="1"/>
      <c r="D115" s="2"/>
      <c r="E115" s="2"/>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217">
        <f>SUM(ST)+SUM(PA)+SUM(CA)</f>
        <v>0</v>
      </c>
      <c r="AN115" s="1" t="s">
        <v>706</v>
      </c>
      <c r="AO115" s="228"/>
      <c r="AP115" s="228"/>
      <c r="AQ115" s="228"/>
      <c r="AR115" s="228"/>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281"/>
      <c r="CB115" s="281"/>
      <c r="CC115" s="281"/>
      <c r="CD115" s="281"/>
      <c r="CE115" s="281"/>
      <c r="CF115" s="281"/>
      <c r="CG115" s="281"/>
      <c r="CH115" s="281"/>
      <c r="CI115" s="281"/>
      <c r="CJ115" s="281"/>
      <c r="CK115" s="281"/>
      <c r="CL115" s="281"/>
      <c r="CM115" s="281"/>
      <c r="CN115" s="281"/>
      <c r="CO115" s="281"/>
      <c r="CP115" s="281"/>
      <c r="CQ115" s="281"/>
      <c r="CR115" s="281"/>
      <c r="CS115" s="281"/>
      <c r="CT115" s="281"/>
      <c r="CU115" s="281"/>
      <c r="CV115" s="281"/>
      <c r="CW115" s="281"/>
      <c r="CX115" s="281"/>
      <c r="CY115" s="281"/>
      <c r="CZ115" s="281"/>
      <c r="DA115" s="281"/>
      <c r="DB115" s="281"/>
      <c r="DC115" s="281"/>
      <c r="DD115" s="281"/>
      <c r="DE115" s="281"/>
      <c r="DF115" s="281"/>
      <c r="DG115" s="281"/>
      <c r="DH115" s="281"/>
      <c r="DI115" s="281"/>
      <c r="DJ115" s="281"/>
      <c r="DK115" s="281"/>
      <c r="DL115" s="281"/>
      <c r="DM115" s="281"/>
      <c r="DN115" s="281"/>
      <c r="DO115" s="281"/>
      <c r="DP115" s="281"/>
      <c r="DQ115" s="281"/>
      <c r="DR115" s="281"/>
      <c r="DS115" s="281"/>
      <c r="DT115" s="281"/>
      <c r="DU115" s="281"/>
      <c r="DV115" s="281"/>
      <c r="DW115" s="281"/>
      <c r="DX115" s="281"/>
      <c r="DY115" s="281"/>
      <c r="DZ115" s="281"/>
      <c r="EA115" s="281"/>
      <c r="EB115" s="281"/>
      <c r="EC115" s="281"/>
      <c r="ED115" s="281"/>
      <c r="EE115" s="281"/>
      <c r="EF115" s="281"/>
      <c r="EG115" s="281"/>
      <c r="EH115" s="281"/>
      <c r="EI115" s="281"/>
      <c r="EJ115" s="281"/>
      <c r="EK115" s="281"/>
      <c r="EL115" s="281"/>
      <c r="EM115" s="281"/>
      <c r="EN115" s="281"/>
      <c r="EO115" s="281"/>
      <c r="EP115" s="281"/>
      <c r="EQ115" s="281"/>
      <c r="ER115" s="281"/>
      <c r="ES115" s="281"/>
      <c r="ET115" s="281"/>
      <c r="EU115" s="281"/>
      <c r="EV115" s="281"/>
      <c r="EW115" s="281"/>
      <c r="EX115" s="281"/>
      <c r="EY115" s="281"/>
      <c r="EZ115" s="281"/>
      <c r="FA115" s="281"/>
      <c r="FB115" s="281"/>
      <c r="FC115" s="281"/>
      <c r="FD115" s="281"/>
      <c r="FE115" s="281"/>
      <c r="FF115" s="281"/>
      <c r="FG115" s="281"/>
      <c r="FH115" s="281"/>
      <c r="FI115" s="281"/>
      <c r="FJ115" s="281"/>
      <c r="FK115" s="281"/>
      <c r="FL115" s="281"/>
    </row>
    <row r="116" spans="1:168" x14ac:dyDescent="0.25">
      <c r="A116" s="494"/>
      <c r="B116" s="1"/>
      <c r="C116" s="1"/>
      <c r="D116" s="2"/>
      <c r="E116" s="2"/>
      <c r="F116" s="1"/>
      <c r="G116" s="1"/>
      <c r="H116" s="1"/>
      <c r="I116" s="1"/>
      <c r="J116" s="1"/>
      <c r="K116" s="1"/>
      <c r="L116" s="1"/>
      <c r="M116" s="1"/>
      <c r="N116" s="1"/>
      <c r="O116" s="1"/>
      <c r="P116" s="1"/>
      <c r="Q116" s="1"/>
      <c r="R116" s="1"/>
      <c r="S116" s="1"/>
      <c r="T116" s="1"/>
      <c r="U116" s="1"/>
      <c r="V116" s="1"/>
      <c r="W116" s="217">
        <f>Find_1</f>
        <v>0</v>
      </c>
      <c r="X116" s="1"/>
      <c r="Y116" s="1"/>
      <c r="Z116" s="1"/>
      <c r="AA116" s="1"/>
      <c r="AB116" s="1"/>
      <c r="AC116" s="1"/>
      <c r="AD116" s="1"/>
      <c r="AE116" s="1"/>
      <c r="AF116" s="1"/>
      <c r="AG116" s="1"/>
      <c r="AH116" s="1"/>
      <c r="AI116" s="1"/>
      <c r="AJ116" s="1"/>
      <c r="AK116" s="1"/>
      <c r="AL116" s="1"/>
      <c r="AM116" s="217">
        <f>SUM(COUNTIF(Cause_Codes,"{C08a}"),COUNTIF(Cause_Codes,"{C08b}"),COUNTIF(Cause_Codes,"{C08c}"),COUNTIF(Cause_Codes,"{C08d}"),COUNTIF(Cause_Codes,"{C08e}"),COUNTIF(Cause_Codes,"{C08f}"))-COUNTA(CC08_Practices)</f>
        <v>0</v>
      </c>
      <c r="AN116" s="1" t="s">
        <v>707</v>
      </c>
      <c r="AO116" s="228"/>
      <c r="AP116" s="228"/>
      <c r="AQ116" s="228"/>
      <c r="AR116" s="228"/>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281"/>
      <c r="CB116" s="281"/>
      <c r="CC116" s="281"/>
      <c r="CD116" s="281"/>
      <c r="CE116" s="281"/>
      <c r="CF116" s="281"/>
      <c r="CG116" s="281"/>
      <c r="CH116" s="281"/>
      <c r="CI116" s="281"/>
      <c r="CJ116" s="281"/>
      <c r="CK116" s="281"/>
      <c r="CL116" s="281"/>
      <c r="CM116" s="281"/>
      <c r="CN116" s="281"/>
      <c r="CO116" s="281"/>
      <c r="CP116" s="281"/>
      <c r="CQ116" s="281"/>
      <c r="CR116" s="281"/>
      <c r="CS116" s="281"/>
      <c r="CT116" s="281"/>
      <c r="CU116" s="281"/>
      <c r="CV116" s="281"/>
      <c r="CW116" s="281"/>
      <c r="CX116" s="281"/>
      <c r="CY116" s="281"/>
      <c r="CZ116" s="281"/>
      <c r="DA116" s="281"/>
      <c r="DB116" s="281"/>
      <c r="DC116" s="281"/>
      <c r="DD116" s="281"/>
      <c r="DE116" s="281"/>
      <c r="DF116" s="281"/>
      <c r="DG116" s="281"/>
      <c r="DH116" s="281"/>
      <c r="DI116" s="281"/>
      <c r="DJ116" s="281"/>
      <c r="DK116" s="281"/>
      <c r="DL116" s="281"/>
      <c r="DM116" s="281"/>
      <c r="DN116" s="281"/>
      <c r="DO116" s="281"/>
      <c r="DP116" s="281"/>
      <c r="DQ116" s="281"/>
      <c r="DR116" s="281"/>
      <c r="DS116" s="281"/>
      <c r="DT116" s="281"/>
      <c r="DU116" s="281"/>
      <c r="DV116" s="281"/>
      <c r="DW116" s="281"/>
      <c r="DX116" s="281"/>
      <c r="DY116" s="281"/>
      <c r="DZ116" s="281"/>
      <c r="EA116" s="281"/>
      <c r="EB116" s="281"/>
      <c r="EC116" s="281"/>
      <c r="ED116" s="281"/>
      <c r="EE116" s="281"/>
      <c r="EF116" s="281"/>
      <c r="EG116" s="281"/>
      <c r="EH116" s="281"/>
      <c r="EI116" s="281"/>
      <c r="EJ116" s="281"/>
      <c r="EK116" s="281"/>
      <c r="EL116" s="281"/>
      <c r="EM116" s="281"/>
      <c r="EN116" s="281"/>
      <c r="EO116" s="281"/>
      <c r="EP116" s="281"/>
      <c r="EQ116" s="281"/>
      <c r="ER116" s="281"/>
      <c r="ES116" s="281"/>
      <c r="ET116" s="281"/>
      <c r="EU116" s="281"/>
      <c r="EV116" s="281"/>
      <c r="EW116" s="281"/>
      <c r="EX116" s="281"/>
      <c r="EY116" s="281"/>
      <c r="EZ116" s="281"/>
      <c r="FA116" s="281"/>
      <c r="FB116" s="281"/>
      <c r="FC116" s="281"/>
      <c r="FD116" s="281"/>
      <c r="FE116" s="281"/>
      <c r="FF116" s="281"/>
      <c r="FG116" s="281"/>
      <c r="FH116" s="281"/>
      <c r="FI116" s="281"/>
      <c r="FJ116" s="281"/>
      <c r="FK116" s="281"/>
      <c r="FL116" s="281"/>
    </row>
    <row r="117" spans="1:168" x14ac:dyDescent="0.25">
      <c r="A117" s="494"/>
      <c r="B117" s="1"/>
      <c r="C117" s="1"/>
      <c r="D117" s="2"/>
      <c r="E117" s="2"/>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217">
        <f>SUM(COUNTIF(Cause_Codes,"{C99}"),COUNTIF(Cause_Codes,"{S99}"))-COUNTA(Others)</f>
        <v>0</v>
      </c>
      <c r="AN117" s="1" t="s">
        <v>708</v>
      </c>
      <c r="AO117" s="228"/>
      <c r="AP117" s="228"/>
      <c r="AQ117" s="228"/>
      <c r="AR117" s="228"/>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281"/>
      <c r="CB117" s="281"/>
      <c r="CC117" s="281"/>
      <c r="CD117" s="281"/>
      <c r="CE117" s="281"/>
      <c r="CF117" s="281"/>
      <c r="CG117" s="281"/>
      <c r="CH117" s="281"/>
      <c r="CI117" s="281"/>
      <c r="CJ117" s="281"/>
      <c r="CK117" s="281"/>
      <c r="CL117" s="281"/>
      <c r="CM117" s="281"/>
      <c r="CN117" s="281"/>
      <c r="CO117" s="281"/>
      <c r="CP117" s="281"/>
      <c r="CQ117" s="281"/>
      <c r="CR117" s="281"/>
      <c r="CS117" s="281"/>
      <c r="CT117" s="281"/>
      <c r="CU117" s="281"/>
      <c r="CV117" s="281"/>
      <c r="CW117" s="281"/>
      <c r="CX117" s="281"/>
      <c r="CY117" s="281"/>
      <c r="CZ117" s="281"/>
      <c r="DA117" s="281"/>
      <c r="DB117" s="281"/>
      <c r="DC117" s="281"/>
      <c r="DD117" s="281"/>
      <c r="DE117" s="281"/>
      <c r="DF117" s="281"/>
      <c r="DG117" s="281"/>
      <c r="DH117" s="281"/>
      <c r="DI117" s="281"/>
      <c r="DJ117" s="281"/>
      <c r="DK117" s="281"/>
      <c r="DL117" s="281"/>
      <c r="DM117" s="281"/>
      <c r="DN117" s="281"/>
      <c r="DO117" s="281"/>
      <c r="DP117" s="281"/>
      <c r="DQ117" s="281"/>
      <c r="DR117" s="281"/>
      <c r="DS117" s="281"/>
      <c r="DT117" s="281"/>
      <c r="DU117" s="281"/>
      <c r="DV117" s="281"/>
      <c r="DW117" s="281"/>
      <c r="DX117" s="281"/>
      <c r="DY117" s="281"/>
      <c r="DZ117" s="281"/>
      <c r="EA117" s="281"/>
      <c r="EB117" s="281"/>
      <c r="EC117" s="281"/>
      <c r="ED117" s="281"/>
      <c r="EE117" s="281"/>
      <c r="EF117" s="281"/>
      <c r="EG117" s="281"/>
      <c r="EH117" s="281"/>
      <c r="EI117" s="281"/>
      <c r="EJ117" s="281"/>
      <c r="EK117" s="281"/>
      <c r="EL117" s="281"/>
      <c r="EM117" s="281"/>
      <c r="EN117" s="281"/>
      <c r="EO117" s="281"/>
      <c r="EP117" s="281"/>
      <c r="EQ117" s="281"/>
      <c r="ER117" s="281"/>
      <c r="ES117" s="281"/>
      <c r="ET117" s="281"/>
      <c r="EU117" s="281"/>
      <c r="EV117" s="281"/>
      <c r="EW117" s="281"/>
      <c r="EX117" s="281"/>
      <c r="EY117" s="281"/>
      <c r="EZ117" s="281"/>
      <c r="FA117" s="281"/>
      <c r="FB117" s="281"/>
      <c r="FC117" s="281"/>
      <c r="FD117" s="281"/>
      <c r="FE117" s="281"/>
      <c r="FF117" s="281"/>
      <c r="FG117" s="281"/>
      <c r="FH117" s="281"/>
      <c r="FI117" s="281"/>
      <c r="FJ117" s="281"/>
      <c r="FK117" s="281"/>
      <c r="FL117" s="281"/>
    </row>
    <row r="118" spans="1:168" x14ac:dyDescent="0.25">
      <c r="A118" s="494"/>
      <c r="B118" s="1"/>
      <c r="C118" s="1"/>
      <c r="D118" s="2"/>
      <c r="E118" s="2"/>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228"/>
      <c r="AP118" s="228"/>
      <c r="AQ118" s="228"/>
      <c r="AR118" s="228"/>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281"/>
      <c r="CB118" s="281"/>
      <c r="CC118" s="281"/>
      <c r="CD118" s="281"/>
      <c r="CE118" s="281"/>
      <c r="CF118" s="281"/>
      <c r="CG118" s="281"/>
      <c r="CH118" s="281"/>
      <c r="CI118" s="281"/>
      <c r="CJ118" s="281"/>
      <c r="CK118" s="281"/>
      <c r="CL118" s="281"/>
      <c r="CM118" s="281"/>
      <c r="CN118" s="281"/>
      <c r="CO118" s="281"/>
      <c r="CP118" s="281"/>
      <c r="CQ118" s="281"/>
      <c r="CR118" s="281"/>
      <c r="CS118" s="281"/>
      <c r="CT118" s="281"/>
      <c r="CU118" s="281"/>
      <c r="CV118" s="281"/>
      <c r="CW118" s="281"/>
      <c r="CX118" s="281"/>
      <c r="CY118" s="281"/>
      <c r="CZ118" s="281"/>
      <c r="DA118" s="281"/>
      <c r="DB118" s="281"/>
      <c r="DC118" s="281"/>
      <c r="DD118" s="281"/>
      <c r="DE118" s="281"/>
      <c r="DF118" s="281"/>
      <c r="DG118" s="281"/>
      <c r="DH118" s="281"/>
      <c r="DI118" s="281"/>
      <c r="DJ118" s="281"/>
      <c r="DK118" s="281"/>
      <c r="DL118" s="281"/>
      <c r="DM118" s="281"/>
      <c r="DN118" s="281"/>
      <c r="DO118" s="281"/>
      <c r="DP118" s="281"/>
      <c r="DQ118" s="281"/>
      <c r="DR118" s="281"/>
      <c r="DS118" s="281"/>
      <c r="DT118" s="281"/>
      <c r="DU118" s="281"/>
      <c r="DV118" s="281"/>
      <c r="DW118" s="281"/>
      <c r="DX118" s="281"/>
      <c r="DY118" s="281"/>
      <c r="DZ118" s="281"/>
      <c r="EA118" s="281"/>
      <c r="EB118" s="281"/>
      <c r="EC118" s="281"/>
      <c r="ED118" s="281"/>
      <c r="EE118" s="281"/>
      <c r="EF118" s="281"/>
      <c r="EG118" s="281"/>
      <c r="EH118" s="281"/>
      <c r="EI118" s="281"/>
      <c r="EJ118" s="281"/>
      <c r="EK118" s="281"/>
      <c r="EL118" s="281"/>
      <c r="EM118" s="281"/>
      <c r="EN118" s="281"/>
      <c r="EO118" s="281"/>
      <c r="EP118" s="281"/>
      <c r="EQ118" s="281"/>
      <c r="ER118" s="281"/>
      <c r="ES118" s="281"/>
      <c r="ET118" s="281"/>
      <c r="EU118" s="281"/>
      <c r="EV118" s="281"/>
      <c r="EW118" s="281"/>
      <c r="EX118" s="281"/>
      <c r="EY118" s="281"/>
      <c r="EZ118" s="281"/>
      <c r="FA118" s="281"/>
      <c r="FB118" s="281"/>
      <c r="FC118" s="281"/>
      <c r="FD118" s="281"/>
      <c r="FE118" s="281"/>
      <c r="FF118" s="281"/>
      <c r="FG118" s="281"/>
      <c r="FH118" s="281"/>
      <c r="FI118" s="281"/>
      <c r="FJ118" s="281"/>
      <c r="FK118" s="281"/>
      <c r="FL118" s="281"/>
    </row>
    <row r="119" spans="1:168" x14ac:dyDescent="0.25">
      <c r="A119" s="494"/>
      <c r="B119" s="1"/>
      <c r="C119" s="1"/>
      <c r="D119" s="2"/>
      <c r="E119" s="2"/>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228"/>
      <c r="AP119" s="228"/>
      <c r="AQ119" s="228"/>
      <c r="AR119" s="228"/>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281"/>
      <c r="CB119" s="281"/>
      <c r="CC119" s="281"/>
      <c r="CD119" s="281"/>
      <c r="CE119" s="281"/>
      <c r="CF119" s="281"/>
      <c r="CG119" s="281"/>
      <c r="CH119" s="281"/>
      <c r="CI119" s="281"/>
      <c r="CJ119" s="281"/>
      <c r="CK119" s="281"/>
      <c r="CL119" s="281"/>
      <c r="CM119" s="281"/>
      <c r="CN119" s="281"/>
      <c r="CO119" s="281"/>
      <c r="CP119" s="281"/>
      <c r="CQ119" s="281"/>
      <c r="CR119" s="281"/>
      <c r="CS119" s="281"/>
      <c r="CT119" s="281"/>
      <c r="CU119" s="281"/>
      <c r="CV119" s="281"/>
      <c r="CW119" s="281"/>
      <c r="CX119" s="281"/>
      <c r="CY119" s="281"/>
      <c r="CZ119" s="281"/>
      <c r="DA119" s="281"/>
      <c r="DB119" s="281"/>
      <c r="DC119" s="281"/>
      <c r="DD119" s="281"/>
      <c r="DE119" s="281"/>
      <c r="DF119" s="281"/>
      <c r="DG119" s="281"/>
      <c r="DH119" s="281"/>
      <c r="DI119" s="281"/>
      <c r="DJ119" s="281"/>
      <c r="DK119" s="281"/>
      <c r="DL119" s="281"/>
      <c r="DM119" s="281"/>
      <c r="DN119" s="281"/>
      <c r="DO119" s="281"/>
      <c r="DP119" s="281"/>
      <c r="DQ119" s="281"/>
      <c r="DR119" s="281"/>
      <c r="DS119" s="281"/>
      <c r="DT119" s="281"/>
      <c r="DU119" s="281"/>
      <c r="DV119" s="281"/>
      <c r="DW119" s="281"/>
      <c r="DX119" s="281"/>
      <c r="DY119" s="281"/>
      <c r="DZ119" s="281"/>
      <c r="EA119" s="281"/>
      <c r="EB119" s="281"/>
      <c r="EC119" s="281"/>
      <c r="ED119" s="281"/>
      <c r="EE119" s="281"/>
      <c r="EF119" s="281"/>
      <c r="EG119" s="281"/>
      <c r="EH119" s="281"/>
      <c r="EI119" s="281"/>
      <c r="EJ119" s="281"/>
      <c r="EK119" s="281"/>
      <c r="EL119" s="281"/>
      <c r="EM119" s="281"/>
      <c r="EN119" s="281"/>
      <c r="EO119" s="281"/>
      <c r="EP119" s="281"/>
      <c r="EQ119" s="281"/>
      <c r="ER119" s="281"/>
      <c r="ES119" s="281"/>
      <c r="ET119" s="281"/>
      <c r="EU119" s="281"/>
      <c r="EV119" s="281"/>
      <c r="EW119" s="281"/>
      <c r="EX119" s="281"/>
      <c r="EY119" s="281"/>
      <c r="EZ119" s="281"/>
      <c r="FA119" s="281"/>
      <c r="FB119" s="281"/>
      <c r="FC119" s="281"/>
      <c r="FD119" s="281"/>
      <c r="FE119" s="281"/>
      <c r="FF119" s="281"/>
      <c r="FG119" s="281"/>
      <c r="FH119" s="281"/>
      <c r="FI119" s="281"/>
      <c r="FJ119" s="281"/>
      <c r="FK119" s="281"/>
      <c r="FL119" s="281"/>
    </row>
    <row r="120" spans="1:168" x14ac:dyDescent="0.25">
      <c r="A120" s="494"/>
      <c r="B120" s="1"/>
      <c r="C120" s="1"/>
      <c r="D120" s="2"/>
      <c r="E120" s="2"/>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228"/>
      <c r="AP120" s="228"/>
      <c r="AQ120" s="228"/>
      <c r="AR120" s="228"/>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281"/>
      <c r="CB120" s="281"/>
      <c r="CC120" s="281"/>
      <c r="CD120" s="281"/>
      <c r="CE120" s="281"/>
      <c r="CF120" s="281"/>
      <c r="CG120" s="281"/>
      <c r="CH120" s="281"/>
      <c r="CI120" s="281"/>
      <c r="CJ120" s="281"/>
      <c r="CK120" s="281"/>
      <c r="CL120" s="281"/>
      <c r="CM120" s="281"/>
      <c r="CN120" s="281"/>
      <c r="CO120" s="281"/>
      <c r="CP120" s="281"/>
      <c r="CQ120" s="281"/>
      <c r="CR120" s="281"/>
      <c r="CS120" s="281"/>
      <c r="CT120" s="281"/>
      <c r="CU120" s="281"/>
      <c r="CV120" s="281"/>
      <c r="CW120" s="281"/>
      <c r="CX120" s="281"/>
      <c r="CY120" s="281"/>
      <c r="CZ120" s="281"/>
      <c r="DA120" s="281"/>
      <c r="DB120" s="281"/>
      <c r="DC120" s="281"/>
      <c r="DD120" s="281"/>
      <c r="DE120" s="281"/>
      <c r="DF120" s="281"/>
      <c r="DG120" s="281"/>
      <c r="DH120" s="281"/>
      <c r="DI120" s="281"/>
      <c r="DJ120" s="281"/>
      <c r="DK120" s="281"/>
      <c r="DL120" s="281"/>
      <c r="DM120" s="281"/>
      <c r="DN120" s="281"/>
      <c r="DO120" s="281"/>
      <c r="DP120" s="281"/>
      <c r="DQ120" s="281"/>
      <c r="DR120" s="281"/>
      <c r="DS120" s="281"/>
      <c r="DT120" s="281"/>
      <c r="DU120" s="281"/>
      <c r="DV120" s="281"/>
      <c r="DW120" s="281"/>
      <c r="DX120" s="281"/>
      <c r="DY120" s="281"/>
      <c r="DZ120" s="281"/>
      <c r="EA120" s="281"/>
      <c r="EB120" s="281"/>
      <c r="EC120" s="281"/>
      <c r="ED120" s="281"/>
      <c r="EE120" s="281"/>
      <c r="EF120" s="281"/>
      <c r="EG120" s="281"/>
      <c r="EH120" s="281"/>
      <c r="EI120" s="281"/>
      <c r="EJ120" s="281"/>
      <c r="EK120" s="281"/>
      <c r="EL120" s="281"/>
      <c r="EM120" s="281"/>
      <c r="EN120" s="281"/>
      <c r="EO120" s="281"/>
      <c r="EP120" s="281"/>
      <c r="EQ120" s="281"/>
      <c r="ER120" s="281"/>
      <c r="ES120" s="281"/>
      <c r="ET120" s="281"/>
      <c r="EU120" s="281"/>
      <c r="EV120" s="281"/>
      <c r="EW120" s="281"/>
      <c r="EX120" s="281"/>
      <c r="EY120" s="281"/>
      <c r="EZ120" s="281"/>
      <c r="FA120" s="281"/>
      <c r="FB120" s="281"/>
      <c r="FC120" s="281"/>
      <c r="FD120" s="281"/>
      <c r="FE120" s="281"/>
      <c r="FF120" s="281"/>
      <c r="FG120" s="281"/>
      <c r="FH120" s="281"/>
      <c r="FI120" s="281"/>
      <c r="FJ120" s="281"/>
      <c r="FK120" s="281"/>
      <c r="FL120" s="281"/>
    </row>
    <row r="121" spans="1:168" x14ac:dyDescent="0.25">
      <c r="A121" s="494"/>
      <c r="B121" s="1"/>
      <c r="C121" s="1"/>
      <c r="D121" s="2"/>
      <c r="E121" s="2"/>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228"/>
      <c r="AP121" s="228"/>
      <c r="AQ121" s="228"/>
      <c r="AR121" s="228"/>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281"/>
      <c r="CB121" s="281"/>
      <c r="CC121" s="281"/>
      <c r="CD121" s="281"/>
      <c r="CE121" s="281"/>
      <c r="CF121" s="281"/>
      <c r="CG121" s="281"/>
      <c r="CH121" s="281"/>
      <c r="CI121" s="281"/>
      <c r="CJ121" s="281"/>
      <c r="CK121" s="281"/>
      <c r="CL121" s="281"/>
      <c r="CM121" s="281"/>
      <c r="CN121" s="281"/>
      <c r="CO121" s="281"/>
      <c r="CP121" s="281"/>
      <c r="CQ121" s="281"/>
      <c r="CR121" s="281"/>
      <c r="CS121" s="281"/>
      <c r="CT121" s="281"/>
      <c r="CU121" s="281"/>
      <c r="CV121" s="281"/>
      <c r="CW121" s="281"/>
      <c r="CX121" s="281"/>
      <c r="CY121" s="281"/>
      <c r="CZ121" s="281"/>
      <c r="DA121" s="281"/>
      <c r="DB121" s="281"/>
      <c r="DC121" s="281"/>
      <c r="DD121" s="281"/>
      <c r="DE121" s="281"/>
      <c r="DF121" s="281"/>
      <c r="DG121" s="281"/>
      <c r="DH121" s="281"/>
      <c r="DI121" s="281"/>
      <c r="DJ121" s="281"/>
      <c r="DK121" s="281"/>
      <c r="DL121" s="281"/>
      <c r="DM121" s="281"/>
      <c r="DN121" s="281"/>
      <c r="DO121" s="281"/>
      <c r="DP121" s="281"/>
      <c r="DQ121" s="281"/>
      <c r="DR121" s="281"/>
      <c r="DS121" s="281"/>
      <c r="DT121" s="281"/>
      <c r="DU121" s="281"/>
      <c r="DV121" s="281"/>
      <c r="DW121" s="281"/>
      <c r="DX121" s="281"/>
      <c r="DY121" s="281"/>
      <c r="DZ121" s="281"/>
      <c r="EA121" s="281"/>
      <c r="EB121" s="281"/>
      <c r="EC121" s="281"/>
      <c r="ED121" s="281"/>
      <c r="EE121" s="281"/>
      <c r="EF121" s="281"/>
      <c r="EG121" s="281"/>
      <c r="EH121" s="281"/>
      <c r="EI121" s="281"/>
      <c r="EJ121" s="281"/>
      <c r="EK121" s="281"/>
      <c r="EL121" s="281"/>
      <c r="EM121" s="281"/>
      <c r="EN121" s="281"/>
      <c r="EO121" s="281"/>
      <c r="EP121" s="281"/>
      <c r="EQ121" s="281"/>
      <c r="ER121" s="281"/>
      <c r="ES121" s="281"/>
      <c r="ET121" s="281"/>
      <c r="EU121" s="281"/>
      <c r="EV121" s="281"/>
      <c r="EW121" s="281"/>
      <c r="EX121" s="281"/>
      <c r="EY121" s="281"/>
      <c r="EZ121" s="281"/>
      <c r="FA121" s="281"/>
      <c r="FB121" s="281"/>
      <c r="FC121" s="281"/>
      <c r="FD121" s="281"/>
      <c r="FE121" s="281"/>
      <c r="FF121" s="281"/>
      <c r="FG121" s="281"/>
      <c r="FH121" s="281"/>
      <c r="FI121" s="281"/>
      <c r="FJ121" s="281"/>
      <c r="FK121" s="281"/>
      <c r="FL121" s="281"/>
    </row>
    <row r="122" spans="1:168" x14ac:dyDescent="0.25">
      <c r="A122" s="494"/>
      <c r="B122" s="1"/>
      <c r="C122" s="1"/>
      <c r="D122" s="2"/>
      <c r="E122" s="2"/>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228"/>
      <c r="AP122" s="228"/>
      <c r="AQ122" s="228"/>
      <c r="AR122" s="228"/>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281"/>
      <c r="CB122" s="281"/>
      <c r="CC122" s="281"/>
      <c r="CD122" s="281"/>
      <c r="CE122" s="281"/>
      <c r="CF122" s="281"/>
      <c r="CG122" s="281"/>
      <c r="CH122" s="281"/>
      <c r="CI122" s="281"/>
      <c r="CJ122" s="281"/>
      <c r="CK122" s="281"/>
      <c r="CL122" s="281"/>
      <c r="CM122" s="281"/>
      <c r="CN122" s="281"/>
      <c r="CO122" s="281"/>
      <c r="CP122" s="281"/>
      <c r="CQ122" s="281"/>
      <c r="CR122" s="281"/>
      <c r="CS122" s="281"/>
      <c r="CT122" s="281"/>
      <c r="CU122" s="281"/>
      <c r="CV122" s="281"/>
      <c r="CW122" s="281"/>
      <c r="CX122" s="281"/>
      <c r="CY122" s="281"/>
      <c r="CZ122" s="281"/>
      <c r="DA122" s="281"/>
      <c r="DB122" s="281"/>
      <c r="DC122" s="281"/>
      <c r="DD122" s="281"/>
      <c r="DE122" s="281"/>
      <c r="DF122" s="281"/>
      <c r="DG122" s="281"/>
      <c r="DH122" s="281"/>
      <c r="DI122" s="281"/>
      <c r="DJ122" s="281"/>
      <c r="DK122" s="281"/>
      <c r="DL122" s="281"/>
      <c r="DM122" s="281"/>
      <c r="DN122" s="281"/>
      <c r="DO122" s="281"/>
      <c r="DP122" s="281"/>
      <c r="DQ122" s="281"/>
      <c r="DR122" s="281"/>
      <c r="DS122" s="281"/>
      <c r="DT122" s="281"/>
      <c r="DU122" s="281"/>
      <c r="DV122" s="281"/>
      <c r="DW122" s="281"/>
      <c r="DX122" s="281"/>
      <c r="DY122" s="281"/>
      <c r="DZ122" s="281"/>
      <c r="EA122" s="281"/>
      <c r="EB122" s="281"/>
      <c r="EC122" s="281"/>
      <c r="ED122" s="281"/>
      <c r="EE122" s="281"/>
      <c r="EF122" s="281"/>
      <c r="EG122" s="281"/>
      <c r="EH122" s="281"/>
      <c r="EI122" s="281"/>
      <c r="EJ122" s="281"/>
      <c r="EK122" s="281"/>
      <c r="EL122" s="281"/>
      <c r="EM122" s="281"/>
      <c r="EN122" s="281"/>
      <c r="EO122" s="281"/>
      <c r="EP122" s="281"/>
      <c r="EQ122" s="281"/>
      <c r="ER122" s="281"/>
      <c r="ES122" s="281"/>
      <c r="ET122" s="281"/>
      <c r="EU122" s="281"/>
      <c r="EV122" s="281"/>
      <c r="EW122" s="281"/>
      <c r="EX122" s="281"/>
      <c r="EY122" s="281"/>
      <c r="EZ122" s="281"/>
      <c r="FA122" s="281"/>
      <c r="FB122" s="281"/>
      <c r="FC122" s="281"/>
      <c r="FD122" s="281"/>
      <c r="FE122" s="281"/>
      <c r="FF122" s="281"/>
      <c r="FG122" s="281"/>
      <c r="FH122" s="281"/>
      <c r="FI122" s="281"/>
      <c r="FJ122" s="281"/>
      <c r="FK122" s="281"/>
      <c r="FL122" s="281"/>
    </row>
    <row r="123" spans="1:168" x14ac:dyDescent="0.25">
      <c r="A123" s="494"/>
      <c r="B123" s="1"/>
      <c r="C123" s="1"/>
      <c r="D123" s="2"/>
      <c r="E123" s="2"/>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228"/>
      <c r="AP123" s="228"/>
      <c r="AQ123" s="228"/>
      <c r="AR123" s="228"/>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281"/>
      <c r="CB123" s="281"/>
      <c r="CC123" s="281"/>
      <c r="CD123" s="281"/>
      <c r="CE123" s="281"/>
      <c r="CF123" s="281"/>
      <c r="CG123" s="281"/>
      <c r="CH123" s="281"/>
      <c r="CI123" s="281"/>
      <c r="CJ123" s="281"/>
      <c r="CK123" s="281"/>
      <c r="CL123" s="281"/>
      <c r="CM123" s="281"/>
      <c r="CN123" s="281"/>
      <c r="CO123" s="281"/>
      <c r="CP123" s="281"/>
      <c r="CQ123" s="281"/>
      <c r="CR123" s="281"/>
      <c r="CS123" s="281"/>
      <c r="CT123" s="281"/>
      <c r="CU123" s="281"/>
      <c r="CV123" s="281"/>
      <c r="CW123" s="281"/>
      <c r="CX123" s="281"/>
      <c r="CY123" s="281"/>
      <c r="CZ123" s="281"/>
      <c r="DA123" s="281"/>
      <c r="DB123" s="281"/>
      <c r="DC123" s="281"/>
      <c r="DD123" s="281"/>
      <c r="DE123" s="281"/>
      <c r="DF123" s="281"/>
      <c r="DG123" s="281"/>
      <c r="DH123" s="281"/>
      <c r="DI123" s="281"/>
      <c r="DJ123" s="281"/>
      <c r="DK123" s="281"/>
      <c r="DL123" s="281"/>
      <c r="DM123" s="281"/>
      <c r="DN123" s="281"/>
      <c r="DO123" s="281"/>
      <c r="DP123" s="281"/>
      <c r="DQ123" s="281"/>
      <c r="DR123" s="281"/>
      <c r="DS123" s="281"/>
      <c r="DT123" s="281"/>
      <c r="DU123" s="281"/>
      <c r="DV123" s="281"/>
      <c r="DW123" s="281"/>
      <c r="DX123" s="281"/>
      <c r="DY123" s="281"/>
      <c r="DZ123" s="281"/>
      <c r="EA123" s="281"/>
      <c r="EB123" s="281"/>
      <c r="EC123" s="281"/>
      <c r="ED123" s="281"/>
      <c r="EE123" s="281"/>
      <c r="EF123" s="281"/>
      <c r="EG123" s="281"/>
      <c r="EH123" s="281"/>
      <c r="EI123" s="281"/>
      <c r="EJ123" s="281"/>
      <c r="EK123" s="281"/>
      <c r="EL123" s="281"/>
      <c r="EM123" s="281"/>
      <c r="EN123" s="281"/>
      <c r="EO123" s="281"/>
      <c r="EP123" s="281"/>
      <c r="EQ123" s="281"/>
      <c r="ER123" s="281"/>
      <c r="ES123" s="281"/>
      <c r="ET123" s="281"/>
      <c r="EU123" s="281"/>
      <c r="EV123" s="281"/>
      <c r="EW123" s="281"/>
      <c r="EX123" s="281"/>
      <c r="EY123" s="281"/>
      <c r="EZ123" s="281"/>
      <c r="FA123" s="281"/>
      <c r="FB123" s="281"/>
      <c r="FC123" s="281"/>
      <c r="FD123" s="281"/>
      <c r="FE123" s="281"/>
      <c r="FF123" s="281"/>
      <c r="FG123" s="281"/>
      <c r="FH123" s="281"/>
      <c r="FI123" s="281"/>
      <c r="FJ123" s="281"/>
      <c r="FK123" s="281"/>
      <c r="FL123" s="281"/>
    </row>
    <row r="124" spans="1:168" x14ac:dyDescent="0.25">
      <c r="A124" s="494"/>
      <c r="B124" s="1"/>
      <c r="C124" s="1"/>
      <c r="D124" s="2"/>
      <c r="E124" s="2"/>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228"/>
      <c r="AP124" s="228"/>
      <c r="AQ124" s="228"/>
      <c r="AR124" s="228"/>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281"/>
      <c r="CB124" s="281"/>
      <c r="CC124" s="281"/>
      <c r="CD124" s="281"/>
      <c r="CE124" s="281"/>
      <c r="CF124" s="281"/>
      <c r="CG124" s="281"/>
      <c r="CH124" s="281"/>
      <c r="CI124" s="281"/>
      <c r="CJ124" s="281"/>
      <c r="CK124" s="281"/>
      <c r="CL124" s="281"/>
      <c r="CM124" s="281"/>
      <c r="CN124" s="281"/>
      <c r="CO124" s="281"/>
      <c r="CP124" s="281"/>
      <c r="CQ124" s="281"/>
      <c r="CR124" s="281"/>
      <c r="CS124" s="281"/>
      <c r="CT124" s="281"/>
      <c r="CU124" s="281"/>
      <c r="CV124" s="281"/>
      <c r="CW124" s="281"/>
      <c r="CX124" s="281"/>
      <c r="CY124" s="281"/>
      <c r="CZ124" s="281"/>
      <c r="DA124" s="281"/>
      <c r="DB124" s="281"/>
      <c r="DC124" s="281"/>
      <c r="DD124" s="281"/>
      <c r="DE124" s="281"/>
      <c r="DF124" s="281"/>
      <c r="DG124" s="281"/>
      <c r="DH124" s="281"/>
      <c r="DI124" s="281"/>
      <c r="DJ124" s="281"/>
      <c r="DK124" s="281"/>
      <c r="DL124" s="281"/>
      <c r="DM124" s="281"/>
      <c r="DN124" s="281"/>
      <c r="DO124" s="281"/>
      <c r="DP124" s="281"/>
      <c r="DQ124" s="281"/>
      <c r="DR124" s="281"/>
      <c r="DS124" s="281"/>
      <c r="DT124" s="281"/>
      <c r="DU124" s="281"/>
      <c r="DV124" s="281"/>
      <c r="DW124" s="281"/>
      <c r="DX124" s="281"/>
      <c r="DY124" s="281"/>
      <c r="DZ124" s="281"/>
      <c r="EA124" s="281"/>
      <c r="EB124" s="281"/>
      <c r="EC124" s="281"/>
      <c r="ED124" s="281"/>
      <c r="EE124" s="281"/>
      <c r="EF124" s="281"/>
      <c r="EG124" s="281"/>
      <c r="EH124" s="281"/>
      <c r="EI124" s="281"/>
      <c r="EJ124" s="281"/>
      <c r="EK124" s="281"/>
      <c r="EL124" s="281"/>
      <c r="EM124" s="281"/>
      <c r="EN124" s="281"/>
      <c r="EO124" s="281"/>
      <c r="EP124" s="281"/>
      <c r="EQ124" s="281"/>
      <c r="ER124" s="281"/>
      <c r="ES124" s="281"/>
      <c r="ET124" s="281"/>
      <c r="EU124" s="281"/>
      <c r="EV124" s="281"/>
      <c r="EW124" s="281"/>
      <c r="EX124" s="281"/>
      <c r="EY124" s="281"/>
      <c r="EZ124" s="281"/>
      <c r="FA124" s="281"/>
      <c r="FB124" s="281"/>
      <c r="FC124" s="281"/>
      <c r="FD124" s="281"/>
      <c r="FE124" s="281"/>
      <c r="FF124" s="281"/>
      <c r="FG124" s="281"/>
      <c r="FH124" s="281"/>
      <c r="FI124" s="281"/>
      <c r="FJ124" s="281"/>
      <c r="FK124" s="281"/>
      <c r="FL124" s="281"/>
    </row>
    <row r="125" spans="1:168" x14ac:dyDescent="0.25">
      <c r="A125" s="494"/>
      <c r="B125" s="1"/>
      <c r="C125" s="1"/>
      <c r="D125" s="2"/>
      <c r="E125" s="2"/>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228"/>
      <c r="AP125" s="228"/>
      <c r="AQ125" s="228"/>
      <c r="AR125" s="228"/>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281"/>
      <c r="CB125" s="281"/>
      <c r="CC125" s="281"/>
      <c r="CD125" s="281"/>
      <c r="CE125" s="281"/>
      <c r="CF125" s="281"/>
      <c r="CG125" s="281"/>
      <c r="CH125" s="281"/>
      <c r="CI125" s="281"/>
      <c r="CJ125" s="281"/>
      <c r="CK125" s="281"/>
      <c r="CL125" s="281"/>
      <c r="CM125" s="281"/>
      <c r="CN125" s="281"/>
      <c r="CO125" s="281"/>
      <c r="CP125" s="281"/>
      <c r="CQ125" s="281"/>
      <c r="CR125" s="281"/>
      <c r="CS125" s="281"/>
      <c r="CT125" s="281"/>
      <c r="CU125" s="281"/>
      <c r="CV125" s="281"/>
      <c r="CW125" s="281"/>
      <c r="CX125" s="281"/>
      <c r="CY125" s="281"/>
      <c r="CZ125" s="281"/>
      <c r="DA125" s="281"/>
      <c r="DB125" s="281"/>
      <c r="DC125" s="281"/>
      <c r="DD125" s="281"/>
      <c r="DE125" s="281"/>
      <c r="DF125" s="281"/>
      <c r="DG125" s="281"/>
      <c r="DH125" s="281"/>
      <c r="DI125" s="281"/>
      <c r="DJ125" s="281"/>
      <c r="DK125" s="281"/>
      <c r="DL125" s="281"/>
      <c r="DM125" s="281"/>
      <c r="DN125" s="281"/>
      <c r="DO125" s="281"/>
      <c r="DP125" s="281"/>
      <c r="DQ125" s="281"/>
      <c r="DR125" s="281"/>
      <c r="DS125" s="281"/>
      <c r="DT125" s="281"/>
      <c r="DU125" s="281"/>
      <c r="DV125" s="281"/>
      <c r="DW125" s="281"/>
      <c r="DX125" s="281"/>
      <c r="DY125" s="281"/>
      <c r="DZ125" s="281"/>
      <c r="EA125" s="281"/>
      <c r="EB125" s="281"/>
      <c r="EC125" s="281"/>
      <c r="ED125" s="281"/>
      <c r="EE125" s="281"/>
      <c r="EF125" s="281"/>
      <c r="EG125" s="281"/>
      <c r="EH125" s="281"/>
      <c r="EI125" s="281"/>
      <c r="EJ125" s="281"/>
      <c r="EK125" s="281"/>
      <c r="EL125" s="281"/>
      <c r="EM125" s="281"/>
      <c r="EN125" s="281"/>
      <c r="EO125" s="281"/>
      <c r="EP125" s="281"/>
      <c r="EQ125" s="281"/>
      <c r="ER125" s="281"/>
      <c r="ES125" s="281"/>
      <c r="ET125" s="281"/>
      <c r="EU125" s="281"/>
      <c r="EV125" s="281"/>
      <c r="EW125" s="281"/>
      <c r="EX125" s="281"/>
      <c r="EY125" s="281"/>
      <c r="EZ125" s="281"/>
      <c r="FA125" s="281"/>
      <c r="FB125" s="281"/>
      <c r="FC125" s="281"/>
      <c r="FD125" s="281"/>
      <c r="FE125" s="281"/>
      <c r="FF125" s="281"/>
      <c r="FG125" s="281"/>
      <c r="FH125" s="281"/>
      <c r="FI125" s="281"/>
      <c r="FJ125" s="281"/>
      <c r="FK125" s="281"/>
      <c r="FL125" s="281"/>
    </row>
    <row r="126" spans="1:168" x14ac:dyDescent="0.25">
      <c r="A126" s="494"/>
      <c r="B126" s="1"/>
      <c r="C126" s="1"/>
      <c r="D126" s="2"/>
      <c r="E126" s="2"/>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228"/>
      <c r="AP126" s="228"/>
      <c r="AQ126" s="228"/>
      <c r="AR126" s="228"/>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281"/>
      <c r="CB126" s="281"/>
      <c r="CC126" s="281"/>
      <c r="CD126" s="281"/>
      <c r="CE126" s="281"/>
      <c r="CF126" s="281"/>
      <c r="CG126" s="281"/>
      <c r="CH126" s="281"/>
      <c r="CI126" s="281"/>
      <c r="CJ126" s="281"/>
      <c r="CK126" s="281"/>
      <c r="CL126" s="281"/>
      <c r="CM126" s="281"/>
      <c r="CN126" s="281"/>
      <c r="CO126" s="281"/>
      <c r="CP126" s="281"/>
      <c r="CQ126" s="281"/>
      <c r="CR126" s="281"/>
      <c r="CS126" s="281"/>
      <c r="CT126" s="281"/>
      <c r="CU126" s="281"/>
      <c r="CV126" s="281"/>
      <c r="CW126" s="281"/>
      <c r="CX126" s="281"/>
      <c r="CY126" s="281"/>
      <c r="CZ126" s="281"/>
      <c r="DA126" s="281"/>
      <c r="DB126" s="281"/>
      <c r="DC126" s="281"/>
      <c r="DD126" s="281"/>
      <c r="DE126" s="281"/>
      <c r="DF126" s="281"/>
      <c r="DG126" s="281"/>
      <c r="DH126" s="281"/>
      <c r="DI126" s="281"/>
      <c r="DJ126" s="281"/>
      <c r="DK126" s="281"/>
      <c r="DL126" s="281"/>
      <c r="DM126" s="281"/>
      <c r="DN126" s="281"/>
      <c r="DO126" s="281"/>
      <c r="DP126" s="281"/>
      <c r="DQ126" s="281"/>
      <c r="DR126" s="281"/>
      <c r="DS126" s="281"/>
      <c r="DT126" s="281"/>
      <c r="DU126" s="281"/>
      <c r="DV126" s="281"/>
      <c r="DW126" s="281"/>
      <c r="DX126" s="281"/>
      <c r="DY126" s="281"/>
      <c r="DZ126" s="281"/>
      <c r="EA126" s="281"/>
      <c r="EB126" s="281"/>
      <c r="EC126" s="281"/>
      <c r="ED126" s="281"/>
      <c r="EE126" s="281"/>
      <c r="EF126" s="281"/>
      <c r="EG126" s="281"/>
      <c r="EH126" s="281"/>
      <c r="EI126" s="281"/>
      <c r="EJ126" s="281"/>
      <c r="EK126" s="281"/>
      <c r="EL126" s="281"/>
      <c r="EM126" s="281"/>
      <c r="EN126" s="281"/>
      <c r="EO126" s="281"/>
      <c r="EP126" s="281"/>
      <c r="EQ126" s="281"/>
      <c r="ER126" s="281"/>
      <c r="ES126" s="281"/>
      <c r="ET126" s="281"/>
      <c r="EU126" s="281"/>
      <c r="EV126" s="281"/>
      <c r="EW126" s="281"/>
      <c r="EX126" s="281"/>
      <c r="EY126" s="281"/>
      <c r="EZ126" s="281"/>
      <c r="FA126" s="281"/>
      <c r="FB126" s="281"/>
      <c r="FC126" s="281"/>
      <c r="FD126" s="281"/>
      <c r="FE126" s="281"/>
      <c r="FF126" s="281"/>
      <c r="FG126" s="281"/>
      <c r="FH126" s="281"/>
      <c r="FI126" s="281"/>
      <c r="FJ126" s="281"/>
      <c r="FK126" s="281"/>
      <c r="FL126" s="281"/>
    </row>
    <row r="127" spans="1:168" x14ac:dyDescent="0.25">
      <c r="A127" s="494"/>
      <c r="B127" s="1"/>
      <c r="C127" s="1"/>
      <c r="D127" s="2"/>
      <c r="E127" s="2"/>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228"/>
      <c r="AP127" s="228"/>
      <c r="AQ127" s="228"/>
      <c r="AR127" s="228"/>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281"/>
      <c r="CB127" s="281"/>
      <c r="CC127" s="281"/>
      <c r="CD127" s="281"/>
      <c r="CE127" s="281"/>
      <c r="CF127" s="281"/>
      <c r="CG127" s="281"/>
      <c r="CH127" s="281"/>
      <c r="CI127" s="281"/>
      <c r="CJ127" s="281"/>
      <c r="CK127" s="281"/>
      <c r="CL127" s="281"/>
      <c r="CM127" s="281"/>
      <c r="CN127" s="281"/>
      <c r="CO127" s="281"/>
      <c r="CP127" s="281"/>
      <c r="CQ127" s="281"/>
      <c r="CR127" s="281"/>
      <c r="CS127" s="281"/>
      <c r="CT127" s="281"/>
      <c r="CU127" s="281"/>
      <c r="CV127" s="281"/>
      <c r="CW127" s="281"/>
      <c r="CX127" s="281"/>
      <c r="CY127" s="281"/>
      <c r="CZ127" s="281"/>
      <c r="DA127" s="281"/>
      <c r="DB127" s="281"/>
      <c r="DC127" s="281"/>
      <c r="DD127" s="281"/>
      <c r="DE127" s="281"/>
      <c r="DF127" s="281"/>
      <c r="DG127" s="281"/>
      <c r="DH127" s="281"/>
      <c r="DI127" s="281"/>
      <c r="DJ127" s="281"/>
      <c r="DK127" s="281"/>
      <c r="DL127" s="281"/>
      <c r="DM127" s="281"/>
      <c r="DN127" s="281"/>
      <c r="DO127" s="281"/>
      <c r="DP127" s="281"/>
      <c r="DQ127" s="281"/>
      <c r="DR127" s="281"/>
      <c r="DS127" s="281"/>
      <c r="DT127" s="281"/>
      <c r="DU127" s="281"/>
      <c r="DV127" s="281"/>
      <c r="DW127" s="281"/>
      <c r="DX127" s="281"/>
      <c r="DY127" s="281"/>
      <c r="DZ127" s="281"/>
      <c r="EA127" s="281"/>
      <c r="EB127" s="281"/>
      <c r="EC127" s="281"/>
      <c r="ED127" s="281"/>
      <c r="EE127" s="281"/>
      <c r="EF127" s="281"/>
      <c r="EG127" s="281"/>
      <c r="EH127" s="281"/>
      <c r="EI127" s="281"/>
      <c r="EJ127" s="281"/>
      <c r="EK127" s="281"/>
      <c r="EL127" s="281"/>
      <c r="EM127" s="281"/>
      <c r="EN127" s="281"/>
      <c r="EO127" s="281"/>
      <c r="EP127" s="281"/>
      <c r="EQ127" s="281"/>
      <c r="ER127" s="281"/>
      <c r="ES127" s="281"/>
      <c r="ET127" s="281"/>
      <c r="EU127" s="281"/>
      <c r="EV127" s="281"/>
      <c r="EW127" s="281"/>
      <c r="EX127" s="281"/>
      <c r="EY127" s="281"/>
      <c r="EZ127" s="281"/>
      <c r="FA127" s="281"/>
      <c r="FB127" s="281"/>
      <c r="FC127" s="281"/>
      <c r="FD127" s="281"/>
      <c r="FE127" s="281"/>
      <c r="FF127" s="281"/>
      <c r="FG127" s="281"/>
      <c r="FH127" s="281"/>
      <c r="FI127" s="281"/>
      <c r="FJ127" s="281"/>
      <c r="FK127" s="281"/>
      <c r="FL127" s="281"/>
    </row>
    <row r="128" spans="1:168" x14ac:dyDescent="0.25">
      <c r="A128" s="494"/>
      <c r="B128" s="1"/>
      <c r="C128" s="1"/>
      <c r="D128" s="2"/>
      <c r="E128" s="2"/>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281"/>
      <c r="CB128" s="281"/>
      <c r="CC128" s="281"/>
      <c r="CD128" s="281"/>
      <c r="CE128" s="281"/>
      <c r="CF128" s="281"/>
      <c r="CG128" s="281"/>
      <c r="CH128" s="281"/>
      <c r="CI128" s="281"/>
      <c r="CJ128" s="281"/>
      <c r="CK128" s="281"/>
      <c r="CL128" s="281"/>
      <c r="CM128" s="281"/>
      <c r="CN128" s="281"/>
      <c r="CO128" s="281"/>
      <c r="CP128" s="281"/>
      <c r="CQ128" s="281"/>
      <c r="CR128" s="281"/>
      <c r="CS128" s="281"/>
      <c r="CT128" s="281"/>
      <c r="CU128" s="281"/>
      <c r="CV128" s="281"/>
      <c r="CW128" s="281"/>
      <c r="CX128" s="281"/>
      <c r="CY128" s="281"/>
      <c r="CZ128" s="281"/>
      <c r="DA128" s="281"/>
      <c r="DB128" s="281"/>
      <c r="DC128" s="281"/>
      <c r="DD128" s="281"/>
      <c r="DE128" s="281"/>
      <c r="DF128" s="281"/>
      <c r="DG128" s="281"/>
      <c r="DH128" s="281"/>
      <c r="DI128" s="281"/>
      <c r="DJ128" s="281"/>
      <c r="DK128" s="281"/>
      <c r="DL128" s="281"/>
      <c r="DM128" s="281"/>
      <c r="DN128" s="281"/>
      <c r="DO128" s="281"/>
      <c r="DP128" s="281"/>
      <c r="DQ128" s="281"/>
      <c r="DR128" s="281"/>
      <c r="DS128" s="281"/>
      <c r="DT128" s="281"/>
      <c r="DU128" s="281"/>
      <c r="DV128" s="281"/>
      <c r="DW128" s="281"/>
      <c r="DX128" s="281"/>
      <c r="DY128" s="281"/>
      <c r="DZ128" s="281"/>
      <c r="EA128" s="281"/>
      <c r="EB128" s="281"/>
      <c r="EC128" s="281"/>
      <c r="ED128" s="281"/>
      <c r="EE128" s="281"/>
      <c r="EF128" s="281"/>
      <c r="EG128" s="281"/>
      <c r="EH128" s="281"/>
      <c r="EI128" s="281"/>
      <c r="EJ128" s="281"/>
      <c r="EK128" s="281"/>
      <c r="EL128" s="281"/>
      <c r="EM128" s="281"/>
      <c r="EN128" s="281"/>
      <c r="EO128" s="281"/>
      <c r="EP128" s="281"/>
      <c r="EQ128" s="281"/>
      <c r="ER128" s="281"/>
      <c r="ES128" s="281"/>
      <c r="ET128" s="281"/>
      <c r="EU128" s="281"/>
      <c r="EV128" s="281"/>
      <c r="EW128" s="281"/>
      <c r="EX128" s="281"/>
      <c r="EY128" s="281"/>
      <c r="EZ128" s="281"/>
      <c r="FA128" s="281"/>
      <c r="FB128" s="281"/>
      <c r="FC128" s="281"/>
      <c r="FD128" s="281"/>
      <c r="FE128" s="281"/>
      <c r="FF128" s="281"/>
      <c r="FG128" s="281"/>
      <c r="FH128" s="281"/>
      <c r="FI128" s="281"/>
      <c r="FJ128" s="281"/>
      <c r="FK128" s="281"/>
      <c r="FL128" s="281"/>
    </row>
    <row r="129" spans="1:168" x14ac:dyDescent="0.25">
      <c r="A129" s="494"/>
      <c r="B129" s="1"/>
      <c r="C129" s="1"/>
      <c r="D129" s="2"/>
      <c r="E129" s="2"/>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281"/>
      <c r="CB129" s="281"/>
      <c r="CC129" s="281"/>
      <c r="CD129" s="281"/>
      <c r="CE129" s="281"/>
      <c r="CF129" s="281"/>
      <c r="CG129" s="281"/>
      <c r="CH129" s="281"/>
      <c r="CI129" s="281"/>
      <c r="CJ129" s="281"/>
      <c r="CK129" s="281"/>
      <c r="CL129" s="281"/>
      <c r="CM129" s="281"/>
      <c r="CN129" s="281"/>
      <c r="CO129" s="281"/>
      <c r="CP129" s="281"/>
      <c r="CQ129" s="281"/>
      <c r="CR129" s="281"/>
      <c r="CS129" s="281"/>
      <c r="CT129" s="281"/>
      <c r="CU129" s="281"/>
      <c r="CV129" s="281"/>
      <c r="CW129" s="281"/>
      <c r="CX129" s="281"/>
      <c r="CY129" s="281"/>
      <c r="CZ129" s="281"/>
      <c r="DA129" s="281"/>
      <c r="DB129" s="281"/>
      <c r="DC129" s="281"/>
      <c r="DD129" s="281"/>
      <c r="DE129" s="281"/>
      <c r="DF129" s="281"/>
      <c r="DG129" s="281"/>
      <c r="DH129" s="281"/>
      <c r="DI129" s="281"/>
      <c r="DJ129" s="281"/>
      <c r="DK129" s="281"/>
      <c r="DL129" s="281"/>
      <c r="DM129" s="281"/>
      <c r="DN129" s="281"/>
      <c r="DO129" s="281"/>
      <c r="DP129" s="281"/>
      <c r="DQ129" s="281"/>
      <c r="DR129" s="281"/>
      <c r="DS129" s="281"/>
      <c r="DT129" s="281"/>
      <c r="DU129" s="281"/>
      <c r="DV129" s="281"/>
      <c r="DW129" s="281"/>
      <c r="DX129" s="281"/>
      <c r="DY129" s="281"/>
      <c r="DZ129" s="281"/>
      <c r="EA129" s="281"/>
      <c r="EB129" s="281"/>
      <c r="EC129" s="281"/>
      <c r="ED129" s="281"/>
      <c r="EE129" s="281"/>
      <c r="EF129" s="281"/>
      <c r="EG129" s="281"/>
      <c r="EH129" s="281"/>
      <c r="EI129" s="281"/>
      <c r="EJ129" s="281"/>
      <c r="EK129" s="281"/>
      <c r="EL129" s="281"/>
      <c r="EM129" s="281"/>
      <c r="EN129" s="281"/>
      <c r="EO129" s="281"/>
      <c r="EP129" s="281"/>
      <c r="EQ129" s="281"/>
      <c r="ER129" s="281"/>
      <c r="ES129" s="281"/>
      <c r="ET129" s="281"/>
      <c r="EU129" s="281"/>
      <c r="EV129" s="281"/>
      <c r="EW129" s="281"/>
      <c r="EX129" s="281"/>
      <c r="EY129" s="281"/>
      <c r="EZ129" s="281"/>
      <c r="FA129" s="281"/>
      <c r="FB129" s="281"/>
      <c r="FC129" s="281"/>
      <c r="FD129" s="281"/>
      <c r="FE129" s="281"/>
      <c r="FF129" s="281"/>
      <c r="FG129" s="281"/>
      <c r="FH129" s="281"/>
      <c r="FI129" s="281"/>
      <c r="FJ129" s="281"/>
      <c r="FK129" s="281"/>
      <c r="FL129" s="281"/>
    </row>
    <row r="130" spans="1:168" x14ac:dyDescent="0.25">
      <c r="A130" s="494"/>
      <c r="B130" s="1"/>
      <c r="C130" s="1"/>
      <c r="D130" s="2"/>
      <c r="E130" s="2"/>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281"/>
      <c r="CB130" s="281"/>
      <c r="CC130" s="281"/>
      <c r="CD130" s="281"/>
      <c r="CE130" s="281"/>
      <c r="CF130" s="281"/>
      <c r="CG130" s="281"/>
      <c r="CH130" s="281"/>
      <c r="CI130" s="281"/>
      <c r="CJ130" s="281"/>
      <c r="CK130" s="281"/>
      <c r="CL130" s="281"/>
      <c r="CM130" s="281"/>
      <c r="CN130" s="281"/>
      <c r="CO130" s="281"/>
      <c r="CP130" s="281"/>
      <c r="CQ130" s="281"/>
      <c r="CR130" s="281"/>
      <c r="CS130" s="281"/>
      <c r="CT130" s="281"/>
      <c r="CU130" s="281"/>
      <c r="CV130" s="281"/>
      <c r="CW130" s="281"/>
      <c r="CX130" s="281"/>
      <c r="CY130" s="281"/>
      <c r="CZ130" s="281"/>
      <c r="DA130" s="281"/>
      <c r="DB130" s="281"/>
      <c r="DC130" s="281"/>
      <c r="DD130" s="281"/>
      <c r="DE130" s="281"/>
      <c r="DF130" s="281"/>
      <c r="DG130" s="281"/>
      <c r="DH130" s="281"/>
      <c r="DI130" s="281"/>
      <c r="DJ130" s="281"/>
      <c r="DK130" s="281"/>
      <c r="DL130" s="281"/>
      <c r="DM130" s="281"/>
      <c r="DN130" s="281"/>
      <c r="DO130" s="281"/>
      <c r="DP130" s="281"/>
      <c r="DQ130" s="281"/>
      <c r="DR130" s="281"/>
      <c r="DS130" s="281"/>
      <c r="DT130" s="281"/>
      <c r="DU130" s="281"/>
      <c r="DV130" s="281"/>
      <c r="DW130" s="281"/>
      <c r="DX130" s="281"/>
      <c r="DY130" s="281"/>
      <c r="DZ130" s="281"/>
      <c r="EA130" s="281"/>
      <c r="EB130" s="281"/>
      <c r="EC130" s="281"/>
      <c r="ED130" s="281"/>
      <c r="EE130" s="281"/>
      <c r="EF130" s="281"/>
      <c r="EG130" s="281"/>
      <c r="EH130" s="281"/>
      <c r="EI130" s="281"/>
      <c r="EJ130" s="281"/>
      <c r="EK130" s="281"/>
      <c r="EL130" s="281"/>
      <c r="EM130" s="281"/>
      <c r="EN130" s="281"/>
      <c r="EO130" s="281"/>
      <c r="EP130" s="281"/>
      <c r="EQ130" s="281"/>
      <c r="ER130" s="281"/>
      <c r="ES130" s="281"/>
      <c r="ET130" s="281"/>
      <c r="EU130" s="281"/>
      <c r="EV130" s="281"/>
      <c r="EW130" s="281"/>
      <c r="EX130" s="281"/>
      <c r="EY130" s="281"/>
      <c r="EZ130" s="281"/>
      <c r="FA130" s="281"/>
      <c r="FB130" s="281"/>
      <c r="FC130" s="281"/>
      <c r="FD130" s="281"/>
      <c r="FE130" s="281"/>
      <c r="FF130" s="281"/>
      <c r="FG130" s="281"/>
      <c r="FH130" s="281"/>
      <c r="FI130" s="281"/>
      <c r="FJ130" s="281"/>
      <c r="FK130" s="281"/>
      <c r="FL130" s="281"/>
    </row>
    <row r="131" spans="1:168" x14ac:dyDescent="0.25">
      <c r="A131" s="494"/>
      <c r="B131" s="1"/>
      <c r="C131" s="1"/>
      <c r="D131" s="2"/>
      <c r="E131" s="2"/>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281"/>
      <c r="CB131" s="281"/>
      <c r="CC131" s="281"/>
      <c r="CD131" s="281"/>
      <c r="CE131" s="281"/>
      <c r="CF131" s="281"/>
      <c r="CG131" s="281"/>
      <c r="CH131" s="281"/>
      <c r="CI131" s="281"/>
      <c r="CJ131" s="281"/>
      <c r="CK131" s="281"/>
      <c r="CL131" s="281"/>
      <c r="CM131" s="281"/>
      <c r="CN131" s="281"/>
      <c r="CO131" s="281"/>
      <c r="CP131" s="281"/>
      <c r="CQ131" s="281"/>
      <c r="CR131" s="281"/>
      <c r="CS131" s="281"/>
      <c r="CT131" s="281"/>
      <c r="CU131" s="281"/>
      <c r="CV131" s="281"/>
      <c r="CW131" s="281"/>
      <c r="CX131" s="281"/>
      <c r="CY131" s="281"/>
      <c r="CZ131" s="281"/>
      <c r="DA131" s="281"/>
      <c r="DB131" s="281"/>
      <c r="DC131" s="281"/>
      <c r="DD131" s="281"/>
      <c r="DE131" s="281"/>
      <c r="DF131" s="281"/>
      <c r="DG131" s="281"/>
      <c r="DH131" s="281"/>
      <c r="DI131" s="281"/>
      <c r="DJ131" s="281"/>
      <c r="DK131" s="281"/>
      <c r="DL131" s="281"/>
      <c r="DM131" s="281"/>
      <c r="DN131" s="281"/>
      <c r="DO131" s="281"/>
      <c r="DP131" s="281"/>
      <c r="DQ131" s="281"/>
      <c r="DR131" s="281"/>
      <c r="DS131" s="281"/>
      <c r="DT131" s="281"/>
      <c r="DU131" s="281"/>
      <c r="DV131" s="281"/>
      <c r="DW131" s="281"/>
      <c r="DX131" s="281"/>
      <c r="DY131" s="281"/>
      <c r="DZ131" s="281"/>
      <c r="EA131" s="281"/>
      <c r="EB131" s="281"/>
      <c r="EC131" s="281"/>
      <c r="ED131" s="281"/>
      <c r="EE131" s="281"/>
      <c r="EF131" s="281"/>
      <c r="EG131" s="281"/>
      <c r="EH131" s="281"/>
      <c r="EI131" s="281"/>
      <c r="EJ131" s="281"/>
      <c r="EK131" s="281"/>
      <c r="EL131" s="281"/>
      <c r="EM131" s="281"/>
      <c r="EN131" s="281"/>
      <c r="EO131" s="281"/>
      <c r="EP131" s="281"/>
      <c r="EQ131" s="281"/>
      <c r="ER131" s="281"/>
      <c r="ES131" s="281"/>
      <c r="ET131" s="281"/>
      <c r="EU131" s="281"/>
      <c r="EV131" s="281"/>
      <c r="EW131" s="281"/>
      <c r="EX131" s="281"/>
      <c r="EY131" s="281"/>
      <c r="EZ131" s="281"/>
      <c r="FA131" s="281"/>
      <c r="FB131" s="281"/>
      <c r="FC131" s="281"/>
      <c r="FD131" s="281"/>
      <c r="FE131" s="281"/>
      <c r="FF131" s="281"/>
      <c r="FG131" s="281"/>
      <c r="FH131" s="281"/>
      <c r="FI131" s="281"/>
      <c r="FJ131" s="281"/>
      <c r="FK131" s="281"/>
      <c r="FL131" s="281"/>
    </row>
    <row r="132" spans="1:168" x14ac:dyDescent="0.25">
      <c r="A132" s="494"/>
      <c r="B132" s="1"/>
      <c r="C132" s="1"/>
      <c r="D132" s="2"/>
      <c r="E132" s="2"/>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281"/>
      <c r="CB132" s="281"/>
      <c r="CC132" s="281"/>
      <c r="CD132" s="281"/>
      <c r="CE132" s="281"/>
      <c r="CF132" s="281"/>
      <c r="CG132" s="281"/>
      <c r="CH132" s="281"/>
      <c r="CI132" s="281"/>
      <c r="CJ132" s="281"/>
      <c r="CK132" s="281"/>
      <c r="CL132" s="281"/>
      <c r="CM132" s="281"/>
      <c r="CN132" s="281"/>
      <c r="CO132" s="281"/>
      <c r="CP132" s="281"/>
      <c r="CQ132" s="281"/>
      <c r="CR132" s="281"/>
      <c r="CS132" s="281"/>
      <c r="CT132" s="281"/>
      <c r="CU132" s="281"/>
      <c r="CV132" s="281"/>
      <c r="CW132" s="281"/>
      <c r="CX132" s="281"/>
      <c r="CY132" s="281"/>
      <c r="CZ132" s="281"/>
      <c r="DA132" s="281"/>
      <c r="DB132" s="281"/>
      <c r="DC132" s="281"/>
      <c r="DD132" s="281"/>
      <c r="DE132" s="281"/>
      <c r="DF132" s="281"/>
      <c r="DG132" s="281"/>
      <c r="DH132" s="281"/>
      <c r="DI132" s="281"/>
      <c r="DJ132" s="281"/>
      <c r="DK132" s="281"/>
      <c r="DL132" s="281"/>
      <c r="DM132" s="281"/>
      <c r="DN132" s="281"/>
      <c r="DO132" s="281"/>
      <c r="DP132" s="281"/>
      <c r="DQ132" s="281"/>
      <c r="DR132" s="281"/>
      <c r="DS132" s="281"/>
      <c r="DT132" s="281"/>
      <c r="DU132" s="281"/>
      <c r="DV132" s="281"/>
      <c r="DW132" s="281"/>
      <c r="DX132" s="281"/>
      <c r="DY132" s="281"/>
      <c r="DZ132" s="281"/>
      <c r="EA132" s="281"/>
      <c r="EB132" s="281"/>
      <c r="EC132" s="281"/>
      <c r="ED132" s="281"/>
      <c r="EE132" s="281"/>
      <c r="EF132" s="281"/>
      <c r="EG132" s="281"/>
      <c r="EH132" s="281"/>
      <c r="EI132" s="281"/>
      <c r="EJ132" s="281"/>
      <c r="EK132" s="281"/>
      <c r="EL132" s="281"/>
      <c r="EM132" s="281"/>
      <c r="EN132" s="281"/>
      <c r="EO132" s="281"/>
      <c r="EP132" s="281"/>
      <c r="EQ132" s="281"/>
      <c r="ER132" s="281"/>
      <c r="ES132" s="281"/>
      <c r="ET132" s="281"/>
      <c r="EU132" s="281"/>
      <c r="EV132" s="281"/>
      <c r="EW132" s="281"/>
      <c r="EX132" s="281"/>
      <c r="EY132" s="281"/>
      <c r="EZ132" s="281"/>
      <c r="FA132" s="281"/>
      <c r="FB132" s="281"/>
      <c r="FC132" s="281"/>
      <c r="FD132" s="281"/>
      <c r="FE132" s="281"/>
      <c r="FF132" s="281"/>
      <c r="FG132" s="281"/>
      <c r="FH132" s="281"/>
      <c r="FI132" s="281"/>
      <c r="FJ132" s="281"/>
      <c r="FK132" s="281"/>
      <c r="FL132" s="281"/>
    </row>
    <row r="133" spans="1:168" x14ac:dyDescent="0.25">
      <c r="A133" s="494"/>
      <c r="B133" s="1"/>
      <c r="C133" s="1"/>
      <c r="D133" s="2"/>
      <c r="E133" s="2"/>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281"/>
      <c r="CB133" s="281"/>
      <c r="CC133" s="281"/>
      <c r="CD133" s="281"/>
      <c r="CE133" s="281"/>
      <c r="CF133" s="281"/>
      <c r="CG133" s="281"/>
      <c r="CH133" s="281"/>
      <c r="CI133" s="281"/>
      <c r="CJ133" s="281"/>
      <c r="CK133" s="281"/>
      <c r="CL133" s="281"/>
      <c r="CM133" s="281"/>
      <c r="CN133" s="281"/>
      <c r="CO133" s="281"/>
      <c r="CP133" s="281"/>
      <c r="CQ133" s="281"/>
      <c r="CR133" s="281"/>
      <c r="CS133" s="281"/>
      <c r="CT133" s="281"/>
      <c r="CU133" s="281"/>
      <c r="CV133" s="281"/>
      <c r="CW133" s="281"/>
      <c r="CX133" s="281"/>
      <c r="CY133" s="281"/>
      <c r="CZ133" s="281"/>
      <c r="DA133" s="281"/>
      <c r="DB133" s="281"/>
      <c r="DC133" s="281"/>
      <c r="DD133" s="281"/>
      <c r="DE133" s="281"/>
      <c r="DF133" s="281"/>
      <c r="DG133" s="281"/>
      <c r="DH133" s="281"/>
      <c r="DI133" s="281"/>
      <c r="DJ133" s="281"/>
      <c r="DK133" s="281"/>
      <c r="DL133" s="281"/>
      <c r="DM133" s="281"/>
      <c r="DN133" s="281"/>
      <c r="DO133" s="281"/>
      <c r="DP133" s="281"/>
      <c r="DQ133" s="281"/>
      <c r="DR133" s="281"/>
      <c r="DS133" s="281"/>
      <c r="DT133" s="281"/>
      <c r="DU133" s="281"/>
      <c r="DV133" s="281"/>
      <c r="DW133" s="281"/>
      <c r="DX133" s="281"/>
      <c r="DY133" s="281"/>
      <c r="DZ133" s="281"/>
      <c r="EA133" s="281"/>
      <c r="EB133" s="281"/>
      <c r="EC133" s="281"/>
      <c r="ED133" s="281"/>
      <c r="EE133" s="281"/>
      <c r="EF133" s="281"/>
      <c r="EG133" s="281"/>
      <c r="EH133" s="281"/>
      <c r="EI133" s="281"/>
      <c r="EJ133" s="281"/>
      <c r="EK133" s="281"/>
      <c r="EL133" s="281"/>
      <c r="EM133" s="281"/>
      <c r="EN133" s="281"/>
      <c r="EO133" s="281"/>
      <c r="EP133" s="281"/>
      <c r="EQ133" s="281"/>
      <c r="ER133" s="281"/>
      <c r="ES133" s="281"/>
      <c r="ET133" s="281"/>
      <c r="EU133" s="281"/>
      <c r="EV133" s="281"/>
      <c r="EW133" s="281"/>
      <c r="EX133" s="281"/>
      <c r="EY133" s="281"/>
      <c r="EZ133" s="281"/>
      <c r="FA133" s="281"/>
      <c r="FB133" s="281"/>
      <c r="FC133" s="281"/>
      <c r="FD133" s="281"/>
      <c r="FE133" s="281"/>
      <c r="FF133" s="281"/>
      <c r="FG133" s="281"/>
      <c r="FH133" s="281"/>
      <c r="FI133" s="281"/>
      <c r="FJ133" s="281"/>
      <c r="FK133" s="281"/>
      <c r="FL133" s="281"/>
    </row>
    <row r="134" spans="1:168" x14ac:dyDescent="0.25">
      <c r="A134" s="494"/>
      <c r="B134" s="1"/>
      <c r="C134" s="1"/>
      <c r="D134" s="2"/>
      <c r="E134" s="2"/>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281"/>
      <c r="CB134" s="281"/>
      <c r="CC134" s="281"/>
      <c r="CD134" s="281"/>
      <c r="CE134" s="281"/>
      <c r="CF134" s="281"/>
      <c r="CG134" s="281"/>
      <c r="CH134" s="281"/>
      <c r="CI134" s="281"/>
      <c r="CJ134" s="281"/>
      <c r="CK134" s="281"/>
      <c r="CL134" s="281"/>
      <c r="CM134" s="281"/>
      <c r="CN134" s="281"/>
      <c r="CO134" s="281"/>
      <c r="CP134" s="281"/>
      <c r="CQ134" s="281"/>
      <c r="CR134" s="281"/>
      <c r="CS134" s="281"/>
      <c r="CT134" s="281"/>
      <c r="CU134" s="281"/>
      <c r="CV134" s="281"/>
      <c r="CW134" s="281"/>
      <c r="CX134" s="281"/>
      <c r="CY134" s="281"/>
      <c r="CZ134" s="281"/>
      <c r="DA134" s="281"/>
      <c r="DB134" s="281"/>
      <c r="DC134" s="281"/>
      <c r="DD134" s="281"/>
      <c r="DE134" s="281"/>
      <c r="DF134" s="281"/>
      <c r="DG134" s="281"/>
      <c r="DH134" s="281"/>
      <c r="DI134" s="281"/>
      <c r="DJ134" s="281"/>
      <c r="DK134" s="281"/>
      <c r="DL134" s="281"/>
      <c r="DM134" s="281"/>
      <c r="DN134" s="281"/>
      <c r="DO134" s="281"/>
      <c r="DP134" s="281"/>
      <c r="DQ134" s="281"/>
      <c r="DR134" s="281"/>
      <c r="DS134" s="281"/>
      <c r="DT134" s="281"/>
      <c r="DU134" s="281"/>
      <c r="DV134" s="281"/>
      <c r="DW134" s="281"/>
      <c r="DX134" s="281"/>
      <c r="DY134" s="281"/>
      <c r="DZ134" s="281"/>
      <c r="EA134" s="281"/>
      <c r="EB134" s="281"/>
      <c r="EC134" s="281"/>
      <c r="ED134" s="281"/>
      <c r="EE134" s="281"/>
      <c r="EF134" s="281"/>
      <c r="EG134" s="281"/>
      <c r="EH134" s="281"/>
      <c r="EI134" s="281"/>
      <c r="EJ134" s="281"/>
      <c r="EK134" s="281"/>
      <c r="EL134" s="281"/>
      <c r="EM134" s="281"/>
      <c r="EN134" s="281"/>
      <c r="EO134" s="281"/>
      <c r="EP134" s="281"/>
      <c r="EQ134" s="281"/>
      <c r="ER134" s="281"/>
      <c r="ES134" s="281"/>
      <c r="ET134" s="281"/>
      <c r="EU134" s="281"/>
      <c r="EV134" s="281"/>
      <c r="EW134" s="281"/>
      <c r="EX134" s="281"/>
      <c r="EY134" s="281"/>
      <c r="EZ134" s="281"/>
      <c r="FA134" s="281"/>
      <c r="FB134" s="281"/>
      <c r="FC134" s="281"/>
      <c r="FD134" s="281"/>
      <c r="FE134" s="281"/>
      <c r="FF134" s="281"/>
      <c r="FG134" s="281"/>
      <c r="FH134" s="281"/>
      <c r="FI134" s="281"/>
      <c r="FJ134" s="281"/>
      <c r="FK134" s="281"/>
      <c r="FL134" s="281"/>
    </row>
    <row r="135" spans="1:168" x14ac:dyDescent="0.25">
      <c r="A135" s="494"/>
      <c r="B135" s="1"/>
      <c r="C135" s="1"/>
      <c r="D135" s="2"/>
      <c r="E135" s="2"/>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281"/>
      <c r="CB135" s="281"/>
      <c r="CC135" s="281"/>
      <c r="CD135" s="281"/>
      <c r="CE135" s="281"/>
      <c r="CF135" s="281"/>
      <c r="CG135" s="281"/>
      <c r="CH135" s="281"/>
      <c r="CI135" s="281"/>
      <c r="CJ135" s="281"/>
      <c r="CK135" s="281"/>
      <c r="CL135" s="281"/>
      <c r="CM135" s="281"/>
      <c r="CN135" s="281"/>
      <c r="CO135" s="281"/>
      <c r="CP135" s="281"/>
      <c r="CQ135" s="281"/>
      <c r="CR135" s="281"/>
      <c r="CS135" s="281"/>
      <c r="CT135" s="281"/>
      <c r="CU135" s="281"/>
      <c r="CV135" s="281"/>
      <c r="CW135" s="281"/>
      <c r="CX135" s="281"/>
      <c r="CY135" s="281"/>
      <c r="CZ135" s="281"/>
      <c r="DA135" s="281"/>
      <c r="DB135" s="281"/>
      <c r="DC135" s="281"/>
      <c r="DD135" s="281"/>
      <c r="DE135" s="281"/>
      <c r="DF135" s="281"/>
      <c r="DG135" s="281"/>
      <c r="DH135" s="281"/>
      <c r="DI135" s="281"/>
      <c r="DJ135" s="281"/>
      <c r="DK135" s="281"/>
      <c r="DL135" s="281"/>
      <c r="DM135" s="281"/>
      <c r="DN135" s="281"/>
      <c r="DO135" s="281"/>
      <c r="DP135" s="281"/>
      <c r="DQ135" s="281"/>
      <c r="DR135" s="281"/>
      <c r="DS135" s="281"/>
      <c r="DT135" s="281"/>
      <c r="DU135" s="281"/>
      <c r="DV135" s="281"/>
      <c r="DW135" s="281"/>
      <c r="DX135" s="281"/>
      <c r="DY135" s="281"/>
      <c r="DZ135" s="281"/>
      <c r="EA135" s="281"/>
      <c r="EB135" s="281"/>
      <c r="EC135" s="281"/>
      <c r="ED135" s="281"/>
      <c r="EE135" s="281"/>
      <c r="EF135" s="281"/>
      <c r="EG135" s="281"/>
      <c r="EH135" s="281"/>
      <c r="EI135" s="281"/>
      <c r="EJ135" s="281"/>
      <c r="EK135" s="281"/>
      <c r="EL135" s="281"/>
      <c r="EM135" s="281"/>
      <c r="EN135" s="281"/>
      <c r="EO135" s="281"/>
      <c r="EP135" s="281"/>
      <c r="EQ135" s="281"/>
      <c r="ER135" s="281"/>
      <c r="ES135" s="281"/>
      <c r="ET135" s="281"/>
      <c r="EU135" s="281"/>
      <c r="EV135" s="281"/>
      <c r="EW135" s="281"/>
      <c r="EX135" s="281"/>
      <c r="EY135" s="281"/>
      <c r="EZ135" s="281"/>
      <c r="FA135" s="281"/>
      <c r="FB135" s="281"/>
      <c r="FC135" s="281"/>
      <c r="FD135" s="281"/>
      <c r="FE135" s="281"/>
      <c r="FF135" s="281"/>
      <c r="FG135" s="281"/>
      <c r="FH135" s="281"/>
      <c r="FI135" s="281"/>
      <c r="FJ135" s="281"/>
      <c r="FK135" s="281"/>
      <c r="FL135" s="281"/>
    </row>
    <row r="136" spans="1:168" x14ac:dyDescent="0.25">
      <c r="A136" s="494"/>
      <c r="B136" s="1"/>
      <c r="C136" s="1"/>
      <c r="D136" s="2"/>
      <c r="E136" s="2"/>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281"/>
      <c r="CB136" s="281"/>
      <c r="CC136" s="281"/>
      <c r="CD136" s="281"/>
      <c r="CE136" s="281"/>
      <c r="CF136" s="281"/>
      <c r="CG136" s="281"/>
      <c r="CH136" s="281"/>
      <c r="CI136" s="281"/>
      <c r="CJ136" s="281"/>
      <c r="CK136" s="281"/>
      <c r="CL136" s="281"/>
      <c r="CM136" s="281"/>
      <c r="CN136" s="281"/>
      <c r="CO136" s="281"/>
      <c r="CP136" s="281"/>
      <c r="CQ136" s="281"/>
      <c r="CR136" s="281"/>
      <c r="CS136" s="281"/>
      <c r="CT136" s="281"/>
      <c r="CU136" s="281"/>
      <c r="CV136" s="281"/>
      <c r="CW136" s="281"/>
      <c r="CX136" s="281"/>
      <c r="CY136" s="281"/>
      <c r="CZ136" s="281"/>
      <c r="DA136" s="281"/>
      <c r="DB136" s="281"/>
      <c r="DC136" s="281"/>
      <c r="DD136" s="281"/>
      <c r="DE136" s="281"/>
      <c r="DF136" s="281"/>
      <c r="DG136" s="281"/>
      <c r="DH136" s="281"/>
      <c r="DI136" s="281"/>
      <c r="DJ136" s="281"/>
      <c r="DK136" s="281"/>
      <c r="DL136" s="281"/>
      <c r="DM136" s="281"/>
      <c r="DN136" s="281"/>
      <c r="DO136" s="281"/>
      <c r="DP136" s="281"/>
      <c r="DQ136" s="281"/>
      <c r="DR136" s="281"/>
      <c r="DS136" s="281"/>
      <c r="DT136" s="281"/>
      <c r="DU136" s="281"/>
      <c r="DV136" s="281"/>
      <c r="DW136" s="281"/>
      <c r="DX136" s="281"/>
      <c r="DY136" s="281"/>
      <c r="DZ136" s="281"/>
      <c r="EA136" s="281"/>
      <c r="EB136" s="281"/>
      <c r="EC136" s="281"/>
      <c r="ED136" s="281"/>
      <c r="EE136" s="281"/>
      <c r="EF136" s="281"/>
      <c r="EG136" s="281"/>
      <c r="EH136" s="281"/>
      <c r="EI136" s="281"/>
      <c r="EJ136" s="281"/>
      <c r="EK136" s="281"/>
      <c r="EL136" s="281"/>
      <c r="EM136" s="281"/>
      <c r="EN136" s="281"/>
      <c r="EO136" s="281"/>
      <c r="EP136" s="281"/>
      <c r="EQ136" s="281"/>
      <c r="ER136" s="281"/>
      <c r="ES136" s="281"/>
      <c r="ET136" s="281"/>
      <c r="EU136" s="281"/>
      <c r="EV136" s="281"/>
      <c r="EW136" s="281"/>
      <c r="EX136" s="281"/>
      <c r="EY136" s="281"/>
      <c r="EZ136" s="281"/>
      <c r="FA136" s="281"/>
      <c r="FB136" s="281"/>
      <c r="FC136" s="281"/>
      <c r="FD136" s="281"/>
      <c r="FE136" s="281"/>
      <c r="FF136" s="281"/>
      <c r="FG136" s="281"/>
      <c r="FH136" s="281"/>
      <c r="FI136" s="281"/>
      <c r="FJ136" s="281"/>
      <c r="FK136" s="281"/>
      <c r="FL136" s="281"/>
    </row>
    <row r="137" spans="1:168" x14ac:dyDescent="0.25">
      <c r="A137" s="494"/>
      <c r="B137" s="1"/>
      <c r="C137" s="1"/>
      <c r="D137" s="2"/>
      <c r="E137" s="2"/>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281"/>
      <c r="CB137" s="281"/>
      <c r="CC137" s="281"/>
      <c r="CD137" s="281"/>
      <c r="CE137" s="281"/>
      <c r="CF137" s="281"/>
      <c r="CG137" s="281"/>
      <c r="CH137" s="281"/>
      <c r="CI137" s="281"/>
      <c r="CJ137" s="281"/>
      <c r="CK137" s="281"/>
      <c r="CL137" s="281"/>
      <c r="CM137" s="281"/>
      <c r="CN137" s="281"/>
      <c r="CO137" s="281"/>
      <c r="CP137" s="281"/>
      <c r="CQ137" s="281"/>
      <c r="CR137" s="281"/>
      <c r="CS137" s="281"/>
      <c r="CT137" s="281"/>
      <c r="CU137" s="281"/>
      <c r="CV137" s="281"/>
      <c r="CW137" s="281"/>
      <c r="CX137" s="281"/>
      <c r="CY137" s="281"/>
      <c r="CZ137" s="281"/>
      <c r="DA137" s="281"/>
      <c r="DB137" s="281"/>
      <c r="DC137" s="281"/>
      <c r="DD137" s="281"/>
      <c r="DE137" s="281"/>
      <c r="DF137" s="281"/>
      <c r="DG137" s="281"/>
      <c r="DH137" s="281"/>
      <c r="DI137" s="281"/>
      <c r="DJ137" s="281"/>
      <c r="DK137" s="281"/>
      <c r="DL137" s="281"/>
      <c r="DM137" s="281"/>
      <c r="DN137" s="281"/>
      <c r="DO137" s="281"/>
      <c r="DP137" s="281"/>
      <c r="DQ137" s="281"/>
      <c r="DR137" s="281"/>
      <c r="DS137" s="281"/>
      <c r="DT137" s="281"/>
      <c r="DU137" s="281"/>
      <c r="DV137" s="281"/>
      <c r="DW137" s="281"/>
      <c r="DX137" s="281"/>
      <c r="DY137" s="281"/>
      <c r="DZ137" s="281"/>
      <c r="EA137" s="281"/>
      <c r="EB137" s="281"/>
      <c r="EC137" s="281"/>
      <c r="ED137" s="281"/>
      <c r="EE137" s="281"/>
      <c r="EF137" s="281"/>
      <c r="EG137" s="281"/>
      <c r="EH137" s="281"/>
      <c r="EI137" s="281"/>
      <c r="EJ137" s="281"/>
      <c r="EK137" s="281"/>
      <c r="EL137" s="281"/>
      <c r="EM137" s="281"/>
      <c r="EN137" s="281"/>
      <c r="EO137" s="281"/>
      <c r="EP137" s="281"/>
      <c r="EQ137" s="281"/>
      <c r="ER137" s="281"/>
      <c r="ES137" s="281"/>
      <c r="ET137" s="281"/>
      <c r="EU137" s="281"/>
      <c r="EV137" s="281"/>
      <c r="EW137" s="281"/>
      <c r="EX137" s="281"/>
      <c r="EY137" s="281"/>
      <c r="EZ137" s="281"/>
      <c r="FA137" s="281"/>
      <c r="FB137" s="281"/>
      <c r="FC137" s="281"/>
      <c r="FD137" s="281"/>
      <c r="FE137" s="281"/>
      <c r="FF137" s="281"/>
      <c r="FG137" s="281"/>
      <c r="FH137" s="281"/>
      <c r="FI137" s="281"/>
      <c r="FJ137" s="281"/>
      <c r="FK137" s="281"/>
      <c r="FL137" s="281"/>
    </row>
    <row r="138" spans="1:168" x14ac:dyDescent="0.25">
      <c r="A138" s="494"/>
      <c r="B138" s="1"/>
      <c r="C138" s="1"/>
      <c r="D138" s="2"/>
      <c r="E138" s="2"/>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281"/>
      <c r="CB138" s="281"/>
      <c r="CC138" s="281"/>
      <c r="CD138" s="281"/>
      <c r="CE138" s="281"/>
      <c r="CF138" s="281"/>
      <c r="CG138" s="281"/>
      <c r="CH138" s="281"/>
      <c r="CI138" s="281"/>
      <c r="CJ138" s="281"/>
      <c r="CK138" s="281"/>
      <c r="CL138" s="281"/>
      <c r="CM138" s="281"/>
      <c r="CN138" s="281"/>
      <c r="CO138" s="281"/>
      <c r="CP138" s="281"/>
      <c r="CQ138" s="281"/>
      <c r="CR138" s="281"/>
      <c r="CS138" s="281"/>
      <c r="CT138" s="281"/>
      <c r="CU138" s="281"/>
      <c r="CV138" s="281"/>
      <c r="CW138" s="281"/>
      <c r="CX138" s="281"/>
      <c r="CY138" s="281"/>
      <c r="CZ138" s="281"/>
      <c r="DA138" s="281"/>
      <c r="DB138" s="281"/>
      <c r="DC138" s="281"/>
      <c r="DD138" s="281"/>
      <c r="DE138" s="281"/>
      <c r="DF138" s="281"/>
      <c r="DG138" s="281"/>
      <c r="DH138" s="281"/>
      <c r="DI138" s="281"/>
      <c r="DJ138" s="281"/>
      <c r="DK138" s="281"/>
      <c r="DL138" s="281"/>
      <c r="DM138" s="281"/>
      <c r="DN138" s="281"/>
      <c r="DO138" s="281"/>
      <c r="DP138" s="281"/>
      <c r="DQ138" s="281"/>
      <c r="DR138" s="281"/>
      <c r="DS138" s="281"/>
      <c r="DT138" s="281"/>
      <c r="DU138" s="281"/>
      <c r="DV138" s="281"/>
      <c r="DW138" s="281"/>
      <c r="DX138" s="281"/>
      <c r="DY138" s="281"/>
      <c r="DZ138" s="281"/>
      <c r="EA138" s="281"/>
      <c r="EB138" s="281"/>
      <c r="EC138" s="281"/>
      <c r="ED138" s="281"/>
      <c r="EE138" s="281"/>
      <c r="EF138" s="281"/>
      <c r="EG138" s="281"/>
      <c r="EH138" s="281"/>
      <c r="EI138" s="281"/>
      <c r="EJ138" s="281"/>
      <c r="EK138" s="281"/>
      <c r="EL138" s="281"/>
      <c r="EM138" s="281"/>
      <c r="EN138" s="281"/>
      <c r="EO138" s="281"/>
      <c r="EP138" s="281"/>
      <c r="EQ138" s="281"/>
      <c r="ER138" s="281"/>
      <c r="ES138" s="281"/>
      <c r="ET138" s="281"/>
      <c r="EU138" s="281"/>
      <c r="EV138" s="281"/>
      <c r="EW138" s="281"/>
      <c r="EX138" s="281"/>
      <c r="EY138" s="281"/>
      <c r="EZ138" s="281"/>
      <c r="FA138" s="281"/>
      <c r="FB138" s="281"/>
      <c r="FC138" s="281"/>
      <c r="FD138" s="281"/>
      <c r="FE138" s="281"/>
      <c r="FF138" s="281"/>
      <c r="FG138" s="281"/>
      <c r="FH138" s="281"/>
      <c r="FI138" s="281"/>
      <c r="FJ138" s="281"/>
      <c r="FK138" s="281"/>
      <c r="FL138" s="281"/>
    </row>
    <row r="139" spans="1:168" x14ac:dyDescent="0.25">
      <c r="A139" s="494"/>
      <c r="B139" s="1"/>
      <c r="C139" s="1"/>
      <c r="D139" s="2"/>
      <c r="E139" s="2"/>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281"/>
      <c r="CB139" s="281"/>
      <c r="CC139" s="281"/>
      <c r="CD139" s="281"/>
      <c r="CE139" s="281"/>
      <c r="CF139" s="281"/>
      <c r="CG139" s="281"/>
      <c r="CH139" s="281"/>
      <c r="CI139" s="281"/>
      <c r="CJ139" s="281"/>
      <c r="CK139" s="281"/>
      <c r="CL139" s="281"/>
      <c r="CM139" s="281"/>
      <c r="CN139" s="281"/>
      <c r="CO139" s="281"/>
      <c r="CP139" s="281"/>
      <c r="CQ139" s="281"/>
      <c r="CR139" s="281"/>
      <c r="CS139" s="281"/>
      <c r="CT139" s="281"/>
      <c r="CU139" s="281"/>
      <c r="CV139" s="281"/>
      <c r="CW139" s="281"/>
      <c r="CX139" s="281"/>
      <c r="CY139" s="281"/>
      <c r="CZ139" s="281"/>
      <c r="DA139" s="281"/>
      <c r="DB139" s="281"/>
      <c r="DC139" s="281"/>
      <c r="DD139" s="281"/>
      <c r="DE139" s="281"/>
      <c r="DF139" s="281"/>
      <c r="DG139" s="281"/>
      <c r="DH139" s="281"/>
      <c r="DI139" s="281"/>
      <c r="DJ139" s="281"/>
      <c r="DK139" s="281"/>
      <c r="DL139" s="281"/>
      <c r="DM139" s="281"/>
      <c r="DN139" s="281"/>
      <c r="DO139" s="281"/>
      <c r="DP139" s="281"/>
      <c r="DQ139" s="281"/>
      <c r="DR139" s="281"/>
      <c r="DS139" s="281"/>
      <c r="DT139" s="281"/>
      <c r="DU139" s="281"/>
      <c r="DV139" s="281"/>
      <c r="DW139" s="281"/>
      <c r="DX139" s="281"/>
      <c r="DY139" s="281"/>
      <c r="DZ139" s="281"/>
      <c r="EA139" s="281"/>
      <c r="EB139" s="281"/>
      <c r="EC139" s="281"/>
      <c r="ED139" s="281"/>
      <c r="EE139" s="281"/>
      <c r="EF139" s="281"/>
      <c r="EG139" s="281"/>
      <c r="EH139" s="281"/>
      <c r="EI139" s="281"/>
      <c r="EJ139" s="281"/>
      <c r="EK139" s="281"/>
      <c r="EL139" s="281"/>
      <c r="EM139" s="281"/>
      <c r="EN139" s="281"/>
      <c r="EO139" s="281"/>
      <c r="EP139" s="281"/>
      <c r="EQ139" s="281"/>
      <c r="ER139" s="281"/>
      <c r="ES139" s="281"/>
      <c r="ET139" s="281"/>
      <c r="EU139" s="281"/>
      <c r="EV139" s="281"/>
      <c r="EW139" s="281"/>
      <c r="EX139" s="281"/>
      <c r="EY139" s="281"/>
      <c r="EZ139" s="281"/>
      <c r="FA139" s="281"/>
      <c r="FB139" s="281"/>
      <c r="FC139" s="281"/>
      <c r="FD139" s="281"/>
      <c r="FE139" s="281"/>
      <c r="FF139" s="281"/>
      <c r="FG139" s="281"/>
      <c r="FH139" s="281"/>
      <c r="FI139" s="281"/>
      <c r="FJ139" s="281"/>
      <c r="FK139" s="281"/>
      <c r="FL139" s="281"/>
    </row>
    <row r="140" spans="1:168" x14ac:dyDescent="0.25">
      <c r="A140" s="494"/>
      <c r="B140" s="1"/>
      <c r="C140" s="1"/>
      <c r="D140" s="2"/>
      <c r="E140" s="2"/>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281"/>
      <c r="CB140" s="281"/>
      <c r="CC140" s="281"/>
      <c r="CD140" s="281"/>
      <c r="CE140" s="281"/>
      <c r="CF140" s="281"/>
      <c r="CG140" s="281"/>
      <c r="CH140" s="281"/>
      <c r="CI140" s="281"/>
      <c r="CJ140" s="281"/>
      <c r="CK140" s="281"/>
      <c r="CL140" s="281"/>
      <c r="CM140" s="281"/>
      <c r="CN140" s="281"/>
      <c r="CO140" s="281"/>
      <c r="CP140" s="281"/>
      <c r="CQ140" s="281"/>
      <c r="CR140" s="281"/>
      <c r="CS140" s="281"/>
      <c r="CT140" s="281"/>
      <c r="CU140" s="281"/>
      <c r="CV140" s="281"/>
      <c r="CW140" s="281"/>
      <c r="CX140" s="281"/>
      <c r="CY140" s="281"/>
      <c r="CZ140" s="281"/>
      <c r="DA140" s="281"/>
      <c r="DB140" s="281"/>
      <c r="DC140" s="281"/>
      <c r="DD140" s="281"/>
      <c r="DE140" s="281"/>
      <c r="DF140" s="281"/>
      <c r="DG140" s="281"/>
      <c r="DH140" s="281"/>
      <c r="DI140" s="281"/>
      <c r="DJ140" s="281"/>
      <c r="DK140" s="281"/>
      <c r="DL140" s="281"/>
      <c r="DM140" s="281"/>
      <c r="DN140" s="281"/>
      <c r="DO140" s="281"/>
      <c r="DP140" s="281"/>
      <c r="DQ140" s="281"/>
      <c r="DR140" s="281"/>
      <c r="DS140" s="281"/>
      <c r="DT140" s="281"/>
      <c r="DU140" s="281"/>
      <c r="DV140" s="281"/>
      <c r="DW140" s="281"/>
      <c r="DX140" s="281"/>
      <c r="DY140" s="281"/>
      <c r="DZ140" s="281"/>
      <c r="EA140" s="281"/>
      <c r="EB140" s="281"/>
      <c r="EC140" s="281"/>
      <c r="ED140" s="281"/>
      <c r="EE140" s="281"/>
      <c r="EF140" s="281"/>
      <c r="EG140" s="281"/>
      <c r="EH140" s="281"/>
      <c r="EI140" s="281"/>
      <c r="EJ140" s="281"/>
      <c r="EK140" s="281"/>
      <c r="EL140" s="281"/>
      <c r="EM140" s="281"/>
      <c r="EN140" s="281"/>
      <c r="EO140" s="281"/>
      <c r="EP140" s="281"/>
      <c r="EQ140" s="281"/>
      <c r="ER140" s="281"/>
      <c r="ES140" s="281"/>
      <c r="ET140" s="281"/>
      <c r="EU140" s="281"/>
      <c r="EV140" s="281"/>
      <c r="EW140" s="281"/>
      <c r="EX140" s="281"/>
      <c r="EY140" s="281"/>
      <c r="EZ140" s="281"/>
      <c r="FA140" s="281"/>
      <c r="FB140" s="281"/>
      <c r="FC140" s="281"/>
      <c r="FD140" s="281"/>
      <c r="FE140" s="281"/>
      <c r="FF140" s="281"/>
      <c r="FG140" s="281"/>
      <c r="FH140" s="281"/>
      <c r="FI140" s="281"/>
      <c r="FJ140" s="281"/>
      <c r="FK140" s="281"/>
      <c r="FL140" s="281"/>
    </row>
    <row r="141" spans="1:168" x14ac:dyDescent="0.25">
      <c r="A141" s="494"/>
      <c r="B141" s="1"/>
      <c r="C141" s="1"/>
      <c r="D141" s="2"/>
      <c r="E141" s="2"/>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281"/>
      <c r="CB141" s="281"/>
      <c r="CC141" s="281"/>
      <c r="CD141" s="281"/>
      <c r="CE141" s="281"/>
      <c r="CF141" s="281"/>
      <c r="CG141" s="281"/>
      <c r="CH141" s="281"/>
      <c r="CI141" s="281"/>
      <c r="CJ141" s="281"/>
      <c r="CK141" s="281"/>
      <c r="CL141" s="281"/>
      <c r="CM141" s="281"/>
      <c r="CN141" s="281"/>
      <c r="CO141" s="281"/>
      <c r="CP141" s="281"/>
      <c r="CQ141" s="281"/>
      <c r="CR141" s="281"/>
      <c r="CS141" s="281"/>
      <c r="CT141" s="281"/>
      <c r="CU141" s="281"/>
      <c r="CV141" s="281"/>
      <c r="CW141" s="281"/>
      <c r="CX141" s="281"/>
      <c r="CY141" s="281"/>
      <c r="CZ141" s="281"/>
      <c r="DA141" s="281"/>
      <c r="DB141" s="281"/>
      <c r="DC141" s="281"/>
      <c r="DD141" s="281"/>
      <c r="DE141" s="281"/>
      <c r="DF141" s="281"/>
      <c r="DG141" s="281"/>
      <c r="DH141" s="281"/>
      <c r="DI141" s="281"/>
      <c r="DJ141" s="281"/>
      <c r="DK141" s="281"/>
      <c r="DL141" s="281"/>
      <c r="DM141" s="281"/>
      <c r="DN141" s="281"/>
      <c r="DO141" s="281"/>
      <c r="DP141" s="281"/>
      <c r="DQ141" s="281"/>
      <c r="DR141" s="281"/>
      <c r="DS141" s="281"/>
      <c r="DT141" s="281"/>
      <c r="DU141" s="281"/>
      <c r="DV141" s="281"/>
      <c r="DW141" s="281"/>
      <c r="DX141" s="281"/>
      <c r="DY141" s="281"/>
      <c r="DZ141" s="281"/>
      <c r="EA141" s="281"/>
      <c r="EB141" s="281"/>
      <c r="EC141" s="281"/>
      <c r="ED141" s="281"/>
      <c r="EE141" s="281"/>
      <c r="EF141" s="281"/>
      <c r="EG141" s="281"/>
      <c r="EH141" s="281"/>
      <c r="EI141" s="281"/>
      <c r="EJ141" s="281"/>
      <c r="EK141" s="281"/>
      <c r="EL141" s="281"/>
      <c r="EM141" s="281"/>
      <c r="EN141" s="281"/>
      <c r="EO141" s="281"/>
      <c r="EP141" s="281"/>
      <c r="EQ141" s="281"/>
      <c r="ER141" s="281"/>
      <c r="ES141" s="281"/>
      <c r="ET141" s="281"/>
      <c r="EU141" s="281"/>
      <c r="EV141" s="281"/>
      <c r="EW141" s="281"/>
      <c r="EX141" s="281"/>
      <c r="EY141" s="281"/>
      <c r="EZ141" s="281"/>
      <c r="FA141" s="281"/>
      <c r="FB141" s="281"/>
      <c r="FC141" s="281"/>
      <c r="FD141" s="281"/>
      <c r="FE141" s="281"/>
      <c r="FF141" s="281"/>
      <c r="FG141" s="281"/>
      <c r="FH141" s="281"/>
      <c r="FI141" s="281"/>
      <c r="FJ141" s="281"/>
      <c r="FK141" s="281"/>
      <c r="FL141" s="281"/>
    </row>
    <row r="142" spans="1:168" x14ac:dyDescent="0.25">
      <c r="A142" s="494"/>
      <c r="B142" s="1"/>
      <c r="C142" s="1"/>
      <c r="D142" s="2"/>
      <c r="E142" s="2"/>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281"/>
      <c r="CB142" s="281"/>
      <c r="CC142" s="281"/>
      <c r="CD142" s="281"/>
      <c r="CE142" s="281"/>
      <c r="CF142" s="281"/>
      <c r="CG142" s="281"/>
      <c r="CH142" s="281"/>
      <c r="CI142" s="281"/>
      <c r="CJ142" s="281"/>
      <c r="CK142" s="281"/>
      <c r="CL142" s="281"/>
      <c r="CM142" s="281"/>
      <c r="CN142" s="281"/>
      <c r="CO142" s="281"/>
      <c r="CP142" s="281"/>
      <c r="CQ142" s="281"/>
      <c r="CR142" s="281"/>
      <c r="CS142" s="281"/>
      <c r="CT142" s="281"/>
      <c r="CU142" s="281"/>
      <c r="CV142" s="281"/>
      <c r="CW142" s="281"/>
      <c r="CX142" s="281"/>
      <c r="CY142" s="281"/>
      <c r="CZ142" s="281"/>
      <c r="DA142" s="281"/>
      <c r="DB142" s="281"/>
      <c r="DC142" s="281"/>
      <c r="DD142" s="281"/>
      <c r="DE142" s="281"/>
      <c r="DF142" s="281"/>
      <c r="DG142" s="281"/>
      <c r="DH142" s="281"/>
      <c r="DI142" s="281"/>
      <c r="DJ142" s="281"/>
      <c r="DK142" s="281"/>
      <c r="DL142" s="281"/>
      <c r="DM142" s="281"/>
      <c r="DN142" s="281"/>
      <c r="DO142" s="281"/>
      <c r="DP142" s="281"/>
      <c r="DQ142" s="281"/>
      <c r="DR142" s="281"/>
      <c r="DS142" s="281"/>
      <c r="DT142" s="281"/>
      <c r="DU142" s="281"/>
      <c r="DV142" s="281"/>
      <c r="DW142" s="281"/>
      <c r="DX142" s="281"/>
      <c r="DY142" s="281"/>
      <c r="DZ142" s="281"/>
      <c r="EA142" s="281"/>
      <c r="EB142" s="281"/>
      <c r="EC142" s="281"/>
      <c r="ED142" s="281"/>
      <c r="EE142" s="281"/>
      <c r="EF142" s="281"/>
      <c r="EG142" s="281"/>
      <c r="EH142" s="281"/>
      <c r="EI142" s="281"/>
      <c r="EJ142" s="281"/>
      <c r="EK142" s="281"/>
      <c r="EL142" s="281"/>
      <c r="EM142" s="281"/>
      <c r="EN142" s="281"/>
      <c r="EO142" s="281"/>
      <c r="EP142" s="281"/>
      <c r="EQ142" s="281"/>
      <c r="ER142" s="281"/>
      <c r="ES142" s="281"/>
      <c r="ET142" s="281"/>
      <c r="EU142" s="281"/>
      <c r="EV142" s="281"/>
      <c r="EW142" s="281"/>
      <c r="EX142" s="281"/>
      <c r="EY142" s="281"/>
      <c r="EZ142" s="281"/>
      <c r="FA142" s="281"/>
      <c r="FB142" s="281"/>
      <c r="FC142" s="281"/>
      <c r="FD142" s="281"/>
      <c r="FE142" s="281"/>
      <c r="FF142" s="281"/>
      <c r="FG142" s="281"/>
      <c r="FH142" s="281"/>
      <c r="FI142" s="281"/>
      <c r="FJ142" s="281"/>
      <c r="FK142" s="281"/>
      <c r="FL142" s="281"/>
    </row>
    <row r="143" spans="1:168" x14ac:dyDescent="0.25">
      <c r="A143" s="494"/>
      <c r="B143" s="1"/>
      <c r="C143" s="1"/>
      <c r="D143" s="2"/>
      <c r="E143" s="2"/>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281"/>
      <c r="CB143" s="281"/>
      <c r="CC143" s="281"/>
      <c r="CD143" s="281"/>
      <c r="CE143" s="281"/>
      <c r="CF143" s="281"/>
      <c r="CG143" s="281"/>
      <c r="CH143" s="281"/>
      <c r="CI143" s="281"/>
      <c r="CJ143" s="281"/>
      <c r="CK143" s="281"/>
      <c r="CL143" s="281"/>
      <c r="CM143" s="281"/>
      <c r="CN143" s="281"/>
      <c r="CO143" s="281"/>
      <c r="CP143" s="281"/>
      <c r="CQ143" s="281"/>
      <c r="CR143" s="281"/>
      <c r="CS143" s="281"/>
      <c r="CT143" s="281"/>
      <c r="CU143" s="281"/>
      <c r="CV143" s="281"/>
      <c r="CW143" s="281"/>
      <c r="CX143" s="281"/>
      <c r="CY143" s="281"/>
      <c r="CZ143" s="281"/>
      <c r="DA143" s="281"/>
      <c r="DB143" s="281"/>
      <c r="DC143" s="281"/>
      <c r="DD143" s="281"/>
      <c r="DE143" s="281"/>
      <c r="DF143" s="281"/>
      <c r="DG143" s="281"/>
      <c r="DH143" s="281"/>
      <c r="DI143" s="281"/>
      <c r="DJ143" s="281"/>
      <c r="DK143" s="281"/>
      <c r="DL143" s="281"/>
      <c r="DM143" s="281"/>
      <c r="DN143" s="281"/>
      <c r="DO143" s="281"/>
      <c r="DP143" s="281"/>
      <c r="DQ143" s="281"/>
      <c r="DR143" s="281"/>
      <c r="DS143" s="281"/>
      <c r="DT143" s="281"/>
      <c r="DU143" s="281"/>
      <c r="DV143" s="281"/>
      <c r="DW143" s="281"/>
      <c r="DX143" s="281"/>
      <c r="DY143" s="281"/>
      <c r="DZ143" s="281"/>
      <c r="EA143" s="281"/>
      <c r="EB143" s="281"/>
      <c r="EC143" s="281"/>
      <c r="ED143" s="281"/>
      <c r="EE143" s="281"/>
      <c r="EF143" s="281"/>
      <c r="EG143" s="281"/>
      <c r="EH143" s="281"/>
      <c r="EI143" s="281"/>
      <c r="EJ143" s="281"/>
      <c r="EK143" s="281"/>
      <c r="EL143" s="281"/>
      <c r="EM143" s="281"/>
      <c r="EN143" s="281"/>
      <c r="EO143" s="281"/>
      <c r="EP143" s="281"/>
      <c r="EQ143" s="281"/>
      <c r="ER143" s="281"/>
      <c r="ES143" s="281"/>
      <c r="ET143" s="281"/>
      <c r="EU143" s="281"/>
      <c r="EV143" s="281"/>
      <c r="EW143" s="281"/>
      <c r="EX143" s="281"/>
      <c r="EY143" s="281"/>
      <c r="EZ143" s="281"/>
      <c r="FA143" s="281"/>
      <c r="FB143" s="281"/>
      <c r="FC143" s="281"/>
      <c r="FD143" s="281"/>
      <c r="FE143" s="281"/>
      <c r="FF143" s="281"/>
      <c r="FG143" s="281"/>
      <c r="FH143" s="281"/>
      <c r="FI143" s="281"/>
      <c r="FJ143" s="281"/>
      <c r="FK143" s="281"/>
      <c r="FL143" s="281"/>
    </row>
    <row r="144" spans="1:168" x14ac:dyDescent="0.25">
      <c r="A144" s="494"/>
      <c r="B144" s="1"/>
      <c r="C144" s="1"/>
      <c r="D144" s="2"/>
      <c r="E144" s="2"/>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281"/>
      <c r="CB144" s="281"/>
      <c r="CC144" s="281"/>
      <c r="CD144" s="281"/>
      <c r="CE144" s="281"/>
      <c r="CF144" s="281"/>
      <c r="CG144" s="281"/>
      <c r="CH144" s="281"/>
      <c r="CI144" s="281"/>
      <c r="CJ144" s="281"/>
      <c r="CK144" s="281"/>
      <c r="CL144" s="281"/>
      <c r="CM144" s="281"/>
      <c r="CN144" s="281"/>
      <c r="CO144" s="281"/>
      <c r="CP144" s="281"/>
      <c r="CQ144" s="281"/>
      <c r="CR144" s="281"/>
      <c r="CS144" s="281"/>
      <c r="CT144" s="281"/>
      <c r="CU144" s="281"/>
      <c r="CV144" s="281"/>
      <c r="CW144" s="281"/>
      <c r="CX144" s="281"/>
      <c r="CY144" s="281"/>
      <c r="CZ144" s="281"/>
      <c r="DA144" s="281"/>
      <c r="DB144" s="281"/>
      <c r="DC144" s="281"/>
      <c r="DD144" s="281"/>
      <c r="DE144" s="281"/>
      <c r="DF144" s="281"/>
      <c r="DG144" s="281"/>
      <c r="DH144" s="281"/>
      <c r="DI144" s="281"/>
      <c r="DJ144" s="281"/>
      <c r="DK144" s="281"/>
      <c r="DL144" s="281"/>
      <c r="DM144" s="281"/>
      <c r="DN144" s="281"/>
      <c r="DO144" s="281"/>
      <c r="DP144" s="281"/>
      <c r="DQ144" s="281"/>
      <c r="DR144" s="281"/>
      <c r="DS144" s="281"/>
      <c r="DT144" s="281"/>
      <c r="DU144" s="281"/>
      <c r="DV144" s="281"/>
      <c r="DW144" s="281"/>
      <c r="DX144" s="281"/>
      <c r="DY144" s="281"/>
      <c r="DZ144" s="281"/>
      <c r="EA144" s="281"/>
      <c r="EB144" s="281"/>
      <c r="EC144" s="281"/>
      <c r="ED144" s="281"/>
      <c r="EE144" s="281"/>
      <c r="EF144" s="281"/>
      <c r="EG144" s="281"/>
      <c r="EH144" s="281"/>
      <c r="EI144" s="281"/>
      <c r="EJ144" s="281"/>
      <c r="EK144" s="281"/>
      <c r="EL144" s="281"/>
      <c r="EM144" s="281"/>
      <c r="EN144" s="281"/>
      <c r="EO144" s="281"/>
      <c r="EP144" s="281"/>
      <c r="EQ144" s="281"/>
      <c r="ER144" s="281"/>
      <c r="ES144" s="281"/>
      <c r="ET144" s="281"/>
      <c r="EU144" s="281"/>
      <c r="EV144" s="281"/>
      <c r="EW144" s="281"/>
      <c r="EX144" s="281"/>
      <c r="EY144" s="281"/>
      <c r="EZ144" s="281"/>
      <c r="FA144" s="281"/>
      <c r="FB144" s="281"/>
      <c r="FC144" s="281"/>
      <c r="FD144" s="281"/>
      <c r="FE144" s="281"/>
      <c r="FF144" s="281"/>
      <c r="FG144" s="281"/>
      <c r="FH144" s="281"/>
      <c r="FI144" s="281"/>
      <c r="FJ144" s="281"/>
      <c r="FK144" s="281"/>
      <c r="FL144" s="281"/>
    </row>
    <row r="145" spans="1:168" x14ac:dyDescent="0.25">
      <c r="A145" s="494"/>
      <c r="B145" s="1"/>
      <c r="C145" s="1"/>
      <c r="D145" s="2"/>
      <c r="E145" s="2"/>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281"/>
      <c r="CB145" s="281"/>
      <c r="CC145" s="281"/>
      <c r="CD145" s="281"/>
      <c r="CE145" s="281"/>
      <c r="CF145" s="281"/>
      <c r="CG145" s="281"/>
      <c r="CH145" s="281"/>
      <c r="CI145" s="281"/>
      <c r="CJ145" s="281"/>
      <c r="CK145" s="281"/>
      <c r="CL145" s="281"/>
      <c r="CM145" s="281"/>
      <c r="CN145" s="281"/>
      <c r="CO145" s="281"/>
      <c r="CP145" s="281"/>
      <c r="CQ145" s="281"/>
      <c r="CR145" s="281"/>
      <c r="CS145" s="281"/>
      <c r="CT145" s="281"/>
      <c r="CU145" s="281"/>
      <c r="CV145" s="281"/>
      <c r="CW145" s="281"/>
      <c r="CX145" s="281"/>
      <c r="CY145" s="281"/>
      <c r="CZ145" s="281"/>
      <c r="DA145" s="281"/>
      <c r="DB145" s="281"/>
      <c r="DC145" s="281"/>
      <c r="DD145" s="281"/>
      <c r="DE145" s="281"/>
      <c r="DF145" s="281"/>
      <c r="DG145" s="281"/>
      <c r="DH145" s="281"/>
      <c r="DI145" s="281"/>
      <c r="DJ145" s="281"/>
      <c r="DK145" s="281"/>
      <c r="DL145" s="281"/>
      <c r="DM145" s="281"/>
      <c r="DN145" s="281"/>
      <c r="DO145" s="281"/>
      <c r="DP145" s="281"/>
      <c r="DQ145" s="281"/>
      <c r="DR145" s="281"/>
      <c r="DS145" s="281"/>
      <c r="DT145" s="281"/>
      <c r="DU145" s="281"/>
      <c r="DV145" s="281"/>
      <c r="DW145" s="281"/>
      <c r="DX145" s="281"/>
      <c r="DY145" s="281"/>
      <c r="DZ145" s="281"/>
      <c r="EA145" s="281"/>
      <c r="EB145" s="281"/>
      <c r="EC145" s="281"/>
      <c r="ED145" s="281"/>
      <c r="EE145" s="281"/>
      <c r="EF145" s="281"/>
      <c r="EG145" s="281"/>
      <c r="EH145" s="281"/>
      <c r="EI145" s="281"/>
      <c r="EJ145" s="281"/>
      <c r="EK145" s="281"/>
      <c r="EL145" s="281"/>
      <c r="EM145" s="281"/>
      <c r="EN145" s="281"/>
      <c r="EO145" s="281"/>
      <c r="EP145" s="281"/>
      <c r="EQ145" s="281"/>
      <c r="ER145" s="281"/>
      <c r="ES145" s="281"/>
      <c r="ET145" s="281"/>
      <c r="EU145" s="281"/>
      <c r="EV145" s="281"/>
      <c r="EW145" s="281"/>
      <c r="EX145" s="281"/>
      <c r="EY145" s="281"/>
      <c r="EZ145" s="281"/>
      <c r="FA145" s="281"/>
      <c r="FB145" s="281"/>
      <c r="FC145" s="281"/>
      <c r="FD145" s="281"/>
      <c r="FE145" s="281"/>
      <c r="FF145" s="281"/>
      <c r="FG145" s="281"/>
      <c r="FH145" s="281"/>
      <c r="FI145" s="281"/>
      <c r="FJ145" s="281"/>
      <c r="FK145" s="281"/>
      <c r="FL145" s="281"/>
    </row>
    <row r="146" spans="1:168" x14ac:dyDescent="0.25">
      <c r="A146" s="494"/>
      <c r="B146" s="1"/>
      <c r="C146" s="1"/>
      <c r="D146" s="2"/>
      <c r="E146" s="2"/>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281"/>
      <c r="CB146" s="281"/>
      <c r="CC146" s="281"/>
      <c r="CD146" s="281"/>
      <c r="CE146" s="281"/>
      <c r="CF146" s="281"/>
      <c r="CG146" s="281"/>
      <c r="CH146" s="281"/>
      <c r="CI146" s="281"/>
      <c r="CJ146" s="281"/>
      <c r="CK146" s="281"/>
      <c r="CL146" s="281"/>
      <c r="CM146" s="281"/>
      <c r="CN146" s="281"/>
      <c r="CO146" s="281"/>
      <c r="CP146" s="281"/>
      <c r="CQ146" s="281"/>
      <c r="CR146" s="281"/>
      <c r="CS146" s="281"/>
      <c r="CT146" s="281"/>
      <c r="CU146" s="281"/>
      <c r="CV146" s="281"/>
      <c r="CW146" s="281"/>
      <c r="CX146" s="281"/>
      <c r="CY146" s="281"/>
      <c r="CZ146" s="281"/>
      <c r="DA146" s="281"/>
      <c r="DB146" s="281"/>
      <c r="DC146" s="281"/>
      <c r="DD146" s="281"/>
      <c r="DE146" s="281"/>
      <c r="DF146" s="281"/>
      <c r="DG146" s="281"/>
      <c r="DH146" s="281"/>
      <c r="DI146" s="281"/>
      <c r="DJ146" s="281"/>
      <c r="DK146" s="281"/>
      <c r="DL146" s="281"/>
      <c r="DM146" s="281"/>
      <c r="DN146" s="281"/>
      <c r="DO146" s="281"/>
      <c r="DP146" s="281"/>
      <c r="DQ146" s="281"/>
      <c r="DR146" s="281"/>
      <c r="DS146" s="281"/>
      <c r="DT146" s="281"/>
      <c r="DU146" s="281"/>
      <c r="DV146" s="281"/>
      <c r="DW146" s="281"/>
      <c r="DX146" s="281"/>
      <c r="DY146" s="281"/>
      <c r="DZ146" s="281"/>
      <c r="EA146" s="281"/>
      <c r="EB146" s="281"/>
      <c r="EC146" s="281"/>
      <c r="ED146" s="281"/>
      <c r="EE146" s="281"/>
      <c r="EF146" s="281"/>
      <c r="EG146" s="281"/>
      <c r="EH146" s="281"/>
      <c r="EI146" s="281"/>
      <c r="EJ146" s="281"/>
      <c r="EK146" s="281"/>
      <c r="EL146" s="281"/>
      <c r="EM146" s="281"/>
      <c r="EN146" s="281"/>
      <c r="EO146" s="281"/>
      <c r="EP146" s="281"/>
      <c r="EQ146" s="281"/>
      <c r="ER146" s="281"/>
      <c r="ES146" s="281"/>
      <c r="ET146" s="281"/>
      <c r="EU146" s="281"/>
      <c r="EV146" s="281"/>
      <c r="EW146" s="281"/>
      <c r="EX146" s="281"/>
      <c r="EY146" s="281"/>
      <c r="EZ146" s="281"/>
      <c r="FA146" s="281"/>
      <c r="FB146" s="281"/>
      <c r="FC146" s="281"/>
      <c r="FD146" s="281"/>
      <c r="FE146" s="281"/>
      <c r="FF146" s="281"/>
      <c r="FG146" s="281"/>
      <c r="FH146" s="281"/>
      <c r="FI146" s="281"/>
      <c r="FJ146" s="281"/>
      <c r="FK146" s="281"/>
      <c r="FL146" s="281"/>
    </row>
    <row r="181" spans="1:168" hidden="1" x14ac:dyDescent="0.25"/>
    <row r="182" spans="1:168" hidden="1" x14ac:dyDescent="0.25">
      <c r="A182" s="28"/>
      <c r="C182" s="501"/>
      <c r="D182" s="502" t="str">
        <f>"No Findings have been identified for this " &amp; dmyTopic &amp; " at this time."</f>
        <v>No Findings have been identified for this Topic at this time.</v>
      </c>
      <c r="E182" s="503"/>
      <c r="G182" s="192"/>
      <c r="H182" s="244"/>
      <c r="I182" s="180"/>
      <c r="K182" s="192"/>
      <c r="Q182" s="1"/>
      <c r="R182" s="11"/>
      <c r="S182" s="8"/>
      <c r="T182" s="8"/>
      <c r="U182" s="8"/>
      <c r="V182" s="122"/>
      <c r="W182" s="65"/>
      <c r="X182" s="11"/>
      <c r="Y182" s="8"/>
      <c r="Z182" s="8"/>
      <c r="AA182" s="8"/>
      <c r="AB182" s="8"/>
      <c r="AC182" s="12"/>
      <c r="AD182" s="8"/>
      <c r="AE182" s="8"/>
      <c r="AF182" s="8"/>
      <c r="AG182" s="8"/>
      <c r="AH182" s="8"/>
      <c r="AI182" s="8"/>
      <c r="AJ182" s="8"/>
      <c r="AK182" s="8"/>
      <c r="AL182" s="8"/>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228"/>
      <c r="CA182" s="281"/>
      <c r="CB182" s="281"/>
      <c r="CC182" s="281"/>
      <c r="CD182" s="281"/>
      <c r="CE182" s="281"/>
      <c r="CF182" s="281"/>
      <c r="CG182" s="281"/>
      <c r="CH182" s="281"/>
      <c r="CI182" s="281"/>
      <c r="CJ182" s="281"/>
      <c r="CK182" s="281"/>
      <c r="CL182" s="281"/>
      <c r="CM182" s="281"/>
      <c r="CN182" s="281"/>
      <c r="CO182" s="281"/>
      <c r="CP182" s="281"/>
      <c r="CQ182" s="281"/>
      <c r="CR182" s="281"/>
      <c r="CS182" s="281"/>
      <c r="CT182" s="281"/>
      <c r="CU182" s="281"/>
      <c r="CV182" s="281"/>
      <c r="CW182" s="281"/>
      <c r="CX182" s="281"/>
      <c r="CY182" s="281"/>
      <c r="CZ182" s="281"/>
      <c r="DA182" s="281"/>
      <c r="DB182" s="281"/>
      <c r="DC182" s="281"/>
      <c r="DD182" s="281"/>
      <c r="DE182" s="281"/>
      <c r="DF182" s="281"/>
      <c r="DG182" s="281"/>
      <c r="DH182" s="281"/>
      <c r="DI182" s="281"/>
      <c r="DJ182" s="281"/>
      <c r="DK182" s="281"/>
      <c r="DL182" s="281"/>
      <c r="DM182" s="281"/>
      <c r="DN182" s="281"/>
      <c r="DO182" s="281"/>
      <c r="DP182" s="281"/>
      <c r="DQ182" s="281"/>
      <c r="DR182" s="281"/>
      <c r="DS182" s="281"/>
      <c r="DT182" s="281"/>
      <c r="DU182" s="281"/>
      <c r="DV182" s="281"/>
      <c r="DW182" s="281"/>
      <c r="DX182" s="281"/>
      <c r="DY182" s="281"/>
      <c r="DZ182" s="281"/>
      <c r="EA182" s="281"/>
      <c r="EB182" s="281"/>
      <c r="EC182" s="281"/>
      <c r="ED182" s="281"/>
      <c r="EE182" s="281"/>
      <c r="EF182" s="281"/>
      <c r="EG182" s="281"/>
      <c r="EH182" s="281"/>
      <c r="EI182" s="281"/>
      <c r="EJ182" s="281"/>
      <c r="EK182" s="281"/>
      <c r="EL182" s="281"/>
      <c r="EM182" s="281"/>
      <c r="EN182" s="281"/>
      <c r="EO182" s="281"/>
      <c r="EP182" s="281"/>
      <c r="EQ182" s="281"/>
      <c r="ER182" s="281"/>
      <c r="ES182" s="281"/>
      <c r="ET182" s="281"/>
      <c r="EU182" s="281"/>
      <c r="EV182" s="281"/>
      <c r="EW182" s="281"/>
      <c r="EX182" s="281"/>
      <c r="EY182" s="281"/>
      <c r="EZ182" s="281"/>
      <c r="FA182" s="281"/>
      <c r="FB182" s="281"/>
      <c r="FC182" s="281"/>
      <c r="FD182" s="281"/>
      <c r="FE182" s="281"/>
      <c r="FF182" s="281"/>
      <c r="FG182" s="281"/>
      <c r="FH182" s="281"/>
      <c r="FI182" s="281"/>
      <c r="FJ182" s="281"/>
      <c r="FK182" s="281"/>
      <c r="FL182" s="281"/>
    </row>
    <row r="183" spans="1:168" hidden="1" x14ac:dyDescent="0.25">
      <c r="A183" s="28"/>
      <c r="C183" s="501"/>
      <c r="D183" s="502"/>
      <c r="E183" s="503"/>
      <c r="G183" s="192"/>
      <c r="H183" s="244"/>
      <c r="I183" s="180"/>
      <c r="K183" s="192"/>
      <c r="Q183" s="1"/>
      <c r="R183" s="11"/>
      <c r="S183" s="8"/>
      <c r="T183" s="8"/>
      <c r="U183" s="8"/>
      <c r="V183" s="122"/>
      <c r="W183" s="65"/>
      <c r="X183" s="11"/>
      <c r="Y183" s="8"/>
      <c r="Z183" s="8"/>
      <c r="AA183" s="8"/>
      <c r="AB183" s="8"/>
      <c r="AC183" s="12"/>
      <c r="AD183" s="8"/>
      <c r="AE183" s="8"/>
      <c r="AF183" s="8"/>
      <c r="AG183" s="8"/>
      <c r="AH183" s="8"/>
      <c r="AI183" s="8"/>
      <c r="AJ183" s="8"/>
      <c r="AK183" s="8"/>
      <c r="AL183" s="8"/>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228"/>
      <c r="CA183" s="281"/>
      <c r="CB183" s="281"/>
      <c r="CC183" s="281"/>
      <c r="CD183" s="281"/>
      <c r="CE183" s="281"/>
      <c r="CF183" s="281"/>
      <c r="CG183" s="281"/>
      <c r="CH183" s="281"/>
      <c r="CI183" s="281"/>
      <c r="CJ183" s="281"/>
      <c r="CK183" s="281"/>
      <c r="CL183" s="281"/>
      <c r="CM183" s="281"/>
      <c r="CN183" s="281"/>
      <c r="CO183" s="281"/>
      <c r="CP183" s="281"/>
      <c r="CQ183" s="281"/>
      <c r="CR183" s="281"/>
      <c r="CS183" s="281"/>
      <c r="CT183" s="281"/>
      <c r="CU183" s="281"/>
      <c r="CV183" s="281"/>
      <c r="CW183" s="281"/>
      <c r="CX183" s="281"/>
      <c r="CY183" s="281"/>
      <c r="CZ183" s="281"/>
      <c r="DA183" s="281"/>
      <c r="DB183" s="281"/>
      <c r="DC183" s="281"/>
      <c r="DD183" s="281"/>
      <c r="DE183" s="281"/>
      <c r="DF183" s="281"/>
      <c r="DG183" s="281"/>
      <c r="DH183" s="281"/>
      <c r="DI183" s="281"/>
      <c r="DJ183" s="281"/>
      <c r="DK183" s="281"/>
      <c r="DL183" s="281"/>
      <c r="DM183" s="281"/>
      <c r="DN183" s="281"/>
      <c r="DO183" s="281"/>
      <c r="DP183" s="281"/>
      <c r="DQ183" s="281"/>
      <c r="DR183" s="281"/>
      <c r="DS183" s="281"/>
      <c r="DT183" s="281"/>
      <c r="DU183" s="281"/>
      <c r="DV183" s="281"/>
      <c r="DW183" s="281"/>
      <c r="DX183" s="281"/>
      <c r="DY183" s="281"/>
      <c r="DZ183" s="281"/>
      <c r="EA183" s="281"/>
      <c r="EB183" s="281"/>
      <c r="EC183" s="281"/>
      <c r="ED183" s="281"/>
      <c r="EE183" s="281"/>
      <c r="EF183" s="281"/>
      <c r="EG183" s="281"/>
      <c r="EH183" s="281"/>
      <c r="EI183" s="281"/>
      <c r="EJ183" s="281"/>
      <c r="EK183" s="281"/>
      <c r="EL183" s="281"/>
      <c r="EM183" s="281"/>
      <c r="EN183" s="281"/>
      <c r="EO183" s="281"/>
      <c r="EP183" s="281"/>
      <c r="EQ183" s="281"/>
      <c r="ER183" s="281"/>
      <c r="ES183" s="281"/>
      <c r="ET183" s="281"/>
      <c r="EU183" s="281"/>
      <c r="EV183" s="281"/>
      <c r="EW183" s="281"/>
      <c r="EX183" s="281"/>
      <c r="EY183" s="281"/>
      <c r="EZ183" s="281"/>
      <c r="FA183" s="281"/>
      <c r="FB183" s="281"/>
      <c r="FC183" s="281"/>
      <c r="FD183" s="281"/>
      <c r="FE183" s="281"/>
      <c r="FF183" s="281"/>
      <c r="FG183" s="281"/>
      <c r="FH183" s="281"/>
      <c r="FI183" s="281"/>
      <c r="FJ183" s="281"/>
      <c r="FK183" s="281"/>
      <c r="FL183" s="281"/>
    </row>
    <row r="184" spans="1:168" hidden="1" x14ac:dyDescent="0.25"/>
    <row r="185" spans="1:168" hidden="1" x14ac:dyDescent="0.25"/>
    <row r="186" spans="1:168" ht="15" hidden="1" x14ac:dyDescent="0.25">
      <c r="A186" s="28"/>
      <c r="B186">
        <v>3</v>
      </c>
      <c r="C186" s="512"/>
      <c r="D186" s="513">
        <f ca="1">OFFSET(D186,-2,0)+1</f>
        <v>1</v>
      </c>
      <c r="E186" s="479"/>
      <c r="F186" s="249"/>
      <c r="G186" s="250"/>
      <c r="H186" s="247"/>
      <c r="I186" s="183"/>
      <c r="J186" s="514"/>
      <c r="K186" s="192"/>
      <c r="Q186" s="1"/>
      <c r="R186" s="11" t="b">
        <f>IF(F186=CHAR(80),TRUE,FALSE)</f>
        <v>0</v>
      </c>
      <c r="S186" s="8" t="b">
        <f>IF(G186=CHAR(80),TRUE,FALSE)</f>
        <v>0</v>
      </c>
      <c r="T186" s="8" t="b">
        <f>IF(H186=CHAR(80),TRUE,FALSE)</f>
        <v>0</v>
      </c>
      <c r="U186" s="8" t="b">
        <f>IF(I186=CHAR(80),TRUE,FALSE)</f>
        <v>0</v>
      </c>
      <c r="V186" s="122"/>
      <c r="W186" s="515">
        <f>COUNTIF(R186:V186,TRUE)</f>
        <v>0</v>
      </c>
      <c r="X186" s="219" t="str">
        <f t="shared" ref="X186:AB187" si="400">IF(R186=TRUE,1,"")</f>
        <v/>
      </c>
      <c r="Y186" s="144" t="str">
        <f t="shared" si="400"/>
        <v/>
      </c>
      <c r="Z186" s="144" t="str">
        <f t="shared" si="400"/>
        <v/>
      </c>
      <c r="AA186" s="144" t="str">
        <f t="shared" si="400"/>
        <v/>
      </c>
      <c r="AB186" s="144" t="str">
        <f t="shared" si="400"/>
        <v/>
      </c>
      <c r="AC186" s="218" t="str">
        <f>IF(SUM(X186:AA186)&gt;0,1,"")</f>
        <v/>
      </c>
      <c r="AD186" s="8"/>
      <c r="AE186" s="8"/>
      <c r="AF186" s="8"/>
      <c r="AG186" s="8"/>
      <c r="AH186" s="8"/>
      <c r="AI186" s="8"/>
      <c r="AJ186" s="8"/>
      <c r="AK186" s="8"/>
      <c r="AL186" s="8"/>
      <c r="AM186" s="147"/>
      <c r="AN186" s="159"/>
      <c r="AO186" s="172"/>
      <c r="AP186" s="1"/>
      <c r="AQ186" s="1"/>
      <c r="AR186" s="172"/>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228"/>
      <c r="CA186" s="281"/>
      <c r="CB186" s="281"/>
      <c r="CC186" s="281"/>
      <c r="CD186" s="281"/>
      <c r="CE186" s="281"/>
      <c r="CF186" s="281"/>
      <c r="CG186" s="281"/>
      <c r="CH186" s="281"/>
      <c r="CI186" s="281"/>
      <c r="CJ186" s="281"/>
      <c r="CK186" s="281"/>
      <c r="CL186" s="281"/>
      <c r="CM186" s="281"/>
      <c r="CN186" s="281"/>
      <c r="CO186" s="281"/>
      <c r="CP186" s="281"/>
      <c r="CQ186" s="281"/>
      <c r="CR186" s="281"/>
      <c r="CS186" s="281"/>
      <c r="CT186" s="281"/>
      <c r="CU186" s="281"/>
      <c r="CV186" s="281"/>
      <c r="CW186" s="281"/>
      <c r="CX186" s="281"/>
      <c r="CY186" s="281"/>
      <c r="CZ186" s="281"/>
      <c r="DA186" s="281"/>
      <c r="DB186" s="281"/>
      <c r="DC186" s="281"/>
      <c r="DD186" s="281"/>
      <c r="DE186" s="281"/>
      <c r="DF186" s="281"/>
      <c r="DG186" s="281"/>
      <c r="DH186" s="281"/>
      <c r="DI186" s="281"/>
      <c r="DJ186" s="281"/>
      <c r="DK186" s="281"/>
      <c r="DL186" s="281"/>
      <c r="DM186" s="281"/>
      <c r="DN186" s="281"/>
      <c r="DO186" s="281"/>
      <c r="DP186" s="281"/>
      <c r="DQ186" s="281"/>
      <c r="DR186" s="281"/>
      <c r="DS186" s="281"/>
      <c r="DT186" s="281"/>
      <c r="DU186" s="281"/>
      <c r="DV186" s="281"/>
      <c r="DW186" s="281"/>
      <c r="DX186" s="281"/>
      <c r="DY186" s="281"/>
      <c r="DZ186" s="281"/>
      <c r="EA186" s="281"/>
      <c r="EB186" s="281"/>
      <c r="EC186" s="281"/>
      <c r="ED186" s="281"/>
      <c r="EE186" s="281"/>
      <c r="EF186" s="281"/>
      <c r="EG186" s="281"/>
      <c r="EH186" s="281"/>
      <c r="EI186" s="281"/>
      <c r="EJ186" s="281"/>
      <c r="EK186" s="281"/>
      <c r="EL186" s="281"/>
      <c r="EM186" s="281"/>
      <c r="EN186" s="281"/>
      <c r="EO186" s="281"/>
      <c r="EP186" s="281"/>
      <c r="EQ186" s="281"/>
      <c r="ER186" s="281"/>
      <c r="ES186" s="281"/>
      <c r="ET186" s="281"/>
      <c r="EU186" s="281"/>
      <c r="EV186" s="281"/>
      <c r="EW186" s="281"/>
      <c r="EX186" s="281"/>
      <c r="EY186" s="281"/>
      <c r="EZ186" s="281"/>
      <c r="FA186" s="281"/>
      <c r="FB186" s="281"/>
      <c r="FC186" s="281"/>
      <c r="FD186" s="281"/>
      <c r="FE186" s="281"/>
      <c r="FF186" s="281"/>
      <c r="FG186" s="281"/>
      <c r="FH186" s="281"/>
      <c r="FI186" s="281"/>
      <c r="FJ186" s="281"/>
      <c r="FK186" s="281"/>
      <c r="FL186" s="281"/>
    </row>
    <row r="187" spans="1:168" hidden="1" x14ac:dyDescent="0.25">
      <c r="A187" s="28"/>
      <c r="C187" s="512"/>
      <c r="D187" s="480"/>
      <c r="E187" s="503"/>
      <c r="F187" s="116"/>
      <c r="G187" s="251"/>
      <c r="H187" s="248"/>
      <c r="I187" s="184"/>
      <c r="K187" s="192"/>
      <c r="Q187" s="1"/>
      <c r="R187" s="11"/>
      <c r="S187" s="8"/>
      <c r="T187" s="8"/>
      <c r="U187" s="8"/>
      <c r="V187" s="122"/>
      <c r="W187" s="65"/>
      <c r="X187" s="219" t="str">
        <f t="shared" si="400"/>
        <v/>
      </c>
      <c r="Y187" s="144" t="str">
        <f t="shared" si="400"/>
        <v/>
      </c>
      <c r="Z187" s="144" t="str">
        <f t="shared" si="400"/>
        <v/>
      </c>
      <c r="AA187" s="144" t="str">
        <f t="shared" si="400"/>
        <v/>
      </c>
      <c r="AB187" s="144" t="str">
        <f t="shared" si="400"/>
        <v/>
      </c>
      <c r="AC187" s="218" t="str">
        <f>IF(SUM(X187:AA187)&gt;0,1,"")</f>
        <v/>
      </c>
      <c r="AD187" s="8"/>
      <c r="AE187" s="8"/>
      <c r="AF187" s="8"/>
      <c r="AG187" s="8"/>
      <c r="AH187" s="8"/>
      <c r="AI187" s="8"/>
      <c r="AJ187" s="8"/>
      <c r="AK187" s="8"/>
      <c r="AL187" s="8"/>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228"/>
      <c r="CA187" s="281"/>
      <c r="CB187" s="281"/>
      <c r="CC187" s="281"/>
      <c r="CD187" s="281"/>
      <c r="CE187" s="281"/>
      <c r="CF187" s="281"/>
      <c r="CG187" s="281"/>
      <c r="CH187" s="281"/>
      <c r="CI187" s="281"/>
      <c r="CJ187" s="281"/>
      <c r="CK187" s="281"/>
      <c r="CL187" s="281"/>
      <c r="CM187" s="281"/>
      <c r="CN187" s="281"/>
      <c r="CO187" s="281"/>
      <c r="CP187" s="281"/>
      <c r="CQ187" s="281"/>
      <c r="CR187" s="281"/>
      <c r="CS187" s="281"/>
      <c r="CT187" s="281"/>
      <c r="CU187" s="281"/>
      <c r="CV187" s="281"/>
      <c r="CW187" s="281"/>
      <c r="CX187" s="281"/>
      <c r="CY187" s="281"/>
      <c r="CZ187" s="281"/>
      <c r="DA187" s="281"/>
      <c r="DB187" s="281"/>
      <c r="DC187" s="281"/>
      <c r="DD187" s="281"/>
      <c r="DE187" s="281"/>
      <c r="DF187" s="281"/>
      <c r="DG187" s="281"/>
      <c r="DH187" s="281"/>
      <c r="DI187" s="281"/>
      <c r="DJ187" s="281"/>
      <c r="DK187" s="281"/>
      <c r="DL187" s="281"/>
      <c r="DM187" s="281"/>
      <c r="DN187" s="281"/>
      <c r="DO187" s="281"/>
      <c r="DP187" s="281"/>
      <c r="DQ187" s="281"/>
      <c r="DR187" s="281"/>
      <c r="DS187" s="281"/>
      <c r="DT187" s="281"/>
      <c r="DU187" s="281"/>
      <c r="DV187" s="281"/>
      <c r="DW187" s="281"/>
      <c r="DX187" s="281"/>
      <c r="DY187" s="281"/>
      <c r="DZ187" s="281"/>
      <c r="EA187" s="281"/>
      <c r="EB187" s="281"/>
      <c r="EC187" s="281"/>
      <c r="ED187" s="281"/>
      <c r="EE187" s="281"/>
      <c r="EF187" s="281"/>
      <c r="EG187" s="281"/>
      <c r="EH187" s="281"/>
      <c r="EI187" s="281"/>
      <c r="EJ187" s="281"/>
      <c r="EK187" s="281"/>
      <c r="EL187" s="281"/>
      <c r="EM187" s="281"/>
      <c r="EN187" s="281"/>
      <c r="EO187" s="281"/>
      <c r="EP187" s="281"/>
      <c r="EQ187" s="281"/>
      <c r="ER187" s="281"/>
      <c r="ES187" s="281"/>
      <c r="ET187" s="281"/>
      <c r="EU187" s="281"/>
      <c r="EV187" s="281"/>
      <c r="EW187" s="281"/>
      <c r="EX187" s="281"/>
      <c r="EY187" s="281"/>
      <c r="EZ187" s="281"/>
      <c r="FA187" s="281"/>
      <c r="FB187" s="281"/>
      <c r="FC187" s="281"/>
      <c r="FD187" s="281"/>
      <c r="FE187" s="281"/>
      <c r="FF187" s="281"/>
      <c r="FG187" s="281"/>
      <c r="FH187" s="281"/>
      <c r="FI187" s="281"/>
      <c r="FJ187" s="281"/>
      <c r="FK187" s="281"/>
      <c r="FL187" s="281"/>
    </row>
    <row r="188" spans="1:168" ht="12.75" hidden="1" customHeight="1" x14ac:dyDescent="0.25"/>
    <row r="189" spans="1:168" ht="12.75" hidden="1" customHeight="1" x14ac:dyDescent="0.25"/>
    <row r="190" spans="1:168" ht="6" hidden="1" customHeight="1" x14ac:dyDescent="0.25">
      <c r="A190" s="28" t="s">
        <v>546</v>
      </c>
      <c r="C190" s="92"/>
      <c r="D190" s="3"/>
      <c r="E190" s="82"/>
      <c r="F190" s="138"/>
      <c r="G190" s="154"/>
      <c r="H190" s="185"/>
      <c r="I190" s="139"/>
      <c r="J190" s="94"/>
      <c r="K190" s="192"/>
      <c r="L190" s="507"/>
      <c r="M190" s="507"/>
      <c r="N190" s="507"/>
      <c r="O190" s="507"/>
      <c r="Q190" s="1"/>
      <c r="AE190" s="11"/>
      <c r="AF190" s="122"/>
      <c r="AG190" s="124" t="b">
        <f>AG191</f>
        <v>1</v>
      </c>
      <c r="AH190" s="124"/>
      <c r="AI190" s="168"/>
      <c r="AJ190" s="166"/>
      <c r="AK190" s="166"/>
      <c r="AL190" s="167"/>
      <c r="AM190" s="1"/>
      <c r="AN190" s="1"/>
      <c r="AO190" s="1"/>
      <c r="AP190" s="1"/>
      <c r="AQ190" s="1"/>
      <c r="AR190" s="1"/>
      <c r="AS190" s="1"/>
      <c r="AT190" s="230" t="str">
        <f>IF(AG190&lt;&gt;TRUE,FALSE,"")</f>
        <v/>
      </c>
      <c r="AU190" s="231" t="str">
        <f>IF(D190&lt;&gt;0,D190,"")</f>
        <v/>
      </c>
      <c r="AV190" s="227"/>
      <c r="AW190" s="230" t="str">
        <f>AW191</f>
        <v/>
      </c>
      <c r="AX190" s="227"/>
      <c r="AY190" s="230" t="str">
        <f>AY191</f>
        <v/>
      </c>
      <c r="AZ190" s="227"/>
      <c r="BA190" s="230" t="str">
        <f>BA191</f>
        <v/>
      </c>
      <c r="BB190" s="227"/>
      <c r="BC190" s="230" t="str">
        <f>BC191</f>
        <v/>
      </c>
      <c r="BD190" s="227"/>
      <c r="BE190" s="230" t="str">
        <f>BE191</f>
        <v/>
      </c>
      <c r="BF190" s="227"/>
      <c r="BG190" s="230" t="str">
        <f>BG191</f>
        <v/>
      </c>
      <c r="BH190" s="1"/>
      <c r="FE190" s="90" t="str">
        <f ca="1">FE191</f>
        <v>Hide</v>
      </c>
      <c r="FF190" s="228"/>
      <c r="FG190" s="281"/>
      <c r="FH190" s="281"/>
      <c r="FI190" s="281"/>
      <c r="FJ190" s="281"/>
      <c r="FK190" s="281"/>
      <c r="FL190" s="281"/>
    </row>
    <row r="191" spans="1:168" ht="15" hidden="1" x14ac:dyDescent="0.25">
      <c r="A191" s="28" t="s">
        <v>546</v>
      </c>
      <c r="C191" s="176" t="s">
        <v>558</v>
      </c>
      <c r="D191" s="316" t="str">
        <f>IF(Cklst_Style=4,IF(FIND("--",$C$3)=11,MID($C$3,9,1)&amp;"."&amp;AI191,MID($C$3,9,2)&amp;"."&amp;AI191),IF(FIND("--",$C$3)=9,MID($C$3,7,1)&amp;"."&amp;AI191,MID($C$3,7,2)&amp;"."&amp;AI191))</f>
        <v>2.X</v>
      </c>
      <c r="E191" s="85" t="s">
        <v>709</v>
      </c>
      <c r="F191" s="177"/>
      <c r="G191" s="508" t="s">
        <v>203</v>
      </c>
      <c r="H191" s="181"/>
      <c r="I191" s="151" t="s">
        <v>216</v>
      </c>
      <c r="J191" s="143"/>
      <c r="K191" s="192"/>
      <c r="L191" s="130"/>
      <c r="M191" s="130"/>
      <c r="N191" s="130"/>
      <c r="O191" s="130"/>
      <c r="Q191" s="1"/>
      <c r="R191" s="171"/>
      <c r="S191" s="171"/>
      <c r="T191" s="171"/>
      <c r="U191" s="171"/>
      <c r="AE191" s="11" t="b">
        <f>IF(F191=CHAR(80),TRUE,FALSE)</f>
        <v>0</v>
      </c>
      <c r="AF191" s="122" t="b">
        <f>IF(H191=CHAR(80),TRUE,FALSE)</f>
        <v>0</v>
      </c>
      <c r="AG191" s="12" t="b">
        <f>IF(OR(C191=CHAR(80),C191="."),TRUE,FALSE)</f>
        <v>1</v>
      </c>
      <c r="AH191" s="218">
        <v>0</v>
      </c>
      <c r="AI191" s="169" t="s">
        <v>710</v>
      </c>
      <c r="AJ191" s="160"/>
      <c r="AK191" s="160" t="b">
        <v>1</v>
      </c>
      <c r="AL191" s="161"/>
      <c r="AM191" s="1"/>
      <c r="AN191" s="1"/>
      <c r="AO191" s="1"/>
      <c r="AP191" s="1"/>
      <c r="AQ191" s="1"/>
      <c r="AR191" s="1"/>
      <c r="AS191" s="1"/>
      <c r="AT191" s="230" t="str">
        <f>IF(AG191&lt;&gt;TRUE,FALSE,"")</f>
        <v/>
      </c>
      <c r="AU191" s="231" t="str">
        <f>IF(D191&lt;&gt;0,D191,"")</f>
        <v>2.X</v>
      </c>
      <c r="AV191" s="318"/>
      <c r="AW191" s="230" t="str">
        <f>IF(AND(Setup_Flag=1,AV191="",$C191=""),FALSE,"")</f>
        <v/>
      </c>
      <c r="AX191" s="318"/>
      <c r="AY191" s="230" t="str">
        <f>IF(AND(MR2_Flag=1,AX191="",$C191=""),FALSE,"")</f>
        <v/>
      </c>
      <c r="AZ191" s="318"/>
      <c r="BA191" s="230" t="str">
        <f>IF(AND(DP_Flag=1,AZ191="",$C191=""),FALSE,"")</f>
        <v/>
      </c>
      <c r="BB191" s="318"/>
      <c r="BC191" s="230" t="str">
        <f>IF(AND(SS_Flag=1,BB191="",$C191=""),FALSE,"")</f>
        <v/>
      </c>
      <c r="BD191" s="318"/>
      <c r="BE191" s="230" t="str">
        <f>IF(AND(SP_Flag=1,BD191="",$C191=""),FALSE,"")</f>
        <v/>
      </c>
      <c r="BF191" s="318"/>
      <c r="BG191" s="230" t="str">
        <f>IF(AND(FM_Flag=1,BF191="",$C191=""),FALSE,"")</f>
        <v/>
      </c>
      <c r="BH191" s="1"/>
      <c r="BI191" s="268"/>
      <c r="BJ191" s="269" t="s">
        <v>675</v>
      </c>
      <c r="BK191" s="269" t="s">
        <v>675</v>
      </c>
      <c r="BL191" s="269" t="s">
        <v>675</v>
      </c>
      <c r="BM191" s="269" t="s">
        <v>675</v>
      </c>
      <c r="BN191" s="269" t="s">
        <v>675</v>
      </c>
      <c r="BO191" s="269" t="s">
        <v>675</v>
      </c>
      <c r="BP191" s="270" t="str">
        <f ca="1">IF(OR(BI$16=0,BR$16&lt;&gt;0),"",IF(OFFSET(BI191,0,BI$16)="Y",1,IF(OFFSET(BI191,0,BI$16)="N",0,"")))</f>
        <v/>
      </c>
      <c r="BQ191" s="278"/>
      <c r="BR191" s="268"/>
      <c r="BS191" s="269" t="s">
        <v>675</v>
      </c>
      <c r="BT191" s="269" t="s">
        <v>675</v>
      </c>
      <c r="BU191" s="269" t="s">
        <v>675</v>
      </c>
      <c r="BV191" s="269" t="s">
        <v>675</v>
      </c>
      <c r="BW191" s="269" t="s">
        <v>675</v>
      </c>
      <c r="BX191" s="269" t="s">
        <v>675</v>
      </c>
      <c r="BY191" s="269" t="s">
        <v>675</v>
      </c>
      <c r="BZ191" s="269" t="s">
        <v>675</v>
      </c>
      <c r="CA191" s="269" t="s">
        <v>675</v>
      </c>
      <c r="CB191" s="269" t="s">
        <v>675</v>
      </c>
      <c r="CC191" s="269" t="s">
        <v>675</v>
      </c>
      <c r="CD191" s="269" t="s">
        <v>675</v>
      </c>
      <c r="CE191" s="269" t="s">
        <v>675</v>
      </c>
      <c r="CF191" s="269" t="s">
        <v>675</v>
      </c>
      <c r="CG191" s="269" t="s">
        <v>675</v>
      </c>
      <c r="CH191" s="269" t="s">
        <v>675</v>
      </c>
      <c r="CI191" s="269" t="s">
        <v>675</v>
      </c>
      <c r="CJ191" s="269" t="s">
        <v>675</v>
      </c>
      <c r="CK191" s="269" t="s">
        <v>675</v>
      </c>
      <c r="CL191" s="270" t="str">
        <f ca="1">IF(BR$16=0,"",IF(OFFSET(BR191,0,BR$16)="Y",1,IF(OFFSET(BR191,0,BR$16)="N",0,"")))</f>
        <v/>
      </c>
      <c r="CM191" s="278"/>
      <c r="CN191" s="268"/>
      <c r="CO191" s="269" t="s">
        <v>675</v>
      </c>
      <c r="CP191" s="269" t="s">
        <v>675</v>
      </c>
      <c r="CQ191" s="269" t="s">
        <v>675</v>
      </c>
      <c r="CR191" s="269" t="s">
        <v>675</v>
      </c>
      <c r="CS191" s="269" t="s">
        <v>675</v>
      </c>
      <c r="CT191" s="270" t="str">
        <f ca="1">IF(OR(CN$16=0,CW$16&lt;&gt;0),"",IF(CW$16=1,0,IF(OFFSET(CN191,0,CN$16)="Y",1,IF(OFFSET(CN191,0,CN$16)="N",0,""))))</f>
        <v/>
      </c>
      <c r="CU191" s="188"/>
      <c r="CV191" s="268"/>
      <c r="CW191" s="269" t="s">
        <v>675</v>
      </c>
      <c r="CX191" s="269" t="s">
        <v>675</v>
      </c>
      <c r="CY191" s="269" t="s">
        <v>675</v>
      </c>
      <c r="CZ191" s="269" t="s">
        <v>675</v>
      </c>
      <c r="DA191" s="269" t="s">
        <v>675</v>
      </c>
      <c r="DB191" s="269" t="s">
        <v>675</v>
      </c>
      <c r="DC191" s="269" t="s">
        <v>675</v>
      </c>
      <c r="DD191" s="269" t="s">
        <v>675</v>
      </c>
      <c r="DE191" s="269" t="s">
        <v>675</v>
      </c>
      <c r="DF191" s="270" t="str">
        <f>IF(CV$16=0,"",IF(OR(AND(CW$16=1,CW191="Y"),AND(CX$16=1,CX191="Y"),AND(CY$16=1,CY191="Y"),AND(CZ$16=1,CZ191="Y"),AND(DA$16=1,DA191="Y"),AND(DB$16=1,DB191="Y"),AND(DC$16=1,DC191="Y"),AND(DD$16=1,DD191="Y"),AND(DE$16=1,DE191="Y")),1,IF(OR(AND(CW$16=1,CW191="N"),AND(CX$16=1,CX191="N"),AND(CY$16=1,CY191="N"),AND(CZ$16=1,CZ191="N"),AND(DA$16=1,DA191="N"),AND(DB$16=1,DB191="N"),AND(DC$16=1,DC191="N"),AND(DD$16=1,DD191="N"),AND(DE$16=1,DE191="N")),0,"")))</f>
        <v/>
      </c>
      <c r="DG191" s="188"/>
      <c r="DH191" s="268"/>
      <c r="DI191" s="269" t="s">
        <v>675</v>
      </c>
      <c r="DJ191" s="269" t="s">
        <v>675</v>
      </c>
      <c r="DK191" s="270" t="str">
        <f ca="1">IF(DH$16=0,"",IF(OFFSET(DH191,0,DH$16)="Y",1,IF(OFFSET(DH191,0,DH$16)="N",0,"")))</f>
        <v/>
      </c>
      <c r="DL191" s="188"/>
      <c r="DM191" s="268"/>
      <c r="DN191" s="269" t="s">
        <v>675</v>
      </c>
      <c r="DO191" s="269" t="s">
        <v>675</v>
      </c>
      <c r="DP191" s="270" t="str">
        <f ca="1">IF(DM$16=0,"",IF(OFFSET(DM191,0,DM$16)="Y",1,IF(OFFSET(DM191,0,DM$16)="N",0,"")))</f>
        <v/>
      </c>
      <c r="DQ191" s="188"/>
      <c r="DR191" s="268"/>
      <c r="DS191" s="269" t="s">
        <v>676</v>
      </c>
      <c r="DT191" s="279"/>
      <c r="DU191" s="270" t="str">
        <f ca="1">IF(DR$16=0,"",IF(AND(OFFSET(DR191,0,1)="Y",DS$16="Yes"),1,IF(OFFSET(DR191,0,1)="N",1,0)))</f>
        <v/>
      </c>
      <c r="DV191" s="188"/>
      <c r="DW191" s="268"/>
      <c r="DX191" s="269" t="s">
        <v>676</v>
      </c>
      <c r="DY191" s="279"/>
      <c r="DZ191" s="270" t="str">
        <f ca="1">IF(DW$16=0,"",IF(AND(OFFSET(DW191,0,1)="Y",DX$16="Yes"),1,IF(OFFSET(DW191,0,1)="N",1,0)))</f>
        <v/>
      </c>
      <c r="EA191" s="188"/>
      <c r="EB191" s="268"/>
      <c r="EC191" s="269" t="s">
        <v>676</v>
      </c>
      <c r="ED191" s="279"/>
      <c r="EE191" s="270" t="str">
        <f ca="1">IF(EB$16=0,"",IF(AND(OFFSET(EB191,0,1)="Y",EC$16="Yes"),1,IF(OFFSET(EB191,0,1)="N",1,0)))</f>
        <v/>
      </c>
      <c r="EF191" s="188"/>
      <c r="EG191" s="268"/>
      <c r="EH191" s="269" t="s">
        <v>676</v>
      </c>
      <c r="EI191" s="279"/>
      <c r="EJ191" s="270" t="str">
        <f ca="1">IF(EG$16=0,"",IF(AND(OFFSET(EG191,0,1)="Y",EH$16="Yes"),1,IF(OFFSET(EG191,0,1)="N",1,0)))</f>
        <v/>
      </c>
      <c r="EK191" s="188"/>
      <c r="EL191" s="268"/>
      <c r="EM191" s="269" t="s">
        <v>676</v>
      </c>
      <c r="EN191" s="279"/>
      <c r="EO191" s="270" t="str">
        <f ca="1">IF(EL$16=0,"",IF(AND(OFFSET(EL191,0,1)="Y",EM$16="Yes"),1,IF(OFFSET(EL191,0,1)="N",1,0)))</f>
        <v/>
      </c>
      <c r="EP191" s="271"/>
      <c r="EQ191" s="509" t="str">
        <f ca="1">BP191</f>
        <v/>
      </c>
      <c r="ER191" s="509" t="str">
        <f t="shared" ref="ER191" ca="1" si="401">CL191</f>
        <v/>
      </c>
      <c r="ES191" s="509" t="str">
        <f t="shared" ref="ES191" ca="1" si="402">CT191</f>
        <v/>
      </c>
      <c r="ET191" s="509" t="str">
        <f t="shared" ref="ET191" si="403">DF191</f>
        <v/>
      </c>
      <c r="EU191" s="509" t="str">
        <f t="shared" ref="EU191" ca="1" si="404">DK191</f>
        <v/>
      </c>
      <c r="EV191" s="509" t="str">
        <f t="shared" ref="EV191" ca="1" si="405">DP191</f>
        <v/>
      </c>
      <c r="EW191" s="509" t="str">
        <f t="shared" ref="EW191" ca="1" si="406">DU191</f>
        <v/>
      </c>
      <c r="EX191" s="509" t="str">
        <f t="shared" ref="EX191" ca="1" si="407">DZ191</f>
        <v/>
      </c>
      <c r="EY191" s="509" t="str">
        <f t="shared" ref="EY191" ca="1" si="408">EE191</f>
        <v/>
      </c>
      <c r="EZ191" s="509" t="str">
        <f t="shared" ref="EZ191" ca="1" si="409">EJ191</f>
        <v/>
      </c>
      <c r="FA191" s="509" t="str">
        <f t="shared" ref="FA191" ca="1" si="410">EO191</f>
        <v/>
      </c>
      <c r="FC191" s="509">
        <f t="shared" ref="FC191" ca="1" si="411">COUNTA(EQ191:FA191)-COUNTBLANK(EQ191:FA191)</f>
        <v>0</v>
      </c>
      <c r="FD191" s="280">
        <f t="shared" ref="FD191" ca="1" si="412">SUM(EQ191:FA191)</f>
        <v>0</v>
      </c>
      <c r="FE191" s="280" t="str">
        <f t="shared" ref="FE191" ca="1" si="413">IF(AND(FC191=FD191,FD191&gt;0),"Show","Hide")</f>
        <v>Hide</v>
      </c>
      <c r="FF191" s="228"/>
      <c r="FG191" s="281"/>
      <c r="FH191" s="281"/>
      <c r="FI191" s="281"/>
      <c r="FJ191" s="281"/>
      <c r="FK191" s="281"/>
      <c r="FL191" s="281"/>
    </row>
    <row r="192" spans="1:168" ht="6" hidden="1" customHeight="1" x14ac:dyDescent="0.25">
      <c r="A192" s="28" t="s">
        <v>546</v>
      </c>
      <c r="C192" s="93"/>
      <c r="D192" s="128"/>
      <c r="E192" s="86"/>
      <c r="F192" s="140"/>
      <c r="G192" s="153"/>
      <c r="H192" s="186"/>
      <c r="I192" s="141"/>
      <c r="J192" s="96"/>
      <c r="K192" s="196"/>
      <c r="L192" s="127"/>
      <c r="M192" s="127"/>
      <c r="N192" s="127"/>
      <c r="O192" s="127"/>
      <c r="Q192" s="1"/>
      <c r="AE192" s="11"/>
      <c r="AF192" s="122"/>
      <c r="AG192" s="12" t="b">
        <f>AG191</f>
        <v>1</v>
      </c>
      <c r="AH192" s="12"/>
      <c r="AI192" s="168"/>
      <c r="AJ192" s="166"/>
      <c r="AK192" s="166"/>
      <c r="AL192" s="167"/>
      <c r="AM192" s="1"/>
      <c r="AN192" s="1"/>
      <c r="AO192" s="1"/>
      <c r="AP192" s="1"/>
      <c r="AQ192" s="1"/>
      <c r="AR192" s="1"/>
      <c r="AS192" s="1"/>
      <c r="AT192" s="230" t="str">
        <f>IF(AG192&lt;&gt;TRUE,FALSE,"")</f>
        <v/>
      </c>
      <c r="AU192" s="231" t="str">
        <f>IF(D192&lt;&gt;0,D192,"")</f>
        <v/>
      </c>
      <c r="AV192" s="227"/>
      <c r="AW192" s="230" t="str">
        <f>AW191</f>
        <v/>
      </c>
      <c r="AX192" s="227"/>
      <c r="AY192" s="230" t="str">
        <f>AY191</f>
        <v/>
      </c>
      <c r="AZ192" s="227"/>
      <c r="BA192" s="230" t="str">
        <f>BA191</f>
        <v/>
      </c>
      <c r="BB192" s="227"/>
      <c r="BC192" s="230" t="str">
        <f>BC191</f>
        <v/>
      </c>
      <c r="BD192" s="227"/>
      <c r="BE192" s="230" t="str">
        <f>BE191</f>
        <v/>
      </c>
      <c r="BF192" s="227"/>
      <c r="BG192" s="230" t="str">
        <f>BG191</f>
        <v/>
      </c>
      <c r="BH192" s="1"/>
      <c r="FE192" s="90" t="str">
        <f ca="1">FE191</f>
        <v>Hide</v>
      </c>
      <c r="FF192" s="228"/>
      <c r="FG192" s="281"/>
      <c r="FH192" s="281"/>
      <c r="FI192" s="281"/>
      <c r="FJ192" s="281"/>
      <c r="FK192" s="281"/>
      <c r="FL192" s="281"/>
    </row>
    <row r="193" spans="1:168" hidden="1" x14ac:dyDescent="0.25"/>
    <row r="194" spans="1:168" hidden="1" x14ac:dyDescent="0.25"/>
    <row r="195" spans="1:168" ht="6" hidden="1" customHeight="1" x14ac:dyDescent="0.25">
      <c r="A195" s="28" t="s">
        <v>546</v>
      </c>
      <c r="C195" s="92"/>
      <c r="D195" s="3"/>
      <c r="E195" s="82"/>
      <c r="F195" s="138"/>
      <c r="G195" s="154"/>
      <c r="H195" s="185"/>
      <c r="I195" s="139"/>
      <c r="J195" s="94"/>
      <c r="K195" s="192"/>
      <c r="L195" s="507"/>
      <c r="M195" s="507"/>
      <c r="N195" s="507"/>
      <c r="O195" s="507"/>
      <c r="Q195" s="1"/>
      <c r="AE195" s="11"/>
      <c r="AF195" s="122"/>
      <c r="AG195" s="124" t="b">
        <f>AG196</f>
        <v>1</v>
      </c>
      <c r="AH195" s="124"/>
      <c r="AI195" s="168"/>
      <c r="AJ195" s="166"/>
      <c r="AK195" s="166"/>
      <c r="AL195" s="167"/>
      <c r="AM195" s="1"/>
      <c r="AN195" s="1"/>
      <c r="AO195" s="1"/>
      <c r="AP195" s="1"/>
      <c r="AQ195" s="1"/>
      <c r="AR195" s="1"/>
      <c r="AS195" s="1"/>
      <c r="AT195" s="230" t="str">
        <f>IF(AG195&lt;&gt;TRUE,FALSE,"")</f>
        <v/>
      </c>
      <c r="AU195" s="231" t="str">
        <f>IF(D195&lt;&gt;0,D195,"")</f>
        <v/>
      </c>
      <c r="AV195" s="227"/>
      <c r="AW195" s="230" t="str">
        <f>AW196</f>
        <v/>
      </c>
      <c r="AX195" s="227"/>
      <c r="AY195" s="230" t="str">
        <f>AY196</f>
        <v/>
      </c>
      <c r="AZ195" s="227"/>
      <c r="BA195" s="230" t="str">
        <f>BA196</f>
        <v/>
      </c>
      <c r="BB195" s="227"/>
      <c r="BC195" s="230" t="str">
        <f>BC196</f>
        <v/>
      </c>
      <c r="BD195" s="227"/>
      <c r="BE195" s="230" t="str">
        <f>BE196</f>
        <v/>
      </c>
      <c r="BF195" s="227"/>
      <c r="BG195" s="230" t="str">
        <f>BG196</f>
        <v/>
      </c>
      <c r="BH195" s="1"/>
      <c r="FE195" s="90" t="str">
        <f ca="1">FE196</f>
        <v>Hide</v>
      </c>
      <c r="FF195" s="228"/>
      <c r="FG195" s="281"/>
      <c r="FH195" s="281"/>
      <c r="FI195" s="281"/>
      <c r="FJ195" s="281"/>
      <c r="FK195" s="281"/>
      <c r="FL195" s="281"/>
    </row>
    <row r="196" spans="1:168" ht="15" hidden="1" x14ac:dyDescent="0.25">
      <c r="A196" s="28" t="s">
        <v>546</v>
      </c>
      <c r="C196" s="176" t="s">
        <v>558</v>
      </c>
      <c r="D196" s="317"/>
      <c r="E196" s="85" t="s">
        <v>709</v>
      </c>
      <c r="F196" s="177"/>
      <c r="G196" s="508" t="s">
        <v>203</v>
      </c>
      <c r="H196" s="181"/>
      <c r="I196" s="151" t="s">
        <v>216</v>
      </c>
      <c r="J196" s="143"/>
      <c r="K196" s="192"/>
      <c r="L196" s="130"/>
      <c r="M196" s="130"/>
      <c r="N196" s="130"/>
      <c r="O196" s="130"/>
      <c r="Q196" s="1"/>
      <c r="R196" s="171"/>
      <c r="S196" s="171"/>
      <c r="T196" s="171"/>
      <c r="U196" s="171"/>
      <c r="AE196" s="11" t="b">
        <f>IF(F196=CHAR(80),TRUE,FALSE)</f>
        <v>0</v>
      </c>
      <c r="AF196" s="122" t="b">
        <f>IF(H196=CHAR(80),TRUE,FALSE)</f>
        <v>0</v>
      </c>
      <c r="AG196" s="12" t="b">
        <f>IF(OR(C196=CHAR(80),C196="."),TRUE,FALSE)</f>
        <v>1</v>
      </c>
      <c r="AH196" s="218">
        <v>0</v>
      </c>
      <c r="AI196" s="169" t="s">
        <v>711</v>
      </c>
      <c r="AJ196" s="160"/>
      <c r="AK196" s="160"/>
      <c r="AL196" s="161" t="b">
        <v>1</v>
      </c>
      <c r="AM196" s="1"/>
      <c r="AN196" s="1"/>
      <c r="AO196" s="1"/>
      <c r="AP196" s="1"/>
      <c r="AQ196" s="1"/>
      <c r="AR196" s="1"/>
      <c r="AS196" s="1"/>
      <c r="AT196" s="230" t="str">
        <f>IF(AG196&lt;&gt;TRUE,FALSE,"")</f>
        <v/>
      </c>
      <c r="AU196" s="231" t="str">
        <f>IF(D196&lt;&gt;0,D196,"")</f>
        <v/>
      </c>
      <c r="AV196" s="318"/>
      <c r="AW196" s="230" t="str">
        <f>IF(AND(Setup_Flag=1,AV196="",$C196=""),FALSE,"")</f>
        <v/>
      </c>
      <c r="AX196" s="318"/>
      <c r="AY196" s="230" t="str">
        <f>IF(AND(MR2_Flag=1,AX196="",$C196=""),FALSE,"")</f>
        <v/>
      </c>
      <c r="AZ196" s="318"/>
      <c r="BA196" s="230" t="str">
        <f>IF(AND(DP_Flag=1,AZ196="",$C196=""),FALSE,"")</f>
        <v/>
      </c>
      <c r="BB196" s="318"/>
      <c r="BC196" s="230" t="str">
        <f>IF(AND(SS_Flag=1,BB196="",$C196=""),FALSE,"")</f>
        <v/>
      </c>
      <c r="BD196" s="318"/>
      <c r="BE196" s="230" t="str">
        <f>IF(AND(SP_Flag=1,BD196="",$C196=""),FALSE,"")</f>
        <v/>
      </c>
      <c r="BF196" s="318"/>
      <c r="BG196" s="230" t="str">
        <f>IF(AND(FM_Flag=1,BF196="",$C196=""),FALSE,"")</f>
        <v/>
      </c>
      <c r="BH196" s="1"/>
      <c r="BI196" s="268"/>
      <c r="BJ196" s="269" t="s">
        <v>675</v>
      </c>
      <c r="BK196" s="269" t="s">
        <v>675</v>
      </c>
      <c r="BL196" s="269" t="s">
        <v>675</v>
      </c>
      <c r="BM196" s="269" t="s">
        <v>675</v>
      </c>
      <c r="BN196" s="269" t="s">
        <v>675</v>
      </c>
      <c r="BO196" s="269" t="s">
        <v>675</v>
      </c>
      <c r="BP196" s="270" t="str">
        <f ca="1">IF(OR(BI$16=0,BR$16&lt;&gt;0),"",IF(OFFSET(BI196,0,BI$16)="Y",1,IF(OFFSET(BI196,0,BI$16)="N",0,"")))</f>
        <v/>
      </c>
      <c r="BQ196" s="278"/>
      <c r="BR196" s="268"/>
      <c r="BS196" s="269" t="s">
        <v>675</v>
      </c>
      <c r="BT196" s="269" t="s">
        <v>675</v>
      </c>
      <c r="BU196" s="269" t="s">
        <v>675</v>
      </c>
      <c r="BV196" s="269" t="s">
        <v>675</v>
      </c>
      <c r="BW196" s="269" t="s">
        <v>675</v>
      </c>
      <c r="BX196" s="269" t="s">
        <v>675</v>
      </c>
      <c r="BY196" s="269" t="s">
        <v>675</v>
      </c>
      <c r="BZ196" s="269" t="s">
        <v>675</v>
      </c>
      <c r="CA196" s="269" t="s">
        <v>675</v>
      </c>
      <c r="CB196" s="269" t="s">
        <v>675</v>
      </c>
      <c r="CC196" s="269" t="s">
        <v>675</v>
      </c>
      <c r="CD196" s="269" t="s">
        <v>675</v>
      </c>
      <c r="CE196" s="269" t="s">
        <v>675</v>
      </c>
      <c r="CF196" s="269" t="s">
        <v>675</v>
      </c>
      <c r="CG196" s="269" t="s">
        <v>675</v>
      </c>
      <c r="CH196" s="269" t="s">
        <v>675</v>
      </c>
      <c r="CI196" s="269" t="s">
        <v>675</v>
      </c>
      <c r="CJ196" s="269" t="s">
        <v>675</v>
      </c>
      <c r="CK196" s="269" t="s">
        <v>675</v>
      </c>
      <c r="CL196" s="270" t="str">
        <f ca="1">IF(BR$16=0,"",IF(OFFSET(BR196,0,BR$16)="Y",1,IF(OFFSET(BR196,0,BR$16)="N",0,"")))</f>
        <v/>
      </c>
      <c r="CM196" s="278"/>
      <c r="CN196" s="268"/>
      <c r="CO196" s="269" t="s">
        <v>675</v>
      </c>
      <c r="CP196" s="269" t="s">
        <v>675</v>
      </c>
      <c r="CQ196" s="269" t="s">
        <v>675</v>
      </c>
      <c r="CR196" s="269" t="s">
        <v>675</v>
      </c>
      <c r="CS196" s="269" t="s">
        <v>675</v>
      </c>
      <c r="CT196" s="270" t="str">
        <f ca="1">IF(OR(CN$16=0,CW$16&lt;&gt;0),"",IF(CW$16=1,0,IF(OFFSET(CN196,0,CN$16)="Y",1,IF(OFFSET(CN196,0,CN$16)="N",0,""))))</f>
        <v/>
      </c>
      <c r="CU196" s="188"/>
      <c r="CV196" s="268"/>
      <c r="CW196" s="269" t="s">
        <v>675</v>
      </c>
      <c r="CX196" s="269" t="s">
        <v>675</v>
      </c>
      <c r="CY196" s="269" t="s">
        <v>675</v>
      </c>
      <c r="CZ196" s="269" t="s">
        <v>675</v>
      </c>
      <c r="DA196" s="269" t="s">
        <v>675</v>
      </c>
      <c r="DB196" s="269" t="s">
        <v>675</v>
      </c>
      <c r="DC196" s="269" t="s">
        <v>675</v>
      </c>
      <c r="DD196" s="269" t="s">
        <v>675</v>
      </c>
      <c r="DE196" s="269" t="s">
        <v>675</v>
      </c>
      <c r="DF196" s="270" t="str">
        <f>IF(CV$16=0,"",IF(OR(AND(CW$16=1,CW196="Y"),AND(CX$16=1,CX196="Y"),AND(CY$16=1,CY196="Y"),AND(CZ$16=1,CZ196="Y"),AND(DA$16=1,DA196="Y"),AND(DB$16=1,DB196="Y"),AND(DC$16=1,DC196="Y"),AND(DD$16=1,DD196="Y"),AND(DE$16=1,DE196="Y")),1,IF(OR(AND(CW$16=1,CW196="N"),AND(CX$16=1,CX196="N"),AND(CY$16=1,CY196="N"),AND(CZ$16=1,CZ196="N"),AND(DA$16=1,DA196="N"),AND(DB$16=1,DB196="N"),AND(DC$16=1,DC196="N"),AND(DD$16=1,DD196="N"),AND(DE$16=1,DE196="N")),0,"")))</f>
        <v/>
      </c>
      <c r="DG196" s="188"/>
      <c r="DH196" s="268"/>
      <c r="DI196" s="269" t="s">
        <v>675</v>
      </c>
      <c r="DJ196" s="269" t="s">
        <v>675</v>
      </c>
      <c r="DK196" s="270" t="str">
        <f ca="1">IF(DH$16=0,"",IF(OFFSET(DH196,0,DH$16)="Y",1,IF(OFFSET(DH196,0,DH$16)="N",0,"")))</f>
        <v/>
      </c>
      <c r="DL196" s="188"/>
      <c r="DM196" s="268"/>
      <c r="DN196" s="269" t="s">
        <v>675</v>
      </c>
      <c r="DO196" s="269" t="s">
        <v>675</v>
      </c>
      <c r="DP196" s="270" t="str">
        <f ca="1">IF(DM$16=0,"",IF(OFFSET(DM196,0,DM$16)="Y",1,IF(OFFSET(DM196,0,DM$16)="N",0,"")))</f>
        <v/>
      </c>
      <c r="DQ196" s="188"/>
      <c r="DR196" s="268"/>
      <c r="DS196" s="269" t="s">
        <v>676</v>
      </c>
      <c r="DT196" s="279"/>
      <c r="DU196" s="270" t="str">
        <f ca="1">IF(DR$16=0,"",IF(AND(OFFSET(DR196,0,1)="Y",DS$16="Yes"),1,IF(OFFSET(DR196,0,1)="N",1,0)))</f>
        <v/>
      </c>
      <c r="DV196" s="188"/>
      <c r="DW196" s="268"/>
      <c r="DX196" s="269" t="s">
        <v>676</v>
      </c>
      <c r="DY196" s="279"/>
      <c r="DZ196" s="270" t="str">
        <f ca="1">IF(DW$16=0,"",IF(AND(OFFSET(DW196,0,1)="Y",DX$16="Yes"),1,IF(OFFSET(DW196,0,1)="N",1,0)))</f>
        <v/>
      </c>
      <c r="EA196" s="188"/>
      <c r="EB196" s="268"/>
      <c r="EC196" s="269" t="s">
        <v>676</v>
      </c>
      <c r="ED196" s="279"/>
      <c r="EE196" s="270" t="str">
        <f ca="1">IF(EB$16=0,"",IF(AND(OFFSET(EB196,0,1)="Y",EC$16="Yes"),1,IF(OFFSET(EB196,0,1)="N",1,0)))</f>
        <v/>
      </c>
      <c r="EF196" s="188"/>
      <c r="EG196" s="268"/>
      <c r="EH196" s="269" t="s">
        <v>676</v>
      </c>
      <c r="EI196" s="279"/>
      <c r="EJ196" s="270" t="str">
        <f ca="1">IF(EG$16=0,"",IF(AND(OFFSET(EG196,0,1)="Y",EH$16="Yes"),1,IF(OFFSET(EG196,0,1)="N",1,0)))</f>
        <v/>
      </c>
      <c r="EK196" s="188"/>
      <c r="EL196" s="268"/>
      <c r="EM196" s="269" t="s">
        <v>676</v>
      </c>
      <c r="EN196" s="279"/>
      <c r="EO196" s="270" t="str">
        <f ca="1">IF(EL$16=0,"",IF(AND(OFFSET(EL196,0,1)="Y",EM$16="Yes"),1,IF(OFFSET(EL196,0,1)="N",1,0)))</f>
        <v/>
      </c>
      <c r="EP196" s="271"/>
      <c r="EQ196" s="509" t="str">
        <f ca="1">BP196</f>
        <v/>
      </c>
      <c r="ER196" s="509" t="str">
        <f t="shared" ref="ER196" ca="1" si="414">CL196</f>
        <v/>
      </c>
      <c r="ES196" s="509" t="str">
        <f t="shared" ref="ES196" ca="1" si="415">CT196</f>
        <v/>
      </c>
      <c r="ET196" s="509" t="str">
        <f t="shared" ref="ET196" si="416">DF196</f>
        <v/>
      </c>
      <c r="EU196" s="509" t="str">
        <f t="shared" ref="EU196" ca="1" si="417">DK196</f>
        <v/>
      </c>
      <c r="EV196" s="509" t="str">
        <f t="shared" ref="EV196" ca="1" si="418">DP196</f>
        <v/>
      </c>
      <c r="EW196" s="509" t="str">
        <f t="shared" ref="EW196" ca="1" si="419">DU196</f>
        <v/>
      </c>
      <c r="EX196" s="509" t="str">
        <f t="shared" ref="EX196" ca="1" si="420">DZ196</f>
        <v/>
      </c>
      <c r="EY196" s="509" t="str">
        <f t="shared" ref="EY196" ca="1" si="421">EE196</f>
        <v/>
      </c>
      <c r="EZ196" s="509" t="str">
        <f t="shared" ref="EZ196" ca="1" si="422">EJ196</f>
        <v/>
      </c>
      <c r="FA196" s="509" t="str">
        <f t="shared" ref="FA196" ca="1" si="423">EO196</f>
        <v/>
      </c>
      <c r="FC196" s="509">
        <f t="shared" ref="FC196" ca="1" si="424">COUNTA(EQ196:FA196)-COUNTBLANK(EQ196:FA196)</f>
        <v>0</v>
      </c>
      <c r="FD196" s="280">
        <f t="shared" ref="FD196" ca="1" si="425">SUM(EQ196:FA196)</f>
        <v>0</v>
      </c>
      <c r="FE196" s="280" t="str">
        <f t="shared" ref="FE196" ca="1" si="426">IF(AND(FC196=FD196,FD196&gt;0),"Show","Hide")</f>
        <v>Hide</v>
      </c>
      <c r="FF196" s="228"/>
      <c r="FG196" s="281"/>
      <c r="FH196" s="281"/>
      <c r="FI196" s="281"/>
      <c r="FJ196" s="281"/>
      <c r="FK196" s="281"/>
      <c r="FL196" s="281"/>
    </row>
    <row r="197" spans="1:168" ht="6" hidden="1" customHeight="1" x14ac:dyDescent="0.25">
      <c r="A197" s="28" t="s">
        <v>546</v>
      </c>
      <c r="C197" s="93"/>
      <c r="D197" s="128"/>
      <c r="E197" s="86"/>
      <c r="F197" s="140"/>
      <c r="G197" s="153"/>
      <c r="H197" s="186"/>
      <c r="I197" s="141"/>
      <c r="J197" s="96"/>
      <c r="K197" s="196"/>
      <c r="L197" s="127"/>
      <c r="M197" s="127"/>
      <c r="N197" s="127"/>
      <c r="O197" s="127"/>
      <c r="Q197" s="1"/>
      <c r="AE197" s="11"/>
      <c r="AF197" s="122"/>
      <c r="AG197" s="12" t="b">
        <f>AG196</f>
        <v>1</v>
      </c>
      <c r="AH197" s="12"/>
      <c r="AI197" s="168"/>
      <c r="AJ197" s="166"/>
      <c r="AK197" s="166"/>
      <c r="AL197" s="167"/>
      <c r="AM197" s="1"/>
      <c r="AN197" s="1"/>
      <c r="AO197" s="1"/>
      <c r="AP197" s="1"/>
      <c r="AQ197" s="1"/>
      <c r="AR197" s="1"/>
      <c r="AS197" s="1"/>
      <c r="AT197" s="230" t="str">
        <f>IF(AG197&lt;&gt;TRUE,FALSE,"")</f>
        <v/>
      </c>
      <c r="AU197" s="231" t="str">
        <f>IF(D197&lt;&gt;0,D197,"")</f>
        <v/>
      </c>
      <c r="AV197" s="227"/>
      <c r="AW197" s="230" t="str">
        <f>AW196</f>
        <v/>
      </c>
      <c r="AX197" s="227"/>
      <c r="AY197" s="230" t="str">
        <f>AY196</f>
        <v/>
      </c>
      <c r="AZ197" s="227"/>
      <c r="BA197" s="230" t="str">
        <f>BA196</f>
        <v/>
      </c>
      <c r="BB197" s="227"/>
      <c r="BC197" s="230" t="str">
        <f>BC196</f>
        <v/>
      </c>
      <c r="BD197" s="227"/>
      <c r="BE197" s="230" t="str">
        <f>BE196</f>
        <v/>
      </c>
      <c r="BF197" s="227"/>
      <c r="BG197" s="230" t="str">
        <f>BG196</f>
        <v/>
      </c>
      <c r="BH197" s="1"/>
      <c r="FE197" s="90" t="str">
        <f ca="1">FE196</f>
        <v>Hide</v>
      </c>
      <c r="FF197" s="228"/>
      <c r="FG197" s="281"/>
      <c r="FH197" s="281"/>
      <c r="FI197" s="281"/>
      <c r="FJ197" s="281"/>
      <c r="FK197" s="281"/>
      <c r="FL197" s="281"/>
    </row>
    <row r="198" spans="1:168" hidden="1" x14ac:dyDescent="0.25"/>
    <row r="199" spans="1:168" hidden="1" x14ac:dyDescent="0.25"/>
    <row r="200" spans="1:168" ht="6" hidden="1" customHeight="1" x14ac:dyDescent="0.25">
      <c r="A200" s="28" t="s">
        <v>546</v>
      </c>
      <c r="C200" s="92"/>
      <c r="D200" s="3"/>
      <c r="E200" s="82"/>
      <c r="F200" s="255"/>
      <c r="G200" s="255"/>
      <c r="H200" s="255"/>
      <c r="I200" s="255"/>
      <c r="J200" s="94"/>
      <c r="K200" s="192"/>
      <c r="L200" s="507"/>
      <c r="M200" s="507"/>
      <c r="N200" s="507"/>
      <c r="O200" s="507"/>
      <c r="Q200" s="1"/>
      <c r="AE200" s="11"/>
      <c r="AF200" s="122"/>
      <c r="AG200" s="124" t="b">
        <f>AG201</f>
        <v>1</v>
      </c>
      <c r="AH200" s="124"/>
      <c r="AI200" s="168"/>
      <c r="AJ200" s="166"/>
      <c r="AK200" s="166"/>
      <c r="AL200" s="167"/>
      <c r="AM200" s="1"/>
      <c r="AN200" s="1"/>
      <c r="AO200" s="1"/>
      <c r="AP200" s="1"/>
      <c r="AQ200" s="1"/>
      <c r="AR200" s="1"/>
      <c r="AS200" s="1"/>
      <c r="AT200" s="230" t="str">
        <f>IF(AG200&lt;&gt;TRUE,FALSE,"")</f>
        <v/>
      </c>
      <c r="AU200" s="231" t="str">
        <f>IF(D200&lt;&gt;0,D200,"")</f>
        <v/>
      </c>
      <c r="AV200" s="227"/>
      <c r="AW200" s="230" t="str">
        <f>AW201</f>
        <v/>
      </c>
      <c r="AX200" s="227"/>
      <c r="AY200" s="230" t="str">
        <f>AY201</f>
        <v/>
      </c>
      <c r="AZ200" s="227"/>
      <c r="BA200" s="230" t="str">
        <f>BA201</f>
        <v/>
      </c>
      <c r="BB200" s="227"/>
      <c r="BC200" s="230" t="str">
        <f>BC201</f>
        <v/>
      </c>
      <c r="BD200" s="227"/>
      <c r="BE200" s="230" t="str">
        <f>BE201</f>
        <v/>
      </c>
      <c r="BF200" s="227"/>
      <c r="BG200" s="230" t="str">
        <f>BG201</f>
        <v/>
      </c>
      <c r="BH200" s="1"/>
      <c r="FE200" s="90" t="str">
        <f ca="1">FE201</f>
        <v>Hide</v>
      </c>
      <c r="FF200" s="228"/>
      <c r="FG200" s="281"/>
      <c r="FH200" s="281"/>
      <c r="FI200" s="281"/>
      <c r="FJ200" s="281"/>
      <c r="FK200" s="281"/>
      <c r="FL200" s="281"/>
    </row>
    <row r="201" spans="1:168" ht="15" hidden="1" customHeight="1" x14ac:dyDescent="0.25">
      <c r="A201" s="28" t="s">
        <v>546</v>
      </c>
      <c r="C201" s="176" t="s">
        <v>558</v>
      </c>
      <c r="D201" s="257" t="s">
        <v>712</v>
      </c>
      <c r="E201" s="85"/>
      <c r="F201" s="258"/>
      <c r="G201" s="258"/>
      <c r="H201" s="258"/>
      <c r="I201" s="258"/>
      <c r="J201" s="254"/>
      <c r="K201" s="192"/>
      <c r="L201" s="130"/>
      <c r="M201" s="130"/>
      <c r="N201" s="130"/>
      <c r="O201" s="130"/>
      <c r="Q201" s="1"/>
      <c r="R201" s="171"/>
      <c r="S201" s="171"/>
      <c r="T201" s="171"/>
      <c r="U201" s="171"/>
      <c r="AE201" s="11" t="b">
        <f>IF(F201=CHAR(80),TRUE,FALSE)</f>
        <v>0</v>
      </c>
      <c r="AF201" s="122" t="b">
        <f>IF(H201=CHAR(80),TRUE,FALSE)</f>
        <v>0</v>
      </c>
      <c r="AG201" s="12" t="b">
        <f>IF(OR(C201=CHAR(80),C201="."),TRUE,FALSE)</f>
        <v>1</v>
      </c>
      <c r="AH201" s="218">
        <v>3</v>
      </c>
      <c r="AI201" s="169" t="s">
        <v>711</v>
      </c>
      <c r="AJ201" s="160" t="b">
        <v>1</v>
      </c>
      <c r="AK201" s="160" t="b">
        <v>1</v>
      </c>
      <c r="AL201" s="161"/>
      <c r="AM201" s="1"/>
      <c r="AN201" s="1"/>
      <c r="AO201" s="1"/>
      <c r="AP201" s="1"/>
      <c r="AQ201" s="1"/>
      <c r="AR201" s="1"/>
      <c r="AS201" s="1"/>
      <c r="AT201" s="230" t="str">
        <f>IF(AG201&lt;&gt;TRUE,FALSE,"")</f>
        <v/>
      </c>
      <c r="AU201" s="231" t="str">
        <f>IF(D201&lt;&gt;0,D201,"")</f>
        <v>(place heading here)</v>
      </c>
      <c r="AV201" s="318"/>
      <c r="AW201" s="230" t="str">
        <f>IF(AND(Setup_Flag=1,AV201="",$C201=""),FALSE,"")</f>
        <v/>
      </c>
      <c r="AX201" s="318"/>
      <c r="AY201" s="230" t="str">
        <f>IF(AND(MR2_Flag=1,AX201="",$C201=""),FALSE,"")</f>
        <v/>
      </c>
      <c r="AZ201" s="318"/>
      <c r="BA201" s="230" t="str">
        <f>IF(AND(DP_Flag=1,AZ201="",$C201=""),FALSE,"")</f>
        <v/>
      </c>
      <c r="BB201" s="318"/>
      <c r="BC201" s="230" t="str">
        <f>IF(AND(SS_Flag=1,BB201="",$C201=""),FALSE,"")</f>
        <v/>
      </c>
      <c r="BD201" s="318"/>
      <c r="BE201" s="230" t="str">
        <f>IF(AND(SP_Flag=1,BD201="",$C201=""),FALSE,"")</f>
        <v/>
      </c>
      <c r="BF201" s="318"/>
      <c r="BG201" s="230" t="str">
        <f>IF(AND(FM_Flag=1,BF201="",$C201=""),FALSE,"")</f>
        <v/>
      </c>
      <c r="BH201" s="1"/>
      <c r="BI201" s="268"/>
      <c r="BJ201" s="269" t="s">
        <v>675</v>
      </c>
      <c r="BK201" s="269" t="s">
        <v>675</v>
      </c>
      <c r="BL201" s="269" t="s">
        <v>675</v>
      </c>
      <c r="BM201" s="269" t="s">
        <v>675</v>
      </c>
      <c r="BN201" s="269" t="s">
        <v>675</v>
      </c>
      <c r="BO201" s="269" t="s">
        <v>675</v>
      </c>
      <c r="BP201" s="270" t="str">
        <f ca="1">IF(OR(BI$16=0,BR$16&lt;&gt;0),"",IF(OFFSET(BI201,0,BI$16)="Y",1,IF(OFFSET(BI201,0,BI$16)="N",0,"")))</f>
        <v/>
      </c>
      <c r="BQ201" s="278"/>
      <c r="BR201" s="268"/>
      <c r="BS201" s="269" t="s">
        <v>675</v>
      </c>
      <c r="BT201" s="269" t="s">
        <v>675</v>
      </c>
      <c r="BU201" s="269" t="s">
        <v>675</v>
      </c>
      <c r="BV201" s="269" t="s">
        <v>675</v>
      </c>
      <c r="BW201" s="269" t="s">
        <v>675</v>
      </c>
      <c r="BX201" s="269" t="s">
        <v>675</v>
      </c>
      <c r="BY201" s="269" t="s">
        <v>675</v>
      </c>
      <c r="BZ201" s="269" t="s">
        <v>675</v>
      </c>
      <c r="CA201" s="269" t="s">
        <v>675</v>
      </c>
      <c r="CB201" s="269" t="s">
        <v>675</v>
      </c>
      <c r="CC201" s="269" t="s">
        <v>675</v>
      </c>
      <c r="CD201" s="269" t="s">
        <v>675</v>
      </c>
      <c r="CE201" s="269" t="s">
        <v>675</v>
      </c>
      <c r="CF201" s="269" t="s">
        <v>675</v>
      </c>
      <c r="CG201" s="269" t="s">
        <v>675</v>
      </c>
      <c r="CH201" s="269" t="s">
        <v>675</v>
      </c>
      <c r="CI201" s="269" t="s">
        <v>675</v>
      </c>
      <c r="CJ201" s="269" t="s">
        <v>675</v>
      </c>
      <c r="CK201" s="269" t="s">
        <v>675</v>
      </c>
      <c r="CL201" s="270" t="str">
        <f ca="1">IF(BR$16=0,"",IF(OFFSET(BR201,0,BR$16)="Y",1,IF(OFFSET(BR201,0,BR$16)="N",0,"")))</f>
        <v/>
      </c>
      <c r="CM201" s="278"/>
      <c r="CN201" s="268"/>
      <c r="CO201" s="269" t="s">
        <v>675</v>
      </c>
      <c r="CP201" s="269" t="s">
        <v>675</v>
      </c>
      <c r="CQ201" s="269" t="s">
        <v>675</v>
      </c>
      <c r="CR201" s="269" t="s">
        <v>675</v>
      </c>
      <c r="CS201" s="269" t="s">
        <v>675</v>
      </c>
      <c r="CT201" s="270" t="str">
        <f ca="1">IF(OR(CN$16=0,CW$16&lt;&gt;0),"",IF(CW$16=1,0,IF(OFFSET(CN201,0,CN$16)="Y",1,IF(OFFSET(CN201,0,CN$16)="N",0,""))))</f>
        <v/>
      </c>
      <c r="CU201" s="188"/>
      <c r="CV201" s="268"/>
      <c r="CW201" s="269" t="s">
        <v>675</v>
      </c>
      <c r="CX201" s="269" t="s">
        <v>675</v>
      </c>
      <c r="CY201" s="269" t="s">
        <v>675</v>
      </c>
      <c r="CZ201" s="269" t="s">
        <v>675</v>
      </c>
      <c r="DA201" s="269" t="s">
        <v>675</v>
      </c>
      <c r="DB201" s="269" t="s">
        <v>675</v>
      </c>
      <c r="DC201" s="269" t="s">
        <v>675</v>
      </c>
      <c r="DD201" s="269" t="s">
        <v>675</v>
      </c>
      <c r="DE201" s="269" t="s">
        <v>675</v>
      </c>
      <c r="DF201" s="270" t="str">
        <f>IF(CV$16=0,"",IF(OR(AND(CW$16=1,CW201="Y"),AND(CX$16=1,CX201="Y"),AND(CY$16=1,CY201="Y"),AND(CZ$16=1,CZ201="Y"),AND(DA$16=1,DA201="Y"),AND(DB$16=1,DB201="Y"),AND(DC$16=1,DC201="Y"),AND(DD$16=1,DD201="Y"),AND(DE$16=1,DE201="Y")),1,IF(OR(AND(CW$16=1,CW201="N"),AND(CX$16=1,CX201="N"),AND(CY$16=1,CY201="N"),AND(CZ$16=1,CZ201="N"),AND(DA$16=1,DA201="N"),AND(DB$16=1,DB201="N"),AND(DC$16=1,DC201="N"),AND(DD$16=1,DD201="N"),AND(DE$16=1,DE201="N")),0,"")))</f>
        <v/>
      </c>
      <c r="DG201" s="188"/>
      <c r="DH201" s="268"/>
      <c r="DI201" s="269" t="s">
        <v>675</v>
      </c>
      <c r="DJ201" s="269" t="s">
        <v>675</v>
      </c>
      <c r="DK201" s="270" t="str">
        <f ca="1">IF(DH$16=0,"",IF(OFFSET(DH201,0,DH$16)="Y",1,IF(OFFSET(DH201,0,DH$16)="N",0,"")))</f>
        <v/>
      </c>
      <c r="DL201" s="188"/>
      <c r="DM201" s="268"/>
      <c r="DN201" s="269" t="s">
        <v>675</v>
      </c>
      <c r="DO201" s="269" t="s">
        <v>675</v>
      </c>
      <c r="DP201" s="270" t="str">
        <f ca="1">IF(DM$16=0,"",IF(OFFSET(DM201,0,DM$16)="Y",1,IF(OFFSET(DM201,0,DM$16)="N",0,"")))</f>
        <v/>
      </c>
      <c r="DQ201" s="188"/>
      <c r="DR201" s="268"/>
      <c r="DS201" s="269" t="s">
        <v>676</v>
      </c>
      <c r="DT201" s="279"/>
      <c r="DU201" s="270" t="str">
        <f ca="1">IF(DR$16=0,"",IF(AND(OFFSET(DR201,0,1)="Y",DS$16="Yes"),1,IF(OFFSET(DR201,0,1)="N",1,0)))</f>
        <v/>
      </c>
      <c r="DV201" s="188"/>
      <c r="DW201" s="268"/>
      <c r="DX201" s="269" t="s">
        <v>676</v>
      </c>
      <c r="DY201" s="279"/>
      <c r="DZ201" s="270" t="str">
        <f ca="1">IF(DW$16=0,"",IF(AND(OFFSET(DW201,0,1)="Y",DX$16="Yes"),1,IF(OFFSET(DW201,0,1)="N",1,0)))</f>
        <v/>
      </c>
      <c r="EA201" s="188"/>
      <c r="EB201" s="268"/>
      <c r="EC201" s="269" t="s">
        <v>676</v>
      </c>
      <c r="ED201" s="279"/>
      <c r="EE201" s="270" t="str">
        <f ca="1">IF(EB$16=0,"",IF(AND(OFFSET(EB201,0,1)="Y",EC$16="Yes"),1,IF(OFFSET(EB201,0,1)="N",1,0)))</f>
        <v/>
      </c>
      <c r="EF201" s="188"/>
      <c r="EG201" s="268"/>
      <c r="EH201" s="269" t="s">
        <v>676</v>
      </c>
      <c r="EI201" s="279"/>
      <c r="EJ201" s="270" t="str">
        <f ca="1">IF(EG$16=0,"",IF(AND(OFFSET(EG201,0,1)="Y",EH$16="Yes"),1,IF(OFFSET(EG201,0,1)="N",1,0)))</f>
        <v/>
      </c>
      <c r="EK201" s="188"/>
      <c r="EL201" s="268"/>
      <c r="EM201" s="269" t="s">
        <v>676</v>
      </c>
      <c r="EN201" s="279"/>
      <c r="EO201" s="270" t="str">
        <f ca="1">IF(EL$16=0,"",IF(AND(OFFSET(EL201,0,1)="Y",EM$16="Yes"),1,IF(OFFSET(EL201,0,1)="N",1,0)))</f>
        <v/>
      </c>
      <c r="EP201" s="271"/>
      <c r="EQ201" s="509" t="str">
        <f ca="1">BP201</f>
        <v/>
      </c>
      <c r="ER201" s="509" t="str">
        <f t="shared" ref="ER201" ca="1" si="427">CL201</f>
        <v/>
      </c>
      <c r="ES201" s="509" t="str">
        <f t="shared" ref="ES201" ca="1" si="428">CT201</f>
        <v/>
      </c>
      <c r="ET201" s="509" t="str">
        <f t="shared" ref="ET201" si="429">DF201</f>
        <v/>
      </c>
      <c r="EU201" s="509" t="str">
        <f t="shared" ref="EU201" ca="1" si="430">DK201</f>
        <v/>
      </c>
      <c r="EV201" s="509" t="str">
        <f t="shared" ref="EV201" ca="1" si="431">DP201</f>
        <v/>
      </c>
      <c r="EW201" s="509" t="str">
        <f t="shared" ref="EW201" ca="1" si="432">DU201</f>
        <v/>
      </c>
      <c r="EX201" s="509" t="str">
        <f t="shared" ref="EX201" ca="1" si="433">DZ201</f>
        <v/>
      </c>
      <c r="EY201" s="509" t="str">
        <f t="shared" ref="EY201" ca="1" si="434">EE201</f>
        <v/>
      </c>
      <c r="EZ201" s="509" t="str">
        <f t="shared" ref="EZ201" ca="1" si="435">EJ201</f>
        <v/>
      </c>
      <c r="FA201" s="509" t="str">
        <f t="shared" ref="FA201" ca="1" si="436">EO201</f>
        <v/>
      </c>
      <c r="FC201" s="509">
        <f t="shared" ref="FC201" ca="1" si="437">COUNTA(EQ201:FA201)-COUNTBLANK(EQ201:FA201)</f>
        <v>0</v>
      </c>
      <c r="FD201" s="280">
        <f t="shared" ref="FD201" ca="1" si="438">SUM(EQ201:FA201)</f>
        <v>0</v>
      </c>
      <c r="FE201" s="280" t="str">
        <f t="shared" ref="FE201" ca="1" si="439">IF(AND(FC201=FD201,FD201&gt;0),"Show","Hide")</f>
        <v>Hide</v>
      </c>
      <c r="FF201" s="228"/>
      <c r="FG201" s="281"/>
      <c r="FH201" s="281"/>
      <c r="FI201" s="281"/>
      <c r="FJ201" s="281"/>
      <c r="FK201" s="281"/>
      <c r="FL201" s="281"/>
    </row>
    <row r="202" spans="1:168" ht="6" hidden="1" customHeight="1" x14ac:dyDescent="0.25">
      <c r="A202" s="28" t="s">
        <v>546</v>
      </c>
      <c r="C202" s="93"/>
      <c r="D202" s="128"/>
      <c r="E202" s="86"/>
      <c r="F202" s="256"/>
      <c r="G202" s="256"/>
      <c r="H202" s="256"/>
      <c r="I202" s="256"/>
      <c r="J202" s="96"/>
      <c r="K202" s="196"/>
      <c r="L202" s="127"/>
      <c r="M202" s="127"/>
      <c r="N202" s="127"/>
      <c r="O202" s="127"/>
      <c r="Q202" s="1"/>
      <c r="AE202" s="11"/>
      <c r="AF202" s="122"/>
      <c r="AG202" s="12" t="b">
        <f>AG201</f>
        <v>1</v>
      </c>
      <c r="AH202" s="12"/>
      <c r="AI202" s="168"/>
      <c r="AJ202" s="166"/>
      <c r="AK202" s="166"/>
      <c r="AL202" s="167"/>
      <c r="AM202" s="1"/>
      <c r="AN202" s="1"/>
      <c r="AO202" s="1"/>
      <c r="AP202" s="1"/>
      <c r="AQ202" s="1"/>
      <c r="AR202" s="1"/>
      <c r="AS202" s="1"/>
      <c r="AT202" s="230" t="str">
        <f>IF(AG202&lt;&gt;TRUE,FALSE,"")</f>
        <v/>
      </c>
      <c r="AU202" s="231" t="str">
        <f>IF(D202&lt;&gt;0,D202,"")</f>
        <v/>
      </c>
      <c r="AV202" s="227"/>
      <c r="AW202" s="230" t="str">
        <f>AW201</f>
        <v/>
      </c>
      <c r="AX202" s="227"/>
      <c r="AY202" s="230" t="str">
        <f>AY201</f>
        <v/>
      </c>
      <c r="AZ202" s="227"/>
      <c r="BA202" s="230" t="str">
        <f>BA201</f>
        <v/>
      </c>
      <c r="BB202" s="227"/>
      <c r="BC202" s="230" t="str">
        <f>BC201</f>
        <v/>
      </c>
      <c r="BD202" s="227"/>
      <c r="BE202" s="230" t="str">
        <f>BE201</f>
        <v/>
      </c>
      <c r="BF202" s="227"/>
      <c r="BG202" s="230" t="str">
        <f>BG201</f>
        <v/>
      </c>
      <c r="BH202" s="1"/>
      <c r="FE202" s="90" t="str">
        <f ca="1">FE201</f>
        <v>Hide</v>
      </c>
      <c r="FF202" s="228"/>
      <c r="FG202" s="281"/>
      <c r="FH202" s="281"/>
      <c r="FI202" s="281"/>
      <c r="FJ202" s="281"/>
      <c r="FK202" s="281"/>
      <c r="FL202" s="281"/>
    </row>
    <row r="203" spans="1:168" hidden="1" x14ac:dyDescent="0.25"/>
    <row r="204" spans="1:168" hidden="1" x14ac:dyDescent="0.25"/>
    <row r="205" spans="1:168" ht="6" hidden="1" customHeight="1" x14ac:dyDescent="0.25">
      <c r="F205" s="191"/>
      <c r="G205" s="154"/>
      <c r="H205" s="187"/>
      <c r="I205" s="192"/>
    </row>
    <row r="206" spans="1:168" ht="15" hidden="1" x14ac:dyDescent="0.25">
      <c r="F206" s="177"/>
      <c r="G206" s="508" t="s">
        <v>203</v>
      </c>
      <c r="H206" s="181"/>
      <c r="I206" s="151" t="s">
        <v>216</v>
      </c>
      <c r="J206" t="s">
        <v>713</v>
      </c>
      <c r="AG206" t="b">
        <v>1</v>
      </c>
    </row>
    <row r="207" spans="1:168" ht="6" hidden="1" customHeight="1" x14ac:dyDescent="0.25">
      <c r="F207" s="195"/>
      <c r="G207" s="153"/>
      <c r="H207" s="182"/>
      <c r="I207" s="196"/>
    </row>
    <row r="208" spans="1:168" hidden="1" x14ac:dyDescent="0.25"/>
    <row r="209" spans="6:33" ht="6" hidden="1" customHeight="1" x14ac:dyDescent="0.25">
      <c r="F209" s="592"/>
      <c r="G209" s="579"/>
      <c r="H209" s="579"/>
      <c r="I209" s="593"/>
    </row>
    <row r="210" spans="6:33" hidden="1" x14ac:dyDescent="0.25">
      <c r="F210" s="594"/>
      <c r="G210" s="600"/>
      <c r="H210" s="600"/>
      <c r="I210" s="601"/>
      <c r="J210" t="s">
        <v>714</v>
      </c>
      <c r="AG210" t="b">
        <v>1</v>
      </c>
    </row>
    <row r="211" spans="6:33" ht="6" hidden="1" customHeight="1" x14ac:dyDescent="0.25">
      <c r="F211" s="589"/>
      <c r="G211" s="590"/>
      <c r="H211" s="590"/>
      <c r="I211" s="591"/>
    </row>
    <row r="212" spans="6:33" hidden="1" x14ac:dyDescent="0.25"/>
    <row r="213" spans="6:33" ht="6" hidden="1" customHeight="1" x14ac:dyDescent="0.25">
      <c r="F213" s="592"/>
      <c r="G213" s="579"/>
      <c r="H213" s="579"/>
      <c r="I213" s="593"/>
    </row>
    <row r="214" spans="6:33" hidden="1" x14ac:dyDescent="0.25">
      <c r="F214" s="594" t="s">
        <v>715</v>
      </c>
      <c r="G214" s="595"/>
      <c r="H214" s="595"/>
      <c r="I214" s="596"/>
      <c r="J214" s="188" t="s">
        <v>716</v>
      </c>
      <c r="AG214" t="b">
        <v>1</v>
      </c>
    </row>
    <row r="215" spans="6:33" ht="6" hidden="1" customHeight="1" x14ac:dyDescent="0.25">
      <c r="F215" s="589"/>
      <c r="G215" s="590"/>
      <c r="H215" s="590"/>
      <c r="I215" s="591"/>
    </row>
  </sheetData>
  <sheetProtection algorithmName="SHA-512" hashValue="ssA+mCY+POqDhCvWwwpVJZ92x4QjZY1CE6pxYp6dXp88aCzkHcoiIgjUS6irXFV5Wqz3pVIfSecneowuU9p3lQ==" saltValue="EAqUJPblROuc0jF1c9qzvg==" spinCount="100000" sheet="1" objects="1" scenarios="1"/>
  <mergeCells count="45">
    <mergeCell ref="EL2:EO3"/>
    <mergeCell ref="C3:I4"/>
    <mergeCell ref="BS3:BX3"/>
    <mergeCell ref="BY3:CB3"/>
    <mergeCell ref="CC3:CD3"/>
    <mergeCell ref="CE3:CF3"/>
    <mergeCell ref="BI2:BP2"/>
    <mergeCell ref="BR2:CL2"/>
    <mergeCell ref="CN2:CT3"/>
    <mergeCell ref="CV2:DF3"/>
    <mergeCell ref="DH2:DK3"/>
    <mergeCell ref="DM2:DP3"/>
    <mergeCell ref="CG3:CH3"/>
    <mergeCell ref="CI3:CK3"/>
    <mergeCell ref="D10:J10"/>
    <mergeCell ref="DR2:DU3"/>
    <mergeCell ref="DW2:DZ3"/>
    <mergeCell ref="EB2:EE3"/>
    <mergeCell ref="EG2:EJ3"/>
    <mergeCell ref="D5:J5"/>
    <mergeCell ref="D6:J6"/>
    <mergeCell ref="D7:J7"/>
    <mergeCell ref="C8:J8"/>
    <mergeCell ref="D9:J9"/>
    <mergeCell ref="D11:J11"/>
    <mergeCell ref="C12:E12"/>
    <mergeCell ref="C16:E16"/>
    <mergeCell ref="F16:I16"/>
    <mergeCell ref="C107:E107"/>
    <mergeCell ref="F107:I107"/>
    <mergeCell ref="F213:I213"/>
    <mergeCell ref="F214:I214"/>
    <mergeCell ref="F215:I215"/>
    <mergeCell ref="F92:I92"/>
    <mergeCell ref="F93:I93"/>
    <mergeCell ref="F94:I94"/>
    <mergeCell ref="F104:I104"/>
    <mergeCell ref="F105:I105"/>
    <mergeCell ref="F106:I106"/>
    <mergeCell ref="D108:J108"/>
    <mergeCell ref="D109:J109"/>
    <mergeCell ref="D110:J110"/>
    <mergeCell ref="F209:I209"/>
    <mergeCell ref="F210:I210"/>
    <mergeCell ref="F211:I211"/>
  </mergeCells>
  <conditionalFormatting sqref="C3:F4">
    <cfRule type="expression" dxfId="2729" priority="418" stopIfTrue="1">
      <formula>A3="L"</formula>
    </cfRule>
  </conditionalFormatting>
  <conditionalFormatting sqref="I186">
    <cfRule type="expression" dxfId="2728" priority="417" stopIfTrue="1">
      <formula>AND(AC186&lt;&gt;1)</formula>
    </cfRule>
  </conditionalFormatting>
  <conditionalFormatting sqref="D6:G6">
    <cfRule type="expression" dxfId="2727" priority="416" stopIfTrue="1">
      <formula>A6="L"</formula>
    </cfRule>
  </conditionalFormatting>
  <conditionalFormatting sqref="E191 E196 E18">
    <cfRule type="expression" dxfId="2726" priority="414" stopIfTrue="1">
      <formula>AG18&lt;&gt;TRUE</formula>
    </cfRule>
    <cfRule type="expression" dxfId="2725" priority="415" stopIfTrue="1">
      <formula>A18="L"</formula>
    </cfRule>
  </conditionalFormatting>
  <conditionalFormatting sqref="J196 J191 J18">
    <cfRule type="expression" dxfId="2724" priority="412" stopIfTrue="1">
      <formula>AG18&lt;&gt;TRUE</formula>
    </cfRule>
    <cfRule type="expression" dxfId="2723" priority="413" stopIfTrue="1">
      <formula>AND(AH18=1,F18="")</formula>
    </cfRule>
  </conditionalFormatting>
  <conditionalFormatting sqref="L196:O196 L191:O191 L18:O18">
    <cfRule type="expression" dxfId="2722" priority="410" stopIfTrue="1">
      <formula>$AG18&lt;&gt;TRUE</formula>
    </cfRule>
    <cfRule type="expression" dxfId="2721" priority="411" stopIfTrue="1">
      <formula>$A18="L"</formula>
    </cfRule>
  </conditionalFormatting>
  <conditionalFormatting sqref="E186">
    <cfRule type="expression" dxfId="2720" priority="409" stopIfTrue="1">
      <formula>AND(E186="")</formula>
    </cfRule>
  </conditionalFormatting>
  <conditionalFormatting sqref="F186:G186">
    <cfRule type="expression" dxfId="2719" priority="408" stopIfTrue="1">
      <formula>AND($E186="")</formula>
    </cfRule>
  </conditionalFormatting>
  <conditionalFormatting sqref="H186">
    <cfRule type="expression" dxfId="2718" priority="407" stopIfTrue="1">
      <formula>AND(AC186&lt;&gt;1)</formula>
    </cfRule>
  </conditionalFormatting>
  <conditionalFormatting sqref="F206 H191:I191 H196:I196 H206:I206 F191 F196">
    <cfRule type="expression" dxfId="2717" priority="406" stopIfTrue="1">
      <formula>$AG191&lt;&gt;TRUE</formula>
    </cfRule>
  </conditionalFormatting>
  <conditionalFormatting sqref="J186">
    <cfRule type="expression" dxfId="2716" priority="404" stopIfTrue="1">
      <formula>OR(J186="",AND(AM186=J186,OR(X186=1,Z186=1,AA186=1)))</formula>
    </cfRule>
    <cfRule type="expression" dxfId="2715" priority="405" stopIfTrue="1">
      <formula>OR(AND(AM186="",OR(Z186=1,AA186=1)),AND(AN186="",LEFT(AM186,4)="{C08"),AND(AS186="",RIGHT(AM186,3)="99}"))</formula>
    </cfRule>
  </conditionalFormatting>
  <conditionalFormatting sqref="G206 G191 G196">
    <cfRule type="expression" dxfId="2714" priority="403" stopIfTrue="1">
      <formula>$AG191&lt;&gt;TRUE</formula>
    </cfRule>
  </conditionalFormatting>
  <conditionalFormatting sqref="F210">
    <cfRule type="expression" dxfId="2713" priority="401">
      <formula>$AG210&lt;&gt;TRUE</formula>
    </cfRule>
    <cfRule type="expression" dxfId="2712" priority="402">
      <formula>$J210&lt;&gt;""</formula>
    </cfRule>
  </conditionalFormatting>
  <conditionalFormatting sqref="D18">
    <cfRule type="expression" dxfId="2711" priority="400">
      <formula>AG18&lt;&gt;TRUE</formula>
    </cfRule>
  </conditionalFormatting>
  <conditionalFormatting sqref="D191">
    <cfRule type="expression" dxfId="2710" priority="399">
      <formula>AG191&lt;&gt;TRUE</formula>
    </cfRule>
  </conditionalFormatting>
  <conditionalFormatting sqref="D196">
    <cfRule type="expression" dxfId="2709" priority="397">
      <formula>AG196&lt;&gt;TRUE</formula>
    </cfRule>
    <cfRule type="expression" dxfId="2708" priority="398" stopIfTrue="1">
      <formula>AND(A196="L")</formula>
    </cfRule>
  </conditionalFormatting>
  <conditionalFormatting sqref="L201:O201">
    <cfRule type="expression" dxfId="2707" priority="395" stopIfTrue="1">
      <formula>$AG201&lt;&gt;TRUE</formula>
    </cfRule>
    <cfRule type="expression" dxfId="2706" priority="396" stopIfTrue="1">
      <formula>$A201="L"</formula>
    </cfRule>
  </conditionalFormatting>
  <conditionalFormatting sqref="D201:J201">
    <cfRule type="expression" dxfId="2705" priority="393">
      <formula>$AG201&lt;&gt;TRUE</formula>
    </cfRule>
    <cfRule type="expression" dxfId="2704" priority="394" stopIfTrue="1">
      <formula>AND($A201="L")</formula>
    </cfRule>
  </conditionalFormatting>
  <conditionalFormatting sqref="BI1:DV1 BQ16:CN16">
    <cfRule type="expression" dxfId="2703" priority="392">
      <formula>AND(Edit_Mode=0)</formula>
    </cfRule>
  </conditionalFormatting>
  <conditionalFormatting sqref="BI16:BP16">
    <cfRule type="expression" dxfId="2702" priority="391">
      <formula>AND(Edit_Mode=0)</formula>
    </cfRule>
  </conditionalFormatting>
  <conditionalFormatting sqref="BJ4">
    <cfRule type="expression" dxfId="2701" priority="390">
      <formula>AND(Reconciliation_Flag=1,BJ$7=Filter_Business_Line_Main)</formula>
    </cfRule>
  </conditionalFormatting>
  <conditionalFormatting sqref="BK4">
    <cfRule type="expression" dxfId="2700" priority="389">
      <formula>AND(Reconciliation_Flag=1,BK$7=Filter_Business_Line_Main)</formula>
    </cfRule>
  </conditionalFormatting>
  <conditionalFormatting sqref="BL4">
    <cfRule type="expression" dxfId="2699" priority="388">
      <formula>AND(Reconciliation_Flag=1,BL$7=Filter_Business_Line_Main)</formula>
    </cfRule>
  </conditionalFormatting>
  <conditionalFormatting sqref="BM4">
    <cfRule type="expression" dxfId="2698" priority="387">
      <formula>AND(Reconciliation_Flag=1,BM$7=Filter_Business_Line_Main)</formula>
    </cfRule>
  </conditionalFormatting>
  <conditionalFormatting sqref="BN4">
    <cfRule type="expression" dxfId="2697" priority="386">
      <formula>AND(Reconciliation_Flag=1,BN$7=Filter_Business_Line_Main)</formula>
    </cfRule>
  </conditionalFormatting>
  <conditionalFormatting sqref="BO4">
    <cfRule type="expression" dxfId="2696" priority="385">
      <formula>AND(Reconciliation_Flag=1,BO$7=Filter_Business_Line_Main)</formula>
    </cfRule>
  </conditionalFormatting>
  <conditionalFormatting sqref="EA1 EF1 EK1:EO1 CO16 DI16:DL16 DN16:DQ16 DS16:DV16 CQ16:CV16 DF16:DG16">
    <cfRule type="expression" dxfId="2695" priority="384">
      <formula>AND(Edit_Mode=0)</formula>
    </cfRule>
  </conditionalFormatting>
  <conditionalFormatting sqref="EA16 EF16 EK16:EO16">
    <cfRule type="expression" dxfId="2694" priority="383">
      <formula>AND(Edit_Mode=0)</formula>
    </cfRule>
  </conditionalFormatting>
  <conditionalFormatting sqref="BS4">
    <cfRule type="expression" dxfId="2693" priority="382">
      <formula>AND(Reconciliation_Flag=1,BS$7=Filter_Business_Line_Sub)</formula>
    </cfRule>
  </conditionalFormatting>
  <conditionalFormatting sqref="BT4">
    <cfRule type="expression" dxfId="2692" priority="381">
      <formula>AND(Reconciliation_Flag=1,BT$7=Filter_Business_Line_Sub)</formula>
    </cfRule>
  </conditionalFormatting>
  <conditionalFormatting sqref="BU4">
    <cfRule type="expression" dxfId="2691" priority="380">
      <formula>AND(Reconciliation_Flag=1,BU$7=Filter_Business_Line_Sub)</formula>
    </cfRule>
  </conditionalFormatting>
  <conditionalFormatting sqref="BV4">
    <cfRule type="expression" dxfId="2690" priority="379">
      <formula>AND(Reconciliation_Flag=1,BV$7=Filter_Business_Line_Sub)</formula>
    </cfRule>
  </conditionalFormatting>
  <conditionalFormatting sqref="BW4">
    <cfRule type="expression" dxfId="2689" priority="378">
      <formula>AND(Reconciliation_Flag=1,BW$7=Filter_Business_Line_Sub)</formula>
    </cfRule>
  </conditionalFormatting>
  <conditionalFormatting sqref="BX4">
    <cfRule type="expression" dxfId="2688" priority="377">
      <formula>AND(Reconciliation_Flag=1,BX$7=Filter_Business_Line_Sub)</formula>
    </cfRule>
  </conditionalFormatting>
  <conditionalFormatting sqref="BY4">
    <cfRule type="expression" dxfId="2687" priority="376">
      <formula>AND(Reconciliation_Flag=1,BY$7=Filter_Business_Line_Sub)</formula>
    </cfRule>
  </conditionalFormatting>
  <conditionalFormatting sqref="BZ4">
    <cfRule type="expression" dxfId="2686" priority="375">
      <formula>AND(Reconciliation_Flag=1,BZ$7=Filter_Business_Line_Sub)</formula>
    </cfRule>
  </conditionalFormatting>
  <conditionalFormatting sqref="CA4">
    <cfRule type="expression" dxfId="2685" priority="374">
      <formula>AND(Reconciliation_Flag=1,CA$7=Filter_Business_Line_Sub)</formula>
    </cfRule>
  </conditionalFormatting>
  <conditionalFormatting sqref="CB4">
    <cfRule type="expression" dxfId="2684" priority="373">
      <formula>AND(Reconciliation_Flag=1,CB$7=Filter_Business_Line_Sub)</formula>
    </cfRule>
  </conditionalFormatting>
  <conditionalFormatting sqref="CC4">
    <cfRule type="expression" dxfId="2683" priority="372">
      <formula>AND(Reconciliation_Flag=1,CC$7=Filter_Business_Line_Sub)</formula>
    </cfRule>
  </conditionalFormatting>
  <conditionalFormatting sqref="CD4">
    <cfRule type="expression" dxfId="2682" priority="371">
      <formula>AND(Reconciliation_Flag=1,CD$7=Filter_Business_Line_Sub)</formula>
    </cfRule>
  </conditionalFormatting>
  <conditionalFormatting sqref="CE4">
    <cfRule type="expression" dxfId="2681" priority="370">
      <formula>AND(Reconciliation_Flag=1,CE$7=Filter_Business_Line_Sub)</formula>
    </cfRule>
  </conditionalFormatting>
  <conditionalFormatting sqref="CF4">
    <cfRule type="expression" dxfId="2680" priority="369">
      <formula>AND(Reconciliation_Flag=1,CF$7=Filter_Business_Line_Sub)</formula>
    </cfRule>
  </conditionalFormatting>
  <conditionalFormatting sqref="CG4">
    <cfRule type="expression" dxfId="2679" priority="368">
      <formula>AND(Reconciliation_Flag=1,CG$7=Filter_Business_Line_Sub)</formula>
    </cfRule>
  </conditionalFormatting>
  <conditionalFormatting sqref="CH4">
    <cfRule type="expression" dxfId="2678" priority="367">
      <formula>AND(Reconciliation_Flag=1,CH$7=Filter_Business_Line_Sub)</formula>
    </cfRule>
  </conditionalFormatting>
  <conditionalFormatting sqref="CI4">
    <cfRule type="expression" dxfId="2677" priority="366">
      <formula>AND(Reconciliation_Flag=1,CI$7=Filter_Business_Line_Sub)</formula>
    </cfRule>
  </conditionalFormatting>
  <conditionalFormatting sqref="CJ4">
    <cfRule type="expression" dxfId="2676" priority="365">
      <formula>AND(Reconciliation_Flag=1,CJ$7=Filter_Business_Line_Sub)</formula>
    </cfRule>
  </conditionalFormatting>
  <conditionalFormatting sqref="CK4">
    <cfRule type="expression" dxfId="2675" priority="364">
      <formula>AND(Reconciliation_Flag=1,CK$7=Filter_Business_Line_Sub)</formula>
    </cfRule>
  </conditionalFormatting>
  <conditionalFormatting sqref="CP4">
    <cfRule type="expression" dxfId="2674" priority="363">
      <formula>AND(Reconciliation_Flag=1,CP$7=Filter_Phase)</formula>
    </cfRule>
  </conditionalFormatting>
  <conditionalFormatting sqref="CQ4">
    <cfRule type="expression" dxfId="2673" priority="362">
      <formula>AND(Reconciliation_Flag=1,CQ$7=Filter_Phase)</formula>
    </cfRule>
  </conditionalFormatting>
  <conditionalFormatting sqref="CR4">
    <cfRule type="expression" dxfId="2672" priority="361">
      <formula>AND(Reconciliation_Flag=1,CR$7=Filter_Phase)</formula>
    </cfRule>
  </conditionalFormatting>
  <conditionalFormatting sqref="CS4">
    <cfRule type="expression" dxfId="2671" priority="360">
      <formula>AND(Reconciliation_Flag=1,CS$7=Filter_Phase)</formula>
    </cfRule>
  </conditionalFormatting>
  <conditionalFormatting sqref="CW4">
    <cfRule type="expression" dxfId="2670" priority="359">
      <formula>AND(Reconciliation_Flag=1,CW$18=1)</formula>
    </cfRule>
  </conditionalFormatting>
  <conditionalFormatting sqref="DI4">
    <cfRule type="expression" dxfId="2669" priority="358">
      <formula>AND(Reconciliation_Flag=1,DI$7=Filter_Size)</formula>
    </cfRule>
  </conditionalFormatting>
  <conditionalFormatting sqref="DJ4">
    <cfRule type="expression" dxfId="2668" priority="357">
      <formula>AND(Reconciliation_Flag=1,DJ$7=Filter_Size)</formula>
    </cfRule>
  </conditionalFormatting>
  <conditionalFormatting sqref="DN4">
    <cfRule type="expression" dxfId="2667" priority="356">
      <formula>AND(Reconciliation_Flag=1,DN$7=Filter_Contract)</formula>
    </cfRule>
  </conditionalFormatting>
  <conditionalFormatting sqref="DO4">
    <cfRule type="expression" dxfId="2666" priority="355">
      <formula>AND(Reconciliation_Flag=1,DO$7=Filter_Contract)</formula>
    </cfRule>
  </conditionalFormatting>
  <conditionalFormatting sqref="EM4">
    <cfRule type="expression" dxfId="2665" priority="354">
      <formula>AND(Reconciliation_Flag=1,EM$7=Filter_Fluor_Entities)</formula>
    </cfRule>
  </conditionalFormatting>
  <conditionalFormatting sqref="EN4">
    <cfRule type="expression" dxfId="2664" priority="353">
      <formula>AND(Reconciliation_Flag=1,EN$7=Filter_Fluor_Entities)</formula>
    </cfRule>
  </conditionalFormatting>
  <conditionalFormatting sqref="CX4">
    <cfRule type="expression" dxfId="2663" priority="352">
      <formula>AND(Reconciliation_Flag=1,CX$18=1)</formula>
    </cfRule>
  </conditionalFormatting>
  <conditionalFormatting sqref="CY4">
    <cfRule type="expression" dxfId="2662" priority="351">
      <formula>AND(Reconciliation_Flag=1,CY$18=1)</formula>
    </cfRule>
  </conditionalFormatting>
  <conditionalFormatting sqref="CZ4">
    <cfRule type="expression" dxfId="2661" priority="350">
      <formula>AND(Reconciliation_Flag=1,CZ$18=1)</formula>
    </cfRule>
  </conditionalFormatting>
  <conditionalFormatting sqref="DA4">
    <cfRule type="expression" dxfId="2660" priority="349">
      <formula>AND(Reconciliation_Flag=1,DA$18=1)</formula>
    </cfRule>
  </conditionalFormatting>
  <conditionalFormatting sqref="DB4">
    <cfRule type="expression" dxfId="2659" priority="348">
      <formula>AND(Reconciliation_Flag=1,DB$18=1)</formula>
    </cfRule>
  </conditionalFormatting>
  <conditionalFormatting sqref="DC4">
    <cfRule type="expression" dxfId="2658" priority="347">
      <formula>AND(Reconciliation_Flag=1,DC$18=1)</formula>
    </cfRule>
  </conditionalFormatting>
  <conditionalFormatting sqref="DD4">
    <cfRule type="expression" dxfId="2657" priority="346">
      <formula>AND(Reconciliation_Flag=1,DD$18=1)</formula>
    </cfRule>
  </conditionalFormatting>
  <conditionalFormatting sqref="DE4">
    <cfRule type="expression" dxfId="2656" priority="345">
      <formula>AND(Reconciliation_Flag=1,DE$18=1)</formula>
    </cfRule>
  </conditionalFormatting>
  <conditionalFormatting sqref="DW1:DZ1">
    <cfRule type="expression" dxfId="2655" priority="344">
      <formula>AND(Edit_Mode=0)</formula>
    </cfRule>
  </conditionalFormatting>
  <conditionalFormatting sqref="DX16:DZ16">
    <cfRule type="expression" dxfId="2654" priority="343">
      <formula>AND(Edit_Mode=0)</formula>
    </cfRule>
  </conditionalFormatting>
  <conditionalFormatting sqref="EB1:EE1">
    <cfRule type="expression" dxfId="2653" priority="342">
      <formula>AND(Edit_Mode=0)</formula>
    </cfRule>
  </conditionalFormatting>
  <conditionalFormatting sqref="EC16:EE16">
    <cfRule type="expression" dxfId="2652" priority="341">
      <formula>AND(Edit_Mode=0)</formula>
    </cfRule>
  </conditionalFormatting>
  <conditionalFormatting sqref="EC4">
    <cfRule type="expression" dxfId="2651" priority="340">
      <formula>AND(Reconciliation_Flag=1,EC$7=Filter_Joint_Venture)</formula>
    </cfRule>
  </conditionalFormatting>
  <conditionalFormatting sqref="ED4">
    <cfRule type="expression" dxfId="2650" priority="339">
      <formula>AND(Reconciliation_Flag=1,ED$7=Filter_Joint_Venture)</formula>
    </cfRule>
  </conditionalFormatting>
  <conditionalFormatting sqref="EG1:EJ1">
    <cfRule type="expression" dxfId="2649" priority="338">
      <formula>AND(Edit_Mode=0)</formula>
    </cfRule>
  </conditionalFormatting>
  <conditionalFormatting sqref="EH16:EJ16">
    <cfRule type="expression" dxfId="2648" priority="337">
      <formula>AND(Edit_Mode=0)</formula>
    </cfRule>
  </conditionalFormatting>
  <conditionalFormatting sqref="DS4">
    <cfRule type="expression" dxfId="2647" priority="336">
      <formula>AND(Reconciliation_Flag=1,DS$7=Filter_Corporate_Risk)</formula>
    </cfRule>
  </conditionalFormatting>
  <conditionalFormatting sqref="DT4">
    <cfRule type="expression" dxfId="2646" priority="335">
      <formula>AND(Reconciliation_Flag=1,DT$7=Filter_Corporate_Risk)</formula>
    </cfRule>
  </conditionalFormatting>
  <conditionalFormatting sqref="DX4">
    <cfRule type="expression" dxfId="2645" priority="334">
      <formula>AND(Reconciliation_Flag=1,DX$7=Filter_Distributed_Execution)</formula>
    </cfRule>
  </conditionalFormatting>
  <conditionalFormatting sqref="DY4">
    <cfRule type="expression" dxfId="2644" priority="333">
      <formula>AND(Reconciliation_Flag=1,DY$7=Filter_Distributed_Execution)</formula>
    </cfRule>
  </conditionalFormatting>
  <conditionalFormatting sqref="EH4">
    <cfRule type="expression" dxfId="2643" priority="332">
      <formula>AND(Reconciliation_Flag=1,EH$7=Filter_Modularization)</formula>
    </cfRule>
  </conditionalFormatting>
  <conditionalFormatting sqref="EI4">
    <cfRule type="expression" dxfId="2642" priority="331">
      <formula>AND(Reconciliation_Flag=1,EI$7=Filter_Modularization)</formula>
    </cfRule>
  </conditionalFormatting>
  <conditionalFormatting sqref="CO4">
    <cfRule type="expression" dxfId="2641" priority="330">
      <formula>AND(Reconciliation_Flag=1,CO$7=Filter_Phase)</formula>
    </cfRule>
  </conditionalFormatting>
  <conditionalFormatting sqref="DH16">
    <cfRule type="expression" dxfId="2640" priority="329">
      <formula>AND(Edit_Mode=0)</formula>
    </cfRule>
  </conditionalFormatting>
  <conditionalFormatting sqref="DM16">
    <cfRule type="expression" dxfId="2639" priority="328">
      <formula>AND(Edit_Mode=0)</formula>
    </cfRule>
  </conditionalFormatting>
  <conditionalFormatting sqref="DR16">
    <cfRule type="expression" dxfId="2638" priority="327">
      <formula>AND(Edit_Mode=0)</formula>
    </cfRule>
  </conditionalFormatting>
  <conditionalFormatting sqref="DW16">
    <cfRule type="expression" dxfId="2637" priority="326">
      <formula>AND(Edit_Mode=0)</formula>
    </cfRule>
  </conditionalFormatting>
  <conditionalFormatting sqref="EB16">
    <cfRule type="expression" dxfId="2636" priority="325">
      <formula>AND(Edit_Mode=0)</formula>
    </cfRule>
  </conditionalFormatting>
  <conditionalFormatting sqref="EG16">
    <cfRule type="expression" dxfId="2635" priority="324">
      <formula>AND(Edit_Mode=0)</formula>
    </cfRule>
  </conditionalFormatting>
  <conditionalFormatting sqref="CW16:DE16">
    <cfRule type="expression" dxfId="2634" priority="323">
      <formula>AND(Edit_Mode=0)</formula>
    </cfRule>
  </conditionalFormatting>
  <conditionalFormatting sqref="CW16:DE16">
    <cfRule type="expression" dxfId="2633" priority="322">
      <formula>AND(Edit_Mode=0)</formula>
    </cfRule>
  </conditionalFormatting>
  <conditionalFormatting sqref="E21">
    <cfRule type="expression" dxfId="2632" priority="320" stopIfTrue="1">
      <formula>AG21&lt;&gt;TRUE</formula>
    </cfRule>
    <cfRule type="expression" dxfId="2631" priority="321" stopIfTrue="1">
      <formula>A21="L"</formula>
    </cfRule>
  </conditionalFormatting>
  <conditionalFormatting sqref="J21">
    <cfRule type="expression" dxfId="2630" priority="318" stopIfTrue="1">
      <formula>AG21&lt;&gt;TRUE</formula>
    </cfRule>
    <cfRule type="expression" dxfId="2629" priority="319" stopIfTrue="1">
      <formula>AND(AH21=1,F21="")</formula>
    </cfRule>
  </conditionalFormatting>
  <conditionalFormatting sqref="L21:O21">
    <cfRule type="expression" dxfId="2628" priority="316" stopIfTrue="1">
      <formula>$AG21&lt;&gt;TRUE</formula>
    </cfRule>
    <cfRule type="expression" dxfId="2627" priority="317" stopIfTrue="1">
      <formula>$A21="L"</formula>
    </cfRule>
  </conditionalFormatting>
  <conditionalFormatting sqref="D21">
    <cfRule type="expression" dxfId="2626" priority="313">
      <formula>AG21&lt;&gt;TRUE</formula>
    </cfRule>
  </conditionalFormatting>
  <conditionalFormatting sqref="E24">
    <cfRule type="expression" dxfId="2625" priority="311" stopIfTrue="1">
      <formula>AG24&lt;&gt;TRUE</formula>
    </cfRule>
    <cfRule type="expression" dxfId="2624" priority="312" stopIfTrue="1">
      <formula>A24="L"</formula>
    </cfRule>
  </conditionalFormatting>
  <conditionalFormatting sqref="J24">
    <cfRule type="expression" dxfId="2623" priority="309" stopIfTrue="1">
      <formula>AG24&lt;&gt;TRUE</formula>
    </cfRule>
    <cfRule type="expression" dxfId="2622" priority="310" stopIfTrue="1">
      <formula>AND(AH24=1,F24="")</formula>
    </cfRule>
  </conditionalFormatting>
  <conditionalFormatting sqref="L24:O24">
    <cfRule type="expression" dxfId="2621" priority="307" stopIfTrue="1">
      <formula>$AG24&lt;&gt;TRUE</formula>
    </cfRule>
    <cfRule type="expression" dxfId="2620" priority="308" stopIfTrue="1">
      <formula>$A24="L"</formula>
    </cfRule>
  </conditionalFormatting>
  <conditionalFormatting sqref="D24">
    <cfRule type="expression" dxfId="2619" priority="304">
      <formula>AG24&lt;&gt;TRUE</formula>
    </cfRule>
  </conditionalFormatting>
  <conditionalFormatting sqref="E27">
    <cfRule type="expression" dxfId="2618" priority="302" stopIfTrue="1">
      <formula>AG27&lt;&gt;TRUE</formula>
    </cfRule>
    <cfRule type="expression" dxfId="2617" priority="303" stopIfTrue="1">
      <formula>A27="L"</formula>
    </cfRule>
  </conditionalFormatting>
  <conditionalFormatting sqref="J27">
    <cfRule type="expression" dxfId="2616" priority="300" stopIfTrue="1">
      <formula>AG27&lt;&gt;TRUE</formula>
    </cfRule>
    <cfRule type="expression" dxfId="2615" priority="301" stopIfTrue="1">
      <formula>AND(AH27=1,F27="")</formula>
    </cfRule>
  </conditionalFormatting>
  <conditionalFormatting sqref="L27:O27">
    <cfRule type="expression" dxfId="2614" priority="298" stopIfTrue="1">
      <formula>$AG27&lt;&gt;TRUE</formula>
    </cfRule>
    <cfRule type="expression" dxfId="2613" priority="299" stopIfTrue="1">
      <formula>$A27="L"</formula>
    </cfRule>
  </conditionalFormatting>
  <conditionalFormatting sqref="D27">
    <cfRule type="expression" dxfId="2612" priority="295">
      <formula>AG27&lt;&gt;TRUE</formula>
    </cfRule>
  </conditionalFormatting>
  <conditionalFormatting sqref="E30">
    <cfRule type="expression" dxfId="2611" priority="293" stopIfTrue="1">
      <formula>AG30&lt;&gt;TRUE</formula>
    </cfRule>
    <cfRule type="expression" dxfId="2610" priority="294" stopIfTrue="1">
      <formula>A30="L"</formula>
    </cfRule>
  </conditionalFormatting>
  <conditionalFormatting sqref="J30">
    <cfRule type="expression" dxfId="2609" priority="291" stopIfTrue="1">
      <formula>AG30&lt;&gt;TRUE</formula>
    </cfRule>
    <cfRule type="expression" dxfId="2608" priority="292" stopIfTrue="1">
      <formula>AND(AH30=1,F30="")</formula>
    </cfRule>
  </conditionalFormatting>
  <conditionalFormatting sqref="L30:O30">
    <cfRule type="expression" dxfId="2607" priority="289" stopIfTrue="1">
      <formula>$AG30&lt;&gt;TRUE</formula>
    </cfRule>
    <cfRule type="expression" dxfId="2606" priority="290" stopIfTrue="1">
      <formula>$A30="L"</formula>
    </cfRule>
  </conditionalFormatting>
  <conditionalFormatting sqref="D30">
    <cfRule type="expression" dxfId="2605" priority="286">
      <formula>AG30&lt;&gt;TRUE</formula>
    </cfRule>
  </conditionalFormatting>
  <conditionalFormatting sqref="E33">
    <cfRule type="expression" dxfId="2604" priority="284" stopIfTrue="1">
      <formula>AG33&lt;&gt;TRUE</formula>
    </cfRule>
    <cfRule type="expression" dxfId="2603" priority="285" stopIfTrue="1">
      <formula>A33="L"</formula>
    </cfRule>
  </conditionalFormatting>
  <conditionalFormatting sqref="J33">
    <cfRule type="expression" dxfId="2602" priority="282" stopIfTrue="1">
      <formula>AG33&lt;&gt;TRUE</formula>
    </cfRule>
    <cfRule type="expression" dxfId="2601" priority="283" stopIfTrue="1">
      <formula>AND(AH33=1,F33="")</formula>
    </cfRule>
  </conditionalFormatting>
  <conditionalFormatting sqref="L33:O33">
    <cfRule type="expression" dxfId="2600" priority="280" stopIfTrue="1">
      <formula>$AG33&lt;&gt;TRUE</formula>
    </cfRule>
    <cfRule type="expression" dxfId="2599" priority="281" stopIfTrue="1">
      <formula>$A33="L"</formula>
    </cfRule>
  </conditionalFormatting>
  <conditionalFormatting sqref="D33">
    <cfRule type="expression" dxfId="2598" priority="277">
      <formula>AG33&lt;&gt;TRUE</formula>
    </cfRule>
  </conditionalFormatting>
  <conditionalFormatting sqref="E36">
    <cfRule type="expression" dxfId="2597" priority="275" stopIfTrue="1">
      <formula>AG36&lt;&gt;TRUE</formula>
    </cfRule>
    <cfRule type="expression" dxfId="2596" priority="276" stopIfTrue="1">
      <formula>A36="L"</formula>
    </cfRule>
  </conditionalFormatting>
  <conditionalFormatting sqref="J36">
    <cfRule type="expression" dxfId="2595" priority="273" stopIfTrue="1">
      <formula>AG36&lt;&gt;TRUE</formula>
    </cfRule>
    <cfRule type="expression" dxfId="2594" priority="274" stopIfTrue="1">
      <formula>AND(AH36=1,F36="")</formula>
    </cfRule>
  </conditionalFormatting>
  <conditionalFormatting sqref="L36:O36">
    <cfRule type="expression" dxfId="2593" priority="271" stopIfTrue="1">
      <formula>$AG36&lt;&gt;TRUE</formula>
    </cfRule>
    <cfRule type="expression" dxfId="2592" priority="272" stopIfTrue="1">
      <formula>$A36="L"</formula>
    </cfRule>
  </conditionalFormatting>
  <conditionalFormatting sqref="D36">
    <cfRule type="expression" dxfId="2591" priority="268">
      <formula>AG36&lt;&gt;TRUE</formula>
    </cfRule>
  </conditionalFormatting>
  <conditionalFormatting sqref="E39">
    <cfRule type="expression" dxfId="2590" priority="266" stopIfTrue="1">
      <formula>AG39&lt;&gt;TRUE</formula>
    </cfRule>
    <cfRule type="expression" dxfId="2589" priority="267" stopIfTrue="1">
      <formula>A39="L"</formula>
    </cfRule>
  </conditionalFormatting>
  <conditionalFormatting sqref="J39">
    <cfRule type="expression" dxfId="2588" priority="264" stopIfTrue="1">
      <formula>AG39&lt;&gt;TRUE</formula>
    </cfRule>
    <cfRule type="expression" dxfId="2587" priority="265" stopIfTrue="1">
      <formula>AND(AH39=1,F39="")</formula>
    </cfRule>
  </conditionalFormatting>
  <conditionalFormatting sqref="L39:O39">
    <cfRule type="expression" dxfId="2586" priority="262" stopIfTrue="1">
      <formula>$AG39&lt;&gt;TRUE</formula>
    </cfRule>
    <cfRule type="expression" dxfId="2585" priority="263" stopIfTrue="1">
      <formula>$A39="L"</formula>
    </cfRule>
  </conditionalFormatting>
  <conditionalFormatting sqref="D39">
    <cfRule type="expression" dxfId="2584" priority="259">
      <formula>AG39&lt;&gt;TRUE</formula>
    </cfRule>
  </conditionalFormatting>
  <conditionalFormatting sqref="E42">
    <cfRule type="expression" dxfId="2583" priority="257" stopIfTrue="1">
      <formula>AG42&lt;&gt;TRUE</formula>
    </cfRule>
    <cfRule type="expression" dxfId="2582" priority="258" stopIfTrue="1">
      <formula>A42="L"</formula>
    </cfRule>
  </conditionalFormatting>
  <conditionalFormatting sqref="J42">
    <cfRule type="expression" dxfId="2581" priority="255" stopIfTrue="1">
      <formula>AG42&lt;&gt;TRUE</formula>
    </cfRule>
    <cfRule type="expression" dxfId="2580" priority="256" stopIfTrue="1">
      <formula>AND(AH42=1,F42="")</formula>
    </cfRule>
  </conditionalFormatting>
  <conditionalFormatting sqref="L42:O42">
    <cfRule type="expression" dxfId="2579" priority="253" stopIfTrue="1">
      <formula>$AG42&lt;&gt;TRUE</formula>
    </cfRule>
    <cfRule type="expression" dxfId="2578" priority="254" stopIfTrue="1">
      <formula>$A42="L"</formula>
    </cfRule>
  </conditionalFormatting>
  <conditionalFormatting sqref="D42">
    <cfRule type="expression" dxfId="2577" priority="250">
      <formula>AG42&lt;&gt;TRUE</formula>
    </cfRule>
  </conditionalFormatting>
  <conditionalFormatting sqref="E45">
    <cfRule type="expression" dxfId="2576" priority="248" stopIfTrue="1">
      <formula>AG45&lt;&gt;TRUE</formula>
    </cfRule>
    <cfRule type="expression" dxfId="2575" priority="249" stopIfTrue="1">
      <formula>A45="L"</formula>
    </cfRule>
  </conditionalFormatting>
  <conditionalFormatting sqref="J45">
    <cfRule type="expression" dxfId="2574" priority="246" stopIfTrue="1">
      <formula>AG45&lt;&gt;TRUE</formula>
    </cfRule>
    <cfRule type="expression" dxfId="2573" priority="247" stopIfTrue="1">
      <formula>AND(AH45=1,F45="")</formula>
    </cfRule>
  </conditionalFormatting>
  <conditionalFormatting sqref="L45:O45">
    <cfRule type="expression" dxfId="2572" priority="244" stopIfTrue="1">
      <formula>$AG45&lt;&gt;TRUE</formula>
    </cfRule>
    <cfRule type="expression" dxfId="2571" priority="245" stopIfTrue="1">
      <formula>$A45="L"</formula>
    </cfRule>
  </conditionalFormatting>
  <conditionalFormatting sqref="D45">
    <cfRule type="expression" dxfId="2570" priority="241">
      <formula>AG45&lt;&gt;TRUE</formula>
    </cfRule>
  </conditionalFormatting>
  <conditionalFormatting sqref="E48">
    <cfRule type="expression" dxfId="2569" priority="239" stopIfTrue="1">
      <formula>AG48&lt;&gt;TRUE</formula>
    </cfRule>
    <cfRule type="expression" dxfId="2568" priority="240" stopIfTrue="1">
      <formula>A48="L"</formula>
    </cfRule>
  </conditionalFormatting>
  <conditionalFormatting sqref="J48">
    <cfRule type="expression" dxfId="2567" priority="237" stopIfTrue="1">
      <formula>AG48&lt;&gt;TRUE</formula>
    </cfRule>
    <cfRule type="expression" dxfId="2566" priority="238" stopIfTrue="1">
      <formula>AND(AH48=1,F48="")</formula>
    </cfRule>
  </conditionalFormatting>
  <conditionalFormatting sqref="L48:O48">
    <cfRule type="expression" dxfId="2565" priority="235" stopIfTrue="1">
      <formula>$AG48&lt;&gt;TRUE</formula>
    </cfRule>
    <cfRule type="expression" dxfId="2564" priority="236" stopIfTrue="1">
      <formula>$A48="L"</formula>
    </cfRule>
  </conditionalFormatting>
  <conditionalFormatting sqref="D48">
    <cfRule type="expression" dxfId="2563" priority="232">
      <formula>AG48&lt;&gt;TRUE</formula>
    </cfRule>
  </conditionalFormatting>
  <conditionalFormatting sqref="E51">
    <cfRule type="expression" dxfId="2562" priority="230" stopIfTrue="1">
      <formula>AG51&lt;&gt;TRUE</formula>
    </cfRule>
    <cfRule type="expression" dxfId="2561" priority="231" stopIfTrue="1">
      <formula>A51="L"</formula>
    </cfRule>
  </conditionalFormatting>
  <conditionalFormatting sqref="J51">
    <cfRule type="expression" dxfId="2560" priority="228" stopIfTrue="1">
      <formula>AG51&lt;&gt;TRUE</formula>
    </cfRule>
    <cfRule type="expression" dxfId="2559" priority="229" stopIfTrue="1">
      <formula>AND(AH51=1,F51="")</formula>
    </cfRule>
  </conditionalFormatting>
  <conditionalFormatting sqref="L51:O51">
    <cfRule type="expression" dxfId="2558" priority="226" stopIfTrue="1">
      <formula>$AG51&lt;&gt;TRUE</formula>
    </cfRule>
    <cfRule type="expression" dxfId="2557" priority="227" stopIfTrue="1">
      <formula>$A51="L"</formula>
    </cfRule>
  </conditionalFormatting>
  <conditionalFormatting sqref="D51">
    <cfRule type="expression" dxfId="2556" priority="223">
      <formula>AG51&lt;&gt;TRUE</formula>
    </cfRule>
  </conditionalFormatting>
  <conditionalFormatting sqref="E54">
    <cfRule type="expression" dxfId="2555" priority="221" stopIfTrue="1">
      <formula>AG54&lt;&gt;TRUE</formula>
    </cfRule>
    <cfRule type="expression" dxfId="2554" priority="222" stopIfTrue="1">
      <formula>A54="L"</formula>
    </cfRule>
  </conditionalFormatting>
  <conditionalFormatting sqref="J54">
    <cfRule type="expression" dxfId="2553" priority="219" stopIfTrue="1">
      <formula>AG54&lt;&gt;TRUE</formula>
    </cfRule>
    <cfRule type="expression" dxfId="2552" priority="220" stopIfTrue="1">
      <formula>AND(AH54=1,F54="")</formula>
    </cfRule>
  </conditionalFormatting>
  <conditionalFormatting sqref="L54:O54">
    <cfRule type="expression" dxfId="2551" priority="217" stopIfTrue="1">
      <formula>$AG54&lt;&gt;TRUE</formula>
    </cfRule>
    <cfRule type="expression" dxfId="2550" priority="218" stopIfTrue="1">
      <formula>$A54="L"</formula>
    </cfRule>
  </conditionalFormatting>
  <conditionalFormatting sqref="D54">
    <cfRule type="expression" dxfId="2549" priority="214">
      <formula>AG54&lt;&gt;TRUE</formula>
    </cfRule>
  </conditionalFormatting>
  <conditionalFormatting sqref="E57">
    <cfRule type="expression" dxfId="2548" priority="212" stopIfTrue="1">
      <formula>AG57&lt;&gt;TRUE</formula>
    </cfRule>
    <cfRule type="expression" dxfId="2547" priority="213" stopIfTrue="1">
      <formula>A57="L"</formula>
    </cfRule>
  </conditionalFormatting>
  <conditionalFormatting sqref="J57">
    <cfRule type="expression" dxfId="2546" priority="210" stopIfTrue="1">
      <formula>AG57&lt;&gt;TRUE</formula>
    </cfRule>
    <cfRule type="expression" dxfId="2545" priority="211" stopIfTrue="1">
      <formula>AND(AH57=1,F57="")</formula>
    </cfRule>
  </conditionalFormatting>
  <conditionalFormatting sqref="L57:O57">
    <cfRule type="expression" dxfId="2544" priority="208" stopIfTrue="1">
      <formula>$AG57&lt;&gt;TRUE</formula>
    </cfRule>
    <cfRule type="expression" dxfId="2543" priority="209" stopIfTrue="1">
      <formula>$A57="L"</formula>
    </cfRule>
  </conditionalFormatting>
  <conditionalFormatting sqref="D57">
    <cfRule type="expression" dxfId="2542" priority="205">
      <formula>AG57&lt;&gt;TRUE</formula>
    </cfRule>
  </conditionalFormatting>
  <conditionalFormatting sqref="E60">
    <cfRule type="expression" dxfId="2541" priority="203" stopIfTrue="1">
      <formula>AG60&lt;&gt;TRUE</formula>
    </cfRule>
    <cfRule type="expression" dxfId="2540" priority="204" stopIfTrue="1">
      <formula>A60="L"</formula>
    </cfRule>
  </conditionalFormatting>
  <conditionalFormatting sqref="J60">
    <cfRule type="expression" dxfId="2539" priority="201" stopIfTrue="1">
      <formula>AG60&lt;&gt;TRUE</formula>
    </cfRule>
    <cfRule type="expression" dxfId="2538" priority="202" stopIfTrue="1">
      <formula>AND(AH60=1,F60="")</formula>
    </cfRule>
  </conditionalFormatting>
  <conditionalFormatting sqref="L60:O60">
    <cfRule type="expression" dxfId="2537" priority="199" stopIfTrue="1">
      <formula>$AG60&lt;&gt;TRUE</formula>
    </cfRule>
    <cfRule type="expression" dxfId="2536" priority="200" stopIfTrue="1">
      <formula>$A60="L"</formula>
    </cfRule>
  </conditionalFormatting>
  <conditionalFormatting sqref="D60">
    <cfRule type="expression" dxfId="2535" priority="196">
      <formula>AG60&lt;&gt;TRUE</formula>
    </cfRule>
  </conditionalFormatting>
  <conditionalFormatting sqref="E63">
    <cfRule type="expression" dxfId="2534" priority="194" stopIfTrue="1">
      <formula>AG63&lt;&gt;TRUE</formula>
    </cfRule>
    <cfRule type="expression" dxfId="2533" priority="195" stopIfTrue="1">
      <formula>A63="L"</formula>
    </cfRule>
  </conditionalFormatting>
  <conditionalFormatting sqref="J63">
    <cfRule type="expression" dxfId="2532" priority="192" stopIfTrue="1">
      <formula>AG63&lt;&gt;TRUE</formula>
    </cfRule>
    <cfRule type="expression" dxfId="2531" priority="193" stopIfTrue="1">
      <formula>AND(AH63=1,F63="")</formula>
    </cfRule>
  </conditionalFormatting>
  <conditionalFormatting sqref="L63:O63">
    <cfRule type="expression" dxfId="2530" priority="190" stopIfTrue="1">
      <formula>$AG63&lt;&gt;TRUE</formula>
    </cfRule>
    <cfRule type="expression" dxfId="2529" priority="191" stopIfTrue="1">
      <formula>$A63="L"</formula>
    </cfRule>
  </conditionalFormatting>
  <conditionalFormatting sqref="D63">
    <cfRule type="expression" dxfId="2528" priority="187">
      <formula>AG63&lt;&gt;TRUE</formula>
    </cfRule>
  </conditionalFormatting>
  <conditionalFormatting sqref="E66">
    <cfRule type="expression" dxfId="2527" priority="185" stopIfTrue="1">
      <formula>AG66&lt;&gt;TRUE</formula>
    </cfRule>
    <cfRule type="expression" dxfId="2526" priority="186" stopIfTrue="1">
      <formula>A66="L"</formula>
    </cfRule>
  </conditionalFormatting>
  <conditionalFormatting sqref="J66">
    <cfRule type="expression" dxfId="2525" priority="183" stopIfTrue="1">
      <formula>AG66&lt;&gt;TRUE</formula>
    </cfRule>
    <cfRule type="expression" dxfId="2524" priority="184" stopIfTrue="1">
      <formula>AND(AH66=1,F66="")</formula>
    </cfRule>
  </conditionalFormatting>
  <conditionalFormatting sqref="L66:O66">
    <cfRule type="expression" dxfId="2523" priority="181" stopIfTrue="1">
      <formula>$AG66&lt;&gt;TRUE</formula>
    </cfRule>
    <cfRule type="expression" dxfId="2522" priority="182" stopIfTrue="1">
      <formula>$A66="L"</formula>
    </cfRule>
  </conditionalFormatting>
  <conditionalFormatting sqref="D66">
    <cfRule type="expression" dxfId="2521" priority="178">
      <formula>AG66&lt;&gt;TRUE</formula>
    </cfRule>
  </conditionalFormatting>
  <conditionalFormatting sqref="E69">
    <cfRule type="expression" dxfId="2520" priority="176" stopIfTrue="1">
      <formula>AG69&lt;&gt;TRUE</formula>
    </cfRule>
    <cfRule type="expression" dxfId="2519" priority="177" stopIfTrue="1">
      <formula>A69="L"</formula>
    </cfRule>
  </conditionalFormatting>
  <conditionalFormatting sqref="J69">
    <cfRule type="expression" dxfId="2518" priority="174" stopIfTrue="1">
      <formula>AG69&lt;&gt;TRUE</formula>
    </cfRule>
    <cfRule type="expression" dxfId="2517" priority="175" stopIfTrue="1">
      <formula>AND(AH69=1,F69="")</formula>
    </cfRule>
  </conditionalFormatting>
  <conditionalFormatting sqref="L69:O69">
    <cfRule type="expression" dxfId="2516" priority="172" stopIfTrue="1">
      <formula>$AG69&lt;&gt;TRUE</formula>
    </cfRule>
    <cfRule type="expression" dxfId="2515" priority="173" stopIfTrue="1">
      <formula>$A69="L"</formula>
    </cfRule>
  </conditionalFormatting>
  <conditionalFormatting sqref="D69">
    <cfRule type="expression" dxfId="2514" priority="169">
      <formula>AG69&lt;&gt;TRUE</formula>
    </cfRule>
  </conditionalFormatting>
  <conditionalFormatting sqref="E72">
    <cfRule type="expression" dxfId="2513" priority="167" stopIfTrue="1">
      <formula>AG72&lt;&gt;TRUE</formula>
    </cfRule>
    <cfRule type="expression" dxfId="2512" priority="168" stopIfTrue="1">
      <formula>A72="L"</formula>
    </cfRule>
  </conditionalFormatting>
  <conditionalFormatting sqref="J72">
    <cfRule type="expression" dxfId="2511" priority="165" stopIfTrue="1">
      <formula>AG72&lt;&gt;TRUE</formula>
    </cfRule>
    <cfRule type="expression" dxfId="2510" priority="166" stopIfTrue="1">
      <formula>AND(AH72=1,F72="")</formula>
    </cfRule>
  </conditionalFormatting>
  <conditionalFormatting sqref="L72:O72">
    <cfRule type="expression" dxfId="2509" priority="163" stopIfTrue="1">
      <formula>$AG72&lt;&gt;TRUE</formula>
    </cfRule>
    <cfRule type="expression" dxfId="2508" priority="164" stopIfTrue="1">
      <formula>$A72="L"</formula>
    </cfRule>
  </conditionalFormatting>
  <conditionalFormatting sqref="D72">
    <cfRule type="expression" dxfId="2507" priority="160">
      <formula>AG72&lt;&gt;TRUE</formula>
    </cfRule>
  </conditionalFormatting>
  <conditionalFormatting sqref="E75">
    <cfRule type="expression" dxfId="2506" priority="158" stopIfTrue="1">
      <formula>AG75&lt;&gt;TRUE</formula>
    </cfRule>
    <cfRule type="expression" dxfId="2505" priority="159" stopIfTrue="1">
      <formula>A75="L"</formula>
    </cfRule>
  </conditionalFormatting>
  <conditionalFormatting sqref="J75">
    <cfRule type="expression" dxfId="2504" priority="156" stopIfTrue="1">
      <formula>AG75&lt;&gt;TRUE</formula>
    </cfRule>
    <cfRule type="expression" dxfId="2503" priority="157" stopIfTrue="1">
      <formula>AND(AH75=1,F75="")</formula>
    </cfRule>
  </conditionalFormatting>
  <conditionalFormatting sqref="L75:O75">
    <cfRule type="expression" dxfId="2502" priority="154" stopIfTrue="1">
      <formula>$AG75&lt;&gt;TRUE</formula>
    </cfRule>
    <cfRule type="expression" dxfId="2501" priority="155" stopIfTrue="1">
      <formula>$A75="L"</formula>
    </cfRule>
  </conditionalFormatting>
  <conditionalFormatting sqref="D75">
    <cfRule type="expression" dxfId="2500" priority="151">
      <formula>AG75&lt;&gt;TRUE</formula>
    </cfRule>
  </conditionalFormatting>
  <conditionalFormatting sqref="E78">
    <cfRule type="expression" dxfId="2499" priority="149" stopIfTrue="1">
      <formula>AG78&lt;&gt;TRUE</formula>
    </cfRule>
    <cfRule type="expression" dxfId="2498" priority="150" stopIfTrue="1">
      <formula>A78="L"</formula>
    </cfRule>
  </conditionalFormatting>
  <conditionalFormatting sqref="J78">
    <cfRule type="expression" dxfId="2497" priority="147" stopIfTrue="1">
      <formula>AG78&lt;&gt;TRUE</formula>
    </cfRule>
    <cfRule type="expression" dxfId="2496" priority="148" stopIfTrue="1">
      <formula>AND(AH78=1,F78="")</formula>
    </cfRule>
  </conditionalFormatting>
  <conditionalFormatting sqref="L78:O78">
    <cfRule type="expression" dxfId="2495" priority="145" stopIfTrue="1">
      <formula>$AG78&lt;&gt;TRUE</formula>
    </cfRule>
    <cfRule type="expression" dxfId="2494" priority="146" stopIfTrue="1">
      <formula>$A78="L"</formula>
    </cfRule>
  </conditionalFormatting>
  <conditionalFormatting sqref="D78">
    <cfRule type="expression" dxfId="2493" priority="142">
      <formula>AG78&lt;&gt;TRUE</formula>
    </cfRule>
  </conditionalFormatting>
  <conditionalFormatting sqref="E81">
    <cfRule type="expression" dxfId="2492" priority="140" stopIfTrue="1">
      <formula>AG81&lt;&gt;TRUE</formula>
    </cfRule>
    <cfRule type="expression" dxfId="2491" priority="141" stopIfTrue="1">
      <formula>A81="L"</formula>
    </cfRule>
  </conditionalFormatting>
  <conditionalFormatting sqref="J81">
    <cfRule type="expression" dxfId="2490" priority="138" stopIfTrue="1">
      <formula>AG81&lt;&gt;TRUE</formula>
    </cfRule>
    <cfRule type="expression" dxfId="2489" priority="139" stopIfTrue="1">
      <formula>AND(AH81=1,F81="")</formula>
    </cfRule>
  </conditionalFormatting>
  <conditionalFormatting sqref="L81:O81">
    <cfRule type="expression" dxfId="2488" priority="136" stopIfTrue="1">
      <formula>$AG81&lt;&gt;TRUE</formula>
    </cfRule>
    <cfRule type="expression" dxfId="2487" priority="137" stopIfTrue="1">
      <formula>$A81="L"</formula>
    </cfRule>
  </conditionalFormatting>
  <conditionalFormatting sqref="D81">
    <cfRule type="expression" dxfId="2486" priority="133">
      <formula>AG81&lt;&gt;TRUE</formula>
    </cfRule>
  </conditionalFormatting>
  <conditionalFormatting sqref="E84">
    <cfRule type="expression" dxfId="2485" priority="131" stopIfTrue="1">
      <formula>AG84&lt;&gt;TRUE</formula>
    </cfRule>
    <cfRule type="expression" dxfId="2484" priority="132" stopIfTrue="1">
      <formula>A84="L"</formula>
    </cfRule>
  </conditionalFormatting>
  <conditionalFormatting sqref="J84">
    <cfRule type="expression" dxfId="2483" priority="129" stopIfTrue="1">
      <formula>AG84&lt;&gt;TRUE</formula>
    </cfRule>
    <cfRule type="expression" dxfId="2482" priority="130" stopIfTrue="1">
      <formula>AND(AH84=1,F84="")</formula>
    </cfRule>
  </conditionalFormatting>
  <conditionalFormatting sqref="L84:O84">
    <cfRule type="expression" dxfId="2481" priority="127" stopIfTrue="1">
      <formula>$AG84&lt;&gt;TRUE</formula>
    </cfRule>
    <cfRule type="expression" dxfId="2480" priority="128" stopIfTrue="1">
      <formula>$A84="L"</formula>
    </cfRule>
  </conditionalFormatting>
  <conditionalFormatting sqref="D84">
    <cfRule type="expression" dxfId="2479" priority="124">
      <formula>AG84&lt;&gt;TRUE</formula>
    </cfRule>
  </conditionalFormatting>
  <conditionalFormatting sqref="E87">
    <cfRule type="expression" dxfId="2478" priority="122" stopIfTrue="1">
      <formula>AG87&lt;&gt;TRUE</formula>
    </cfRule>
    <cfRule type="expression" dxfId="2477" priority="123" stopIfTrue="1">
      <formula>A87="L"</formula>
    </cfRule>
  </conditionalFormatting>
  <conditionalFormatting sqref="J87">
    <cfRule type="expression" dxfId="2476" priority="120" stopIfTrue="1">
      <formula>AG87&lt;&gt;TRUE</formula>
    </cfRule>
    <cfRule type="expression" dxfId="2475" priority="121" stopIfTrue="1">
      <formula>AND(AH87=1,F87="")</formula>
    </cfRule>
  </conditionalFormatting>
  <conditionalFormatting sqref="L87:O87">
    <cfRule type="expression" dxfId="2474" priority="118" stopIfTrue="1">
      <formula>$AG87&lt;&gt;TRUE</formula>
    </cfRule>
    <cfRule type="expression" dxfId="2473" priority="119" stopIfTrue="1">
      <formula>$A87="L"</formula>
    </cfRule>
  </conditionalFormatting>
  <conditionalFormatting sqref="D87">
    <cfRule type="expression" dxfId="2472" priority="115">
      <formula>AG87&lt;&gt;TRUE</formula>
    </cfRule>
  </conditionalFormatting>
  <conditionalFormatting sqref="E90">
    <cfRule type="expression" dxfId="2471" priority="113" stopIfTrue="1">
      <formula>AG90&lt;&gt;TRUE</formula>
    </cfRule>
    <cfRule type="expression" dxfId="2470" priority="114" stopIfTrue="1">
      <formula>A90="L"</formula>
    </cfRule>
  </conditionalFormatting>
  <conditionalFormatting sqref="J90">
    <cfRule type="expression" dxfId="2469" priority="111" stopIfTrue="1">
      <formula>AG90&lt;&gt;TRUE</formula>
    </cfRule>
    <cfRule type="expression" dxfId="2468" priority="112" stopIfTrue="1">
      <formula>AND(AH90=1,F90="")</formula>
    </cfRule>
  </conditionalFormatting>
  <conditionalFormatting sqref="L90:O90">
    <cfRule type="expression" dxfId="2467" priority="109" stopIfTrue="1">
      <formula>$AG90&lt;&gt;TRUE</formula>
    </cfRule>
    <cfRule type="expression" dxfId="2466" priority="110" stopIfTrue="1">
      <formula>$A90="L"</formula>
    </cfRule>
  </conditionalFormatting>
  <conditionalFormatting sqref="D90">
    <cfRule type="expression" dxfId="2465" priority="106">
      <formula>AG90&lt;&gt;TRUE</formula>
    </cfRule>
  </conditionalFormatting>
  <conditionalFormatting sqref="E93">
    <cfRule type="expression" dxfId="2464" priority="104" stopIfTrue="1">
      <formula>AG93&lt;&gt;TRUE</formula>
    </cfRule>
    <cfRule type="expression" dxfId="2463" priority="105" stopIfTrue="1">
      <formula>A93="L"</formula>
    </cfRule>
  </conditionalFormatting>
  <conditionalFormatting sqref="J93">
    <cfRule type="expression" dxfId="2462" priority="102" stopIfTrue="1">
      <formula>AG93&lt;&gt;TRUE</formula>
    </cfRule>
    <cfRule type="expression" dxfId="2461" priority="103" stopIfTrue="1">
      <formula>AND(AH93=1,F93="")</formula>
    </cfRule>
  </conditionalFormatting>
  <conditionalFormatting sqref="L93:O93">
    <cfRule type="expression" dxfId="2460" priority="100" stopIfTrue="1">
      <formula>$AG93&lt;&gt;TRUE</formula>
    </cfRule>
    <cfRule type="expression" dxfId="2459" priority="101" stopIfTrue="1">
      <formula>$A93="L"</formula>
    </cfRule>
  </conditionalFormatting>
  <conditionalFormatting sqref="D93">
    <cfRule type="expression" dxfId="2458" priority="97">
      <formula>AG93&lt;&gt;TRUE</formula>
    </cfRule>
  </conditionalFormatting>
  <conditionalFormatting sqref="E96">
    <cfRule type="expression" dxfId="2457" priority="95" stopIfTrue="1">
      <formula>AG96&lt;&gt;TRUE</formula>
    </cfRule>
    <cfRule type="expression" dxfId="2456" priority="96" stopIfTrue="1">
      <formula>A96="L"</formula>
    </cfRule>
  </conditionalFormatting>
  <conditionalFormatting sqref="J96">
    <cfRule type="expression" dxfId="2455" priority="93" stopIfTrue="1">
      <formula>AG96&lt;&gt;TRUE</formula>
    </cfRule>
    <cfRule type="expression" dxfId="2454" priority="94" stopIfTrue="1">
      <formula>AND(AH96=1,F96="")</formula>
    </cfRule>
  </conditionalFormatting>
  <conditionalFormatting sqref="L96:O96">
    <cfRule type="expression" dxfId="2453" priority="91" stopIfTrue="1">
      <formula>$AG96&lt;&gt;TRUE</formula>
    </cfRule>
    <cfRule type="expression" dxfId="2452" priority="92" stopIfTrue="1">
      <formula>$A96="L"</formula>
    </cfRule>
  </conditionalFormatting>
  <conditionalFormatting sqref="D96">
    <cfRule type="expression" dxfId="2451" priority="88">
      <formula>AG96&lt;&gt;TRUE</formula>
    </cfRule>
  </conditionalFormatting>
  <conditionalFormatting sqref="E99">
    <cfRule type="expression" dxfId="2450" priority="86" stopIfTrue="1">
      <formula>AG99&lt;&gt;TRUE</formula>
    </cfRule>
    <cfRule type="expression" dxfId="2449" priority="87" stopIfTrue="1">
      <formula>A99="L"</formula>
    </cfRule>
  </conditionalFormatting>
  <conditionalFormatting sqref="J99">
    <cfRule type="expression" dxfId="2448" priority="84" stopIfTrue="1">
      <formula>AG99&lt;&gt;TRUE</formula>
    </cfRule>
    <cfRule type="expression" dxfId="2447" priority="85" stopIfTrue="1">
      <formula>AND(AH99=1,F99="")</formula>
    </cfRule>
  </conditionalFormatting>
  <conditionalFormatting sqref="L99:O99">
    <cfRule type="expression" dxfId="2446" priority="82" stopIfTrue="1">
      <formula>$AG99&lt;&gt;TRUE</formula>
    </cfRule>
    <cfRule type="expression" dxfId="2445" priority="83" stopIfTrue="1">
      <formula>$A99="L"</formula>
    </cfRule>
  </conditionalFormatting>
  <conditionalFormatting sqref="D99">
    <cfRule type="expression" dxfId="2444" priority="79">
      <formula>AG99&lt;&gt;TRUE</formula>
    </cfRule>
  </conditionalFormatting>
  <conditionalFormatting sqref="E102">
    <cfRule type="expression" dxfId="2443" priority="77" stopIfTrue="1">
      <formula>AG102&lt;&gt;TRUE</formula>
    </cfRule>
    <cfRule type="expression" dxfId="2442" priority="78" stopIfTrue="1">
      <formula>A102="L"</formula>
    </cfRule>
  </conditionalFormatting>
  <conditionalFormatting sqref="J102">
    <cfRule type="expression" dxfId="2441" priority="75" stopIfTrue="1">
      <formula>AG102&lt;&gt;TRUE</formula>
    </cfRule>
    <cfRule type="expression" dxfId="2440" priority="76" stopIfTrue="1">
      <formula>AND(AH102=1,F102="")</formula>
    </cfRule>
  </conditionalFormatting>
  <conditionalFormatting sqref="L102:O102">
    <cfRule type="expression" dxfId="2439" priority="73" stopIfTrue="1">
      <formula>$AG102&lt;&gt;TRUE</formula>
    </cfRule>
    <cfRule type="expression" dxfId="2438" priority="74" stopIfTrue="1">
      <formula>$A102="L"</formula>
    </cfRule>
  </conditionalFormatting>
  <conditionalFormatting sqref="D102">
    <cfRule type="expression" dxfId="2437" priority="70">
      <formula>AG102&lt;&gt;TRUE</formula>
    </cfRule>
  </conditionalFormatting>
  <conditionalFormatting sqref="E105">
    <cfRule type="expression" dxfId="2436" priority="68" stopIfTrue="1">
      <formula>AG105&lt;&gt;TRUE</formula>
    </cfRule>
    <cfRule type="expression" dxfId="2435" priority="69" stopIfTrue="1">
      <formula>A105="L"</formula>
    </cfRule>
  </conditionalFormatting>
  <conditionalFormatting sqref="J105">
    <cfRule type="expression" dxfId="2434" priority="66" stopIfTrue="1">
      <formula>AG105&lt;&gt;TRUE</formula>
    </cfRule>
    <cfRule type="expression" dxfId="2433" priority="67" stopIfTrue="1">
      <formula>AND(AH105=1,F105="")</formula>
    </cfRule>
  </conditionalFormatting>
  <conditionalFormatting sqref="L105:O105">
    <cfRule type="expression" dxfId="2432" priority="64" stopIfTrue="1">
      <formula>$AG105&lt;&gt;TRUE</formula>
    </cfRule>
    <cfRule type="expression" dxfId="2431" priority="65" stopIfTrue="1">
      <formula>$A105="L"</formula>
    </cfRule>
  </conditionalFormatting>
  <conditionalFormatting sqref="D105">
    <cfRule type="expression" dxfId="2430" priority="61">
      <formula>AG105&lt;&gt;TRUE</formula>
    </cfRule>
  </conditionalFormatting>
  <conditionalFormatting sqref="F18 H18:I18">
    <cfRule type="expression" dxfId="2429" priority="60" stopIfTrue="1">
      <formula>$AG18&lt;&gt;TRUE</formula>
    </cfRule>
  </conditionalFormatting>
  <conditionalFormatting sqref="G18">
    <cfRule type="expression" dxfId="2428" priority="59" stopIfTrue="1">
      <formula>$AG18&lt;&gt;TRUE</formula>
    </cfRule>
  </conditionalFormatting>
  <conditionalFormatting sqref="F21 H21:I21">
    <cfRule type="expression" dxfId="2427" priority="58" stopIfTrue="1">
      <formula>$AG21&lt;&gt;TRUE</formula>
    </cfRule>
  </conditionalFormatting>
  <conditionalFormatting sqref="G21">
    <cfRule type="expression" dxfId="2426" priority="57" stopIfTrue="1">
      <formula>$AG21&lt;&gt;TRUE</formula>
    </cfRule>
  </conditionalFormatting>
  <conditionalFormatting sqref="F24 H24:I24">
    <cfRule type="expression" dxfId="2425" priority="56" stopIfTrue="1">
      <formula>$AG24&lt;&gt;TRUE</formula>
    </cfRule>
  </conditionalFormatting>
  <conditionalFormatting sqref="G24">
    <cfRule type="expression" dxfId="2424" priority="55" stopIfTrue="1">
      <formula>$AG24&lt;&gt;TRUE</formula>
    </cfRule>
  </conditionalFormatting>
  <conditionalFormatting sqref="F27 H27:I27">
    <cfRule type="expression" dxfId="2423" priority="54" stopIfTrue="1">
      <formula>$AG27&lt;&gt;TRUE</formula>
    </cfRule>
  </conditionalFormatting>
  <conditionalFormatting sqref="G27">
    <cfRule type="expression" dxfId="2422" priority="53" stopIfTrue="1">
      <formula>$AG27&lt;&gt;TRUE</formula>
    </cfRule>
  </conditionalFormatting>
  <conditionalFormatting sqref="F30 H30:I30">
    <cfRule type="expression" dxfId="2421" priority="52" stopIfTrue="1">
      <formula>$AG30&lt;&gt;TRUE</formula>
    </cfRule>
  </conditionalFormatting>
  <conditionalFormatting sqref="G30">
    <cfRule type="expression" dxfId="2420" priority="51" stopIfTrue="1">
      <formula>$AG30&lt;&gt;TRUE</formula>
    </cfRule>
  </conditionalFormatting>
  <conditionalFormatting sqref="F33 H33:I33">
    <cfRule type="expression" dxfId="2419" priority="50" stopIfTrue="1">
      <formula>$AG33&lt;&gt;TRUE</formula>
    </cfRule>
  </conditionalFormatting>
  <conditionalFormatting sqref="G33">
    <cfRule type="expression" dxfId="2418" priority="49" stopIfTrue="1">
      <formula>$AG33&lt;&gt;TRUE</formula>
    </cfRule>
  </conditionalFormatting>
  <conditionalFormatting sqref="F36 H36:I36">
    <cfRule type="expression" dxfId="2417" priority="48" stopIfTrue="1">
      <formula>$AG36&lt;&gt;TRUE</formula>
    </cfRule>
  </conditionalFormatting>
  <conditionalFormatting sqref="G36">
    <cfRule type="expression" dxfId="2416" priority="47" stopIfTrue="1">
      <formula>$AG36&lt;&gt;TRUE</formula>
    </cfRule>
  </conditionalFormatting>
  <conditionalFormatting sqref="F39 H39:I39">
    <cfRule type="expression" dxfId="2415" priority="46" stopIfTrue="1">
      <formula>$AG39&lt;&gt;TRUE</formula>
    </cfRule>
  </conditionalFormatting>
  <conditionalFormatting sqref="G39">
    <cfRule type="expression" dxfId="2414" priority="45" stopIfTrue="1">
      <formula>$AG39&lt;&gt;TRUE</formula>
    </cfRule>
  </conditionalFormatting>
  <conditionalFormatting sqref="F42 H42:I42">
    <cfRule type="expression" dxfId="2413" priority="44" stopIfTrue="1">
      <formula>$AG42&lt;&gt;TRUE</formula>
    </cfRule>
  </conditionalFormatting>
  <conditionalFormatting sqref="G42">
    <cfRule type="expression" dxfId="2412" priority="43" stopIfTrue="1">
      <formula>$AG42&lt;&gt;TRUE</formula>
    </cfRule>
  </conditionalFormatting>
  <conditionalFormatting sqref="F45 H45:I45">
    <cfRule type="expression" dxfId="2411" priority="42" stopIfTrue="1">
      <formula>$AG45&lt;&gt;TRUE</formula>
    </cfRule>
  </conditionalFormatting>
  <conditionalFormatting sqref="G45">
    <cfRule type="expression" dxfId="2410" priority="41" stopIfTrue="1">
      <formula>$AG45&lt;&gt;TRUE</formula>
    </cfRule>
  </conditionalFormatting>
  <conditionalFormatting sqref="F48 H48:I48">
    <cfRule type="expression" dxfId="2409" priority="40" stopIfTrue="1">
      <formula>$AG48&lt;&gt;TRUE</formula>
    </cfRule>
  </conditionalFormatting>
  <conditionalFormatting sqref="G48">
    <cfRule type="expression" dxfId="2408" priority="39" stopIfTrue="1">
      <formula>$AG48&lt;&gt;TRUE</formula>
    </cfRule>
  </conditionalFormatting>
  <conditionalFormatting sqref="F51 H51:I51">
    <cfRule type="expression" dxfId="2407" priority="38" stopIfTrue="1">
      <formula>$AG51&lt;&gt;TRUE</formula>
    </cfRule>
  </conditionalFormatting>
  <conditionalFormatting sqref="G51">
    <cfRule type="expression" dxfId="2406" priority="37" stopIfTrue="1">
      <formula>$AG51&lt;&gt;TRUE</formula>
    </cfRule>
  </conditionalFormatting>
  <conditionalFormatting sqref="F54 H54:I54">
    <cfRule type="expression" dxfId="2405" priority="36" stopIfTrue="1">
      <formula>$AG54&lt;&gt;TRUE</formula>
    </cfRule>
  </conditionalFormatting>
  <conditionalFormatting sqref="G54">
    <cfRule type="expression" dxfId="2404" priority="35" stopIfTrue="1">
      <formula>$AG54&lt;&gt;TRUE</formula>
    </cfRule>
  </conditionalFormatting>
  <conditionalFormatting sqref="F57 H57:I57">
    <cfRule type="expression" dxfId="2403" priority="34" stopIfTrue="1">
      <formula>$AG57&lt;&gt;TRUE</formula>
    </cfRule>
  </conditionalFormatting>
  <conditionalFormatting sqref="G57">
    <cfRule type="expression" dxfId="2402" priority="33" stopIfTrue="1">
      <formula>$AG57&lt;&gt;TRUE</formula>
    </cfRule>
  </conditionalFormatting>
  <conditionalFormatting sqref="F60 H60:I60">
    <cfRule type="expression" dxfId="2401" priority="32" stopIfTrue="1">
      <formula>$AG60&lt;&gt;TRUE</formula>
    </cfRule>
  </conditionalFormatting>
  <conditionalFormatting sqref="G60">
    <cfRule type="expression" dxfId="2400" priority="31" stopIfTrue="1">
      <formula>$AG60&lt;&gt;TRUE</formula>
    </cfRule>
  </conditionalFormatting>
  <conditionalFormatting sqref="F63 H63:I63">
    <cfRule type="expression" dxfId="2399" priority="30" stopIfTrue="1">
      <formula>$AG63&lt;&gt;TRUE</formula>
    </cfRule>
  </conditionalFormatting>
  <conditionalFormatting sqref="G63">
    <cfRule type="expression" dxfId="2398" priority="29" stopIfTrue="1">
      <formula>$AG63&lt;&gt;TRUE</formula>
    </cfRule>
  </conditionalFormatting>
  <conditionalFormatting sqref="F66 H66:I66">
    <cfRule type="expression" dxfId="2397" priority="28" stopIfTrue="1">
      <formula>$AG66&lt;&gt;TRUE</formula>
    </cfRule>
  </conditionalFormatting>
  <conditionalFormatting sqref="G66">
    <cfRule type="expression" dxfId="2396" priority="27" stopIfTrue="1">
      <formula>$AG66&lt;&gt;TRUE</formula>
    </cfRule>
  </conditionalFormatting>
  <conditionalFormatting sqref="F69 H69:I69">
    <cfRule type="expression" dxfId="2395" priority="26" stopIfTrue="1">
      <formula>$AG69&lt;&gt;TRUE</formula>
    </cfRule>
  </conditionalFormatting>
  <conditionalFormatting sqref="G69">
    <cfRule type="expression" dxfId="2394" priority="25" stopIfTrue="1">
      <formula>$AG69&lt;&gt;TRUE</formula>
    </cfRule>
  </conditionalFormatting>
  <conditionalFormatting sqref="F72 H72:I72">
    <cfRule type="expression" dxfId="2393" priority="24" stopIfTrue="1">
      <formula>$AG72&lt;&gt;TRUE</formula>
    </cfRule>
  </conditionalFormatting>
  <conditionalFormatting sqref="G72">
    <cfRule type="expression" dxfId="2392" priority="23" stopIfTrue="1">
      <formula>$AG72&lt;&gt;TRUE</formula>
    </cfRule>
  </conditionalFormatting>
  <conditionalFormatting sqref="F75 H75:I75">
    <cfRule type="expression" dxfId="2391" priority="22" stopIfTrue="1">
      <formula>$AG75&lt;&gt;TRUE</formula>
    </cfRule>
  </conditionalFormatting>
  <conditionalFormatting sqref="G75">
    <cfRule type="expression" dxfId="2390" priority="21" stopIfTrue="1">
      <formula>$AG75&lt;&gt;TRUE</formula>
    </cfRule>
  </conditionalFormatting>
  <conditionalFormatting sqref="F78 H78:I78">
    <cfRule type="expression" dxfId="2389" priority="20" stopIfTrue="1">
      <formula>$AG78&lt;&gt;TRUE</formula>
    </cfRule>
  </conditionalFormatting>
  <conditionalFormatting sqref="G78">
    <cfRule type="expression" dxfId="2388" priority="19" stopIfTrue="1">
      <formula>$AG78&lt;&gt;TRUE</formula>
    </cfRule>
  </conditionalFormatting>
  <conditionalFormatting sqref="F81 H81:I81">
    <cfRule type="expression" dxfId="2387" priority="18" stopIfTrue="1">
      <formula>$AG81&lt;&gt;TRUE</formula>
    </cfRule>
  </conditionalFormatting>
  <conditionalFormatting sqref="G81">
    <cfRule type="expression" dxfId="2386" priority="17" stopIfTrue="1">
      <formula>$AG81&lt;&gt;TRUE</formula>
    </cfRule>
  </conditionalFormatting>
  <conditionalFormatting sqref="F84 H84:I84">
    <cfRule type="expression" dxfId="2385" priority="16" stopIfTrue="1">
      <formula>$AG84&lt;&gt;TRUE</formula>
    </cfRule>
  </conditionalFormatting>
  <conditionalFormatting sqref="G84">
    <cfRule type="expression" dxfId="2384" priority="15" stopIfTrue="1">
      <formula>$AG84&lt;&gt;TRUE</formula>
    </cfRule>
  </conditionalFormatting>
  <conditionalFormatting sqref="F87 H87:I87">
    <cfRule type="expression" dxfId="2383" priority="14" stopIfTrue="1">
      <formula>$AG87&lt;&gt;TRUE</formula>
    </cfRule>
  </conditionalFormatting>
  <conditionalFormatting sqref="G87">
    <cfRule type="expression" dxfId="2382" priority="13" stopIfTrue="1">
      <formula>$AG87&lt;&gt;TRUE</formula>
    </cfRule>
  </conditionalFormatting>
  <conditionalFormatting sqref="F90 H90:I90">
    <cfRule type="expression" dxfId="2381" priority="12" stopIfTrue="1">
      <formula>$AG90&lt;&gt;TRUE</formula>
    </cfRule>
  </conditionalFormatting>
  <conditionalFormatting sqref="G90">
    <cfRule type="expression" dxfId="2380" priority="11" stopIfTrue="1">
      <formula>$AG90&lt;&gt;TRUE</formula>
    </cfRule>
  </conditionalFormatting>
  <conditionalFormatting sqref="F93">
    <cfRule type="expression" dxfId="2379" priority="9">
      <formula>$AG93&lt;&gt;TRUE</formula>
    </cfRule>
    <cfRule type="expression" dxfId="2378" priority="10">
      <formula>$J93&lt;&gt;""</formula>
    </cfRule>
  </conditionalFormatting>
  <conditionalFormatting sqref="F96 H96:I96">
    <cfRule type="expression" dxfId="2377" priority="8" stopIfTrue="1">
      <formula>$AG96&lt;&gt;TRUE</formula>
    </cfRule>
  </conditionalFormatting>
  <conditionalFormatting sqref="G96">
    <cfRule type="expression" dxfId="2376" priority="7" stopIfTrue="1">
      <formula>$AG96&lt;&gt;TRUE</formula>
    </cfRule>
  </conditionalFormatting>
  <conditionalFormatting sqref="F99 H99:I99">
    <cfRule type="expression" dxfId="2375" priority="6" stopIfTrue="1">
      <formula>$AG99&lt;&gt;TRUE</formula>
    </cfRule>
  </conditionalFormatting>
  <conditionalFormatting sqref="G99">
    <cfRule type="expression" dxfId="2374" priority="5" stopIfTrue="1">
      <formula>$AG99&lt;&gt;TRUE</formula>
    </cfRule>
  </conditionalFormatting>
  <conditionalFormatting sqref="F102 H102:I102">
    <cfRule type="expression" dxfId="2373" priority="4" stopIfTrue="1">
      <formula>$AG102&lt;&gt;TRUE</formula>
    </cfRule>
  </conditionalFormatting>
  <conditionalFormatting sqref="G102">
    <cfRule type="expression" dxfId="2372" priority="3" stopIfTrue="1">
      <formula>$AG102&lt;&gt;TRUE</formula>
    </cfRule>
  </conditionalFormatting>
  <conditionalFormatting sqref="F105">
    <cfRule type="expression" dxfId="2371" priority="1">
      <formula>$AG105&lt;&gt;TRUE</formula>
    </cfRule>
    <cfRule type="expression" dxfId="2370" priority="2">
      <formula>$J105&lt;&gt;""</formula>
    </cfRule>
  </conditionalFormatting>
  <printOptions horizontalCentered="1"/>
  <pageMargins left="0.5" right="0.5" top="1" bottom="0.75" header="0.25" footer="0.25"/>
  <pageSetup scale="75" fitToHeight="200" orientation="landscape" r:id="rId1"/>
  <headerFooter alignWithMargins="0">
    <oddHeader>&amp;L&amp;"Arial,bold"&amp;10Teck Resources 
HVC MLE
Project No: CM00119
Audit No: XX-YY-AU-ZZZ&amp;R&amp;"Arial,bold"&amp;10Form 000.509.F9161
Form Date 23Feb2023
Page &amp;P of &amp;N
Date Prepared: 30Jul2026</oddHeader>
    <oddFooter>&amp;R&amp;"Arial,bold"&amp;10Quality Audit Checklist for Electrical Work Contractors -- C&amp;&amp;F Quality&amp;L&amp;8&amp;F; &amp;A
Copyright © 2023, Fluor Corporation.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5825" r:id="rId4" name="Option Button 1">
              <controlPr defaultSize="0" autoFill="0" autoLine="0" autoPict="0" macro="[0]!Reset_Status">
                <anchor moveWithCells="1">
                  <from>
                    <xdr:col>9</xdr:col>
                    <xdr:colOff>220980</xdr:colOff>
                    <xdr:row>2</xdr:row>
                    <xdr:rowOff>22860</xdr:rowOff>
                  </from>
                  <to>
                    <xdr:col>9</xdr:col>
                    <xdr:colOff>541020</xdr:colOff>
                    <xdr:row>2</xdr:row>
                    <xdr:rowOff>251460</xdr:rowOff>
                  </to>
                </anchor>
              </controlPr>
            </control>
          </mc:Choice>
        </mc:AlternateContent>
        <mc:AlternateContent xmlns:mc="http://schemas.openxmlformats.org/markup-compatibility/2006">
          <mc:Choice Requires="x14">
            <control shapeId="845826" r:id="rId5" name="Option Button 2">
              <controlPr defaultSize="0" autoFill="0" autoLine="0" autoPict="0" macro="[0]!Reset_Status">
                <anchor moveWithCells="1">
                  <from>
                    <xdr:col>9</xdr:col>
                    <xdr:colOff>220980</xdr:colOff>
                    <xdr:row>3</xdr:row>
                    <xdr:rowOff>22860</xdr:rowOff>
                  </from>
                  <to>
                    <xdr:col>9</xdr:col>
                    <xdr:colOff>541020</xdr:colOff>
                    <xdr:row>3</xdr:row>
                    <xdr:rowOff>251460</xdr:rowOff>
                  </to>
                </anchor>
              </controlPr>
            </control>
          </mc:Choice>
        </mc:AlternateContent>
        <mc:AlternateContent xmlns:mc="http://schemas.openxmlformats.org/markup-compatibility/2006">
          <mc:Choice Requires="x14">
            <control shapeId="845827" r:id="rId6" name="Button 3">
              <controlPr defaultSize="0" print="0" autoFill="0" autoPict="0" macro="[0]!Reset_Findings">
                <anchor moveWithCells="1">
                  <from>
                    <xdr:col>9</xdr:col>
                    <xdr:colOff>45720</xdr:colOff>
                    <xdr:row>11</xdr:row>
                    <xdr:rowOff>22860</xdr:rowOff>
                  </from>
                  <to>
                    <xdr:col>9</xdr:col>
                    <xdr:colOff>594360</xdr:colOff>
                    <xdr:row>11</xdr:row>
                    <xdr:rowOff>182880</xdr:rowOff>
                  </to>
                </anchor>
              </controlPr>
            </control>
          </mc:Choice>
        </mc:AlternateContent>
        <mc:AlternateContent xmlns:mc="http://schemas.openxmlformats.org/markup-compatibility/2006">
          <mc:Choice Requires="x14">
            <control shapeId="845828" r:id="rId7" name="Button 4">
              <controlPr defaultSize="0" print="0" autoFill="0" autoPict="0" macro="[0]!Reset_Points">
                <anchor moveWithCells="1">
                  <from>
                    <xdr:col>9</xdr:col>
                    <xdr:colOff>45720</xdr:colOff>
                    <xdr:row>15</xdr:row>
                    <xdr:rowOff>22860</xdr:rowOff>
                  </from>
                  <to>
                    <xdr:col>9</xdr:col>
                    <xdr:colOff>594360</xdr:colOff>
                    <xdr:row>15</xdr:row>
                    <xdr:rowOff>182880</xdr:rowOff>
                  </to>
                </anchor>
              </controlPr>
            </control>
          </mc:Choice>
        </mc:AlternateContent>
        <mc:AlternateContent xmlns:mc="http://schemas.openxmlformats.org/markup-compatibility/2006">
          <mc:Choice Requires="x14">
            <control shapeId="845829" r:id="rId8" name="Button 5">
              <controlPr defaultSize="0" print="0" autoFill="0" autoPict="0" macro="[0]!Add_Finding_Button">
                <anchor moveWithCells="1">
                  <from>
                    <xdr:col>4</xdr:col>
                    <xdr:colOff>3528060</xdr:colOff>
                    <xdr:row>11</xdr:row>
                    <xdr:rowOff>22860</xdr:rowOff>
                  </from>
                  <to>
                    <xdr:col>4</xdr:col>
                    <xdr:colOff>4084320</xdr:colOff>
                    <xdr:row>11</xdr:row>
                    <xdr:rowOff>182880</xdr:rowOff>
                  </to>
                </anchor>
              </controlPr>
            </control>
          </mc:Choice>
        </mc:AlternateContent>
        <mc:AlternateContent xmlns:mc="http://schemas.openxmlformats.org/markup-compatibility/2006">
          <mc:Choice Requires="x14">
            <control shapeId="845830" r:id="rId9" name="Button 6">
              <controlPr defaultSize="0" print="0" autoFill="0" autoPict="0" macro="[0]!Remove_Finding_Button">
                <anchor moveWithCells="1">
                  <from>
                    <xdr:col>4</xdr:col>
                    <xdr:colOff>4114800</xdr:colOff>
                    <xdr:row>11</xdr:row>
                    <xdr:rowOff>22860</xdr:rowOff>
                  </from>
                  <to>
                    <xdr:col>4</xdr:col>
                    <xdr:colOff>4671060</xdr:colOff>
                    <xdr:row>11</xdr:row>
                    <xdr:rowOff>182880</xdr:rowOff>
                  </to>
                </anchor>
              </controlPr>
            </control>
          </mc:Choice>
        </mc:AlternateContent>
        <mc:AlternateContent xmlns:mc="http://schemas.openxmlformats.org/markup-compatibility/2006">
          <mc:Choice Requires="x14">
            <control shapeId="845831" r:id="rId10" name="Button 7">
              <controlPr defaultSize="0" print="0" autoFill="0" autoPict="0" macro="[0]!Comments_Insert_Row">
                <anchor moveWithCells="1">
                  <from>
                    <xdr:col>9</xdr:col>
                    <xdr:colOff>2476500</xdr:colOff>
                    <xdr:row>106</xdr:row>
                    <xdr:rowOff>7620</xdr:rowOff>
                  </from>
                  <to>
                    <xdr:col>9</xdr:col>
                    <xdr:colOff>3398520</xdr:colOff>
                    <xdr:row>107</xdr:row>
                    <xdr:rowOff>0</xdr:rowOff>
                  </to>
                </anchor>
              </controlPr>
            </control>
          </mc:Choice>
        </mc:AlternateContent>
        <mc:AlternateContent xmlns:mc="http://schemas.openxmlformats.org/markup-compatibility/2006">
          <mc:Choice Requires="x14">
            <control shapeId="845832" r:id="rId11" name="Button 8">
              <controlPr defaultSize="0" print="0" autoFill="0" autoPict="0" macro="[0]!Comments_Delete_Row">
                <anchor moveWithCells="1">
                  <from>
                    <xdr:col>9</xdr:col>
                    <xdr:colOff>3429000</xdr:colOff>
                    <xdr:row>106</xdr:row>
                    <xdr:rowOff>7620</xdr:rowOff>
                  </from>
                  <to>
                    <xdr:col>9</xdr:col>
                    <xdr:colOff>4251960</xdr:colOff>
                    <xdr:row>107</xdr:row>
                    <xdr:rowOff>0</xdr:rowOff>
                  </to>
                </anchor>
              </controlPr>
            </control>
          </mc:Choice>
        </mc:AlternateContent>
        <mc:AlternateContent xmlns:mc="http://schemas.openxmlformats.org/markup-compatibility/2006">
          <mc:Choice Requires="x14">
            <control shapeId="845833" r:id="rId12" name="Button 9">
              <controlPr defaultSize="0" print="0" autoFill="0" autoPict="0" macro="[0]!Add_POA_Button">
                <anchor moveWithCells="1">
                  <from>
                    <xdr:col>4</xdr:col>
                    <xdr:colOff>3528060</xdr:colOff>
                    <xdr:row>15</xdr:row>
                    <xdr:rowOff>22860</xdr:rowOff>
                  </from>
                  <to>
                    <xdr:col>4</xdr:col>
                    <xdr:colOff>4084320</xdr:colOff>
                    <xdr:row>15</xdr:row>
                    <xdr:rowOff>182880</xdr:rowOff>
                  </to>
                </anchor>
              </controlPr>
            </control>
          </mc:Choice>
        </mc:AlternateContent>
        <mc:AlternateContent xmlns:mc="http://schemas.openxmlformats.org/markup-compatibility/2006">
          <mc:Choice Requires="x14">
            <control shapeId="845834" r:id="rId13" name="Button 10">
              <controlPr defaultSize="0" print="0" autoFill="0" autoPict="0" macro="[0]!Remove_POA_Button">
                <anchor moveWithCells="1">
                  <from>
                    <xdr:col>4</xdr:col>
                    <xdr:colOff>4114800</xdr:colOff>
                    <xdr:row>15</xdr:row>
                    <xdr:rowOff>22860</xdr:rowOff>
                  </from>
                  <to>
                    <xdr:col>4</xdr:col>
                    <xdr:colOff>4671060</xdr:colOff>
                    <xdr:row>15</xdr:row>
                    <xdr:rowOff>182880</xdr:rowOff>
                  </to>
                </anchor>
              </controlPr>
            </control>
          </mc:Choice>
        </mc:AlternateContent>
        <mc:AlternateContent xmlns:mc="http://schemas.openxmlformats.org/markup-compatibility/2006">
          <mc:Choice Requires="x14">
            <control shapeId="845835" r:id="rId14" name="Spell Check Button">
              <controlPr defaultSize="0" print="0" autoFill="0" autoPict="0" macro="[0]!Spell_Check_Topic">
                <anchor moveWithCells="1">
                  <from>
                    <xdr:col>5</xdr:col>
                    <xdr:colOff>22860</xdr:colOff>
                    <xdr:row>4</xdr:row>
                    <xdr:rowOff>22860</xdr:rowOff>
                  </from>
                  <to>
                    <xdr:col>9</xdr:col>
                    <xdr:colOff>0</xdr:colOff>
                    <xdr:row>4</xdr:row>
                    <xdr:rowOff>182880</xdr:rowOff>
                  </to>
                </anchor>
              </controlPr>
            </control>
          </mc:Choice>
        </mc:AlternateContent>
        <mc:AlternateContent xmlns:mc="http://schemas.openxmlformats.org/markup-compatibility/2006">
          <mc:Choice Requires="x14">
            <control shapeId="845836" r:id="rId15" name="Button 12">
              <controlPr defaultSize="0" print="0" autoFill="0" autoPict="0" macro="[0]!Audit_Sum_Insert_Row">
                <anchor moveWithCells="1">
                  <from>
                    <xdr:col>9</xdr:col>
                    <xdr:colOff>2476500</xdr:colOff>
                    <xdr:row>7</xdr:row>
                    <xdr:rowOff>22860</xdr:rowOff>
                  </from>
                  <to>
                    <xdr:col>9</xdr:col>
                    <xdr:colOff>3398520</xdr:colOff>
                    <xdr:row>7</xdr:row>
                    <xdr:rowOff>182880</xdr:rowOff>
                  </to>
                </anchor>
              </controlPr>
            </control>
          </mc:Choice>
        </mc:AlternateContent>
        <mc:AlternateContent xmlns:mc="http://schemas.openxmlformats.org/markup-compatibility/2006">
          <mc:Choice Requires="x14">
            <control shapeId="845837" r:id="rId16" name="Button 13">
              <controlPr defaultSize="0" print="0" autoFill="0" autoPict="0" macro="[0]!Audit_Sum_Delete_Row">
                <anchor moveWithCells="1">
                  <from>
                    <xdr:col>9</xdr:col>
                    <xdr:colOff>3429000</xdr:colOff>
                    <xdr:row>7</xdr:row>
                    <xdr:rowOff>22860</xdr:rowOff>
                  </from>
                  <to>
                    <xdr:col>9</xdr:col>
                    <xdr:colOff>4251960</xdr:colOff>
                    <xdr:row>7</xdr:row>
                    <xdr:rowOff>182880</xdr:rowOff>
                  </to>
                </anchor>
              </controlPr>
            </control>
          </mc:Choice>
        </mc:AlternateContent>
        <mc:AlternateContent xmlns:mc="http://schemas.openxmlformats.org/markup-compatibility/2006">
          <mc:Choice Requires="x14">
            <control shapeId="845838" r:id="rId17" name="AddRow_Button">
              <controlPr defaultSize="0" print="0" autoFill="0" autoPict="0" macro="[0]!Intro_Insert_Row">
                <anchor moveWithCells="1">
                  <from>
                    <xdr:col>9</xdr:col>
                    <xdr:colOff>2476500</xdr:colOff>
                    <xdr:row>4</xdr:row>
                    <xdr:rowOff>22860</xdr:rowOff>
                  </from>
                  <to>
                    <xdr:col>9</xdr:col>
                    <xdr:colOff>3398520</xdr:colOff>
                    <xdr:row>4</xdr:row>
                    <xdr:rowOff>182880</xdr:rowOff>
                  </to>
                </anchor>
              </controlPr>
            </control>
          </mc:Choice>
        </mc:AlternateContent>
        <mc:AlternateContent xmlns:mc="http://schemas.openxmlformats.org/markup-compatibility/2006">
          <mc:Choice Requires="x14">
            <control shapeId="845839" r:id="rId18" name="DeleteRow_Button">
              <controlPr defaultSize="0" print="0" autoFill="0" autoPict="0" macro="[0]!Intro_Delete_Row">
                <anchor moveWithCells="1">
                  <from>
                    <xdr:col>9</xdr:col>
                    <xdr:colOff>3429000</xdr:colOff>
                    <xdr:row>4</xdr:row>
                    <xdr:rowOff>22860</xdr:rowOff>
                  </from>
                  <to>
                    <xdr:col>9</xdr:col>
                    <xdr:colOff>4251960</xdr:colOff>
                    <xdr:row>4</xdr:row>
                    <xdr:rowOff>182880</xdr:rowOff>
                  </to>
                </anchor>
              </controlPr>
            </control>
          </mc:Choice>
        </mc:AlternateContent>
        <mc:AlternateContent xmlns:mc="http://schemas.openxmlformats.org/markup-compatibility/2006">
          <mc:Choice Requires="x14">
            <control shapeId="845840" r:id="rId19" name="Edit_Button">
              <controlPr defaultSize="0" print="0" autoFill="0" autoPict="0" macro="[0]!Edit_Name">
                <anchor moveWithCells="1">
                  <from>
                    <xdr:col>7</xdr:col>
                    <xdr:colOff>137160</xdr:colOff>
                    <xdr:row>2</xdr:row>
                    <xdr:rowOff>182880</xdr:rowOff>
                  </from>
                  <to>
                    <xdr:col>8</xdr:col>
                    <xdr:colOff>259080</xdr:colOff>
                    <xdr:row>3</xdr:row>
                    <xdr:rowOff>76200</xdr:rowOff>
                  </to>
                </anchor>
              </controlPr>
            </control>
          </mc:Choice>
        </mc:AlternateContent>
        <mc:AlternateContent xmlns:mc="http://schemas.openxmlformats.org/markup-compatibility/2006">
          <mc:Choice Requires="x14">
            <control shapeId="845841" r:id="rId20" name="Hide Button">
              <controlPr defaultSize="0" print="0" autoFill="0" autoPict="0" macro="'1. QUALITY MANAGEMENT SYSTEM'!Hide_POA">
                <anchor moveWithCells="1">
                  <from>
                    <xdr:col>4</xdr:col>
                    <xdr:colOff>2118360</xdr:colOff>
                    <xdr:row>15</xdr:row>
                    <xdr:rowOff>22860</xdr:rowOff>
                  </from>
                  <to>
                    <xdr:col>4</xdr:col>
                    <xdr:colOff>3489960</xdr:colOff>
                    <xdr:row>15</xdr:row>
                    <xdr:rowOff>182880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0B579-2E76-4A2D-8630-7876C8425250}">
  <sheetPr codeName="Sheet14">
    <tabColor indexed="12"/>
    <outlinePr summaryBelow="0"/>
    <pageSetUpPr fitToPage="1"/>
  </sheetPr>
  <dimension ref="A1:FL215"/>
  <sheetViews>
    <sheetView showGridLines="0" showRowColHeaders="0" showOutlineSymbols="0" zoomScale="90" zoomScaleNormal="90" zoomScaleSheetLayoutView="81" workbookViewId="0">
      <selection activeCell="C3" sqref="C3:I4"/>
    </sheetView>
  </sheetViews>
  <sheetFormatPr defaultColWidth="9.33203125" defaultRowHeight="13.2" outlineLevelRow="1" x14ac:dyDescent="0.25"/>
  <cols>
    <col min="1" max="1" width="2.6640625" customWidth="1"/>
    <col min="2" max="2" width="1.44140625" customWidth="1"/>
    <col min="3" max="3" width="4.6640625" customWidth="1"/>
    <col min="4" max="4" width="7.6640625" customWidth="1"/>
    <col min="5" max="5" width="70.6640625" customWidth="1"/>
    <col min="6" max="9" width="4.6640625" customWidth="1"/>
    <col min="10" max="10" width="68.6640625" customWidth="1"/>
    <col min="11" max="11" width="1.6640625" customWidth="1"/>
    <col min="12" max="12" width="17.6640625" hidden="1" customWidth="1"/>
    <col min="13" max="15" width="10.6640625" hidden="1" customWidth="1"/>
    <col min="16" max="16" width="1.44140625" customWidth="1"/>
    <col min="18" max="39" width="9.33203125" hidden="1" customWidth="1"/>
    <col min="40" max="40" width="163.6640625" hidden="1" customWidth="1"/>
    <col min="41" max="60" width="9.33203125" hidden="1" customWidth="1"/>
    <col min="61" max="160" width="2.6640625" hidden="1" customWidth="1"/>
    <col min="161" max="161" width="5.6640625" hidden="1" customWidth="1"/>
    <col min="162" max="162" width="9.33203125" hidden="1" customWidth="1"/>
  </cols>
  <sheetData>
    <row r="1" spans="1:168" ht="6" customHeight="1" x14ac:dyDescent="0.25">
      <c r="A1" s="494"/>
      <c r="B1" s="1"/>
      <c r="C1" s="1"/>
      <c r="D1" s="2"/>
      <c r="E1" s="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228"/>
      <c r="AP1" s="228"/>
      <c r="AQ1" s="228"/>
      <c r="AR1" s="1"/>
      <c r="AS1" s="1"/>
      <c r="AT1" s="1"/>
      <c r="AU1" s="1"/>
      <c r="AV1" s="1"/>
      <c r="AW1" s="1"/>
      <c r="AX1" s="1"/>
      <c r="AY1" s="1"/>
      <c r="AZ1" s="1"/>
      <c r="BA1" s="1"/>
      <c r="BB1" s="1"/>
      <c r="BC1" s="1"/>
      <c r="BD1" s="1"/>
      <c r="BE1" s="1"/>
      <c r="BF1" s="1"/>
      <c r="BG1" s="1"/>
      <c r="BH1" s="1"/>
      <c r="BI1" s="261"/>
      <c r="BJ1" s="262">
        <v>1</v>
      </c>
      <c r="BK1" s="262">
        <v>2</v>
      </c>
      <c r="BL1" s="262">
        <v>3</v>
      </c>
      <c r="BM1" s="262">
        <v>4</v>
      </c>
      <c r="BN1" s="262">
        <v>5</v>
      </c>
      <c r="BO1" s="262">
        <v>6</v>
      </c>
      <c r="BP1" s="261"/>
      <c r="BQ1" s="261"/>
      <c r="BR1" s="261"/>
      <c r="BS1" s="262">
        <v>1</v>
      </c>
      <c r="BT1" s="262">
        <v>2</v>
      </c>
      <c r="BU1" s="262">
        <v>3</v>
      </c>
      <c r="BV1" s="262">
        <v>4</v>
      </c>
      <c r="BW1" s="262">
        <v>5</v>
      </c>
      <c r="BX1" s="262">
        <v>6</v>
      </c>
      <c r="BY1" s="262">
        <v>1</v>
      </c>
      <c r="BZ1" s="262">
        <v>2</v>
      </c>
      <c r="CA1" s="262">
        <v>3</v>
      </c>
      <c r="CB1" s="262">
        <v>4</v>
      </c>
      <c r="CC1" s="262">
        <v>1</v>
      </c>
      <c r="CD1" s="262">
        <v>2</v>
      </c>
      <c r="CE1" s="262">
        <v>1</v>
      </c>
      <c r="CF1" s="262">
        <v>2</v>
      </c>
      <c r="CG1" s="262">
        <v>1</v>
      </c>
      <c r="CH1" s="262">
        <v>2</v>
      </c>
      <c r="CI1" s="262">
        <v>1</v>
      </c>
      <c r="CJ1" s="262">
        <v>2</v>
      </c>
      <c r="CK1" s="262">
        <v>3</v>
      </c>
      <c r="CL1" s="261"/>
      <c r="CM1" s="261"/>
      <c r="CN1" s="261"/>
      <c r="CO1" s="262">
        <v>1</v>
      </c>
      <c r="CP1" s="262">
        <v>2</v>
      </c>
      <c r="CQ1" s="262">
        <v>3</v>
      </c>
      <c r="CR1" s="262">
        <v>4</v>
      </c>
      <c r="CS1" s="262">
        <v>5</v>
      </c>
      <c r="CT1" s="261"/>
      <c r="CV1" s="261"/>
      <c r="CW1" s="262">
        <v>1</v>
      </c>
      <c r="CX1" s="262">
        <v>2</v>
      </c>
      <c r="CY1" s="262">
        <v>3</v>
      </c>
      <c r="CZ1" s="262">
        <v>4</v>
      </c>
      <c r="DA1" s="262">
        <v>5</v>
      </c>
      <c r="DB1" s="262">
        <v>6</v>
      </c>
      <c r="DC1" s="262">
        <v>7</v>
      </c>
      <c r="DD1" s="262">
        <v>8</v>
      </c>
      <c r="DE1" s="262">
        <v>9</v>
      </c>
      <c r="DF1" s="261"/>
      <c r="DG1" s="261"/>
      <c r="DH1" s="261"/>
      <c r="DI1" s="262">
        <v>1</v>
      </c>
      <c r="DJ1" s="262">
        <v>2</v>
      </c>
      <c r="DK1" s="261"/>
      <c r="DL1" s="261"/>
      <c r="DM1" s="261"/>
      <c r="DN1" s="262">
        <v>1</v>
      </c>
      <c r="DO1" s="262">
        <v>2</v>
      </c>
      <c r="DP1" s="261"/>
      <c r="DQ1" s="261"/>
      <c r="DR1" s="261"/>
      <c r="DS1" s="262">
        <v>1</v>
      </c>
      <c r="DT1" s="262"/>
      <c r="DU1" s="261"/>
      <c r="DV1" s="261"/>
      <c r="DW1" s="261"/>
      <c r="DX1" s="262">
        <v>1</v>
      </c>
      <c r="DY1" s="262"/>
      <c r="DZ1" s="261"/>
      <c r="EA1" s="261"/>
      <c r="EB1" s="261"/>
      <c r="EC1" s="262">
        <v>1</v>
      </c>
      <c r="ED1" s="262"/>
      <c r="EE1" s="261"/>
      <c r="EF1" s="261"/>
      <c r="EG1" s="261"/>
      <c r="EH1" s="262">
        <v>1</v>
      </c>
      <c r="EI1" s="262"/>
      <c r="EJ1" s="261"/>
      <c r="EK1" s="261"/>
      <c r="EL1" s="261"/>
      <c r="EM1" s="262">
        <v>1</v>
      </c>
      <c r="EN1" s="262"/>
      <c r="EO1" s="261"/>
      <c r="EP1" s="201"/>
      <c r="FF1" s="252" t="s">
        <v>167</v>
      </c>
      <c r="FG1" s="281"/>
      <c r="FH1" s="281"/>
      <c r="FI1" s="281"/>
      <c r="FJ1" s="281"/>
      <c r="FK1" s="281"/>
      <c r="FL1" s="281"/>
    </row>
    <row r="2" spans="1:168" ht="8.25" customHeight="1" thickBot="1" x14ac:dyDescent="0.3">
      <c r="A2" s="494"/>
      <c r="D2" s="3"/>
      <c r="E2" s="3"/>
      <c r="Q2" s="1"/>
      <c r="AM2" s="1"/>
      <c r="AN2" s="1"/>
      <c r="AO2" s="228"/>
      <c r="AP2" s="228"/>
      <c r="AQ2" s="228"/>
      <c r="AR2" s="1"/>
      <c r="AS2" s="1"/>
      <c r="AT2" s="1"/>
      <c r="AU2" s="1"/>
      <c r="AV2" s="1"/>
      <c r="AW2" s="1"/>
      <c r="AX2" s="1"/>
      <c r="AY2" s="1"/>
      <c r="AZ2" s="1"/>
      <c r="BA2" s="1"/>
      <c r="BB2" s="1"/>
      <c r="BC2" s="1"/>
      <c r="BD2" s="1"/>
      <c r="BE2" s="1"/>
      <c r="BF2" s="1"/>
      <c r="BG2" s="1"/>
      <c r="BH2" s="1"/>
      <c r="BI2" s="557" t="s">
        <v>183</v>
      </c>
      <c r="BJ2" s="558"/>
      <c r="BK2" s="558"/>
      <c r="BL2" s="558"/>
      <c r="BM2" s="558"/>
      <c r="BN2" s="558"/>
      <c r="BO2" s="558"/>
      <c r="BP2" s="559"/>
      <c r="BQ2" s="273"/>
      <c r="BR2" s="557" t="s">
        <v>184</v>
      </c>
      <c r="BS2" s="558"/>
      <c r="BT2" s="558"/>
      <c r="BU2" s="558"/>
      <c r="BV2" s="558"/>
      <c r="BW2" s="558"/>
      <c r="BX2" s="558"/>
      <c r="BY2" s="558"/>
      <c r="BZ2" s="558"/>
      <c r="CA2" s="558"/>
      <c r="CB2" s="558"/>
      <c r="CC2" s="558"/>
      <c r="CD2" s="558"/>
      <c r="CE2" s="558"/>
      <c r="CF2" s="558"/>
      <c r="CG2" s="558"/>
      <c r="CH2" s="558"/>
      <c r="CI2" s="558"/>
      <c r="CJ2" s="558"/>
      <c r="CK2" s="558"/>
      <c r="CL2" s="559"/>
      <c r="CM2" s="273"/>
      <c r="CN2" s="557" t="s">
        <v>172</v>
      </c>
      <c r="CO2" s="558"/>
      <c r="CP2" s="558"/>
      <c r="CQ2" s="558"/>
      <c r="CR2" s="558"/>
      <c r="CS2" s="558"/>
      <c r="CT2" s="559"/>
      <c r="CU2" s="274"/>
      <c r="CV2" s="557" t="s">
        <v>173</v>
      </c>
      <c r="CW2" s="558"/>
      <c r="CX2" s="558"/>
      <c r="CY2" s="558"/>
      <c r="CZ2" s="558"/>
      <c r="DA2" s="558"/>
      <c r="DB2" s="558"/>
      <c r="DC2" s="558"/>
      <c r="DD2" s="558"/>
      <c r="DE2" s="558"/>
      <c r="DF2" s="559"/>
      <c r="DG2" s="273"/>
      <c r="DH2" s="547" t="s">
        <v>185</v>
      </c>
      <c r="DI2" s="558"/>
      <c r="DJ2" s="558"/>
      <c r="DK2" s="559"/>
      <c r="DL2" s="273"/>
      <c r="DM2" s="567" t="s">
        <v>186</v>
      </c>
      <c r="DN2" s="567"/>
      <c r="DO2" s="567"/>
      <c r="DP2" s="567"/>
      <c r="DQ2" s="273"/>
      <c r="DR2" s="547" t="s">
        <v>187</v>
      </c>
      <c r="DS2" s="548"/>
      <c r="DT2" s="548"/>
      <c r="DU2" s="549"/>
      <c r="DV2" s="273"/>
      <c r="DW2" s="547" t="s">
        <v>188</v>
      </c>
      <c r="DX2" s="548"/>
      <c r="DY2" s="548"/>
      <c r="DZ2" s="549"/>
      <c r="EA2" s="273"/>
      <c r="EB2" s="547" t="s">
        <v>189</v>
      </c>
      <c r="EC2" s="548"/>
      <c r="ED2" s="548"/>
      <c r="EE2" s="549"/>
      <c r="EF2" s="273"/>
      <c r="EG2" s="547" t="s">
        <v>190</v>
      </c>
      <c r="EH2" s="548"/>
      <c r="EI2" s="548"/>
      <c r="EJ2" s="549"/>
      <c r="EK2" s="273"/>
      <c r="EL2" s="547" t="s">
        <v>191</v>
      </c>
      <c r="EM2" s="548"/>
      <c r="EN2" s="548"/>
      <c r="EO2" s="549"/>
      <c r="EP2" s="201"/>
      <c r="FF2" s="228"/>
      <c r="FG2" s="281"/>
      <c r="FH2" s="281"/>
      <c r="FI2" s="281"/>
      <c r="FJ2" s="281"/>
      <c r="FK2" s="281"/>
      <c r="FL2" s="281"/>
    </row>
    <row r="3" spans="1:168" ht="21.75" customHeight="1" thickBot="1" x14ac:dyDescent="0.3">
      <c r="A3" s="28" t="s">
        <v>526</v>
      </c>
      <c r="C3" s="604" t="s">
        <v>750</v>
      </c>
      <c r="D3" s="605"/>
      <c r="E3" s="605"/>
      <c r="F3" s="605"/>
      <c r="G3" s="605"/>
      <c r="H3" s="605"/>
      <c r="I3" s="606"/>
      <c r="J3" s="95" t="s">
        <v>624</v>
      </c>
      <c r="K3" s="97"/>
      <c r="Q3" s="1"/>
      <c r="R3" s="155" t="s">
        <v>625</v>
      </c>
      <c r="S3" s="155"/>
      <c r="V3" s="156" t="s">
        <v>626</v>
      </c>
      <c r="W3" s="64" t="s">
        <v>625</v>
      </c>
      <c r="X3" s="4">
        <f>X12</f>
        <v>0</v>
      </c>
      <c r="Y3" s="4">
        <f>Y12</f>
        <v>0</v>
      </c>
      <c r="Z3" s="4">
        <f>Z12</f>
        <v>0</v>
      </c>
      <c r="AA3" s="4">
        <f>AA12</f>
        <v>0</v>
      </c>
      <c r="AB3" s="4"/>
      <c r="AC3" s="4">
        <f>AC12</f>
        <v>0</v>
      </c>
      <c r="AD3" s="156" t="s">
        <v>627</v>
      </c>
      <c r="AE3" s="4">
        <f>AE114</f>
        <v>0</v>
      </c>
      <c r="AF3" s="4">
        <f>AF114</f>
        <v>0</v>
      </c>
      <c r="AG3" s="4">
        <f>Eval_2</f>
        <v>90</v>
      </c>
      <c r="AH3" s="144"/>
      <c r="AI3" s="144"/>
      <c r="AJ3" s="144"/>
      <c r="AK3" s="144"/>
      <c r="AL3" s="144"/>
      <c r="AM3" s="1"/>
      <c r="AN3" s="1"/>
      <c r="AO3" s="228"/>
      <c r="AP3" s="228"/>
      <c r="AQ3" s="228"/>
      <c r="AR3" s="1"/>
      <c r="AS3" s="1"/>
      <c r="AT3" s="1"/>
      <c r="AU3" s="1"/>
      <c r="AV3" s="1"/>
      <c r="AW3" s="1"/>
      <c r="AX3" s="1"/>
      <c r="AY3" s="1"/>
      <c r="AZ3" s="1"/>
      <c r="BA3" s="1"/>
      <c r="BB3" s="1"/>
      <c r="BC3" s="1"/>
      <c r="BD3" s="1"/>
      <c r="BE3" s="1"/>
      <c r="BF3" s="1"/>
      <c r="BG3" s="1"/>
      <c r="BH3" s="1"/>
      <c r="BI3" s="263"/>
      <c r="BJ3" s="264">
        <v>1</v>
      </c>
      <c r="BK3" s="264">
        <v>2</v>
      </c>
      <c r="BL3" s="264">
        <v>3</v>
      </c>
      <c r="BM3" s="264">
        <v>4</v>
      </c>
      <c r="BN3" s="264">
        <v>5</v>
      </c>
      <c r="BO3" s="264">
        <v>6</v>
      </c>
      <c r="BP3" s="305"/>
      <c r="BQ3" s="273"/>
      <c r="BR3" s="263"/>
      <c r="BS3" s="554">
        <v>1</v>
      </c>
      <c r="BT3" s="555"/>
      <c r="BU3" s="555"/>
      <c r="BV3" s="555"/>
      <c r="BW3" s="555"/>
      <c r="BX3" s="556"/>
      <c r="BY3" s="554">
        <v>2</v>
      </c>
      <c r="BZ3" s="555"/>
      <c r="CA3" s="555"/>
      <c r="CB3" s="556"/>
      <c r="CC3" s="554">
        <v>3</v>
      </c>
      <c r="CD3" s="556"/>
      <c r="CE3" s="554">
        <v>4</v>
      </c>
      <c r="CF3" s="556"/>
      <c r="CG3" s="554">
        <v>5</v>
      </c>
      <c r="CH3" s="556"/>
      <c r="CI3" s="554">
        <v>6</v>
      </c>
      <c r="CJ3" s="555"/>
      <c r="CK3" s="556"/>
      <c r="CL3" s="305"/>
      <c r="CM3" s="273"/>
      <c r="CN3" s="564"/>
      <c r="CO3" s="565"/>
      <c r="CP3" s="565"/>
      <c r="CQ3" s="565"/>
      <c r="CR3" s="565"/>
      <c r="CS3" s="565"/>
      <c r="CT3" s="566"/>
      <c r="CU3" s="274"/>
      <c r="CV3" s="564"/>
      <c r="CW3" s="565"/>
      <c r="CX3" s="565"/>
      <c r="CY3" s="565"/>
      <c r="CZ3" s="565"/>
      <c r="DA3" s="565"/>
      <c r="DB3" s="565"/>
      <c r="DC3" s="565"/>
      <c r="DD3" s="565"/>
      <c r="DE3" s="565"/>
      <c r="DF3" s="566"/>
      <c r="DG3" s="273"/>
      <c r="DH3" s="564"/>
      <c r="DI3" s="565"/>
      <c r="DJ3" s="565"/>
      <c r="DK3" s="566"/>
      <c r="DL3" s="273"/>
      <c r="DM3" s="568"/>
      <c r="DN3" s="568"/>
      <c r="DO3" s="568"/>
      <c r="DP3" s="568"/>
      <c r="DQ3" s="273"/>
      <c r="DR3" s="550"/>
      <c r="DS3" s="551"/>
      <c r="DT3" s="551"/>
      <c r="DU3" s="552"/>
      <c r="DV3" s="273"/>
      <c r="DW3" s="550"/>
      <c r="DX3" s="551"/>
      <c r="DY3" s="551"/>
      <c r="DZ3" s="552"/>
      <c r="EA3" s="273"/>
      <c r="EB3" s="550"/>
      <c r="EC3" s="551"/>
      <c r="ED3" s="551"/>
      <c r="EE3" s="552"/>
      <c r="EF3" s="273"/>
      <c r="EG3" s="550"/>
      <c r="EH3" s="551"/>
      <c r="EI3" s="551"/>
      <c r="EJ3" s="552"/>
      <c r="EK3" s="273"/>
      <c r="EL3" s="550"/>
      <c r="EM3" s="551"/>
      <c r="EN3" s="551"/>
      <c r="EO3" s="552"/>
      <c r="EP3" s="201"/>
      <c r="FF3" s="228"/>
      <c r="FG3" s="281"/>
      <c r="FH3" s="281"/>
      <c r="FI3" s="281"/>
      <c r="FJ3" s="281"/>
      <c r="FK3" s="281"/>
      <c r="FL3" s="281"/>
    </row>
    <row r="4" spans="1:168" ht="21.75" customHeight="1" thickBot="1" x14ac:dyDescent="0.3">
      <c r="A4" s="494"/>
      <c r="C4" s="607"/>
      <c r="D4" s="608"/>
      <c r="E4" s="608"/>
      <c r="F4" s="608"/>
      <c r="G4" s="608"/>
      <c r="H4" s="608"/>
      <c r="I4" s="609"/>
      <c r="J4" s="119" t="s">
        <v>628</v>
      </c>
      <c r="K4" s="196"/>
      <c r="Q4" s="1"/>
      <c r="R4" s="216">
        <f>IF(COUNTIF(NI_1,TRUE)&gt;0,2,IF(OR(COUNTIF(SAT_1,TRUE)&gt;0,COUNTIF(Response_1,TRUE)&gt;0,COUNTA(Response_2)&gt;0),1,0))</f>
        <v>0</v>
      </c>
      <c r="S4" s="216">
        <f>IF(COUNTIF(NI_1,TRUE)&gt;0,2,IF(OR(COUNTIF(SAT_1,TRUE)&gt;0,COUNTIF(Response_1,TRUE)&gt;0,COUNTA(Response_2)&gt;0),1,0))</f>
        <v>0</v>
      </c>
      <c r="W4" s="156" t="s">
        <v>629</v>
      </c>
      <c r="X4" s="216">
        <f>IF(Cklst_Style=10,AE4,IF(R4=1,1,0))</f>
        <v>0</v>
      </c>
      <c r="Y4" s="4">
        <f>IF(Cklst_Style=10,AG4,IF(OR(R4=1,R4=2),1,0))</f>
        <v>0</v>
      </c>
      <c r="Z4" s="65" t="s">
        <v>630</v>
      </c>
      <c r="AC4" s="5"/>
      <c r="AD4" s="156" t="s">
        <v>629</v>
      </c>
      <c r="AE4" s="4">
        <f>AE3</f>
        <v>0</v>
      </c>
      <c r="AF4" s="4">
        <f>AE3+AF3</f>
        <v>0</v>
      </c>
      <c r="AG4" s="4">
        <f>IF(AE3+AF3=AG3,1,0)</f>
        <v>0</v>
      </c>
      <c r="AH4" s="65" t="s">
        <v>630</v>
      </c>
      <c r="AI4" s="5"/>
      <c r="AJ4" s="5"/>
      <c r="AK4" s="5"/>
      <c r="AL4" s="5"/>
      <c r="AM4" s="1"/>
      <c r="AN4" s="1"/>
      <c r="AO4" s="228"/>
      <c r="AP4" s="228"/>
      <c r="AQ4" s="228"/>
      <c r="AR4" s="1"/>
      <c r="AS4" s="1"/>
      <c r="AT4" s="1"/>
      <c r="AU4" s="1"/>
      <c r="AV4" s="1"/>
      <c r="AW4" s="1"/>
      <c r="AX4" s="1"/>
      <c r="AY4" s="1"/>
      <c r="AZ4" s="1"/>
      <c r="BA4" s="1"/>
      <c r="BB4" s="1"/>
      <c r="BC4" s="1"/>
      <c r="BD4" s="1"/>
      <c r="BE4" s="1"/>
      <c r="BF4" s="1"/>
      <c r="BG4" s="1"/>
      <c r="BH4" s="1"/>
      <c r="BI4" s="306"/>
      <c r="BJ4" s="307" t="str">
        <f t="shared" ref="BJ4:BO4" ca="1" si="0">OFFSET(Business_Line,BJ1,0)</f>
        <v>Energy &amp; Chemicals</v>
      </c>
      <c r="BK4" s="307" t="str">
        <f t="shared" ca="1" si="0"/>
        <v>Power</v>
      </c>
      <c r="BL4" s="307" t="str">
        <f t="shared" ca="1" si="0"/>
        <v>Mining &amp; Metals</v>
      </c>
      <c r="BM4" s="307" t="str">
        <f t="shared" ca="1" si="0"/>
        <v>Infrastructure</v>
      </c>
      <c r="BN4" s="307" t="str">
        <f t="shared" ca="1" si="0"/>
        <v>Life Sciences &amp; Advanced Mfg</v>
      </c>
      <c r="BO4" s="307" t="str">
        <f t="shared" ca="1" si="0"/>
        <v>Government</v>
      </c>
      <c r="BP4" s="305"/>
      <c r="BQ4" s="312"/>
      <c r="BR4" s="306"/>
      <c r="BS4" s="307" t="str">
        <f t="shared" ref="BS4:BX4" ca="1" si="1">OFFSET(Business_Line_Sub_1,BS1,0)</f>
        <v>Upstream</v>
      </c>
      <c r="BT4" s="307" t="str">
        <f t="shared" ca="1" si="1"/>
        <v>Downstream</v>
      </c>
      <c r="BU4" s="307" t="str">
        <f t="shared" ca="1" si="1"/>
        <v>Offshore</v>
      </c>
      <c r="BV4" s="307" t="str">
        <f t="shared" ca="1" si="1"/>
        <v>Pipeline</v>
      </c>
      <c r="BW4" s="307" t="str">
        <f t="shared" ca="1" si="1"/>
        <v>Chemicals</v>
      </c>
      <c r="BX4" s="307" t="str">
        <f t="shared" ca="1" si="1"/>
        <v>LNG</v>
      </c>
      <c r="BY4" s="307" t="str">
        <f ca="1">OFFSET(Business_Line_Sub_2,BY1,0)</f>
        <v>Fossil</v>
      </c>
      <c r="BZ4" s="307" t="str">
        <f ca="1">OFFSET(Business_Line_Sub_2,BZ1,0)</f>
        <v>Nuclear</v>
      </c>
      <c r="CA4" s="307" t="str">
        <f ca="1">OFFSET(Business_Line_Sub_2,CA1,0)</f>
        <v>Renewables</v>
      </c>
      <c r="CB4" s="307" t="str">
        <f ca="1">OFFSET(Business_Line_Sub_2,CB1,0)</f>
        <v>Power Services</v>
      </c>
      <c r="CC4" s="307" t="str">
        <f ca="1">OFFSET(Business_Line_Sub_3,CC1,0)</f>
        <v>Mining</v>
      </c>
      <c r="CD4" s="307" t="str">
        <f ca="1">OFFSET(Business_Line_Sub_3,CD1,0)</f>
        <v>Metals</v>
      </c>
      <c r="CE4" s="307" t="str">
        <f ca="1">OFFSET(Business_Line_Sub_4,CE1,0)</f>
        <v>Roads</v>
      </c>
      <c r="CF4" s="307" t="str">
        <f ca="1">OFFSET(Business_Line_Sub_4,CF1,0)</f>
        <v>Rail</v>
      </c>
      <c r="CG4" s="307" t="str">
        <f ca="1">OFFSET(Business_Line_Sub_5,CG1,0)</f>
        <v>Life Sciences</v>
      </c>
      <c r="CH4" s="307" t="str">
        <f ca="1">OFFSET(Business_Line_Sub_5,CH1,0)</f>
        <v>Manufacturing</v>
      </c>
      <c r="CI4" s="307" t="str">
        <f ca="1">OFFSET(Business_Line_Sub_6,CI1,0)</f>
        <v>Contingency Ops</v>
      </c>
      <c r="CJ4" s="307" t="str">
        <f ca="1">OFFSET(Business_Line_Sub_6,CJ1,0)</f>
        <v>Environmental/Nuclear Ops</v>
      </c>
      <c r="CK4" s="307" t="str">
        <f ca="1">OFFSET(Business_Line_Sub_6,CK1,0)</f>
        <v>Govt Services</v>
      </c>
      <c r="CL4" s="305"/>
      <c r="CM4" s="312"/>
      <c r="CN4" s="306"/>
      <c r="CO4" s="307" t="str">
        <f ca="1">OFFSET(Phase,CO1,0)</f>
        <v>Proposal</v>
      </c>
      <c r="CP4" s="307" t="str">
        <f ca="1">OFFSET(Phase,CP1,0)</f>
        <v>Study</v>
      </c>
      <c r="CQ4" s="307" t="str">
        <f ca="1">OFFSET(Phase,CQ1,0)</f>
        <v>Pre-FEED</v>
      </c>
      <c r="CR4" s="307" t="str">
        <f ca="1">OFFSET(Phase,CR1,0)</f>
        <v>FEED</v>
      </c>
      <c r="CS4" s="307" t="str">
        <f ca="1">OFFSET(Phase,CS1,0)</f>
        <v>Execution</v>
      </c>
      <c r="CT4" s="305"/>
      <c r="CU4" s="312"/>
      <c r="CV4" s="306"/>
      <c r="CW4" s="307" t="str">
        <f t="shared" ref="CW4:DE4" ca="1" si="2">OFFSET(Execution,CW1,0)</f>
        <v>E -- Engineering</v>
      </c>
      <c r="CX4" s="307" t="str">
        <f t="shared" ca="1" si="2"/>
        <v>P -- Procurement</v>
      </c>
      <c r="CY4" s="307" t="str">
        <f t="shared" ca="1" si="2"/>
        <v>F -- Fabrication</v>
      </c>
      <c r="CZ4" s="307" t="str">
        <f t="shared" ca="1" si="2"/>
        <v>CM -- Construction Management</v>
      </c>
      <c r="DA4" s="307" t="str">
        <f t="shared" ca="1" si="2"/>
        <v>SP -- Construction Self Perform</v>
      </c>
      <c r="DB4" s="307" t="str">
        <f t="shared" ca="1" si="2"/>
        <v>PMC -- Project Mgmt Contractor</v>
      </c>
      <c r="DC4" s="307" t="str">
        <f t="shared" ca="1" si="2"/>
        <v>Commissioning &amp; Startup</v>
      </c>
      <c r="DD4" s="307" t="str">
        <f t="shared" ca="1" si="2"/>
        <v>V -- Validation</v>
      </c>
      <c r="DE4" s="307" t="str">
        <f t="shared" ca="1" si="2"/>
        <v>O&amp;M -- Operations &amp; Maintenance</v>
      </c>
      <c r="DF4" s="305"/>
      <c r="DG4" s="312"/>
      <c r="DH4" s="306"/>
      <c r="DI4" s="307" t="str">
        <f ca="1">OFFSET(Size,DI1,0)</f>
        <v>Small (less than $5MM / 50K hrs)</v>
      </c>
      <c r="DJ4" s="307" t="str">
        <f ca="1">OFFSET(Size,DJ1,0)</f>
        <v>Large (greater than $5MM / 50K hrs)</v>
      </c>
      <c r="DK4" s="305"/>
      <c r="DL4" s="312"/>
      <c r="DM4" s="306"/>
      <c r="DN4" s="307" t="str">
        <f ca="1">OFFSET(Contract,DN1,0)</f>
        <v>Lump Sum</v>
      </c>
      <c r="DO4" s="307" t="str">
        <f ca="1">OFFSET(Contract,DO1,0)</f>
        <v>Cost Reimbursable</v>
      </c>
      <c r="DP4" s="305"/>
      <c r="DQ4" s="312"/>
      <c r="DR4" s="306"/>
      <c r="DS4" s="307" t="s">
        <v>203</v>
      </c>
      <c r="DT4" s="307" t="s">
        <v>216</v>
      </c>
      <c r="DU4" s="305"/>
      <c r="DV4" s="312"/>
      <c r="DW4" s="306"/>
      <c r="DX4" s="307" t="s">
        <v>203</v>
      </c>
      <c r="DY4" s="307" t="s">
        <v>216</v>
      </c>
      <c r="DZ4" s="305"/>
      <c r="EA4" s="284"/>
      <c r="EB4" s="306"/>
      <c r="EC4" s="307" t="s">
        <v>203</v>
      </c>
      <c r="ED4" s="307" t="s">
        <v>216</v>
      </c>
      <c r="EE4" s="305"/>
      <c r="EF4" s="284"/>
      <c r="EG4" s="306"/>
      <c r="EH4" s="307" t="s">
        <v>203</v>
      </c>
      <c r="EI4" s="307" t="s">
        <v>216</v>
      </c>
      <c r="EJ4" s="305"/>
      <c r="EK4" s="284"/>
      <c r="EL4" s="306"/>
      <c r="EM4" s="307" t="s">
        <v>203</v>
      </c>
      <c r="EN4" s="307" t="s">
        <v>216</v>
      </c>
      <c r="EO4" s="305"/>
      <c r="EP4" s="201"/>
      <c r="FF4" s="228"/>
      <c r="FG4" s="281"/>
      <c r="FH4" s="281"/>
      <c r="FI4" s="281"/>
      <c r="FJ4" s="281"/>
      <c r="FK4" s="281"/>
      <c r="FL4" s="281"/>
    </row>
    <row r="5" spans="1:168" ht="18" customHeight="1" outlineLevel="1" x14ac:dyDescent="0.25">
      <c r="A5" s="494"/>
      <c r="C5" s="6"/>
      <c r="D5" s="610"/>
      <c r="E5" s="610"/>
      <c r="F5" s="610"/>
      <c r="G5" s="610"/>
      <c r="H5" s="610"/>
      <c r="I5" s="610"/>
      <c r="J5" s="610"/>
      <c r="K5" s="192"/>
      <c r="Q5" s="1"/>
      <c r="R5" s="90" t="s">
        <v>631</v>
      </c>
      <c r="S5" s="5" t="s">
        <v>632</v>
      </c>
      <c r="X5" s="7"/>
      <c r="AM5" s="217">
        <f>COUNTA(AM6:AM7)</f>
        <v>0</v>
      </c>
      <c r="AN5" s="1"/>
      <c r="AO5" s="228"/>
      <c r="AP5" s="228"/>
      <c r="AQ5" s="228"/>
      <c r="AR5" s="1"/>
      <c r="AS5" s="1"/>
      <c r="AT5" s="1"/>
      <c r="AU5" s="1"/>
      <c r="AV5" s="1"/>
      <c r="AW5" s="1"/>
      <c r="AX5" s="1"/>
      <c r="AY5" s="1"/>
      <c r="AZ5" s="1"/>
      <c r="BA5" s="1"/>
      <c r="BB5" s="1"/>
      <c r="BC5" s="1"/>
      <c r="BD5" s="1"/>
      <c r="BE5" s="1"/>
      <c r="BF5" s="1"/>
      <c r="BG5" s="1"/>
      <c r="BH5" s="1"/>
      <c r="BI5" s="306"/>
      <c r="BJ5" s="308"/>
      <c r="BK5" s="308"/>
      <c r="BL5" s="308"/>
      <c r="BM5" s="308"/>
      <c r="BN5" s="308"/>
      <c r="BO5" s="308"/>
      <c r="BP5" s="305"/>
      <c r="BQ5" s="312"/>
      <c r="BR5" s="306"/>
      <c r="BS5" s="308"/>
      <c r="BT5" s="308"/>
      <c r="BU5" s="308"/>
      <c r="BV5" s="308"/>
      <c r="BW5" s="308"/>
      <c r="BX5" s="308"/>
      <c r="BY5" s="308"/>
      <c r="BZ5" s="308"/>
      <c r="CA5" s="308"/>
      <c r="CB5" s="308"/>
      <c r="CC5" s="308"/>
      <c r="CD5" s="308"/>
      <c r="CE5" s="308"/>
      <c r="CF5" s="308"/>
      <c r="CG5" s="308"/>
      <c r="CH5" s="308"/>
      <c r="CI5" s="308"/>
      <c r="CJ5" s="308"/>
      <c r="CK5" s="308"/>
      <c r="CL5" s="305"/>
      <c r="CM5" s="312"/>
      <c r="CN5" s="306"/>
      <c r="CO5" s="308"/>
      <c r="CP5" s="308"/>
      <c r="CQ5" s="308"/>
      <c r="CR5" s="308"/>
      <c r="CS5" s="308"/>
      <c r="CT5" s="305"/>
      <c r="CU5" s="312"/>
      <c r="CV5" s="306"/>
      <c r="CW5" s="308"/>
      <c r="CX5" s="308"/>
      <c r="CY5" s="308"/>
      <c r="CZ5" s="308"/>
      <c r="DA5" s="308"/>
      <c r="DB5" s="308"/>
      <c r="DC5" s="308"/>
      <c r="DD5" s="308"/>
      <c r="DE5" s="308"/>
      <c r="DF5" s="305"/>
      <c r="DG5" s="312"/>
      <c r="DH5" s="306"/>
      <c r="DI5" s="308"/>
      <c r="DJ5" s="308"/>
      <c r="DK5" s="305"/>
      <c r="DL5" s="312"/>
      <c r="DM5" s="306"/>
      <c r="DN5" s="308"/>
      <c r="DO5" s="308"/>
      <c r="DP5" s="305"/>
      <c r="DQ5" s="312"/>
      <c r="DR5" s="306"/>
      <c r="DS5" s="308"/>
      <c r="DT5" s="308"/>
      <c r="DU5" s="305"/>
      <c r="DV5" s="312"/>
      <c r="DW5" s="306"/>
      <c r="DX5" s="308"/>
      <c r="DY5" s="308"/>
      <c r="DZ5" s="305"/>
      <c r="EA5" s="284"/>
      <c r="EB5" s="306"/>
      <c r="EC5" s="308"/>
      <c r="ED5" s="308"/>
      <c r="EE5" s="305"/>
      <c r="EF5" s="284"/>
      <c r="EG5" s="306"/>
      <c r="EH5" s="308"/>
      <c r="EI5" s="308"/>
      <c r="EJ5" s="305"/>
      <c r="EK5" s="284"/>
      <c r="EL5" s="306"/>
      <c r="EM5" s="308"/>
      <c r="EN5" s="308"/>
      <c r="EO5" s="305"/>
      <c r="EP5" s="201"/>
      <c r="FF5" s="228"/>
      <c r="FG5" s="281"/>
      <c r="FH5" s="281"/>
      <c r="FI5" s="281"/>
      <c r="FJ5" s="281"/>
      <c r="FK5" s="281"/>
      <c r="FL5" s="281"/>
    </row>
    <row r="6" spans="1:168" ht="12.75" customHeight="1" outlineLevel="1" x14ac:dyDescent="0.25">
      <c r="A6" s="28" t="s">
        <v>526</v>
      </c>
      <c r="B6" s="214">
        <v>1</v>
      </c>
      <c r="C6" s="6"/>
      <c r="D6" s="612" t="s">
        <v>718</v>
      </c>
      <c r="E6" s="612"/>
      <c r="F6" s="612"/>
      <c r="G6" s="612"/>
      <c r="H6" s="612"/>
      <c r="I6" s="612"/>
      <c r="J6" s="612"/>
      <c r="K6" s="192"/>
      <c r="Q6" s="1"/>
      <c r="R6" s="90" t="s">
        <v>634</v>
      </c>
      <c r="S6" s="5" t="s">
        <v>635</v>
      </c>
      <c r="X6" s="8"/>
      <c r="AM6" s="1"/>
      <c r="AN6" s="157" t="str">
        <f>D6</f>
        <v>The Auditor should review the project specifications, and then add or delete Points of Audit on the following list as appropriate.</v>
      </c>
      <c r="AO6" s="228"/>
      <c r="AP6" s="228"/>
      <c r="AQ6" s="228"/>
      <c r="AR6" s="1"/>
      <c r="AS6" s="1"/>
      <c r="AT6" s="1"/>
      <c r="AU6" s="1"/>
      <c r="AV6" s="1"/>
      <c r="AW6" s="1"/>
      <c r="AX6" s="1"/>
      <c r="AY6" s="1"/>
      <c r="AZ6" s="1"/>
      <c r="BA6" s="1"/>
      <c r="BB6" s="1"/>
      <c r="BC6" s="1"/>
      <c r="BD6" s="1"/>
      <c r="BE6" s="1"/>
      <c r="BF6" s="1"/>
      <c r="BG6" s="1"/>
      <c r="BH6" s="1"/>
      <c r="BI6" s="306"/>
      <c r="BJ6" s="308"/>
      <c r="BK6" s="308"/>
      <c r="BL6" s="308"/>
      <c r="BM6" s="308"/>
      <c r="BN6" s="308"/>
      <c r="BO6" s="308"/>
      <c r="BP6" s="305"/>
      <c r="BQ6" s="312"/>
      <c r="BR6" s="306"/>
      <c r="BS6" s="308"/>
      <c r="BT6" s="308"/>
      <c r="BU6" s="308"/>
      <c r="BV6" s="308"/>
      <c r="BW6" s="308"/>
      <c r="BX6" s="308"/>
      <c r="BY6" s="308"/>
      <c r="BZ6" s="308"/>
      <c r="CA6" s="308"/>
      <c r="CB6" s="308"/>
      <c r="CC6" s="308"/>
      <c r="CD6" s="308"/>
      <c r="CE6" s="308"/>
      <c r="CF6" s="308"/>
      <c r="CG6" s="308"/>
      <c r="CH6" s="308"/>
      <c r="CI6" s="308"/>
      <c r="CJ6" s="308"/>
      <c r="CK6" s="308"/>
      <c r="CL6" s="305"/>
      <c r="CM6" s="312"/>
      <c r="CN6" s="306"/>
      <c r="CO6" s="308"/>
      <c r="CP6" s="308"/>
      <c r="CQ6" s="308"/>
      <c r="CR6" s="308"/>
      <c r="CS6" s="308"/>
      <c r="CT6" s="305"/>
      <c r="CU6" s="312"/>
      <c r="CV6" s="306"/>
      <c r="CW6" s="308"/>
      <c r="CX6" s="308"/>
      <c r="CY6" s="308"/>
      <c r="CZ6" s="308"/>
      <c r="DA6" s="308"/>
      <c r="DB6" s="308"/>
      <c r="DC6" s="308"/>
      <c r="DD6" s="308"/>
      <c r="DE6" s="308"/>
      <c r="DF6" s="305"/>
      <c r="DG6" s="312"/>
      <c r="DH6" s="306"/>
      <c r="DI6" s="308"/>
      <c r="DJ6" s="308"/>
      <c r="DK6" s="305"/>
      <c r="DL6" s="312"/>
      <c r="DM6" s="306"/>
      <c r="DN6" s="308"/>
      <c r="DO6" s="308"/>
      <c r="DP6" s="305"/>
      <c r="DQ6" s="312"/>
      <c r="DR6" s="306"/>
      <c r="DS6" s="308"/>
      <c r="DT6" s="308"/>
      <c r="DU6" s="305"/>
      <c r="DV6" s="312"/>
      <c r="DW6" s="306"/>
      <c r="DX6" s="308"/>
      <c r="DY6" s="308"/>
      <c r="DZ6" s="305"/>
      <c r="EA6" s="284"/>
      <c r="EB6" s="306"/>
      <c r="EC6" s="308"/>
      <c r="ED6" s="308"/>
      <c r="EE6" s="305"/>
      <c r="EF6" s="284"/>
      <c r="EG6" s="306"/>
      <c r="EH6" s="308"/>
      <c r="EI6" s="308"/>
      <c r="EJ6" s="305"/>
      <c r="EK6" s="284"/>
      <c r="EL6" s="306"/>
      <c r="EM6" s="308"/>
      <c r="EN6" s="308"/>
      <c r="EO6" s="305"/>
      <c r="EP6" s="201"/>
      <c r="FF6" s="228"/>
      <c r="FG6" s="281"/>
      <c r="FH6" s="281"/>
      <c r="FI6" s="281"/>
      <c r="FJ6" s="281"/>
      <c r="FK6" s="281"/>
      <c r="FL6" s="281"/>
    </row>
    <row r="7" spans="1:168" ht="13.95" customHeight="1" outlineLevel="1" x14ac:dyDescent="0.25">
      <c r="A7" s="494"/>
      <c r="C7" s="9"/>
      <c r="D7" s="613"/>
      <c r="E7" s="613"/>
      <c r="F7" s="613"/>
      <c r="G7" s="613"/>
      <c r="H7" s="613"/>
      <c r="I7" s="613"/>
      <c r="J7" s="613"/>
      <c r="K7" s="196"/>
      <c r="Q7" s="1"/>
      <c r="R7" s="8"/>
      <c r="X7" s="8"/>
      <c r="AM7" s="1"/>
      <c r="AN7" s="1"/>
      <c r="AO7" s="228"/>
      <c r="AP7" s="228"/>
      <c r="AQ7" s="228"/>
      <c r="AR7" s="1"/>
      <c r="AS7" s="1"/>
      <c r="AT7" s="1"/>
      <c r="AU7" s="1"/>
      <c r="AV7" s="1"/>
      <c r="AW7" s="1"/>
      <c r="AX7" s="1"/>
      <c r="AY7" s="1"/>
      <c r="AZ7" s="1"/>
      <c r="BA7" s="1"/>
      <c r="BB7" s="1"/>
      <c r="BC7" s="1"/>
      <c r="BD7" s="1"/>
      <c r="BE7" s="1"/>
      <c r="BF7" s="1"/>
      <c r="BG7" s="1"/>
      <c r="BH7" s="1"/>
      <c r="BI7" s="306"/>
      <c r="BJ7" s="308"/>
      <c r="BK7" s="308"/>
      <c r="BL7" s="308"/>
      <c r="BM7" s="308"/>
      <c r="BN7" s="308"/>
      <c r="BO7" s="308"/>
      <c r="BP7" s="305"/>
      <c r="BQ7" s="312"/>
      <c r="BR7" s="306"/>
      <c r="BS7" s="308"/>
      <c r="BT7" s="308"/>
      <c r="BU7" s="308"/>
      <c r="BV7" s="308"/>
      <c r="BW7" s="308"/>
      <c r="BX7" s="308"/>
      <c r="BY7" s="308"/>
      <c r="BZ7" s="308"/>
      <c r="CA7" s="308"/>
      <c r="CB7" s="308"/>
      <c r="CC7" s="308"/>
      <c r="CD7" s="308"/>
      <c r="CE7" s="308"/>
      <c r="CF7" s="308"/>
      <c r="CG7" s="308"/>
      <c r="CH7" s="308"/>
      <c r="CI7" s="308"/>
      <c r="CJ7" s="308"/>
      <c r="CK7" s="308"/>
      <c r="CL7" s="305"/>
      <c r="CM7" s="312"/>
      <c r="CN7" s="306"/>
      <c r="CO7" s="308"/>
      <c r="CP7" s="308"/>
      <c r="CQ7" s="308"/>
      <c r="CR7" s="308"/>
      <c r="CS7" s="308"/>
      <c r="CT7" s="305"/>
      <c r="CU7" s="312"/>
      <c r="CV7" s="306"/>
      <c r="CW7" s="308"/>
      <c r="CX7" s="308"/>
      <c r="CY7" s="308"/>
      <c r="CZ7" s="308"/>
      <c r="DA7" s="308"/>
      <c r="DB7" s="308"/>
      <c r="DC7" s="308"/>
      <c r="DD7" s="308"/>
      <c r="DE7" s="308"/>
      <c r="DF7" s="305"/>
      <c r="DG7" s="312"/>
      <c r="DH7" s="306"/>
      <c r="DI7" s="308"/>
      <c r="DJ7" s="308"/>
      <c r="DK7" s="305"/>
      <c r="DL7" s="312"/>
      <c r="DM7" s="306"/>
      <c r="DN7" s="308"/>
      <c r="DO7" s="308"/>
      <c r="DP7" s="305"/>
      <c r="DQ7" s="312"/>
      <c r="DR7" s="306"/>
      <c r="DS7" s="308"/>
      <c r="DT7" s="308"/>
      <c r="DU7" s="305"/>
      <c r="DV7" s="312"/>
      <c r="DW7" s="306"/>
      <c r="DX7" s="308"/>
      <c r="DY7" s="308"/>
      <c r="DZ7" s="305"/>
      <c r="EA7" s="284"/>
      <c r="EB7" s="306"/>
      <c r="EC7" s="308"/>
      <c r="ED7" s="308"/>
      <c r="EE7" s="305"/>
      <c r="EF7" s="284"/>
      <c r="EG7" s="306"/>
      <c r="EH7" s="308"/>
      <c r="EI7" s="308"/>
      <c r="EJ7" s="305"/>
      <c r="EK7" s="284"/>
      <c r="EL7" s="306"/>
      <c r="EM7" s="308"/>
      <c r="EN7" s="308"/>
      <c r="EO7" s="305"/>
      <c r="EP7" s="201"/>
      <c r="FF7" s="228"/>
      <c r="FG7" s="281"/>
      <c r="FH7" s="281"/>
      <c r="FI7" s="281"/>
      <c r="FJ7" s="281"/>
      <c r="FK7" s="281"/>
      <c r="FL7" s="281"/>
    </row>
    <row r="8" spans="1:168" ht="15.75" customHeight="1" x14ac:dyDescent="0.25">
      <c r="A8" s="494"/>
      <c r="C8" s="614" t="str">
        <f>"Auditor's Summary of Results for this " &amp; dmyTopic</f>
        <v>Auditor's Summary of Results for this Topic</v>
      </c>
      <c r="D8" s="615"/>
      <c r="E8" s="615"/>
      <c r="F8" s="615"/>
      <c r="G8" s="615"/>
      <c r="H8" s="615"/>
      <c r="I8" s="615"/>
      <c r="J8" s="615"/>
      <c r="K8" s="190"/>
      <c r="Q8" s="1"/>
      <c r="R8" s="8"/>
      <c r="X8" s="8"/>
      <c r="AM8" s="1"/>
      <c r="AN8" s="1"/>
      <c r="AO8" s="228"/>
      <c r="AP8" s="228"/>
      <c r="AQ8" s="228"/>
      <c r="AR8" s="1"/>
      <c r="AS8" s="1"/>
      <c r="AT8" s="1"/>
      <c r="AU8" s="1"/>
      <c r="AV8" s="1"/>
      <c r="AW8" s="1"/>
      <c r="AX8" s="1"/>
      <c r="AY8" s="1"/>
      <c r="AZ8" s="1"/>
      <c r="BA8" s="1"/>
      <c r="BB8" s="1"/>
      <c r="BC8" s="1"/>
      <c r="BD8" s="1"/>
      <c r="BE8" s="1"/>
      <c r="BF8" s="1"/>
      <c r="BG8" s="1"/>
      <c r="BH8" s="1"/>
      <c r="BI8" s="306"/>
      <c r="BJ8" s="308"/>
      <c r="BK8" s="308"/>
      <c r="BL8" s="308"/>
      <c r="BM8" s="308"/>
      <c r="BN8" s="308"/>
      <c r="BO8" s="308"/>
      <c r="BP8" s="305"/>
      <c r="BQ8" s="312"/>
      <c r="BR8" s="306"/>
      <c r="BS8" s="308"/>
      <c r="BT8" s="308"/>
      <c r="BU8" s="308"/>
      <c r="BV8" s="308"/>
      <c r="BW8" s="308"/>
      <c r="BX8" s="308"/>
      <c r="BY8" s="308"/>
      <c r="BZ8" s="308"/>
      <c r="CA8" s="308"/>
      <c r="CB8" s="308"/>
      <c r="CC8" s="308"/>
      <c r="CD8" s="308"/>
      <c r="CE8" s="308"/>
      <c r="CF8" s="308"/>
      <c r="CG8" s="308"/>
      <c r="CH8" s="308"/>
      <c r="CI8" s="308"/>
      <c r="CJ8" s="308"/>
      <c r="CK8" s="308"/>
      <c r="CL8" s="305"/>
      <c r="CM8" s="312"/>
      <c r="CN8" s="306"/>
      <c r="CO8" s="308"/>
      <c r="CP8" s="308"/>
      <c r="CQ8" s="308"/>
      <c r="CR8" s="308"/>
      <c r="CS8" s="308"/>
      <c r="CT8" s="305"/>
      <c r="CU8" s="312"/>
      <c r="CV8" s="306"/>
      <c r="CW8" s="308"/>
      <c r="CX8" s="308"/>
      <c r="CY8" s="308"/>
      <c r="CZ8" s="308"/>
      <c r="DA8" s="308"/>
      <c r="DB8" s="308"/>
      <c r="DC8" s="308"/>
      <c r="DD8" s="308"/>
      <c r="DE8" s="308"/>
      <c r="DF8" s="305"/>
      <c r="DG8" s="312"/>
      <c r="DH8" s="306"/>
      <c r="DI8" s="308"/>
      <c r="DJ8" s="308"/>
      <c r="DK8" s="305"/>
      <c r="DL8" s="312"/>
      <c r="DM8" s="306"/>
      <c r="DN8" s="308"/>
      <c r="DO8" s="308"/>
      <c r="DP8" s="305"/>
      <c r="DQ8" s="312"/>
      <c r="DR8" s="306"/>
      <c r="DS8" s="308"/>
      <c r="DT8" s="308"/>
      <c r="DU8" s="305"/>
      <c r="DV8" s="312"/>
      <c r="DW8" s="306"/>
      <c r="DX8" s="308"/>
      <c r="DY8" s="308"/>
      <c r="DZ8" s="305"/>
      <c r="EA8" s="284"/>
      <c r="EB8" s="306"/>
      <c r="EC8" s="308"/>
      <c r="ED8" s="308"/>
      <c r="EE8" s="305"/>
      <c r="EF8" s="284"/>
      <c r="EG8" s="306"/>
      <c r="EH8" s="308"/>
      <c r="EI8" s="308"/>
      <c r="EJ8" s="305"/>
      <c r="EK8" s="284"/>
      <c r="EL8" s="306"/>
      <c r="EM8" s="308"/>
      <c r="EN8" s="308"/>
      <c r="EO8" s="305"/>
      <c r="EP8" s="201"/>
      <c r="FF8" s="228"/>
      <c r="FG8" s="281"/>
      <c r="FH8" s="281"/>
      <c r="FI8" s="281"/>
      <c r="FJ8" s="281"/>
      <c r="FK8" s="281"/>
      <c r="FL8" s="281"/>
    </row>
    <row r="9" spans="1:168" x14ac:dyDescent="0.25">
      <c r="A9" s="494"/>
      <c r="C9" s="152"/>
      <c r="D9" s="616"/>
      <c r="E9" s="616"/>
      <c r="F9" s="616"/>
      <c r="G9" s="616"/>
      <c r="H9" s="616"/>
      <c r="I9" s="616"/>
      <c r="J9" s="616"/>
      <c r="K9" s="192"/>
      <c r="Q9" s="1"/>
      <c r="R9" s="8"/>
      <c r="X9" s="8"/>
      <c r="AM9" s="1"/>
      <c r="AN9" s="1"/>
      <c r="AO9" s="228"/>
      <c r="AP9" s="228"/>
      <c r="AQ9" s="228"/>
      <c r="AR9" s="1"/>
      <c r="AS9" s="1"/>
      <c r="AT9" s="1"/>
      <c r="AU9" s="1"/>
      <c r="AV9" s="1"/>
      <c r="AW9" s="1"/>
      <c r="AX9" s="1"/>
      <c r="AY9" s="1"/>
      <c r="AZ9" s="1"/>
      <c r="BA9" s="1"/>
      <c r="BB9" s="1"/>
      <c r="BC9" s="1"/>
      <c r="BD9" s="1"/>
      <c r="BE9" s="1"/>
      <c r="BF9" s="1"/>
      <c r="BG9" s="1"/>
      <c r="BH9" s="1"/>
      <c r="BI9" s="306"/>
      <c r="BJ9" s="308"/>
      <c r="BK9" s="308"/>
      <c r="BL9" s="308"/>
      <c r="BM9" s="308"/>
      <c r="BN9" s="308"/>
      <c r="BO9" s="308"/>
      <c r="BP9" s="305"/>
      <c r="BQ9" s="312"/>
      <c r="BR9" s="306"/>
      <c r="BS9" s="308"/>
      <c r="BT9" s="308"/>
      <c r="BU9" s="308"/>
      <c r="BV9" s="308"/>
      <c r="BW9" s="308"/>
      <c r="BX9" s="308"/>
      <c r="BY9" s="308"/>
      <c r="BZ9" s="308"/>
      <c r="CA9" s="308"/>
      <c r="CB9" s="308"/>
      <c r="CC9" s="308"/>
      <c r="CD9" s="308"/>
      <c r="CE9" s="308"/>
      <c r="CF9" s="308"/>
      <c r="CG9" s="308"/>
      <c r="CH9" s="308"/>
      <c r="CI9" s="308"/>
      <c r="CJ9" s="308"/>
      <c r="CK9" s="308"/>
      <c r="CL9" s="305"/>
      <c r="CM9" s="312"/>
      <c r="CN9" s="306"/>
      <c r="CO9" s="308"/>
      <c r="CP9" s="308"/>
      <c r="CQ9" s="308"/>
      <c r="CR9" s="308"/>
      <c r="CS9" s="308"/>
      <c r="CT9" s="305"/>
      <c r="CU9" s="312"/>
      <c r="CV9" s="306"/>
      <c r="CW9" s="308"/>
      <c r="CX9" s="308"/>
      <c r="CY9" s="308"/>
      <c r="CZ9" s="308"/>
      <c r="DA9" s="308"/>
      <c r="DB9" s="308"/>
      <c r="DC9" s="308"/>
      <c r="DD9" s="308"/>
      <c r="DE9" s="308"/>
      <c r="DF9" s="305"/>
      <c r="DG9" s="312"/>
      <c r="DH9" s="306"/>
      <c r="DI9" s="308"/>
      <c r="DJ9" s="308"/>
      <c r="DK9" s="305"/>
      <c r="DL9" s="312"/>
      <c r="DM9" s="306"/>
      <c r="DN9" s="308"/>
      <c r="DO9" s="308"/>
      <c r="DP9" s="305"/>
      <c r="DQ9" s="312"/>
      <c r="DR9" s="306"/>
      <c r="DS9" s="308"/>
      <c r="DT9" s="308"/>
      <c r="DU9" s="305"/>
      <c r="DV9" s="312"/>
      <c r="DW9" s="306"/>
      <c r="DX9" s="308"/>
      <c r="DY9" s="308"/>
      <c r="DZ9" s="305"/>
      <c r="EA9" s="284"/>
      <c r="EB9" s="306"/>
      <c r="EC9" s="308"/>
      <c r="ED9" s="308"/>
      <c r="EE9" s="305"/>
      <c r="EF9" s="284"/>
      <c r="EG9" s="306"/>
      <c r="EH9" s="308"/>
      <c r="EI9" s="308"/>
      <c r="EJ9" s="305"/>
      <c r="EK9" s="284"/>
      <c r="EL9" s="306"/>
      <c r="EM9" s="308"/>
      <c r="EN9" s="308"/>
      <c r="EO9" s="305"/>
      <c r="EP9" s="201"/>
      <c r="FF9" s="228"/>
      <c r="FG9" s="281"/>
      <c r="FH9" s="281"/>
      <c r="FI9" s="281"/>
      <c r="FJ9" s="281"/>
      <c r="FK9" s="281"/>
      <c r="FL9" s="281"/>
    </row>
    <row r="10" spans="1:168" ht="12.75" customHeight="1" x14ac:dyDescent="0.25">
      <c r="A10" s="28" t="s">
        <v>546</v>
      </c>
      <c r="B10" s="214">
        <v>1</v>
      </c>
      <c r="C10" s="495"/>
      <c r="D10" s="618"/>
      <c r="E10" s="618"/>
      <c r="F10" s="618"/>
      <c r="G10" s="618"/>
      <c r="H10" s="618"/>
      <c r="I10" s="618"/>
      <c r="J10" s="618"/>
      <c r="K10" s="192"/>
      <c r="Q10" s="1"/>
      <c r="R10" s="8"/>
      <c r="X10" s="8"/>
      <c r="AM10" s="1"/>
      <c r="AN10" s="157">
        <f>D10</f>
        <v>0</v>
      </c>
      <c r="AO10" s="228"/>
      <c r="AP10" s="228"/>
      <c r="AQ10" s="228"/>
      <c r="AR10" s="1"/>
      <c r="AS10" s="1"/>
      <c r="AT10" s="1"/>
      <c r="AU10" s="1"/>
      <c r="AV10" s="1"/>
      <c r="AW10" s="1"/>
      <c r="AX10" s="1"/>
      <c r="AY10" s="1"/>
      <c r="AZ10" s="1"/>
      <c r="BA10" s="1"/>
      <c r="BB10" s="1"/>
      <c r="BC10" s="1"/>
      <c r="BD10" s="1"/>
      <c r="BE10" s="1"/>
      <c r="BF10" s="1"/>
      <c r="BG10" s="1"/>
      <c r="BH10" s="1"/>
      <c r="BI10" s="306"/>
      <c r="BJ10" s="308"/>
      <c r="BK10" s="308"/>
      <c r="BL10" s="308"/>
      <c r="BM10" s="308"/>
      <c r="BN10" s="308"/>
      <c r="BO10" s="308"/>
      <c r="BP10" s="305"/>
      <c r="BQ10" s="312"/>
      <c r="BR10" s="306"/>
      <c r="BS10" s="308"/>
      <c r="BT10" s="308"/>
      <c r="BU10" s="308"/>
      <c r="BV10" s="308"/>
      <c r="BW10" s="308"/>
      <c r="BX10" s="308"/>
      <c r="BY10" s="308"/>
      <c r="BZ10" s="308"/>
      <c r="CA10" s="308"/>
      <c r="CB10" s="308"/>
      <c r="CC10" s="308"/>
      <c r="CD10" s="308"/>
      <c r="CE10" s="308"/>
      <c r="CF10" s="308"/>
      <c r="CG10" s="308"/>
      <c r="CH10" s="308"/>
      <c r="CI10" s="308"/>
      <c r="CJ10" s="308"/>
      <c r="CK10" s="308"/>
      <c r="CL10" s="305"/>
      <c r="CM10" s="312"/>
      <c r="CN10" s="306"/>
      <c r="CO10" s="308"/>
      <c r="CP10" s="308"/>
      <c r="CQ10" s="308"/>
      <c r="CR10" s="308"/>
      <c r="CS10" s="308"/>
      <c r="CT10" s="305"/>
      <c r="CU10" s="312"/>
      <c r="CV10" s="306"/>
      <c r="CW10" s="308"/>
      <c r="CX10" s="308"/>
      <c r="CY10" s="308"/>
      <c r="CZ10" s="308"/>
      <c r="DA10" s="308"/>
      <c r="DB10" s="308"/>
      <c r="DC10" s="308"/>
      <c r="DD10" s="308"/>
      <c r="DE10" s="308"/>
      <c r="DF10" s="305"/>
      <c r="DG10" s="312"/>
      <c r="DH10" s="306"/>
      <c r="DI10" s="308"/>
      <c r="DJ10" s="308"/>
      <c r="DK10" s="305"/>
      <c r="DL10" s="312"/>
      <c r="DM10" s="306"/>
      <c r="DN10" s="308"/>
      <c r="DO10" s="308"/>
      <c r="DP10" s="305"/>
      <c r="DQ10" s="312"/>
      <c r="DR10" s="306"/>
      <c r="DS10" s="308"/>
      <c r="DT10" s="308"/>
      <c r="DU10" s="305"/>
      <c r="DV10" s="312"/>
      <c r="DW10" s="306"/>
      <c r="DX10" s="308"/>
      <c r="DY10" s="308"/>
      <c r="DZ10" s="305"/>
      <c r="EA10" s="284"/>
      <c r="EB10" s="306"/>
      <c r="EC10" s="308"/>
      <c r="ED10" s="308"/>
      <c r="EE10" s="305"/>
      <c r="EF10" s="284"/>
      <c r="EG10" s="306"/>
      <c r="EH10" s="308"/>
      <c r="EI10" s="308"/>
      <c r="EJ10" s="305"/>
      <c r="EK10" s="284"/>
      <c r="EL10" s="306"/>
      <c r="EM10" s="308"/>
      <c r="EN10" s="308"/>
      <c r="EO10" s="305"/>
      <c r="EP10" s="201"/>
      <c r="FF10" s="228"/>
      <c r="FG10" s="281"/>
      <c r="FH10" s="281"/>
      <c r="FI10" s="281"/>
      <c r="FJ10" s="281"/>
      <c r="FK10" s="281"/>
      <c r="FL10" s="281"/>
    </row>
    <row r="11" spans="1:168" ht="13.8" thickBot="1" x14ac:dyDescent="0.3">
      <c r="A11" s="494"/>
      <c r="C11" s="496"/>
      <c r="D11" s="619"/>
      <c r="E11" s="619"/>
      <c r="F11" s="619"/>
      <c r="G11" s="619"/>
      <c r="H11" s="619"/>
      <c r="I11" s="619"/>
      <c r="J11" s="619"/>
      <c r="K11" s="196"/>
      <c r="Q11" s="1"/>
      <c r="R11" s="158"/>
      <c r="X11" s="66" t="s">
        <v>636</v>
      </c>
      <c r="Y11" s="5" t="s">
        <v>637</v>
      </c>
      <c r="Z11" s="5" t="s">
        <v>297</v>
      </c>
      <c r="AA11" s="5" t="s">
        <v>291</v>
      </c>
      <c r="AB11" s="5" t="s">
        <v>638</v>
      </c>
      <c r="AC11" s="5" t="s">
        <v>639</v>
      </c>
      <c r="AD11" s="5"/>
      <c r="AE11" s="5"/>
      <c r="AF11" s="5"/>
      <c r="AG11" s="5"/>
      <c r="AH11" s="5"/>
      <c r="AI11" s="5"/>
      <c r="AJ11" s="5"/>
      <c r="AK11" s="5"/>
      <c r="AL11" s="5"/>
      <c r="AM11" s="1"/>
      <c r="AN11" s="1"/>
      <c r="AO11" s="228"/>
      <c r="AP11" s="228"/>
      <c r="AQ11" s="228"/>
      <c r="AR11" s="1"/>
      <c r="AS11" s="1"/>
      <c r="AT11" s="1"/>
      <c r="AU11" s="1"/>
      <c r="AV11" s="1"/>
      <c r="AW11" s="1"/>
      <c r="AX11" s="1"/>
      <c r="AY11" s="1"/>
      <c r="AZ11" s="1"/>
      <c r="BA11" s="1"/>
      <c r="BB11" s="1"/>
      <c r="BC11" s="1"/>
      <c r="BD11" s="1"/>
      <c r="BE11" s="1"/>
      <c r="BF11" s="1"/>
      <c r="BG11" s="1"/>
      <c r="BH11" s="1"/>
      <c r="BI11" s="306"/>
      <c r="BJ11" s="308"/>
      <c r="BK11" s="308"/>
      <c r="BL11" s="308"/>
      <c r="BM11" s="308"/>
      <c r="BN11" s="308"/>
      <c r="BO11" s="308"/>
      <c r="BP11" s="305"/>
      <c r="BQ11" s="312"/>
      <c r="BR11" s="306"/>
      <c r="BS11" s="308"/>
      <c r="BT11" s="308"/>
      <c r="BU11" s="308"/>
      <c r="BV11" s="308"/>
      <c r="BW11" s="308"/>
      <c r="BX11" s="308"/>
      <c r="BY11" s="308"/>
      <c r="BZ11" s="308"/>
      <c r="CA11" s="308"/>
      <c r="CB11" s="308"/>
      <c r="CC11" s="308"/>
      <c r="CD11" s="308"/>
      <c r="CE11" s="308"/>
      <c r="CF11" s="308"/>
      <c r="CG11" s="308"/>
      <c r="CH11" s="308"/>
      <c r="CI11" s="308"/>
      <c r="CJ11" s="308"/>
      <c r="CK11" s="308"/>
      <c r="CL11" s="305"/>
      <c r="CM11" s="312"/>
      <c r="CN11" s="306"/>
      <c r="CO11" s="308"/>
      <c r="CP11" s="308"/>
      <c r="CQ11" s="308"/>
      <c r="CR11" s="308"/>
      <c r="CS11" s="308"/>
      <c r="CT11" s="305"/>
      <c r="CU11" s="312"/>
      <c r="CV11" s="306"/>
      <c r="CW11" s="308"/>
      <c r="CX11" s="308"/>
      <c r="CY11" s="308"/>
      <c r="CZ11" s="308"/>
      <c r="DA11" s="308"/>
      <c r="DB11" s="308"/>
      <c r="DC11" s="308"/>
      <c r="DD11" s="308"/>
      <c r="DE11" s="308"/>
      <c r="DF11" s="305"/>
      <c r="DG11" s="312"/>
      <c r="DH11" s="306"/>
      <c r="DI11" s="308"/>
      <c r="DJ11" s="308"/>
      <c r="DK11" s="305"/>
      <c r="DL11" s="312"/>
      <c r="DM11" s="306"/>
      <c r="DN11" s="308"/>
      <c r="DO11" s="308"/>
      <c r="DP11" s="305"/>
      <c r="DQ11" s="312"/>
      <c r="DR11" s="306"/>
      <c r="DS11" s="308"/>
      <c r="DT11" s="308"/>
      <c r="DU11" s="305"/>
      <c r="DV11" s="312"/>
      <c r="DW11" s="306"/>
      <c r="DX11" s="308"/>
      <c r="DY11" s="308"/>
      <c r="DZ11" s="305"/>
      <c r="EA11" s="284"/>
      <c r="EB11" s="306"/>
      <c r="EC11" s="308"/>
      <c r="ED11" s="308"/>
      <c r="EE11" s="305"/>
      <c r="EF11" s="284"/>
      <c r="EG11" s="306"/>
      <c r="EH11" s="308"/>
      <c r="EI11" s="308"/>
      <c r="EJ11" s="305"/>
      <c r="EK11" s="284"/>
      <c r="EL11" s="306"/>
      <c r="EM11" s="308"/>
      <c r="EN11" s="308"/>
      <c r="EO11" s="305"/>
      <c r="EP11" s="201"/>
      <c r="FF11" s="228"/>
      <c r="FG11" s="281"/>
      <c r="FH11" s="281"/>
      <c r="FI11" s="281"/>
      <c r="FJ11" s="281"/>
      <c r="FK11" s="281"/>
      <c r="FL11" s="281"/>
    </row>
    <row r="12" spans="1:168" ht="15.75" customHeight="1" thickBot="1" x14ac:dyDescent="0.3">
      <c r="A12" s="497" t="s">
        <v>640</v>
      </c>
      <c r="C12" s="602" t="s">
        <v>641</v>
      </c>
      <c r="D12" s="603"/>
      <c r="E12" s="603"/>
      <c r="F12" s="245"/>
      <c r="G12" s="246"/>
      <c r="H12" s="242" t="s">
        <v>297</v>
      </c>
      <c r="I12" s="178" t="s">
        <v>291</v>
      </c>
      <c r="J12" s="120" t="s">
        <v>642</v>
      </c>
      <c r="K12" s="121"/>
      <c r="Q12" s="1"/>
      <c r="R12" s="4" t="s">
        <v>636</v>
      </c>
      <c r="S12" s="64" t="s">
        <v>637</v>
      </c>
      <c r="T12" s="64" t="s">
        <v>297</v>
      </c>
      <c r="U12" s="64" t="s">
        <v>291</v>
      </c>
      <c r="V12" s="64" t="s">
        <v>638</v>
      </c>
      <c r="W12" s="65"/>
      <c r="X12" s="4">
        <f t="shared" ref="X12:AC12" si="3">SUM(X13:X16)</f>
        <v>0</v>
      </c>
      <c r="Y12" s="4">
        <f t="shared" si="3"/>
        <v>0</v>
      </c>
      <c r="Z12" s="4">
        <f t="shared" si="3"/>
        <v>0</v>
      </c>
      <c r="AA12" s="4">
        <f t="shared" si="3"/>
        <v>0</v>
      </c>
      <c r="AB12" s="4">
        <f t="shared" si="3"/>
        <v>0</v>
      </c>
      <c r="AC12" s="4">
        <f t="shared" si="3"/>
        <v>0</v>
      </c>
      <c r="AD12" s="144"/>
      <c r="AE12" s="144"/>
      <c r="AF12" s="144"/>
      <c r="AG12" s="144"/>
      <c r="AH12" s="144"/>
      <c r="AI12" s="144"/>
      <c r="AJ12" s="144"/>
      <c r="AK12" s="144"/>
      <c r="AL12" s="144"/>
      <c r="AM12" s="1"/>
      <c r="AN12" s="1"/>
      <c r="AO12" s="252" t="s">
        <v>643</v>
      </c>
      <c r="AP12" s="252" t="s">
        <v>644</v>
      </c>
      <c r="AQ12" s="252" t="s">
        <v>645</v>
      </c>
      <c r="AR12" s="147" t="s">
        <v>646</v>
      </c>
      <c r="AS12" s="147" t="s">
        <v>320</v>
      </c>
      <c r="AT12" s="147" t="s">
        <v>647</v>
      </c>
      <c r="AU12" s="1"/>
      <c r="AV12" s="1" t="s">
        <v>719</v>
      </c>
      <c r="AW12" s="1"/>
      <c r="AX12" s="1"/>
      <c r="AY12" s="1"/>
      <c r="AZ12" s="1"/>
      <c r="BA12" s="1"/>
      <c r="BB12" s="1"/>
      <c r="BC12" s="1"/>
      <c r="BD12" s="1"/>
      <c r="BE12" s="1"/>
      <c r="BF12" s="1"/>
      <c r="BG12" s="1"/>
      <c r="BH12" s="1"/>
      <c r="BI12" s="306"/>
      <c r="BJ12" s="308"/>
      <c r="BK12" s="308"/>
      <c r="BL12" s="308"/>
      <c r="BM12" s="308"/>
      <c r="BN12" s="308"/>
      <c r="BO12" s="308"/>
      <c r="BP12" s="305"/>
      <c r="BQ12" s="312"/>
      <c r="BR12" s="306"/>
      <c r="BS12" s="308"/>
      <c r="BT12" s="308"/>
      <c r="BU12" s="308"/>
      <c r="BV12" s="308"/>
      <c r="BW12" s="308"/>
      <c r="BX12" s="308"/>
      <c r="BY12" s="308"/>
      <c r="BZ12" s="308"/>
      <c r="CA12" s="308"/>
      <c r="CB12" s="308"/>
      <c r="CC12" s="308"/>
      <c r="CD12" s="308"/>
      <c r="CE12" s="308"/>
      <c r="CF12" s="308"/>
      <c r="CG12" s="308"/>
      <c r="CH12" s="308"/>
      <c r="CI12" s="308"/>
      <c r="CJ12" s="308"/>
      <c r="CK12" s="308"/>
      <c r="CL12" s="305"/>
      <c r="CM12" s="312"/>
      <c r="CN12" s="306"/>
      <c r="CO12" s="308"/>
      <c r="CP12" s="308"/>
      <c r="CQ12" s="308"/>
      <c r="CR12" s="308"/>
      <c r="CS12" s="308"/>
      <c r="CT12" s="305"/>
      <c r="CU12" s="312"/>
      <c r="CV12" s="306"/>
      <c r="CW12" s="308"/>
      <c r="CX12" s="308"/>
      <c r="CY12" s="308"/>
      <c r="CZ12" s="308"/>
      <c r="DA12" s="308"/>
      <c r="DB12" s="308"/>
      <c r="DC12" s="308"/>
      <c r="DD12" s="308"/>
      <c r="DE12" s="308"/>
      <c r="DF12" s="305"/>
      <c r="DG12" s="312"/>
      <c r="DH12" s="306"/>
      <c r="DI12" s="308"/>
      <c r="DJ12" s="308"/>
      <c r="DK12" s="305"/>
      <c r="DL12" s="312"/>
      <c r="DM12" s="306"/>
      <c r="DN12" s="308"/>
      <c r="DO12" s="308"/>
      <c r="DP12" s="305"/>
      <c r="DQ12" s="312"/>
      <c r="DR12" s="306"/>
      <c r="DS12" s="308"/>
      <c r="DT12" s="308"/>
      <c r="DU12" s="305"/>
      <c r="DV12" s="312"/>
      <c r="DW12" s="306"/>
      <c r="DX12" s="308"/>
      <c r="DY12" s="308"/>
      <c r="DZ12" s="305"/>
      <c r="EA12" s="284"/>
      <c r="EB12" s="306"/>
      <c r="EC12" s="308"/>
      <c r="ED12" s="308"/>
      <c r="EE12" s="305"/>
      <c r="EF12" s="284"/>
      <c r="EG12" s="306"/>
      <c r="EH12" s="308"/>
      <c r="EI12" s="308"/>
      <c r="EJ12" s="305"/>
      <c r="EK12" s="284"/>
      <c r="EL12" s="306"/>
      <c r="EM12" s="308"/>
      <c r="EN12" s="308"/>
      <c r="EO12" s="305"/>
      <c r="EP12" s="201"/>
      <c r="FF12" s="228"/>
      <c r="FG12" s="281"/>
      <c r="FH12" s="281"/>
      <c r="FI12" s="281"/>
      <c r="FJ12" s="281"/>
      <c r="FK12" s="281"/>
      <c r="FL12" s="281"/>
    </row>
    <row r="13" spans="1:168" ht="13.95" customHeight="1" x14ac:dyDescent="0.25">
      <c r="A13" s="28"/>
      <c r="C13" s="501"/>
      <c r="D13" s="502"/>
      <c r="E13" s="503"/>
      <c r="F13" s="62"/>
      <c r="G13" s="97"/>
      <c r="H13" s="243"/>
      <c r="I13" s="179"/>
      <c r="J13" s="62"/>
      <c r="K13" s="97"/>
      <c r="Q13" s="1"/>
      <c r="R13" s="11"/>
      <c r="S13" s="8"/>
      <c r="T13" s="8"/>
      <c r="U13" s="8"/>
      <c r="V13" s="122"/>
      <c r="W13" s="65"/>
      <c r="X13" s="11"/>
      <c r="Y13" s="8"/>
      <c r="Z13" s="8"/>
      <c r="AA13" s="8"/>
      <c r="AB13" s="8"/>
      <c r="AC13" s="12"/>
      <c r="AD13" s="8"/>
      <c r="AE13" s="8"/>
      <c r="AF13" s="8"/>
      <c r="AG13" s="8"/>
      <c r="AH13" s="8"/>
      <c r="AI13" s="8"/>
      <c r="AJ13" s="8"/>
      <c r="AK13" s="8"/>
      <c r="AL13" s="8"/>
      <c r="AM13" s="1"/>
      <c r="AN13" s="1"/>
      <c r="AO13" s="228"/>
      <c r="AP13" s="228"/>
      <c r="AQ13" s="228"/>
      <c r="AR13" s="1"/>
      <c r="AS13" s="1"/>
      <c r="AT13" s="1"/>
      <c r="AU13" s="1"/>
      <c r="AV13" s="1"/>
      <c r="AW13" s="1"/>
      <c r="AX13" s="1"/>
      <c r="AY13" s="1"/>
      <c r="AZ13" s="1"/>
      <c r="BA13" s="1"/>
      <c r="BB13" s="1"/>
      <c r="BC13" s="1"/>
      <c r="BD13" s="1"/>
      <c r="BE13" s="1"/>
      <c r="BF13" s="1"/>
      <c r="BG13" s="1"/>
      <c r="BH13" s="1"/>
      <c r="BI13" s="306"/>
      <c r="BJ13" s="308"/>
      <c r="BK13" s="308"/>
      <c r="BL13" s="308"/>
      <c r="BM13" s="308"/>
      <c r="BN13" s="308"/>
      <c r="BO13" s="308"/>
      <c r="BP13" s="305"/>
      <c r="BQ13" s="312"/>
      <c r="BR13" s="306"/>
      <c r="BS13" s="308"/>
      <c r="BT13" s="308"/>
      <c r="BU13" s="308"/>
      <c r="BV13" s="308"/>
      <c r="BW13" s="308"/>
      <c r="BX13" s="308"/>
      <c r="BY13" s="308"/>
      <c r="BZ13" s="308"/>
      <c r="CA13" s="308"/>
      <c r="CB13" s="308"/>
      <c r="CC13" s="308"/>
      <c r="CD13" s="308"/>
      <c r="CE13" s="308"/>
      <c r="CF13" s="308"/>
      <c r="CG13" s="308"/>
      <c r="CH13" s="308"/>
      <c r="CI13" s="308"/>
      <c r="CJ13" s="308"/>
      <c r="CK13" s="308"/>
      <c r="CL13" s="305"/>
      <c r="CM13" s="312"/>
      <c r="CN13" s="306"/>
      <c r="CO13" s="308"/>
      <c r="CP13" s="308"/>
      <c r="CQ13" s="308"/>
      <c r="CR13" s="308"/>
      <c r="CS13" s="308"/>
      <c r="CT13" s="305"/>
      <c r="CU13" s="312"/>
      <c r="CV13" s="306"/>
      <c r="CW13" s="308"/>
      <c r="CX13" s="308"/>
      <c r="CY13" s="308"/>
      <c r="CZ13" s="308"/>
      <c r="DA13" s="308"/>
      <c r="DB13" s="308"/>
      <c r="DC13" s="308"/>
      <c r="DD13" s="308"/>
      <c r="DE13" s="308"/>
      <c r="DF13" s="305"/>
      <c r="DG13" s="312"/>
      <c r="DH13" s="306"/>
      <c r="DI13" s="308"/>
      <c r="DJ13" s="308"/>
      <c r="DK13" s="305"/>
      <c r="DL13" s="312"/>
      <c r="DM13" s="306"/>
      <c r="DN13" s="308"/>
      <c r="DO13" s="308"/>
      <c r="DP13" s="305"/>
      <c r="DQ13" s="312"/>
      <c r="DR13" s="306"/>
      <c r="DS13" s="308"/>
      <c r="DT13" s="308"/>
      <c r="DU13" s="305"/>
      <c r="DV13" s="312"/>
      <c r="DW13" s="306"/>
      <c r="DX13" s="308"/>
      <c r="DY13" s="308"/>
      <c r="DZ13" s="305"/>
      <c r="EA13" s="284"/>
      <c r="EB13" s="306"/>
      <c r="EC13" s="308"/>
      <c r="ED13" s="308"/>
      <c r="EE13" s="305"/>
      <c r="EF13" s="284"/>
      <c r="EG13" s="306"/>
      <c r="EH13" s="308"/>
      <c r="EI13" s="308"/>
      <c r="EJ13" s="305"/>
      <c r="EK13" s="284"/>
      <c r="EL13" s="306"/>
      <c r="EM13" s="308"/>
      <c r="EN13" s="308"/>
      <c r="EO13" s="305"/>
      <c r="EP13" s="201"/>
      <c r="FF13" s="228"/>
      <c r="FG13" s="281"/>
      <c r="FH13" s="281"/>
      <c r="FI13" s="281"/>
      <c r="FJ13" s="281"/>
      <c r="FK13" s="281"/>
      <c r="FL13" s="281"/>
    </row>
    <row r="14" spans="1:168" x14ac:dyDescent="0.25">
      <c r="A14" s="28"/>
      <c r="B14" s="214">
        <v>0</v>
      </c>
      <c r="C14" s="501"/>
      <c r="D14" s="502" t="str">
        <f>"No Findings have been identified for this " &amp; dmyTopic &amp; " at this time."</f>
        <v>No Findings have been identified for this Topic at this time.</v>
      </c>
      <c r="E14" s="503"/>
      <c r="G14" s="192"/>
      <c r="H14" s="244"/>
      <c r="I14" s="180"/>
      <c r="K14" s="192"/>
      <c r="Q14" s="1"/>
      <c r="R14" s="11"/>
      <c r="S14" s="8"/>
      <c r="T14" s="8"/>
      <c r="U14" s="8"/>
      <c r="V14" s="122"/>
      <c r="W14" s="65"/>
      <c r="X14" s="11"/>
      <c r="Y14" s="8"/>
      <c r="Z14" s="8"/>
      <c r="AA14" s="8"/>
      <c r="AB14" s="8"/>
      <c r="AC14" s="12"/>
      <c r="AD14" s="8"/>
      <c r="AE14" s="8"/>
      <c r="AF14" s="8"/>
      <c r="AG14" s="8"/>
      <c r="AH14" s="8"/>
      <c r="AI14" s="8"/>
      <c r="AJ14" s="8"/>
      <c r="AK14" s="8"/>
      <c r="AL14" s="8"/>
      <c r="AM14" s="1"/>
      <c r="AN14" s="1"/>
      <c r="AO14" s="228"/>
      <c r="AP14" s="228"/>
      <c r="AQ14" s="228"/>
      <c r="AR14" s="228"/>
      <c r="AS14" s="1"/>
      <c r="AT14" s="228"/>
      <c r="AU14" s="228"/>
      <c r="AV14" s="147"/>
      <c r="AW14" s="1"/>
      <c r="AX14" s="147"/>
      <c r="AY14" s="1"/>
      <c r="AZ14" s="147"/>
      <c r="BA14" s="147"/>
      <c r="BB14" s="147"/>
      <c r="BC14" s="1"/>
      <c r="BD14" s="147"/>
      <c r="BE14" s="1"/>
      <c r="BF14" s="147"/>
      <c r="BG14" s="1"/>
      <c r="BH14" s="1"/>
      <c r="BI14" s="306"/>
      <c r="BJ14" s="308"/>
      <c r="BK14" s="308"/>
      <c r="BL14" s="308"/>
      <c r="BM14" s="308"/>
      <c r="BN14" s="308"/>
      <c r="BO14" s="308"/>
      <c r="BP14" s="305"/>
      <c r="BQ14" s="312"/>
      <c r="BR14" s="306"/>
      <c r="BS14" s="308"/>
      <c r="BT14" s="308"/>
      <c r="BU14" s="308"/>
      <c r="BV14" s="308"/>
      <c r="BW14" s="308"/>
      <c r="BX14" s="308"/>
      <c r="BY14" s="308"/>
      <c r="BZ14" s="308"/>
      <c r="CA14" s="308"/>
      <c r="CB14" s="308"/>
      <c r="CC14" s="308"/>
      <c r="CD14" s="308"/>
      <c r="CE14" s="308"/>
      <c r="CF14" s="308"/>
      <c r="CG14" s="308"/>
      <c r="CH14" s="308"/>
      <c r="CI14" s="308"/>
      <c r="CJ14" s="308"/>
      <c r="CK14" s="308"/>
      <c r="CL14" s="305"/>
      <c r="CM14" s="312"/>
      <c r="CN14" s="306"/>
      <c r="CO14" s="308"/>
      <c r="CP14" s="308"/>
      <c r="CQ14" s="308"/>
      <c r="CR14" s="308"/>
      <c r="CS14" s="308"/>
      <c r="CT14" s="305"/>
      <c r="CU14" s="312"/>
      <c r="CV14" s="306"/>
      <c r="CW14" s="308"/>
      <c r="CX14" s="308"/>
      <c r="CY14" s="308"/>
      <c r="CZ14" s="308"/>
      <c r="DA14" s="308"/>
      <c r="DB14" s="308"/>
      <c r="DC14" s="308"/>
      <c r="DD14" s="308"/>
      <c r="DE14" s="308"/>
      <c r="DF14" s="305"/>
      <c r="DG14" s="312"/>
      <c r="DH14" s="306"/>
      <c r="DI14" s="308"/>
      <c r="DJ14" s="308"/>
      <c r="DK14" s="305"/>
      <c r="DL14" s="312"/>
      <c r="DM14" s="306"/>
      <c r="DN14" s="308"/>
      <c r="DO14" s="308"/>
      <c r="DP14" s="305"/>
      <c r="DQ14" s="312"/>
      <c r="DR14" s="306"/>
      <c r="DS14" s="308"/>
      <c r="DT14" s="308"/>
      <c r="DU14" s="305"/>
      <c r="DV14" s="312"/>
      <c r="DW14" s="306"/>
      <c r="DX14" s="308"/>
      <c r="DY14" s="308"/>
      <c r="DZ14" s="305"/>
      <c r="EA14" s="284"/>
      <c r="EB14" s="306"/>
      <c r="EC14" s="308"/>
      <c r="ED14" s="308"/>
      <c r="EE14" s="305"/>
      <c r="EF14" s="284"/>
      <c r="EG14" s="306"/>
      <c r="EH14" s="308"/>
      <c r="EI14" s="308"/>
      <c r="EJ14" s="305"/>
      <c r="EK14" s="284"/>
      <c r="EL14" s="306"/>
      <c r="EM14" s="308"/>
      <c r="EN14" s="308"/>
      <c r="EO14" s="305"/>
      <c r="EP14" s="201"/>
      <c r="FF14" s="228"/>
      <c r="FG14" s="281"/>
      <c r="FH14" s="281"/>
      <c r="FI14" s="281"/>
      <c r="FJ14" s="281"/>
      <c r="FK14" s="281"/>
      <c r="FL14" s="281"/>
    </row>
    <row r="15" spans="1:168" ht="13.8" thickBot="1" x14ac:dyDescent="0.3">
      <c r="A15" s="28"/>
      <c r="C15" s="501"/>
      <c r="D15" s="502"/>
      <c r="E15" s="503"/>
      <c r="F15" s="87"/>
      <c r="G15" s="196"/>
      <c r="H15" s="244"/>
      <c r="I15" s="180"/>
      <c r="K15" s="192"/>
      <c r="Q15" s="1"/>
      <c r="R15" s="11"/>
      <c r="S15" s="8"/>
      <c r="T15" s="8"/>
      <c r="U15" s="8"/>
      <c r="V15" s="122"/>
      <c r="W15" s="65"/>
      <c r="X15" s="11"/>
      <c r="Y15" s="8"/>
      <c r="Z15" s="8"/>
      <c r="AA15" s="8"/>
      <c r="AB15" s="8"/>
      <c r="AC15" s="12"/>
      <c r="AD15" s="8"/>
      <c r="AE15" s="8"/>
      <c r="AF15" s="8"/>
      <c r="AG15" s="8"/>
      <c r="AH15" s="8"/>
      <c r="AI15" s="8"/>
      <c r="AJ15" s="8"/>
      <c r="AK15" s="8"/>
      <c r="AL15" s="8"/>
      <c r="AM15" s="1"/>
      <c r="AN15" s="1"/>
      <c r="AO15" s="228"/>
      <c r="AP15" s="228"/>
      <c r="AQ15" s="228"/>
      <c r="AR15" s="228"/>
      <c r="AS15" s="1"/>
      <c r="AT15" s="228"/>
      <c r="AU15" s="228"/>
      <c r="AV15" s="147"/>
      <c r="AW15" s="1"/>
      <c r="AX15" s="147"/>
      <c r="AY15" s="1"/>
      <c r="AZ15" s="147"/>
      <c r="BA15" s="1"/>
      <c r="BB15" s="147"/>
      <c r="BC15" s="1"/>
      <c r="BD15" s="147"/>
      <c r="BE15" s="1"/>
      <c r="BF15" s="147"/>
      <c r="BG15" s="1"/>
      <c r="BH15" s="1"/>
      <c r="BI15" s="309"/>
      <c r="BJ15" s="310"/>
      <c r="BK15" s="310"/>
      <c r="BL15" s="310"/>
      <c r="BM15" s="310"/>
      <c r="BN15" s="310"/>
      <c r="BO15" s="310"/>
      <c r="BP15" s="311"/>
      <c r="BQ15" s="312"/>
      <c r="BR15" s="309"/>
      <c r="BS15" s="310"/>
      <c r="BT15" s="310"/>
      <c r="BU15" s="310"/>
      <c r="BV15" s="310"/>
      <c r="BW15" s="310"/>
      <c r="BX15" s="310"/>
      <c r="BY15" s="310"/>
      <c r="BZ15" s="310"/>
      <c r="CA15" s="310"/>
      <c r="CB15" s="310"/>
      <c r="CC15" s="310"/>
      <c r="CD15" s="310"/>
      <c r="CE15" s="310"/>
      <c r="CF15" s="310"/>
      <c r="CG15" s="310"/>
      <c r="CH15" s="310"/>
      <c r="CI15" s="310"/>
      <c r="CJ15" s="310"/>
      <c r="CK15" s="310"/>
      <c r="CL15" s="311"/>
      <c r="CM15" s="312"/>
      <c r="CN15" s="309"/>
      <c r="CO15" s="310"/>
      <c r="CP15" s="310"/>
      <c r="CQ15" s="310"/>
      <c r="CR15" s="310"/>
      <c r="CS15" s="310"/>
      <c r="CT15" s="311"/>
      <c r="CU15" s="312"/>
      <c r="CV15" s="309"/>
      <c r="CW15" s="310"/>
      <c r="CX15" s="310"/>
      <c r="CY15" s="310"/>
      <c r="CZ15" s="310"/>
      <c r="DA15" s="310"/>
      <c r="DB15" s="310"/>
      <c r="DC15" s="310"/>
      <c r="DD15" s="310"/>
      <c r="DE15" s="310"/>
      <c r="DF15" s="311"/>
      <c r="DG15" s="312"/>
      <c r="DH15" s="309"/>
      <c r="DI15" s="310"/>
      <c r="DJ15" s="310"/>
      <c r="DK15" s="311"/>
      <c r="DL15" s="312"/>
      <c r="DM15" s="309"/>
      <c r="DN15" s="310"/>
      <c r="DO15" s="310"/>
      <c r="DP15" s="311"/>
      <c r="DQ15" s="312"/>
      <c r="DR15" s="309"/>
      <c r="DS15" s="310"/>
      <c r="DT15" s="310"/>
      <c r="DU15" s="311"/>
      <c r="DV15" s="312"/>
      <c r="DW15" s="309"/>
      <c r="DX15" s="310"/>
      <c r="DY15" s="310"/>
      <c r="DZ15" s="311"/>
      <c r="EA15" s="284"/>
      <c r="EB15" s="309"/>
      <c r="EC15" s="310"/>
      <c r="ED15" s="310"/>
      <c r="EE15" s="311"/>
      <c r="EF15" s="284"/>
      <c r="EG15" s="309"/>
      <c r="EH15" s="310"/>
      <c r="EI15" s="310"/>
      <c r="EJ15" s="311"/>
      <c r="EK15" s="284"/>
      <c r="EL15" s="309"/>
      <c r="EM15" s="310"/>
      <c r="EN15" s="310"/>
      <c r="EO15" s="311"/>
      <c r="EP15" s="201"/>
      <c r="FF15" s="228"/>
      <c r="FG15" s="281"/>
      <c r="FH15" s="281"/>
      <c r="FI15" s="281"/>
      <c r="FJ15" s="281"/>
      <c r="FK15" s="281"/>
      <c r="FL15" s="281"/>
    </row>
    <row r="16" spans="1:168" ht="15.75" customHeight="1" thickBot="1" x14ac:dyDescent="0.3">
      <c r="A16" s="497" t="s">
        <v>640</v>
      </c>
      <c r="B16" s="215">
        <v>30</v>
      </c>
      <c r="C16" s="614" t="s">
        <v>649</v>
      </c>
      <c r="D16" s="615"/>
      <c r="E16" s="620"/>
      <c r="F16" s="621" t="s">
        <v>650</v>
      </c>
      <c r="G16" s="622"/>
      <c r="H16" s="622"/>
      <c r="I16" s="623"/>
      <c r="J16" s="193" t="s">
        <v>651</v>
      </c>
      <c r="K16" s="194"/>
      <c r="L16" s="194" t="s">
        <v>652</v>
      </c>
      <c r="M16" s="194" t="s">
        <v>653</v>
      </c>
      <c r="N16" s="10" t="s">
        <v>654</v>
      </c>
      <c r="O16" s="10" t="s">
        <v>655</v>
      </c>
      <c r="Q16" s="1"/>
      <c r="R16" s="39"/>
      <c r="S16" s="40"/>
      <c r="T16" s="40"/>
      <c r="U16" s="40"/>
      <c r="V16" s="41"/>
      <c r="W16" s="65"/>
      <c r="X16" s="39"/>
      <c r="Y16" s="40"/>
      <c r="Z16" s="40"/>
      <c r="AA16" s="40"/>
      <c r="AB16" s="41"/>
      <c r="AC16" s="41"/>
      <c r="AE16" s="123" t="s">
        <v>656</v>
      </c>
      <c r="AF16" s="123" t="s">
        <v>657</v>
      </c>
      <c r="AG16" s="123" t="s">
        <v>658</v>
      </c>
      <c r="AH16" s="123" t="s">
        <v>659</v>
      </c>
      <c r="AJ16" s="64" t="s">
        <v>584</v>
      </c>
      <c r="AK16" s="164" t="s">
        <v>660</v>
      </c>
      <c r="AL16" s="165" t="s">
        <v>661</v>
      </c>
      <c r="AM16" s="147"/>
      <c r="AN16" s="1"/>
      <c r="AO16" s="1"/>
      <c r="AP16" s="228"/>
      <c r="AQ16" s="228"/>
      <c r="AR16" s="228"/>
      <c r="AS16" s="1"/>
      <c r="AT16" s="504"/>
      <c r="AU16" s="231" t="str">
        <f t="shared" ref="AU16:AU47" si="4">IF(D16&lt;&gt;0,D16,"")</f>
        <v/>
      </c>
      <c r="AV16" s="505" t="s">
        <v>573</v>
      </c>
      <c r="AW16" s="506"/>
      <c r="AX16" s="505" t="s">
        <v>662</v>
      </c>
      <c r="AY16" s="506"/>
      <c r="AZ16" s="505" t="s">
        <v>575</v>
      </c>
      <c r="BA16" s="506"/>
      <c r="BB16" s="505" t="s">
        <v>576</v>
      </c>
      <c r="BC16" s="506"/>
      <c r="BD16" s="505" t="s">
        <v>577</v>
      </c>
      <c r="BE16" s="506"/>
      <c r="BF16" s="505" t="s">
        <v>578</v>
      </c>
      <c r="BG16" s="506"/>
      <c r="BH16" s="1"/>
      <c r="BI16" s="265">
        <f ca="1">'Master Control'!AA47</f>
        <v>0</v>
      </c>
      <c r="BJ16" s="266" t="str">
        <f>Filter_Business_Line_Main</f>
        <v>(select)</v>
      </c>
      <c r="BK16" s="267"/>
      <c r="BL16" s="267"/>
      <c r="BM16" s="267"/>
      <c r="BN16" s="267"/>
      <c r="BO16" s="267"/>
      <c r="BP16" s="267"/>
      <c r="BQ16" s="274"/>
      <c r="BR16" s="265">
        <f ca="1">'Master Control'!AJ47</f>
        <v>0</v>
      </c>
      <c r="BS16" s="275" t="str">
        <f>Filter_Business_Line_Sub</f>
        <v>(none)</v>
      </c>
      <c r="BT16" s="274"/>
      <c r="BU16" s="274"/>
      <c r="BV16" s="274"/>
      <c r="BW16" s="274"/>
      <c r="BX16" s="274"/>
      <c r="BY16" s="274"/>
      <c r="BZ16" s="274"/>
      <c r="CA16" s="274"/>
      <c r="CB16" s="274"/>
      <c r="CC16" s="274"/>
      <c r="CD16" s="274"/>
      <c r="CE16" s="274"/>
      <c r="CF16" s="274"/>
      <c r="CG16" s="274"/>
      <c r="CH16" s="274"/>
      <c r="CI16" s="274"/>
      <c r="CJ16" s="274"/>
      <c r="CK16" s="274"/>
      <c r="CL16" s="274"/>
      <c r="CM16" s="274"/>
      <c r="CN16" s="265">
        <f ca="1">'Master Control'!BF47</f>
        <v>0</v>
      </c>
      <c r="CO16" s="275" t="str">
        <f>Filter_Phase</f>
        <v>(select)</v>
      </c>
      <c r="CQ16" s="274"/>
      <c r="CR16" s="274"/>
      <c r="CS16" s="274"/>
      <c r="CT16" s="274"/>
      <c r="CU16" s="274"/>
      <c r="CV16" s="265">
        <f>SUM(CW16:DE16)</f>
        <v>0</v>
      </c>
      <c r="CW16" s="276">
        <f>'Master Control'!BO47</f>
        <v>0</v>
      </c>
      <c r="CX16" s="276">
        <f>'Master Control'!BP47</f>
        <v>0</v>
      </c>
      <c r="CY16" s="276">
        <f>'Master Control'!BQ47</f>
        <v>0</v>
      </c>
      <c r="CZ16" s="276">
        <f>'Master Control'!BR47</f>
        <v>0</v>
      </c>
      <c r="DA16" s="276">
        <f>'Master Control'!BS47</f>
        <v>0</v>
      </c>
      <c r="DB16" s="276">
        <f>'Master Control'!BT47</f>
        <v>0</v>
      </c>
      <c r="DC16" s="276">
        <f>'Master Control'!BU47</f>
        <v>0</v>
      </c>
      <c r="DD16" s="276">
        <f>'Master Control'!BV47</f>
        <v>0</v>
      </c>
      <c r="DE16" s="276">
        <f>'Master Control'!BW47</f>
        <v>0</v>
      </c>
      <c r="DF16" s="274"/>
      <c r="DG16" s="274"/>
      <c r="DH16" s="265">
        <f ca="1">'Master Control'!BZ47</f>
        <v>0</v>
      </c>
      <c r="DI16" s="275" t="str">
        <f>Filter_Size</f>
        <v>(select)</v>
      </c>
      <c r="DJ16" s="274"/>
      <c r="DK16" s="274"/>
      <c r="DL16" s="274"/>
      <c r="DM16" s="265">
        <f ca="1">'Master Control'!CE47</f>
        <v>0</v>
      </c>
      <c r="DN16" s="275" t="str">
        <f>Filter_Contract</f>
        <v>(select)</v>
      </c>
      <c r="DO16" s="274"/>
      <c r="DP16" s="274"/>
      <c r="DQ16" s="274"/>
      <c r="DR16" s="265">
        <f>'Master Control'!CJ47</f>
        <v>0</v>
      </c>
      <c r="DS16" s="275" t="str">
        <f>Filter_Corporate_Risk</f>
        <v>(select)</v>
      </c>
      <c r="DT16" s="274"/>
      <c r="DU16" s="274"/>
      <c r="DV16" s="274"/>
      <c r="DW16" s="265">
        <f>'Master Control'!CO47</f>
        <v>0</v>
      </c>
      <c r="DX16" s="275" t="str">
        <f>Filter_Distributed_Execution</f>
        <v>(select)</v>
      </c>
      <c r="DY16" s="274"/>
      <c r="DZ16" s="274"/>
      <c r="EA16" s="274"/>
      <c r="EB16" s="265">
        <f>'Master Control'!CT47</f>
        <v>0</v>
      </c>
      <c r="EC16" s="275" t="str">
        <f>Filter_Joint_Venture</f>
        <v>(select)</v>
      </c>
      <c r="ED16" s="274"/>
      <c r="EE16" s="274"/>
      <c r="EF16" s="274"/>
      <c r="EG16" s="265">
        <f>'Master Control'!CY47</f>
        <v>0</v>
      </c>
      <c r="EH16" s="275" t="str">
        <f>Filter_Modularization</f>
        <v>(select)</v>
      </c>
      <c r="EI16" s="274"/>
      <c r="EJ16" s="274"/>
      <c r="EK16" s="274"/>
      <c r="EL16" s="265">
        <f>'Master Control'!DD47</f>
        <v>0</v>
      </c>
      <c r="EM16" s="275" t="str">
        <f>Filter_Fluor_Entities</f>
        <v>(select)</v>
      </c>
      <c r="EN16" s="274"/>
      <c r="EO16" s="274"/>
      <c r="EP16" s="201"/>
      <c r="EQ16" s="277" t="s">
        <v>663</v>
      </c>
      <c r="ER16" s="277" t="s">
        <v>664</v>
      </c>
      <c r="ES16" s="277" t="s">
        <v>665</v>
      </c>
      <c r="ET16" s="277" t="s">
        <v>666</v>
      </c>
      <c r="EU16" s="277" t="s">
        <v>667</v>
      </c>
      <c r="EV16" s="277" t="s">
        <v>668</v>
      </c>
      <c r="EW16" s="277" t="s">
        <v>669</v>
      </c>
      <c r="EX16" s="277" t="s">
        <v>670</v>
      </c>
      <c r="EY16" s="277" t="s">
        <v>671</v>
      </c>
      <c r="EZ16" s="277" t="s">
        <v>672</v>
      </c>
      <c r="FA16" s="277" t="s">
        <v>673</v>
      </c>
      <c r="FF16" s="228"/>
      <c r="FG16" s="281"/>
      <c r="FH16" s="281"/>
      <c r="FI16" s="281"/>
      <c r="FJ16" s="281"/>
      <c r="FK16" s="281"/>
      <c r="FL16" s="281"/>
    </row>
    <row r="17" spans="1:168" ht="6" customHeight="1" x14ac:dyDescent="0.25">
      <c r="A17" s="28" t="s">
        <v>526</v>
      </c>
      <c r="C17" s="92"/>
      <c r="D17" s="3"/>
      <c r="E17" s="82"/>
      <c r="F17" s="592"/>
      <c r="G17" s="579"/>
      <c r="H17" s="579"/>
      <c r="I17" s="593"/>
      <c r="J17" s="94"/>
      <c r="K17" s="192"/>
      <c r="L17" s="507"/>
      <c r="M17" s="507"/>
      <c r="N17" s="507"/>
      <c r="O17" s="507"/>
      <c r="Q17" s="1"/>
      <c r="AE17" s="11"/>
      <c r="AF17" s="122"/>
      <c r="AG17" s="124" t="b">
        <f>AG18</f>
        <v>1</v>
      </c>
      <c r="AH17" s="124"/>
      <c r="AI17" s="168"/>
      <c r="AJ17" s="166"/>
      <c r="AK17" s="166"/>
      <c r="AL17" s="167"/>
      <c r="AM17" s="1"/>
      <c r="AN17" s="1"/>
      <c r="AO17" s="1"/>
      <c r="AP17" s="228"/>
      <c r="AQ17" s="228"/>
      <c r="AR17" s="228"/>
      <c r="AS17" s="1"/>
      <c r="AT17" s="230" t="str">
        <f t="shared" ref="AT17:AT48" si="5">IF(AG17&lt;&gt;TRUE,FALSE,"")</f>
        <v/>
      </c>
      <c r="AU17" s="231" t="str">
        <f t="shared" si="4"/>
        <v/>
      </c>
      <c r="AV17" s="227"/>
      <c r="AW17" s="230" t="str">
        <f>AW18</f>
        <v/>
      </c>
      <c r="AX17" s="227"/>
      <c r="AY17" s="230" t="str">
        <f>AY18</f>
        <v/>
      </c>
      <c r="AZ17" s="227"/>
      <c r="BA17" s="230" t="str">
        <f>BA18</f>
        <v/>
      </c>
      <c r="BB17" s="227"/>
      <c r="BC17" s="230" t="str">
        <f>BC18</f>
        <v/>
      </c>
      <c r="BD17" s="227"/>
      <c r="BE17" s="230" t="str">
        <f>BE18</f>
        <v/>
      </c>
      <c r="BF17" s="227"/>
      <c r="BG17" s="230" t="str">
        <f>BG18</f>
        <v/>
      </c>
      <c r="BH17" s="1"/>
      <c r="FE17" t="str">
        <f ca="1">FE18</f>
        <v>Hide</v>
      </c>
      <c r="FF17" s="228"/>
      <c r="FG17" s="281"/>
      <c r="FH17" s="281"/>
      <c r="FI17" s="281"/>
      <c r="FJ17" s="281"/>
      <c r="FK17" s="281"/>
      <c r="FL17" s="281"/>
    </row>
    <row r="18" spans="1:168" ht="15" x14ac:dyDescent="0.25">
      <c r="A18" s="28" t="s">
        <v>526</v>
      </c>
      <c r="C18" s="176" t="s">
        <v>558</v>
      </c>
      <c r="D18" s="316" t="str">
        <f>IF(Cklst_Style=4,IF(FIND("--",$C$3)=11,MID($C$3,9,1)&amp;"."&amp;AI18,MID($C$3,9,2)&amp;"."&amp;AI18),IF(FIND("--",$C$3)=9,MID($C$3,7,1)&amp;"."&amp;AI18,MID($C$3,7,2)&amp;"."&amp;AI18))</f>
        <v>3.1</v>
      </c>
      <c r="E18" s="484" t="s">
        <v>751</v>
      </c>
      <c r="F18" s="594"/>
      <c r="G18" s="600"/>
      <c r="H18" s="600"/>
      <c r="I18" s="601"/>
      <c r="J18" s="143"/>
      <c r="K18" s="192"/>
      <c r="L18" s="482"/>
      <c r="M18" s="482"/>
      <c r="N18" s="482"/>
      <c r="O18" s="482"/>
      <c r="Q18" s="1"/>
      <c r="R18" s="171"/>
      <c r="S18" s="171"/>
      <c r="T18" s="171"/>
      <c r="U18" s="171"/>
      <c r="AE18" s="11" t="b">
        <f>IF(F18=CHAR(80),TRUE,FALSE)</f>
        <v>0</v>
      </c>
      <c r="AF18" s="122" t="b">
        <f>IF(H18=CHAR(80),TRUE,FALSE)</f>
        <v>0</v>
      </c>
      <c r="AG18" s="12" t="b">
        <f>IF(OR(C18=CHAR(80),C18="."),TRUE,FALSE)</f>
        <v>1</v>
      </c>
      <c r="AH18" s="218">
        <v>1</v>
      </c>
      <c r="AI18" s="169">
        <v>1</v>
      </c>
      <c r="AJ18" s="160"/>
      <c r="AK18" s="160" t="b">
        <v>1</v>
      </c>
      <c r="AL18" s="161"/>
      <c r="AM18" s="1"/>
      <c r="AN18" s="1"/>
      <c r="AO18" s="1"/>
      <c r="AP18" s="228"/>
      <c r="AQ18" s="228"/>
      <c r="AR18" s="228"/>
      <c r="AS18" s="1"/>
      <c r="AT18" s="230" t="str">
        <f t="shared" si="5"/>
        <v/>
      </c>
      <c r="AU18" s="231" t="str">
        <f t="shared" si="4"/>
        <v>3.1</v>
      </c>
      <c r="AV18" s="318"/>
      <c r="AW18" s="230" t="str">
        <f>IF(AND(Setup_Flag=1,AV18="",$C18=""),FALSE,"")</f>
        <v/>
      </c>
      <c r="AX18" s="318"/>
      <c r="AY18" s="230" t="str">
        <f>IF(AND(MR2_Flag=1,AX18="",$C18=""),FALSE,"")</f>
        <v/>
      </c>
      <c r="AZ18" s="318"/>
      <c r="BA18" s="230" t="str">
        <f>IF(AND(DP_Flag=1,AZ18="",$C18=""),FALSE,"")</f>
        <v/>
      </c>
      <c r="BB18" s="318"/>
      <c r="BC18" s="230" t="str">
        <f>IF(AND(SS_Flag=1,BB18="",$C18=""),FALSE,"")</f>
        <v/>
      </c>
      <c r="BD18" s="318"/>
      <c r="BE18" s="230" t="str">
        <f>IF(AND(SP_Flag=1,BD18="",$C18=""),FALSE,"")</f>
        <v/>
      </c>
      <c r="BF18" s="318"/>
      <c r="BG18" s="230" t="str">
        <f>IF(AND(FM_Flag=1,BF18="",$C18=""),FALSE,"")</f>
        <v/>
      </c>
      <c r="BH18" s="1"/>
      <c r="BI18" s="268"/>
      <c r="BJ18" s="269" t="s">
        <v>675</v>
      </c>
      <c r="BK18" s="269" t="s">
        <v>675</v>
      </c>
      <c r="BL18" s="269" t="s">
        <v>675</v>
      </c>
      <c r="BM18" s="269" t="s">
        <v>675</v>
      </c>
      <c r="BN18" s="269" t="s">
        <v>675</v>
      </c>
      <c r="BO18" s="269" t="s">
        <v>675</v>
      </c>
      <c r="BP18" s="270" t="str">
        <f ca="1">IF(OR(BI$16=0,BR$16&lt;&gt;0),"",IF(OFFSET(BI18,0,BI$16)="Y",1,IF(OFFSET(BI18,0,BI$16)="N",0,"")))</f>
        <v/>
      </c>
      <c r="BQ18" s="278"/>
      <c r="BR18" s="268"/>
      <c r="BS18" s="269" t="s">
        <v>675</v>
      </c>
      <c r="BT18" s="269" t="s">
        <v>675</v>
      </c>
      <c r="BU18" s="269" t="s">
        <v>675</v>
      </c>
      <c r="BV18" s="269" t="s">
        <v>675</v>
      </c>
      <c r="BW18" s="269" t="s">
        <v>675</v>
      </c>
      <c r="BX18" s="269" t="s">
        <v>675</v>
      </c>
      <c r="BY18" s="269" t="s">
        <v>675</v>
      </c>
      <c r="BZ18" s="269" t="s">
        <v>675</v>
      </c>
      <c r="CA18" s="269" t="s">
        <v>675</v>
      </c>
      <c r="CB18" s="269" t="s">
        <v>675</v>
      </c>
      <c r="CC18" s="269" t="s">
        <v>675</v>
      </c>
      <c r="CD18" s="269" t="s">
        <v>675</v>
      </c>
      <c r="CE18" s="269" t="s">
        <v>675</v>
      </c>
      <c r="CF18" s="269" t="s">
        <v>675</v>
      </c>
      <c r="CG18" s="269" t="s">
        <v>675</v>
      </c>
      <c r="CH18" s="269" t="s">
        <v>675</v>
      </c>
      <c r="CI18" s="269" t="s">
        <v>675</v>
      </c>
      <c r="CJ18" s="269" t="s">
        <v>675</v>
      </c>
      <c r="CK18" s="269" t="s">
        <v>675</v>
      </c>
      <c r="CL18" s="270" t="str">
        <f ca="1">IF(BR$16=0,"",IF(OFFSET(BR18,0,BR$16)="Y",1,IF(OFFSET(BR18,0,BR$16)="N",0,"")))</f>
        <v/>
      </c>
      <c r="CM18" s="278"/>
      <c r="CN18" s="268"/>
      <c r="CO18" s="269" t="s">
        <v>675</v>
      </c>
      <c r="CP18" s="269" t="s">
        <v>675</v>
      </c>
      <c r="CQ18" s="269" t="s">
        <v>675</v>
      </c>
      <c r="CR18" s="269" t="s">
        <v>675</v>
      </c>
      <c r="CS18" s="269" t="s">
        <v>675</v>
      </c>
      <c r="CT18" s="270" t="str">
        <f ca="1">IF(OR(CN$16=0,CW$16&lt;&gt;0),"",IF(CW$16=1,0,IF(OFFSET(CN18,0,CN$16)="Y",1,IF(OFFSET(CN18,0,CN$16)="N",0,""))))</f>
        <v/>
      </c>
      <c r="CU18" s="188"/>
      <c r="CV18" s="268"/>
      <c r="CW18" s="269" t="s">
        <v>675</v>
      </c>
      <c r="CX18" s="269" t="s">
        <v>675</v>
      </c>
      <c r="CY18" s="269" t="s">
        <v>675</v>
      </c>
      <c r="CZ18" s="269" t="s">
        <v>675</v>
      </c>
      <c r="DA18" s="269" t="s">
        <v>675</v>
      </c>
      <c r="DB18" s="269" t="s">
        <v>675</v>
      </c>
      <c r="DC18" s="269" t="s">
        <v>675</v>
      </c>
      <c r="DD18" s="269" t="s">
        <v>675</v>
      </c>
      <c r="DE18" s="269" t="s">
        <v>675</v>
      </c>
      <c r="DF18" s="270" t="str">
        <f>IF(CV$16=0,"",IF(OR(AND(CW$16=1,CW18="Y"),AND(CX$16=1,CX18="Y"),AND(CY$16=1,CY18="Y"),AND(CZ$16=1,CZ18="Y"),AND(DA$16=1,DA18="Y"),AND(DB$16=1,DB18="Y"),AND(DC$16=1,DC18="Y"),AND(DD$16=1,DD18="Y"),AND(DE$16=1,DE18="Y")),1,IF(OR(AND(CW$16=1,CW18="N"),AND(CX$16=1,CX18="N"),AND(CY$16=1,CY18="N"),AND(CZ$16=1,CZ18="N"),AND(DA$16=1,DA18="N"),AND(DB$16=1,DB18="N"),AND(DC$16=1,DC18="N"),AND(DD$16=1,DD18="N"),AND(DE$16=1,DE18="N")),0,"")))</f>
        <v/>
      </c>
      <c r="DG18" s="188"/>
      <c r="DH18" s="268"/>
      <c r="DI18" s="269" t="s">
        <v>675</v>
      </c>
      <c r="DJ18" s="269" t="s">
        <v>675</v>
      </c>
      <c r="DK18" s="270" t="str">
        <f ca="1">IF(DH$16=0,"",IF(OFFSET(DH18,0,DH$16)="Y",1,IF(OFFSET(DH18,0,DH$16)="N",0,"")))</f>
        <v/>
      </c>
      <c r="DL18" s="188"/>
      <c r="DM18" s="268"/>
      <c r="DN18" s="269" t="s">
        <v>675</v>
      </c>
      <c r="DO18" s="269" t="s">
        <v>675</v>
      </c>
      <c r="DP18" s="270" t="str">
        <f ca="1">IF(DM$16=0,"",IF(OFFSET(DM18,0,DM$16)="Y",1,IF(OFFSET(DM18,0,DM$16)="N",0,"")))</f>
        <v/>
      </c>
      <c r="DQ18" s="188"/>
      <c r="DR18" s="268"/>
      <c r="DS18" s="269" t="s">
        <v>676</v>
      </c>
      <c r="DT18" s="279"/>
      <c r="DU18" s="270" t="str">
        <f ca="1">IF(DR$16=0,"",IF(AND(OFFSET(DR18,0,1)="Y",DS$16="Yes"),1,IF(OFFSET(DR18,0,1)="N",1,0)))</f>
        <v/>
      </c>
      <c r="DV18" s="188"/>
      <c r="DW18" s="268"/>
      <c r="DX18" s="269" t="s">
        <v>676</v>
      </c>
      <c r="DY18" s="279"/>
      <c r="DZ18" s="270" t="str">
        <f ca="1">IF(DW$16=0,"",IF(AND(OFFSET(DW18,0,1)="Y",DX$16="Yes"),1,IF(OFFSET(DW18,0,1)="N",1,0)))</f>
        <v/>
      </c>
      <c r="EA18" s="188"/>
      <c r="EB18" s="268"/>
      <c r="EC18" s="269" t="s">
        <v>676</v>
      </c>
      <c r="ED18" s="279"/>
      <c r="EE18" s="270" t="str">
        <f ca="1">IF(EB$16=0,"",IF(AND(OFFSET(EB18,0,1)="Y",EC$16="Yes"),1,IF(OFFSET(EB18,0,1)="N",1,0)))</f>
        <v/>
      </c>
      <c r="EF18" s="188"/>
      <c r="EG18" s="268"/>
      <c r="EH18" s="269" t="s">
        <v>676</v>
      </c>
      <c r="EI18" s="279"/>
      <c r="EJ18" s="270" t="str">
        <f ca="1">IF(EG$16=0,"",IF(AND(OFFSET(EG18,0,1)="Y",EH$16="Yes"),1,IF(OFFSET(EG18,0,1)="N",1,0)))</f>
        <v/>
      </c>
      <c r="EK18" s="188"/>
      <c r="EL18" s="268"/>
      <c r="EM18" s="269" t="s">
        <v>676</v>
      </c>
      <c r="EN18" s="279"/>
      <c r="EO18" s="270" t="str">
        <f ca="1">IF(EL$16=0,"",IF(AND(OFFSET(EL18,0,1)="Y",EM$16="Yes"),1,IF(OFFSET(EL18,0,1)="N",1,0)))</f>
        <v/>
      </c>
      <c r="EP18" s="271"/>
      <c r="EQ18" s="509" t="str">
        <f ca="1">BP18</f>
        <v/>
      </c>
      <c r="ER18" s="509" t="str">
        <f t="shared" ref="ER18" ca="1" si="6">CL18</f>
        <v/>
      </c>
      <c r="ES18" s="509" t="str">
        <f t="shared" ref="ES18" ca="1" si="7">CT18</f>
        <v/>
      </c>
      <c r="ET18" s="509" t="str">
        <f t="shared" ref="ET18" si="8">DF18</f>
        <v/>
      </c>
      <c r="EU18" s="509" t="str">
        <f t="shared" ref="EU18" ca="1" si="9">DK18</f>
        <v/>
      </c>
      <c r="EV18" s="509" t="str">
        <f t="shared" ref="EV18" ca="1" si="10">DP18</f>
        <v/>
      </c>
      <c r="EW18" s="509" t="str">
        <f t="shared" ref="EW18" ca="1" si="11">DU18</f>
        <v/>
      </c>
      <c r="EX18" s="509" t="str">
        <f t="shared" ref="EX18" ca="1" si="12">DZ18</f>
        <v/>
      </c>
      <c r="EY18" s="509" t="str">
        <f t="shared" ref="EY18" ca="1" si="13">EE18</f>
        <v/>
      </c>
      <c r="EZ18" s="509" t="str">
        <f t="shared" ref="EZ18" ca="1" si="14">EJ18</f>
        <v/>
      </c>
      <c r="FA18" s="509" t="str">
        <f t="shared" ref="FA18" ca="1" si="15">EO18</f>
        <v/>
      </c>
      <c r="FC18" s="509">
        <f t="shared" ref="FC18" ca="1" si="16">COUNTA(EQ18:FA18)-COUNTBLANK(EQ18:FA18)</f>
        <v>0</v>
      </c>
      <c r="FD18" s="280">
        <f t="shared" ref="FD18" ca="1" si="17">SUM(EQ18:FA18)</f>
        <v>0</v>
      </c>
      <c r="FE18" s="280" t="str">
        <f t="shared" ref="FE18" ca="1" si="18">IF(AND(FC18=FD18,FD18&gt;0),"Show","Hide")</f>
        <v>Hide</v>
      </c>
      <c r="FF18" s="228"/>
      <c r="FG18" s="281"/>
      <c r="FH18" s="281"/>
      <c r="FI18" s="281"/>
      <c r="FJ18" s="281"/>
      <c r="FK18" s="281"/>
      <c r="FL18" s="281"/>
    </row>
    <row r="19" spans="1:168" ht="6" customHeight="1" x14ac:dyDescent="0.25">
      <c r="A19" s="28" t="s">
        <v>526</v>
      </c>
      <c r="C19" s="93"/>
      <c r="D19" s="128"/>
      <c r="E19" s="86"/>
      <c r="F19" s="589"/>
      <c r="G19" s="590"/>
      <c r="H19" s="590"/>
      <c r="I19" s="591"/>
      <c r="J19" s="96"/>
      <c r="K19" s="196"/>
      <c r="L19" s="127"/>
      <c r="M19" s="127"/>
      <c r="N19" s="127"/>
      <c r="O19" s="127"/>
      <c r="Q19" s="1"/>
      <c r="AE19" s="11"/>
      <c r="AF19" s="122"/>
      <c r="AG19" s="12" t="b">
        <f>AG18</f>
        <v>1</v>
      </c>
      <c r="AH19" s="12"/>
      <c r="AI19" s="168"/>
      <c r="AJ19" s="166"/>
      <c r="AK19" s="166"/>
      <c r="AL19" s="167"/>
      <c r="AM19" s="1"/>
      <c r="AN19" s="1"/>
      <c r="AO19" s="1"/>
      <c r="AP19" s="228"/>
      <c r="AQ19" s="228"/>
      <c r="AR19" s="228"/>
      <c r="AS19" s="1"/>
      <c r="AT19" s="230" t="str">
        <f t="shared" si="5"/>
        <v/>
      </c>
      <c r="AU19" s="231" t="str">
        <f t="shared" si="4"/>
        <v/>
      </c>
      <c r="AV19" s="227"/>
      <c r="AW19" s="230" t="str">
        <f>AW18</f>
        <v/>
      </c>
      <c r="AX19" s="227"/>
      <c r="AY19" s="230" t="str">
        <f>AY18</f>
        <v/>
      </c>
      <c r="AZ19" s="227"/>
      <c r="BA19" s="230" t="str">
        <f>BA18</f>
        <v/>
      </c>
      <c r="BB19" s="227"/>
      <c r="BC19" s="230" t="str">
        <f>BC18</f>
        <v/>
      </c>
      <c r="BD19" s="227"/>
      <c r="BE19" s="230" t="str">
        <f>BE18</f>
        <v/>
      </c>
      <c r="BF19" s="227"/>
      <c r="BG19" s="230" t="str">
        <f>BG18</f>
        <v/>
      </c>
      <c r="BH19" s="1"/>
      <c r="FE19" t="str">
        <f ca="1">FE18</f>
        <v>Hide</v>
      </c>
      <c r="FF19" s="228"/>
      <c r="FG19" s="281"/>
      <c r="FH19" s="281"/>
      <c r="FI19" s="281"/>
      <c r="FJ19" s="281"/>
      <c r="FK19" s="281"/>
      <c r="FL19" s="281"/>
    </row>
    <row r="20" spans="1:168" ht="6" customHeight="1" x14ac:dyDescent="0.25">
      <c r="A20" s="28" t="s">
        <v>526</v>
      </c>
      <c r="C20" s="92"/>
      <c r="D20" s="3"/>
      <c r="E20" s="82"/>
      <c r="F20" s="191"/>
      <c r="G20" s="154"/>
      <c r="H20" s="187"/>
      <c r="I20" s="192"/>
      <c r="J20" s="94"/>
      <c r="K20" s="192"/>
      <c r="L20" s="507"/>
      <c r="M20" s="507"/>
      <c r="N20" s="507"/>
      <c r="O20" s="507"/>
      <c r="Q20" s="1"/>
      <c r="AE20" s="11"/>
      <c r="AF20" s="122"/>
      <c r="AG20" s="124" t="b">
        <f>AG21</f>
        <v>1</v>
      </c>
      <c r="AH20" s="124"/>
      <c r="AI20" s="168"/>
      <c r="AJ20" s="166"/>
      <c r="AK20" s="166"/>
      <c r="AL20" s="167"/>
      <c r="AM20" s="1"/>
      <c r="AN20" s="1"/>
      <c r="AO20" s="1"/>
      <c r="AP20" s="1"/>
      <c r="AQ20" s="1"/>
      <c r="AR20" s="1"/>
      <c r="AS20" s="1"/>
      <c r="AT20" s="230" t="str">
        <f t="shared" si="5"/>
        <v/>
      </c>
      <c r="AU20" s="231" t="str">
        <f t="shared" si="4"/>
        <v/>
      </c>
      <c r="AV20" s="227"/>
      <c r="AW20" s="230" t="str">
        <f>AW21</f>
        <v/>
      </c>
      <c r="AX20" s="227"/>
      <c r="AY20" s="230" t="str">
        <f>AY21</f>
        <v/>
      </c>
      <c r="AZ20" s="227"/>
      <c r="BA20" s="230" t="str">
        <f>BA21</f>
        <v/>
      </c>
      <c r="BB20" s="227"/>
      <c r="BC20" s="230" t="str">
        <f>BC21</f>
        <v/>
      </c>
      <c r="BD20" s="227"/>
      <c r="BE20" s="230" t="str">
        <f>BE21</f>
        <v/>
      </c>
      <c r="BF20" s="227"/>
      <c r="BG20" s="230" t="str">
        <f>BG21</f>
        <v/>
      </c>
      <c r="BH20" s="1"/>
      <c r="FE20" s="90" t="str">
        <f ca="1">FE21</f>
        <v>Hide</v>
      </c>
      <c r="FF20" s="228"/>
      <c r="FG20" s="281"/>
      <c r="FH20" s="281"/>
      <c r="FI20" s="281"/>
      <c r="FJ20" s="281"/>
      <c r="FK20" s="281"/>
      <c r="FL20" s="281"/>
    </row>
    <row r="21" spans="1:168" ht="15" x14ac:dyDescent="0.25">
      <c r="A21" s="28" t="s">
        <v>526</v>
      </c>
      <c r="C21" s="176" t="s">
        <v>558</v>
      </c>
      <c r="D21" s="316" t="str">
        <f>IF(Cklst_Style=4,IF(FIND("--",$C$3)=11,MID($C$3,9,1)&amp;"."&amp;AI21,MID($C$3,9,2)&amp;"."&amp;AI21),IF(FIND("--",$C$3)=9,MID($C$3,7,1)&amp;"."&amp;AI21,MID($C$3,7,2)&amp;"."&amp;AI21))</f>
        <v>3.2</v>
      </c>
      <c r="E21" s="483" t="s">
        <v>752</v>
      </c>
      <c r="F21" s="177"/>
      <c r="G21" s="508" t="s">
        <v>203</v>
      </c>
      <c r="H21" s="181"/>
      <c r="I21" s="151" t="s">
        <v>216</v>
      </c>
      <c r="J21" s="143"/>
      <c r="K21" s="192"/>
      <c r="L21" s="482"/>
      <c r="M21" s="482"/>
      <c r="N21" s="482"/>
      <c r="O21" s="482"/>
      <c r="Q21" s="1"/>
      <c r="R21" s="171"/>
      <c r="S21" s="171"/>
      <c r="T21" s="171"/>
      <c r="U21" s="171"/>
      <c r="AE21" s="11" t="b">
        <f>IF(F21=CHAR(80),TRUE,FALSE)</f>
        <v>0</v>
      </c>
      <c r="AF21" s="122" t="b">
        <f>IF(H21=CHAR(80),TRUE,FALSE)</f>
        <v>0</v>
      </c>
      <c r="AG21" s="12" t="b">
        <f>IF(OR(C21=CHAR(80),C21="."),TRUE,FALSE)</f>
        <v>1</v>
      </c>
      <c r="AH21" s="218">
        <v>0</v>
      </c>
      <c r="AI21" s="169">
        <v>2</v>
      </c>
      <c r="AJ21" s="160"/>
      <c r="AK21" s="160"/>
      <c r="AL21" s="161" t="b">
        <v>1</v>
      </c>
      <c r="AM21" s="1"/>
      <c r="AN21" s="1"/>
      <c r="AO21" s="1"/>
      <c r="AP21" s="1"/>
      <c r="AQ21" s="1"/>
      <c r="AR21" s="1"/>
      <c r="AS21" s="1"/>
      <c r="AT21" s="230" t="str">
        <f t="shared" si="5"/>
        <v/>
      </c>
      <c r="AU21" s="231" t="str">
        <f t="shared" si="4"/>
        <v>3.2</v>
      </c>
      <c r="AV21" s="318"/>
      <c r="AW21" s="230" t="str">
        <f>IF(AND(Setup_Flag=1,AV21="",$C21=""),FALSE,"")</f>
        <v/>
      </c>
      <c r="AX21" s="318"/>
      <c r="AY21" s="230" t="str">
        <f>IF(AND(MR2_Flag=1,AX21="",$C21=""),FALSE,"")</f>
        <v/>
      </c>
      <c r="AZ21" s="318"/>
      <c r="BA21" s="230" t="str">
        <f>IF(AND(DP_Flag=1,AZ21="",$C21=""),FALSE,"")</f>
        <v/>
      </c>
      <c r="BB21" s="318"/>
      <c r="BC21" s="230" t="str">
        <f>IF(AND(SS_Flag=1,BB21="",$C21=""),FALSE,"")</f>
        <v/>
      </c>
      <c r="BD21" s="318"/>
      <c r="BE21" s="230" t="str">
        <f>IF(AND(SP_Flag=1,BD21="",$C21=""),FALSE,"")</f>
        <v/>
      </c>
      <c r="BF21" s="318"/>
      <c r="BG21" s="230" t="str">
        <f>IF(AND(FM_Flag=1,BF21="",$C21=""),FALSE,"")</f>
        <v/>
      </c>
      <c r="BH21" s="1"/>
      <c r="BI21" s="268"/>
      <c r="BJ21" s="269" t="s">
        <v>675</v>
      </c>
      <c r="BK21" s="269" t="s">
        <v>675</v>
      </c>
      <c r="BL21" s="269" t="s">
        <v>675</v>
      </c>
      <c r="BM21" s="269" t="s">
        <v>675</v>
      </c>
      <c r="BN21" s="269" t="s">
        <v>675</v>
      </c>
      <c r="BO21" s="269" t="s">
        <v>675</v>
      </c>
      <c r="BP21" s="270" t="str">
        <f ca="1">IF(OR(BI$16=0,BR$16&lt;&gt;0),"",IF(OFFSET(BI21,0,BI$16)="Y",1,IF(OFFSET(BI21,0,BI$16)="N",0,"")))</f>
        <v/>
      </c>
      <c r="BQ21" s="278"/>
      <c r="BR21" s="268"/>
      <c r="BS21" s="269" t="s">
        <v>675</v>
      </c>
      <c r="BT21" s="269" t="s">
        <v>675</v>
      </c>
      <c r="BU21" s="269" t="s">
        <v>675</v>
      </c>
      <c r="BV21" s="269" t="s">
        <v>675</v>
      </c>
      <c r="BW21" s="269" t="s">
        <v>675</v>
      </c>
      <c r="BX21" s="269" t="s">
        <v>675</v>
      </c>
      <c r="BY21" s="269" t="s">
        <v>675</v>
      </c>
      <c r="BZ21" s="269" t="s">
        <v>675</v>
      </c>
      <c r="CA21" s="269" t="s">
        <v>675</v>
      </c>
      <c r="CB21" s="269" t="s">
        <v>675</v>
      </c>
      <c r="CC21" s="269" t="s">
        <v>675</v>
      </c>
      <c r="CD21" s="269" t="s">
        <v>675</v>
      </c>
      <c r="CE21" s="269" t="s">
        <v>675</v>
      </c>
      <c r="CF21" s="269" t="s">
        <v>675</v>
      </c>
      <c r="CG21" s="269" t="s">
        <v>675</v>
      </c>
      <c r="CH21" s="269" t="s">
        <v>675</v>
      </c>
      <c r="CI21" s="269" t="s">
        <v>675</v>
      </c>
      <c r="CJ21" s="269" t="s">
        <v>675</v>
      </c>
      <c r="CK21" s="269" t="s">
        <v>675</v>
      </c>
      <c r="CL21" s="270" t="str">
        <f ca="1">IF(BR$16=0,"",IF(OFFSET(BR21,0,BR$16)="Y",1,IF(OFFSET(BR21,0,BR$16)="N",0,"")))</f>
        <v/>
      </c>
      <c r="CM21" s="278"/>
      <c r="CN21" s="268"/>
      <c r="CO21" s="269" t="s">
        <v>675</v>
      </c>
      <c r="CP21" s="269" t="s">
        <v>675</v>
      </c>
      <c r="CQ21" s="269" t="s">
        <v>675</v>
      </c>
      <c r="CR21" s="269" t="s">
        <v>675</v>
      </c>
      <c r="CS21" s="269" t="s">
        <v>675</v>
      </c>
      <c r="CT21" s="270" t="str">
        <f ca="1">IF(OR(CN$16=0,CW$16&lt;&gt;0),"",IF(CW$16=1,0,IF(OFFSET(CN21,0,CN$16)="Y",1,IF(OFFSET(CN21,0,CN$16)="N",0,""))))</f>
        <v/>
      </c>
      <c r="CU21" s="188"/>
      <c r="CV21" s="268"/>
      <c r="CW21" s="269" t="s">
        <v>675</v>
      </c>
      <c r="CX21" s="269" t="s">
        <v>675</v>
      </c>
      <c r="CY21" s="269" t="s">
        <v>675</v>
      </c>
      <c r="CZ21" s="269" t="s">
        <v>675</v>
      </c>
      <c r="DA21" s="269" t="s">
        <v>675</v>
      </c>
      <c r="DB21" s="269" t="s">
        <v>675</v>
      </c>
      <c r="DC21" s="269" t="s">
        <v>675</v>
      </c>
      <c r="DD21" s="269" t="s">
        <v>675</v>
      </c>
      <c r="DE21" s="269" t="s">
        <v>675</v>
      </c>
      <c r="DF21" s="270" t="str">
        <f>IF(CV$16=0,"",IF(OR(AND(CW$16=1,CW21="Y"),AND(CX$16=1,CX21="Y"),AND(CY$16=1,CY21="Y"),AND(CZ$16=1,CZ21="Y"),AND(DA$16=1,DA21="Y"),AND(DB$16=1,DB21="Y"),AND(DC$16=1,DC21="Y"),AND(DD$16=1,DD21="Y"),AND(DE$16=1,DE21="Y")),1,IF(OR(AND(CW$16=1,CW21="N"),AND(CX$16=1,CX21="N"),AND(CY$16=1,CY21="N"),AND(CZ$16=1,CZ21="N"),AND(DA$16=1,DA21="N"),AND(DB$16=1,DB21="N"),AND(DC$16=1,DC21="N"),AND(DD$16=1,DD21="N"),AND(DE$16=1,DE21="N")),0,"")))</f>
        <v/>
      </c>
      <c r="DG21" s="188"/>
      <c r="DH21" s="268"/>
      <c r="DI21" s="269" t="s">
        <v>675</v>
      </c>
      <c r="DJ21" s="269" t="s">
        <v>675</v>
      </c>
      <c r="DK21" s="270" t="str">
        <f ca="1">IF(DH$16=0,"",IF(OFFSET(DH21,0,DH$16)="Y",1,IF(OFFSET(DH21,0,DH$16)="N",0,"")))</f>
        <v/>
      </c>
      <c r="DL21" s="188"/>
      <c r="DM21" s="268"/>
      <c r="DN21" s="269" t="s">
        <v>675</v>
      </c>
      <c r="DO21" s="269" t="s">
        <v>675</v>
      </c>
      <c r="DP21" s="270" t="str">
        <f ca="1">IF(DM$16=0,"",IF(OFFSET(DM21,0,DM$16)="Y",1,IF(OFFSET(DM21,0,DM$16)="N",0,"")))</f>
        <v/>
      </c>
      <c r="DQ21" s="188"/>
      <c r="DR21" s="268"/>
      <c r="DS21" s="269" t="s">
        <v>676</v>
      </c>
      <c r="DT21" s="279"/>
      <c r="DU21" s="270" t="str">
        <f ca="1">IF(DR$16=0,"",IF(AND(OFFSET(DR21,0,1)="Y",DS$16="Yes"),1,IF(OFFSET(DR21,0,1)="N",1,0)))</f>
        <v/>
      </c>
      <c r="DV21" s="188"/>
      <c r="DW21" s="268"/>
      <c r="DX21" s="269" t="s">
        <v>676</v>
      </c>
      <c r="DY21" s="279"/>
      <c r="DZ21" s="270" t="str">
        <f ca="1">IF(DW$16=0,"",IF(AND(OFFSET(DW21,0,1)="Y",DX$16="Yes"),1,IF(OFFSET(DW21,0,1)="N",1,0)))</f>
        <v/>
      </c>
      <c r="EA21" s="188"/>
      <c r="EB21" s="268"/>
      <c r="EC21" s="269" t="s">
        <v>676</v>
      </c>
      <c r="ED21" s="279"/>
      <c r="EE21" s="270" t="str">
        <f ca="1">IF(EB$16=0,"",IF(AND(OFFSET(EB21,0,1)="Y",EC$16="Yes"),1,IF(OFFSET(EB21,0,1)="N",1,0)))</f>
        <v/>
      </c>
      <c r="EF21" s="188"/>
      <c r="EG21" s="268"/>
      <c r="EH21" s="269" t="s">
        <v>676</v>
      </c>
      <c r="EI21" s="279"/>
      <c r="EJ21" s="270" t="str">
        <f ca="1">IF(EG$16=0,"",IF(AND(OFFSET(EG21,0,1)="Y",EH$16="Yes"),1,IF(OFFSET(EG21,0,1)="N",1,0)))</f>
        <v/>
      </c>
      <c r="EK21" s="188"/>
      <c r="EL21" s="268"/>
      <c r="EM21" s="269" t="s">
        <v>676</v>
      </c>
      <c r="EN21" s="279"/>
      <c r="EO21" s="270" t="str">
        <f ca="1">IF(EL$16=0,"",IF(AND(OFFSET(EL21,0,1)="Y",EM$16="Yes"),1,IF(OFFSET(EL21,0,1)="N",1,0)))</f>
        <v/>
      </c>
      <c r="EP21" s="271"/>
      <c r="EQ21" s="509" t="str">
        <f ca="1">BP21</f>
        <v/>
      </c>
      <c r="ER21" s="509" t="str">
        <f t="shared" ref="ER21" ca="1" si="19">CL21</f>
        <v/>
      </c>
      <c r="ES21" s="509" t="str">
        <f t="shared" ref="ES21" ca="1" si="20">CT21</f>
        <v/>
      </c>
      <c r="ET21" s="509" t="str">
        <f t="shared" ref="ET21" si="21">DF21</f>
        <v/>
      </c>
      <c r="EU21" s="509" t="str">
        <f t="shared" ref="EU21" ca="1" si="22">DK21</f>
        <v/>
      </c>
      <c r="EV21" s="509" t="str">
        <f t="shared" ref="EV21" ca="1" si="23">DP21</f>
        <v/>
      </c>
      <c r="EW21" s="509" t="str">
        <f t="shared" ref="EW21" ca="1" si="24">DU21</f>
        <v/>
      </c>
      <c r="EX21" s="509" t="str">
        <f t="shared" ref="EX21" ca="1" si="25">DZ21</f>
        <v/>
      </c>
      <c r="EY21" s="509" t="str">
        <f t="shared" ref="EY21" ca="1" si="26">EE21</f>
        <v/>
      </c>
      <c r="EZ21" s="509" t="str">
        <f t="shared" ref="EZ21" ca="1" si="27">EJ21</f>
        <v/>
      </c>
      <c r="FA21" s="509" t="str">
        <f t="shared" ref="FA21" ca="1" si="28">EO21</f>
        <v/>
      </c>
      <c r="FC21" s="509">
        <f t="shared" ref="FC21" ca="1" si="29">COUNTA(EQ21:FA21)-COUNTBLANK(EQ21:FA21)</f>
        <v>0</v>
      </c>
      <c r="FD21" s="280">
        <f t="shared" ref="FD21" ca="1" si="30">SUM(EQ21:FA21)</f>
        <v>0</v>
      </c>
      <c r="FE21" s="280" t="str">
        <f t="shared" ref="FE21" ca="1" si="31">IF(AND(FC21=FD21,FD21&gt;0),"Show","Hide")</f>
        <v>Hide</v>
      </c>
      <c r="FF21" s="228"/>
      <c r="FG21" s="281"/>
      <c r="FH21" s="281"/>
      <c r="FI21" s="281"/>
      <c r="FJ21" s="281"/>
      <c r="FK21" s="281"/>
      <c r="FL21" s="281"/>
    </row>
    <row r="22" spans="1:168" ht="6" customHeight="1" x14ac:dyDescent="0.25">
      <c r="A22" s="28" t="s">
        <v>526</v>
      </c>
      <c r="C22" s="93"/>
      <c r="D22" s="128"/>
      <c r="E22" s="86"/>
      <c r="F22" s="195"/>
      <c r="G22" s="153"/>
      <c r="H22" s="182"/>
      <c r="I22" s="196"/>
      <c r="J22" s="96"/>
      <c r="K22" s="196"/>
      <c r="L22" s="127"/>
      <c r="M22" s="127"/>
      <c r="N22" s="127"/>
      <c r="O22" s="127"/>
      <c r="Q22" s="1"/>
      <c r="AE22" s="11"/>
      <c r="AF22" s="122"/>
      <c r="AG22" s="12" t="b">
        <f>AG21</f>
        <v>1</v>
      </c>
      <c r="AH22" s="12"/>
      <c r="AI22" s="168"/>
      <c r="AJ22" s="166"/>
      <c r="AK22" s="166"/>
      <c r="AL22" s="167"/>
      <c r="AM22" s="1"/>
      <c r="AN22" s="1"/>
      <c r="AO22" s="1"/>
      <c r="AP22" s="1"/>
      <c r="AQ22" s="1"/>
      <c r="AR22" s="1"/>
      <c r="AS22" s="1"/>
      <c r="AT22" s="230" t="str">
        <f t="shared" si="5"/>
        <v/>
      </c>
      <c r="AU22" s="231" t="str">
        <f t="shared" si="4"/>
        <v/>
      </c>
      <c r="AV22" s="227"/>
      <c r="AW22" s="230" t="str">
        <f>AW21</f>
        <v/>
      </c>
      <c r="AX22" s="227"/>
      <c r="AY22" s="230" t="str">
        <f>AY21</f>
        <v/>
      </c>
      <c r="AZ22" s="227"/>
      <c r="BA22" s="230" t="str">
        <f>BA21</f>
        <v/>
      </c>
      <c r="BB22" s="227"/>
      <c r="BC22" s="230" t="str">
        <f>BC21</f>
        <v/>
      </c>
      <c r="BD22" s="227"/>
      <c r="BE22" s="230" t="str">
        <f>BE21</f>
        <v/>
      </c>
      <c r="BF22" s="227"/>
      <c r="BG22" s="230" t="str">
        <f>BG21</f>
        <v/>
      </c>
      <c r="BH22" s="1"/>
      <c r="FE22" s="90" t="str">
        <f ca="1">FE21</f>
        <v>Hide</v>
      </c>
      <c r="FF22" s="228"/>
      <c r="FG22" s="281"/>
      <c r="FH22" s="281"/>
      <c r="FI22" s="281"/>
      <c r="FJ22" s="281"/>
      <c r="FK22" s="281"/>
      <c r="FL22" s="281"/>
    </row>
    <row r="23" spans="1:168" ht="6" customHeight="1" x14ac:dyDescent="0.25">
      <c r="A23" s="28" t="s">
        <v>526</v>
      </c>
      <c r="C23" s="92"/>
      <c r="D23" s="3"/>
      <c r="E23" s="82"/>
      <c r="F23" s="191"/>
      <c r="G23" s="154"/>
      <c r="H23" s="187"/>
      <c r="I23" s="192"/>
      <c r="J23" s="94"/>
      <c r="K23" s="192"/>
      <c r="L23" s="507"/>
      <c r="M23" s="507"/>
      <c r="N23" s="507"/>
      <c r="O23" s="507"/>
      <c r="Q23" s="1"/>
      <c r="AE23" s="11"/>
      <c r="AF23" s="122"/>
      <c r="AG23" s="124" t="b">
        <f>AG24</f>
        <v>1</v>
      </c>
      <c r="AH23" s="124"/>
      <c r="AI23" s="168"/>
      <c r="AJ23" s="166"/>
      <c r="AK23" s="166"/>
      <c r="AL23" s="167"/>
      <c r="AM23" s="1"/>
      <c r="AN23" s="1"/>
      <c r="AO23" s="1"/>
      <c r="AP23" s="1"/>
      <c r="AQ23" s="1"/>
      <c r="AR23" s="1"/>
      <c r="AS23" s="1"/>
      <c r="AT23" s="230" t="str">
        <f t="shared" si="5"/>
        <v/>
      </c>
      <c r="AU23" s="231" t="str">
        <f t="shared" si="4"/>
        <v/>
      </c>
      <c r="AV23" s="227"/>
      <c r="AW23" s="230" t="str">
        <f>AW24</f>
        <v/>
      </c>
      <c r="AX23" s="227"/>
      <c r="AY23" s="230" t="str">
        <f>AY24</f>
        <v/>
      </c>
      <c r="AZ23" s="227"/>
      <c r="BA23" s="230" t="str">
        <f>BA24</f>
        <v/>
      </c>
      <c r="BB23" s="227"/>
      <c r="BC23" s="230" t="str">
        <f>BC24</f>
        <v/>
      </c>
      <c r="BD23" s="227"/>
      <c r="BE23" s="230" t="str">
        <f>BE24</f>
        <v/>
      </c>
      <c r="BF23" s="227"/>
      <c r="BG23" s="230" t="str">
        <f>BG24</f>
        <v/>
      </c>
      <c r="BH23" s="1"/>
      <c r="FE23" s="90" t="str">
        <f ca="1">FE24</f>
        <v>Hide</v>
      </c>
      <c r="FF23" s="228"/>
      <c r="FG23" s="281"/>
      <c r="FH23" s="281"/>
      <c r="FI23" s="281"/>
      <c r="FJ23" s="281"/>
      <c r="FK23" s="281"/>
      <c r="FL23" s="281"/>
    </row>
    <row r="24" spans="1:168" ht="26.4" x14ac:dyDescent="0.25">
      <c r="A24" s="28" t="s">
        <v>526</v>
      </c>
      <c r="C24" s="176" t="s">
        <v>558</v>
      </c>
      <c r="D24" s="316" t="str">
        <f>IF(Cklst_Style=4,IF(FIND("--",$C$3)=11,MID($C$3,9,1)&amp;"."&amp;AI24,MID($C$3,9,2)&amp;"."&amp;AI24),IF(FIND("--",$C$3)=9,MID($C$3,7,1)&amp;"."&amp;AI24,MID($C$3,7,2)&amp;"."&amp;AI24))</f>
        <v>3.3</v>
      </c>
      <c r="E24" s="483" t="s">
        <v>753</v>
      </c>
      <c r="F24" s="177"/>
      <c r="G24" s="508" t="s">
        <v>203</v>
      </c>
      <c r="H24" s="181"/>
      <c r="I24" s="151" t="s">
        <v>216</v>
      </c>
      <c r="J24" s="143"/>
      <c r="K24" s="192"/>
      <c r="L24" s="482"/>
      <c r="M24" s="482"/>
      <c r="N24" s="482"/>
      <c r="O24" s="482"/>
      <c r="Q24" s="1"/>
      <c r="R24" s="171"/>
      <c r="S24" s="171"/>
      <c r="T24" s="171"/>
      <c r="U24" s="171"/>
      <c r="AE24" s="11" t="b">
        <f>IF(F24=CHAR(80),TRUE,FALSE)</f>
        <v>0</v>
      </c>
      <c r="AF24" s="122" t="b">
        <f>IF(H24=CHAR(80),TRUE,FALSE)</f>
        <v>0</v>
      </c>
      <c r="AG24" s="12" t="b">
        <f>IF(OR(C24=CHAR(80),C24="."),TRUE,FALSE)</f>
        <v>1</v>
      </c>
      <c r="AH24" s="218">
        <v>0</v>
      </c>
      <c r="AI24" s="169">
        <v>3</v>
      </c>
      <c r="AJ24" s="160"/>
      <c r="AK24" s="160"/>
      <c r="AL24" s="161" t="b">
        <v>1</v>
      </c>
      <c r="AM24" s="1"/>
      <c r="AN24" s="1"/>
      <c r="AO24" s="1"/>
      <c r="AP24" s="1"/>
      <c r="AQ24" s="1"/>
      <c r="AR24" s="1"/>
      <c r="AS24" s="1"/>
      <c r="AT24" s="230" t="str">
        <f t="shared" si="5"/>
        <v/>
      </c>
      <c r="AU24" s="231" t="str">
        <f t="shared" si="4"/>
        <v>3.3</v>
      </c>
      <c r="AV24" s="318"/>
      <c r="AW24" s="230" t="str">
        <f>IF(AND(Setup_Flag=1,AV24="",$C24=""),FALSE,"")</f>
        <v/>
      </c>
      <c r="AX24" s="318"/>
      <c r="AY24" s="230" t="str">
        <f>IF(AND(MR2_Flag=1,AX24="",$C24=""),FALSE,"")</f>
        <v/>
      </c>
      <c r="AZ24" s="318"/>
      <c r="BA24" s="230" t="str">
        <f>IF(AND(DP_Flag=1,AZ24="",$C24=""),FALSE,"")</f>
        <v/>
      </c>
      <c r="BB24" s="318"/>
      <c r="BC24" s="230" t="str">
        <f>IF(AND(SS_Flag=1,BB24="",$C24=""),FALSE,"")</f>
        <v/>
      </c>
      <c r="BD24" s="318"/>
      <c r="BE24" s="230" t="str">
        <f>IF(AND(SP_Flag=1,BD24="",$C24=""),FALSE,"")</f>
        <v/>
      </c>
      <c r="BF24" s="318"/>
      <c r="BG24" s="230" t="str">
        <f>IF(AND(FM_Flag=1,BF24="",$C24=""),FALSE,"")</f>
        <v/>
      </c>
      <c r="BH24" s="1"/>
      <c r="BI24" s="268"/>
      <c r="BJ24" s="269" t="s">
        <v>675</v>
      </c>
      <c r="BK24" s="269" t="s">
        <v>675</v>
      </c>
      <c r="BL24" s="269" t="s">
        <v>675</v>
      </c>
      <c r="BM24" s="269" t="s">
        <v>675</v>
      </c>
      <c r="BN24" s="269" t="s">
        <v>675</v>
      </c>
      <c r="BO24" s="269" t="s">
        <v>675</v>
      </c>
      <c r="BP24" s="270" t="str">
        <f ca="1">IF(OR(BI$16=0,BR$16&lt;&gt;0),"",IF(OFFSET(BI24,0,BI$16)="Y",1,IF(OFFSET(BI24,0,BI$16)="N",0,"")))</f>
        <v/>
      </c>
      <c r="BQ24" s="278"/>
      <c r="BR24" s="268"/>
      <c r="BS24" s="269" t="s">
        <v>675</v>
      </c>
      <c r="BT24" s="269" t="s">
        <v>675</v>
      </c>
      <c r="BU24" s="269" t="s">
        <v>675</v>
      </c>
      <c r="BV24" s="269" t="s">
        <v>675</v>
      </c>
      <c r="BW24" s="269" t="s">
        <v>675</v>
      </c>
      <c r="BX24" s="269" t="s">
        <v>675</v>
      </c>
      <c r="BY24" s="269" t="s">
        <v>675</v>
      </c>
      <c r="BZ24" s="269" t="s">
        <v>675</v>
      </c>
      <c r="CA24" s="269" t="s">
        <v>675</v>
      </c>
      <c r="CB24" s="269" t="s">
        <v>675</v>
      </c>
      <c r="CC24" s="269" t="s">
        <v>675</v>
      </c>
      <c r="CD24" s="269" t="s">
        <v>675</v>
      </c>
      <c r="CE24" s="269" t="s">
        <v>675</v>
      </c>
      <c r="CF24" s="269" t="s">
        <v>675</v>
      </c>
      <c r="CG24" s="269" t="s">
        <v>675</v>
      </c>
      <c r="CH24" s="269" t="s">
        <v>675</v>
      </c>
      <c r="CI24" s="269" t="s">
        <v>675</v>
      </c>
      <c r="CJ24" s="269" t="s">
        <v>675</v>
      </c>
      <c r="CK24" s="269" t="s">
        <v>675</v>
      </c>
      <c r="CL24" s="270" t="str">
        <f ca="1">IF(BR$16=0,"",IF(OFFSET(BR24,0,BR$16)="Y",1,IF(OFFSET(BR24,0,BR$16)="N",0,"")))</f>
        <v/>
      </c>
      <c r="CM24" s="278"/>
      <c r="CN24" s="268"/>
      <c r="CO24" s="269" t="s">
        <v>675</v>
      </c>
      <c r="CP24" s="269" t="s">
        <v>675</v>
      </c>
      <c r="CQ24" s="269" t="s">
        <v>675</v>
      </c>
      <c r="CR24" s="269" t="s">
        <v>675</v>
      </c>
      <c r="CS24" s="269" t="s">
        <v>675</v>
      </c>
      <c r="CT24" s="270" t="str">
        <f ca="1">IF(OR(CN$16=0,CW$16&lt;&gt;0),"",IF(CW$16=1,0,IF(OFFSET(CN24,0,CN$16)="Y",1,IF(OFFSET(CN24,0,CN$16)="N",0,""))))</f>
        <v/>
      </c>
      <c r="CU24" s="188"/>
      <c r="CV24" s="268"/>
      <c r="CW24" s="269" t="s">
        <v>675</v>
      </c>
      <c r="CX24" s="269" t="s">
        <v>675</v>
      </c>
      <c r="CY24" s="269" t="s">
        <v>675</v>
      </c>
      <c r="CZ24" s="269" t="s">
        <v>675</v>
      </c>
      <c r="DA24" s="269" t="s">
        <v>675</v>
      </c>
      <c r="DB24" s="269" t="s">
        <v>675</v>
      </c>
      <c r="DC24" s="269" t="s">
        <v>675</v>
      </c>
      <c r="DD24" s="269" t="s">
        <v>675</v>
      </c>
      <c r="DE24" s="269" t="s">
        <v>675</v>
      </c>
      <c r="DF24" s="270" t="str">
        <f>IF(CV$16=0,"",IF(OR(AND(CW$16=1,CW24="Y"),AND(CX$16=1,CX24="Y"),AND(CY$16=1,CY24="Y"),AND(CZ$16=1,CZ24="Y"),AND(DA$16=1,DA24="Y"),AND(DB$16=1,DB24="Y"),AND(DC$16=1,DC24="Y"),AND(DD$16=1,DD24="Y"),AND(DE$16=1,DE24="Y")),1,IF(OR(AND(CW$16=1,CW24="N"),AND(CX$16=1,CX24="N"),AND(CY$16=1,CY24="N"),AND(CZ$16=1,CZ24="N"),AND(DA$16=1,DA24="N"),AND(DB$16=1,DB24="N"),AND(DC$16=1,DC24="N"),AND(DD$16=1,DD24="N"),AND(DE$16=1,DE24="N")),0,"")))</f>
        <v/>
      </c>
      <c r="DG24" s="188"/>
      <c r="DH24" s="268"/>
      <c r="DI24" s="269" t="s">
        <v>675</v>
      </c>
      <c r="DJ24" s="269" t="s">
        <v>675</v>
      </c>
      <c r="DK24" s="270" t="str">
        <f ca="1">IF(DH$16=0,"",IF(OFFSET(DH24,0,DH$16)="Y",1,IF(OFFSET(DH24,0,DH$16)="N",0,"")))</f>
        <v/>
      </c>
      <c r="DL24" s="188"/>
      <c r="DM24" s="268"/>
      <c r="DN24" s="269" t="s">
        <v>675</v>
      </c>
      <c r="DO24" s="269" t="s">
        <v>675</v>
      </c>
      <c r="DP24" s="270" t="str">
        <f ca="1">IF(DM$16=0,"",IF(OFFSET(DM24,0,DM$16)="Y",1,IF(OFFSET(DM24,0,DM$16)="N",0,"")))</f>
        <v/>
      </c>
      <c r="DQ24" s="188"/>
      <c r="DR24" s="268"/>
      <c r="DS24" s="269" t="s">
        <v>676</v>
      </c>
      <c r="DT24" s="279"/>
      <c r="DU24" s="270" t="str">
        <f ca="1">IF(DR$16=0,"",IF(AND(OFFSET(DR24,0,1)="Y",DS$16="Yes"),1,IF(OFFSET(DR24,0,1)="N",1,0)))</f>
        <v/>
      </c>
      <c r="DV24" s="188"/>
      <c r="DW24" s="268"/>
      <c r="DX24" s="269" t="s">
        <v>676</v>
      </c>
      <c r="DY24" s="279"/>
      <c r="DZ24" s="270" t="str">
        <f ca="1">IF(DW$16=0,"",IF(AND(OFFSET(DW24,0,1)="Y",DX$16="Yes"),1,IF(OFFSET(DW24,0,1)="N",1,0)))</f>
        <v/>
      </c>
      <c r="EA24" s="188"/>
      <c r="EB24" s="268"/>
      <c r="EC24" s="269" t="s">
        <v>676</v>
      </c>
      <c r="ED24" s="279"/>
      <c r="EE24" s="270" t="str">
        <f ca="1">IF(EB$16=0,"",IF(AND(OFFSET(EB24,0,1)="Y",EC$16="Yes"),1,IF(OFFSET(EB24,0,1)="N",1,0)))</f>
        <v/>
      </c>
      <c r="EF24" s="188"/>
      <c r="EG24" s="268"/>
      <c r="EH24" s="269" t="s">
        <v>676</v>
      </c>
      <c r="EI24" s="279"/>
      <c r="EJ24" s="270" t="str">
        <f ca="1">IF(EG$16=0,"",IF(AND(OFFSET(EG24,0,1)="Y",EH$16="Yes"),1,IF(OFFSET(EG24,0,1)="N",1,0)))</f>
        <v/>
      </c>
      <c r="EK24" s="188"/>
      <c r="EL24" s="268"/>
      <c r="EM24" s="269" t="s">
        <v>676</v>
      </c>
      <c r="EN24" s="279"/>
      <c r="EO24" s="270" t="str">
        <f ca="1">IF(EL$16=0,"",IF(AND(OFFSET(EL24,0,1)="Y",EM$16="Yes"),1,IF(OFFSET(EL24,0,1)="N",1,0)))</f>
        <v/>
      </c>
      <c r="EP24" s="271"/>
      <c r="EQ24" s="509" t="str">
        <f ca="1">BP24</f>
        <v/>
      </c>
      <c r="ER24" s="509" t="str">
        <f t="shared" ref="ER24" ca="1" si="32">CL24</f>
        <v/>
      </c>
      <c r="ES24" s="509" t="str">
        <f t="shared" ref="ES24" ca="1" si="33">CT24</f>
        <v/>
      </c>
      <c r="ET24" s="509" t="str">
        <f t="shared" ref="ET24" si="34">DF24</f>
        <v/>
      </c>
      <c r="EU24" s="509" t="str">
        <f t="shared" ref="EU24" ca="1" si="35">DK24</f>
        <v/>
      </c>
      <c r="EV24" s="509" t="str">
        <f t="shared" ref="EV24" ca="1" si="36">DP24</f>
        <v/>
      </c>
      <c r="EW24" s="509" t="str">
        <f t="shared" ref="EW24" ca="1" si="37">DU24</f>
        <v/>
      </c>
      <c r="EX24" s="509" t="str">
        <f t="shared" ref="EX24" ca="1" si="38">DZ24</f>
        <v/>
      </c>
      <c r="EY24" s="509" t="str">
        <f t="shared" ref="EY24" ca="1" si="39">EE24</f>
        <v/>
      </c>
      <c r="EZ24" s="509" t="str">
        <f t="shared" ref="EZ24" ca="1" si="40">EJ24</f>
        <v/>
      </c>
      <c r="FA24" s="509" t="str">
        <f t="shared" ref="FA24" ca="1" si="41">EO24</f>
        <v/>
      </c>
      <c r="FC24" s="509">
        <f t="shared" ref="FC24" ca="1" si="42">COUNTA(EQ24:FA24)-COUNTBLANK(EQ24:FA24)</f>
        <v>0</v>
      </c>
      <c r="FD24" s="280">
        <f t="shared" ref="FD24" ca="1" si="43">SUM(EQ24:FA24)</f>
        <v>0</v>
      </c>
      <c r="FE24" s="280" t="str">
        <f t="shared" ref="FE24" ca="1" si="44">IF(AND(FC24=FD24,FD24&gt;0),"Show","Hide")</f>
        <v>Hide</v>
      </c>
      <c r="FF24" s="228"/>
      <c r="FG24" s="281"/>
      <c r="FH24" s="281"/>
      <c r="FI24" s="281"/>
      <c r="FJ24" s="281"/>
      <c r="FK24" s="281"/>
      <c r="FL24" s="281"/>
    </row>
    <row r="25" spans="1:168" ht="6" customHeight="1" x14ac:dyDescent="0.25">
      <c r="A25" s="28" t="s">
        <v>526</v>
      </c>
      <c r="C25" s="93"/>
      <c r="D25" s="128"/>
      <c r="E25" s="86"/>
      <c r="F25" s="195"/>
      <c r="G25" s="153"/>
      <c r="H25" s="182"/>
      <c r="I25" s="196"/>
      <c r="J25" s="96"/>
      <c r="K25" s="196"/>
      <c r="L25" s="127"/>
      <c r="M25" s="127"/>
      <c r="N25" s="127"/>
      <c r="O25" s="127"/>
      <c r="Q25" s="1"/>
      <c r="AE25" s="11"/>
      <c r="AF25" s="122"/>
      <c r="AG25" s="12" t="b">
        <f>AG24</f>
        <v>1</v>
      </c>
      <c r="AH25" s="12"/>
      <c r="AI25" s="168"/>
      <c r="AJ25" s="166"/>
      <c r="AK25" s="166"/>
      <c r="AL25" s="167"/>
      <c r="AM25" s="1"/>
      <c r="AN25" s="1"/>
      <c r="AO25" s="1"/>
      <c r="AP25" s="1"/>
      <c r="AQ25" s="1"/>
      <c r="AR25" s="1"/>
      <c r="AS25" s="1"/>
      <c r="AT25" s="230" t="str">
        <f t="shared" si="5"/>
        <v/>
      </c>
      <c r="AU25" s="231" t="str">
        <f t="shared" si="4"/>
        <v/>
      </c>
      <c r="AV25" s="227"/>
      <c r="AW25" s="230" t="str">
        <f>AW24</f>
        <v/>
      </c>
      <c r="AX25" s="227"/>
      <c r="AY25" s="230" t="str">
        <f>AY24</f>
        <v/>
      </c>
      <c r="AZ25" s="227"/>
      <c r="BA25" s="230" t="str">
        <f>BA24</f>
        <v/>
      </c>
      <c r="BB25" s="227"/>
      <c r="BC25" s="230" t="str">
        <f>BC24</f>
        <v/>
      </c>
      <c r="BD25" s="227"/>
      <c r="BE25" s="230" t="str">
        <f>BE24</f>
        <v/>
      </c>
      <c r="BF25" s="227"/>
      <c r="BG25" s="230" t="str">
        <f>BG24</f>
        <v/>
      </c>
      <c r="BH25" s="1"/>
      <c r="FE25" s="90" t="str">
        <f ca="1">FE24</f>
        <v>Hide</v>
      </c>
      <c r="FF25" s="228"/>
      <c r="FG25" s="281"/>
      <c r="FH25" s="281"/>
      <c r="FI25" s="281"/>
      <c r="FJ25" s="281"/>
      <c r="FK25" s="281"/>
      <c r="FL25" s="281"/>
    </row>
    <row r="26" spans="1:168" ht="6" customHeight="1" x14ac:dyDescent="0.25">
      <c r="A26" s="28" t="s">
        <v>526</v>
      </c>
      <c r="C26" s="92"/>
      <c r="D26" s="3"/>
      <c r="E26" s="82"/>
      <c r="F26" s="592"/>
      <c r="G26" s="579"/>
      <c r="H26" s="579"/>
      <c r="I26" s="593"/>
      <c r="J26" s="94"/>
      <c r="K26" s="192"/>
      <c r="L26" s="507"/>
      <c r="M26" s="507"/>
      <c r="N26" s="507"/>
      <c r="O26" s="507"/>
      <c r="Q26" s="1"/>
      <c r="AE26" s="11"/>
      <c r="AF26" s="122"/>
      <c r="AG26" s="124" t="b">
        <f>AG27</f>
        <v>1</v>
      </c>
      <c r="AH26" s="124"/>
      <c r="AI26" s="168"/>
      <c r="AJ26" s="166"/>
      <c r="AK26" s="166"/>
      <c r="AL26" s="167"/>
      <c r="AM26" s="1"/>
      <c r="AN26" s="1"/>
      <c r="AO26" s="1"/>
      <c r="AP26" s="1"/>
      <c r="AQ26" s="1"/>
      <c r="AR26" s="1"/>
      <c r="AS26" s="1"/>
      <c r="AT26" s="230" t="str">
        <f t="shared" si="5"/>
        <v/>
      </c>
      <c r="AU26" s="231" t="str">
        <f t="shared" si="4"/>
        <v/>
      </c>
      <c r="AV26" s="227"/>
      <c r="AW26" s="230" t="str">
        <f>AW27</f>
        <v/>
      </c>
      <c r="AX26" s="227"/>
      <c r="AY26" s="230" t="str">
        <f>AY27</f>
        <v/>
      </c>
      <c r="AZ26" s="227"/>
      <c r="BA26" s="230" t="str">
        <f>BA27</f>
        <v/>
      </c>
      <c r="BB26" s="227"/>
      <c r="BC26" s="230" t="str">
        <f>BC27</f>
        <v/>
      </c>
      <c r="BD26" s="227"/>
      <c r="BE26" s="230" t="str">
        <f>BE27</f>
        <v/>
      </c>
      <c r="BF26" s="227"/>
      <c r="BG26" s="230" t="str">
        <f>BG27</f>
        <v/>
      </c>
      <c r="BH26" s="1"/>
      <c r="FE26" s="90" t="str">
        <f ca="1">FE27</f>
        <v>Hide</v>
      </c>
      <c r="FF26" s="228"/>
      <c r="FG26" s="281"/>
      <c r="FH26" s="281"/>
      <c r="FI26" s="281"/>
      <c r="FJ26" s="281"/>
      <c r="FK26" s="281"/>
      <c r="FL26" s="281"/>
    </row>
    <row r="27" spans="1:168" ht="15" x14ac:dyDescent="0.25">
      <c r="A27" s="28" t="s">
        <v>526</v>
      </c>
      <c r="C27" s="176" t="s">
        <v>558</v>
      </c>
      <c r="D27" s="316" t="str">
        <f>IF(Cklst_Style=4,IF(FIND("--",$C$3)=11,MID($C$3,9,1)&amp;"."&amp;AI27,MID($C$3,9,2)&amp;"."&amp;AI27),IF(FIND("--",$C$3)=9,MID($C$3,7,1)&amp;"."&amp;AI27,MID($C$3,7,2)&amp;"."&amp;AI27))</f>
        <v>3.4</v>
      </c>
      <c r="E27" s="481" t="s">
        <v>754</v>
      </c>
      <c r="F27" s="594"/>
      <c r="G27" s="600"/>
      <c r="H27" s="600"/>
      <c r="I27" s="601"/>
      <c r="J27" s="143"/>
      <c r="K27" s="192"/>
      <c r="L27" s="482"/>
      <c r="M27" s="482"/>
      <c r="N27" s="482"/>
      <c r="O27" s="482"/>
      <c r="Q27" s="1"/>
      <c r="R27" s="171"/>
      <c r="S27" s="171"/>
      <c r="T27" s="171"/>
      <c r="U27" s="171"/>
      <c r="AE27" s="11" t="b">
        <f>IF(F27=CHAR(80),TRUE,FALSE)</f>
        <v>0</v>
      </c>
      <c r="AF27" s="122" t="b">
        <f>IF(H27=CHAR(80),TRUE,FALSE)</f>
        <v>0</v>
      </c>
      <c r="AG27" s="12" t="b">
        <f>IF(OR(C27=CHAR(80),C27="."),TRUE,FALSE)</f>
        <v>1</v>
      </c>
      <c r="AH27" s="218">
        <v>1</v>
      </c>
      <c r="AI27" s="169">
        <v>4</v>
      </c>
      <c r="AJ27" s="160"/>
      <c r="AK27" s="160" t="b">
        <v>1</v>
      </c>
      <c r="AL27" s="161"/>
      <c r="AM27" s="1"/>
      <c r="AN27" s="1"/>
      <c r="AO27" s="1"/>
      <c r="AP27" s="1"/>
      <c r="AQ27" s="1"/>
      <c r="AR27" s="1"/>
      <c r="AS27" s="1"/>
      <c r="AT27" s="230" t="str">
        <f t="shared" si="5"/>
        <v/>
      </c>
      <c r="AU27" s="231" t="str">
        <f t="shared" si="4"/>
        <v>3.4</v>
      </c>
      <c r="AV27" s="318"/>
      <c r="AW27" s="230" t="str">
        <f>IF(AND(Setup_Flag=1,AV27="",$C27=""),FALSE,"")</f>
        <v/>
      </c>
      <c r="AX27" s="318"/>
      <c r="AY27" s="230" t="str">
        <f>IF(AND(MR2_Flag=1,AX27="",$C27=""),FALSE,"")</f>
        <v/>
      </c>
      <c r="AZ27" s="318"/>
      <c r="BA27" s="230" t="str">
        <f>IF(AND(DP_Flag=1,AZ27="",$C27=""),FALSE,"")</f>
        <v/>
      </c>
      <c r="BB27" s="318"/>
      <c r="BC27" s="230" t="str">
        <f>IF(AND(SS_Flag=1,BB27="",$C27=""),FALSE,"")</f>
        <v/>
      </c>
      <c r="BD27" s="318"/>
      <c r="BE27" s="230" t="str">
        <f>IF(AND(SP_Flag=1,BD27="",$C27=""),FALSE,"")</f>
        <v/>
      </c>
      <c r="BF27" s="318"/>
      <c r="BG27" s="230" t="str">
        <f>IF(AND(FM_Flag=1,BF27="",$C27=""),FALSE,"")</f>
        <v/>
      </c>
      <c r="BH27" s="1"/>
      <c r="BI27" s="268"/>
      <c r="BJ27" s="269" t="s">
        <v>675</v>
      </c>
      <c r="BK27" s="269" t="s">
        <v>675</v>
      </c>
      <c r="BL27" s="269" t="s">
        <v>675</v>
      </c>
      <c r="BM27" s="269" t="s">
        <v>675</v>
      </c>
      <c r="BN27" s="269" t="s">
        <v>675</v>
      </c>
      <c r="BO27" s="269" t="s">
        <v>675</v>
      </c>
      <c r="BP27" s="270" t="str">
        <f ca="1">IF(OR(BI$16=0,BR$16&lt;&gt;0),"",IF(OFFSET(BI27,0,BI$16)="Y",1,IF(OFFSET(BI27,0,BI$16)="N",0,"")))</f>
        <v/>
      </c>
      <c r="BQ27" s="278"/>
      <c r="BR27" s="268"/>
      <c r="BS27" s="269" t="s">
        <v>675</v>
      </c>
      <c r="BT27" s="269" t="s">
        <v>675</v>
      </c>
      <c r="BU27" s="269" t="s">
        <v>675</v>
      </c>
      <c r="BV27" s="269" t="s">
        <v>675</v>
      </c>
      <c r="BW27" s="269" t="s">
        <v>675</v>
      </c>
      <c r="BX27" s="269" t="s">
        <v>675</v>
      </c>
      <c r="BY27" s="269" t="s">
        <v>675</v>
      </c>
      <c r="BZ27" s="269" t="s">
        <v>675</v>
      </c>
      <c r="CA27" s="269" t="s">
        <v>675</v>
      </c>
      <c r="CB27" s="269" t="s">
        <v>675</v>
      </c>
      <c r="CC27" s="269" t="s">
        <v>675</v>
      </c>
      <c r="CD27" s="269" t="s">
        <v>675</v>
      </c>
      <c r="CE27" s="269" t="s">
        <v>675</v>
      </c>
      <c r="CF27" s="269" t="s">
        <v>675</v>
      </c>
      <c r="CG27" s="269" t="s">
        <v>675</v>
      </c>
      <c r="CH27" s="269" t="s">
        <v>675</v>
      </c>
      <c r="CI27" s="269" t="s">
        <v>675</v>
      </c>
      <c r="CJ27" s="269" t="s">
        <v>675</v>
      </c>
      <c r="CK27" s="269" t="s">
        <v>675</v>
      </c>
      <c r="CL27" s="270" t="str">
        <f ca="1">IF(BR$16=0,"",IF(OFFSET(BR27,0,BR$16)="Y",1,IF(OFFSET(BR27,0,BR$16)="N",0,"")))</f>
        <v/>
      </c>
      <c r="CM27" s="278"/>
      <c r="CN27" s="268"/>
      <c r="CO27" s="269" t="s">
        <v>675</v>
      </c>
      <c r="CP27" s="269" t="s">
        <v>675</v>
      </c>
      <c r="CQ27" s="269" t="s">
        <v>675</v>
      </c>
      <c r="CR27" s="269" t="s">
        <v>675</v>
      </c>
      <c r="CS27" s="269" t="s">
        <v>675</v>
      </c>
      <c r="CT27" s="270" t="str">
        <f ca="1">IF(OR(CN$16=0,CW$16&lt;&gt;0),"",IF(CW$16=1,0,IF(OFFSET(CN27,0,CN$16)="Y",1,IF(OFFSET(CN27,0,CN$16)="N",0,""))))</f>
        <v/>
      </c>
      <c r="CU27" s="188"/>
      <c r="CV27" s="268"/>
      <c r="CW27" s="269" t="s">
        <v>675</v>
      </c>
      <c r="CX27" s="269" t="s">
        <v>675</v>
      </c>
      <c r="CY27" s="269" t="s">
        <v>675</v>
      </c>
      <c r="CZ27" s="269" t="s">
        <v>675</v>
      </c>
      <c r="DA27" s="269" t="s">
        <v>675</v>
      </c>
      <c r="DB27" s="269" t="s">
        <v>675</v>
      </c>
      <c r="DC27" s="269" t="s">
        <v>675</v>
      </c>
      <c r="DD27" s="269" t="s">
        <v>675</v>
      </c>
      <c r="DE27" s="269" t="s">
        <v>675</v>
      </c>
      <c r="DF27" s="270" t="str">
        <f>IF(CV$16=0,"",IF(OR(AND(CW$16=1,CW27="Y"),AND(CX$16=1,CX27="Y"),AND(CY$16=1,CY27="Y"),AND(CZ$16=1,CZ27="Y"),AND(DA$16=1,DA27="Y"),AND(DB$16=1,DB27="Y"),AND(DC$16=1,DC27="Y"),AND(DD$16=1,DD27="Y"),AND(DE$16=1,DE27="Y")),1,IF(OR(AND(CW$16=1,CW27="N"),AND(CX$16=1,CX27="N"),AND(CY$16=1,CY27="N"),AND(CZ$16=1,CZ27="N"),AND(DA$16=1,DA27="N"),AND(DB$16=1,DB27="N"),AND(DC$16=1,DC27="N"),AND(DD$16=1,DD27="N"),AND(DE$16=1,DE27="N")),0,"")))</f>
        <v/>
      </c>
      <c r="DG27" s="188"/>
      <c r="DH27" s="268"/>
      <c r="DI27" s="269" t="s">
        <v>675</v>
      </c>
      <c r="DJ27" s="269" t="s">
        <v>675</v>
      </c>
      <c r="DK27" s="270" t="str">
        <f ca="1">IF(DH$16=0,"",IF(OFFSET(DH27,0,DH$16)="Y",1,IF(OFFSET(DH27,0,DH$16)="N",0,"")))</f>
        <v/>
      </c>
      <c r="DL27" s="188"/>
      <c r="DM27" s="268"/>
      <c r="DN27" s="269" t="s">
        <v>675</v>
      </c>
      <c r="DO27" s="269" t="s">
        <v>675</v>
      </c>
      <c r="DP27" s="270" t="str">
        <f ca="1">IF(DM$16=0,"",IF(OFFSET(DM27,0,DM$16)="Y",1,IF(OFFSET(DM27,0,DM$16)="N",0,"")))</f>
        <v/>
      </c>
      <c r="DQ27" s="188"/>
      <c r="DR27" s="268"/>
      <c r="DS27" s="269" t="s">
        <v>676</v>
      </c>
      <c r="DT27" s="279"/>
      <c r="DU27" s="270" t="str">
        <f ca="1">IF(DR$16=0,"",IF(AND(OFFSET(DR27,0,1)="Y",DS$16="Yes"),1,IF(OFFSET(DR27,0,1)="N",1,0)))</f>
        <v/>
      </c>
      <c r="DV27" s="188"/>
      <c r="DW27" s="268"/>
      <c r="DX27" s="269" t="s">
        <v>676</v>
      </c>
      <c r="DY27" s="279"/>
      <c r="DZ27" s="270" t="str">
        <f ca="1">IF(DW$16=0,"",IF(AND(OFFSET(DW27,0,1)="Y",DX$16="Yes"),1,IF(OFFSET(DW27,0,1)="N",1,0)))</f>
        <v/>
      </c>
      <c r="EA27" s="188"/>
      <c r="EB27" s="268"/>
      <c r="EC27" s="269" t="s">
        <v>676</v>
      </c>
      <c r="ED27" s="279"/>
      <c r="EE27" s="270" t="str">
        <f ca="1">IF(EB$16=0,"",IF(AND(OFFSET(EB27,0,1)="Y",EC$16="Yes"),1,IF(OFFSET(EB27,0,1)="N",1,0)))</f>
        <v/>
      </c>
      <c r="EF27" s="188"/>
      <c r="EG27" s="268"/>
      <c r="EH27" s="269" t="s">
        <v>676</v>
      </c>
      <c r="EI27" s="279"/>
      <c r="EJ27" s="270" t="str">
        <f ca="1">IF(EG$16=0,"",IF(AND(OFFSET(EG27,0,1)="Y",EH$16="Yes"),1,IF(OFFSET(EG27,0,1)="N",1,0)))</f>
        <v/>
      </c>
      <c r="EK27" s="188"/>
      <c r="EL27" s="268"/>
      <c r="EM27" s="269" t="s">
        <v>676</v>
      </c>
      <c r="EN27" s="279"/>
      <c r="EO27" s="270" t="str">
        <f ca="1">IF(EL$16=0,"",IF(AND(OFFSET(EL27,0,1)="Y",EM$16="Yes"),1,IF(OFFSET(EL27,0,1)="N",1,0)))</f>
        <v/>
      </c>
      <c r="EP27" s="271"/>
      <c r="EQ27" s="509" t="str">
        <f ca="1">BP27</f>
        <v/>
      </c>
      <c r="ER27" s="509" t="str">
        <f t="shared" ref="ER27" ca="1" si="45">CL27</f>
        <v/>
      </c>
      <c r="ES27" s="509" t="str">
        <f t="shared" ref="ES27" ca="1" si="46">CT27</f>
        <v/>
      </c>
      <c r="ET27" s="509" t="str">
        <f t="shared" ref="ET27" si="47">DF27</f>
        <v/>
      </c>
      <c r="EU27" s="509" t="str">
        <f t="shared" ref="EU27" ca="1" si="48">DK27</f>
        <v/>
      </c>
      <c r="EV27" s="509" t="str">
        <f t="shared" ref="EV27" ca="1" si="49">DP27</f>
        <v/>
      </c>
      <c r="EW27" s="509" t="str">
        <f t="shared" ref="EW27" ca="1" si="50">DU27</f>
        <v/>
      </c>
      <c r="EX27" s="509" t="str">
        <f t="shared" ref="EX27" ca="1" si="51">DZ27</f>
        <v/>
      </c>
      <c r="EY27" s="509" t="str">
        <f t="shared" ref="EY27" ca="1" si="52">EE27</f>
        <v/>
      </c>
      <c r="EZ27" s="509" t="str">
        <f t="shared" ref="EZ27" ca="1" si="53">EJ27</f>
        <v/>
      </c>
      <c r="FA27" s="509" t="str">
        <f t="shared" ref="FA27" ca="1" si="54">EO27</f>
        <v/>
      </c>
      <c r="FC27" s="509">
        <f t="shared" ref="FC27" ca="1" si="55">COUNTA(EQ27:FA27)-COUNTBLANK(EQ27:FA27)</f>
        <v>0</v>
      </c>
      <c r="FD27" s="280">
        <f t="shared" ref="FD27" ca="1" si="56">SUM(EQ27:FA27)</f>
        <v>0</v>
      </c>
      <c r="FE27" s="280" t="str">
        <f t="shared" ref="FE27" ca="1" si="57">IF(AND(FC27=FD27,FD27&gt;0),"Show","Hide")</f>
        <v>Hide</v>
      </c>
      <c r="FF27" s="228"/>
      <c r="FG27" s="281"/>
      <c r="FH27" s="281"/>
      <c r="FI27" s="281"/>
      <c r="FJ27" s="281"/>
      <c r="FK27" s="281"/>
      <c r="FL27" s="281"/>
    </row>
    <row r="28" spans="1:168" ht="6" customHeight="1" x14ac:dyDescent="0.25">
      <c r="A28" s="28" t="s">
        <v>526</v>
      </c>
      <c r="C28" s="93"/>
      <c r="D28" s="128"/>
      <c r="E28" s="86"/>
      <c r="F28" s="589"/>
      <c r="G28" s="590"/>
      <c r="H28" s="590"/>
      <c r="I28" s="591"/>
      <c r="J28" s="96"/>
      <c r="K28" s="196"/>
      <c r="L28" s="127"/>
      <c r="M28" s="127"/>
      <c r="N28" s="127"/>
      <c r="O28" s="127"/>
      <c r="Q28" s="1"/>
      <c r="AE28" s="11"/>
      <c r="AF28" s="122"/>
      <c r="AG28" s="12" t="b">
        <f>AG27</f>
        <v>1</v>
      </c>
      <c r="AH28" s="12"/>
      <c r="AI28" s="168"/>
      <c r="AJ28" s="166"/>
      <c r="AK28" s="166"/>
      <c r="AL28" s="167"/>
      <c r="AM28" s="1"/>
      <c r="AN28" s="1"/>
      <c r="AO28" s="1"/>
      <c r="AP28" s="1"/>
      <c r="AQ28" s="1"/>
      <c r="AR28" s="1"/>
      <c r="AS28" s="1"/>
      <c r="AT28" s="230" t="str">
        <f t="shared" si="5"/>
        <v/>
      </c>
      <c r="AU28" s="231" t="str">
        <f t="shared" si="4"/>
        <v/>
      </c>
      <c r="AV28" s="227"/>
      <c r="AW28" s="230" t="str">
        <f>AW27</f>
        <v/>
      </c>
      <c r="AX28" s="227"/>
      <c r="AY28" s="230" t="str">
        <f>AY27</f>
        <v/>
      </c>
      <c r="AZ28" s="227"/>
      <c r="BA28" s="230" t="str">
        <f>BA27</f>
        <v/>
      </c>
      <c r="BB28" s="227"/>
      <c r="BC28" s="230" t="str">
        <f>BC27</f>
        <v/>
      </c>
      <c r="BD28" s="227"/>
      <c r="BE28" s="230" t="str">
        <f>BE27</f>
        <v/>
      </c>
      <c r="BF28" s="227"/>
      <c r="BG28" s="230" t="str">
        <f>BG27</f>
        <v/>
      </c>
      <c r="BH28" s="1"/>
      <c r="FE28" s="90" t="str">
        <f ca="1">FE27</f>
        <v>Hide</v>
      </c>
      <c r="FF28" s="228"/>
      <c r="FG28" s="281"/>
      <c r="FH28" s="281"/>
      <c r="FI28" s="281"/>
      <c r="FJ28" s="281"/>
      <c r="FK28" s="281"/>
      <c r="FL28" s="281"/>
    </row>
    <row r="29" spans="1:168" ht="6" customHeight="1" x14ac:dyDescent="0.25">
      <c r="A29" s="28" t="s">
        <v>526</v>
      </c>
      <c r="C29" s="92"/>
      <c r="D29" s="3"/>
      <c r="E29" s="82"/>
      <c r="F29" s="191"/>
      <c r="G29" s="154"/>
      <c r="H29" s="187"/>
      <c r="I29" s="192"/>
      <c r="J29" s="94"/>
      <c r="K29" s="192"/>
      <c r="L29" s="507"/>
      <c r="M29" s="507"/>
      <c r="N29" s="507"/>
      <c r="O29" s="507"/>
      <c r="Q29" s="1"/>
      <c r="AE29" s="11"/>
      <c r="AF29" s="122"/>
      <c r="AG29" s="124" t="b">
        <f>AG30</f>
        <v>1</v>
      </c>
      <c r="AH29" s="124"/>
      <c r="AI29" s="168"/>
      <c r="AJ29" s="166"/>
      <c r="AK29" s="166"/>
      <c r="AL29" s="167"/>
      <c r="AM29" s="1"/>
      <c r="AN29" s="1"/>
      <c r="AO29" s="1"/>
      <c r="AP29" s="1"/>
      <c r="AQ29" s="1"/>
      <c r="AR29" s="1"/>
      <c r="AS29" s="1"/>
      <c r="AT29" s="230" t="str">
        <f t="shared" si="5"/>
        <v/>
      </c>
      <c r="AU29" s="231" t="str">
        <f t="shared" si="4"/>
        <v/>
      </c>
      <c r="AV29" s="227"/>
      <c r="AW29" s="230" t="str">
        <f>AW30</f>
        <v/>
      </c>
      <c r="AX29" s="227"/>
      <c r="AY29" s="230" t="str">
        <f>AY30</f>
        <v/>
      </c>
      <c r="AZ29" s="227"/>
      <c r="BA29" s="230" t="str">
        <f>BA30</f>
        <v/>
      </c>
      <c r="BB29" s="227"/>
      <c r="BC29" s="230" t="str">
        <f>BC30</f>
        <v/>
      </c>
      <c r="BD29" s="227"/>
      <c r="BE29" s="230" t="str">
        <f>BE30</f>
        <v/>
      </c>
      <c r="BF29" s="227"/>
      <c r="BG29" s="230" t="str">
        <f>BG30</f>
        <v/>
      </c>
      <c r="BH29" s="1"/>
      <c r="FE29" s="90" t="str">
        <f ca="1">FE30</f>
        <v>Hide</v>
      </c>
      <c r="FF29" s="228"/>
      <c r="FG29" s="281"/>
      <c r="FH29" s="281"/>
      <c r="FI29" s="281"/>
      <c r="FJ29" s="281"/>
      <c r="FK29" s="281"/>
      <c r="FL29" s="281"/>
    </row>
    <row r="30" spans="1:168" ht="26.4" x14ac:dyDescent="0.25">
      <c r="A30" s="28" t="s">
        <v>526</v>
      </c>
      <c r="C30" s="176" t="s">
        <v>558</v>
      </c>
      <c r="D30" s="316" t="str">
        <f>IF(Cklst_Style=4,IF(FIND("--",$C$3)=11,MID($C$3,9,1)&amp;"."&amp;AI30,MID($C$3,9,2)&amp;"."&amp;AI30),IF(FIND("--",$C$3)=9,MID($C$3,7,1)&amp;"."&amp;AI30,MID($C$3,7,2)&amp;"."&amp;AI30))</f>
        <v>3.5</v>
      </c>
      <c r="E30" s="483" t="s">
        <v>755</v>
      </c>
      <c r="F30" s="177"/>
      <c r="G30" s="508" t="s">
        <v>203</v>
      </c>
      <c r="H30" s="181"/>
      <c r="I30" s="151" t="s">
        <v>216</v>
      </c>
      <c r="J30" s="143"/>
      <c r="K30" s="192"/>
      <c r="L30" s="482"/>
      <c r="M30" s="482"/>
      <c r="N30" s="482"/>
      <c r="O30" s="482"/>
      <c r="Q30" s="1"/>
      <c r="R30" s="171"/>
      <c r="S30" s="171"/>
      <c r="T30" s="171"/>
      <c r="U30" s="171"/>
      <c r="AE30" s="11" t="b">
        <f>IF(F30=CHAR(80),TRUE,FALSE)</f>
        <v>0</v>
      </c>
      <c r="AF30" s="122" t="b">
        <f>IF(H30=CHAR(80),TRUE,FALSE)</f>
        <v>0</v>
      </c>
      <c r="AG30" s="12" t="b">
        <f>IF(OR(C30=CHAR(80),C30="."),TRUE,FALSE)</f>
        <v>1</v>
      </c>
      <c r="AH30" s="218">
        <v>0</v>
      </c>
      <c r="AI30" s="169">
        <v>5</v>
      </c>
      <c r="AJ30" s="160"/>
      <c r="AK30" s="160"/>
      <c r="AL30" s="161" t="b">
        <v>1</v>
      </c>
      <c r="AM30" s="1"/>
      <c r="AN30" s="1"/>
      <c r="AO30" s="1"/>
      <c r="AP30" s="1"/>
      <c r="AQ30" s="1"/>
      <c r="AR30" s="1"/>
      <c r="AS30" s="1"/>
      <c r="AT30" s="230" t="str">
        <f t="shared" si="5"/>
        <v/>
      </c>
      <c r="AU30" s="231" t="str">
        <f t="shared" si="4"/>
        <v>3.5</v>
      </c>
      <c r="AV30" s="318"/>
      <c r="AW30" s="230" t="str">
        <f>IF(AND(Setup_Flag=1,AV30="",$C30=""),FALSE,"")</f>
        <v/>
      </c>
      <c r="AX30" s="318"/>
      <c r="AY30" s="230" t="str">
        <f>IF(AND(MR2_Flag=1,AX30="",$C30=""),FALSE,"")</f>
        <v/>
      </c>
      <c r="AZ30" s="318"/>
      <c r="BA30" s="230" t="str">
        <f>IF(AND(DP_Flag=1,AZ30="",$C30=""),FALSE,"")</f>
        <v/>
      </c>
      <c r="BB30" s="318"/>
      <c r="BC30" s="230" t="str">
        <f>IF(AND(SS_Flag=1,BB30="",$C30=""),FALSE,"")</f>
        <v/>
      </c>
      <c r="BD30" s="318"/>
      <c r="BE30" s="230" t="str">
        <f>IF(AND(SP_Flag=1,BD30="",$C30=""),FALSE,"")</f>
        <v/>
      </c>
      <c r="BF30" s="318"/>
      <c r="BG30" s="230" t="str">
        <f>IF(AND(FM_Flag=1,BF30="",$C30=""),FALSE,"")</f>
        <v/>
      </c>
      <c r="BH30" s="1"/>
      <c r="BI30" s="268"/>
      <c r="BJ30" s="269" t="s">
        <v>675</v>
      </c>
      <c r="BK30" s="269" t="s">
        <v>675</v>
      </c>
      <c r="BL30" s="269" t="s">
        <v>675</v>
      </c>
      <c r="BM30" s="269" t="s">
        <v>675</v>
      </c>
      <c r="BN30" s="269" t="s">
        <v>675</v>
      </c>
      <c r="BO30" s="269" t="s">
        <v>675</v>
      </c>
      <c r="BP30" s="270" t="str">
        <f ca="1">IF(OR(BI$16=0,BR$16&lt;&gt;0),"",IF(OFFSET(BI30,0,BI$16)="Y",1,IF(OFFSET(BI30,0,BI$16)="N",0,"")))</f>
        <v/>
      </c>
      <c r="BQ30" s="278"/>
      <c r="BR30" s="268"/>
      <c r="BS30" s="269" t="s">
        <v>675</v>
      </c>
      <c r="BT30" s="269" t="s">
        <v>675</v>
      </c>
      <c r="BU30" s="269" t="s">
        <v>675</v>
      </c>
      <c r="BV30" s="269" t="s">
        <v>675</v>
      </c>
      <c r="BW30" s="269" t="s">
        <v>675</v>
      </c>
      <c r="BX30" s="269" t="s">
        <v>675</v>
      </c>
      <c r="BY30" s="269" t="s">
        <v>675</v>
      </c>
      <c r="BZ30" s="269" t="s">
        <v>675</v>
      </c>
      <c r="CA30" s="269" t="s">
        <v>675</v>
      </c>
      <c r="CB30" s="269" t="s">
        <v>675</v>
      </c>
      <c r="CC30" s="269" t="s">
        <v>675</v>
      </c>
      <c r="CD30" s="269" t="s">
        <v>675</v>
      </c>
      <c r="CE30" s="269" t="s">
        <v>675</v>
      </c>
      <c r="CF30" s="269" t="s">
        <v>675</v>
      </c>
      <c r="CG30" s="269" t="s">
        <v>675</v>
      </c>
      <c r="CH30" s="269" t="s">
        <v>675</v>
      </c>
      <c r="CI30" s="269" t="s">
        <v>675</v>
      </c>
      <c r="CJ30" s="269" t="s">
        <v>675</v>
      </c>
      <c r="CK30" s="269" t="s">
        <v>675</v>
      </c>
      <c r="CL30" s="270" t="str">
        <f ca="1">IF(BR$16=0,"",IF(OFFSET(BR30,0,BR$16)="Y",1,IF(OFFSET(BR30,0,BR$16)="N",0,"")))</f>
        <v/>
      </c>
      <c r="CM30" s="278"/>
      <c r="CN30" s="268"/>
      <c r="CO30" s="269" t="s">
        <v>675</v>
      </c>
      <c r="CP30" s="269" t="s">
        <v>675</v>
      </c>
      <c r="CQ30" s="269" t="s">
        <v>675</v>
      </c>
      <c r="CR30" s="269" t="s">
        <v>675</v>
      </c>
      <c r="CS30" s="269" t="s">
        <v>675</v>
      </c>
      <c r="CT30" s="270" t="str">
        <f ca="1">IF(OR(CN$16=0,CW$16&lt;&gt;0),"",IF(CW$16=1,0,IF(OFFSET(CN30,0,CN$16)="Y",1,IF(OFFSET(CN30,0,CN$16)="N",0,""))))</f>
        <v/>
      </c>
      <c r="CU30" s="188"/>
      <c r="CV30" s="268"/>
      <c r="CW30" s="269" t="s">
        <v>675</v>
      </c>
      <c r="CX30" s="269" t="s">
        <v>675</v>
      </c>
      <c r="CY30" s="269" t="s">
        <v>675</v>
      </c>
      <c r="CZ30" s="269" t="s">
        <v>675</v>
      </c>
      <c r="DA30" s="269" t="s">
        <v>675</v>
      </c>
      <c r="DB30" s="269" t="s">
        <v>675</v>
      </c>
      <c r="DC30" s="269" t="s">
        <v>675</v>
      </c>
      <c r="DD30" s="269" t="s">
        <v>675</v>
      </c>
      <c r="DE30" s="269" t="s">
        <v>675</v>
      </c>
      <c r="DF30" s="270" t="str">
        <f>IF(CV$16=0,"",IF(OR(AND(CW$16=1,CW30="Y"),AND(CX$16=1,CX30="Y"),AND(CY$16=1,CY30="Y"),AND(CZ$16=1,CZ30="Y"),AND(DA$16=1,DA30="Y"),AND(DB$16=1,DB30="Y"),AND(DC$16=1,DC30="Y"),AND(DD$16=1,DD30="Y"),AND(DE$16=1,DE30="Y")),1,IF(OR(AND(CW$16=1,CW30="N"),AND(CX$16=1,CX30="N"),AND(CY$16=1,CY30="N"),AND(CZ$16=1,CZ30="N"),AND(DA$16=1,DA30="N"),AND(DB$16=1,DB30="N"),AND(DC$16=1,DC30="N"),AND(DD$16=1,DD30="N"),AND(DE$16=1,DE30="N")),0,"")))</f>
        <v/>
      </c>
      <c r="DG30" s="188"/>
      <c r="DH30" s="268"/>
      <c r="DI30" s="269" t="s">
        <v>675</v>
      </c>
      <c r="DJ30" s="269" t="s">
        <v>675</v>
      </c>
      <c r="DK30" s="270" t="str">
        <f ca="1">IF(DH$16=0,"",IF(OFFSET(DH30,0,DH$16)="Y",1,IF(OFFSET(DH30,0,DH$16)="N",0,"")))</f>
        <v/>
      </c>
      <c r="DL30" s="188"/>
      <c r="DM30" s="268"/>
      <c r="DN30" s="269" t="s">
        <v>675</v>
      </c>
      <c r="DO30" s="269" t="s">
        <v>675</v>
      </c>
      <c r="DP30" s="270" t="str">
        <f ca="1">IF(DM$16=0,"",IF(OFFSET(DM30,0,DM$16)="Y",1,IF(OFFSET(DM30,0,DM$16)="N",0,"")))</f>
        <v/>
      </c>
      <c r="DQ30" s="188"/>
      <c r="DR30" s="268"/>
      <c r="DS30" s="269" t="s">
        <v>676</v>
      </c>
      <c r="DT30" s="279"/>
      <c r="DU30" s="270" t="str">
        <f ca="1">IF(DR$16=0,"",IF(AND(OFFSET(DR30,0,1)="Y",DS$16="Yes"),1,IF(OFFSET(DR30,0,1)="N",1,0)))</f>
        <v/>
      </c>
      <c r="DV30" s="188"/>
      <c r="DW30" s="268"/>
      <c r="DX30" s="269" t="s">
        <v>676</v>
      </c>
      <c r="DY30" s="279"/>
      <c r="DZ30" s="270" t="str">
        <f ca="1">IF(DW$16=0,"",IF(AND(OFFSET(DW30,0,1)="Y",DX$16="Yes"),1,IF(OFFSET(DW30,0,1)="N",1,0)))</f>
        <v/>
      </c>
      <c r="EA30" s="188"/>
      <c r="EB30" s="268"/>
      <c r="EC30" s="269" t="s">
        <v>676</v>
      </c>
      <c r="ED30" s="279"/>
      <c r="EE30" s="270" t="str">
        <f ca="1">IF(EB$16=0,"",IF(AND(OFFSET(EB30,0,1)="Y",EC$16="Yes"),1,IF(OFFSET(EB30,0,1)="N",1,0)))</f>
        <v/>
      </c>
      <c r="EF30" s="188"/>
      <c r="EG30" s="268"/>
      <c r="EH30" s="269" t="s">
        <v>676</v>
      </c>
      <c r="EI30" s="279"/>
      <c r="EJ30" s="270" t="str">
        <f ca="1">IF(EG$16=0,"",IF(AND(OFFSET(EG30,0,1)="Y",EH$16="Yes"),1,IF(OFFSET(EG30,0,1)="N",1,0)))</f>
        <v/>
      </c>
      <c r="EK30" s="188"/>
      <c r="EL30" s="268"/>
      <c r="EM30" s="269" t="s">
        <v>676</v>
      </c>
      <c r="EN30" s="279"/>
      <c r="EO30" s="270" t="str">
        <f ca="1">IF(EL$16=0,"",IF(AND(OFFSET(EL30,0,1)="Y",EM$16="Yes"),1,IF(OFFSET(EL30,0,1)="N",1,0)))</f>
        <v/>
      </c>
      <c r="EP30" s="271"/>
      <c r="EQ30" s="509" t="str">
        <f ca="1">BP30</f>
        <v/>
      </c>
      <c r="ER30" s="509" t="str">
        <f t="shared" ref="ER30" ca="1" si="58">CL30</f>
        <v/>
      </c>
      <c r="ES30" s="509" t="str">
        <f t="shared" ref="ES30" ca="1" si="59">CT30</f>
        <v/>
      </c>
      <c r="ET30" s="509" t="str">
        <f t="shared" ref="ET30" si="60">DF30</f>
        <v/>
      </c>
      <c r="EU30" s="509" t="str">
        <f t="shared" ref="EU30" ca="1" si="61">DK30</f>
        <v/>
      </c>
      <c r="EV30" s="509" t="str">
        <f t="shared" ref="EV30" ca="1" si="62">DP30</f>
        <v/>
      </c>
      <c r="EW30" s="509" t="str">
        <f t="shared" ref="EW30" ca="1" si="63">DU30</f>
        <v/>
      </c>
      <c r="EX30" s="509" t="str">
        <f t="shared" ref="EX30" ca="1" si="64">DZ30</f>
        <v/>
      </c>
      <c r="EY30" s="509" t="str">
        <f t="shared" ref="EY30" ca="1" si="65">EE30</f>
        <v/>
      </c>
      <c r="EZ30" s="509" t="str">
        <f t="shared" ref="EZ30" ca="1" si="66">EJ30</f>
        <v/>
      </c>
      <c r="FA30" s="509" t="str">
        <f t="shared" ref="FA30" ca="1" si="67">EO30</f>
        <v/>
      </c>
      <c r="FC30" s="509">
        <f t="shared" ref="FC30" ca="1" si="68">COUNTA(EQ30:FA30)-COUNTBLANK(EQ30:FA30)</f>
        <v>0</v>
      </c>
      <c r="FD30" s="280">
        <f t="shared" ref="FD30" ca="1" si="69">SUM(EQ30:FA30)</f>
        <v>0</v>
      </c>
      <c r="FE30" s="280" t="str">
        <f t="shared" ref="FE30" ca="1" si="70">IF(AND(FC30=FD30,FD30&gt;0),"Show","Hide")</f>
        <v>Hide</v>
      </c>
      <c r="FF30" s="228"/>
      <c r="FG30" s="281"/>
      <c r="FH30" s="281"/>
      <c r="FI30" s="281"/>
      <c r="FJ30" s="281"/>
      <c r="FK30" s="281"/>
      <c r="FL30" s="281"/>
    </row>
    <row r="31" spans="1:168" ht="6" customHeight="1" x14ac:dyDescent="0.25">
      <c r="A31" s="28" t="s">
        <v>526</v>
      </c>
      <c r="C31" s="93"/>
      <c r="D31" s="128"/>
      <c r="E31" s="86"/>
      <c r="F31" s="195"/>
      <c r="G31" s="153"/>
      <c r="H31" s="182"/>
      <c r="I31" s="196"/>
      <c r="J31" s="96"/>
      <c r="K31" s="196"/>
      <c r="L31" s="127"/>
      <c r="M31" s="127"/>
      <c r="N31" s="127"/>
      <c r="O31" s="127"/>
      <c r="Q31" s="1"/>
      <c r="AE31" s="11"/>
      <c r="AF31" s="122"/>
      <c r="AG31" s="12" t="b">
        <f>AG30</f>
        <v>1</v>
      </c>
      <c r="AH31" s="12"/>
      <c r="AI31" s="168"/>
      <c r="AJ31" s="166"/>
      <c r="AK31" s="166"/>
      <c r="AL31" s="167"/>
      <c r="AM31" s="1"/>
      <c r="AN31" s="1"/>
      <c r="AO31" s="1"/>
      <c r="AP31" s="1"/>
      <c r="AQ31" s="1"/>
      <c r="AR31" s="1"/>
      <c r="AS31" s="1"/>
      <c r="AT31" s="230" t="str">
        <f t="shared" si="5"/>
        <v/>
      </c>
      <c r="AU31" s="231" t="str">
        <f t="shared" si="4"/>
        <v/>
      </c>
      <c r="AV31" s="227"/>
      <c r="AW31" s="230" t="str">
        <f>AW30</f>
        <v/>
      </c>
      <c r="AX31" s="227"/>
      <c r="AY31" s="230" t="str">
        <f>AY30</f>
        <v/>
      </c>
      <c r="AZ31" s="227"/>
      <c r="BA31" s="230" t="str">
        <f>BA30</f>
        <v/>
      </c>
      <c r="BB31" s="227"/>
      <c r="BC31" s="230" t="str">
        <f>BC30</f>
        <v/>
      </c>
      <c r="BD31" s="227"/>
      <c r="BE31" s="230" t="str">
        <f>BE30</f>
        <v/>
      </c>
      <c r="BF31" s="227"/>
      <c r="BG31" s="230" t="str">
        <f>BG30</f>
        <v/>
      </c>
      <c r="BH31" s="1"/>
      <c r="FE31" s="90" t="str">
        <f ca="1">FE30</f>
        <v>Hide</v>
      </c>
      <c r="FF31" s="228"/>
      <c r="FG31" s="281"/>
      <c r="FH31" s="281"/>
      <c r="FI31" s="281"/>
      <c r="FJ31" s="281"/>
      <c r="FK31" s="281"/>
      <c r="FL31" s="281"/>
    </row>
    <row r="32" spans="1:168" ht="6" customHeight="1" x14ac:dyDescent="0.25">
      <c r="A32" s="28" t="s">
        <v>526</v>
      </c>
      <c r="C32" s="92"/>
      <c r="D32" s="3"/>
      <c r="E32" s="82"/>
      <c r="F32" s="592"/>
      <c r="G32" s="579"/>
      <c r="H32" s="579"/>
      <c r="I32" s="593"/>
      <c r="J32" s="94"/>
      <c r="K32" s="192"/>
      <c r="L32" s="507"/>
      <c r="M32" s="507"/>
      <c r="N32" s="507"/>
      <c r="O32" s="507"/>
      <c r="Q32" s="1"/>
      <c r="AE32" s="11"/>
      <c r="AF32" s="122"/>
      <c r="AG32" s="124" t="b">
        <f>AG33</f>
        <v>1</v>
      </c>
      <c r="AH32" s="124"/>
      <c r="AI32" s="168"/>
      <c r="AJ32" s="166"/>
      <c r="AK32" s="166"/>
      <c r="AL32" s="167"/>
      <c r="AM32" s="1"/>
      <c r="AN32" s="1"/>
      <c r="AO32" s="1"/>
      <c r="AP32" s="1"/>
      <c r="AQ32" s="1"/>
      <c r="AR32" s="1"/>
      <c r="AS32" s="1"/>
      <c r="AT32" s="230" t="str">
        <f t="shared" si="5"/>
        <v/>
      </c>
      <c r="AU32" s="231" t="str">
        <f t="shared" si="4"/>
        <v/>
      </c>
      <c r="AV32" s="227"/>
      <c r="AW32" s="230" t="str">
        <f>AW33</f>
        <v/>
      </c>
      <c r="AX32" s="227"/>
      <c r="AY32" s="230" t="str">
        <f>AY33</f>
        <v/>
      </c>
      <c r="AZ32" s="227"/>
      <c r="BA32" s="230" t="str">
        <f>BA33</f>
        <v/>
      </c>
      <c r="BB32" s="227"/>
      <c r="BC32" s="230" t="str">
        <f>BC33</f>
        <v/>
      </c>
      <c r="BD32" s="227"/>
      <c r="BE32" s="230" t="str">
        <f>BE33</f>
        <v/>
      </c>
      <c r="BF32" s="227"/>
      <c r="BG32" s="230" t="str">
        <f>BG33</f>
        <v/>
      </c>
      <c r="BH32" s="1"/>
      <c r="FE32" s="90" t="str">
        <f ca="1">FE33</f>
        <v>Hide</v>
      </c>
      <c r="FF32" s="228"/>
      <c r="FG32" s="281"/>
      <c r="FH32" s="281"/>
      <c r="FI32" s="281"/>
      <c r="FJ32" s="281"/>
      <c r="FK32" s="281"/>
      <c r="FL32" s="281"/>
    </row>
    <row r="33" spans="1:168" ht="15" x14ac:dyDescent="0.25">
      <c r="A33" s="28" t="s">
        <v>526</v>
      </c>
      <c r="C33" s="176" t="s">
        <v>558</v>
      </c>
      <c r="D33" s="316" t="str">
        <f>IF(Cklst_Style=4,IF(FIND("--",$C$3)=11,MID($C$3,9,1)&amp;"."&amp;AI33,MID($C$3,9,2)&amp;"."&amp;AI33),IF(FIND("--",$C$3)=9,MID($C$3,7,1)&amp;"."&amp;AI33,MID($C$3,7,2)&amp;"."&amp;AI33))</f>
        <v>3.6</v>
      </c>
      <c r="E33" s="481" t="s">
        <v>756</v>
      </c>
      <c r="F33" s="594"/>
      <c r="G33" s="600"/>
      <c r="H33" s="600"/>
      <c r="I33" s="601"/>
      <c r="J33" s="143"/>
      <c r="K33" s="192"/>
      <c r="L33" s="482"/>
      <c r="M33" s="482"/>
      <c r="N33" s="482"/>
      <c r="O33" s="482"/>
      <c r="Q33" s="1"/>
      <c r="R33" s="171"/>
      <c r="S33" s="171"/>
      <c r="T33" s="171"/>
      <c r="U33" s="171"/>
      <c r="AE33" s="11" t="b">
        <f>IF(F33=CHAR(80),TRUE,FALSE)</f>
        <v>0</v>
      </c>
      <c r="AF33" s="122" t="b">
        <f>IF(H33=CHAR(80),TRUE,FALSE)</f>
        <v>0</v>
      </c>
      <c r="AG33" s="12" t="b">
        <f>IF(OR(C33=CHAR(80),C33="."),TRUE,FALSE)</f>
        <v>1</v>
      </c>
      <c r="AH33" s="218">
        <v>1</v>
      </c>
      <c r="AI33" s="169">
        <v>6</v>
      </c>
      <c r="AJ33" s="160"/>
      <c r="AK33" s="160" t="b">
        <v>1</v>
      </c>
      <c r="AL33" s="161"/>
      <c r="AM33" s="1"/>
      <c r="AN33" s="1"/>
      <c r="AO33" s="1"/>
      <c r="AP33" s="1"/>
      <c r="AQ33" s="1"/>
      <c r="AR33" s="1"/>
      <c r="AS33" s="1"/>
      <c r="AT33" s="230" t="str">
        <f t="shared" si="5"/>
        <v/>
      </c>
      <c r="AU33" s="231" t="str">
        <f t="shared" si="4"/>
        <v>3.6</v>
      </c>
      <c r="AV33" s="318"/>
      <c r="AW33" s="230" t="str">
        <f>IF(AND(Setup_Flag=1,AV33="",$C33=""),FALSE,"")</f>
        <v/>
      </c>
      <c r="AX33" s="318"/>
      <c r="AY33" s="230" t="str">
        <f>IF(AND(MR2_Flag=1,AX33="",$C33=""),FALSE,"")</f>
        <v/>
      </c>
      <c r="AZ33" s="318"/>
      <c r="BA33" s="230" t="str">
        <f>IF(AND(DP_Flag=1,AZ33="",$C33=""),FALSE,"")</f>
        <v/>
      </c>
      <c r="BB33" s="318"/>
      <c r="BC33" s="230" t="str">
        <f>IF(AND(SS_Flag=1,BB33="",$C33=""),FALSE,"")</f>
        <v/>
      </c>
      <c r="BD33" s="318"/>
      <c r="BE33" s="230" t="str">
        <f>IF(AND(SP_Flag=1,BD33="",$C33=""),FALSE,"")</f>
        <v/>
      </c>
      <c r="BF33" s="318"/>
      <c r="BG33" s="230" t="str">
        <f>IF(AND(FM_Flag=1,BF33="",$C33=""),FALSE,"")</f>
        <v/>
      </c>
      <c r="BH33" s="1"/>
      <c r="BI33" s="268"/>
      <c r="BJ33" s="269" t="s">
        <v>675</v>
      </c>
      <c r="BK33" s="269" t="s">
        <v>675</v>
      </c>
      <c r="BL33" s="269" t="s">
        <v>675</v>
      </c>
      <c r="BM33" s="269" t="s">
        <v>675</v>
      </c>
      <c r="BN33" s="269" t="s">
        <v>675</v>
      </c>
      <c r="BO33" s="269" t="s">
        <v>675</v>
      </c>
      <c r="BP33" s="270" t="str">
        <f ca="1">IF(OR(BI$16=0,BR$16&lt;&gt;0),"",IF(OFFSET(BI33,0,BI$16)="Y",1,IF(OFFSET(BI33,0,BI$16)="N",0,"")))</f>
        <v/>
      </c>
      <c r="BQ33" s="278"/>
      <c r="BR33" s="268"/>
      <c r="BS33" s="269" t="s">
        <v>675</v>
      </c>
      <c r="BT33" s="269" t="s">
        <v>675</v>
      </c>
      <c r="BU33" s="269" t="s">
        <v>675</v>
      </c>
      <c r="BV33" s="269" t="s">
        <v>675</v>
      </c>
      <c r="BW33" s="269" t="s">
        <v>675</v>
      </c>
      <c r="BX33" s="269" t="s">
        <v>675</v>
      </c>
      <c r="BY33" s="269" t="s">
        <v>675</v>
      </c>
      <c r="BZ33" s="269" t="s">
        <v>675</v>
      </c>
      <c r="CA33" s="269" t="s">
        <v>675</v>
      </c>
      <c r="CB33" s="269" t="s">
        <v>675</v>
      </c>
      <c r="CC33" s="269" t="s">
        <v>675</v>
      </c>
      <c r="CD33" s="269" t="s">
        <v>675</v>
      </c>
      <c r="CE33" s="269" t="s">
        <v>675</v>
      </c>
      <c r="CF33" s="269" t="s">
        <v>675</v>
      </c>
      <c r="CG33" s="269" t="s">
        <v>675</v>
      </c>
      <c r="CH33" s="269" t="s">
        <v>675</v>
      </c>
      <c r="CI33" s="269" t="s">
        <v>675</v>
      </c>
      <c r="CJ33" s="269" t="s">
        <v>675</v>
      </c>
      <c r="CK33" s="269" t="s">
        <v>675</v>
      </c>
      <c r="CL33" s="270" t="str">
        <f ca="1">IF(BR$16=0,"",IF(OFFSET(BR33,0,BR$16)="Y",1,IF(OFFSET(BR33,0,BR$16)="N",0,"")))</f>
        <v/>
      </c>
      <c r="CM33" s="278"/>
      <c r="CN33" s="268"/>
      <c r="CO33" s="269" t="s">
        <v>675</v>
      </c>
      <c r="CP33" s="269" t="s">
        <v>675</v>
      </c>
      <c r="CQ33" s="269" t="s">
        <v>675</v>
      </c>
      <c r="CR33" s="269" t="s">
        <v>675</v>
      </c>
      <c r="CS33" s="269" t="s">
        <v>675</v>
      </c>
      <c r="CT33" s="270" t="str">
        <f ca="1">IF(OR(CN$16=0,CW$16&lt;&gt;0),"",IF(CW$16=1,0,IF(OFFSET(CN33,0,CN$16)="Y",1,IF(OFFSET(CN33,0,CN$16)="N",0,""))))</f>
        <v/>
      </c>
      <c r="CU33" s="188"/>
      <c r="CV33" s="268"/>
      <c r="CW33" s="269" t="s">
        <v>675</v>
      </c>
      <c r="CX33" s="269" t="s">
        <v>675</v>
      </c>
      <c r="CY33" s="269" t="s">
        <v>675</v>
      </c>
      <c r="CZ33" s="269" t="s">
        <v>675</v>
      </c>
      <c r="DA33" s="269" t="s">
        <v>675</v>
      </c>
      <c r="DB33" s="269" t="s">
        <v>675</v>
      </c>
      <c r="DC33" s="269" t="s">
        <v>675</v>
      </c>
      <c r="DD33" s="269" t="s">
        <v>675</v>
      </c>
      <c r="DE33" s="269" t="s">
        <v>675</v>
      </c>
      <c r="DF33" s="270" t="str">
        <f>IF(CV$16=0,"",IF(OR(AND(CW$16=1,CW33="Y"),AND(CX$16=1,CX33="Y"),AND(CY$16=1,CY33="Y"),AND(CZ$16=1,CZ33="Y"),AND(DA$16=1,DA33="Y"),AND(DB$16=1,DB33="Y"),AND(DC$16=1,DC33="Y"),AND(DD$16=1,DD33="Y"),AND(DE$16=1,DE33="Y")),1,IF(OR(AND(CW$16=1,CW33="N"),AND(CX$16=1,CX33="N"),AND(CY$16=1,CY33="N"),AND(CZ$16=1,CZ33="N"),AND(DA$16=1,DA33="N"),AND(DB$16=1,DB33="N"),AND(DC$16=1,DC33="N"),AND(DD$16=1,DD33="N"),AND(DE$16=1,DE33="N")),0,"")))</f>
        <v/>
      </c>
      <c r="DG33" s="188"/>
      <c r="DH33" s="268"/>
      <c r="DI33" s="269" t="s">
        <v>675</v>
      </c>
      <c r="DJ33" s="269" t="s">
        <v>675</v>
      </c>
      <c r="DK33" s="270" t="str">
        <f ca="1">IF(DH$16=0,"",IF(OFFSET(DH33,0,DH$16)="Y",1,IF(OFFSET(DH33,0,DH$16)="N",0,"")))</f>
        <v/>
      </c>
      <c r="DL33" s="188"/>
      <c r="DM33" s="268"/>
      <c r="DN33" s="269" t="s">
        <v>675</v>
      </c>
      <c r="DO33" s="269" t="s">
        <v>675</v>
      </c>
      <c r="DP33" s="270" t="str">
        <f ca="1">IF(DM$16=0,"",IF(OFFSET(DM33,0,DM$16)="Y",1,IF(OFFSET(DM33,0,DM$16)="N",0,"")))</f>
        <v/>
      </c>
      <c r="DQ33" s="188"/>
      <c r="DR33" s="268"/>
      <c r="DS33" s="269" t="s">
        <v>676</v>
      </c>
      <c r="DT33" s="279"/>
      <c r="DU33" s="270" t="str">
        <f ca="1">IF(DR$16=0,"",IF(AND(OFFSET(DR33,0,1)="Y",DS$16="Yes"),1,IF(OFFSET(DR33,0,1)="N",1,0)))</f>
        <v/>
      </c>
      <c r="DV33" s="188"/>
      <c r="DW33" s="268"/>
      <c r="DX33" s="269" t="s">
        <v>676</v>
      </c>
      <c r="DY33" s="279"/>
      <c r="DZ33" s="270" t="str">
        <f ca="1">IF(DW$16=0,"",IF(AND(OFFSET(DW33,0,1)="Y",DX$16="Yes"),1,IF(OFFSET(DW33,0,1)="N",1,0)))</f>
        <v/>
      </c>
      <c r="EA33" s="188"/>
      <c r="EB33" s="268"/>
      <c r="EC33" s="269" t="s">
        <v>676</v>
      </c>
      <c r="ED33" s="279"/>
      <c r="EE33" s="270" t="str">
        <f ca="1">IF(EB$16=0,"",IF(AND(OFFSET(EB33,0,1)="Y",EC$16="Yes"),1,IF(OFFSET(EB33,0,1)="N",1,0)))</f>
        <v/>
      </c>
      <c r="EF33" s="188"/>
      <c r="EG33" s="268"/>
      <c r="EH33" s="269" t="s">
        <v>676</v>
      </c>
      <c r="EI33" s="279"/>
      <c r="EJ33" s="270" t="str">
        <f ca="1">IF(EG$16=0,"",IF(AND(OFFSET(EG33,0,1)="Y",EH$16="Yes"),1,IF(OFFSET(EG33,0,1)="N",1,0)))</f>
        <v/>
      </c>
      <c r="EK33" s="188"/>
      <c r="EL33" s="268"/>
      <c r="EM33" s="269" t="s">
        <v>676</v>
      </c>
      <c r="EN33" s="279"/>
      <c r="EO33" s="270" t="str">
        <f ca="1">IF(EL$16=0,"",IF(AND(OFFSET(EL33,0,1)="Y",EM$16="Yes"),1,IF(OFFSET(EL33,0,1)="N",1,0)))</f>
        <v/>
      </c>
      <c r="EP33" s="271"/>
      <c r="EQ33" s="509" t="str">
        <f ca="1">BP33</f>
        <v/>
      </c>
      <c r="ER33" s="509" t="str">
        <f t="shared" ref="ER33" ca="1" si="71">CL33</f>
        <v/>
      </c>
      <c r="ES33" s="509" t="str">
        <f t="shared" ref="ES33" ca="1" si="72">CT33</f>
        <v/>
      </c>
      <c r="ET33" s="509" t="str">
        <f t="shared" ref="ET33" si="73">DF33</f>
        <v/>
      </c>
      <c r="EU33" s="509" t="str">
        <f t="shared" ref="EU33" ca="1" si="74">DK33</f>
        <v/>
      </c>
      <c r="EV33" s="509" t="str">
        <f t="shared" ref="EV33" ca="1" si="75">DP33</f>
        <v/>
      </c>
      <c r="EW33" s="509" t="str">
        <f t="shared" ref="EW33" ca="1" si="76">DU33</f>
        <v/>
      </c>
      <c r="EX33" s="509" t="str">
        <f t="shared" ref="EX33" ca="1" si="77">DZ33</f>
        <v/>
      </c>
      <c r="EY33" s="509" t="str">
        <f t="shared" ref="EY33" ca="1" si="78">EE33</f>
        <v/>
      </c>
      <c r="EZ33" s="509" t="str">
        <f t="shared" ref="EZ33" ca="1" si="79">EJ33</f>
        <v/>
      </c>
      <c r="FA33" s="509" t="str">
        <f t="shared" ref="FA33" ca="1" si="80">EO33</f>
        <v/>
      </c>
      <c r="FC33" s="509">
        <f t="shared" ref="FC33" ca="1" si="81">COUNTA(EQ33:FA33)-COUNTBLANK(EQ33:FA33)</f>
        <v>0</v>
      </c>
      <c r="FD33" s="280">
        <f t="shared" ref="FD33" ca="1" si="82">SUM(EQ33:FA33)</f>
        <v>0</v>
      </c>
      <c r="FE33" s="280" t="str">
        <f t="shared" ref="FE33" ca="1" si="83">IF(AND(FC33=FD33,FD33&gt;0),"Show","Hide")</f>
        <v>Hide</v>
      </c>
      <c r="FF33" s="228"/>
      <c r="FG33" s="281"/>
      <c r="FH33" s="281"/>
      <c r="FI33" s="281"/>
      <c r="FJ33" s="281"/>
      <c r="FK33" s="281"/>
      <c r="FL33" s="281"/>
    </row>
    <row r="34" spans="1:168" ht="6" customHeight="1" x14ac:dyDescent="0.25">
      <c r="A34" s="28" t="s">
        <v>526</v>
      </c>
      <c r="C34" s="93"/>
      <c r="D34" s="128"/>
      <c r="E34" s="86"/>
      <c r="F34" s="589"/>
      <c r="G34" s="590"/>
      <c r="H34" s="590"/>
      <c r="I34" s="591"/>
      <c r="J34" s="96"/>
      <c r="K34" s="196"/>
      <c r="L34" s="127"/>
      <c r="M34" s="127"/>
      <c r="N34" s="127"/>
      <c r="O34" s="127"/>
      <c r="Q34" s="1"/>
      <c r="AE34" s="11"/>
      <c r="AF34" s="122"/>
      <c r="AG34" s="12" t="b">
        <f>AG33</f>
        <v>1</v>
      </c>
      <c r="AH34" s="12"/>
      <c r="AI34" s="168"/>
      <c r="AJ34" s="166"/>
      <c r="AK34" s="166"/>
      <c r="AL34" s="167"/>
      <c r="AM34" s="1"/>
      <c r="AN34" s="1"/>
      <c r="AO34" s="1"/>
      <c r="AP34" s="1"/>
      <c r="AQ34" s="1"/>
      <c r="AR34" s="1"/>
      <c r="AS34" s="1"/>
      <c r="AT34" s="230" t="str">
        <f t="shared" si="5"/>
        <v/>
      </c>
      <c r="AU34" s="231" t="str">
        <f t="shared" si="4"/>
        <v/>
      </c>
      <c r="AV34" s="227"/>
      <c r="AW34" s="230" t="str">
        <f>AW33</f>
        <v/>
      </c>
      <c r="AX34" s="227"/>
      <c r="AY34" s="230" t="str">
        <f>AY33</f>
        <v/>
      </c>
      <c r="AZ34" s="227"/>
      <c r="BA34" s="230" t="str">
        <f>BA33</f>
        <v/>
      </c>
      <c r="BB34" s="227"/>
      <c r="BC34" s="230" t="str">
        <f>BC33</f>
        <v/>
      </c>
      <c r="BD34" s="227"/>
      <c r="BE34" s="230" t="str">
        <f>BE33</f>
        <v/>
      </c>
      <c r="BF34" s="227"/>
      <c r="BG34" s="230" t="str">
        <f>BG33</f>
        <v/>
      </c>
      <c r="BH34" s="1"/>
      <c r="FE34" s="90" t="str">
        <f ca="1">FE33</f>
        <v>Hide</v>
      </c>
      <c r="FF34" s="228"/>
      <c r="FG34" s="281"/>
      <c r="FH34" s="281"/>
      <c r="FI34" s="281"/>
      <c r="FJ34" s="281"/>
      <c r="FK34" s="281"/>
      <c r="FL34" s="281"/>
    </row>
    <row r="35" spans="1:168" ht="6" customHeight="1" x14ac:dyDescent="0.25">
      <c r="A35" s="28" t="s">
        <v>526</v>
      </c>
      <c r="C35" s="92"/>
      <c r="D35" s="3"/>
      <c r="E35" s="82"/>
      <c r="F35" s="191"/>
      <c r="G35" s="154"/>
      <c r="H35" s="187"/>
      <c r="I35" s="192"/>
      <c r="J35" s="94"/>
      <c r="K35" s="192"/>
      <c r="L35" s="507"/>
      <c r="M35" s="507"/>
      <c r="N35" s="507"/>
      <c r="O35" s="507"/>
      <c r="Q35" s="1"/>
      <c r="AE35" s="11"/>
      <c r="AF35" s="122"/>
      <c r="AG35" s="124" t="b">
        <f>AG36</f>
        <v>1</v>
      </c>
      <c r="AH35" s="124"/>
      <c r="AI35" s="168"/>
      <c r="AJ35" s="166"/>
      <c r="AK35" s="166"/>
      <c r="AL35" s="167"/>
      <c r="AM35" s="1"/>
      <c r="AN35" s="1"/>
      <c r="AO35" s="1"/>
      <c r="AP35" s="1"/>
      <c r="AQ35" s="1"/>
      <c r="AR35" s="1"/>
      <c r="AS35" s="1"/>
      <c r="AT35" s="230" t="str">
        <f t="shared" si="5"/>
        <v/>
      </c>
      <c r="AU35" s="231" t="str">
        <f t="shared" si="4"/>
        <v/>
      </c>
      <c r="AV35" s="227"/>
      <c r="AW35" s="230" t="str">
        <f>AW36</f>
        <v/>
      </c>
      <c r="AX35" s="227"/>
      <c r="AY35" s="230" t="str">
        <f>AY36</f>
        <v/>
      </c>
      <c r="AZ35" s="227"/>
      <c r="BA35" s="230" t="str">
        <f>BA36</f>
        <v/>
      </c>
      <c r="BB35" s="227"/>
      <c r="BC35" s="230" t="str">
        <f>BC36</f>
        <v/>
      </c>
      <c r="BD35" s="227"/>
      <c r="BE35" s="230" t="str">
        <f>BE36</f>
        <v/>
      </c>
      <c r="BF35" s="227"/>
      <c r="BG35" s="230" t="str">
        <f>BG36</f>
        <v/>
      </c>
      <c r="BH35" s="1"/>
      <c r="FE35" s="90" t="str">
        <f ca="1">FE36</f>
        <v>Hide</v>
      </c>
      <c r="FF35" s="228"/>
      <c r="FG35" s="281"/>
      <c r="FH35" s="281"/>
      <c r="FI35" s="281"/>
      <c r="FJ35" s="281"/>
      <c r="FK35" s="281"/>
      <c r="FL35" s="281"/>
    </row>
    <row r="36" spans="1:168" ht="26.4" x14ac:dyDescent="0.25">
      <c r="A36" s="28" t="s">
        <v>526</v>
      </c>
      <c r="C36" s="176" t="s">
        <v>558</v>
      </c>
      <c r="D36" s="316" t="str">
        <f>IF(Cklst_Style=4,IF(FIND("--",$C$3)=11,MID($C$3,9,1)&amp;"."&amp;AI36,MID($C$3,9,2)&amp;"."&amp;AI36),IF(FIND("--",$C$3)=9,MID($C$3,7,1)&amp;"."&amp;AI36,MID($C$3,7,2)&amp;"."&amp;AI36))</f>
        <v>3.7</v>
      </c>
      <c r="E36" s="483" t="s">
        <v>757</v>
      </c>
      <c r="F36" s="177"/>
      <c r="G36" s="508" t="s">
        <v>203</v>
      </c>
      <c r="H36" s="181"/>
      <c r="I36" s="151" t="s">
        <v>216</v>
      </c>
      <c r="J36" s="143"/>
      <c r="K36" s="192"/>
      <c r="L36" s="482"/>
      <c r="M36" s="482"/>
      <c r="N36" s="482"/>
      <c r="O36" s="482"/>
      <c r="Q36" s="1"/>
      <c r="R36" s="171"/>
      <c r="S36" s="171"/>
      <c r="T36" s="171"/>
      <c r="U36" s="171"/>
      <c r="AE36" s="11" t="b">
        <f>IF(F36=CHAR(80),TRUE,FALSE)</f>
        <v>0</v>
      </c>
      <c r="AF36" s="122" t="b">
        <f>IF(H36=CHAR(80),TRUE,FALSE)</f>
        <v>0</v>
      </c>
      <c r="AG36" s="12" t="b">
        <f>IF(OR(C36=CHAR(80),C36="."),TRUE,FALSE)</f>
        <v>1</v>
      </c>
      <c r="AH36" s="218">
        <v>0</v>
      </c>
      <c r="AI36" s="169">
        <v>7</v>
      </c>
      <c r="AJ36" s="160"/>
      <c r="AK36" s="160"/>
      <c r="AL36" s="161" t="b">
        <v>1</v>
      </c>
      <c r="AM36" s="1"/>
      <c r="AN36" s="1"/>
      <c r="AO36" s="1"/>
      <c r="AP36" s="1"/>
      <c r="AQ36" s="1"/>
      <c r="AR36" s="1"/>
      <c r="AS36" s="1"/>
      <c r="AT36" s="230" t="str">
        <f t="shared" si="5"/>
        <v/>
      </c>
      <c r="AU36" s="231" t="str">
        <f t="shared" si="4"/>
        <v>3.7</v>
      </c>
      <c r="AV36" s="318"/>
      <c r="AW36" s="230" t="str">
        <f>IF(AND(Setup_Flag=1,AV36="",$C36=""),FALSE,"")</f>
        <v/>
      </c>
      <c r="AX36" s="318"/>
      <c r="AY36" s="230" t="str">
        <f>IF(AND(MR2_Flag=1,AX36="",$C36=""),FALSE,"")</f>
        <v/>
      </c>
      <c r="AZ36" s="318"/>
      <c r="BA36" s="230" t="str">
        <f>IF(AND(DP_Flag=1,AZ36="",$C36=""),FALSE,"")</f>
        <v/>
      </c>
      <c r="BB36" s="318"/>
      <c r="BC36" s="230" t="str">
        <f>IF(AND(SS_Flag=1,BB36="",$C36=""),FALSE,"")</f>
        <v/>
      </c>
      <c r="BD36" s="318"/>
      <c r="BE36" s="230" t="str">
        <f>IF(AND(SP_Flag=1,BD36="",$C36=""),FALSE,"")</f>
        <v/>
      </c>
      <c r="BF36" s="318"/>
      <c r="BG36" s="230" t="str">
        <f>IF(AND(FM_Flag=1,BF36="",$C36=""),FALSE,"")</f>
        <v/>
      </c>
      <c r="BH36" s="1"/>
      <c r="BI36" s="268"/>
      <c r="BJ36" s="269" t="s">
        <v>675</v>
      </c>
      <c r="BK36" s="269" t="s">
        <v>675</v>
      </c>
      <c r="BL36" s="269" t="s">
        <v>675</v>
      </c>
      <c r="BM36" s="269" t="s">
        <v>675</v>
      </c>
      <c r="BN36" s="269" t="s">
        <v>675</v>
      </c>
      <c r="BO36" s="269" t="s">
        <v>675</v>
      </c>
      <c r="BP36" s="270" t="str">
        <f ca="1">IF(OR(BI$16=0,BR$16&lt;&gt;0),"",IF(OFFSET(BI36,0,BI$16)="Y",1,IF(OFFSET(BI36,0,BI$16)="N",0,"")))</f>
        <v/>
      </c>
      <c r="BQ36" s="278"/>
      <c r="BR36" s="268"/>
      <c r="BS36" s="269" t="s">
        <v>675</v>
      </c>
      <c r="BT36" s="269" t="s">
        <v>675</v>
      </c>
      <c r="BU36" s="269" t="s">
        <v>675</v>
      </c>
      <c r="BV36" s="269" t="s">
        <v>675</v>
      </c>
      <c r="BW36" s="269" t="s">
        <v>675</v>
      </c>
      <c r="BX36" s="269" t="s">
        <v>675</v>
      </c>
      <c r="BY36" s="269" t="s">
        <v>675</v>
      </c>
      <c r="BZ36" s="269" t="s">
        <v>675</v>
      </c>
      <c r="CA36" s="269" t="s">
        <v>675</v>
      </c>
      <c r="CB36" s="269" t="s">
        <v>675</v>
      </c>
      <c r="CC36" s="269" t="s">
        <v>675</v>
      </c>
      <c r="CD36" s="269" t="s">
        <v>675</v>
      </c>
      <c r="CE36" s="269" t="s">
        <v>675</v>
      </c>
      <c r="CF36" s="269" t="s">
        <v>675</v>
      </c>
      <c r="CG36" s="269" t="s">
        <v>675</v>
      </c>
      <c r="CH36" s="269" t="s">
        <v>675</v>
      </c>
      <c r="CI36" s="269" t="s">
        <v>675</v>
      </c>
      <c r="CJ36" s="269" t="s">
        <v>675</v>
      </c>
      <c r="CK36" s="269" t="s">
        <v>675</v>
      </c>
      <c r="CL36" s="270" t="str">
        <f ca="1">IF(BR$16=0,"",IF(OFFSET(BR36,0,BR$16)="Y",1,IF(OFFSET(BR36,0,BR$16)="N",0,"")))</f>
        <v/>
      </c>
      <c r="CM36" s="278"/>
      <c r="CN36" s="268"/>
      <c r="CO36" s="269" t="s">
        <v>675</v>
      </c>
      <c r="CP36" s="269" t="s">
        <v>675</v>
      </c>
      <c r="CQ36" s="269" t="s">
        <v>675</v>
      </c>
      <c r="CR36" s="269" t="s">
        <v>675</v>
      </c>
      <c r="CS36" s="269" t="s">
        <v>675</v>
      </c>
      <c r="CT36" s="270" t="str">
        <f ca="1">IF(OR(CN$16=0,CW$16&lt;&gt;0),"",IF(CW$16=1,0,IF(OFFSET(CN36,0,CN$16)="Y",1,IF(OFFSET(CN36,0,CN$16)="N",0,""))))</f>
        <v/>
      </c>
      <c r="CU36" s="188"/>
      <c r="CV36" s="268"/>
      <c r="CW36" s="269" t="s">
        <v>675</v>
      </c>
      <c r="CX36" s="269" t="s">
        <v>675</v>
      </c>
      <c r="CY36" s="269" t="s">
        <v>675</v>
      </c>
      <c r="CZ36" s="269" t="s">
        <v>675</v>
      </c>
      <c r="DA36" s="269" t="s">
        <v>675</v>
      </c>
      <c r="DB36" s="269" t="s">
        <v>675</v>
      </c>
      <c r="DC36" s="269" t="s">
        <v>675</v>
      </c>
      <c r="DD36" s="269" t="s">
        <v>675</v>
      </c>
      <c r="DE36" s="269" t="s">
        <v>675</v>
      </c>
      <c r="DF36" s="270" t="str">
        <f>IF(CV$16=0,"",IF(OR(AND(CW$16=1,CW36="Y"),AND(CX$16=1,CX36="Y"),AND(CY$16=1,CY36="Y"),AND(CZ$16=1,CZ36="Y"),AND(DA$16=1,DA36="Y"),AND(DB$16=1,DB36="Y"),AND(DC$16=1,DC36="Y"),AND(DD$16=1,DD36="Y"),AND(DE$16=1,DE36="Y")),1,IF(OR(AND(CW$16=1,CW36="N"),AND(CX$16=1,CX36="N"),AND(CY$16=1,CY36="N"),AND(CZ$16=1,CZ36="N"),AND(DA$16=1,DA36="N"),AND(DB$16=1,DB36="N"),AND(DC$16=1,DC36="N"),AND(DD$16=1,DD36="N"),AND(DE$16=1,DE36="N")),0,"")))</f>
        <v/>
      </c>
      <c r="DG36" s="188"/>
      <c r="DH36" s="268"/>
      <c r="DI36" s="269" t="s">
        <v>675</v>
      </c>
      <c r="DJ36" s="269" t="s">
        <v>675</v>
      </c>
      <c r="DK36" s="270" t="str">
        <f ca="1">IF(DH$16=0,"",IF(OFFSET(DH36,0,DH$16)="Y",1,IF(OFFSET(DH36,0,DH$16)="N",0,"")))</f>
        <v/>
      </c>
      <c r="DL36" s="188"/>
      <c r="DM36" s="268"/>
      <c r="DN36" s="269" t="s">
        <v>675</v>
      </c>
      <c r="DO36" s="269" t="s">
        <v>675</v>
      </c>
      <c r="DP36" s="270" t="str">
        <f ca="1">IF(DM$16=0,"",IF(OFFSET(DM36,0,DM$16)="Y",1,IF(OFFSET(DM36,0,DM$16)="N",0,"")))</f>
        <v/>
      </c>
      <c r="DQ36" s="188"/>
      <c r="DR36" s="268"/>
      <c r="DS36" s="269" t="s">
        <v>676</v>
      </c>
      <c r="DT36" s="279"/>
      <c r="DU36" s="270" t="str">
        <f ca="1">IF(DR$16=0,"",IF(AND(OFFSET(DR36,0,1)="Y",DS$16="Yes"),1,IF(OFFSET(DR36,0,1)="N",1,0)))</f>
        <v/>
      </c>
      <c r="DV36" s="188"/>
      <c r="DW36" s="268"/>
      <c r="DX36" s="269" t="s">
        <v>676</v>
      </c>
      <c r="DY36" s="279"/>
      <c r="DZ36" s="270" t="str">
        <f ca="1">IF(DW$16=0,"",IF(AND(OFFSET(DW36,0,1)="Y",DX$16="Yes"),1,IF(OFFSET(DW36,0,1)="N",1,0)))</f>
        <v/>
      </c>
      <c r="EA36" s="188"/>
      <c r="EB36" s="268"/>
      <c r="EC36" s="269" t="s">
        <v>676</v>
      </c>
      <c r="ED36" s="279"/>
      <c r="EE36" s="270" t="str">
        <f ca="1">IF(EB$16=0,"",IF(AND(OFFSET(EB36,0,1)="Y",EC$16="Yes"),1,IF(OFFSET(EB36,0,1)="N",1,0)))</f>
        <v/>
      </c>
      <c r="EF36" s="188"/>
      <c r="EG36" s="268"/>
      <c r="EH36" s="269" t="s">
        <v>676</v>
      </c>
      <c r="EI36" s="279"/>
      <c r="EJ36" s="270" t="str">
        <f ca="1">IF(EG$16=0,"",IF(AND(OFFSET(EG36,0,1)="Y",EH$16="Yes"),1,IF(OFFSET(EG36,0,1)="N",1,0)))</f>
        <v/>
      </c>
      <c r="EK36" s="188"/>
      <c r="EL36" s="268"/>
      <c r="EM36" s="269" t="s">
        <v>676</v>
      </c>
      <c r="EN36" s="279"/>
      <c r="EO36" s="270" t="str">
        <f ca="1">IF(EL$16=0,"",IF(AND(OFFSET(EL36,0,1)="Y",EM$16="Yes"),1,IF(OFFSET(EL36,0,1)="N",1,0)))</f>
        <v/>
      </c>
      <c r="EP36" s="271"/>
      <c r="EQ36" s="509" t="str">
        <f ca="1">BP36</f>
        <v/>
      </c>
      <c r="ER36" s="509" t="str">
        <f t="shared" ref="ER36" ca="1" si="84">CL36</f>
        <v/>
      </c>
      <c r="ES36" s="509" t="str">
        <f t="shared" ref="ES36" ca="1" si="85">CT36</f>
        <v/>
      </c>
      <c r="ET36" s="509" t="str">
        <f t="shared" ref="ET36" si="86">DF36</f>
        <v/>
      </c>
      <c r="EU36" s="509" t="str">
        <f t="shared" ref="EU36" ca="1" si="87">DK36</f>
        <v/>
      </c>
      <c r="EV36" s="509" t="str">
        <f t="shared" ref="EV36" ca="1" si="88">DP36</f>
        <v/>
      </c>
      <c r="EW36" s="509" t="str">
        <f t="shared" ref="EW36" ca="1" si="89">DU36</f>
        <v/>
      </c>
      <c r="EX36" s="509" t="str">
        <f t="shared" ref="EX36" ca="1" si="90">DZ36</f>
        <v/>
      </c>
      <c r="EY36" s="509" t="str">
        <f t="shared" ref="EY36" ca="1" si="91">EE36</f>
        <v/>
      </c>
      <c r="EZ36" s="509" t="str">
        <f t="shared" ref="EZ36" ca="1" si="92">EJ36</f>
        <v/>
      </c>
      <c r="FA36" s="509" t="str">
        <f t="shared" ref="FA36" ca="1" si="93">EO36</f>
        <v/>
      </c>
      <c r="FC36" s="509">
        <f t="shared" ref="FC36" ca="1" si="94">COUNTA(EQ36:FA36)-COUNTBLANK(EQ36:FA36)</f>
        <v>0</v>
      </c>
      <c r="FD36" s="280">
        <f t="shared" ref="FD36" ca="1" si="95">SUM(EQ36:FA36)</f>
        <v>0</v>
      </c>
      <c r="FE36" s="280" t="str">
        <f t="shared" ref="FE36" ca="1" si="96">IF(AND(FC36=FD36,FD36&gt;0),"Show","Hide")</f>
        <v>Hide</v>
      </c>
      <c r="FF36" s="228"/>
      <c r="FG36" s="281"/>
      <c r="FH36" s="281"/>
      <c r="FI36" s="281"/>
      <c r="FJ36" s="281"/>
      <c r="FK36" s="281"/>
      <c r="FL36" s="281"/>
    </row>
    <row r="37" spans="1:168" ht="6" customHeight="1" x14ac:dyDescent="0.25">
      <c r="A37" s="28" t="s">
        <v>526</v>
      </c>
      <c r="C37" s="93"/>
      <c r="D37" s="128"/>
      <c r="E37" s="86"/>
      <c r="F37" s="195"/>
      <c r="G37" s="153"/>
      <c r="H37" s="182"/>
      <c r="I37" s="196"/>
      <c r="J37" s="96"/>
      <c r="K37" s="196"/>
      <c r="L37" s="127"/>
      <c r="M37" s="127"/>
      <c r="N37" s="127"/>
      <c r="O37" s="127"/>
      <c r="Q37" s="1"/>
      <c r="AE37" s="11"/>
      <c r="AF37" s="122"/>
      <c r="AG37" s="12" t="b">
        <f>AG36</f>
        <v>1</v>
      </c>
      <c r="AH37" s="12"/>
      <c r="AI37" s="168"/>
      <c r="AJ37" s="166"/>
      <c r="AK37" s="166"/>
      <c r="AL37" s="167"/>
      <c r="AM37" s="1"/>
      <c r="AN37" s="1"/>
      <c r="AO37" s="1"/>
      <c r="AP37" s="1"/>
      <c r="AQ37" s="1"/>
      <c r="AR37" s="1"/>
      <c r="AS37" s="1"/>
      <c r="AT37" s="230" t="str">
        <f t="shared" si="5"/>
        <v/>
      </c>
      <c r="AU37" s="231" t="str">
        <f t="shared" si="4"/>
        <v/>
      </c>
      <c r="AV37" s="227"/>
      <c r="AW37" s="230" t="str">
        <f>AW36</f>
        <v/>
      </c>
      <c r="AX37" s="227"/>
      <c r="AY37" s="230" t="str">
        <f>AY36</f>
        <v/>
      </c>
      <c r="AZ37" s="227"/>
      <c r="BA37" s="230" t="str">
        <f>BA36</f>
        <v/>
      </c>
      <c r="BB37" s="227"/>
      <c r="BC37" s="230" t="str">
        <f>BC36</f>
        <v/>
      </c>
      <c r="BD37" s="227"/>
      <c r="BE37" s="230" t="str">
        <f>BE36</f>
        <v/>
      </c>
      <c r="BF37" s="227"/>
      <c r="BG37" s="230" t="str">
        <f>BG36</f>
        <v/>
      </c>
      <c r="BH37" s="1"/>
      <c r="FE37" s="90" t="str">
        <f ca="1">FE36</f>
        <v>Hide</v>
      </c>
      <c r="FF37" s="228"/>
      <c r="FG37" s="281"/>
      <c r="FH37" s="281"/>
      <c r="FI37" s="281"/>
      <c r="FJ37" s="281"/>
      <c r="FK37" s="281"/>
      <c r="FL37" s="281"/>
    </row>
    <row r="38" spans="1:168" ht="6" customHeight="1" x14ac:dyDescent="0.25">
      <c r="A38" s="28" t="s">
        <v>526</v>
      </c>
      <c r="C38" s="92"/>
      <c r="D38" s="3"/>
      <c r="E38" s="82"/>
      <c r="F38" s="191"/>
      <c r="G38" s="154"/>
      <c r="H38" s="187"/>
      <c r="I38" s="192"/>
      <c r="J38" s="94"/>
      <c r="K38" s="192"/>
      <c r="L38" s="507"/>
      <c r="M38" s="507"/>
      <c r="N38" s="507"/>
      <c r="O38" s="507"/>
      <c r="Q38" s="1"/>
      <c r="AE38" s="11"/>
      <c r="AF38" s="122"/>
      <c r="AG38" s="124" t="b">
        <f>AG39</f>
        <v>1</v>
      </c>
      <c r="AH38" s="124"/>
      <c r="AI38" s="168"/>
      <c r="AJ38" s="166"/>
      <c r="AK38" s="166"/>
      <c r="AL38" s="167"/>
      <c r="AM38" s="1"/>
      <c r="AN38" s="1"/>
      <c r="AO38" s="1"/>
      <c r="AP38" s="1"/>
      <c r="AQ38" s="1"/>
      <c r="AR38" s="1"/>
      <c r="AS38" s="1"/>
      <c r="AT38" s="230" t="str">
        <f t="shared" si="5"/>
        <v/>
      </c>
      <c r="AU38" s="231" t="str">
        <f t="shared" si="4"/>
        <v/>
      </c>
      <c r="AV38" s="227"/>
      <c r="AW38" s="230" t="str">
        <f>AW39</f>
        <v/>
      </c>
      <c r="AX38" s="227"/>
      <c r="AY38" s="230" t="str">
        <f>AY39</f>
        <v/>
      </c>
      <c r="AZ38" s="227"/>
      <c r="BA38" s="230" t="str">
        <f>BA39</f>
        <v/>
      </c>
      <c r="BB38" s="227"/>
      <c r="BC38" s="230" t="str">
        <f>BC39</f>
        <v/>
      </c>
      <c r="BD38" s="227"/>
      <c r="BE38" s="230" t="str">
        <f>BE39</f>
        <v/>
      </c>
      <c r="BF38" s="227"/>
      <c r="BG38" s="230" t="str">
        <f>BG39</f>
        <v/>
      </c>
      <c r="BH38" s="1"/>
      <c r="FE38" s="90" t="str">
        <f ca="1">FE39</f>
        <v>Hide</v>
      </c>
      <c r="FF38" s="228"/>
      <c r="FG38" s="281"/>
      <c r="FH38" s="281"/>
      <c r="FI38" s="281"/>
      <c r="FJ38" s="281"/>
      <c r="FK38" s="281"/>
      <c r="FL38" s="281"/>
    </row>
    <row r="39" spans="1:168" ht="15" x14ac:dyDescent="0.25">
      <c r="A39" s="28" t="s">
        <v>526</v>
      </c>
      <c r="C39" s="176" t="s">
        <v>558</v>
      </c>
      <c r="D39" s="316" t="str">
        <f>IF(Cklst_Style=4,IF(FIND("--",$C$3)=11,MID($C$3,9,1)&amp;"."&amp;AI39,MID($C$3,9,2)&amp;"."&amp;AI39),IF(FIND("--",$C$3)=9,MID($C$3,7,1)&amp;"."&amp;AI39,MID($C$3,7,2)&amp;"."&amp;AI39))</f>
        <v>3.8</v>
      </c>
      <c r="E39" s="483" t="s">
        <v>758</v>
      </c>
      <c r="F39" s="177"/>
      <c r="G39" s="508" t="s">
        <v>203</v>
      </c>
      <c r="H39" s="181"/>
      <c r="I39" s="151" t="s">
        <v>216</v>
      </c>
      <c r="J39" s="143"/>
      <c r="K39" s="192"/>
      <c r="L39" s="482"/>
      <c r="M39" s="482"/>
      <c r="N39" s="482"/>
      <c r="O39" s="482"/>
      <c r="Q39" s="1"/>
      <c r="R39" s="171"/>
      <c r="S39" s="171"/>
      <c r="T39" s="171"/>
      <c r="U39" s="171"/>
      <c r="AE39" s="11" t="b">
        <f>IF(F39=CHAR(80),TRUE,FALSE)</f>
        <v>0</v>
      </c>
      <c r="AF39" s="122" t="b">
        <f>IF(H39=CHAR(80),TRUE,FALSE)</f>
        <v>0</v>
      </c>
      <c r="AG39" s="12" t="b">
        <f>IF(OR(C39=CHAR(80),C39="."),TRUE,FALSE)</f>
        <v>1</v>
      </c>
      <c r="AH39" s="218">
        <v>0</v>
      </c>
      <c r="AI39" s="169">
        <v>8</v>
      </c>
      <c r="AJ39" s="160"/>
      <c r="AK39" s="160"/>
      <c r="AL39" s="161" t="b">
        <v>1</v>
      </c>
      <c r="AM39" s="1"/>
      <c r="AN39" s="1"/>
      <c r="AO39" s="1"/>
      <c r="AP39" s="1"/>
      <c r="AQ39" s="1"/>
      <c r="AR39" s="1"/>
      <c r="AS39" s="1"/>
      <c r="AT39" s="230" t="str">
        <f t="shared" si="5"/>
        <v/>
      </c>
      <c r="AU39" s="231" t="str">
        <f t="shared" si="4"/>
        <v>3.8</v>
      </c>
      <c r="AV39" s="318"/>
      <c r="AW39" s="230" t="str">
        <f>IF(AND(Setup_Flag=1,AV39="",$C39=""),FALSE,"")</f>
        <v/>
      </c>
      <c r="AX39" s="318"/>
      <c r="AY39" s="230" t="str">
        <f>IF(AND(MR2_Flag=1,AX39="",$C39=""),FALSE,"")</f>
        <v/>
      </c>
      <c r="AZ39" s="318"/>
      <c r="BA39" s="230" t="str">
        <f>IF(AND(DP_Flag=1,AZ39="",$C39=""),FALSE,"")</f>
        <v/>
      </c>
      <c r="BB39" s="318"/>
      <c r="BC39" s="230" t="str">
        <f>IF(AND(SS_Flag=1,BB39="",$C39=""),FALSE,"")</f>
        <v/>
      </c>
      <c r="BD39" s="318"/>
      <c r="BE39" s="230" t="str">
        <f>IF(AND(SP_Flag=1,BD39="",$C39=""),FALSE,"")</f>
        <v/>
      </c>
      <c r="BF39" s="318"/>
      <c r="BG39" s="230" t="str">
        <f>IF(AND(FM_Flag=1,BF39="",$C39=""),FALSE,"")</f>
        <v/>
      </c>
      <c r="BH39" s="1"/>
      <c r="BI39" s="268"/>
      <c r="BJ39" s="269" t="s">
        <v>675</v>
      </c>
      <c r="BK39" s="269" t="s">
        <v>675</v>
      </c>
      <c r="BL39" s="269" t="s">
        <v>675</v>
      </c>
      <c r="BM39" s="269" t="s">
        <v>675</v>
      </c>
      <c r="BN39" s="269" t="s">
        <v>675</v>
      </c>
      <c r="BO39" s="269" t="s">
        <v>675</v>
      </c>
      <c r="BP39" s="270" t="str">
        <f ca="1">IF(OR(BI$16=0,BR$16&lt;&gt;0),"",IF(OFFSET(BI39,0,BI$16)="Y",1,IF(OFFSET(BI39,0,BI$16)="N",0,"")))</f>
        <v/>
      </c>
      <c r="BQ39" s="278"/>
      <c r="BR39" s="268"/>
      <c r="BS39" s="269" t="s">
        <v>675</v>
      </c>
      <c r="BT39" s="269" t="s">
        <v>675</v>
      </c>
      <c r="BU39" s="269" t="s">
        <v>675</v>
      </c>
      <c r="BV39" s="269" t="s">
        <v>675</v>
      </c>
      <c r="BW39" s="269" t="s">
        <v>675</v>
      </c>
      <c r="BX39" s="269" t="s">
        <v>675</v>
      </c>
      <c r="BY39" s="269" t="s">
        <v>675</v>
      </c>
      <c r="BZ39" s="269" t="s">
        <v>675</v>
      </c>
      <c r="CA39" s="269" t="s">
        <v>675</v>
      </c>
      <c r="CB39" s="269" t="s">
        <v>675</v>
      </c>
      <c r="CC39" s="269" t="s">
        <v>675</v>
      </c>
      <c r="CD39" s="269" t="s">
        <v>675</v>
      </c>
      <c r="CE39" s="269" t="s">
        <v>675</v>
      </c>
      <c r="CF39" s="269" t="s">
        <v>675</v>
      </c>
      <c r="CG39" s="269" t="s">
        <v>675</v>
      </c>
      <c r="CH39" s="269" t="s">
        <v>675</v>
      </c>
      <c r="CI39" s="269" t="s">
        <v>675</v>
      </c>
      <c r="CJ39" s="269" t="s">
        <v>675</v>
      </c>
      <c r="CK39" s="269" t="s">
        <v>675</v>
      </c>
      <c r="CL39" s="270" t="str">
        <f ca="1">IF(BR$16=0,"",IF(OFFSET(BR39,0,BR$16)="Y",1,IF(OFFSET(BR39,0,BR$16)="N",0,"")))</f>
        <v/>
      </c>
      <c r="CM39" s="278"/>
      <c r="CN39" s="268"/>
      <c r="CO39" s="269" t="s">
        <v>675</v>
      </c>
      <c r="CP39" s="269" t="s">
        <v>675</v>
      </c>
      <c r="CQ39" s="269" t="s">
        <v>675</v>
      </c>
      <c r="CR39" s="269" t="s">
        <v>675</v>
      </c>
      <c r="CS39" s="269" t="s">
        <v>675</v>
      </c>
      <c r="CT39" s="270" t="str">
        <f ca="1">IF(OR(CN$16=0,CW$16&lt;&gt;0),"",IF(CW$16=1,0,IF(OFFSET(CN39,0,CN$16)="Y",1,IF(OFFSET(CN39,0,CN$16)="N",0,""))))</f>
        <v/>
      </c>
      <c r="CU39" s="188"/>
      <c r="CV39" s="268"/>
      <c r="CW39" s="269" t="s">
        <v>675</v>
      </c>
      <c r="CX39" s="269" t="s">
        <v>675</v>
      </c>
      <c r="CY39" s="269" t="s">
        <v>675</v>
      </c>
      <c r="CZ39" s="269" t="s">
        <v>675</v>
      </c>
      <c r="DA39" s="269" t="s">
        <v>675</v>
      </c>
      <c r="DB39" s="269" t="s">
        <v>675</v>
      </c>
      <c r="DC39" s="269" t="s">
        <v>675</v>
      </c>
      <c r="DD39" s="269" t="s">
        <v>675</v>
      </c>
      <c r="DE39" s="269" t="s">
        <v>675</v>
      </c>
      <c r="DF39" s="270" t="str">
        <f>IF(CV$16=0,"",IF(OR(AND(CW$16=1,CW39="Y"),AND(CX$16=1,CX39="Y"),AND(CY$16=1,CY39="Y"),AND(CZ$16=1,CZ39="Y"),AND(DA$16=1,DA39="Y"),AND(DB$16=1,DB39="Y"),AND(DC$16=1,DC39="Y"),AND(DD$16=1,DD39="Y"),AND(DE$16=1,DE39="Y")),1,IF(OR(AND(CW$16=1,CW39="N"),AND(CX$16=1,CX39="N"),AND(CY$16=1,CY39="N"),AND(CZ$16=1,CZ39="N"),AND(DA$16=1,DA39="N"),AND(DB$16=1,DB39="N"),AND(DC$16=1,DC39="N"),AND(DD$16=1,DD39="N"),AND(DE$16=1,DE39="N")),0,"")))</f>
        <v/>
      </c>
      <c r="DG39" s="188"/>
      <c r="DH39" s="268"/>
      <c r="DI39" s="269" t="s">
        <v>675</v>
      </c>
      <c r="DJ39" s="269" t="s">
        <v>675</v>
      </c>
      <c r="DK39" s="270" t="str">
        <f ca="1">IF(DH$16=0,"",IF(OFFSET(DH39,0,DH$16)="Y",1,IF(OFFSET(DH39,0,DH$16)="N",0,"")))</f>
        <v/>
      </c>
      <c r="DL39" s="188"/>
      <c r="DM39" s="268"/>
      <c r="DN39" s="269" t="s">
        <v>675</v>
      </c>
      <c r="DO39" s="269" t="s">
        <v>675</v>
      </c>
      <c r="DP39" s="270" t="str">
        <f ca="1">IF(DM$16=0,"",IF(OFFSET(DM39,0,DM$16)="Y",1,IF(OFFSET(DM39,0,DM$16)="N",0,"")))</f>
        <v/>
      </c>
      <c r="DQ39" s="188"/>
      <c r="DR39" s="268"/>
      <c r="DS39" s="269" t="s">
        <v>676</v>
      </c>
      <c r="DT39" s="279"/>
      <c r="DU39" s="270" t="str">
        <f ca="1">IF(DR$16=0,"",IF(AND(OFFSET(DR39,0,1)="Y",DS$16="Yes"),1,IF(OFFSET(DR39,0,1)="N",1,0)))</f>
        <v/>
      </c>
      <c r="DV39" s="188"/>
      <c r="DW39" s="268"/>
      <c r="DX39" s="269" t="s">
        <v>676</v>
      </c>
      <c r="DY39" s="279"/>
      <c r="DZ39" s="270" t="str">
        <f ca="1">IF(DW$16=0,"",IF(AND(OFFSET(DW39,0,1)="Y",DX$16="Yes"),1,IF(OFFSET(DW39,0,1)="N",1,0)))</f>
        <v/>
      </c>
      <c r="EA39" s="188"/>
      <c r="EB39" s="268"/>
      <c r="EC39" s="269" t="s">
        <v>676</v>
      </c>
      <c r="ED39" s="279"/>
      <c r="EE39" s="270" t="str">
        <f ca="1">IF(EB$16=0,"",IF(AND(OFFSET(EB39,0,1)="Y",EC$16="Yes"),1,IF(OFFSET(EB39,0,1)="N",1,0)))</f>
        <v/>
      </c>
      <c r="EF39" s="188"/>
      <c r="EG39" s="268"/>
      <c r="EH39" s="269" t="s">
        <v>676</v>
      </c>
      <c r="EI39" s="279"/>
      <c r="EJ39" s="270" t="str">
        <f ca="1">IF(EG$16=0,"",IF(AND(OFFSET(EG39,0,1)="Y",EH$16="Yes"),1,IF(OFFSET(EG39,0,1)="N",1,0)))</f>
        <v/>
      </c>
      <c r="EK39" s="188"/>
      <c r="EL39" s="268"/>
      <c r="EM39" s="269" t="s">
        <v>676</v>
      </c>
      <c r="EN39" s="279"/>
      <c r="EO39" s="270" t="str">
        <f ca="1">IF(EL$16=0,"",IF(AND(OFFSET(EL39,0,1)="Y",EM$16="Yes"),1,IF(OFFSET(EL39,0,1)="N",1,0)))</f>
        <v/>
      </c>
      <c r="EP39" s="271"/>
      <c r="EQ39" s="509" t="str">
        <f ca="1">BP39</f>
        <v/>
      </c>
      <c r="ER39" s="509" t="str">
        <f t="shared" ref="ER39" ca="1" si="97">CL39</f>
        <v/>
      </c>
      <c r="ES39" s="509" t="str">
        <f t="shared" ref="ES39" ca="1" si="98">CT39</f>
        <v/>
      </c>
      <c r="ET39" s="509" t="str">
        <f t="shared" ref="ET39" si="99">DF39</f>
        <v/>
      </c>
      <c r="EU39" s="509" t="str">
        <f t="shared" ref="EU39" ca="1" si="100">DK39</f>
        <v/>
      </c>
      <c r="EV39" s="509" t="str">
        <f t="shared" ref="EV39" ca="1" si="101">DP39</f>
        <v/>
      </c>
      <c r="EW39" s="509" t="str">
        <f t="shared" ref="EW39" ca="1" si="102">DU39</f>
        <v/>
      </c>
      <c r="EX39" s="509" t="str">
        <f t="shared" ref="EX39" ca="1" si="103">DZ39</f>
        <v/>
      </c>
      <c r="EY39" s="509" t="str">
        <f t="shared" ref="EY39" ca="1" si="104">EE39</f>
        <v/>
      </c>
      <c r="EZ39" s="509" t="str">
        <f t="shared" ref="EZ39" ca="1" si="105">EJ39</f>
        <v/>
      </c>
      <c r="FA39" s="509" t="str">
        <f t="shared" ref="FA39" ca="1" si="106">EO39</f>
        <v/>
      </c>
      <c r="FC39" s="509">
        <f t="shared" ref="FC39" ca="1" si="107">COUNTA(EQ39:FA39)-COUNTBLANK(EQ39:FA39)</f>
        <v>0</v>
      </c>
      <c r="FD39" s="280">
        <f t="shared" ref="FD39" ca="1" si="108">SUM(EQ39:FA39)</f>
        <v>0</v>
      </c>
      <c r="FE39" s="280" t="str">
        <f t="shared" ref="FE39" ca="1" si="109">IF(AND(FC39=FD39,FD39&gt;0),"Show","Hide")</f>
        <v>Hide</v>
      </c>
      <c r="FF39" s="228"/>
      <c r="FG39" s="281"/>
      <c r="FH39" s="281"/>
      <c r="FI39" s="281"/>
      <c r="FJ39" s="281"/>
      <c r="FK39" s="281"/>
      <c r="FL39" s="281"/>
    </row>
    <row r="40" spans="1:168" ht="6" customHeight="1" x14ac:dyDescent="0.25">
      <c r="A40" s="28" t="s">
        <v>526</v>
      </c>
      <c r="C40" s="93"/>
      <c r="D40" s="128"/>
      <c r="E40" s="86"/>
      <c r="F40" s="195"/>
      <c r="G40" s="153"/>
      <c r="H40" s="182"/>
      <c r="I40" s="196"/>
      <c r="J40" s="96"/>
      <c r="K40" s="196"/>
      <c r="L40" s="127"/>
      <c r="M40" s="127"/>
      <c r="N40" s="127"/>
      <c r="O40" s="127"/>
      <c r="Q40" s="1"/>
      <c r="AE40" s="11"/>
      <c r="AF40" s="122"/>
      <c r="AG40" s="12" t="b">
        <f>AG39</f>
        <v>1</v>
      </c>
      <c r="AH40" s="12"/>
      <c r="AI40" s="168"/>
      <c r="AJ40" s="166"/>
      <c r="AK40" s="166"/>
      <c r="AL40" s="167"/>
      <c r="AM40" s="1"/>
      <c r="AN40" s="1"/>
      <c r="AO40" s="1"/>
      <c r="AP40" s="1"/>
      <c r="AQ40" s="1"/>
      <c r="AR40" s="1"/>
      <c r="AS40" s="1"/>
      <c r="AT40" s="230" t="str">
        <f t="shared" si="5"/>
        <v/>
      </c>
      <c r="AU40" s="231" t="str">
        <f t="shared" si="4"/>
        <v/>
      </c>
      <c r="AV40" s="227"/>
      <c r="AW40" s="230" t="str">
        <f>AW39</f>
        <v/>
      </c>
      <c r="AX40" s="227"/>
      <c r="AY40" s="230" t="str">
        <f>AY39</f>
        <v/>
      </c>
      <c r="AZ40" s="227"/>
      <c r="BA40" s="230" t="str">
        <f>BA39</f>
        <v/>
      </c>
      <c r="BB40" s="227"/>
      <c r="BC40" s="230" t="str">
        <f>BC39</f>
        <v/>
      </c>
      <c r="BD40" s="227"/>
      <c r="BE40" s="230" t="str">
        <f>BE39</f>
        <v/>
      </c>
      <c r="BF40" s="227"/>
      <c r="BG40" s="230" t="str">
        <f>BG39</f>
        <v/>
      </c>
      <c r="BH40" s="1"/>
      <c r="FE40" s="90" t="str">
        <f ca="1">FE39</f>
        <v>Hide</v>
      </c>
      <c r="FF40" s="228"/>
      <c r="FG40" s="281"/>
      <c r="FH40" s="281"/>
      <c r="FI40" s="281"/>
      <c r="FJ40" s="281"/>
      <c r="FK40" s="281"/>
      <c r="FL40" s="281"/>
    </row>
    <row r="41" spans="1:168" ht="6" customHeight="1" x14ac:dyDescent="0.25">
      <c r="A41" s="28" t="s">
        <v>526</v>
      </c>
      <c r="C41" s="92"/>
      <c r="D41" s="3"/>
      <c r="E41" s="82"/>
      <c r="F41" s="191"/>
      <c r="G41" s="154"/>
      <c r="H41" s="187"/>
      <c r="I41" s="192"/>
      <c r="J41" s="94"/>
      <c r="K41" s="192"/>
      <c r="L41" s="507"/>
      <c r="M41" s="507"/>
      <c r="N41" s="507"/>
      <c r="O41" s="507"/>
      <c r="Q41" s="1"/>
      <c r="AE41" s="11"/>
      <c r="AF41" s="122"/>
      <c r="AG41" s="124" t="b">
        <f>AG42</f>
        <v>1</v>
      </c>
      <c r="AH41" s="124"/>
      <c r="AI41" s="168"/>
      <c r="AJ41" s="166"/>
      <c r="AK41" s="166"/>
      <c r="AL41" s="167"/>
      <c r="AM41" s="1"/>
      <c r="AN41" s="1"/>
      <c r="AO41" s="1"/>
      <c r="AP41" s="1"/>
      <c r="AQ41" s="1"/>
      <c r="AR41" s="1"/>
      <c r="AS41" s="1"/>
      <c r="AT41" s="230" t="str">
        <f t="shared" si="5"/>
        <v/>
      </c>
      <c r="AU41" s="231" t="str">
        <f t="shared" si="4"/>
        <v/>
      </c>
      <c r="AV41" s="227"/>
      <c r="AW41" s="230" t="str">
        <f>AW42</f>
        <v/>
      </c>
      <c r="AX41" s="227"/>
      <c r="AY41" s="230" t="str">
        <f>AY42</f>
        <v/>
      </c>
      <c r="AZ41" s="227"/>
      <c r="BA41" s="230" t="str">
        <f>BA42</f>
        <v/>
      </c>
      <c r="BB41" s="227"/>
      <c r="BC41" s="230" t="str">
        <f>BC42</f>
        <v/>
      </c>
      <c r="BD41" s="227"/>
      <c r="BE41" s="230" t="str">
        <f>BE42</f>
        <v/>
      </c>
      <c r="BF41" s="227"/>
      <c r="BG41" s="230" t="str">
        <f>BG42</f>
        <v/>
      </c>
      <c r="BH41" s="1"/>
      <c r="FE41" s="90" t="str">
        <f ca="1">FE42</f>
        <v>Hide</v>
      </c>
      <c r="FF41" s="228"/>
      <c r="FG41" s="281"/>
      <c r="FH41" s="281"/>
      <c r="FI41" s="281"/>
      <c r="FJ41" s="281"/>
      <c r="FK41" s="281"/>
      <c r="FL41" s="281"/>
    </row>
    <row r="42" spans="1:168" ht="15" x14ac:dyDescent="0.25">
      <c r="A42" s="28" t="s">
        <v>526</v>
      </c>
      <c r="C42" s="176" t="s">
        <v>558</v>
      </c>
      <c r="D42" s="316" t="str">
        <f>IF(Cklst_Style=4,IF(FIND("--",$C$3)=11,MID($C$3,9,1)&amp;"."&amp;AI42,MID($C$3,9,2)&amp;"."&amp;AI42),IF(FIND("--",$C$3)=9,MID($C$3,7,1)&amp;"."&amp;AI42,MID($C$3,7,2)&amp;"."&amp;AI42))</f>
        <v>3.9</v>
      </c>
      <c r="E42" s="483" t="s">
        <v>759</v>
      </c>
      <c r="F42" s="177"/>
      <c r="G42" s="508" t="s">
        <v>203</v>
      </c>
      <c r="H42" s="181"/>
      <c r="I42" s="151" t="s">
        <v>216</v>
      </c>
      <c r="J42" s="143"/>
      <c r="K42" s="192"/>
      <c r="L42" s="482"/>
      <c r="M42" s="482"/>
      <c r="N42" s="482"/>
      <c r="O42" s="482"/>
      <c r="Q42" s="1"/>
      <c r="R42" s="171"/>
      <c r="S42" s="171"/>
      <c r="T42" s="171"/>
      <c r="U42" s="171"/>
      <c r="AE42" s="11" t="b">
        <f>IF(F42=CHAR(80),TRUE,FALSE)</f>
        <v>0</v>
      </c>
      <c r="AF42" s="122" t="b">
        <f>IF(H42=CHAR(80),TRUE,FALSE)</f>
        <v>0</v>
      </c>
      <c r="AG42" s="12" t="b">
        <f>IF(OR(C42=CHAR(80),C42="."),TRUE,FALSE)</f>
        <v>1</v>
      </c>
      <c r="AH42" s="218">
        <v>0</v>
      </c>
      <c r="AI42" s="169">
        <v>9</v>
      </c>
      <c r="AJ42" s="160"/>
      <c r="AK42" s="160"/>
      <c r="AL42" s="161" t="b">
        <v>1</v>
      </c>
      <c r="AM42" s="1"/>
      <c r="AN42" s="1"/>
      <c r="AO42" s="1"/>
      <c r="AP42" s="1"/>
      <c r="AQ42" s="1"/>
      <c r="AR42" s="1"/>
      <c r="AS42" s="1"/>
      <c r="AT42" s="230" t="str">
        <f t="shared" si="5"/>
        <v/>
      </c>
      <c r="AU42" s="231" t="str">
        <f t="shared" si="4"/>
        <v>3.9</v>
      </c>
      <c r="AV42" s="318"/>
      <c r="AW42" s="230" t="str">
        <f>IF(AND(Setup_Flag=1,AV42="",$C42=""),FALSE,"")</f>
        <v/>
      </c>
      <c r="AX42" s="318"/>
      <c r="AY42" s="230" t="str">
        <f>IF(AND(MR2_Flag=1,AX42="",$C42=""),FALSE,"")</f>
        <v/>
      </c>
      <c r="AZ42" s="318"/>
      <c r="BA42" s="230" t="str">
        <f>IF(AND(DP_Flag=1,AZ42="",$C42=""),FALSE,"")</f>
        <v/>
      </c>
      <c r="BB42" s="318"/>
      <c r="BC42" s="230" t="str">
        <f>IF(AND(SS_Flag=1,BB42="",$C42=""),FALSE,"")</f>
        <v/>
      </c>
      <c r="BD42" s="318"/>
      <c r="BE42" s="230" t="str">
        <f>IF(AND(SP_Flag=1,BD42="",$C42=""),FALSE,"")</f>
        <v/>
      </c>
      <c r="BF42" s="318"/>
      <c r="BG42" s="230" t="str">
        <f>IF(AND(FM_Flag=1,BF42="",$C42=""),FALSE,"")</f>
        <v/>
      </c>
      <c r="BH42" s="1"/>
      <c r="BI42" s="268"/>
      <c r="BJ42" s="269" t="s">
        <v>675</v>
      </c>
      <c r="BK42" s="269" t="s">
        <v>675</v>
      </c>
      <c r="BL42" s="269" t="s">
        <v>675</v>
      </c>
      <c r="BM42" s="269" t="s">
        <v>675</v>
      </c>
      <c r="BN42" s="269" t="s">
        <v>675</v>
      </c>
      <c r="BO42" s="269" t="s">
        <v>675</v>
      </c>
      <c r="BP42" s="270" t="str">
        <f ca="1">IF(OR(BI$16=0,BR$16&lt;&gt;0),"",IF(OFFSET(BI42,0,BI$16)="Y",1,IF(OFFSET(BI42,0,BI$16)="N",0,"")))</f>
        <v/>
      </c>
      <c r="BQ42" s="278"/>
      <c r="BR42" s="268"/>
      <c r="BS42" s="269" t="s">
        <v>675</v>
      </c>
      <c r="BT42" s="269" t="s">
        <v>675</v>
      </c>
      <c r="BU42" s="269" t="s">
        <v>675</v>
      </c>
      <c r="BV42" s="269" t="s">
        <v>675</v>
      </c>
      <c r="BW42" s="269" t="s">
        <v>675</v>
      </c>
      <c r="BX42" s="269" t="s">
        <v>675</v>
      </c>
      <c r="BY42" s="269" t="s">
        <v>675</v>
      </c>
      <c r="BZ42" s="269" t="s">
        <v>675</v>
      </c>
      <c r="CA42" s="269" t="s">
        <v>675</v>
      </c>
      <c r="CB42" s="269" t="s">
        <v>675</v>
      </c>
      <c r="CC42" s="269" t="s">
        <v>675</v>
      </c>
      <c r="CD42" s="269" t="s">
        <v>675</v>
      </c>
      <c r="CE42" s="269" t="s">
        <v>675</v>
      </c>
      <c r="CF42" s="269" t="s">
        <v>675</v>
      </c>
      <c r="CG42" s="269" t="s">
        <v>675</v>
      </c>
      <c r="CH42" s="269" t="s">
        <v>675</v>
      </c>
      <c r="CI42" s="269" t="s">
        <v>675</v>
      </c>
      <c r="CJ42" s="269" t="s">
        <v>675</v>
      </c>
      <c r="CK42" s="269" t="s">
        <v>675</v>
      </c>
      <c r="CL42" s="270" t="str">
        <f ca="1">IF(BR$16=0,"",IF(OFFSET(BR42,0,BR$16)="Y",1,IF(OFFSET(BR42,0,BR$16)="N",0,"")))</f>
        <v/>
      </c>
      <c r="CM42" s="278"/>
      <c r="CN42" s="268"/>
      <c r="CO42" s="269" t="s">
        <v>675</v>
      </c>
      <c r="CP42" s="269" t="s">
        <v>675</v>
      </c>
      <c r="CQ42" s="269" t="s">
        <v>675</v>
      </c>
      <c r="CR42" s="269" t="s">
        <v>675</v>
      </c>
      <c r="CS42" s="269" t="s">
        <v>675</v>
      </c>
      <c r="CT42" s="270" t="str">
        <f ca="1">IF(OR(CN$16=0,CW$16&lt;&gt;0),"",IF(CW$16=1,0,IF(OFFSET(CN42,0,CN$16)="Y",1,IF(OFFSET(CN42,0,CN$16)="N",0,""))))</f>
        <v/>
      </c>
      <c r="CU42" s="188"/>
      <c r="CV42" s="268"/>
      <c r="CW42" s="269" t="s">
        <v>675</v>
      </c>
      <c r="CX42" s="269" t="s">
        <v>675</v>
      </c>
      <c r="CY42" s="269" t="s">
        <v>675</v>
      </c>
      <c r="CZ42" s="269" t="s">
        <v>675</v>
      </c>
      <c r="DA42" s="269" t="s">
        <v>675</v>
      </c>
      <c r="DB42" s="269" t="s">
        <v>675</v>
      </c>
      <c r="DC42" s="269" t="s">
        <v>675</v>
      </c>
      <c r="DD42" s="269" t="s">
        <v>675</v>
      </c>
      <c r="DE42" s="269" t="s">
        <v>675</v>
      </c>
      <c r="DF42" s="270" t="str">
        <f>IF(CV$16=0,"",IF(OR(AND(CW$16=1,CW42="Y"),AND(CX$16=1,CX42="Y"),AND(CY$16=1,CY42="Y"),AND(CZ$16=1,CZ42="Y"),AND(DA$16=1,DA42="Y"),AND(DB$16=1,DB42="Y"),AND(DC$16=1,DC42="Y"),AND(DD$16=1,DD42="Y"),AND(DE$16=1,DE42="Y")),1,IF(OR(AND(CW$16=1,CW42="N"),AND(CX$16=1,CX42="N"),AND(CY$16=1,CY42="N"),AND(CZ$16=1,CZ42="N"),AND(DA$16=1,DA42="N"),AND(DB$16=1,DB42="N"),AND(DC$16=1,DC42="N"),AND(DD$16=1,DD42="N"),AND(DE$16=1,DE42="N")),0,"")))</f>
        <v/>
      </c>
      <c r="DG42" s="188"/>
      <c r="DH42" s="268"/>
      <c r="DI42" s="269" t="s">
        <v>675</v>
      </c>
      <c r="DJ42" s="269" t="s">
        <v>675</v>
      </c>
      <c r="DK42" s="270" t="str">
        <f ca="1">IF(DH$16=0,"",IF(OFFSET(DH42,0,DH$16)="Y",1,IF(OFFSET(DH42,0,DH$16)="N",0,"")))</f>
        <v/>
      </c>
      <c r="DL42" s="188"/>
      <c r="DM42" s="268"/>
      <c r="DN42" s="269" t="s">
        <v>675</v>
      </c>
      <c r="DO42" s="269" t="s">
        <v>675</v>
      </c>
      <c r="DP42" s="270" t="str">
        <f ca="1">IF(DM$16=0,"",IF(OFFSET(DM42,0,DM$16)="Y",1,IF(OFFSET(DM42,0,DM$16)="N",0,"")))</f>
        <v/>
      </c>
      <c r="DQ42" s="188"/>
      <c r="DR42" s="268"/>
      <c r="DS42" s="269" t="s">
        <v>676</v>
      </c>
      <c r="DT42" s="279"/>
      <c r="DU42" s="270" t="str">
        <f ca="1">IF(DR$16=0,"",IF(AND(OFFSET(DR42,0,1)="Y",DS$16="Yes"),1,IF(OFFSET(DR42,0,1)="N",1,0)))</f>
        <v/>
      </c>
      <c r="DV42" s="188"/>
      <c r="DW42" s="268"/>
      <c r="DX42" s="269" t="s">
        <v>676</v>
      </c>
      <c r="DY42" s="279"/>
      <c r="DZ42" s="270" t="str">
        <f ca="1">IF(DW$16=0,"",IF(AND(OFFSET(DW42,0,1)="Y",DX$16="Yes"),1,IF(OFFSET(DW42,0,1)="N",1,0)))</f>
        <v/>
      </c>
      <c r="EA42" s="188"/>
      <c r="EB42" s="268"/>
      <c r="EC42" s="269" t="s">
        <v>676</v>
      </c>
      <c r="ED42" s="279"/>
      <c r="EE42" s="270" t="str">
        <f ca="1">IF(EB$16=0,"",IF(AND(OFFSET(EB42,0,1)="Y",EC$16="Yes"),1,IF(OFFSET(EB42,0,1)="N",1,0)))</f>
        <v/>
      </c>
      <c r="EF42" s="188"/>
      <c r="EG42" s="268"/>
      <c r="EH42" s="269" t="s">
        <v>676</v>
      </c>
      <c r="EI42" s="279"/>
      <c r="EJ42" s="270" t="str">
        <f ca="1">IF(EG$16=0,"",IF(AND(OFFSET(EG42,0,1)="Y",EH$16="Yes"),1,IF(OFFSET(EG42,0,1)="N",1,0)))</f>
        <v/>
      </c>
      <c r="EK42" s="188"/>
      <c r="EL42" s="268"/>
      <c r="EM42" s="269" t="s">
        <v>676</v>
      </c>
      <c r="EN42" s="279"/>
      <c r="EO42" s="270" t="str">
        <f ca="1">IF(EL$16=0,"",IF(AND(OFFSET(EL42,0,1)="Y",EM$16="Yes"),1,IF(OFFSET(EL42,0,1)="N",1,0)))</f>
        <v/>
      </c>
      <c r="EP42" s="271"/>
      <c r="EQ42" s="509" t="str">
        <f ca="1">BP42</f>
        <v/>
      </c>
      <c r="ER42" s="509" t="str">
        <f t="shared" ref="ER42" ca="1" si="110">CL42</f>
        <v/>
      </c>
      <c r="ES42" s="509" t="str">
        <f t="shared" ref="ES42" ca="1" si="111">CT42</f>
        <v/>
      </c>
      <c r="ET42" s="509" t="str">
        <f t="shared" ref="ET42" si="112">DF42</f>
        <v/>
      </c>
      <c r="EU42" s="509" t="str">
        <f t="shared" ref="EU42" ca="1" si="113">DK42</f>
        <v/>
      </c>
      <c r="EV42" s="509" t="str">
        <f t="shared" ref="EV42" ca="1" si="114">DP42</f>
        <v/>
      </c>
      <c r="EW42" s="509" t="str">
        <f t="shared" ref="EW42" ca="1" si="115">DU42</f>
        <v/>
      </c>
      <c r="EX42" s="509" t="str">
        <f t="shared" ref="EX42" ca="1" si="116">DZ42</f>
        <v/>
      </c>
      <c r="EY42" s="509" t="str">
        <f t="shared" ref="EY42" ca="1" si="117">EE42</f>
        <v/>
      </c>
      <c r="EZ42" s="509" t="str">
        <f t="shared" ref="EZ42" ca="1" si="118">EJ42</f>
        <v/>
      </c>
      <c r="FA42" s="509" t="str">
        <f t="shared" ref="FA42" ca="1" si="119">EO42</f>
        <v/>
      </c>
      <c r="FC42" s="509">
        <f t="shared" ref="FC42" ca="1" si="120">COUNTA(EQ42:FA42)-COUNTBLANK(EQ42:FA42)</f>
        <v>0</v>
      </c>
      <c r="FD42" s="280">
        <f t="shared" ref="FD42" ca="1" si="121">SUM(EQ42:FA42)</f>
        <v>0</v>
      </c>
      <c r="FE42" s="280" t="str">
        <f t="shared" ref="FE42" ca="1" si="122">IF(AND(FC42=FD42,FD42&gt;0),"Show","Hide")</f>
        <v>Hide</v>
      </c>
      <c r="FF42" s="228"/>
      <c r="FG42" s="281"/>
      <c r="FH42" s="281"/>
      <c r="FI42" s="281"/>
      <c r="FJ42" s="281"/>
      <c r="FK42" s="281"/>
      <c r="FL42" s="281"/>
    </row>
    <row r="43" spans="1:168" ht="6" customHeight="1" x14ac:dyDescent="0.25">
      <c r="A43" s="28" t="s">
        <v>526</v>
      </c>
      <c r="C43" s="93"/>
      <c r="D43" s="128"/>
      <c r="E43" s="86"/>
      <c r="F43" s="195"/>
      <c r="G43" s="153"/>
      <c r="H43" s="182"/>
      <c r="I43" s="196"/>
      <c r="J43" s="96"/>
      <c r="K43" s="196"/>
      <c r="L43" s="127"/>
      <c r="M43" s="127"/>
      <c r="N43" s="127"/>
      <c r="O43" s="127"/>
      <c r="Q43" s="1"/>
      <c r="AE43" s="11"/>
      <c r="AF43" s="122"/>
      <c r="AG43" s="12" t="b">
        <f>AG42</f>
        <v>1</v>
      </c>
      <c r="AH43" s="12"/>
      <c r="AI43" s="168"/>
      <c r="AJ43" s="166"/>
      <c r="AK43" s="166"/>
      <c r="AL43" s="167"/>
      <c r="AM43" s="1"/>
      <c r="AN43" s="1"/>
      <c r="AO43" s="1"/>
      <c r="AP43" s="1"/>
      <c r="AQ43" s="1"/>
      <c r="AR43" s="1"/>
      <c r="AS43" s="1"/>
      <c r="AT43" s="230" t="str">
        <f t="shared" si="5"/>
        <v/>
      </c>
      <c r="AU43" s="231" t="str">
        <f t="shared" si="4"/>
        <v/>
      </c>
      <c r="AV43" s="227"/>
      <c r="AW43" s="230" t="str">
        <f>AW42</f>
        <v/>
      </c>
      <c r="AX43" s="227"/>
      <c r="AY43" s="230" t="str">
        <f>AY42</f>
        <v/>
      </c>
      <c r="AZ43" s="227"/>
      <c r="BA43" s="230" t="str">
        <f>BA42</f>
        <v/>
      </c>
      <c r="BB43" s="227"/>
      <c r="BC43" s="230" t="str">
        <f>BC42</f>
        <v/>
      </c>
      <c r="BD43" s="227"/>
      <c r="BE43" s="230" t="str">
        <f>BE42</f>
        <v/>
      </c>
      <c r="BF43" s="227"/>
      <c r="BG43" s="230" t="str">
        <f>BG42</f>
        <v/>
      </c>
      <c r="BH43" s="1"/>
      <c r="FE43" s="90" t="str">
        <f ca="1">FE42</f>
        <v>Hide</v>
      </c>
      <c r="FF43" s="228"/>
      <c r="FG43" s="281"/>
      <c r="FH43" s="281"/>
      <c r="FI43" s="281"/>
      <c r="FJ43" s="281"/>
      <c r="FK43" s="281"/>
      <c r="FL43" s="281"/>
    </row>
    <row r="44" spans="1:168" ht="6" customHeight="1" x14ac:dyDescent="0.25">
      <c r="A44" s="28" t="s">
        <v>526</v>
      </c>
      <c r="C44" s="92"/>
      <c r="D44" s="3"/>
      <c r="E44" s="82"/>
      <c r="F44" s="191"/>
      <c r="G44" s="154"/>
      <c r="H44" s="187"/>
      <c r="I44" s="192"/>
      <c r="J44" s="94"/>
      <c r="K44" s="192"/>
      <c r="L44" s="507"/>
      <c r="M44" s="507"/>
      <c r="N44" s="507"/>
      <c r="O44" s="507"/>
      <c r="Q44" s="1"/>
      <c r="AE44" s="11"/>
      <c r="AF44" s="122"/>
      <c r="AG44" s="124" t="b">
        <f>AG45</f>
        <v>1</v>
      </c>
      <c r="AH44" s="124"/>
      <c r="AI44" s="168"/>
      <c r="AJ44" s="166"/>
      <c r="AK44" s="166"/>
      <c r="AL44" s="167"/>
      <c r="AM44" s="1"/>
      <c r="AN44" s="1"/>
      <c r="AO44" s="1"/>
      <c r="AP44" s="1"/>
      <c r="AQ44" s="1"/>
      <c r="AR44" s="1"/>
      <c r="AS44" s="1"/>
      <c r="AT44" s="230" t="str">
        <f t="shared" si="5"/>
        <v/>
      </c>
      <c r="AU44" s="231" t="str">
        <f t="shared" si="4"/>
        <v/>
      </c>
      <c r="AV44" s="227"/>
      <c r="AW44" s="230" t="str">
        <f>AW45</f>
        <v/>
      </c>
      <c r="AX44" s="227"/>
      <c r="AY44" s="230" t="str">
        <f>AY45</f>
        <v/>
      </c>
      <c r="AZ44" s="227"/>
      <c r="BA44" s="230" t="str">
        <f>BA45</f>
        <v/>
      </c>
      <c r="BB44" s="227"/>
      <c r="BC44" s="230" t="str">
        <f>BC45</f>
        <v/>
      </c>
      <c r="BD44" s="227"/>
      <c r="BE44" s="230" t="str">
        <f>BE45</f>
        <v/>
      </c>
      <c r="BF44" s="227"/>
      <c r="BG44" s="230" t="str">
        <f>BG45</f>
        <v/>
      </c>
      <c r="BH44" s="1"/>
      <c r="FE44" s="90" t="str">
        <f ca="1">FE45</f>
        <v>Hide</v>
      </c>
      <c r="FF44" s="228"/>
      <c r="FG44" s="281"/>
      <c r="FH44" s="281"/>
      <c r="FI44" s="281"/>
      <c r="FJ44" s="281"/>
      <c r="FK44" s="281"/>
      <c r="FL44" s="281"/>
    </row>
    <row r="45" spans="1:168" ht="26.4" x14ac:dyDescent="0.25">
      <c r="A45" s="28" t="s">
        <v>526</v>
      </c>
      <c r="C45" s="176" t="s">
        <v>558</v>
      </c>
      <c r="D45" s="316" t="str">
        <f>IF(Cklst_Style=4,IF(FIND("--",$C$3)=11,MID($C$3,9,1)&amp;"."&amp;AI45,MID($C$3,9,2)&amp;"."&amp;AI45),IF(FIND("--",$C$3)=9,MID($C$3,7,1)&amp;"."&amp;AI45,MID($C$3,7,2)&amp;"."&amp;AI45))</f>
        <v>3.10</v>
      </c>
      <c r="E45" s="483" t="s">
        <v>760</v>
      </c>
      <c r="F45" s="177"/>
      <c r="G45" s="508" t="s">
        <v>203</v>
      </c>
      <c r="H45" s="181"/>
      <c r="I45" s="151" t="s">
        <v>216</v>
      </c>
      <c r="J45" s="143"/>
      <c r="K45" s="192"/>
      <c r="L45" s="482"/>
      <c r="M45" s="482"/>
      <c r="N45" s="482"/>
      <c r="O45" s="482"/>
      <c r="Q45" s="1"/>
      <c r="R45" s="171"/>
      <c r="S45" s="171"/>
      <c r="T45" s="171"/>
      <c r="U45" s="171"/>
      <c r="AE45" s="11" t="b">
        <f>IF(F45=CHAR(80),TRUE,FALSE)</f>
        <v>0</v>
      </c>
      <c r="AF45" s="122" t="b">
        <f>IF(H45=CHAR(80),TRUE,FALSE)</f>
        <v>0</v>
      </c>
      <c r="AG45" s="12" t="b">
        <f>IF(OR(C45=CHAR(80),C45="."),TRUE,FALSE)</f>
        <v>1</v>
      </c>
      <c r="AH45" s="218">
        <v>0</v>
      </c>
      <c r="AI45" s="169">
        <v>10</v>
      </c>
      <c r="AJ45" s="160"/>
      <c r="AK45" s="160"/>
      <c r="AL45" s="161" t="b">
        <v>1</v>
      </c>
      <c r="AM45" s="1"/>
      <c r="AN45" s="1"/>
      <c r="AO45" s="1"/>
      <c r="AP45" s="1"/>
      <c r="AQ45" s="1"/>
      <c r="AR45" s="1"/>
      <c r="AS45" s="1"/>
      <c r="AT45" s="230" t="str">
        <f t="shared" si="5"/>
        <v/>
      </c>
      <c r="AU45" s="231" t="str">
        <f t="shared" si="4"/>
        <v>3.10</v>
      </c>
      <c r="AV45" s="318"/>
      <c r="AW45" s="230" t="str">
        <f>IF(AND(Setup_Flag=1,AV45="",$C45=""),FALSE,"")</f>
        <v/>
      </c>
      <c r="AX45" s="318"/>
      <c r="AY45" s="230" t="str">
        <f>IF(AND(MR2_Flag=1,AX45="",$C45=""),FALSE,"")</f>
        <v/>
      </c>
      <c r="AZ45" s="318"/>
      <c r="BA45" s="230" t="str">
        <f>IF(AND(DP_Flag=1,AZ45="",$C45=""),FALSE,"")</f>
        <v/>
      </c>
      <c r="BB45" s="318"/>
      <c r="BC45" s="230" t="str">
        <f>IF(AND(SS_Flag=1,BB45="",$C45=""),FALSE,"")</f>
        <v/>
      </c>
      <c r="BD45" s="318"/>
      <c r="BE45" s="230" t="str">
        <f>IF(AND(SP_Flag=1,BD45="",$C45=""),FALSE,"")</f>
        <v/>
      </c>
      <c r="BF45" s="318"/>
      <c r="BG45" s="230" t="str">
        <f>IF(AND(FM_Flag=1,BF45="",$C45=""),FALSE,"")</f>
        <v/>
      </c>
      <c r="BH45" s="1"/>
      <c r="BI45" s="268"/>
      <c r="BJ45" s="269" t="s">
        <v>675</v>
      </c>
      <c r="BK45" s="269" t="s">
        <v>675</v>
      </c>
      <c r="BL45" s="269" t="s">
        <v>675</v>
      </c>
      <c r="BM45" s="269" t="s">
        <v>675</v>
      </c>
      <c r="BN45" s="269" t="s">
        <v>675</v>
      </c>
      <c r="BO45" s="269" t="s">
        <v>675</v>
      </c>
      <c r="BP45" s="270" t="str">
        <f ca="1">IF(OR(BI$16=0,BR$16&lt;&gt;0),"",IF(OFFSET(BI45,0,BI$16)="Y",1,IF(OFFSET(BI45,0,BI$16)="N",0,"")))</f>
        <v/>
      </c>
      <c r="BQ45" s="278"/>
      <c r="BR45" s="268"/>
      <c r="BS45" s="269" t="s">
        <v>675</v>
      </c>
      <c r="BT45" s="269" t="s">
        <v>675</v>
      </c>
      <c r="BU45" s="269" t="s">
        <v>675</v>
      </c>
      <c r="BV45" s="269" t="s">
        <v>675</v>
      </c>
      <c r="BW45" s="269" t="s">
        <v>675</v>
      </c>
      <c r="BX45" s="269" t="s">
        <v>675</v>
      </c>
      <c r="BY45" s="269" t="s">
        <v>675</v>
      </c>
      <c r="BZ45" s="269" t="s">
        <v>675</v>
      </c>
      <c r="CA45" s="269" t="s">
        <v>675</v>
      </c>
      <c r="CB45" s="269" t="s">
        <v>675</v>
      </c>
      <c r="CC45" s="269" t="s">
        <v>675</v>
      </c>
      <c r="CD45" s="269" t="s">
        <v>675</v>
      </c>
      <c r="CE45" s="269" t="s">
        <v>675</v>
      </c>
      <c r="CF45" s="269" t="s">
        <v>675</v>
      </c>
      <c r="CG45" s="269" t="s">
        <v>675</v>
      </c>
      <c r="CH45" s="269" t="s">
        <v>675</v>
      </c>
      <c r="CI45" s="269" t="s">
        <v>675</v>
      </c>
      <c r="CJ45" s="269" t="s">
        <v>675</v>
      </c>
      <c r="CK45" s="269" t="s">
        <v>675</v>
      </c>
      <c r="CL45" s="270" t="str">
        <f ca="1">IF(BR$16=0,"",IF(OFFSET(BR45,0,BR$16)="Y",1,IF(OFFSET(BR45,0,BR$16)="N",0,"")))</f>
        <v/>
      </c>
      <c r="CM45" s="278"/>
      <c r="CN45" s="268"/>
      <c r="CO45" s="269" t="s">
        <v>675</v>
      </c>
      <c r="CP45" s="269" t="s">
        <v>675</v>
      </c>
      <c r="CQ45" s="269" t="s">
        <v>675</v>
      </c>
      <c r="CR45" s="269" t="s">
        <v>675</v>
      </c>
      <c r="CS45" s="269" t="s">
        <v>675</v>
      </c>
      <c r="CT45" s="270" t="str">
        <f ca="1">IF(OR(CN$16=0,CW$16&lt;&gt;0),"",IF(CW$16=1,0,IF(OFFSET(CN45,0,CN$16)="Y",1,IF(OFFSET(CN45,0,CN$16)="N",0,""))))</f>
        <v/>
      </c>
      <c r="CU45" s="188"/>
      <c r="CV45" s="268"/>
      <c r="CW45" s="269" t="s">
        <v>675</v>
      </c>
      <c r="CX45" s="269" t="s">
        <v>675</v>
      </c>
      <c r="CY45" s="269" t="s">
        <v>675</v>
      </c>
      <c r="CZ45" s="269" t="s">
        <v>675</v>
      </c>
      <c r="DA45" s="269" t="s">
        <v>675</v>
      </c>
      <c r="DB45" s="269" t="s">
        <v>675</v>
      </c>
      <c r="DC45" s="269" t="s">
        <v>675</v>
      </c>
      <c r="DD45" s="269" t="s">
        <v>675</v>
      </c>
      <c r="DE45" s="269" t="s">
        <v>675</v>
      </c>
      <c r="DF45" s="270" t="str">
        <f>IF(CV$16=0,"",IF(OR(AND(CW$16=1,CW45="Y"),AND(CX$16=1,CX45="Y"),AND(CY$16=1,CY45="Y"),AND(CZ$16=1,CZ45="Y"),AND(DA$16=1,DA45="Y"),AND(DB$16=1,DB45="Y"),AND(DC$16=1,DC45="Y"),AND(DD$16=1,DD45="Y"),AND(DE$16=1,DE45="Y")),1,IF(OR(AND(CW$16=1,CW45="N"),AND(CX$16=1,CX45="N"),AND(CY$16=1,CY45="N"),AND(CZ$16=1,CZ45="N"),AND(DA$16=1,DA45="N"),AND(DB$16=1,DB45="N"),AND(DC$16=1,DC45="N"),AND(DD$16=1,DD45="N"),AND(DE$16=1,DE45="N")),0,"")))</f>
        <v/>
      </c>
      <c r="DG45" s="188"/>
      <c r="DH45" s="268"/>
      <c r="DI45" s="269" t="s">
        <v>675</v>
      </c>
      <c r="DJ45" s="269" t="s">
        <v>675</v>
      </c>
      <c r="DK45" s="270" t="str">
        <f ca="1">IF(DH$16=0,"",IF(OFFSET(DH45,0,DH$16)="Y",1,IF(OFFSET(DH45,0,DH$16)="N",0,"")))</f>
        <v/>
      </c>
      <c r="DL45" s="188"/>
      <c r="DM45" s="268"/>
      <c r="DN45" s="269" t="s">
        <v>675</v>
      </c>
      <c r="DO45" s="269" t="s">
        <v>675</v>
      </c>
      <c r="DP45" s="270" t="str">
        <f ca="1">IF(DM$16=0,"",IF(OFFSET(DM45,0,DM$16)="Y",1,IF(OFFSET(DM45,0,DM$16)="N",0,"")))</f>
        <v/>
      </c>
      <c r="DQ45" s="188"/>
      <c r="DR45" s="268"/>
      <c r="DS45" s="269" t="s">
        <v>676</v>
      </c>
      <c r="DT45" s="279"/>
      <c r="DU45" s="270" t="str">
        <f ca="1">IF(DR$16=0,"",IF(AND(OFFSET(DR45,0,1)="Y",DS$16="Yes"),1,IF(OFFSET(DR45,0,1)="N",1,0)))</f>
        <v/>
      </c>
      <c r="DV45" s="188"/>
      <c r="DW45" s="268"/>
      <c r="DX45" s="269" t="s">
        <v>676</v>
      </c>
      <c r="DY45" s="279"/>
      <c r="DZ45" s="270" t="str">
        <f ca="1">IF(DW$16=0,"",IF(AND(OFFSET(DW45,0,1)="Y",DX$16="Yes"),1,IF(OFFSET(DW45,0,1)="N",1,0)))</f>
        <v/>
      </c>
      <c r="EA45" s="188"/>
      <c r="EB45" s="268"/>
      <c r="EC45" s="269" t="s">
        <v>676</v>
      </c>
      <c r="ED45" s="279"/>
      <c r="EE45" s="270" t="str">
        <f ca="1">IF(EB$16=0,"",IF(AND(OFFSET(EB45,0,1)="Y",EC$16="Yes"),1,IF(OFFSET(EB45,0,1)="N",1,0)))</f>
        <v/>
      </c>
      <c r="EF45" s="188"/>
      <c r="EG45" s="268"/>
      <c r="EH45" s="269" t="s">
        <v>676</v>
      </c>
      <c r="EI45" s="279"/>
      <c r="EJ45" s="270" t="str">
        <f ca="1">IF(EG$16=0,"",IF(AND(OFFSET(EG45,0,1)="Y",EH$16="Yes"),1,IF(OFFSET(EG45,0,1)="N",1,0)))</f>
        <v/>
      </c>
      <c r="EK45" s="188"/>
      <c r="EL45" s="268"/>
      <c r="EM45" s="269" t="s">
        <v>676</v>
      </c>
      <c r="EN45" s="279"/>
      <c r="EO45" s="270" t="str">
        <f ca="1">IF(EL$16=0,"",IF(AND(OFFSET(EL45,0,1)="Y",EM$16="Yes"),1,IF(OFFSET(EL45,0,1)="N",1,0)))</f>
        <v/>
      </c>
      <c r="EP45" s="271"/>
      <c r="EQ45" s="509" t="str">
        <f ca="1">BP45</f>
        <v/>
      </c>
      <c r="ER45" s="509" t="str">
        <f t="shared" ref="ER45" ca="1" si="123">CL45</f>
        <v/>
      </c>
      <c r="ES45" s="509" t="str">
        <f t="shared" ref="ES45" ca="1" si="124">CT45</f>
        <v/>
      </c>
      <c r="ET45" s="509" t="str">
        <f t="shared" ref="ET45" si="125">DF45</f>
        <v/>
      </c>
      <c r="EU45" s="509" t="str">
        <f t="shared" ref="EU45" ca="1" si="126">DK45</f>
        <v/>
      </c>
      <c r="EV45" s="509" t="str">
        <f t="shared" ref="EV45" ca="1" si="127">DP45</f>
        <v/>
      </c>
      <c r="EW45" s="509" t="str">
        <f t="shared" ref="EW45" ca="1" si="128">DU45</f>
        <v/>
      </c>
      <c r="EX45" s="509" t="str">
        <f t="shared" ref="EX45" ca="1" si="129">DZ45</f>
        <v/>
      </c>
      <c r="EY45" s="509" t="str">
        <f t="shared" ref="EY45" ca="1" si="130">EE45</f>
        <v/>
      </c>
      <c r="EZ45" s="509" t="str">
        <f t="shared" ref="EZ45" ca="1" si="131">EJ45</f>
        <v/>
      </c>
      <c r="FA45" s="509" t="str">
        <f t="shared" ref="FA45" ca="1" si="132">EO45</f>
        <v/>
      </c>
      <c r="FC45" s="509">
        <f t="shared" ref="FC45" ca="1" si="133">COUNTA(EQ45:FA45)-COUNTBLANK(EQ45:FA45)</f>
        <v>0</v>
      </c>
      <c r="FD45" s="280">
        <f t="shared" ref="FD45" ca="1" si="134">SUM(EQ45:FA45)</f>
        <v>0</v>
      </c>
      <c r="FE45" s="280" t="str">
        <f t="shared" ref="FE45" ca="1" si="135">IF(AND(FC45=FD45,FD45&gt;0),"Show","Hide")</f>
        <v>Hide</v>
      </c>
      <c r="FF45" s="228"/>
      <c r="FG45" s="281"/>
      <c r="FH45" s="281"/>
      <c r="FI45" s="281"/>
      <c r="FJ45" s="281"/>
      <c r="FK45" s="281"/>
      <c r="FL45" s="281"/>
    </row>
    <row r="46" spans="1:168" ht="6" customHeight="1" x14ac:dyDescent="0.25">
      <c r="A46" s="28" t="s">
        <v>526</v>
      </c>
      <c r="C46" s="93"/>
      <c r="D46" s="128"/>
      <c r="E46" s="86"/>
      <c r="F46" s="195"/>
      <c r="G46" s="153"/>
      <c r="H46" s="182"/>
      <c r="I46" s="196"/>
      <c r="J46" s="96"/>
      <c r="K46" s="196"/>
      <c r="L46" s="127"/>
      <c r="M46" s="127"/>
      <c r="N46" s="127"/>
      <c r="O46" s="127"/>
      <c r="Q46" s="1"/>
      <c r="AE46" s="11"/>
      <c r="AF46" s="122"/>
      <c r="AG46" s="12" t="b">
        <f>AG45</f>
        <v>1</v>
      </c>
      <c r="AH46" s="12"/>
      <c r="AI46" s="168"/>
      <c r="AJ46" s="166"/>
      <c r="AK46" s="166"/>
      <c r="AL46" s="167"/>
      <c r="AM46" s="1"/>
      <c r="AN46" s="1"/>
      <c r="AO46" s="1"/>
      <c r="AP46" s="1"/>
      <c r="AQ46" s="1"/>
      <c r="AR46" s="1"/>
      <c r="AS46" s="1"/>
      <c r="AT46" s="230" t="str">
        <f t="shared" si="5"/>
        <v/>
      </c>
      <c r="AU46" s="231" t="str">
        <f t="shared" si="4"/>
        <v/>
      </c>
      <c r="AV46" s="227"/>
      <c r="AW46" s="230" t="str">
        <f>AW45</f>
        <v/>
      </c>
      <c r="AX46" s="227"/>
      <c r="AY46" s="230" t="str">
        <f>AY45</f>
        <v/>
      </c>
      <c r="AZ46" s="227"/>
      <c r="BA46" s="230" t="str">
        <f>BA45</f>
        <v/>
      </c>
      <c r="BB46" s="227"/>
      <c r="BC46" s="230" t="str">
        <f>BC45</f>
        <v/>
      </c>
      <c r="BD46" s="227"/>
      <c r="BE46" s="230" t="str">
        <f>BE45</f>
        <v/>
      </c>
      <c r="BF46" s="227"/>
      <c r="BG46" s="230" t="str">
        <f>BG45</f>
        <v/>
      </c>
      <c r="BH46" s="1"/>
      <c r="FE46" s="90" t="str">
        <f ca="1">FE45</f>
        <v>Hide</v>
      </c>
      <c r="FF46" s="228"/>
      <c r="FG46" s="281"/>
      <c r="FH46" s="281"/>
      <c r="FI46" s="281"/>
      <c r="FJ46" s="281"/>
      <c r="FK46" s="281"/>
      <c r="FL46" s="281"/>
    </row>
    <row r="47" spans="1:168" ht="6" customHeight="1" x14ac:dyDescent="0.25">
      <c r="A47" s="28" t="s">
        <v>526</v>
      </c>
      <c r="C47" s="92"/>
      <c r="D47" s="3"/>
      <c r="E47" s="82"/>
      <c r="F47" s="191"/>
      <c r="G47" s="154"/>
      <c r="H47" s="187"/>
      <c r="I47" s="192"/>
      <c r="J47" s="94"/>
      <c r="K47" s="192"/>
      <c r="L47" s="507"/>
      <c r="M47" s="507"/>
      <c r="N47" s="507"/>
      <c r="O47" s="507"/>
      <c r="Q47" s="1"/>
      <c r="AE47" s="11"/>
      <c r="AF47" s="122"/>
      <c r="AG47" s="124" t="b">
        <f>AG48</f>
        <v>1</v>
      </c>
      <c r="AH47" s="124"/>
      <c r="AI47" s="168"/>
      <c r="AJ47" s="166"/>
      <c r="AK47" s="166"/>
      <c r="AL47" s="167"/>
      <c r="AM47" s="1"/>
      <c r="AN47" s="1"/>
      <c r="AO47" s="1"/>
      <c r="AP47" s="1"/>
      <c r="AQ47" s="1"/>
      <c r="AR47" s="1"/>
      <c r="AS47" s="1"/>
      <c r="AT47" s="230" t="str">
        <f t="shared" si="5"/>
        <v/>
      </c>
      <c r="AU47" s="231" t="str">
        <f t="shared" si="4"/>
        <v/>
      </c>
      <c r="AV47" s="227"/>
      <c r="AW47" s="230" t="str">
        <f>AW48</f>
        <v/>
      </c>
      <c r="AX47" s="227"/>
      <c r="AY47" s="230" t="str">
        <f>AY48</f>
        <v/>
      </c>
      <c r="AZ47" s="227"/>
      <c r="BA47" s="230" t="str">
        <f>BA48</f>
        <v/>
      </c>
      <c r="BB47" s="227"/>
      <c r="BC47" s="230" t="str">
        <f>BC48</f>
        <v/>
      </c>
      <c r="BD47" s="227"/>
      <c r="BE47" s="230" t="str">
        <f>BE48</f>
        <v/>
      </c>
      <c r="BF47" s="227"/>
      <c r="BG47" s="230" t="str">
        <f>BG48</f>
        <v/>
      </c>
      <c r="BH47" s="1"/>
      <c r="FE47" s="90" t="str">
        <f ca="1">FE48</f>
        <v>Hide</v>
      </c>
      <c r="FF47" s="228"/>
      <c r="FG47" s="281"/>
      <c r="FH47" s="281"/>
      <c r="FI47" s="281"/>
      <c r="FJ47" s="281"/>
      <c r="FK47" s="281"/>
      <c r="FL47" s="281"/>
    </row>
    <row r="48" spans="1:168" ht="15" x14ac:dyDescent="0.25">
      <c r="A48" s="28" t="s">
        <v>526</v>
      </c>
      <c r="C48" s="176" t="s">
        <v>558</v>
      </c>
      <c r="D48" s="316" t="str">
        <f>IF(Cklst_Style=4,IF(FIND("--",$C$3)=11,MID($C$3,9,1)&amp;"."&amp;AI48,MID($C$3,9,2)&amp;"."&amp;AI48),IF(FIND("--",$C$3)=9,MID($C$3,7,1)&amp;"."&amp;AI48,MID($C$3,7,2)&amp;"."&amp;AI48))</f>
        <v>3.11</v>
      </c>
      <c r="E48" s="483" t="s">
        <v>761</v>
      </c>
      <c r="F48" s="177"/>
      <c r="G48" s="508" t="s">
        <v>203</v>
      </c>
      <c r="H48" s="181"/>
      <c r="I48" s="151" t="s">
        <v>216</v>
      </c>
      <c r="J48" s="143"/>
      <c r="K48" s="192"/>
      <c r="L48" s="482"/>
      <c r="M48" s="482"/>
      <c r="N48" s="482"/>
      <c r="O48" s="482"/>
      <c r="Q48" s="1"/>
      <c r="R48" s="171"/>
      <c r="S48" s="171"/>
      <c r="T48" s="171"/>
      <c r="U48" s="171"/>
      <c r="AE48" s="11" t="b">
        <f>IF(F48=CHAR(80),TRUE,FALSE)</f>
        <v>0</v>
      </c>
      <c r="AF48" s="122" t="b">
        <f>IF(H48=CHAR(80),TRUE,FALSE)</f>
        <v>0</v>
      </c>
      <c r="AG48" s="12" t="b">
        <f>IF(OR(C48=CHAR(80),C48="."),TRUE,FALSE)</f>
        <v>1</v>
      </c>
      <c r="AH48" s="218">
        <v>0</v>
      </c>
      <c r="AI48" s="169">
        <v>11</v>
      </c>
      <c r="AJ48" s="160"/>
      <c r="AK48" s="160"/>
      <c r="AL48" s="161" t="b">
        <v>1</v>
      </c>
      <c r="AM48" s="1"/>
      <c r="AN48" s="1"/>
      <c r="AO48" s="1"/>
      <c r="AP48" s="1"/>
      <c r="AQ48" s="1"/>
      <c r="AR48" s="1"/>
      <c r="AS48" s="1"/>
      <c r="AT48" s="230" t="str">
        <f t="shared" si="5"/>
        <v/>
      </c>
      <c r="AU48" s="231" t="str">
        <f t="shared" ref="AU48:AU79" si="136">IF(D48&lt;&gt;0,D48,"")</f>
        <v>3.11</v>
      </c>
      <c r="AV48" s="318"/>
      <c r="AW48" s="230" t="str">
        <f>IF(AND(Setup_Flag=1,AV48="",$C48=""),FALSE,"")</f>
        <v/>
      </c>
      <c r="AX48" s="318"/>
      <c r="AY48" s="230" t="str">
        <f>IF(AND(MR2_Flag=1,AX48="",$C48=""),FALSE,"")</f>
        <v/>
      </c>
      <c r="AZ48" s="318"/>
      <c r="BA48" s="230" t="str">
        <f>IF(AND(DP_Flag=1,AZ48="",$C48=""),FALSE,"")</f>
        <v/>
      </c>
      <c r="BB48" s="318"/>
      <c r="BC48" s="230" t="str">
        <f>IF(AND(SS_Flag=1,BB48="",$C48=""),FALSE,"")</f>
        <v/>
      </c>
      <c r="BD48" s="318"/>
      <c r="BE48" s="230" t="str">
        <f>IF(AND(SP_Flag=1,BD48="",$C48=""),FALSE,"")</f>
        <v/>
      </c>
      <c r="BF48" s="318"/>
      <c r="BG48" s="230" t="str">
        <f>IF(AND(FM_Flag=1,BF48="",$C48=""),FALSE,"")</f>
        <v/>
      </c>
      <c r="BH48" s="1"/>
      <c r="BI48" s="268"/>
      <c r="BJ48" s="269" t="s">
        <v>675</v>
      </c>
      <c r="BK48" s="269" t="s">
        <v>675</v>
      </c>
      <c r="BL48" s="269" t="s">
        <v>675</v>
      </c>
      <c r="BM48" s="269" t="s">
        <v>675</v>
      </c>
      <c r="BN48" s="269" t="s">
        <v>675</v>
      </c>
      <c r="BO48" s="269" t="s">
        <v>675</v>
      </c>
      <c r="BP48" s="270" t="str">
        <f ca="1">IF(OR(BI$16=0,BR$16&lt;&gt;0),"",IF(OFFSET(BI48,0,BI$16)="Y",1,IF(OFFSET(BI48,0,BI$16)="N",0,"")))</f>
        <v/>
      </c>
      <c r="BQ48" s="278"/>
      <c r="BR48" s="268"/>
      <c r="BS48" s="269" t="s">
        <v>675</v>
      </c>
      <c r="BT48" s="269" t="s">
        <v>675</v>
      </c>
      <c r="BU48" s="269" t="s">
        <v>675</v>
      </c>
      <c r="BV48" s="269" t="s">
        <v>675</v>
      </c>
      <c r="BW48" s="269" t="s">
        <v>675</v>
      </c>
      <c r="BX48" s="269" t="s">
        <v>675</v>
      </c>
      <c r="BY48" s="269" t="s">
        <v>675</v>
      </c>
      <c r="BZ48" s="269" t="s">
        <v>675</v>
      </c>
      <c r="CA48" s="269" t="s">
        <v>675</v>
      </c>
      <c r="CB48" s="269" t="s">
        <v>675</v>
      </c>
      <c r="CC48" s="269" t="s">
        <v>675</v>
      </c>
      <c r="CD48" s="269" t="s">
        <v>675</v>
      </c>
      <c r="CE48" s="269" t="s">
        <v>675</v>
      </c>
      <c r="CF48" s="269" t="s">
        <v>675</v>
      </c>
      <c r="CG48" s="269" t="s">
        <v>675</v>
      </c>
      <c r="CH48" s="269" t="s">
        <v>675</v>
      </c>
      <c r="CI48" s="269" t="s">
        <v>675</v>
      </c>
      <c r="CJ48" s="269" t="s">
        <v>675</v>
      </c>
      <c r="CK48" s="269" t="s">
        <v>675</v>
      </c>
      <c r="CL48" s="270" t="str">
        <f ca="1">IF(BR$16=0,"",IF(OFFSET(BR48,0,BR$16)="Y",1,IF(OFFSET(BR48,0,BR$16)="N",0,"")))</f>
        <v/>
      </c>
      <c r="CM48" s="278"/>
      <c r="CN48" s="268"/>
      <c r="CO48" s="269" t="s">
        <v>675</v>
      </c>
      <c r="CP48" s="269" t="s">
        <v>675</v>
      </c>
      <c r="CQ48" s="269" t="s">
        <v>675</v>
      </c>
      <c r="CR48" s="269" t="s">
        <v>675</v>
      </c>
      <c r="CS48" s="269" t="s">
        <v>675</v>
      </c>
      <c r="CT48" s="270" t="str">
        <f ca="1">IF(OR(CN$16=0,CW$16&lt;&gt;0),"",IF(CW$16=1,0,IF(OFFSET(CN48,0,CN$16)="Y",1,IF(OFFSET(CN48,0,CN$16)="N",0,""))))</f>
        <v/>
      </c>
      <c r="CU48" s="188"/>
      <c r="CV48" s="268"/>
      <c r="CW48" s="269" t="s">
        <v>675</v>
      </c>
      <c r="CX48" s="269" t="s">
        <v>675</v>
      </c>
      <c r="CY48" s="269" t="s">
        <v>675</v>
      </c>
      <c r="CZ48" s="269" t="s">
        <v>675</v>
      </c>
      <c r="DA48" s="269" t="s">
        <v>675</v>
      </c>
      <c r="DB48" s="269" t="s">
        <v>675</v>
      </c>
      <c r="DC48" s="269" t="s">
        <v>675</v>
      </c>
      <c r="DD48" s="269" t="s">
        <v>675</v>
      </c>
      <c r="DE48" s="269" t="s">
        <v>675</v>
      </c>
      <c r="DF48" s="270" t="str">
        <f>IF(CV$16=0,"",IF(OR(AND(CW$16=1,CW48="Y"),AND(CX$16=1,CX48="Y"),AND(CY$16=1,CY48="Y"),AND(CZ$16=1,CZ48="Y"),AND(DA$16=1,DA48="Y"),AND(DB$16=1,DB48="Y"),AND(DC$16=1,DC48="Y"),AND(DD$16=1,DD48="Y"),AND(DE$16=1,DE48="Y")),1,IF(OR(AND(CW$16=1,CW48="N"),AND(CX$16=1,CX48="N"),AND(CY$16=1,CY48="N"),AND(CZ$16=1,CZ48="N"),AND(DA$16=1,DA48="N"),AND(DB$16=1,DB48="N"),AND(DC$16=1,DC48="N"),AND(DD$16=1,DD48="N"),AND(DE$16=1,DE48="N")),0,"")))</f>
        <v/>
      </c>
      <c r="DG48" s="188"/>
      <c r="DH48" s="268"/>
      <c r="DI48" s="269" t="s">
        <v>675</v>
      </c>
      <c r="DJ48" s="269" t="s">
        <v>675</v>
      </c>
      <c r="DK48" s="270" t="str">
        <f ca="1">IF(DH$16=0,"",IF(OFFSET(DH48,0,DH$16)="Y",1,IF(OFFSET(DH48,0,DH$16)="N",0,"")))</f>
        <v/>
      </c>
      <c r="DL48" s="188"/>
      <c r="DM48" s="268"/>
      <c r="DN48" s="269" t="s">
        <v>675</v>
      </c>
      <c r="DO48" s="269" t="s">
        <v>675</v>
      </c>
      <c r="DP48" s="270" t="str">
        <f ca="1">IF(DM$16=0,"",IF(OFFSET(DM48,0,DM$16)="Y",1,IF(OFFSET(DM48,0,DM$16)="N",0,"")))</f>
        <v/>
      </c>
      <c r="DQ48" s="188"/>
      <c r="DR48" s="268"/>
      <c r="DS48" s="269" t="s">
        <v>676</v>
      </c>
      <c r="DT48" s="279"/>
      <c r="DU48" s="270" t="str">
        <f ca="1">IF(DR$16=0,"",IF(AND(OFFSET(DR48,0,1)="Y",DS$16="Yes"),1,IF(OFFSET(DR48,0,1)="N",1,0)))</f>
        <v/>
      </c>
      <c r="DV48" s="188"/>
      <c r="DW48" s="268"/>
      <c r="DX48" s="269" t="s">
        <v>676</v>
      </c>
      <c r="DY48" s="279"/>
      <c r="DZ48" s="270" t="str">
        <f ca="1">IF(DW$16=0,"",IF(AND(OFFSET(DW48,0,1)="Y",DX$16="Yes"),1,IF(OFFSET(DW48,0,1)="N",1,0)))</f>
        <v/>
      </c>
      <c r="EA48" s="188"/>
      <c r="EB48" s="268"/>
      <c r="EC48" s="269" t="s">
        <v>676</v>
      </c>
      <c r="ED48" s="279"/>
      <c r="EE48" s="270" t="str">
        <f ca="1">IF(EB$16=0,"",IF(AND(OFFSET(EB48,0,1)="Y",EC$16="Yes"),1,IF(OFFSET(EB48,0,1)="N",1,0)))</f>
        <v/>
      </c>
      <c r="EF48" s="188"/>
      <c r="EG48" s="268"/>
      <c r="EH48" s="269" t="s">
        <v>676</v>
      </c>
      <c r="EI48" s="279"/>
      <c r="EJ48" s="270" t="str">
        <f ca="1">IF(EG$16=0,"",IF(AND(OFFSET(EG48,0,1)="Y",EH$16="Yes"),1,IF(OFFSET(EG48,0,1)="N",1,0)))</f>
        <v/>
      </c>
      <c r="EK48" s="188"/>
      <c r="EL48" s="268"/>
      <c r="EM48" s="269" t="s">
        <v>676</v>
      </c>
      <c r="EN48" s="279"/>
      <c r="EO48" s="270" t="str">
        <f ca="1">IF(EL$16=0,"",IF(AND(OFFSET(EL48,0,1)="Y",EM$16="Yes"),1,IF(OFFSET(EL48,0,1)="N",1,0)))</f>
        <v/>
      </c>
      <c r="EP48" s="271"/>
      <c r="EQ48" s="509" t="str">
        <f ca="1">BP48</f>
        <v/>
      </c>
      <c r="ER48" s="509" t="str">
        <f t="shared" ref="ER48" ca="1" si="137">CL48</f>
        <v/>
      </c>
      <c r="ES48" s="509" t="str">
        <f t="shared" ref="ES48" ca="1" si="138">CT48</f>
        <v/>
      </c>
      <c r="ET48" s="509" t="str">
        <f t="shared" ref="ET48" si="139">DF48</f>
        <v/>
      </c>
      <c r="EU48" s="509" t="str">
        <f t="shared" ref="EU48" ca="1" si="140">DK48</f>
        <v/>
      </c>
      <c r="EV48" s="509" t="str">
        <f t="shared" ref="EV48" ca="1" si="141">DP48</f>
        <v/>
      </c>
      <c r="EW48" s="509" t="str">
        <f t="shared" ref="EW48" ca="1" si="142">DU48</f>
        <v/>
      </c>
      <c r="EX48" s="509" t="str">
        <f t="shared" ref="EX48" ca="1" si="143">DZ48</f>
        <v/>
      </c>
      <c r="EY48" s="509" t="str">
        <f t="shared" ref="EY48" ca="1" si="144">EE48</f>
        <v/>
      </c>
      <c r="EZ48" s="509" t="str">
        <f t="shared" ref="EZ48" ca="1" si="145">EJ48</f>
        <v/>
      </c>
      <c r="FA48" s="509" t="str">
        <f t="shared" ref="FA48" ca="1" si="146">EO48</f>
        <v/>
      </c>
      <c r="FC48" s="509">
        <f t="shared" ref="FC48" ca="1" si="147">COUNTA(EQ48:FA48)-COUNTBLANK(EQ48:FA48)</f>
        <v>0</v>
      </c>
      <c r="FD48" s="280">
        <f t="shared" ref="FD48" ca="1" si="148">SUM(EQ48:FA48)</f>
        <v>0</v>
      </c>
      <c r="FE48" s="280" t="str">
        <f t="shared" ref="FE48" ca="1" si="149">IF(AND(FC48=FD48,FD48&gt;0),"Show","Hide")</f>
        <v>Hide</v>
      </c>
      <c r="FF48" s="228"/>
      <c r="FG48" s="281"/>
      <c r="FH48" s="281"/>
      <c r="FI48" s="281"/>
      <c r="FJ48" s="281"/>
      <c r="FK48" s="281"/>
      <c r="FL48" s="281"/>
    </row>
    <row r="49" spans="1:168" ht="6" customHeight="1" x14ac:dyDescent="0.25">
      <c r="A49" s="28" t="s">
        <v>526</v>
      </c>
      <c r="C49" s="93"/>
      <c r="D49" s="128"/>
      <c r="E49" s="86"/>
      <c r="F49" s="195"/>
      <c r="G49" s="153"/>
      <c r="H49" s="182"/>
      <c r="I49" s="196"/>
      <c r="J49" s="96"/>
      <c r="K49" s="196"/>
      <c r="L49" s="127"/>
      <c r="M49" s="127"/>
      <c r="N49" s="127"/>
      <c r="O49" s="127"/>
      <c r="Q49" s="1"/>
      <c r="AE49" s="11"/>
      <c r="AF49" s="122"/>
      <c r="AG49" s="12" t="b">
        <f>AG48</f>
        <v>1</v>
      </c>
      <c r="AH49" s="12"/>
      <c r="AI49" s="168"/>
      <c r="AJ49" s="166"/>
      <c r="AK49" s="166"/>
      <c r="AL49" s="167"/>
      <c r="AM49" s="1"/>
      <c r="AN49" s="1"/>
      <c r="AO49" s="1"/>
      <c r="AP49" s="1"/>
      <c r="AQ49" s="1"/>
      <c r="AR49" s="1"/>
      <c r="AS49" s="1"/>
      <c r="AT49" s="230" t="str">
        <f t="shared" ref="AT49:AT80" si="150">IF(AG49&lt;&gt;TRUE,FALSE,"")</f>
        <v/>
      </c>
      <c r="AU49" s="231" t="str">
        <f t="shared" si="136"/>
        <v/>
      </c>
      <c r="AV49" s="227"/>
      <c r="AW49" s="230" t="str">
        <f>AW48</f>
        <v/>
      </c>
      <c r="AX49" s="227"/>
      <c r="AY49" s="230" t="str">
        <f>AY48</f>
        <v/>
      </c>
      <c r="AZ49" s="227"/>
      <c r="BA49" s="230" t="str">
        <f>BA48</f>
        <v/>
      </c>
      <c r="BB49" s="227"/>
      <c r="BC49" s="230" t="str">
        <f>BC48</f>
        <v/>
      </c>
      <c r="BD49" s="227"/>
      <c r="BE49" s="230" t="str">
        <f>BE48</f>
        <v/>
      </c>
      <c r="BF49" s="227"/>
      <c r="BG49" s="230" t="str">
        <f>BG48</f>
        <v/>
      </c>
      <c r="BH49" s="1"/>
      <c r="FE49" s="90" t="str">
        <f ca="1">FE48</f>
        <v>Hide</v>
      </c>
      <c r="FF49" s="228"/>
      <c r="FG49" s="281"/>
      <c r="FH49" s="281"/>
      <c r="FI49" s="281"/>
      <c r="FJ49" s="281"/>
      <c r="FK49" s="281"/>
      <c r="FL49" s="281"/>
    </row>
    <row r="50" spans="1:168" ht="6" customHeight="1" x14ac:dyDescent="0.25">
      <c r="A50" s="28" t="s">
        <v>526</v>
      </c>
      <c r="C50" s="92"/>
      <c r="D50" s="3"/>
      <c r="E50" s="82"/>
      <c r="F50" s="191"/>
      <c r="G50" s="154"/>
      <c r="H50" s="187"/>
      <c r="I50" s="192"/>
      <c r="J50" s="94"/>
      <c r="K50" s="192"/>
      <c r="L50" s="507"/>
      <c r="M50" s="507"/>
      <c r="N50" s="507"/>
      <c r="O50" s="507"/>
      <c r="Q50" s="1"/>
      <c r="AE50" s="11"/>
      <c r="AF50" s="122"/>
      <c r="AG50" s="124" t="b">
        <f>AG51</f>
        <v>1</v>
      </c>
      <c r="AH50" s="124"/>
      <c r="AI50" s="168"/>
      <c r="AJ50" s="166"/>
      <c r="AK50" s="166"/>
      <c r="AL50" s="167"/>
      <c r="AM50" s="1"/>
      <c r="AN50" s="1"/>
      <c r="AO50" s="1"/>
      <c r="AP50" s="1"/>
      <c r="AQ50" s="1"/>
      <c r="AR50" s="1"/>
      <c r="AS50" s="1"/>
      <c r="AT50" s="230" t="str">
        <f t="shared" si="150"/>
        <v/>
      </c>
      <c r="AU50" s="231" t="str">
        <f t="shared" si="136"/>
        <v/>
      </c>
      <c r="AV50" s="227"/>
      <c r="AW50" s="230" t="str">
        <f>AW51</f>
        <v/>
      </c>
      <c r="AX50" s="227"/>
      <c r="AY50" s="230" t="str">
        <f>AY51</f>
        <v/>
      </c>
      <c r="AZ50" s="227"/>
      <c r="BA50" s="230" t="str">
        <f>BA51</f>
        <v/>
      </c>
      <c r="BB50" s="227"/>
      <c r="BC50" s="230" t="str">
        <f>BC51</f>
        <v/>
      </c>
      <c r="BD50" s="227"/>
      <c r="BE50" s="230" t="str">
        <f>BE51</f>
        <v/>
      </c>
      <c r="BF50" s="227"/>
      <c r="BG50" s="230" t="str">
        <f>BG51</f>
        <v/>
      </c>
      <c r="BH50" s="1"/>
      <c r="FE50" s="90" t="str">
        <f ca="1">FE51</f>
        <v>Hide</v>
      </c>
      <c r="FF50" s="228"/>
      <c r="FG50" s="281"/>
      <c r="FH50" s="281"/>
      <c r="FI50" s="281"/>
      <c r="FJ50" s="281"/>
      <c r="FK50" s="281"/>
      <c r="FL50" s="281"/>
    </row>
    <row r="51" spans="1:168" ht="15" x14ac:dyDescent="0.25">
      <c r="A51" s="28" t="s">
        <v>526</v>
      </c>
      <c r="C51" s="176" t="s">
        <v>558</v>
      </c>
      <c r="D51" s="316" t="str">
        <f>IF(Cklst_Style=4,IF(FIND("--",$C$3)=11,MID($C$3,9,1)&amp;"."&amp;AI51,MID($C$3,9,2)&amp;"."&amp;AI51),IF(FIND("--",$C$3)=9,MID($C$3,7,1)&amp;"."&amp;AI51,MID($C$3,7,2)&amp;"."&amp;AI51))</f>
        <v>3.12</v>
      </c>
      <c r="E51" s="483" t="s">
        <v>762</v>
      </c>
      <c r="F51" s="177"/>
      <c r="G51" s="508" t="s">
        <v>203</v>
      </c>
      <c r="H51" s="181"/>
      <c r="I51" s="151" t="s">
        <v>216</v>
      </c>
      <c r="J51" s="143"/>
      <c r="K51" s="192"/>
      <c r="L51" s="482"/>
      <c r="M51" s="482"/>
      <c r="N51" s="482"/>
      <c r="O51" s="482"/>
      <c r="Q51" s="1"/>
      <c r="R51" s="171"/>
      <c r="S51" s="171"/>
      <c r="T51" s="171"/>
      <c r="U51" s="171"/>
      <c r="AE51" s="11" t="b">
        <f>IF(F51=CHAR(80),TRUE,FALSE)</f>
        <v>0</v>
      </c>
      <c r="AF51" s="122" t="b">
        <f>IF(H51=CHAR(80),TRUE,FALSE)</f>
        <v>0</v>
      </c>
      <c r="AG51" s="12" t="b">
        <f>IF(OR(C51=CHAR(80),C51="."),TRUE,FALSE)</f>
        <v>1</v>
      </c>
      <c r="AH51" s="218">
        <v>0</v>
      </c>
      <c r="AI51" s="169">
        <v>12</v>
      </c>
      <c r="AJ51" s="160"/>
      <c r="AK51" s="160"/>
      <c r="AL51" s="161" t="b">
        <v>1</v>
      </c>
      <c r="AM51" s="1"/>
      <c r="AN51" s="1"/>
      <c r="AO51" s="1"/>
      <c r="AP51" s="1"/>
      <c r="AQ51" s="1"/>
      <c r="AR51" s="1"/>
      <c r="AS51" s="1"/>
      <c r="AT51" s="230" t="str">
        <f t="shared" si="150"/>
        <v/>
      </c>
      <c r="AU51" s="231" t="str">
        <f t="shared" si="136"/>
        <v>3.12</v>
      </c>
      <c r="AV51" s="318"/>
      <c r="AW51" s="230" t="str">
        <f>IF(AND(Setup_Flag=1,AV51="",$C51=""),FALSE,"")</f>
        <v/>
      </c>
      <c r="AX51" s="318"/>
      <c r="AY51" s="230" t="str">
        <f>IF(AND(MR2_Flag=1,AX51="",$C51=""),FALSE,"")</f>
        <v/>
      </c>
      <c r="AZ51" s="318"/>
      <c r="BA51" s="230" t="str">
        <f>IF(AND(DP_Flag=1,AZ51="",$C51=""),FALSE,"")</f>
        <v/>
      </c>
      <c r="BB51" s="318"/>
      <c r="BC51" s="230" t="str">
        <f>IF(AND(SS_Flag=1,BB51="",$C51=""),FALSE,"")</f>
        <v/>
      </c>
      <c r="BD51" s="318"/>
      <c r="BE51" s="230" t="str">
        <f>IF(AND(SP_Flag=1,BD51="",$C51=""),FALSE,"")</f>
        <v/>
      </c>
      <c r="BF51" s="318"/>
      <c r="BG51" s="230" t="str">
        <f>IF(AND(FM_Flag=1,BF51="",$C51=""),FALSE,"")</f>
        <v/>
      </c>
      <c r="BH51" s="1"/>
      <c r="BI51" s="268"/>
      <c r="BJ51" s="269" t="s">
        <v>675</v>
      </c>
      <c r="BK51" s="269" t="s">
        <v>675</v>
      </c>
      <c r="BL51" s="269" t="s">
        <v>675</v>
      </c>
      <c r="BM51" s="269" t="s">
        <v>675</v>
      </c>
      <c r="BN51" s="269" t="s">
        <v>675</v>
      </c>
      <c r="BO51" s="269" t="s">
        <v>675</v>
      </c>
      <c r="BP51" s="270" t="str">
        <f ca="1">IF(OR(BI$16=0,BR$16&lt;&gt;0),"",IF(OFFSET(BI51,0,BI$16)="Y",1,IF(OFFSET(BI51,0,BI$16)="N",0,"")))</f>
        <v/>
      </c>
      <c r="BQ51" s="278"/>
      <c r="BR51" s="268"/>
      <c r="BS51" s="269" t="s">
        <v>675</v>
      </c>
      <c r="BT51" s="269" t="s">
        <v>675</v>
      </c>
      <c r="BU51" s="269" t="s">
        <v>675</v>
      </c>
      <c r="BV51" s="269" t="s">
        <v>675</v>
      </c>
      <c r="BW51" s="269" t="s">
        <v>675</v>
      </c>
      <c r="BX51" s="269" t="s">
        <v>675</v>
      </c>
      <c r="BY51" s="269" t="s">
        <v>675</v>
      </c>
      <c r="BZ51" s="269" t="s">
        <v>675</v>
      </c>
      <c r="CA51" s="269" t="s">
        <v>675</v>
      </c>
      <c r="CB51" s="269" t="s">
        <v>675</v>
      </c>
      <c r="CC51" s="269" t="s">
        <v>675</v>
      </c>
      <c r="CD51" s="269" t="s">
        <v>675</v>
      </c>
      <c r="CE51" s="269" t="s">
        <v>675</v>
      </c>
      <c r="CF51" s="269" t="s">
        <v>675</v>
      </c>
      <c r="CG51" s="269" t="s">
        <v>675</v>
      </c>
      <c r="CH51" s="269" t="s">
        <v>675</v>
      </c>
      <c r="CI51" s="269" t="s">
        <v>675</v>
      </c>
      <c r="CJ51" s="269" t="s">
        <v>675</v>
      </c>
      <c r="CK51" s="269" t="s">
        <v>675</v>
      </c>
      <c r="CL51" s="270" t="str">
        <f ca="1">IF(BR$16=0,"",IF(OFFSET(BR51,0,BR$16)="Y",1,IF(OFFSET(BR51,0,BR$16)="N",0,"")))</f>
        <v/>
      </c>
      <c r="CM51" s="278"/>
      <c r="CN51" s="268"/>
      <c r="CO51" s="269" t="s">
        <v>675</v>
      </c>
      <c r="CP51" s="269" t="s">
        <v>675</v>
      </c>
      <c r="CQ51" s="269" t="s">
        <v>675</v>
      </c>
      <c r="CR51" s="269" t="s">
        <v>675</v>
      </c>
      <c r="CS51" s="269" t="s">
        <v>675</v>
      </c>
      <c r="CT51" s="270" t="str">
        <f ca="1">IF(OR(CN$16=0,CW$16&lt;&gt;0),"",IF(CW$16=1,0,IF(OFFSET(CN51,0,CN$16)="Y",1,IF(OFFSET(CN51,0,CN$16)="N",0,""))))</f>
        <v/>
      </c>
      <c r="CU51" s="188"/>
      <c r="CV51" s="268"/>
      <c r="CW51" s="269" t="s">
        <v>675</v>
      </c>
      <c r="CX51" s="269" t="s">
        <v>675</v>
      </c>
      <c r="CY51" s="269" t="s">
        <v>675</v>
      </c>
      <c r="CZ51" s="269" t="s">
        <v>675</v>
      </c>
      <c r="DA51" s="269" t="s">
        <v>675</v>
      </c>
      <c r="DB51" s="269" t="s">
        <v>675</v>
      </c>
      <c r="DC51" s="269" t="s">
        <v>675</v>
      </c>
      <c r="DD51" s="269" t="s">
        <v>675</v>
      </c>
      <c r="DE51" s="269" t="s">
        <v>675</v>
      </c>
      <c r="DF51" s="270" t="str">
        <f>IF(CV$16=0,"",IF(OR(AND(CW$16=1,CW51="Y"),AND(CX$16=1,CX51="Y"),AND(CY$16=1,CY51="Y"),AND(CZ$16=1,CZ51="Y"),AND(DA$16=1,DA51="Y"),AND(DB$16=1,DB51="Y"),AND(DC$16=1,DC51="Y"),AND(DD$16=1,DD51="Y"),AND(DE$16=1,DE51="Y")),1,IF(OR(AND(CW$16=1,CW51="N"),AND(CX$16=1,CX51="N"),AND(CY$16=1,CY51="N"),AND(CZ$16=1,CZ51="N"),AND(DA$16=1,DA51="N"),AND(DB$16=1,DB51="N"),AND(DC$16=1,DC51="N"),AND(DD$16=1,DD51="N"),AND(DE$16=1,DE51="N")),0,"")))</f>
        <v/>
      </c>
      <c r="DG51" s="188"/>
      <c r="DH51" s="268"/>
      <c r="DI51" s="269" t="s">
        <v>675</v>
      </c>
      <c r="DJ51" s="269" t="s">
        <v>675</v>
      </c>
      <c r="DK51" s="270" t="str">
        <f ca="1">IF(DH$16=0,"",IF(OFFSET(DH51,0,DH$16)="Y",1,IF(OFFSET(DH51,0,DH$16)="N",0,"")))</f>
        <v/>
      </c>
      <c r="DL51" s="188"/>
      <c r="DM51" s="268"/>
      <c r="DN51" s="269" t="s">
        <v>675</v>
      </c>
      <c r="DO51" s="269" t="s">
        <v>675</v>
      </c>
      <c r="DP51" s="270" t="str">
        <f ca="1">IF(DM$16=0,"",IF(OFFSET(DM51,0,DM$16)="Y",1,IF(OFFSET(DM51,0,DM$16)="N",0,"")))</f>
        <v/>
      </c>
      <c r="DQ51" s="188"/>
      <c r="DR51" s="268"/>
      <c r="DS51" s="269" t="s">
        <v>676</v>
      </c>
      <c r="DT51" s="279"/>
      <c r="DU51" s="270" t="str">
        <f ca="1">IF(DR$16=0,"",IF(AND(OFFSET(DR51,0,1)="Y",DS$16="Yes"),1,IF(OFFSET(DR51,0,1)="N",1,0)))</f>
        <v/>
      </c>
      <c r="DV51" s="188"/>
      <c r="DW51" s="268"/>
      <c r="DX51" s="269" t="s">
        <v>676</v>
      </c>
      <c r="DY51" s="279"/>
      <c r="DZ51" s="270" t="str">
        <f ca="1">IF(DW$16=0,"",IF(AND(OFFSET(DW51,0,1)="Y",DX$16="Yes"),1,IF(OFFSET(DW51,0,1)="N",1,0)))</f>
        <v/>
      </c>
      <c r="EA51" s="188"/>
      <c r="EB51" s="268"/>
      <c r="EC51" s="269" t="s">
        <v>676</v>
      </c>
      <c r="ED51" s="279"/>
      <c r="EE51" s="270" t="str">
        <f ca="1">IF(EB$16=0,"",IF(AND(OFFSET(EB51,0,1)="Y",EC$16="Yes"),1,IF(OFFSET(EB51,0,1)="N",1,0)))</f>
        <v/>
      </c>
      <c r="EF51" s="188"/>
      <c r="EG51" s="268"/>
      <c r="EH51" s="269" t="s">
        <v>676</v>
      </c>
      <c r="EI51" s="279"/>
      <c r="EJ51" s="270" t="str">
        <f ca="1">IF(EG$16=0,"",IF(AND(OFFSET(EG51,0,1)="Y",EH$16="Yes"),1,IF(OFFSET(EG51,0,1)="N",1,0)))</f>
        <v/>
      </c>
      <c r="EK51" s="188"/>
      <c r="EL51" s="268"/>
      <c r="EM51" s="269" t="s">
        <v>676</v>
      </c>
      <c r="EN51" s="279"/>
      <c r="EO51" s="270" t="str">
        <f ca="1">IF(EL$16=0,"",IF(AND(OFFSET(EL51,0,1)="Y",EM$16="Yes"),1,IF(OFFSET(EL51,0,1)="N",1,0)))</f>
        <v/>
      </c>
      <c r="EP51" s="271"/>
      <c r="EQ51" s="509" t="str">
        <f ca="1">BP51</f>
        <v/>
      </c>
      <c r="ER51" s="509" t="str">
        <f t="shared" ref="ER51" ca="1" si="151">CL51</f>
        <v/>
      </c>
      <c r="ES51" s="509" t="str">
        <f t="shared" ref="ES51" ca="1" si="152">CT51</f>
        <v/>
      </c>
      <c r="ET51" s="509" t="str">
        <f t="shared" ref="ET51" si="153">DF51</f>
        <v/>
      </c>
      <c r="EU51" s="509" t="str">
        <f t="shared" ref="EU51" ca="1" si="154">DK51</f>
        <v/>
      </c>
      <c r="EV51" s="509" t="str">
        <f t="shared" ref="EV51" ca="1" si="155">DP51</f>
        <v/>
      </c>
      <c r="EW51" s="509" t="str">
        <f t="shared" ref="EW51" ca="1" si="156">DU51</f>
        <v/>
      </c>
      <c r="EX51" s="509" t="str">
        <f t="shared" ref="EX51" ca="1" si="157">DZ51</f>
        <v/>
      </c>
      <c r="EY51" s="509" t="str">
        <f t="shared" ref="EY51" ca="1" si="158">EE51</f>
        <v/>
      </c>
      <c r="EZ51" s="509" t="str">
        <f t="shared" ref="EZ51" ca="1" si="159">EJ51</f>
        <v/>
      </c>
      <c r="FA51" s="509" t="str">
        <f t="shared" ref="FA51" ca="1" si="160">EO51</f>
        <v/>
      </c>
      <c r="FC51" s="509">
        <f t="shared" ref="FC51" ca="1" si="161">COUNTA(EQ51:FA51)-COUNTBLANK(EQ51:FA51)</f>
        <v>0</v>
      </c>
      <c r="FD51" s="280">
        <f t="shared" ref="FD51" ca="1" si="162">SUM(EQ51:FA51)</f>
        <v>0</v>
      </c>
      <c r="FE51" s="280" t="str">
        <f t="shared" ref="FE51" ca="1" si="163">IF(AND(FC51=FD51,FD51&gt;0),"Show","Hide")</f>
        <v>Hide</v>
      </c>
      <c r="FF51" s="228"/>
      <c r="FG51" s="281"/>
      <c r="FH51" s="281"/>
      <c r="FI51" s="281"/>
      <c r="FJ51" s="281"/>
      <c r="FK51" s="281"/>
      <c r="FL51" s="281"/>
    </row>
    <row r="52" spans="1:168" ht="6" customHeight="1" x14ac:dyDescent="0.25">
      <c r="A52" s="28" t="s">
        <v>526</v>
      </c>
      <c r="C52" s="93"/>
      <c r="D52" s="128"/>
      <c r="E52" s="86"/>
      <c r="F52" s="195"/>
      <c r="G52" s="153"/>
      <c r="H52" s="182"/>
      <c r="I52" s="196"/>
      <c r="J52" s="96"/>
      <c r="K52" s="196"/>
      <c r="L52" s="127"/>
      <c r="M52" s="127"/>
      <c r="N52" s="127"/>
      <c r="O52" s="127"/>
      <c r="Q52" s="1"/>
      <c r="AE52" s="11"/>
      <c r="AF52" s="122"/>
      <c r="AG52" s="12" t="b">
        <f>AG51</f>
        <v>1</v>
      </c>
      <c r="AH52" s="12"/>
      <c r="AI52" s="168"/>
      <c r="AJ52" s="166"/>
      <c r="AK52" s="166"/>
      <c r="AL52" s="167"/>
      <c r="AM52" s="1"/>
      <c r="AN52" s="1"/>
      <c r="AO52" s="1"/>
      <c r="AP52" s="1"/>
      <c r="AQ52" s="1"/>
      <c r="AR52" s="1"/>
      <c r="AS52" s="1"/>
      <c r="AT52" s="230" t="str">
        <f t="shared" si="150"/>
        <v/>
      </c>
      <c r="AU52" s="231" t="str">
        <f t="shared" si="136"/>
        <v/>
      </c>
      <c r="AV52" s="227"/>
      <c r="AW52" s="230" t="str">
        <f>AW51</f>
        <v/>
      </c>
      <c r="AX52" s="227"/>
      <c r="AY52" s="230" t="str">
        <f>AY51</f>
        <v/>
      </c>
      <c r="AZ52" s="227"/>
      <c r="BA52" s="230" t="str">
        <f>BA51</f>
        <v/>
      </c>
      <c r="BB52" s="227"/>
      <c r="BC52" s="230" t="str">
        <f>BC51</f>
        <v/>
      </c>
      <c r="BD52" s="227"/>
      <c r="BE52" s="230" t="str">
        <f>BE51</f>
        <v/>
      </c>
      <c r="BF52" s="227"/>
      <c r="BG52" s="230" t="str">
        <f>BG51</f>
        <v/>
      </c>
      <c r="BH52" s="1"/>
      <c r="FE52" s="90" t="str">
        <f ca="1">FE51</f>
        <v>Hide</v>
      </c>
      <c r="FF52" s="228"/>
      <c r="FG52" s="281"/>
      <c r="FH52" s="281"/>
      <c r="FI52" s="281"/>
      <c r="FJ52" s="281"/>
      <c r="FK52" s="281"/>
      <c r="FL52" s="281"/>
    </row>
    <row r="53" spans="1:168" ht="6" customHeight="1" x14ac:dyDescent="0.25">
      <c r="A53" s="28" t="s">
        <v>526</v>
      </c>
      <c r="C53" s="92"/>
      <c r="D53" s="3"/>
      <c r="E53" s="82"/>
      <c r="F53" s="191"/>
      <c r="G53" s="154"/>
      <c r="H53" s="187"/>
      <c r="I53" s="192"/>
      <c r="J53" s="94"/>
      <c r="K53" s="192"/>
      <c r="L53" s="507"/>
      <c r="M53" s="507"/>
      <c r="N53" s="507"/>
      <c r="O53" s="507"/>
      <c r="Q53" s="1"/>
      <c r="AE53" s="11"/>
      <c r="AF53" s="122"/>
      <c r="AG53" s="124" t="b">
        <f>AG54</f>
        <v>1</v>
      </c>
      <c r="AH53" s="124"/>
      <c r="AI53" s="168"/>
      <c r="AJ53" s="166"/>
      <c r="AK53" s="166"/>
      <c r="AL53" s="167"/>
      <c r="AM53" s="1"/>
      <c r="AN53" s="1"/>
      <c r="AO53" s="1"/>
      <c r="AP53" s="1"/>
      <c r="AQ53" s="1"/>
      <c r="AR53" s="1"/>
      <c r="AS53" s="1"/>
      <c r="AT53" s="230" t="str">
        <f t="shared" si="150"/>
        <v/>
      </c>
      <c r="AU53" s="231" t="str">
        <f t="shared" si="136"/>
        <v/>
      </c>
      <c r="AV53" s="227"/>
      <c r="AW53" s="230" t="str">
        <f>AW54</f>
        <v/>
      </c>
      <c r="AX53" s="227"/>
      <c r="AY53" s="230" t="str">
        <f>AY54</f>
        <v/>
      </c>
      <c r="AZ53" s="227"/>
      <c r="BA53" s="230" t="str">
        <f>BA54</f>
        <v/>
      </c>
      <c r="BB53" s="227"/>
      <c r="BC53" s="230" t="str">
        <f>BC54</f>
        <v/>
      </c>
      <c r="BD53" s="227"/>
      <c r="BE53" s="230" t="str">
        <f>BE54</f>
        <v/>
      </c>
      <c r="BF53" s="227"/>
      <c r="BG53" s="230" t="str">
        <f>BG54</f>
        <v/>
      </c>
      <c r="BH53" s="1"/>
      <c r="FE53" s="90" t="str">
        <f ca="1">FE54</f>
        <v>Hide</v>
      </c>
      <c r="FF53" s="228"/>
      <c r="FG53" s="281"/>
      <c r="FH53" s="281"/>
      <c r="FI53" s="281"/>
      <c r="FJ53" s="281"/>
      <c r="FK53" s="281"/>
      <c r="FL53" s="281"/>
    </row>
    <row r="54" spans="1:168" ht="26.4" x14ac:dyDescent="0.25">
      <c r="A54" s="28" t="s">
        <v>526</v>
      </c>
      <c r="C54" s="176" t="s">
        <v>558</v>
      </c>
      <c r="D54" s="316" t="str">
        <f>IF(Cklst_Style=4,IF(FIND("--",$C$3)=11,MID($C$3,9,1)&amp;"."&amp;AI54,MID($C$3,9,2)&amp;"."&amp;AI54),IF(FIND("--",$C$3)=9,MID($C$3,7,1)&amp;"."&amp;AI54,MID($C$3,7,2)&amp;"."&amp;AI54))</f>
        <v>3.13</v>
      </c>
      <c r="E54" s="483" t="s">
        <v>763</v>
      </c>
      <c r="F54" s="177"/>
      <c r="G54" s="508" t="s">
        <v>203</v>
      </c>
      <c r="H54" s="181"/>
      <c r="I54" s="151" t="s">
        <v>216</v>
      </c>
      <c r="J54" s="143"/>
      <c r="K54" s="192"/>
      <c r="L54" s="482"/>
      <c r="M54" s="482"/>
      <c r="N54" s="482"/>
      <c r="O54" s="482"/>
      <c r="Q54" s="1"/>
      <c r="R54" s="171"/>
      <c r="S54" s="171"/>
      <c r="T54" s="171"/>
      <c r="U54" s="171"/>
      <c r="AE54" s="11" t="b">
        <f>IF(F54=CHAR(80),TRUE,FALSE)</f>
        <v>0</v>
      </c>
      <c r="AF54" s="122" t="b">
        <f>IF(H54=CHAR(80),TRUE,FALSE)</f>
        <v>0</v>
      </c>
      <c r="AG54" s="12" t="b">
        <f>IF(OR(C54=CHAR(80),C54="."),TRUE,FALSE)</f>
        <v>1</v>
      </c>
      <c r="AH54" s="218">
        <v>0</v>
      </c>
      <c r="AI54" s="169">
        <v>13</v>
      </c>
      <c r="AJ54" s="160"/>
      <c r="AK54" s="160"/>
      <c r="AL54" s="161" t="b">
        <v>1</v>
      </c>
      <c r="AM54" s="1"/>
      <c r="AN54" s="1"/>
      <c r="AO54" s="1"/>
      <c r="AP54" s="1"/>
      <c r="AQ54" s="1"/>
      <c r="AR54" s="1"/>
      <c r="AS54" s="1"/>
      <c r="AT54" s="230" t="str">
        <f t="shared" si="150"/>
        <v/>
      </c>
      <c r="AU54" s="231" t="str">
        <f t="shared" si="136"/>
        <v>3.13</v>
      </c>
      <c r="AV54" s="318"/>
      <c r="AW54" s="230" t="str">
        <f>IF(AND(Setup_Flag=1,AV54="",$C54=""),FALSE,"")</f>
        <v/>
      </c>
      <c r="AX54" s="318"/>
      <c r="AY54" s="230" t="str">
        <f>IF(AND(MR2_Flag=1,AX54="",$C54=""),FALSE,"")</f>
        <v/>
      </c>
      <c r="AZ54" s="318"/>
      <c r="BA54" s="230" t="str">
        <f>IF(AND(DP_Flag=1,AZ54="",$C54=""),FALSE,"")</f>
        <v/>
      </c>
      <c r="BB54" s="318"/>
      <c r="BC54" s="230" t="str">
        <f>IF(AND(SS_Flag=1,BB54="",$C54=""),FALSE,"")</f>
        <v/>
      </c>
      <c r="BD54" s="318"/>
      <c r="BE54" s="230" t="str">
        <f>IF(AND(SP_Flag=1,BD54="",$C54=""),FALSE,"")</f>
        <v/>
      </c>
      <c r="BF54" s="318"/>
      <c r="BG54" s="230" t="str">
        <f>IF(AND(FM_Flag=1,BF54="",$C54=""),FALSE,"")</f>
        <v/>
      </c>
      <c r="BH54" s="1"/>
      <c r="BI54" s="268"/>
      <c r="BJ54" s="269" t="s">
        <v>675</v>
      </c>
      <c r="BK54" s="269" t="s">
        <v>675</v>
      </c>
      <c r="BL54" s="269" t="s">
        <v>675</v>
      </c>
      <c r="BM54" s="269" t="s">
        <v>675</v>
      </c>
      <c r="BN54" s="269" t="s">
        <v>675</v>
      </c>
      <c r="BO54" s="269" t="s">
        <v>675</v>
      </c>
      <c r="BP54" s="270" t="str">
        <f ca="1">IF(OR(BI$16=0,BR$16&lt;&gt;0),"",IF(OFFSET(BI54,0,BI$16)="Y",1,IF(OFFSET(BI54,0,BI$16)="N",0,"")))</f>
        <v/>
      </c>
      <c r="BQ54" s="278"/>
      <c r="BR54" s="268"/>
      <c r="BS54" s="269" t="s">
        <v>675</v>
      </c>
      <c r="BT54" s="269" t="s">
        <v>675</v>
      </c>
      <c r="BU54" s="269" t="s">
        <v>675</v>
      </c>
      <c r="BV54" s="269" t="s">
        <v>675</v>
      </c>
      <c r="BW54" s="269" t="s">
        <v>675</v>
      </c>
      <c r="BX54" s="269" t="s">
        <v>675</v>
      </c>
      <c r="BY54" s="269" t="s">
        <v>675</v>
      </c>
      <c r="BZ54" s="269" t="s">
        <v>675</v>
      </c>
      <c r="CA54" s="269" t="s">
        <v>675</v>
      </c>
      <c r="CB54" s="269" t="s">
        <v>675</v>
      </c>
      <c r="CC54" s="269" t="s">
        <v>675</v>
      </c>
      <c r="CD54" s="269" t="s">
        <v>675</v>
      </c>
      <c r="CE54" s="269" t="s">
        <v>675</v>
      </c>
      <c r="CF54" s="269" t="s">
        <v>675</v>
      </c>
      <c r="CG54" s="269" t="s">
        <v>675</v>
      </c>
      <c r="CH54" s="269" t="s">
        <v>675</v>
      </c>
      <c r="CI54" s="269" t="s">
        <v>675</v>
      </c>
      <c r="CJ54" s="269" t="s">
        <v>675</v>
      </c>
      <c r="CK54" s="269" t="s">
        <v>675</v>
      </c>
      <c r="CL54" s="270" t="str">
        <f ca="1">IF(BR$16=0,"",IF(OFFSET(BR54,0,BR$16)="Y",1,IF(OFFSET(BR54,0,BR$16)="N",0,"")))</f>
        <v/>
      </c>
      <c r="CM54" s="278"/>
      <c r="CN54" s="268"/>
      <c r="CO54" s="269" t="s">
        <v>675</v>
      </c>
      <c r="CP54" s="269" t="s">
        <v>675</v>
      </c>
      <c r="CQ54" s="269" t="s">
        <v>675</v>
      </c>
      <c r="CR54" s="269" t="s">
        <v>675</v>
      </c>
      <c r="CS54" s="269" t="s">
        <v>675</v>
      </c>
      <c r="CT54" s="270" t="str">
        <f ca="1">IF(OR(CN$16=0,CW$16&lt;&gt;0),"",IF(CW$16=1,0,IF(OFFSET(CN54,0,CN$16)="Y",1,IF(OFFSET(CN54,0,CN$16)="N",0,""))))</f>
        <v/>
      </c>
      <c r="CU54" s="188"/>
      <c r="CV54" s="268"/>
      <c r="CW54" s="269" t="s">
        <v>675</v>
      </c>
      <c r="CX54" s="269" t="s">
        <v>675</v>
      </c>
      <c r="CY54" s="269" t="s">
        <v>675</v>
      </c>
      <c r="CZ54" s="269" t="s">
        <v>675</v>
      </c>
      <c r="DA54" s="269" t="s">
        <v>675</v>
      </c>
      <c r="DB54" s="269" t="s">
        <v>675</v>
      </c>
      <c r="DC54" s="269" t="s">
        <v>675</v>
      </c>
      <c r="DD54" s="269" t="s">
        <v>675</v>
      </c>
      <c r="DE54" s="269" t="s">
        <v>675</v>
      </c>
      <c r="DF54" s="270" t="str">
        <f>IF(CV$16=0,"",IF(OR(AND(CW$16=1,CW54="Y"),AND(CX$16=1,CX54="Y"),AND(CY$16=1,CY54="Y"),AND(CZ$16=1,CZ54="Y"),AND(DA$16=1,DA54="Y"),AND(DB$16=1,DB54="Y"),AND(DC$16=1,DC54="Y"),AND(DD$16=1,DD54="Y"),AND(DE$16=1,DE54="Y")),1,IF(OR(AND(CW$16=1,CW54="N"),AND(CX$16=1,CX54="N"),AND(CY$16=1,CY54="N"),AND(CZ$16=1,CZ54="N"),AND(DA$16=1,DA54="N"),AND(DB$16=1,DB54="N"),AND(DC$16=1,DC54="N"),AND(DD$16=1,DD54="N"),AND(DE$16=1,DE54="N")),0,"")))</f>
        <v/>
      </c>
      <c r="DG54" s="188"/>
      <c r="DH54" s="268"/>
      <c r="DI54" s="269" t="s">
        <v>675</v>
      </c>
      <c r="DJ54" s="269" t="s">
        <v>675</v>
      </c>
      <c r="DK54" s="270" t="str">
        <f ca="1">IF(DH$16=0,"",IF(OFFSET(DH54,0,DH$16)="Y",1,IF(OFFSET(DH54,0,DH$16)="N",0,"")))</f>
        <v/>
      </c>
      <c r="DL54" s="188"/>
      <c r="DM54" s="268"/>
      <c r="DN54" s="269" t="s">
        <v>675</v>
      </c>
      <c r="DO54" s="269" t="s">
        <v>675</v>
      </c>
      <c r="DP54" s="270" t="str">
        <f ca="1">IF(DM$16=0,"",IF(OFFSET(DM54,0,DM$16)="Y",1,IF(OFFSET(DM54,0,DM$16)="N",0,"")))</f>
        <v/>
      </c>
      <c r="DQ54" s="188"/>
      <c r="DR54" s="268"/>
      <c r="DS54" s="269" t="s">
        <v>676</v>
      </c>
      <c r="DT54" s="279"/>
      <c r="DU54" s="270" t="str">
        <f ca="1">IF(DR$16=0,"",IF(AND(OFFSET(DR54,0,1)="Y",DS$16="Yes"),1,IF(OFFSET(DR54,0,1)="N",1,0)))</f>
        <v/>
      </c>
      <c r="DV54" s="188"/>
      <c r="DW54" s="268"/>
      <c r="DX54" s="269" t="s">
        <v>676</v>
      </c>
      <c r="DY54" s="279"/>
      <c r="DZ54" s="270" t="str">
        <f ca="1">IF(DW$16=0,"",IF(AND(OFFSET(DW54,0,1)="Y",DX$16="Yes"),1,IF(OFFSET(DW54,0,1)="N",1,0)))</f>
        <v/>
      </c>
      <c r="EA54" s="188"/>
      <c r="EB54" s="268"/>
      <c r="EC54" s="269" t="s">
        <v>676</v>
      </c>
      <c r="ED54" s="279"/>
      <c r="EE54" s="270" t="str">
        <f ca="1">IF(EB$16=0,"",IF(AND(OFFSET(EB54,0,1)="Y",EC$16="Yes"),1,IF(OFFSET(EB54,0,1)="N",1,0)))</f>
        <v/>
      </c>
      <c r="EF54" s="188"/>
      <c r="EG54" s="268"/>
      <c r="EH54" s="269" t="s">
        <v>676</v>
      </c>
      <c r="EI54" s="279"/>
      <c r="EJ54" s="270" t="str">
        <f ca="1">IF(EG$16=0,"",IF(AND(OFFSET(EG54,0,1)="Y",EH$16="Yes"),1,IF(OFFSET(EG54,0,1)="N",1,0)))</f>
        <v/>
      </c>
      <c r="EK54" s="188"/>
      <c r="EL54" s="268"/>
      <c r="EM54" s="269" t="s">
        <v>676</v>
      </c>
      <c r="EN54" s="279"/>
      <c r="EO54" s="270" t="str">
        <f ca="1">IF(EL$16=0,"",IF(AND(OFFSET(EL54,0,1)="Y",EM$16="Yes"),1,IF(OFFSET(EL54,0,1)="N",1,0)))</f>
        <v/>
      </c>
      <c r="EP54" s="271"/>
      <c r="EQ54" s="509" t="str">
        <f ca="1">BP54</f>
        <v/>
      </c>
      <c r="ER54" s="509" t="str">
        <f t="shared" ref="ER54" ca="1" si="164">CL54</f>
        <v/>
      </c>
      <c r="ES54" s="509" t="str">
        <f t="shared" ref="ES54" ca="1" si="165">CT54</f>
        <v/>
      </c>
      <c r="ET54" s="509" t="str">
        <f t="shared" ref="ET54" si="166">DF54</f>
        <v/>
      </c>
      <c r="EU54" s="509" t="str">
        <f t="shared" ref="EU54" ca="1" si="167">DK54</f>
        <v/>
      </c>
      <c r="EV54" s="509" t="str">
        <f t="shared" ref="EV54" ca="1" si="168">DP54</f>
        <v/>
      </c>
      <c r="EW54" s="509" t="str">
        <f t="shared" ref="EW54" ca="1" si="169">DU54</f>
        <v/>
      </c>
      <c r="EX54" s="509" t="str">
        <f t="shared" ref="EX54" ca="1" si="170">DZ54</f>
        <v/>
      </c>
      <c r="EY54" s="509" t="str">
        <f t="shared" ref="EY54" ca="1" si="171">EE54</f>
        <v/>
      </c>
      <c r="EZ54" s="509" t="str">
        <f t="shared" ref="EZ54" ca="1" si="172">EJ54</f>
        <v/>
      </c>
      <c r="FA54" s="509" t="str">
        <f t="shared" ref="FA54" ca="1" si="173">EO54</f>
        <v/>
      </c>
      <c r="FC54" s="509">
        <f t="shared" ref="FC54" ca="1" si="174">COUNTA(EQ54:FA54)-COUNTBLANK(EQ54:FA54)</f>
        <v>0</v>
      </c>
      <c r="FD54" s="280">
        <f t="shared" ref="FD54" ca="1" si="175">SUM(EQ54:FA54)</f>
        <v>0</v>
      </c>
      <c r="FE54" s="280" t="str">
        <f t="shared" ref="FE54" ca="1" si="176">IF(AND(FC54=FD54,FD54&gt;0),"Show","Hide")</f>
        <v>Hide</v>
      </c>
      <c r="FF54" s="228"/>
      <c r="FG54" s="281"/>
      <c r="FH54" s="281"/>
      <c r="FI54" s="281"/>
      <c r="FJ54" s="281"/>
      <c r="FK54" s="281"/>
      <c r="FL54" s="281"/>
    </row>
    <row r="55" spans="1:168" ht="6" customHeight="1" x14ac:dyDescent="0.25">
      <c r="A55" s="28" t="s">
        <v>526</v>
      </c>
      <c r="C55" s="93"/>
      <c r="D55" s="128"/>
      <c r="E55" s="86"/>
      <c r="F55" s="195"/>
      <c r="G55" s="153"/>
      <c r="H55" s="182"/>
      <c r="I55" s="196"/>
      <c r="J55" s="96"/>
      <c r="K55" s="196"/>
      <c r="L55" s="127"/>
      <c r="M55" s="127"/>
      <c r="N55" s="127"/>
      <c r="O55" s="127"/>
      <c r="Q55" s="1"/>
      <c r="AE55" s="11"/>
      <c r="AF55" s="122"/>
      <c r="AG55" s="12" t="b">
        <f>AG54</f>
        <v>1</v>
      </c>
      <c r="AH55" s="12"/>
      <c r="AI55" s="168"/>
      <c r="AJ55" s="166"/>
      <c r="AK55" s="166"/>
      <c r="AL55" s="167"/>
      <c r="AM55" s="1"/>
      <c r="AN55" s="1"/>
      <c r="AO55" s="1"/>
      <c r="AP55" s="1"/>
      <c r="AQ55" s="1"/>
      <c r="AR55" s="1"/>
      <c r="AS55" s="1"/>
      <c r="AT55" s="230" t="str">
        <f t="shared" si="150"/>
        <v/>
      </c>
      <c r="AU55" s="231" t="str">
        <f t="shared" si="136"/>
        <v/>
      </c>
      <c r="AV55" s="227"/>
      <c r="AW55" s="230" t="str">
        <f>AW54</f>
        <v/>
      </c>
      <c r="AX55" s="227"/>
      <c r="AY55" s="230" t="str">
        <f>AY54</f>
        <v/>
      </c>
      <c r="AZ55" s="227"/>
      <c r="BA55" s="230" t="str">
        <f>BA54</f>
        <v/>
      </c>
      <c r="BB55" s="227"/>
      <c r="BC55" s="230" t="str">
        <f>BC54</f>
        <v/>
      </c>
      <c r="BD55" s="227"/>
      <c r="BE55" s="230" t="str">
        <f>BE54</f>
        <v/>
      </c>
      <c r="BF55" s="227"/>
      <c r="BG55" s="230" t="str">
        <f>BG54</f>
        <v/>
      </c>
      <c r="BH55" s="1"/>
      <c r="FE55" s="90" t="str">
        <f ca="1">FE54</f>
        <v>Hide</v>
      </c>
      <c r="FF55" s="228"/>
      <c r="FG55" s="281"/>
      <c r="FH55" s="281"/>
      <c r="FI55" s="281"/>
      <c r="FJ55" s="281"/>
      <c r="FK55" s="281"/>
      <c r="FL55" s="281"/>
    </row>
    <row r="56" spans="1:168" ht="6" customHeight="1" x14ac:dyDescent="0.25">
      <c r="A56" s="28" t="s">
        <v>526</v>
      </c>
      <c r="C56" s="92"/>
      <c r="D56" s="3"/>
      <c r="E56" s="82"/>
      <c r="F56" s="191"/>
      <c r="G56" s="154"/>
      <c r="H56" s="187"/>
      <c r="I56" s="192"/>
      <c r="J56" s="94"/>
      <c r="K56" s="192"/>
      <c r="L56" s="507"/>
      <c r="M56" s="507"/>
      <c r="N56" s="507"/>
      <c r="O56" s="507"/>
      <c r="Q56" s="1"/>
      <c r="AE56" s="11"/>
      <c r="AF56" s="122"/>
      <c r="AG56" s="124" t="b">
        <f>AG57</f>
        <v>1</v>
      </c>
      <c r="AH56" s="124"/>
      <c r="AI56" s="168"/>
      <c r="AJ56" s="166"/>
      <c r="AK56" s="166"/>
      <c r="AL56" s="167"/>
      <c r="AM56" s="1"/>
      <c r="AN56" s="1"/>
      <c r="AO56" s="1"/>
      <c r="AP56" s="1"/>
      <c r="AQ56" s="1"/>
      <c r="AR56" s="1"/>
      <c r="AS56" s="1"/>
      <c r="AT56" s="230" t="str">
        <f t="shared" si="150"/>
        <v/>
      </c>
      <c r="AU56" s="231" t="str">
        <f t="shared" si="136"/>
        <v/>
      </c>
      <c r="AV56" s="227"/>
      <c r="AW56" s="230" t="str">
        <f>AW57</f>
        <v/>
      </c>
      <c r="AX56" s="227"/>
      <c r="AY56" s="230" t="str">
        <f>AY57</f>
        <v/>
      </c>
      <c r="AZ56" s="227"/>
      <c r="BA56" s="230" t="str">
        <f>BA57</f>
        <v/>
      </c>
      <c r="BB56" s="227"/>
      <c r="BC56" s="230" t="str">
        <f>BC57</f>
        <v/>
      </c>
      <c r="BD56" s="227"/>
      <c r="BE56" s="230" t="str">
        <f>BE57</f>
        <v/>
      </c>
      <c r="BF56" s="227"/>
      <c r="BG56" s="230" t="str">
        <f>BG57</f>
        <v/>
      </c>
      <c r="BH56" s="1"/>
      <c r="FE56" s="90" t="str">
        <f ca="1">FE57</f>
        <v>Hide</v>
      </c>
      <c r="FF56" s="228"/>
      <c r="FG56" s="281"/>
      <c r="FH56" s="281"/>
      <c r="FI56" s="281"/>
      <c r="FJ56" s="281"/>
      <c r="FK56" s="281"/>
      <c r="FL56" s="281"/>
    </row>
    <row r="57" spans="1:168" ht="26.4" x14ac:dyDescent="0.25">
      <c r="A57" s="28" t="s">
        <v>526</v>
      </c>
      <c r="C57" s="176" t="s">
        <v>558</v>
      </c>
      <c r="D57" s="316" t="str">
        <f>IF(Cklst_Style=4,IF(FIND("--",$C$3)=11,MID($C$3,9,1)&amp;"."&amp;AI57,MID($C$3,9,2)&amp;"."&amp;AI57),IF(FIND("--",$C$3)=9,MID($C$3,7,1)&amp;"."&amp;AI57,MID($C$3,7,2)&amp;"."&amp;AI57))</f>
        <v>3.14</v>
      </c>
      <c r="E57" s="483" t="s">
        <v>764</v>
      </c>
      <c r="F57" s="177"/>
      <c r="G57" s="508" t="s">
        <v>203</v>
      </c>
      <c r="H57" s="181"/>
      <c r="I57" s="151" t="s">
        <v>216</v>
      </c>
      <c r="J57" s="143"/>
      <c r="K57" s="192"/>
      <c r="L57" s="482"/>
      <c r="M57" s="482"/>
      <c r="N57" s="482"/>
      <c r="O57" s="482"/>
      <c r="Q57" s="1"/>
      <c r="R57" s="171"/>
      <c r="S57" s="171"/>
      <c r="T57" s="171"/>
      <c r="U57" s="171"/>
      <c r="AE57" s="11" t="b">
        <f>IF(F57=CHAR(80),TRUE,FALSE)</f>
        <v>0</v>
      </c>
      <c r="AF57" s="122" t="b">
        <f>IF(H57=CHAR(80),TRUE,FALSE)</f>
        <v>0</v>
      </c>
      <c r="AG57" s="12" t="b">
        <f>IF(OR(C57=CHAR(80),C57="."),TRUE,FALSE)</f>
        <v>1</v>
      </c>
      <c r="AH57" s="218">
        <v>0</v>
      </c>
      <c r="AI57" s="169">
        <v>14</v>
      </c>
      <c r="AJ57" s="160"/>
      <c r="AK57" s="160"/>
      <c r="AL57" s="161" t="b">
        <v>1</v>
      </c>
      <c r="AM57" s="1"/>
      <c r="AN57" s="1"/>
      <c r="AO57" s="1"/>
      <c r="AP57" s="1"/>
      <c r="AQ57" s="1"/>
      <c r="AR57" s="1"/>
      <c r="AS57" s="1"/>
      <c r="AT57" s="230" t="str">
        <f t="shared" si="150"/>
        <v/>
      </c>
      <c r="AU57" s="231" t="str">
        <f t="shared" si="136"/>
        <v>3.14</v>
      </c>
      <c r="AV57" s="318"/>
      <c r="AW57" s="230" t="str">
        <f>IF(AND(Setup_Flag=1,AV57="",$C57=""),FALSE,"")</f>
        <v/>
      </c>
      <c r="AX57" s="318"/>
      <c r="AY57" s="230" t="str">
        <f>IF(AND(MR2_Flag=1,AX57="",$C57=""),FALSE,"")</f>
        <v/>
      </c>
      <c r="AZ57" s="318"/>
      <c r="BA57" s="230" t="str">
        <f>IF(AND(DP_Flag=1,AZ57="",$C57=""),FALSE,"")</f>
        <v/>
      </c>
      <c r="BB57" s="318"/>
      <c r="BC57" s="230" t="str">
        <f>IF(AND(SS_Flag=1,BB57="",$C57=""),FALSE,"")</f>
        <v/>
      </c>
      <c r="BD57" s="318"/>
      <c r="BE57" s="230" t="str">
        <f>IF(AND(SP_Flag=1,BD57="",$C57=""),FALSE,"")</f>
        <v/>
      </c>
      <c r="BF57" s="318"/>
      <c r="BG57" s="230" t="str">
        <f>IF(AND(FM_Flag=1,BF57="",$C57=""),FALSE,"")</f>
        <v/>
      </c>
      <c r="BH57" s="1"/>
      <c r="BI57" s="268"/>
      <c r="BJ57" s="269" t="s">
        <v>675</v>
      </c>
      <c r="BK57" s="269" t="s">
        <v>675</v>
      </c>
      <c r="BL57" s="269" t="s">
        <v>675</v>
      </c>
      <c r="BM57" s="269" t="s">
        <v>675</v>
      </c>
      <c r="BN57" s="269" t="s">
        <v>675</v>
      </c>
      <c r="BO57" s="269" t="s">
        <v>675</v>
      </c>
      <c r="BP57" s="270" t="str">
        <f ca="1">IF(OR(BI$16=0,BR$16&lt;&gt;0),"",IF(OFFSET(BI57,0,BI$16)="Y",1,IF(OFFSET(BI57,0,BI$16)="N",0,"")))</f>
        <v/>
      </c>
      <c r="BQ57" s="278"/>
      <c r="BR57" s="268"/>
      <c r="BS57" s="269" t="s">
        <v>675</v>
      </c>
      <c r="BT57" s="269" t="s">
        <v>675</v>
      </c>
      <c r="BU57" s="269" t="s">
        <v>675</v>
      </c>
      <c r="BV57" s="269" t="s">
        <v>675</v>
      </c>
      <c r="BW57" s="269" t="s">
        <v>675</v>
      </c>
      <c r="BX57" s="269" t="s">
        <v>675</v>
      </c>
      <c r="BY57" s="269" t="s">
        <v>675</v>
      </c>
      <c r="BZ57" s="269" t="s">
        <v>675</v>
      </c>
      <c r="CA57" s="269" t="s">
        <v>675</v>
      </c>
      <c r="CB57" s="269" t="s">
        <v>675</v>
      </c>
      <c r="CC57" s="269" t="s">
        <v>675</v>
      </c>
      <c r="CD57" s="269" t="s">
        <v>675</v>
      </c>
      <c r="CE57" s="269" t="s">
        <v>675</v>
      </c>
      <c r="CF57" s="269" t="s">
        <v>675</v>
      </c>
      <c r="CG57" s="269" t="s">
        <v>675</v>
      </c>
      <c r="CH57" s="269" t="s">
        <v>675</v>
      </c>
      <c r="CI57" s="269" t="s">
        <v>675</v>
      </c>
      <c r="CJ57" s="269" t="s">
        <v>675</v>
      </c>
      <c r="CK57" s="269" t="s">
        <v>675</v>
      </c>
      <c r="CL57" s="270" t="str">
        <f ca="1">IF(BR$16=0,"",IF(OFFSET(BR57,0,BR$16)="Y",1,IF(OFFSET(BR57,0,BR$16)="N",0,"")))</f>
        <v/>
      </c>
      <c r="CM57" s="278"/>
      <c r="CN57" s="268"/>
      <c r="CO57" s="269" t="s">
        <v>675</v>
      </c>
      <c r="CP57" s="269" t="s">
        <v>675</v>
      </c>
      <c r="CQ57" s="269" t="s">
        <v>675</v>
      </c>
      <c r="CR57" s="269" t="s">
        <v>675</v>
      </c>
      <c r="CS57" s="269" t="s">
        <v>675</v>
      </c>
      <c r="CT57" s="270" t="str">
        <f ca="1">IF(OR(CN$16=0,CW$16&lt;&gt;0),"",IF(CW$16=1,0,IF(OFFSET(CN57,0,CN$16)="Y",1,IF(OFFSET(CN57,0,CN$16)="N",0,""))))</f>
        <v/>
      </c>
      <c r="CU57" s="188"/>
      <c r="CV57" s="268"/>
      <c r="CW57" s="269" t="s">
        <v>675</v>
      </c>
      <c r="CX57" s="269" t="s">
        <v>675</v>
      </c>
      <c r="CY57" s="269" t="s">
        <v>675</v>
      </c>
      <c r="CZ57" s="269" t="s">
        <v>675</v>
      </c>
      <c r="DA57" s="269" t="s">
        <v>675</v>
      </c>
      <c r="DB57" s="269" t="s">
        <v>675</v>
      </c>
      <c r="DC57" s="269" t="s">
        <v>675</v>
      </c>
      <c r="DD57" s="269" t="s">
        <v>675</v>
      </c>
      <c r="DE57" s="269" t="s">
        <v>675</v>
      </c>
      <c r="DF57" s="270" t="str">
        <f>IF(CV$16=0,"",IF(OR(AND(CW$16=1,CW57="Y"),AND(CX$16=1,CX57="Y"),AND(CY$16=1,CY57="Y"),AND(CZ$16=1,CZ57="Y"),AND(DA$16=1,DA57="Y"),AND(DB$16=1,DB57="Y"),AND(DC$16=1,DC57="Y"),AND(DD$16=1,DD57="Y"),AND(DE$16=1,DE57="Y")),1,IF(OR(AND(CW$16=1,CW57="N"),AND(CX$16=1,CX57="N"),AND(CY$16=1,CY57="N"),AND(CZ$16=1,CZ57="N"),AND(DA$16=1,DA57="N"),AND(DB$16=1,DB57="N"),AND(DC$16=1,DC57="N"),AND(DD$16=1,DD57="N"),AND(DE$16=1,DE57="N")),0,"")))</f>
        <v/>
      </c>
      <c r="DG57" s="188"/>
      <c r="DH57" s="268"/>
      <c r="DI57" s="269" t="s">
        <v>675</v>
      </c>
      <c r="DJ57" s="269" t="s">
        <v>675</v>
      </c>
      <c r="DK57" s="270" t="str">
        <f ca="1">IF(DH$16=0,"",IF(OFFSET(DH57,0,DH$16)="Y",1,IF(OFFSET(DH57,0,DH$16)="N",0,"")))</f>
        <v/>
      </c>
      <c r="DL57" s="188"/>
      <c r="DM57" s="268"/>
      <c r="DN57" s="269" t="s">
        <v>675</v>
      </c>
      <c r="DO57" s="269" t="s">
        <v>675</v>
      </c>
      <c r="DP57" s="270" t="str">
        <f ca="1">IF(DM$16=0,"",IF(OFFSET(DM57,0,DM$16)="Y",1,IF(OFFSET(DM57,0,DM$16)="N",0,"")))</f>
        <v/>
      </c>
      <c r="DQ57" s="188"/>
      <c r="DR57" s="268"/>
      <c r="DS57" s="269" t="s">
        <v>676</v>
      </c>
      <c r="DT57" s="279"/>
      <c r="DU57" s="270" t="str">
        <f ca="1">IF(DR$16=0,"",IF(AND(OFFSET(DR57,0,1)="Y",DS$16="Yes"),1,IF(OFFSET(DR57,0,1)="N",1,0)))</f>
        <v/>
      </c>
      <c r="DV57" s="188"/>
      <c r="DW57" s="268"/>
      <c r="DX57" s="269" t="s">
        <v>676</v>
      </c>
      <c r="DY57" s="279"/>
      <c r="DZ57" s="270" t="str">
        <f ca="1">IF(DW$16=0,"",IF(AND(OFFSET(DW57,0,1)="Y",DX$16="Yes"),1,IF(OFFSET(DW57,0,1)="N",1,0)))</f>
        <v/>
      </c>
      <c r="EA57" s="188"/>
      <c r="EB57" s="268"/>
      <c r="EC57" s="269" t="s">
        <v>676</v>
      </c>
      <c r="ED57" s="279"/>
      <c r="EE57" s="270" t="str">
        <f ca="1">IF(EB$16=0,"",IF(AND(OFFSET(EB57,0,1)="Y",EC$16="Yes"),1,IF(OFFSET(EB57,0,1)="N",1,0)))</f>
        <v/>
      </c>
      <c r="EF57" s="188"/>
      <c r="EG57" s="268"/>
      <c r="EH57" s="269" t="s">
        <v>676</v>
      </c>
      <c r="EI57" s="279"/>
      <c r="EJ57" s="270" t="str">
        <f ca="1">IF(EG$16=0,"",IF(AND(OFFSET(EG57,0,1)="Y",EH$16="Yes"),1,IF(OFFSET(EG57,0,1)="N",1,0)))</f>
        <v/>
      </c>
      <c r="EK57" s="188"/>
      <c r="EL57" s="268"/>
      <c r="EM57" s="269" t="s">
        <v>676</v>
      </c>
      <c r="EN57" s="279"/>
      <c r="EO57" s="270" t="str">
        <f ca="1">IF(EL$16=0,"",IF(AND(OFFSET(EL57,0,1)="Y",EM$16="Yes"),1,IF(OFFSET(EL57,0,1)="N",1,0)))</f>
        <v/>
      </c>
      <c r="EP57" s="271"/>
      <c r="EQ57" s="509" t="str">
        <f ca="1">BP57</f>
        <v/>
      </c>
      <c r="ER57" s="509" t="str">
        <f t="shared" ref="ER57" ca="1" si="177">CL57</f>
        <v/>
      </c>
      <c r="ES57" s="509" t="str">
        <f t="shared" ref="ES57" ca="1" si="178">CT57</f>
        <v/>
      </c>
      <c r="ET57" s="509" t="str">
        <f t="shared" ref="ET57" si="179">DF57</f>
        <v/>
      </c>
      <c r="EU57" s="509" t="str">
        <f t="shared" ref="EU57" ca="1" si="180">DK57</f>
        <v/>
      </c>
      <c r="EV57" s="509" t="str">
        <f t="shared" ref="EV57" ca="1" si="181">DP57</f>
        <v/>
      </c>
      <c r="EW57" s="509" t="str">
        <f t="shared" ref="EW57" ca="1" si="182">DU57</f>
        <v/>
      </c>
      <c r="EX57" s="509" t="str">
        <f t="shared" ref="EX57" ca="1" si="183">DZ57</f>
        <v/>
      </c>
      <c r="EY57" s="509" t="str">
        <f t="shared" ref="EY57" ca="1" si="184">EE57</f>
        <v/>
      </c>
      <c r="EZ57" s="509" t="str">
        <f t="shared" ref="EZ57" ca="1" si="185">EJ57</f>
        <v/>
      </c>
      <c r="FA57" s="509" t="str">
        <f t="shared" ref="FA57" ca="1" si="186">EO57</f>
        <v/>
      </c>
      <c r="FC57" s="509">
        <f t="shared" ref="FC57" ca="1" si="187">COUNTA(EQ57:FA57)-COUNTBLANK(EQ57:FA57)</f>
        <v>0</v>
      </c>
      <c r="FD57" s="280">
        <f t="shared" ref="FD57" ca="1" si="188">SUM(EQ57:FA57)</f>
        <v>0</v>
      </c>
      <c r="FE57" s="280" t="str">
        <f t="shared" ref="FE57" ca="1" si="189">IF(AND(FC57=FD57,FD57&gt;0),"Show","Hide")</f>
        <v>Hide</v>
      </c>
      <c r="FF57" s="228"/>
      <c r="FG57" s="281"/>
      <c r="FH57" s="281"/>
      <c r="FI57" s="281"/>
      <c r="FJ57" s="281"/>
      <c r="FK57" s="281"/>
      <c r="FL57" s="281"/>
    </row>
    <row r="58" spans="1:168" ht="6" customHeight="1" x14ac:dyDescent="0.25">
      <c r="A58" s="28" t="s">
        <v>526</v>
      </c>
      <c r="C58" s="93"/>
      <c r="D58" s="128"/>
      <c r="E58" s="86"/>
      <c r="F58" s="195"/>
      <c r="G58" s="153"/>
      <c r="H58" s="182"/>
      <c r="I58" s="196"/>
      <c r="J58" s="96"/>
      <c r="K58" s="196"/>
      <c r="L58" s="127"/>
      <c r="M58" s="127"/>
      <c r="N58" s="127"/>
      <c r="O58" s="127"/>
      <c r="Q58" s="1"/>
      <c r="AE58" s="11"/>
      <c r="AF58" s="122"/>
      <c r="AG58" s="12" t="b">
        <f>AG57</f>
        <v>1</v>
      </c>
      <c r="AH58" s="12"/>
      <c r="AI58" s="168"/>
      <c r="AJ58" s="166"/>
      <c r="AK58" s="166"/>
      <c r="AL58" s="167"/>
      <c r="AM58" s="1"/>
      <c r="AN58" s="1"/>
      <c r="AO58" s="1"/>
      <c r="AP58" s="1"/>
      <c r="AQ58" s="1"/>
      <c r="AR58" s="1"/>
      <c r="AS58" s="1"/>
      <c r="AT58" s="230" t="str">
        <f t="shared" si="150"/>
        <v/>
      </c>
      <c r="AU58" s="231" t="str">
        <f t="shared" si="136"/>
        <v/>
      </c>
      <c r="AV58" s="227"/>
      <c r="AW58" s="230" t="str">
        <f>AW57</f>
        <v/>
      </c>
      <c r="AX58" s="227"/>
      <c r="AY58" s="230" t="str">
        <f>AY57</f>
        <v/>
      </c>
      <c r="AZ58" s="227"/>
      <c r="BA58" s="230" t="str">
        <f>BA57</f>
        <v/>
      </c>
      <c r="BB58" s="227"/>
      <c r="BC58" s="230" t="str">
        <f>BC57</f>
        <v/>
      </c>
      <c r="BD58" s="227"/>
      <c r="BE58" s="230" t="str">
        <f>BE57</f>
        <v/>
      </c>
      <c r="BF58" s="227"/>
      <c r="BG58" s="230" t="str">
        <f>BG57</f>
        <v/>
      </c>
      <c r="BH58" s="1"/>
      <c r="FE58" s="90" t="str">
        <f ca="1">FE57</f>
        <v>Hide</v>
      </c>
      <c r="FF58" s="228"/>
      <c r="FG58" s="281"/>
      <c r="FH58" s="281"/>
      <c r="FI58" s="281"/>
      <c r="FJ58" s="281"/>
      <c r="FK58" s="281"/>
      <c r="FL58" s="281"/>
    </row>
    <row r="59" spans="1:168" ht="6" customHeight="1" x14ac:dyDescent="0.25">
      <c r="A59" s="28" t="s">
        <v>526</v>
      </c>
      <c r="C59" s="92"/>
      <c r="D59" s="3"/>
      <c r="E59" s="82"/>
      <c r="F59" s="191"/>
      <c r="G59" s="154"/>
      <c r="H59" s="187"/>
      <c r="I59" s="192"/>
      <c r="J59" s="94"/>
      <c r="K59" s="192"/>
      <c r="L59" s="507"/>
      <c r="M59" s="507"/>
      <c r="N59" s="507"/>
      <c r="O59" s="507"/>
      <c r="Q59" s="1"/>
      <c r="AE59" s="11"/>
      <c r="AF59" s="122"/>
      <c r="AG59" s="124" t="b">
        <f>AG60</f>
        <v>1</v>
      </c>
      <c r="AH59" s="124"/>
      <c r="AI59" s="168"/>
      <c r="AJ59" s="166"/>
      <c r="AK59" s="166"/>
      <c r="AL59" s="167"/>
      <c r="AM59" s="1"/>
      <c r="AN59" s="1"/>
      <c r="AO59" s="1"/>
      <c r="AP59" s="1"/>
      <c r="AQ59" s="1"/>
      <c r="AR59" s="1"/>
      <c r="AS59" s="1"/>
      <c r="AT59" s="230" t="str">
        <f t="shared" si="150"/>
        <v/>
      </c>
      <c r="AU59" s="231" t="str">
        <f t="shared" si="136"/>
        <v/>
      </c>
      <c r="AV59" s="227"/>
      <c r="AW59" s="230" t="str">
        <f>AW60</f>
        <v/>
      </c>
      <c r="AX59" s="227"/>
      <c r="AY59" s="230" t="str">
        <f>AY60</f>
        <v/>
      </c>
      <c r="AZ59" s="227"/>
      <c r="BA59" s="230" t="str">
        <f>BA60</f>
        <v/>
      </c>
      <c r="BB59" s="227"/>
      <c r="BC59" s="230" t="str">
        <f>BC60</f>
        <v/>
      </c>
      <c r="BD59" s="227"/>
      <c r="BE59" s="230" t="str">
        <f>BE60</f>
        <v/>
      </c>
      <c r="BF59" s="227"/>
      <c r="BG59" s="230" t="str">
        <f>BG60</f>
        <v/>
      </c>
      <c r="BH59" s="1"/>
      <c r="FE59" s="90" t="str">
        <f ca="1">FE60</f>
        <v>Hide</v>
      </c>
      <c r="FF59" s="228"/>
      <c r="FG59" s="281"/>
      <c r="FH59" s="281"/>
      <c r="FI59" s="281"/>
      <c r="FJ59" s="281"/>
      <c r="FK59" s="281"/>
      <c r="FL59" s="281"/>
    </row>
    <row r="60" spans="1:168" ht="26.4" x14ac:dyDescent="0.25">
      <c r="A60" s="28" t="s">
        <v>526</v>
      </c>
      <c r="C60" s="176" t="s">
        <v>558</v>
      </c>
      <c r="D60" s="316" t="str">
        <f>IF(Cklst_Style=4,IF(FIND("--",$C$3)=11,MID($C$3,9,1)&amp;"."&amp;AI60,MID($C$3,9,2)&amp;"."&amp;AI60),IF(FIND("--",$C$3)=9,MID($C$3,7,1)&amp;"."&amp;AI60,MID($C$3,7,2)&amp;"."&amp;AI60))</f>
        <v>3.15</v>
      </c>
      <c r="E60" s="483" t="s">
        <v>765</v>
      </c>
      <c r="F60" s="177"/>
      <c r="G60" s="508" t="s">
        <v>203</v>
      </c>
      <c r="H60" s="181"/>
      <c r="I60" s="151" t="s">
        <v>216</v>
      </c>
      <c r="J60" s="143"/>
      <c r="K60" s="192"/>
      <c r="L60" s="482"/>
      <c r="M60" s="482"/>
      <c r="N60" s="482"/>
      <c r="O60" s="482"/>
      <c r="Q60" s="1"/>
      <c r="R60" s="171"/>
      <c r="S60" s="171"/>
      <c r="T60" s="171"/>
      <c r="U60" s="171"/>
      <c r="AE60" s="11" t="b">
        <f>IF(F60=CHAR(80),TRUE,FALSE)</f>
        <v>0</v>
      </c>
      <c r="AF60" s="122" t="b">
        <f>IF(H60=CHAR(80),TRUE,FALSE)</f>
        <v>0</v>
      </c>
      <c r="AG60" s="12" t="b">
        <f>IF(OR(C60=CHAR(80),C60="."),TRUE,FALSE)</f>
        <v>1</v>
      </c>
      <c r="AH60" s="218">
        <v>0</v>
      </c>
      <c r="AI60" s="169">
        <v>15</v>
      </c>
      <c r="AJ60" s="160"/>
      <c r="AK60" s="160"/>
      <c r="AL60" s="161" t="b">
        <v>1</v>
      </c>
      <c r="AM60" s="1"/>
      <c r="AN60" s="1"/>
      <c r="AO60" s="1"/>
      <c r="AP60" s="1"/>
      <c r="AQ60" s="1"/>
      <c r="AR60" s="1"/>
      <c r="AS60" s="1"/>
      <c r="AT60" s="230" t="str">
        <f t="shared" si="150"/>
        <v/>
      </c>
      <c r="AU60" s="231" t="str">
        <f t="shared" si="136"/>
        <v>3.15</v>
      </c>
      <c r="AV60" s="318"/>
      <c r="AW60" s="230" t="str">
        <f>IF(AND(Setup_Flag=1,AV60="",$C60=""),FALSE,"")</f>
        <v/>
      </c>
      <c r="AX60" s="318"/>
      <c r="AY60" s="230" t="str">
        <f>IF(AND(MR2_Flag=1,AX60="",$C60=""),FALSE,"")</f>
        <v/>
      </c>
      <c r="AZ60" s="318"/>
      <c r="BA60" s="230" t="str">
        <f>IF(AND(DP_Flag=1,AZ60="",$C60=""),FALSE,"")</f>
        <v/>
      </c>
      <c r="BB60" s="318"/>
      <c r="BC60" s="230" t="str">
        <f>IF(AND(SS_Flag=1,BB60="",$C60=""),FALSE,"")</f>
        <v/>
      </c>
      <c r="BD60" s="318"/>
      <c r="BE60" s="230" t="str">
        <f>IF(AND(SP_Flag=1,BD60="",$C60=""),FALSE,"")</f>
        <v/>
      </c>
      <c r="BF60" s="318"/>
      <c r="BG60" s="230" t="str">
        <f>IF(AND(FM_Flag=1,BF60="",$C60=""),FALSE,"")</f>
        <v/>
      </c>
      <c r="BH60" s="1"/>
      <c r="BI60" s="268"/>
      <c r="BJ60" s="269" t="s">
        <v>675</v>
      </c>
      <c r="BK60" s="269" t="s">
        <v>675</v>
      </c>
      <c r="BL60" s="269" t="s">
        <v>675</v>
      </c>
      <c r="BM60" s="269" t="s">
        <v>675</v>
      </c>
      <c r="BN60" s="269" t="s">
        <v>675</v>
      </c>
      <c r="BO60" s="269" t="s">
        <v>675</v>
      </c>
      <c r="BP60" s="270" t="str">
        <f ca="1">IF(OR(BI$16=0,BR$16&lt;&gt;0),"",IF(OFFSET(BI60,0,BI$16)="Y",1,IF(OFFSET(BI60,0,BI$16)="N",0,"")))</f>
        <v/>
      </c>
      <c r="BQ60" s="278"/>
      <c r="BR60" s="268"/>
      <c r="BS60" s="269" t="s">
        <v>675</v>
      </c>
      <c r="BT60" s="269" t="s">
        <v>675</v>
      </c>
      <c r="BU60" s="269" t="s">
        <v>675</v>
      </c>
      <c r="BV60" s="269" t="s">
        <v>675</v>
      </c>
      <c r="BW60" s="269" t="s">
        <v>675</v>
      </c>
      <c r="BX60" s="269" t="s">
        <v>675</v>
      </c>
      <c r="BY60" s="269" t="s">
        <v>675</v>
      </c>
      <c r="BZ60" s="269" t="s">
        <v>675</v>
      </c>
      <c r="CA60" s="269" t="s">
        <v>675</v>
      </c>
      <c r="CB60" s="269" t="s">
        <v>675</v>
      </c>
      <c r="CC60" s="269" t="s">
        <v>675</v>
      </c>
      <c r="CD60" s="269" t="s">
        <v>675</v>
      </c>
      <c r="CE60" s="269" t="s">
        <v>675</v>
      </c>
      <c r="CF60" s="269" t="s">
        <v>675</v>
      </c>
      <c r="CG60" s="269" t="s">
        <v>675</v>
      </c>
      <c r="CH60" s="269" t="s">
        <v>675</v>
      </c>
      <c r="CI60" s="269" t="s">
        <v>675</v>
      </c>
      <c r="CJ60" s="269" t="s">
        <v>675</v>
      </c>
      <c r="CK60" s="269" t="s">
        <v>675</v>
      </c>
      <c r="CL60" s="270" t="str">
        <f ca="1">IF(BR$16=0,"",IF(OFFSET(BR60,0,BR$16)="Y",1,IF(OFFSET(BR60,0,BR$16)="N",0,"")))</f>
        <v/>
      </c>
      <c r="CM60" s="278"/>
      <c r="CN60" s="268"/>
      <c r="CO60" s="269" t="s">
        <v>675</v>
      </c>
      <c r="CP60" s="269" t="s">
        <v>675</v>
      </c>
      <c r="CQ60" s="269" t="s">
        <v>675</v>
      </c>
      <c r="CR60" s="269" t="s">
        <v>675</v>
      </c>
      <c r="CS60" s="269" t="s">
        <v>675</v>
      </c>
      <c r="CT60" s="270" t="str">
        <f ca="1">IF(OR(CN$16=0,CW$16&lt;&gt;0),"",IF(CW$16=1,0,IF(OFFSET(CN60,0,CN$16)="Y",1,IF(OFFSET(CN60,0,CN$16)="N",0,""))))</f>
        <v/>
      </c>
      <c r="CU60" s="188"/>
      <c r="CV60" s="268"/>
      <c r="CW60" s="269" t="s">
        <v>675</v>
      </c>
      <c r="CX60" s="269" t="s">
        <v>675</v>
      </c>
      <c r="CY60" s="269" t="s">
        <v>675</v>
      </c>
      <c r="CZ60" s="269" t="s">
        <v>675</v>
      </c>
      <c r="DA60" s="269" t="s">
        <v>675</v>
      </c>
      <c r="DB60" s="269" t="s">
        <v>675</v>
      </c>
      <c r="DC60" s="269" t="s">
        <v>675</v>
      </c>
      <c r="DD60" s="269" t="s">
        <v>675</v>
      </c>
      <c r="DE60" s="269" t="s">
        <v>675</v>
      </c>
      <c r="DF60" s="270" t="str">
        <f>IF(CV$16=0,"",IF(OR(AND(CW$16=1,CW60="Y"),AND(CX$16=1,CX60="Y"),AND(CY$16=1,CY60="Y"),AND(CZ$16=1,CZ60="Y"),AND(DA$16=1,DA60="Y"),AND(DB$16=1,DB60="Y"),AND(DC$16=1,DC60="Y"),AND(DD$16=1,DD60="Y"),AND(DE$16=1,DE60="Y")),1,IF(OR(AND(CW$16=1,CW60="N"),AND(CX$16=1,CX60="N"),AND(CY$16=1,CY60="N"),AND(CZ$16=1,CZ60="N"),AND(DA$16=1,DA60="N"),AND(DB$16=1,DB60="N"),AND(DC$16=1,DC60="N"),AND(DD$16=1,DD60="N"),AND(DE$16=1,DE60="N")),0,"")))</f>
        <v/>
      </c>
      <c r="DG60" s="188"/>
      <c r="DH60" s="268"/>
      <c r="DI60" s="269" t="s">
        <v>675</v>
      </c>
      <c r="DJ60" s="269" t="s">
        <v>675</v>
      </c>
      <c r="DK60" s="270" t="str">
        <f ca="1">IF(DH$16=0,"",IF(OFFSET(DH60,0,DH$16)="Y",1,IF(OFFSET(DH60,0,DH$16)="N",0,"")))</f>
        <v/>
      </c>
      <c r="DL60" s="188"/>
      <c r="DM60" s="268"/>
      <c r="DN60" s="269" t="s">
        <v>675</v>
      </c>
      <c r="DO60" s="269" t="s">
        <v>675</v>
      </c>
      <c r="DP60" s="270" t="str">
        <f ca="1">IF(DM$16=0,"",IF(OFFSET(DM60,0,DM$16)="Y",1,IF(OFFSET(DM60,0,DM$16)="N",0,"")))</f>
        <v/>
      </c>
      <c r="DQ60" s="188"/>
      <c r="DR60" s="268"/>
      <c r="DS60" s="269" t="s">
        <v>676</v>
      </c>
      <c r="DT60" s="279"/>
      <c r="DU60" s="270" t="str">
        <f ca="1">IF(DR$16=0,"",IF(AND(OFFSET(DR60,0,1)="Y",DS$16="Yes"),1,IF(OFFSET(DR60,0,1)="N",1,0)))</f>
        <v/>
      </c>
      <c r="DV60" s="188"/>
      <c r="DW60" s="268"/>
      <c r="DX60" s="269" t="s">
        <v>676</v>
      </c>
      <c r="DY60" s="279"/>
      <c r="DZ60" s="270" t="str">
        <f ca="1">IF(DW$16=0,"",IF(AND(OFFSET(DW60,0,1)="Y",DX$16="Yes"),1,IF(OFFSET(DW60,0,1)="N",1,0)))</f>
        <v/>
      </c>
      <c r="EA60" s="188"/>
      <c r="EB60" s="268"/>
      <c r="EC60" s="269" t="s">
        <v>676</v>
      </c>
      <c r="ED60" s="279"/>
      <c r="EE60" s="270" t="str">
        <f ca="1">IF(EB$16=0,"",IF(AND(OFFSET(EB60,0,1)="Y",EC$16="Yes"),1,IF(OFFSET(EB60,0,1)="N",1,0)))</f>
        <v/>
      </c>
      <c r="EF60" s="188"/>
      <c r="EG60" s="268"/>
      <c r="EH60" s="269" t="s">
        <v>676</v>
      </c>
      <c r="EI60" s="279"/>
      <c r="EJ60" s="270" t="str">
        <f ca="1">IF(EG$16=0,"",IF(AND(OFFSET(EG60,0,1)="Y",EH$16="Yes"),1,IF(OFFSET(EG60,0,1)="N",1,0)))</f>
        <v/>
      </c>
      <c r="EK60" s="188"/>
      <c r="EL60" s="268"/>
      <c r="EM60" s="269" t="s">
        <v>676</v>
      </c>
      <c r="EN60" s="279"/>
      <c r="EO60" s="270" t="str">
        <f ca="1">IF(EL$16=0,"",IF(AND(OFFSET(EL60,0,1)="Y",EM$16="Yes"),1,IF(OFFSET(EL60,0,1)="N",1,0)))</f>
        <v/>
      </c>
      <c r="EP60" s="271"/>
      <c r="EQ60" s="509" t="str">
        <f ca="1">BP60</f>
        <v/>
      </c>
      <c r="ER60" s="509" t="str">
        <f t="shared" ref="ER60" ca="1" si="190">CL60</f>
        <v/>
      </c>
      <c r="ES60" s="509" t="str">
        <f t="shared" ref="ES60" ca="1" si="191">CT60</f>
        <v/>
      </c>
      <c r="ET60" s="509" t="str">
        <f t="shared" ref="ET60" si="192">DF60</f>
        <v/>
      </c>
      <c r="EU60" s="509" t="str">
        <f t="shared" ref="EU60" ca="1" si="193">DK60</f>
        <v/>
      </c>
      <c r="EV60" s="509" t="str">
        <f t="shared" ref="EV60" ca="1" si="194">DP60</f>
        <v/>
      </c>
      <c r="EW60" s="509" t="str">
        <f t="shared" ref="EW60" ca="1" si="195">DU60</f>
        <v/>
      </c>
      <c r="EX60" s="509" t="str">
        <f t="shared" ref="EX60" ca="1" si="196">DZ60</f>
        <v/>
      </c>
      <c r="EY60" s="509" t="str">
        <f t="shared" ref="EY60" ca="1" si="197">EE60</f>
        <v/>
      </c>
      <c r="EZ60" s="509" t="str">
        <f t="shared" ref="EZ60" ca="1" si="198">EJ60</f>
        <v/>
      </c>
      <c r="FA60" s="509" t="str">
        <f t="shared" ref="FA60" ca="1" si="199">EO60</f>
        <v/>
      </c>
      <c r="FC60" s="509">
        <f t="shared" ref="FC60" ca="1" si="200">COUNTA(EQ60:FA60)-COUNTBLANK(EQ60:FA60)</f>
        <v>0</v>
      </c>
      <c r="FD60" s="280">
        <f t="shared" ref="FD60" ca="1" si="201">SUM(EQ60:FA60)</f>
        <v>0</v>
      </c>
      <c r="FE60" s="280" t="str">
        <f t="shared" ref="FE60" ca="1" si="202">IF(AND(FC60=FD60,FD60&gt;0),"Show","Hide")</f>
        <v>Hide</v>
      </c>
      <c r="FF60" s="228"/>
      <c r="FG60" s="281"/>
      <c r="FH60" s="281"/>
      <c r="FI60" s="281"/>
      <c r="FJ60" s="281"/>
      <c r="FK60" s="281"/>
      <c r="FL60" s="281"/>
    </row>
    <row r="61" spans="1:168" ht="6" customHeight="1" x14ac:dyDescent="0.25">
      <c r="A61" s="28" t="s">
        <v>526</v>
      </c>
      <c r="C61" s="93"/>
      <c r="D61" s="128"/>
      <c r="E61" s="86"/>
      <c r="F61" s="195"/>
      <c r="G61" s="153"/>
      <c r="H61" s="182"/>
      <c r="I61" s="196"/>
      <c r="J61" s="96"/>
      <c r="K61" s="196"/>
      <c r="L61" s="127"/>
      <c r="M61" s="127"/>
      <c r="N61" s="127"/>
      <c r="O61" s="127"/>
      <c r="Q61" s="1"/>
      <c r="AE61" s="11"/>
      <c r="AF61" s="122"/>
      <c r="AG61" s="12" t="b">
        <f>AG60</f>
        <v>1</v>
      </c>
      <c r="AH61" s="12"/>
      <c r="AI61" s="168"/>
      <c r="AJ61" s="166"/>
      <c r="AK61" s="166"/>
      <c r="AL61" s="167"/>
      <c r="AM61" s="1"/>
      <c r="AN61" s="1"/>
      <c r="AO61" s="1"/>
      <c r="AP61" s="1"/>
      <c r="AQ61" s="1"/>
      <c r="AR61" s="1"/>
      <c r="AS61" s="1"/>
      <c r="AT61" s="230" t="str">
        <f t="shared" si="150"/>
        <v/>
      </c>
      <c r="AU61" s="231" t="str">
        <f t="shared" si="136"/>
        <v/>
      </c>
      <c r="AV61" s="227"/>
      <c r="AW61" s="230" t="str">
        <f>AW60</f>
        <v/>
      </c>
      <c r="AX61" s="227"/>
      <c r="AY61" s="230" t="str">
        <f>AY60</f>
        <v/>
      </c>
      <c r="AZ61" s="227"/>
      <c r="BA61" s="230" t="str">
        <f>BA60</f>
        <v/>
      </c>
      <c r="BB61" s="227"/>
      <c r="BC61" s="230" t="str">
        <f>BC60</f>
        <v/>
      </c>
      <c r="BD61" s="227"/>
      <c r="BE61" s="230" t="str">
        <f>BE60</f>
        <v/>
      </c>
      <c r="BF61" s="227"/>
      <c r="BG61" s="230" t="str">
        <f>BG60</f>
        <v/>
      </c>
      <c r="BH61" s="1"/>
      <c r="FE61" s="90" t="str">
        <f ca="1">FE60</f>
        <v>Hide</v>
      </c>
      <c r="FF61" s="228"/>
      <c r="FG61" s="281"/>
      <c r="FH61" s="281"/>
      <c r="FI61" s="281"/>
      <c r="FJ61" s="281"/>
      <c r="FK61" s="281"/>
      <c r="FL61" s="281"/>
    </row>
    <row r="62" spans="1:168" ht="6" customHeight="1" x14ac:dyDescent="0.25">
      <c r="A62" s="28" t="s">
        <v>526</v>
      </c>
      <c r="C62" s="92"/>
      <c r="D62" s="3"/>
      <c r="E62" s="82"/>
      <c r="F62" s="191"/>
      <c r="G62" s="154"/>
      <c r="H62" s="187"/>
      <c r="I62" s="192"/>
      <c r="J62" s="94"/>
      <c r="K62" s="192"/>
      <c r="L62" s="507"/>
      <c r="M62" s="507"/>
      <c r="N62" s="507"/>
      <c r="O62" s="507"/>
      <c r="Q62" s="1"/>
      <c r="AE62" s="11"/>
      <c r="AF62" s="122"/>
      <c r="AG62" s="124" t="b">
        <f>AG63</f>
        <v>1</v>
      </c>
      <c r="AH62" s="124"/>
      <c r="AI62" s="168"/>
      <c r="AJ62" s="166"/>
      <c r="AK62" s="166"/>
      <c r="AL62" s="167"/>
      <c r="AM62" s="1"/>
      <c r="AN62" s="1"/>
      <c r="AO62" s="1"/>
      <c r="AP62" s="1"/>
      <c r="AQ62" s="1"/>
      <c r="AR62" s="1"/>
      <c r="AS62" s="1"/>
      <c r="AT62" s="230" t="str">
        <f t="shared" si="150"/>
        <v/>
      </c>
      <c r="AU62" s="231" t="str">
        <f t="shared" si="136"/>
        <v/>
      </c>
      <c r="AV62" s="227"/>
      <c r="AW62" s="230" t="str">
        <f>AW63</f>
        <v/>
      </c>
      <c r="AX62" s="227"/>
      <c r="AY62" s="230" t="str">
        <f>AY63</f>
        <v/>
      </c>
      <c r="AZ62" s="227"/>
      <c r="BA62" s="230" t="str">
        <f>BA63</f>
        <v/>
      </c>
      <c r="BB62" s="227"/>
      <c r="BC62" s="230" t="str">
        <f>BC63</f>
        <v/>
      </c>
      <c r="BD62" s="227"/>
      <c r="BE62" s="230" t="str">
        <f>BE63</f>
        <v/>
      </c>
      <c r="BF62" s="227"/>
      <c r="BG62" s="230" t="str">
        <f>BG63</f>
        <v/>
      </c>
      <c r="BH62" s="1"/>
      <c r="FE62" s="90" t="str">
        <f ca="1">FE63</f>
        <v>Hide</v>
      </c>
      <c r="FF62" s="228"/>
      <c r="FG62" s="281"/>
      <c r="FH62" s="281"/>
      <c r="FI62" s="281"/>
      <c r="FJ62" s="281"/>
      <c r="FK62" s="281"/>
      <c r="FL62" s="281"/>
    </row>
    <row r="63" spans="1:168" ht="26.4" x14ac:dyDescent="0.25">
      <c r="A63" s="28" t="s">
        <v>526</v>
      </c>
      <c r="C63" s="176" t="s">
        <v>558</v>
      </c>
      <c r="D63" s="316" t="str">
        <f>IF(Cklst_Style=4,IF(FIND("--",$C$3)=11,MID($C$3,9,1)&amp;"."&amp;AI63,MID($C$3,9,2)&amp;"."&amp;AI63),IF(FIND("--",$C$3)=9,MID($C$3,7,1)&amp;"."&amp;AI63,MID($C$3,7,2)&amp;"."&amp;AI63))</f>
        <v>3.16</v>
      </c>
      <c r="E63" s="483" t="s">
        <v>766</v>
      </c>
      <c r="F63" s="177"/>
      <c r="G63" s="508" t="s">
        <v>203</v>
      </c>
      <c r="H63" s="181"/>
      <c r="I63" s="151" t="s">
        <v>216</v>
      </c>
      <c r="J63" s="143"/>
      <c r="K63" s="192"/>
      <c r="L63" s="482"/>
      <c r="M63" s="482"/>
      <c r="N63" s="482"/>
      <c r="O63" s="482"/>
      <c r="Q63" s="1"/>
      <c r="R63" s="171"/>
      <c r="S63" s="171"/>
      <c r="T63" s="171"/>
      <c r="U63" s="171"/>
      <c r="AE63" s="11" t="b">
        <f>IF(F63=CHAR(80),TRUE,FALSE)</f>
        <v>0</v>
      </c>
      <c r="AF63" s="122" t="b">
        <f>IF(H63=CHAR(80),TRUE,FALSE)</f>
        <v>0</v>
      </c>
      <c r="AG63" s="12" t="b">
        <f>IF(OR(C63=CHAR(80),C63="."),TRUE,FALSE)</f>
        <v>1</v>
      </c>
      <c r="AH63" s="218">
        <v>0</v>
      </c>
      <c r="AI63" s="169">
        <v>16</v>
      </c>
      <c r="AJ63" s="160"/>
      <c r="AK63" s="160"/>
      <c r="AL63" s="161" t="b">
        <v>1</v>
      </c>
      <c r="AM63" s="1"/>
      <c r="AN63" s="1"/>
      <c r="AO63" s="1"/>
      <c r="AP63" s="1"/>
      <c r="AQ63" s="1"/>
      <c r="AR63" s="1"/>
      <c r="AS63" s="1"/>
      <c r="AT63" s="230" t="str">
        <f t="shared" si="150"/>
        <v/>
      </c>
      <c r="AU63" s="231" t="str">
        <f t="shared" si="136"/>
        <v>3.16</v>
      </c>
      <c r="AV63" s="318"/>
      <c r="AW63" s="230" t="str">
        <f>IF(AND(Setup_Flag=1,AV63="",$C63=""),FALSE,"")</f>
        <v/>
      </c>
      <c r="AX63" s="318"/>
      <c r="AY63" s="230" t="str">
        <f>IF(AND(MR2_Flag=1,AX63="",$C63=""),FALSE,"")</f>
        <v/>
      </c>
      <c r="AZ63" s="318"/>
      <c r="BA63" s="230" t="str">
        <f>IF(AND(DP_Flag=1,AZ63="",$C63=""),FALSE,"")</f>
        <v/>
      </c>
      <c r="BB63" s="318"/>
      <c r="BC63" s="230" t="str">
        <f>IF(AND(SS_Flag=1,BB63="",$C63=""),FALSE,"")</f>
        <v/>
      </c>
      <c r="BD63" s="318"/>
      <c r="BE63" s="230" t="str">
        <f>IF(AND(SP_Flag=1,BD63="",$C63=""),FALSE,"")</f>
        <v/>
      </c>
      <c r="BF63" s="318"/>
      <c r="BG63" s="230" t="str">
        <f>IF(AND(FM_Flag=1,BF63="",$C63=""),FALSE,"")</f>
        <v/>
      </c>
      <c r="BH63" s="1"/>
      <c r="BI63" s="268"/>
      <c r="BJ63" s="269" t="s">
        <v>675</v>
      </c>
      <c r="BK63" s="269" t="s">
        <v>675</v>
      </c>
      <c r="BL63" s="269" t="s">
        <v>675</v>
      </c>
      <c r="BM63" s="269" t="s">
        <v>675</v>
      </c>
      <c r="BN63" s="269" t="s">
        <v>675</v>
      </c>
      <c r="BO63" s="269" t="s">
        <v>675</v>
      </c>
      <c r="BP63" s="270" t="str">
        <f ca="1">IF(OR(BI$16=0,BR$16&lt;&gt;0),"",IF(OFFSET(BI63,0,BI$16)="Y",1,IF(OFFSET(BI63,0,BI$16)="N",0,"")))</f>
        <v/>
      </c>
      <c r="BQ63" s="278"/>
      <c r="BR63" s="268"/>
      <c r="BS63" s="269" t="s">
        <v>675</v>
      </c>
      <c r="BT63" s="269" t="s">
        <v>675</v>
      </c>
      <c r="BU63" s="269" t="s">
        <v>675</v>
      </c>
      <c r="BV63" s="269" t="s">
        <v>675</v>
      </c>
      <c r="BW63" s="269" t="s">
        <v>675</v>
      </c>
      <c r="BX63" s="269" t="s">
        <v>675</v>
      </c>
      <c r="BY63" s="269" t="s">
        <v>675</v>
      </c>
      <c r="BZ63" s="269" t="s">
        <v>675</v>
      </c>
      <c r="CA63" s="269" t="s">
        <v>675</v>
      </c>
      <c r="CB63" s="269" t="s">
        <v>675</v>
      </c>
      <c r="CC63" s="269" t="s">
        <v>675</v>
      </c>
      <c r="CD63" s="269" t="s">
        <v>675</v>
      </c>
      <c r="CE63" s="269" t="s">
        <v>675</v>
      </c>
      <c r="CF63" s="269" t="s">
        <v>675</v>
      </c>
      <c r="CG63" s="269" t="s">
        <v>675</v>
      </c>
      <c r="CH63" s="269" t="s">
        <v>675</v>
      </c>
      <c r="CI63" s="269" t="s">
        <v>675</v>
      </c>
      <c r="CJ63" s="269" t="s">
        <v>675</v>
      </c>
      <c r="CK63" s="269" t="s">
        <v>675</v>
      </c>
      <c r="CL63" s="270" t="str">
        <f ca="1">IF(BR$16=0,"",IF(OFFSET(BR63,0,BR$16)="Y",1,IF(OFFSET(BR63,0,BR$16)="N",0,"")))</f>
        <v/>
      </c>
      <c r="CM63" s="278"/>
      <c r="CN63" s="268"/>
      <c r="CO63" s="269" t="s">
        <v>675</v>
      </c>
      <c r="CP63" s="269" t="s">
        <v>675</v>
      </c>
      <c r="CQ63" s="269" t="s">
        <v>675</v>
      </c>
      <c r="CR63" s="269" t="s">
        <v>675</v>
      </c>
      <c r="CS63" s="269" t="s">
        <v>675</v>
      </c>
      <c r="CT63" s="270" t="str">
        <f ca="1">IF(OR(CN$16=0,CW$16&lt;&gt;0),"",IF(CW$16=1,0,IF(OFFSET(CN63,0,CN$16)="Y",1,IF(OFFSET(CN63,0,CN$16)="N",0,""))))</f>
        <v/>
      </c>
      <c r="CU63" s="188"/>
      <c r="CV63" s="268"/>
      <c r="CW63" s="269" t="s">
        <v>675</v>
      </c>
      <c r="CX63" s="269" t="s">
        <v>675</v>
      </c>
      <c r="CY63" s="269" t="s">
        <v>675</v>
      </c>
      <c r="CZ63" s="269" t="s">
        <v>675</v>
      </c>
      <c r="DA63" s="269" t="s">
        <v>675</v>
      </c>
      <c r="DB63" s="269" t="s">
        <v>675</v>
      </c>
      <c r="DC63" s="269" t="s">
        <v>675</v>
      </c>
      <c r="DD63" s="269" t="s">
        <v>675</v>
      </c>
      <c r="DE63" s="269" t="s">
        <v>675</v>
      </c>
      <c r="DF63" s="270" t="str">
        <f>IF(CV$16=0,"",IF(OR(AND(CW$16=1,CW63="Y"),AND(CX$16=1,CX63="Y"),AND(CY$16=1,CY63="Y"),AND(CZ$16=1,CZ63="Y"),AND(DA$16=1,DA63="Y"),AND(DB$16=1,DB63="Y"),AND(DC$16=1,DC63="Y"),AND(DD$16=1,DD63="Y"),AND(DE$16=1,DE63="Y")),1,IF(OR(AND(CW$16=1,CW63="N"),AND(CX$16=1,CX63="N"),AND(CY$16=1,CY63="N"),AND(CZ$16=1,CZ63="N"),AND(DA$16=1,DA63="N"),AND(DB$16=1,DB63="N"),AND(DC$16=1,DC63="N"),AND(DD$16=1,DD63="N"),AND(DE$16=1,DE63="N")),0,"")))</f>
        <v/>
      </c>
      <c r="DG63" s="188"/>
      <c r="DH63" s="268"/>
      <c r="DI63" s="269" t="s">
        <v>675</v>
      </c>
      <c r="DJ63" s="269" t="s">
        <v>675</v>
      </c>
      <c r="DK63" s="270" t="str">
        <f ca="1">IF(DH$16=0,"",IF(OFFSET(DH63,0,DH$16)="Y",1,IF(OFFSET(DH63,0,DH$16)="N",0,"")))</f>
        <v/>
      </c>
      <c r="DL63" s="188"/>
      <c r="DM63" s="268"/>
      <c r="DN63" s="269" t="s">
        <v>675</v>
      </c>
      <c r="DO63" s="269" t="s">
        <v>675</v>
      </c>
      <c r="DP63" s="270" t="str">
        <f ca="1">IF(DM$16=0,"",IF(OFFSET(DM63,0,DM$16)="Y",1,IF(OFFSET(DM63,0,DM$16)="N",0,"")))</f>
        <v/>
      </c>
      <c r="DQ63" s="188"/>
      <c r="DR63" s="268"/>
      <c r="DS63" s="269" t="s">
        <v>676</v>
      </c>
      <c r="DT63" s="279"/>
      <c r="DU63" s="270" t="str">
        <f ca="1">IF(DR$16=0,"",IF(AND(OFFSET(DR63,0,1)="Y",DS$16="Yes"),1,IF(OFFSET(DR63,0,1)="N",1,0)))</f>
        <v/>
      </c>
      <c r="DV63" s="188"/>
      <c r="DW63" s="268"/>
      <c r="DX63" s="269" t="s">
        <v>676</v>
      </c>
      <c r="DY63" s="279"/>
      <c r="DZ63" s="270" t="str">
        <f ca="1">IF(DW$16=0,"",IF(AND(OFFSET(DW63,0,1)="Y",DX$16="Yes"),1,IF(OFFSET(DW63,0,1)="N",1,0)))</f>
        <v/>
      </c>
      <c r="EA63" s="188"/>
      <c r="EB63" s="268"/>
      <c r="EC63" s="269" t="s">
        <v>676</v>
      </c>
      <c r="ED63" s="279"/>
      <c r="EE63" s="270" t="str">
        <f ca="1">IF(EB$16=0,"",IF(AND(OFFSET(EB63,0,1)="Y",EC$16="Yes"),1,IF(OFFSET(EB63,0,1)="N",1,0)))</f>
        <v/>
      </c>
      <c r="EF63" s="188"/>
      <c r="EG63" s="268"/>
      <c r="EH63" s="269" t="s">
        <v>676</v>
      </c>
      <c r="EI63" s="279"/>
      <c r="EJ63" s="270" t="str">
        <f ca="1">IF(EG$16=0,"",IF(AND(OFFSET(EG63,0,1)="Y",EH$16="Yes"),1,IF(OFFSET(EG63,0,1)="N",1,0)))</f>
        <v/>
      </c>
      <c r="EK63" s="188"/>
      <c r="EL63" s="268"/>
      <c r="EM63" s="269" t="s">
        <v>676</v>
      </c>
      <c r="EN63" s="279"/>
      <c r="EO63" s="270" t="str">
        <f ca="1">IF(EL$16=0,"",IF(AND(OFFSET(EL63,0,1)="Y",EM$16="Yes"),1,IF(OFFSET(EL63,0,1)="N",1,0)))</f>
        <v/>
      </c>
      <c r="EP63" s="271"/>
      <c r="EQ63" s="509" t="str">
        <f ca="1">BP63</f>
        <v/>
      </c>
      <c r="ER63" s="509" t="str">
        <f t="shared" ref="ER63" ca="1" si="203">CL63</f>
        <v/>
      </c>
      <c r="ES63" s="509" t="str">
        <f t="shared" ref="ES63" ca="1" si="204">CT63</f>
        <v/>
      </c>
      <c r="ET63" s="509" t="str">
        <f t="shared" ref="ET63" si="205">DF63</f>
        <v/>
      </c>
      <c r="EU63" s="509" t="str">
        <f t="shared" ref="EU63" ca="1" si="206">DK63</f>
        <v/>
      </c>
      <c r="EV63" s="509" t="str">
        <f t="shared" ref="EV63" ca="1" si="207">DP63</f>
        <v/>
      </c>
      <c r="EW63" s="509" t="str">
        <f t="shared" ref="EW63" ca="1" si="208">DU63</f>
        <v/>
      </c>
      <c r="EX63" s="509" t="str">
        <f t="shared" ref="EX63" ca="1" si="209">DZ63</f>
        <v/>
      </c>
      <c r="EY63" s="509" t="str">
        <f t="shared" ref="EY63" ca="1" si="210">EE63</f>
        <v/>
      </c>
      <c r="EZ63" s="509" t="str">
        <f t="shared" ref="EZ63" ca="1" si="211">EJ63</f>
        <v/>
      </c>
      <c r="FA63" s="509" t="str">
        <f t="shared" ref="FA63" ca="1" si="212">EO63</f>
        <v/>
      </c>
      <c r="FC63" s="509">
        <f t="shared" ref="FC63" ca="1" si="213">COUNTA(EQ63:FA63)-COUNTBLANK(EQ63:FA63)</f>
        <v>0</v>
      </c>
      <c r="FD63" s="280">
        <f t="shared" ref="FD63" ca="1" si="214">SUM(EQ63:FA63)</f>
        <v>0</v>
      </c>
      <c r="FE63" s="280" t="str">
        <f t="shared" ref="FE63" ca="1" si="215">IF(AND(FC63=FD63,FD63&gt;0),"Show","Hide")</f>
        <v>Hide</v>
      </c>
      <c r="FF63" s="228"/>
      <c r="FG63" s="281"/>
      <c r="FH63" s="281"/>
      <c r="FI63" s="281"/>
      <c r="FJ63" s="281"/>
      <c r="FK63" s="281"/>
      <c r="FL63" s="281"/>
    </row>
    <row r="64" spans="1:168" ht="6" customHeight="1" x14ac:dyDescent="0.25">
      <c r="A64" s="28" t="s">
        <v>526</v>
      </c>
      <c r="C64" s="93"/>
      <c r="D64" s="128"/>
      <c r="E64" s="86"/>
      <c r="F64" s="195"/>
      <c r="G64" s="153"/>
      <c r="H64" s="182"/>
      <c r="I64" s="196"/>
      <c r="J64" s="96"/>
      <c r="K64" s="196"/>
      <c r="L64" s="127"/>
      <c r="M64" s="127"/>
      <c r="N64" s="127"/>
      <c r="O64" s="127"/>
      <c r="Q64" s="1"/>
      <c r="AE64" s="11"/>
      <c r="AF64" s="122"/>
      <c r="AG64" s="12" t="b">
        <f>AG63</f>
        <v>1</v>
      </c>
      <c r="AH64" s="12"/>
      <c r="AI64" s="168"/>
      <c r="AJ64" s="166"/>
      <c r="AK64" s="166"/>
      <c r="AL64" s="167"/>
      <c r="AM64" s="1"/>
      <c r="AN64" s="1"/>
      <c r="AO64" s="1"/>
      <c r="AP64" s="1"/>
      <c r="AQ64" s="1"/>
      <c r="AR64" s="1"/>
      <c r="AS64" s="1"/>
      <c r="AT64" s="230" t="str">
        <f t="shared" si="150"/>
        <v/>
      </c>
      <c r="AU64" s="231" t="str">
        <f t="shared" si="136"/>
        <v/>
      </c>
      <c r="AV64" s="227"/>
      <c r="AW64" s="230" t="str">
        <f>AW63</f>
        <v/>
      </c>
      <c r="AX64" s="227"/>
      <c r="AY64" s="230" t="str">
        <f>AY63</f>
        <v/>
      </c>
      <c r="AZ64" s="227"/>
      <c r="BA64" s="230" t="str">
        <f>BA63</f>
        <v/>
      </c>
      <c r="BB64" s="227"/>
      <c r="BC64" s="230" t="str">
        <f>BC63</f>
        <v/>
      </c>
      <c r="BD64" s="227"/>
      <c r="BE64" s="230" t="str">
        <f>BE63</f>
        <v/>
      </c>
      <c r="BF64" s="227"/>
      <c r="BG64" s="230" t="str">
        <f>BG63</f>
        <v/>
      </c>
      <c r="BH64" s="1"/>
      <c r="FE64" s="90" t="str">
        <f ca="1">FE63</f>
        <v>Hide</v>
      </c>
      <c r="FF64" s="228"/>
      <c r="FG64" s="281"/>
      <c r="FH64" s="281"/>
      <c r="FI64" s="281"/>
      <c r="FJ64" s="281"/>
      <c r="FK64" s="281"/>
      <c r="FL64" s="281"/>
    </row>
    <row r="65" spans="1:168" ht="6" customHeight="1" x14ac:dyDescent="0.25">
      <c r="A65" s="28" t="s">
        <v>526</v>
      </c>
      <c r="C65" s="92"/>
      <c r="D65" s="3"/>
      <c r="E65" s="82"/>
      <c r="F65" s="191"/>
      <c r="G65" s="154"/>
      <c r="H65" s="187"/>
      <c r="I65" s="192"/>
      <c r="J65" s="94"/>
      <c r="K65" s="192"/>
      <c r="L65" s="507"/>
      <c r="M65" s="507"/>
      <c r="N65" s="507"/>
      <c r="O65" s="507"/>
      <c r="Q65" s="1"/>
      <c r="AE65" s="11"/>
      <c r="AF65" s="122"/>
      <c r="AG65" s="124" t="b">
        <f>AG66</f>
        <v>1</v>
      </c>
      <c r="AH65" s="124"/>
      <c r="AI65" s="168"/>
      <c r="AJ65" s="166"/>
      <c r="AK65" s="166"/>
      <c r="AL65" s="167"/>
      <c r="AM65" s="1"/>
      <c r="AN65" s="1"/>
      <c r="AO65" s="1"/>
      <c r="AP65" s="1"/>
      <c r="AQ65" s="1"/>
      <c r="AR65" s="1"/>
      <c r="AS65" s="1"/>
      <c r="AT65" s="230" t="str">
        <f t="shared" si="150"/>
        <v/>
      </c>
      <c r="AU65" s="231" t="str">
        <f t="shared" si="136"/>
        <v/>
      </c>
      <c r="AV65" s="227"/>
      <c r="AW65" s="230" t="str">
        <f>AW66</f>
        <v/>
      </c>
      <c r="AX65" s="227"/>
      <c r="AY65" s="230" t="str">
        <f>AY66</f>
        <v/>
      </c>
      <c r="AZ65" s="227"/>
      <c r="BA65" s="230" t="str">
        <f>BA66</f>
        <v/>
      </c>
      <c r="BB65" s="227"/>
      <c r="BC65" s="230" t="str">
        <f>BC66</f>
        <v/>
      </c>
      <c r="BD65" s="227"/>
      <c r="BE65" s="230" t="str">
        <f>BE66</f>
        <v/>
      </c>
      <c r="BF65" s="227"/>
      <c r="BG65" s="230" t="str">
        <f>BG66</f>
        <v/>
      </c>
      <c r="BH65" s="1"/>
      <c r="FE65" s="90" t="str">
        <f ca="1">FE66</f>
        <v>Hide</v>
      </c>
      <c r="FF65" s="228"/>
      <c r="FG65" s="281"/>
      <c r="FH65" s="281"/>
      <c r="FI65" s="281"/>
      <c r="FJ65" s="281"/>
      <c r="FK65" s="281"/>
      <c r="FL65" s="281"/>
    </row>
    <row r="66" spans="1:168" ht="26.4" x14ac:dyDescent="0.25">
      <c r="A66" s="28" t="s">
        <v>526</v>
      </c>
      <c r="C66" s="176" t="s">
        <v>558</v>
      </c>
      <c r="D66" s="316" t="str">
        <f>IF(Cklst_Style=4,IF(FIND("--",$C$3)=11,MID($C$3,9,1)&amp;"."&amp;AI66,MID($C$3,9,2)&amp;"."&amp;AI66),IF(FIND("--",$C$3)=9,MID($C$3,7,1)&amp;"."&amp;AI66,MID($C$3,7,2)&amp;"."&amp;AI66))</f>
        <v>3.17</v>
      </c>
      <c r="E66" s="483" t="s">
        <v>767</v>
      </c>
      <c r="F66" s="177"/>
      <c r="G66" s="508" t="s">
        <v>203</v>
      </c>
      <c r="H66" s="181"/>
      <c r="I66" s="151" t="s">
        <v>216</v>
      </c>
      <c r="J66" s="143"/>
      <c r="K66" s="192"/>
      <c r="L66" s="482"/>
      <c r="M66" s="482"/>
      <c r="N66" s="482"/>
      <c r="O66" s="482"/>
      <c r="Q66" s="1"/>
      <c r="R66" s="171"/>
      <c r="S66" s="171"/>
      <c r="T66" s="171"/>
      <c r="U66" s="171"/>
      <c r="AE66" s="11" t="b">
        <f>IF(F66=CHAR(80),TRUE,FALSE)</f>
        <v>0</v>
      </c>
      <c r="AF66" s="122" t="b">
        <f>IF(H66=CHAR(80),TRUE,FALSE)</f>
        <v>0</v>
      </c>
      <c r="AG66" s="12" t="b">
        <f>IF(OR(C66=CHAR(80),C66="."),TRUE,FALSE)</f>
        <v>1</v>
      </c>
      <c r="AH66" s="218">
        <v>0</v>
      </c>
      <c r="AI66" s="169">
        <v>17</v>
      </c>
      <c r="AJ66" s="160"/>
      <c r="AK66" s="160"/>
      <c r="AL66" s="161" t="b">
        <v>1</v>
      </c>
      <c r="AM66" s="1"/>
      <c r="AN66" s="1"/>
      <c r="AO66" s="1"/>
      <c r="AP66" s="1"/>
      <c r="AQ66" s="1"/>
      <c r="AR66" s="1"/>
      <c r="AS66" s="1"/>
      <c r="AT66" s="230" t="str">
        <f t="shared" si="150"/>
        <v/>
      </c>
      <c r="AU66" s="231" t="str">
        <f t="shared" si="136"/>
        <v>3.17</v>
      </c>
      <c r="AV66" s="318"/>
      <c r="AW66" s="230" t="str">
        <f>IF(AND(Setup_Flag=1,AV66="",$C66=""),FALSE,"")</f>
        <v/>
      </c>
      <c r="AX66" s="318"/>
      <c r="AY66" s="230" t="str">
        <f>IF(AND(MR2_Flag=1,AX66="",$C66=""),FALSE,"")</f>
        <v/>
      </c>
      <c r="AZ66" s="318"/>
      <c r="BA66" s="230" t="str">
        <f>IF(AND(DP_Flag=1,AZ66="",$C66=""),FALSE,"")</f>
        <v/>
      </c>
      <c r="BB66" s="318"/>
      <c r="BC66" s="230" t="str">
        <f>IF(AND(SS_Flag=1,BB66="",$C66=""),FALSE,"")</f>
        <v/>
      </c>
      <c r="BD66" s="318"/>
      <c r="BE66" s="230" t="str">
        <f>IF(AND(SP_Flag=1,BD66="",$C66=""),FALSE,"")</f>
        <v/>
      </c>
      <c r="BF66" s="318"/>
      <c r="BG66" s="230" t="str">
        <f>IF(AND(FM_Flag=1,BF66="",$C66=""),FALSE,"")</f>
        <v/>
      </c>
      <c r="BH66" s="1"/>
      <c r="BI66" s="268"/>
      <c r="BJ66" s="269" t="s">
        <v>675</v>
      </c>
      <c r="BK66" s="269" t="s">
        <v>675</v>
      </c>
      <c r="BL66" s="269" t="s">
        <v>675</v>
      </c>
      <c r="BM66" s="269" t="s">
        <v>675</v>
      </c>
      <c r="BN66" s="269" t="s">
        <v>675</v>
      </c>
      <c r="BO66" s="269" t="s">
        <v>675</v>
      </c>
      <c r="BP66" s="270" t="str">
        <f ca="1">IF(OR(BI$16=0,BR$16&lt;&gt;0),"",IF(OFFSET(BI66,0,BI$16)="Y",1,IF(OFFSET(BI66,0,BI$16)="N",0,"")))</f>
        <v/>
      </c>
      <c r="BQ66" s="278"/>
      <c r="BR66" s="268"/>
      <c r="BS66" s="269" t="s">
        <v>675</v>
      </c>
      <c r="BT66" s="269" t="s">
        <v>675</v>
      </c>
      <c r="BU66" s="269" t="s">
        <v>675</v>
      </c>
      <c r="BV66" s="269" t="s">
        <v>675</v>
      </c>
      <c r="BW66" s="269" t="s">
        <v>675</v>
      </c>
      <c r="BX66" s="269" t="s">
        <v>675</v>
      </c>
      <c r="BY66" s="269" t="s">
        <v>675</v>
      </c>
      <c r="BZ66" s="269" t="s">
        <v>675</v>
      </c>
      <c r="CA66" s="269" t="s">
        <v>675</v>
      </c>
      <c r="CB66" s="269" t="s">
        <v>675</v>
      </c>
      <c r="CC66" s="269" t="s">
        <v>675</v>
      </c>
      <c r="CD66" s="269" t="s">
        <v>675</v>
      </c>
      <c r="CE66" s="269" t="s">
        <v>675</v>
      </c>
      <c r="CF66" s="269" t="s">
        <v>675</v>
      </c>
      <c r="CG66" s="269" t="s">
        <v>675</v>
      </c>
      <c r="CH66" s="269" t="s">
        <v>675</v>
      </c>
      <c r="CI66" s="269" t="s">
        <v>675</v>
      </c>
      <c r="CJ66" s="269" t="s">
        <v>675</v>
      </c>
      <c r="CK66" s="269" t="s">
        <v>675</v>
      </c>
      <c r="CL66" s="270" t="str">
        <f ca="1">IF(BR$16=0,"",IF(OFFSET(BR66,0,BR$16)="Y",1,IF(OFFSET(BR66,0,BR$16)="N",0,"")))</f>
        <v/>
      </c>
      <c r="CM66" s="278"/>
      <c r="CN66" s="268"/>
      <c r="CO66" s="269" t="s">
        <v>675</v>
      </c>
      <c r="CP66" s="269" t="s">
        <v>675</v>
      </c>
      <c r="CQ66" s="269" t="s">
        <v>675</v>
      </c>
      <c r="CR66" s="269" t="s">
        <v>675</v>
      </c>
      <c r="CS66" s="269" t="s">
        <v>675</v>
      </c>
      <c r="CT66" s="270" t="str">
        <f ca="1">IF(OR(CN$16=0,CW$16&lt;&gt;0),"",IF(CW$16=1,0,IF(OFFSET(CN66,0,CN$16)="Y",1,IF(OFFSET(CN66,0,CN$16)="N",0,""))))</f>
        <v/>
      </c>
      <c r="CU66" s="188"/>
      <c r="CV66" s="268"/>
      <c r="CW66" s="269" t="s">
        <v>675</v>
      </c>
      <c r="CX66" s="269" t="s">
        <v>675</v>
      </c>
      <c r="CY66" s="269" t="s">
        <v>675</v>
      </c>
      <c r="CZ66" s="269" t="s">
        <v>675</v>
      </c>
      <c r="DA66" s="269" t="s">
        <v>675</v>
      </c>
      <c r="DB66" s="269" t="s">
        <v>675</v>
      </c>
      <c r="DC66" s="269" t="s">
        <v>675</v>
      </c>
      <c r="DD66" s="269" t="s">
        <v>675</v>
      </c>
      <c r="DE66" s="269" t="s">
        <v>675</v>
      </c>
      <c r="DF66" s="270" t="str">
        <f>IF(CV$16=0,"",IF(OR(AND(CW$16=1,CW66="Y"),AND(CX$16=1,CX66="Y"),AND(CY$16=1,CY66="Y"),AND(CZ$16=1,CZ66="Y"),AND(DA$16=1,DA66="Y"),AND(DB$16=1,DB66="Y"),AND(DC$16=1,DC66="Y"),AND(DD$16=1,DD66="Y"),AND(DE$16=1,DE66="Y")),1,IF(OR(AND(CW$16=1,CW66="N"),AND(CX$16=1,CX66="N"),AND(CY$16=1,CY66="N"),AND(CZ$16=1,CZ66="N"),AND(DA$16=1,DA66="N"),AND(DB$16=1,DB66="N"),AND(DC$16=1,DC66="N"),AND(DD$16=1,DD66="N"),AND(DE$16=1,DE66="N")),0,"")))</f>
        <v/>
      </c>
      <c r="DG66" s="188"/>
      <c r="DH66" s="268"/>
      <c r="DI66" s="269" t="s">
        <v>675</v>
      </c>
      <c r="DJ66" s="269" t="s">
        <v>675</v>
      </c>
      <c r="DK66" s="270" t="str">
        <f ca="1">IF(DH$16=0,"",IF(OFFSET(DH66,0,DH$16)="Y",1,IF(OFFSET(DH66,0,DH$16)="N",0,"")))</f>
        <v/>
      </c>
      <c r="DL66" s="188"/>
      <c r="DM66" s="268"/>
      <c r="DN66" s="269" t="s">
        <v>675</v>
      </c>
      <c r="DO66" s="269" t="s">
        <v>675</v>
      </c>
      <c r="DP66" s="270" t="str">
        <f ca="1">IF(DM$16=0,"",IF(OFFSET(DM66,0,DM$16)="Y",1,IF(OFFSET(DM66,0,DM$16)="N",0,"")))</f>
        <v/>
      </c>
      <c r="DQ66" s="188"/>
      <c r="DR66" s="268"/>
      <c r="DS66" s="269" t="s">
        <v>676</v>
      </c>
      <c r="DT66" s="279"/>
      <c r="DU66" s="270" t="str">
        <f ca="1">IF(DR$16=0,"",IF(AND(OFFSET(DR66,0,1)="Y",DS$16="Yes"),1,IF(OFFSET(DR66,0,1)="N",1,0)))</f>
        <v/>
      </c>
      <c r="DV66" s="188"/>
      <c r="DW66" s="268"/>
      <c r="DX66" s="269" t="s">
        <v>676</v>
      </c>
      <c r="DY66" s="279"/>
      <c r="DZ66" s="270" t="str">
        <f ca="1">IF(DW$16=0,"",IF(AND(OFFSET(DW66,0,1)="Y",DX$16="Yes"),1,IF(OFFSET(DW66,0,1)="N",1,0)))</f>
        <v/>
      </c>
      <c r="EA66" s="188"/>
      <c r="EB66" s="268"/>
      <c r="EC66" s="269" t="s">
        <v>676</v>
      </c>
      <c r="ED66" s="279"/>
      <c r="EE66" s="270" t="str">
        <f ca="1">IF(EB$16=0,"",IF(AND(OFFSET(EB66,0,1)="Y",EC$16="Yes"),1,IF(OFFSET(EB66,0,1)="N",1,0)))</f>
        <v/>
      </c>
      <c r="EF66" s="188"/>
      <c r="EG66" s="268"/>
      <c r="EH66" s="269" t="s">
        <v>676</v>
      </c>
      <c r="EI66" s="279"/>
      <c r="EJ66" s="270" t="str">
        <f ca="1">IF(EG$16=0,"",IF(AND(OFFSET(EG66,0,1)="Y",EH$16="Yes"),1,IF(OFFSET(EG66,0,1)="N",1,0)))</f>
        <v/>
      </c>
      <c r="EK66" s="188"/>
      <c r="EL66" s="268"/>
      <c r="EM66" s="269" t="s">
        <v>676</v>
      </c>
      <c r="EN66" s="279"/>
      <c r="EO66" s="270" t="str">
        <f ca="1">IF(EL$16=0,"",IF(AND(OFFSET(EL66,0,1)="Y",EM$16="Yes"),1,IF(OFFSET(EL66,0,1)="N",1,0)))</f>
        <v/>
      </c>
      <c r="EP66" s="271"/>
      <c r="EQ66" s="509" t="str">
        <f ca="1">BP66</f>
        <v/>
      </c>
      <c r="ER66" s="509" t="str">
        <f t="shared" ref="ER66" ca="1" si="216">CL66</f>
        <v/>
      </c>
      <c r="ES66" s="509" t="str">
        <f t="shared" ref="ES66" ca="1" si="217">CT66</f>
        <v/>
      </c>
      <c r="ET66" s="509" t="str">
        <f t="shared" ref="ET66" si="218">DF66</f>
        <v/>
      </c>
      <c r="EU66" s="509" t="str">
        <f t="shared" ref="EU66" ca="1" si="219">DK66</f>
        <v/>
      </c>
      <c r="EV66" s="509" t="str">
        <f t="shared" ref="EV66" ca="1" si="220">DP66</f>
        <v/>
      </c>
      <c r="EW66" s="509" t="str">
        <f t="shared" ref="EW66" ca="1" si="221">DU66</f>
        <v/>
      </c>
      <c r="EX66" s="509" t="str">
        <f t="shared" ref="EX66" ca="1" si="222">DZ66</f>
        <v/>
      </c>
      <c r="EY66" s="509" t="str">
        <f t="shared" ref="EY66" ca="1" si="223">EE66</f>
        <v/>
      </c>
      <c r="EZ66" s="509" t="str">
        <f t="shared" ref="EZ66" ca="1" si="224">EJ66</f>
        <v/>
      </c>
      <c r="FA66" s="509" t="str">
        <f t="shared" ref="FA66" ca="1" si="225">EO66</f>
        <v/>
      </c>
      <c r="FC66" s="509">
        <f t="shared" ref="FC66" ca="1" si="226">COUNTA(EQ66:FA66)-COUNTBLANK(EQ66:FA66)</f>
        <v>0</v>
      </c>
      <c r="FD66" s="280">
        <f t="shared" ref="FD66" ca="1" si="227">SUM(EQ66:FA66)</f>
        <v>0</v>
      </c>
      <c r="FE66" s="280" t="str">
        <f t="shared" ref="FE66" ca="1" si="228">IF(AND(FC66=FD66,FD66&gt;0),"Show","Hide")</f>
        <v>Hide</v>
      </c>
      <c r="FF66" s="228"/>
      <c r="FG66" s="281"/>
      <c r="FH66" s="281"/>
      <c r="FI66" s="281"/>
      <c r="FJ66" s="281"/>
      <c r="FK66" s="281"/>
      <c r="FL66" s="281"/>
    </row>
    <row r="67" spans="1:168" ht="6" customHeight="1" x14ac:dyDescent="0.25">
      <c r="A67" s="28" t="s">
        <v>526</v>
      </c>
      <c r="C67" s="93"/>
      <c r="D67" s="128"/>
      <c r="E67" s="86"/>
      <c r="F67" s="195"/>
      <c r="G67" s="153"/>
      <c r="H67" s="182"/>
      <c r="I67" s="196"/>
      <c r="J67" s="96"/>
      <c r="K67" s="196"/>
      <c r="L67" s="127"/>
      <c r="M67" s="127"/>
      <c r="N67" s="127"/>
      <c r="O67" s="127"/>
      <c r="Q67" s="1"/>
      <c r="AE67" s="11"/>
      <c r="AF67" s="122"/>
      <c r="AG67" s="12" t="b">
        <f>AG66</f>
        <v>1</v>
      </c>
      <c r="AH67" s="12"/>
      <c r="AI67" s="168"/>
      <c r="AJ67" s="166"/>
      <c r="AK67" s="166"/>
      <c r="AL67" s="167"/>
      <c r="AM67" s="1"/>
      <c r="AN67" s="1"/>
      <c r="AO67" s="1"/>
      <c r="AP67" s="1"/>
      <c r="AQ67" s="1"/>
      <c r="AR67" s="1"/>
      <c r="AS67" s="1"/>
      <c r="AT67" s="230" t="str">
        <f t="shared" si="150"/>
        <v/>
      </c>
      <c r="AU67" s="231" t="str">
        <f t="shared" si="136"/>
        <v/>
      </c>
      <c r="AV67" s="227"/>
      <c r="AW67" s="230" t="str">
        <f>AW66</f>
        <v/>
      </c>
      <c r="AX67" s="227"/>
      <c r="AY67" s="230" t="str">
        <f>AY66</f>
        <v/>
      </c>
      <c r="AZ67" s="227"/>
      <c r="BA67" s="230" t="str">
        <f>BA66</f>
        <v/>
      </c>
      <c r="BB67" s="227"/>
      <c r="BC67" s="230" t="str">
        <f>BC66</f>
        <v/>
      </c>
      <c r="BD67" s="227"/>
      <c r="BE67" s="230" t="str">
        <f>BE66</f>
        <v/>
      </c>
      <c r="BF67" s="227"/>
      <c r="BG67" s="230" t="str">
        <f>BG66</f>
        <v/>
      </c>
      <c r="BH67" s="1"/>
      <c r="FE67" s="90" t="str">
        <f ca="1">FE66</f>
        <v>Hide</v>
      </c>
      <c r="FF67" s="228"/>
      <c r="FG67" s="281"/>
      <c r="FH67" s="281"/>
      <c r="FI67" s="281"/>
      <c r="FJ67" s="281"/>
      <c r="FK67" s="281"/>
      <c r="FL67" s="281"/>
    </row>
    <row r="68" spans="1:168" ht="6" customHeight="1" x14ac:dyDescent="0.25">
      <c r="A68" s="28" t="s">
        <v>526</v>
      </c>
      <c r="C68" s="92"/>
      <c r="D68" s="3"/>
      <c r="E68" s="82"/>
      <c r="F68" s="191"/>
      <c r="G68" s="154"/>
      <c r="H68" s="187"/>
      <c r="I68" s="192"/>
      <c r="J68" s="94"/>
      <c r="K68" s="192"/>
      <c r="L68" s="507"/>
      <c r="M68" s="507"/>
      <c r="N68" s="507"/>
      <c r="O68" s="507"/>
      <c r="Q68" s="1"/>
      <c r="AE68" s="11"/>
      <c r="AF68" s="122"/>
      <c r="AG68" s="124" t="b">
        <f>AG69</f>
        <v>1</v>
      </c>
      <c r="AH68" s="124"/>
      <c r="AI68" s="168"/>
      <c r="AJ68" s="166"/>
      <c r="AK68" s="166"/>
      <c r="AL68" s="167"/>
      <c r="AM68" s="1"/>
      <c r="AN68" s="1"/>
      <c r="AO68" s="1"/>
      <c r="AP68" s="1"/>
      <c r="AQ68" s="1"/>
      <c r="AR68" s="1"/>
      <c r="AS68" s="1"/>
      <c r="AT68" s="230" t="str">
        <f t="shared" si="150"/>
        <v/>
      </c>
      <c r="AU68" s="231" t="str">
        <f t="shared" si="136"/>
        <v/>
      </c>
      <c r="AV68" s="227"/>
      <c r="AW68" s="230" t="str">
        <f>AW69</f>
        <v/>
      </c>
      <c r="AX68" s="227"/>
      <c r="AY68" s="230" t="str">
        <f>AY69</f>
        <v/>
      </c>
      <c r="AZ68" s="227"/>
      <c r="BA68" s="230" t="str">
        <f>BA69</f>
        <v/>
      </c>
      <c r="BB68" s="227"/>
      <c r="BC68" s="230" t="str">
        <f>BC69</f>
        <v/>
      </c>
      <c r="BD68" s="227"/>
      <c r="BE68" s="230" t="str">
        <f>BE69</f>
        <v/>
      </c>
      <c r="BF68" s="227"/>
      <c r="BG68" s="230" t="str">
        <f>BG69</f>
        <v/>
      </c>
      <c r="BH68" s="1"/>
      <c r="FE68" s="90" t="str">
        <f ca="1">FE69</f>
        <v>Hide</v>
      </c>
      <c r="FF68" s="228"/>
      <c r="FG68" s="281"/>
      <c r="FH68" s="281"/>
      <c r="FI68" s="281"/>
      <c r="FJ68" s="281"/>
      <c r="FK68" s="281"/>
      <c r="FL68" s="281"/>
    </row>
    <row r="69" spans="1:168" ht="26.4" x14ac:dyDescent="0.25">
      <c r="A69" s="28" t="s">
        <v>526</v>
      </c>
      <c r="C69" s="176" t="s">
        <v>558</v>
      </c>
      <c r="D69" s="316" t="str">
        <f>IF(Cklst_Style=4,IF(FIND("--",$C$3)=11,MID($C$3,9,1)&amp;"."&amp;AI69,MID($C$3,9,2)&amp;"."&amp;AI69),IF(FIND("--",$C$3)=9,MID($C$3,7,1)&amp;"."&amp;AI69,MID($C$3,7,2)&amp;"."&amp;AI69))</f>
        <v>3.18</v>
      </c>
      <c r="E69" s="483" t="s">
        <v>768</v>
      </c>
      <c r="F69" s="177"/>
      <c r="G69" s="508" t="s">
        <v>203</v>
      </c>
      <c r="H69" s="181"/>
      <c r="I69" s="151" t="s">
        <v>216</v>
      </c>
      <c r="J69" s="143"/>
      <c r="K69" s="192"/>
      <c r="L69" s="482"/>
      <c r="M69" s="482"/>
      <c r="N69" s="482"/>
      <c r="O69" s="482"/>
      <c r="Q69" s="1"/>
      <c r="R69" s="171"/>
      <c r="S69" s="171"/>
      <c r="T69" s="171"/>
      <c r="U69" s="171"/>
      <c r="AE69" s="11" t="b">
        <f>IF(F69=CHAR(80),TRUE,FALSE)</f>
        <v>0</v>
      </c>
      <c r="AF69" s="122" t="b">
        <f>IF(H69=CHAR(80),TRUE,FALSE)</f>
        <v>0</v>
      </c>
      <c r="AG69" s="12" t="b">
        <f>IF(OR(C69=CHAR(80),C69="."),TRUE,FALSE)</f>
        <v>1</v>
      </c>
      <c r="AH69" s="218">
        <v>0</v>
      </c>
      <c r="AI69" s="169">
        <v>18</v>
      </c>
      <c r="AJ69" s="160"/>
      <c r="AK69" s="160"/>
      <c r="AL69" s="161" t="b">
        <v>1</v>
      </c>
      <c r="AM69" s="1"/>
      <c r="AN69" s="1"/>
      <c r="AO69" s="1"/>
      <c r="AP69" s="1"/>
      <c r="AQ69" s="1"/>
      <c r="AR69" s="1"/>
      <c r="AS69" s="1"/>
      <c r="AT69" s="230" t="str">
        <f t="shared" si="150"/>
        <v/>
      </c>
      <c r="AU69" s="231" t="str">
        <f t="shared" si="136"/>
        <v>3.18</v>
      </c>
      <c r="AV69" s="318"/>
      <c r="AW69" s="230" t="str">
        <f>IF(AND(Setup_Flag=1,AV69="",$C69=""),FALSE,"")</f>
        <v/>
      </c>
      <c r="AX69" s="318"/>
      <c r="AY69" s="230" t="str">
        <f>IF(AND(MR2_Flag=1,AX69="",$C69=""),FALSE,"")</f>
        <v/>
      </c>
      <c r="AZ69" s="318"/>
      <c r="BA69" s="230" t="str">
        <f>IF(AND(DP_Flag=1,AZ69="",$C69=""),FALSE,"")</f>
        <v/>
      </c>
      <c r="BB69" s="318"/>
      <c r="BC69" s="230" t="str">
        <f>IF(AND(SS_Flag=1,BB69="",$C69=""),FALSE,"")</f>
        <v/>
      </c>
      <c r="BD69" s="318"/>
      <c r="BE69" s="230" t="str">
        <f>IF(AND(SP_Flag=1,BD69="",$C69=""),FALSE,"")</f>
        <v/>
      </c>
      <c r="BF69" s="318"/>
      <c r="BG69" s="230" t="str">
        <f>IF(AND(FM_Flag=1,BF69="",$C69=""),FALSE,"")</f>
        <v/>
      </c>
      <c r="BH69" s="1"/>
      <c r="BI69" s="268"/>
      <c r="BJ69" s="269" t="s">
        <v>675</v>
      </c>
      <c r="BK69" s="269" t="s">
        <v>675</v>
      </c>
      <c r="BL69" s="269" t="s">
        <v>675</v>
      </c>
      <c r="BM69" s="269" t="s">
        <v>675</v>
      </c>
      <c r="BN69" s="269" t="s">
        <v>675</v>
      </c>
      <c r="BO69" s="269" t="s">
        <v>675</v>
      </c>
      <c r="BP69" s="270" t="str">
        <f ca="1">IF(OR(BI$16=0,BR$16&lt;&gt;0),"",IF(OFFSET(BI69,0,BI$16)="Y",1,IF(OFFSET(BI69,0,BI$16)="N",0,"")))</f>
        <v/>
      </c>
      <c r="BQ69" s="278"/>
      <c r="BR69" s="268"/>
      <c r="BS69" s="269" t="s">
        <v>675</v>
      </c>
      <c r="BT69" s="269" t="s">
        <v>675</v>
      </c>
      <c r="BU69" s="269" t="s">
        <v>675</v>
      </c>
      <c r="BV69" s="269" t="s">
        <v>675</v>
      </c>
      <c r="BW69" s="269" t="s">
        <v>675</v>
      </c>
      <c r="BX69" s="269" t="s">
        <v>675</v>
      </c>
      <c r="BY69" s="269" t="s">
        <v>675</v>
      </c>
      <c r="BZ69" s="269" t="s">
        <v>675</v>
      </c>
      <c r="CA69" s="269" t="s">
        <v>675</v>
      </c>
      <c r="CB69" s="269" t="s">
        <v>675</v>
      </c>
      <c r="CC69" s="269" t="s">
        <v>675</v>
      </c>
      <c r="CD69" s="269" t="s">
        <v>675</v>
      </c>
      <c r="CE69" s="269" t="s">
        <v>675</v>
      </c>
      <c r="CF69" s="269" t="s">
        <v>675</v>
      </c>
      <c r="CG69" s="269" t="s">
        <v>675</v>
      </c>
      <c r="CH69" s="269" t="s">
        <v>675</v>
      </c>
      <c r="CI69" s="269" t="s">
        <v>675</v>
      </c>
      <c r="CJ69" s="269" t="s">
        <v>675</v>
      </c>
      <c r="CK69" s="269" t="s">
        <v>675</v>
      </c>
      <c r="CL69" s="270" t="str">
        <f ca="1">IF(BR$16=0,"",IF(OFFSET(BR69,0,BR$16)="Y",1,IF(OFFSET(BR69,0,BR$16)="N",0,"")))</f>
        <v/>
      </c>
      <c r="CM69" s="278"/>
      <c r="CN69" s="268"/>
      <c r="CO69" s="269" t="s">
        <v>675</v>
      </c>
      <c r="CP69" s="269" t="s">
        <v>675</v>
      </c>
      <c r="CQ69" s="269" t="s">
        <v>675</v>
      </c>
      <c r="CR69" s="269" t="s">
        <v>675</v>
      </c>
      <c r="CS69" s="269" t="s">
        <v>675</v>
      </c>
      <c r="CT69" s="270" t="str">
        <f ca="1">IF(OR(CN$16=0,CW$16&lt;&gt;0),"",IF(CW$16=1,0,IF(OFFSET(CN69,0,CN$16)="Y",1,IF(OFFSET(CN69,0,CN$16)="N",0,""))))</f>
        <v/>
      </c>
      <c r="CU69" s="188"/>
      <c r="CV69" s="268"/>
      <c r="CW69" s="269" t="s">
        <v>675</v>
      </c>
      <c r="CX69" s="269" t="s">
        <v>675</v>
      </c>
      <c r="CY69" s="269" t="s">
        <v>675</v>
      </c>
      <c r="CZ69" s="269" t="s">
        <v>675</v>
      </c>
      <c r="DA69" s="269" t="s">
        <v>675</v>
      </c>
      <c r="DB69" s="269" t="s">
        <v>675</v>
      </c>
      <c r="DC69" s="269" t="s">
        <v>675</v>
      </c>
      <c r="DD69" s="269" t="s">
        <v>675</v>
      </c>
      <c r="DE69" s="269" t="s">
        <v>675</v>
      </c>
      <c r="DF69" s="270" t="str">
        <f>IF(CV$16=0,"",IF(OR(AND(CW$16=1,CW69="Y"),AND(CX$16=1,CX69="Y"),AND(CY$16=1,CY69="Y"),AND(CZ$16=1,CZ69="Y"),AND(DA$16=1,DA69="Y"),AND(DB$16=1,DB69="Y"),AND(DC$16=1,DC69="Y"),AND(DD$16=1,DD69="Y"),AND(DE$16=1,DE69="Y")),1,IF(OR(AND(CW$16=1,CW69="N"),AND(CX$16=1,CX69="N"),AND(CY$16=1,CY69="N"),AND(CZ$16=1,CZ69="N"),AND(DA$16=1,DA69="N"),AND(DB$16=1,DB69="N"),AND(DC$16=1,DC69="N"),AND(DD$16=1,DD69="N"),AND(DE$16=1,DE69="N")),0,"")))</f>
        <v/>
      </c>
      <c r="DG69" s="188"/>
      <c r="DH69" s="268"/>
      <c r="DI69" s="269" t="s">
        <v>675</v>
      </c>
      <c r="DJ69" s="269" t="s">
        <v>675</v>
      </c>
      <c r="DK69" s="270" t="str">
        <f ca="1">IF(DH$16=0,"",IF(OFFSET(DH69,0,DH$16)="Y",1,IF(OFFSET(DH69,0,DH$16)="N",0,"")))</f>
        <v/>
      </c>
      <c r="DL69" s="188"/>
      <c r="DM69" s="268"/>
      <c r="DN69" s="269" t="s">
        <v>675</v>
      </c>
      <c r="DO69" s="269" t="s">
        <v>675</v>
      </c>
      <c r="DP69" s="270" t="str">
        <f ca="1">IF(DM$16=0,"",IF(OFFSET(DM69,0,DM$16)="Y",1,IF(OFFSET(DM69,0,DM$16)="N",0,"")))</f>
        <v/>
      </c>
      <c r="DQ69" s="188"/>
      <c r="DR69" s="268"/>
      <c r="DS69" s="269" t="s">
        <v>676</v>
      </c>
      <c r="DT69" s="279"/>
      <c r="DU69" s="270" t="str">
        <f ca="1">IF(DR$16=0,"",IF(AND(OFFSET(DR69,0,1)="Y",DS$16="Yes"),1,IF(OFFSET(DR69,0,1)="N",1,0)))</f>
        <v/>
      </c>
      <c r="DV69" s="188"/>
      <c r="DW69" s="268"/>
      <c r="DX69" s="269" t="s">
        <v>676</v>
      </c>
      <c r="DY69" s="279"/>
      <c r="DZ69" s="270" t="str">
        <f ca="1">IF(DW$16=0,"",IF(AND(OFFSET(DW69,0,1)="Y",DX$16="Yes"),1,IF(OFFSET(DW69,0,1)="N",1,0)))</f>
        <v/>
      </c>
      <c r="EA69" s="188"/>
      <c r="EB69" s="268"/>
      <c r="EC69" s="269" t="s">
        <v>676</v>
      </c>
      <c r="ED69" s="279"/>
      <c r="EE69" s="270" t="str">
        <f ca="1">IF(EB$16=0,"",IF(AND(OFFSET(EB69,0,1)="Y",EC$16="Yes"),1,IF(OFFSET(EB69,0,1)="N",1,0)))</f>
        <v/>
      </c>
      <c r="EF69" s="188"/>
      <c r="EG69" s="268"/>
      <c r="EH69" s="269" t="s">
        <v>676</v>
      </c>
      <c r="EI69" s="279"/>
      <c r="EJ69" s="270" t="str">
        <f ca="1">IF(EG$16=0,"",IF(AND(OFFSET(EG69,0,1)="Y",EH$16="Yes"),1,IF(OFFSET(EG69,0,1)="N",1,0)))</f>
        <v/>
      </c>
      <c r="EK69" s="188"/>
      <c r="EL69" s="268"/>
      <c r="EM69" s="269" t="s">
        <v>676</v>
      </c>
      <c r="EN69" s="279"/>
      <c r="EO69" s="270" t="str">
        <f ca="1">IF(EL$16=0,"",IF(AND(OFFSET(EL69,0,1)="Y",EM$16="Yes"),1,IF(OFFSET(EL69,0,1)="N",1,0)))</f>
        <v/>
      </c>
      <c r="EP69" s="271"/>
      <c r="EQ69" s="509" t="str">
        <f ca="1">BP69</f>
        <v/>
      </c>
      <c r="ER69" s="509" t="str">
        <f t="shared" ref="ER69" ca="1" si="229">CL69</f>
        <v/>
      </c>
      <c r="ES69" s="509" t="str">
        <f t="shared" ref="ES69" ca="1" si="230">CT69</f>
        <v/>
      </c>
      <c r="ET69" s="509" t="str">
        <f t="shared" ref="ET69" si="231">DF69</f>
        <v/>
      </c>
      <c r="EU69" s="509" t="str">
        <f t="shared" ref="EU69" ca="1" si="232">DK69</f>
        <v/>
      </c>
      <c r="EV69" s="509" t="str">
        <f t="shared" ref="EV69" ca="1" si="233">DP69</f>
        <v/>
      </c>
      <c r="EW69" s="509" t="str">
        <f t="shared" ref="EW69" ca="1" si="234">DU69</f>
        <v/>
      </c>
      <c r="EX69" s="509" t="str">
        <f t="shared" ref="EX69" ca="1" si="235">DZ69</f>
        <v/>
      </c>
      <c r="EY69" s="509" t="str">
        <f t="shared" ref="EY69" ca="1" si="236">EE69</f>
        <v/>
      </c>
      <c r="EZ69" s="509" t="str">
        <f t="shared" ref="EZ69" ca="1" si="237">EJ69</f>
        <v/>
      </c>
      <c r="FA69" s="509" t="str">
        <f t="shared" ref="FA69" ca="1" si="238">EO69</f>
        <v/>
      </c>
      <c r="FC69" s="509">
        <f t="shared" ref="FC69" ca="1" si="239">COUNTA(EQ69:FA69)-COUNTBLANK(EQ69:FA69)</f>
        <v>0</v>
      </c>
      <c r="FD69" s="280">
        <f t="shared" ref="FD69" ca="1" si="240">SUM(EQ69:FA69)</f>
        <v>0</v>
      </c>
      <c r="FE69" s="280" t="str">
        <f t="shared" ref="FE69" ca="1" si="241">IF(AND(FC69=FD69,FD69&gt;0),"Show","Hide")</f>
        <v>Hide</v>
      </c>
      <c r="FF69" s="228"/>
      <c r="FG69" s="281"/>
      <c r="FH69" s="281"/>
      <c r="FI69" s="281"/>
      <c r="FJ69" s="281"/>
      <c r="FK69" s="281"/>
      <c r="FL69" s="281"/>
    </row>
    <row r="70" spans="1:168" ht="6" customHeight="1" x14ac:dyDescent="0.25">
      <c r="A70" s="28" t="s">
        <v>526</v>
      </c>
      <c r="C70" s="93"/>
      <c r="D70" s="128"/>
      <c r="E70" s="86"/>
      <c r="F70" s="195"/>
      <c r="G70" s="153"/>
      <c r="H70" s="182"/>
      <c r="I70" s="196"/>
      <c r="J70" s="96"/>
      <c r="K70" s="196"/>
      <c r="L70" s="127"/>
      <c r="M70" s="127"/>
      <c r="N70" s="127"/>
      <c r="O70" s="127"/>
      <c r="Q70" s="1"/>
      <c r="AE70" s="11"/>
      <c r="AF70" s="122"/>
      <c r="AG70" s="12" t="b">
        <f>AG69</f>
        <v>1</v>
      </c>
      <c r="AH70" s="12"/>
      <c r="AI70" s="168"/>
      <c r="AJ70" s="166"/>
      <c r="AK70" s="166"/>
      <c r="AL70" s="167"/>
      <c r="AM70" s="1"/>
      <c r="AN70" s="1"/>
      <c r="AO70" s="1"/>
      <c r="AP70" s="1"/>
      <c r="AQ70" s="1"/>
      <c r="AR70" s="1"/>
      <c r="AS70" s="1"/>
      <c r="AT70" s="230" t="str">
        <f t="shared" si="150"/>
        <v/>
      </c>
      <c r="AU70" s="231" t="str">
        <f t="shared" si="136"/>
        <v/>
      </c>
      <c r="AV70" s="227"/>
      <c r="AW70" s="230" t="str">
        <f>AW69</f>
        <v/>
      </c>
      <c r="AX70" s="227"/>
      <c r="AY70" s="230" t="str">
        <f>AY69</f>
        <v/>
      </c>
      <c r="AZ70" s="227"/>
      <c r="BA70" s="230" t="str">
        <f>BA69</f>
        <v/>
      </c>
      <c r="BB70" s="227"/>
      <c r="BC70" s="230" t="str">
        <f>BC69</f>
        <v/>
      </c>
      <c r="BD70" s="227"/>
      <c r="BE70" s="230" t="str">
        <f>BE69</f>
        <v/>
      </c>
      <c r="BF70" s="227"/>
      <c r="BG70" s="230" t="str">
        <f>BG69</f>
        <v/>
      </c>
      <c r="BH70" s="1"/>
      <c r="FE70" s="90" t="str">
        <f ca="1">FE69</f>
        <v>Hide</v>
      </c>
      <c r="FF70" s="228"/>
      <c r="FG70" s="281"/>
      <c r="FH70" s="281"/>
      <c r="FI70" s="281"/>
      <c r="FJ70" s="281"/>
      <c r="FK70" s="281"/>
      <c r="FL70" s="281"/>
    </row>
    <row r="71" spans="1:168" ht="6" customHeight="1" x14ac:dyDescent="0.25">
      <c r="A71" s="28" t="s">
        <v>526</v>
      </c>
      <c r="C71" s="92"/>
      <c r="D71" s="3"/>
      <c r="E71" s="82"/>
      <c r="F71" s="191"/>
      <c r="G71" s="154"/>
      <c r="H71" s="187"/>
      <c r="I71" s="192"/>
      <c r="J71" s="94"/>
      <c r="K71" s="192"/>
      <c r="L71" s="507"/>
      <c r="M71" s="507"/>
      <c r="N71" s="507"/>
      <c r="O71" s="507"/>
      <c r="Q71" s="1"/>
      <c r="AE71" s="11"/>
      <c r="AF71" s="122"/>
      <c r="AG71" s="124" t="b">
        <f>AG72</f>
        <v>1</v>
      </c>
      <c r="AH71" s="124"/>
      <c r="AI71" s="168"/>
      <c r="AJ71" s="166"/>
      <c r="AK71" s="166"/>
      <c r="AL71" s="167"/>
      <c r="AM71" s="1"/>
      <c r="AN71" s="1"/>
      <c r="AO71" s="1"/>
      <c r="AP71" s="1"/>
      <c r="AQ71" s="1"/>
      <c r="AR71" s="1"/>
      <c r="AS71" s="1"/>
      <c r="AT71" s="230" t="str">
        <f t="shared" si="150"/>
        <v/>
      </c>
      <c r="AU71" s="231" t="str">
        <f t="shared" si="136"/>
        <v/>
      </c>
      <c r="AV71" s="227"/>
      <c r="AW71" s="230" t="str">
        <f>AW72</f>
        <v/>
      </c>
      <c r="AX71" s="227"/>
      <c r="AY71" s="230" t="str">
        <f>AY72</f>
        <v/>
      </c>
      <c r="AZ71" s="227"/>
      <c r="BA71" s="230" t="str">
        <f>BA72</f>
        <v/>
      </c>
      <c r="BB71" s="227"/>
      <c r="BC71" s="230" t="str">
        <f>BC72</f>
        <v/>
      </c>
      <c r="BD71" s="227"/>
      <c r="BE71" s="230" t="str">
        <f>BE72</f>
        <v/>
      </c>
      <c r="BF71" s="227"/>
      <c r="BG71" s="230" t="str">
        <f>BG72</f>
        <v/>
      </c>
      <c r="BH71" s="1"/>
      <c r="FE71" s="90" t="str">
        <f ca="1">FE72</f>
        <v>Hide</v>
      </c>
      <c r="FF71" s="228"/>
      <c r="FG71" s="281"/>
      <c r="FH71" s="281"/>
      <c r="FI71" s="281"/>
      <c r="FJ71" s="281"/>
      <c r="FK71" s="281"/>
      <c r="FL71" s="281"/>
    </row>
    <row r="72" spans="1:168" ht="26.4" x14ac:dyDescent="0.25">
      <c r="A72" s="28" t="s">
        <v>526</v>
      </c>
      <c r="C72" s="176" t="s">
        <v>558</v>
      </c>
      <c r="D72" s="316" t="str">
        <f>IF(Cklst_Style=4,IF(FIND("--",$C$3)=11,MID($C$3,9,1)&amp;"."&amp;AI72,MID($C$3,9,2)&amp;"."&amp;AI72),IF(FIND("--",$C$3)=9,MID($C$3,7,1)&amp;"."&amp;AI72,MID($C$3,7,2)&amp;"."&amp;AI72))</f>
        <v>3.19</v>
      </c>
      <c r="E72" s="483" t="s">
        <v>769</v>
      </c>
      <c r="F72" s="177"/>
      <c r="G72" s="508" t="s">
        <v>203</v>
      </c>
      <c r="H72" s="181"/>
      <c r="I72" s="151" t="s">
        <v>216</v>
      </c>
      <c r="J72" s="143"/>
      <c r="K72" s="192"/>
      <c r="L72" s="482"/>
      <c r="M72" s="482"/>
      <c r="N72" s="482"/>
      <c r="O72" s="482"/>
      <c r="Q72" s="1"/>
      <c r="R72" s="171"/>
      <c r="S72" s="171"/>
      <c r="T72" s="171"/>
      <c r="U72" s="171"/>
      <c r="AE72" s="11" t="b">
        <f>IF(F72=CHAR(80),TRUE,FALSE)</f>
        <v>0</v>
      </c>
      <c r="AF72" s="122" t="b">
        <f>IF(H72=CHAR(80),TRUE,FALSE)</f>
        <v>0</v>
      </c>
      <c r="AG72" s="12" t="b">
        <f>IF(OR(C72=CHAR(80),C72="."),TRUE,FALSE)</f>
        <v>1</v>
      </c>
      <c r="AH72" s="218">
        <v>0</v>
      </c>
      <c r="AI72" s="169">
        <v>19</v>
      </c>
      <c r="AJ72" s="160"/>
      <c r="AK72" s="160"/>
      <c r="AL72" s="161" t="b">
        <v>1</v>
      </c>
      <c r="AM72" s="1"/>
      <c r="AN72" s="1"/>
      <c r="AO72" s="1"/>
      <c r="AP72" s="1"/>
      <c r="AQ72" s="1"/>
      <c r="AR72" s="1"/>
      <c r="AS72" s="1"/>
      <c r="AT72" s="230" t="str">
        <f t="shared" si="150"/>
        <v/>
      </c>
      <c r="AU72" s="231" t="str">
        <f t="shared" si="136"/>
        <v>3.19</v>
      </c>
      <c r="AV72" s="318"/>
      <c r="AW72" s="230" t="str">
        <f>IF(AND(Setup_Flag=1,AV72="",$C72=""),FALSE,"")</f>
        <v/>
      </c>
      <c r="AX72" s="318"/>
      <c r="AY72" s="230" t="str">
        <f>IF(AND(MR2_Flag=1,AX72="",$C72=""),FALSE,"")</f>
        <v/>
      </c>
      <c r="AZ72" s="318"/>
      <c r="BA72" s="230" t="str">
        <f>IF(AND(DP_Flag=1,AZ72="",$C72=""),FALSE,"")</f>
        <v/>
      </c>
      <c r="BB72" s="318"/>
      <c r="BC72" s="230" t="str">
        <f>IF(AND(SS_Flag=1,BB72="",$C72=""),FALSE,"")</f>
        <v/>
      </c>
      <c r="BD72" s="318"/>
      <c r="BE72" s="230" t="str">
        <f>IF(AND(SP_Flag=1,BD72="",$C72=""),FALSE,"")</f>
        <v/>
      </c>
      <c r="BF72" s="318"/>
      <c r="BG72" s="230" t="str">
        <f>IF(AND(FM_Flag=1,BF72="",$C72=""),FALSE,"")</f>
        <v/>
      </c>
      <c r="BH72" s="1"/>
      <c r="BI72" s="268"/>
      <c r="BJ72" s="269" t="s">
        <v>675</v>
      </c>
      <c r="BK72" s="269" t="s">
        <v>675</v>
      </c>
      <c r="BL72" s="269" t="s">
        <v>675</v>
      </c>
      <c r="BM72" s="269" t="s">
        <v>675</v>
      </c>
      <c r="BN72" s="269" t="s">
        <v>675</v>
      </c>
      <c r="BO72" s="269" t="s">
        <v>675</v>
      </c>
      <c r="BP72" s="270" t="str">
        <f ca="1">IF(OR(BI$16=0,BR$16&lt;&gt;0),"",IF(OFFSET(BI72,0,BI$16)="Y",1,IF(OFFSET(BI72,0,BI$16)="N",0,"")))</f>
        <v/>
      </c>
      <c r="BQ72" s="278"/>
      <c r="BR72" s="268"/>
      <c r="BS72" s="269" t="s">
        <v>675</v>
      </c>
      <c r="BT72" s="269" t="s">
        <v>675</v>
      </c>
      <c r="BU72" s="269" t="s">
        <v>675</v>
      </c>
      <c r="BV72" s="269" t="s">
        <v>675</v>
      </c>
      <c r="BW72" s="269" t="s">
        <v>675</v>
      </c>
      <c r="BX72" s="269" t="s">
        <v>675</v>
      </c>
      <c r="BY72" s="269" t="s">
        <v>675</v>
      </c>
      <c r="BZ72" s="269" t="s">
        <v>675</v>
      </c>
      <c r="CA72" s="269" t="s">
        <v>675</v>
      </c>
      <c r="CB72" s="269" t="s">
        <v>675</v>
      </c>
      <c r="CC72" s="269" t="s">
        <v>675</v>
      </c>
      <c r="CD72" s="269" t="s">
        <v>675</v>
      </c>
      <c r="CE72" s="269" t="s">
        <v>675</v>
      </c>
      <c r="CF72" s="269" t="s">
        <v>675</v>
      </c>
      <c r="CG72" s="269" t="s">
        <v>675</v>
      </c>
      <c r="CH72" s="269" t="s">
        <v>675</v>
      </c>
      <c r="CI72" s="269" t="s">
        <v>675</v>
      </c>
      <c r="CJ72" s="269" t="s">
        <v>675</v>
      </c>
      <c r="CK72" s="269" t="s">
        <v>675</v>
      </c>
      <c r="CL72" s="270" t="str">
        <f ca="1">IF(BR$16=0,"",IF(OFFSET(BR72,0,BR$16)="Y",1,IF(OFFSET(BR72,0,BR$16)="N",0,"")))</f>
        <v/>
      </c>
      <c r="CM72" s="278"/>
      <c r="CN72" s="268"/>
      <c r="CO72" s="269" t="s">
        <v>675</v>
      </c>
      <c r="CP72" s="269" t="s">
        <v>675</v>
      </c>
      <c r="CQ72" s="269" t="s">
        <v>675</v>
      </c>
      <c r="CR72" s="269" t="s">
        <v>675</v>
      </c>
      <c r="CS72" s="269" t="s">
        <v>675</v>
      </c>
      <c r="CT72" s="270" t="str">
        <f ca="1">IF(OR(CN$16=0,CW$16&lt;&gt;0),"",IF(CW$16=1,0,IF(OFFSET(CN72,0,CN$16)="Y",1,IF(OFFSET(CN72,0,CN$16)="N",0,""))))</f>
        <v/>
      </c>
      <c r="CU72" s="188"/>
      <c r="CV72" s="268"/>
      <c r="CW72" s="269" t="s">
        <v>675</v>
      </c>
      <c r="CX72" s="269" t="s">
        <v>675</v>
      </c>
      <c r="CY72" s="269" t="s">
        <v>675</v>
      </c>
      <c r="CZ72" s="269" t="s">
        <v>675</v>
      </c>
      <c r="DA72" s="269" t="s">
        <v>675</v>
      </c>
      <c r="DB72" s="269" t="s">
        <v>675</v>
      </c>
      <c r="DC72" s="269" t="s">
        <v>675</v>
      </c>
      <c r="DD72" s="269" t="s">
        <v>675</v>
      </c>
      <c r="DE72" s="269" t="s">
        <v>675</v>
      </c>
      <c r="DF72" s="270" t="str">
        <f>IF(CV$16=0,"",IF(OR(AND(CW$16=1,CW72="Y"),AND(CX$16=1,CX72="Y"),AND(CY$16=1,CY72="Y"),AND(CZ$16=1,CZ72="Y"),AND(DA$16=1,DA72="Y"),AND(DB$16=1,DB72="Y"),AND(DC$16=1,DC72="Y"),AND(DD$16=1,DD72="Y"),AND(DE$16=1,DE72="Y")),1,IF(OR(AND(CW$16=1,CW72="N"),AND(CX$16=1,CX72="N"),AND(CY$16=1,CY72="N"),AND(CZ$16=1,CZ72="N"),AND(DA$16=1,DA72="N"),AND(DB$16=1,DB72="N"),AND(DC$16=1,DC72="N"),AND(DD$16=1,DD72="N"),AND(DE$16=1,DE72="N")),0,"")))</f>
        <v/>
      </c>
      <c r="DG72" s="188"/>
      <c r="DH72" s="268"/>
      <c r="DI72" s="269" t="s">
        <v>675</v>
      </c>
      <c r="DJ72" s="269" t="s">
        <v>675</v>
      </c>
      <c r="DK72" s="270" t="str">
        <f ca="1">IF(DH$16=0,"",IF(OFFSET(DH72,0,DH$16)="Y",1,IF(OFFSET(DH72,0,DH$16)="N",0,"")))</f>
        <v/>
      </c>
      <c r="DL72" s="188"/>
      <c r="DM72" s="268"/>
      <c r="DN72" s="269" t="s">
        <v>675</v>
      </c>
      <c r="DO72" s="269" t="s">
        <v>675</v>
      </c>
      <c r="DP72" s="270" t="str">
        <f ca="1">IF(DM$16=0,"",IF(OFFSET(DM72,0,DM$16)="Y",1,IF(OFFSET(DM72,0,DM$16)="N",0,"")))</f>
        <v/>
      </c>
      <c r="DQ72" s="188"/>
      <c r="DR72" s="268"/>
      <c r="DS72" s="269" t="s">
        <v>676</v>
      </c>
      <c r="DT72" s="279"/>
      <c r="DU72" s="270" t="str">
        <f ca="1">IF(DR$16=0,"",IF(AND(OFFSET(DR72,0,1)="Y",DS$16="Yes"),1,IF(OFFSET(DR72,0,1)="N",1,0)))</f>
        <v/>
      </c>
      <c r="DV72" s="188"/>
      <c r="DW72" s="268"/>
      <c r="DX72" s="269" t="s">
        <v>676</v>
      </c>
      <c r="DY72" s="279"/>
      <c r="DZ72" s="270" t="str">
        <f ca="1">IF(DW$16=0,"",IF(AND(OFFSET(DW72,0,1)="Y",DX$16="Yes"),1,IF(OFFSET(DW72,0,1)="N",1,0)))</f>
        <v/>
      </c>
      <c r="EA72" s="188"/>
      <c r="EB72" s="268"/>
      <c r="EC72" s="269" t="s">
        <v>676</v>
      </c>
      <c r="ED72" s="279"/>
      <c r="EE72" s="270" t="str">
        <f ca="1">IF(EB$16=0,"",IF(AND(OFFSET(EB72,0,1)="Y",EC$16="Yes"),1,IF(OFFSET(EB72,0,1)="N",1,0)))</f>
        <v/>
      </c>
      <c r="EF72" s="188"/>
      <c r="EG72" s="268"/>
      <c r="EH72" s="269" t="s">
        <v>676</v>
      </c>
      <c r="EI72" s="279"/>
      <c r="EJ72" s="270" t="str">
        <f ca="1">IF(EG$16=0,"",IF(AND(OFFSET(EG72,0,1)="Y",EH$16="Yes"),1,IF(OFFSET(EG72,0,1)="N",1,0)))</f>
        <v/>
      </c>
      <c r="EK72" s="188"/>
      <c r="EL72" s="268"/>
      <c r="EM72" s="269" t="s">
        <v>676</v>
      </c>
      <c r="EN72" s="279"/>
      <c r="EO72" s="270" t="str">
        <f ca="1">IF(EL$16=0,"",IF(AND(OFFSET(EL72,0,1)="Y",EM$16="Yes"),1,IF(OFFSET(EL72,0,1)="N",1,0)))</f>
        <v/>
      </c>
      <c r="EP72" s="271"/>
      <c r="EQ72" s="509" t="str">
        <f ca="1">BP72</f>
        <v/>
      </c>
      <c r="ER72" s="509" t="str">
        <f t="shared" ref="ER72" ca="1" si="242">CL72</f>
        <v/>
      </c>
      <c r="ES72" s="509" t="str">
        <f t="shared" ref="ES72" ca="1" si="243">CT72</f>
        <v/>
      </c>
      <c r="ET72" s="509" t="str">
        <f t="shared" ref="ET72" si="244">DF72</f>
        <v/>
      </c>
      <c r="EU72" s="509" t="str">
        <f t="shared" ref="EU72" ca="1" si="245">DK72</f>
        <v/>
      </c>
      <c r="EV72" s="509" t="str">
        <f t="shared" ref="EV72" ca="1" si="246">DP72</f>
        <v/>
      </c>
      <c r="EW72" s="509" t="str">
        <f t="shared" ref="EW72" ca="1" si="247">DU72</f>
        <v/>
      </c>
      <c r="EX72" s="509" t="str">
        <f t="shared" ref="EX72" ca="1" si="248">DZ72</f>
        <v/>
      </c>
      <c r="EY72" s="509" t="str">
        <f t="shared" ref="EY72" ca="1" si="249">EE72</f>
        <v/>
      </c>
      <c r="EZ72" s="509" t="str">
        <f t="shared" ref="EZ72" ca="1" si="250">EJ72</f>
        <v/>
      </c>
      <c r="FA72" s="509" t="str">
        <f t="shared" ref="FA72" ca="1" si="251">EO72</f>
        <v/>
      </c>
      <c r="FC72" s="509">
        <f t="shared" ref="FC72" ca="1" si="252">COUNTA(EQ72:FA72)-COUNTBLANK(EQ72:FA72)</f>
        <v>0</v>
      </c>
      <c r="FD72" s="280">
        <f t="shared" ref="FD72" ca="1" si="253">SUM(EQ72:FA72)</f>
        <v>0</v>
      </c>
      <c r="FE72" s="280" t="str">
        <f t="shared" ref="FE72" ca="1" si="254">IF(AND(FC72=FD72,FD72&gt;0),"Show","Hide")</f>
        <v>Hide</v>
      </c>
      <c r="FF72" s="228"/>
      <c r="FG72" s="281"/>
      <c r="FH72" s="281"/>
      <c r="FI72" s="281"/>
      <c r="FJ72" s="281"/>
      <c r="FK72" s="281"/>
      <c r="FL72" s="281"/>
    </row>
    <row r="73" spans="1:168" ht="6" customHeight="1" x14ac:dyDescent="0.25">
      <c r="A73" s="28" t="s">
        <v>526</v>
      </c>
      <c r="C73" s="93"/>
      <c r="D73" s="128"/>
      <c r="E73" s="86"/>
      <c r="F73" s="195"/>
      <c r="G73" s="153"/>
      <c r="H73" s="182"/>
      <c r="I73" s="196"/>
      <c r="J73" s="96"/>
      <c r="K73" s="196"/>
      <c r="L73" s="127"/>
      <c r="M73" s="127"/>
      <c r="N73" s="127"/>
      <c r="O73" s="127"/>
      <c r="Q73" s="1"/>
      <c r="AE73" s="11"/>
      <c r="AF73" s="122"/>
      <c r="AG73" s="12" t="b">
        <f>AG72</f>
        <v>1</v>
      </c>
      <c r="AH73" s="12"/>
      <c r="AI73" s="168"/>
      <c r="AJ73" s="166"/>
      <c r="AK73" s="166"/>
      <c r="AL73" s="167"/>
      <c r="AM73" s="1"/>
      <c r="AN73" s="1"/>
      <c r="AO73" s="1"/>
      <c r="AP73" s="1"/>
      <c r="AQ73" s="1"/>
      <c r="AR73" s="1"/>
      <c r="AS73" s="1"/>
      <c r="AT73" s="230" t="str">
        <f t="shared" si="150"/>
        <v/>
      </c>
      <c r="AU73" s="231" t="str">
        <f t="shared" si="136"/>
        <v/>
      </c>
      <c r="AV73" s="227"/>
      <c r="AW73" s="230" t="str">
        <f>AW72</f>
        <v/>
      </c>
      <c r="AX73" s="227"/>
      <c r="AY73" s="230" t="str">
        <f>AY72</f>
        <v/>
      </c>
      <c r="AZ73" s="227"/>
      <c r="BA73" s="230" t="str">
        <f>BA72</f>
        <v/>
      </c>
      <c r="BB73" s="227"/>
      <c r="BC73" s="230" t="str">
        <f>BC72</f>
        <v/>
      </c>
      <c r="BD73" s="227"/>
      <c r="BE73" s="230" t="str">
        <f>BE72</f>
        <v/>
      </c>
      <c r="BF73" s="227"/>
      <c r="BG73" s="230" t="str">
        <f>BG72</f>
        <v/>
      </c>
      <c r="BH73" s="1"/>
      <c r="FE73" s="90" t="str">
        <f ca="1">FE72</f>
        <v>Hide</v>
      </c>
      <c r="FF73" s="228"/>
      <c r="FG73" s="281"/>
      <c r="FH73" s="281"/>
      <c r="FI73" s="281"/>
      <c r="FJ73" s="281"/>
      <c r="FK73" s="281"/>
      <c r="FL73" s="281"/>
    </row>
    <row r="74" spans="1:168" ht="6" customHeight="1" x14ac:dyDescent="0.25">
      <c r="A74" s="28" t="s">
        <v>526</v>
      </c>
      <c r="C74" s="92"/>
      <c r="D74" s="3"/>
      <c r="E74" s="82"/>
      <c r="F74" s="592"/>
      <c r="G74" s="579"/>
      <c r="H74" s="579"/>
      <c r="I74" s="593"/>
      <c r="J74" s="94"/>
      <c r="K74" s="192"/>
      <c r="L74" s="507"/>
      <c r="M74" s="507"/>
      <c r="N74" s="507"/>
      <c r="O74" s="507"/>
      <c r="Q74" s="1"/>
      <c r="AE74" s="11"/>
      <c r="AF74" s="122"/>
      <c r="AG74" s="124" t="b">
        <f>AG75</f>
        <v>1</v>
      </c>
      <c r="AH74" s="124"/>
      <c r="AI74" s="168"/>
      <c r="AJ74" s="166"/>
      <c r="AK74" s="166"/>
      <c r="AL74" s="167"/>
      <c r="AM74" s="1"/>
      <c r="AN74" s="1"/>
      <c r="AO74" s="1"/>
      <c r="AP74" s="1"/>
      <c r="AQ74" s="1"/>
      <c r="AR74" s="1"/>
      <c r="AS74" s="1"/>
      <c r="AT74" s="230" t="str">
        <f t="shared" si="150"/>
        <v/>
      </c>
      <c r="AU74" s="231" t="str">
        <f t="shared" si="136"/>
        <v/>
      </c>
      <c r="AV74" s="227"/>
      <c r="AW74" s="230" t="str">
        <f>AW75</f>
        <v/>
      </c>
      <c r="AX74" s="227"/>
      <c r="AY74" s="230" t="str">
        <f>AY75</f>
        <v/>
      </c>
      <c r="AZ74" s="227"/>
      <c r="BA74" s="230" t="str">
        <f>BA75</f>
        <v/>
      </c>
      <c r="BB74" s="227"/>
      <c r="BC74" s="230" t="str">
        <f>BC75</f>
        <v/>
      </c>
      <c r="BD74" s="227"/>
      <c r="BE74" s="230" t="str">
        <f>BE75</f>
        <v/>
      </c>
      <c r="BF74" s="227"/>
      <c r="BG74" s="230" t="str">
        <f>BG75</f>
        <v/>
      </c>
      <c r="BH74" s="1"/>
      <c r="FE74" s="90" t="str">
        <f ca="1">FE75</f>
        <v>Hide</v>
      </c>
      <c r="FF74" s="228"/>
      <c r="FG74" s="281"/>
      <c r="FH74" s="281"/>
      <c r="FI74" s="281"/>
      <c r="FJ74" s="281"/>
      <c r="FK74" s="281"/>
      <c r="FL74" s="281"/>
    </row>
    <row r="75" spans="1:168" ht="15" x14ac:dyDescent="0.25">
      <c r="A75" s="28" t="s">
        <v>526</v>
      </c>
      <c r="C75" s="176" t="s">
        <v>558</v>
      </c>
      <c r="D75" s="316" t="str">
        <f>IF(Cklst_Style=4,IF(FIND("--",$C$3)=11,MID($C$3,9,1)&amp;"."&amp;AI75,MID($C$3,9,2)&amp;"."&amp;AI75),IF(FIND("--",$C$3)=9,MID($C$3,7,1)&amp;"."&amp;AI75,MID($C$3,7,2)&amp;"."&amp;AI75))</f>
        <v>3.20</v>
      </c>
      <c r="E75" s="483" t="s">
        <v>770</v>
      </c>
      <c r="F75" s="594"/>
      <c r="G75" s="600"/>
      <c r="H75" s="600"/>
      <c r="I75" s="601"/>
      <c r="J75" s="143"/>
      <c r="K75" s="192"/>
      <c r="L75" s="482"/>
      <c r="M75" s="482"/>
      <c r="N75" s="482"/>
      <c r="O75" s="482"/>
      <c r="Q75" s="1"/>
      <c r="R75" s="171"/>
      <c r="S75" s="171"/>
      <c r="T75" s="171"/>
      <c r="U75" s="171"/>
      <c r="AE75" s="11" t="b">
        <f>IF(F75=CHAR(80),TRUE,FALSE)</f>
        <v>0</v>
      </c>
      <c r="AF75" s="122" t="b">
        <f>IF(H75=CHAR(80),TRUE,FALSE)</f>
        <v>0</v>
      </c>
      <c r="AG75" s="12" t="b">
        <f>IF(OR(C75=CHAR(80),C75="."),TRUE,FALSE)</f>
        <v>1</v>
      </c>
      <c r="AH75" s="218">
        <v>1</v>
      </c>
      <c r="AI75" s="169">
        <v>20</v>
      </c>
      <c r="AJ75" s="160"/>
      <c r="AK75" s="160"/>
      <c r="AL75" s="161" t="b">
        <v>1</v>
      </c>
      <c r="AM75" s="1"/>
      <c r="AN75" s="1"/>
      <c r="AO75" s="1"/>
      <c r="AP75" s="1"/>
      <c r="AQ75" s="1"/>
      <c r="AR75" s="1"/>
      <c r="AS75" s="1"/>
      <c r="AT75" s="230" t="str">
        <f t="shared" si="150"/>
        <v/>
      </c>
      <c r="AU75" s="231" t="str">
        <f t="shared" si="136"/>
        <v>3.20</v>
      </c>
      <c r="AV75" s="318"/>
      <c r="AW75" s="230" t="str">
        <f>IF(AND(Setup_Flag=1,AV75="",$C75=""),FALSE,"")</f>
        <v/>
      </c>
      <c r="AX75" s="318"/>
      <c r="AY75" s="230" t="str">
        <f>IF(AND(MR2_Flag=1,AX75="",$C75=""),FALSE,"")</f>
        <v/>
      </c>
      <c r="AZ75" s="318"/>
      <c r="BA75" s="230" t="str">
        <f>IF(AND(DP_Flag=1,AZ75="",$C75=""),FALSE,"")</f>
        <v/>
      </c>
      <c r="BB75" s="318"/>
      <c r="BC75" s="230" t="str">
        <f>IF(AND(SS_Flag=1,BB75="",$C75=""),FALSE,"")</f>
        <v/>
      </c>
      <c r="BD75" s="318"/>
      <c r="BE75" s="230" t="str">
        <f>IF(AND(SP_Flag=1,BD75="",$C75=""),FALSE,"")</f>
        <v/>
      </c>
      <c r="BF75" s="318"/>
      <c r="BG75" s="230" t="str">
        <f>IF(AND(FM_Flag=1,BF75="",$C75=""),FALSE,"")</f>
        <v/>
      </c>
      <c r="BH75" s="1"/>
      <c r="BI75" s="268"/>
      <c r="BJ75" s="269" t="s">
        <v>675</v>
      </c>
      <c r="BK75" s="269" t="s">
        <v>675</v>
      </c>
      <c r="BL75" s="269" t="s">
        <v>675</v>
      </c>
      <c r="BM75" s="269" t="s">
        <v>675</v>
      </c>
      <c r="BN75" s="269" t="s">
        <v>675</v>
      </c>
      <c r="BO75" s="269" t="s">
        <v>675</v>
      </c>
      <c r="BP75" s="270" t="str">
        <f ca="1">IF(OR(BI$16=0,BR$16&lt;&gt;0),"",IF(OFFSET(BI75,0,BI$16)="Y",1,IF(OFFSET(BI75,0,BI$16)="N",0,"")))</f>
        <v/>
      </c>
      <c r="BQ75" s="278"/>
      <c r="BR75" s="268"/>
      <c r="BS75" s="269" t="s">
        <v>675</v>
      </c>
      <c r="BT75" s="269" t="s">
        <v>675</v>
      </c>
      <c r="BU75" s="269" t="s">
        <v>675</v>
      </c>
      <c r="BV75" s="269" t="s">
        <v>675</v>
      </c>
      <c r="BW75" s="269" t="s">
        <v>675</v>
      </c>
      <c r="BX75" s="269" t="s">
        <v>675</v>
      </c>
      <c r="BY75" s="269" t="s">
        <v>675</v>
      </c>
      <c r="BZ75" s="269" t="s">
        <v>675</v>
      </c>
      <c r="CA75" s="269" t="s">
        <v>675</v>
      </c>
      <c r="CB75" s="269" t="s">
        <v>675</v>
      </c>
      <c r="CC75" s="269" t="s">
        <v>675</v>
      </c>
      <c r="CD75" s="269" t="s">
        <v>675</v>
      </c>
      <c r="CE75" s="269" t="s">
        <v>675</v>
      </c>
      <c r="CF75" s="269" t="s">
        <v>675</v>
      </c>
      <c r="CG75" s="269" t="s">
        <v>675</v>
      </c>
      <c r="CH75" s="269" t="s">
        <v>675</v>
      </c>
      <c r="CI75" s="269" t="s">
        <v>675</v>
      </c>
      <c r="CJ75" s="269" t="s">
        <v>675</v>
      </c>
      <c r="CK75" s="269" t="s">
        <v>675</v>
      </c>
      <c r="CL75" s="270" t="str">
        <f ca="1">IF(BR$16=0,"",IF(OFFSET(BR75,0,BR$16)="Y",1,IF(OFFSET(BR75,0,BR$16)="N",0,"")))</f>
        <v/>
      </c>
      <c r="CM75" s="278"/>
      <c r="CN75" s="268"/>
      <c r="CO75" s="269" t="s">
        <v>675</v>
      </c>
      <c r="CP75" s="269" t="s">
        <v>675</v>
      </c>
      <c r="CQ75" s="269" t="s">
        <v>675</v>
      </c>
      <c r="CR75" s="269" t="s">
        <v>675</v>
      </c>
      <c r="CS75" s="269" t="s">
        <v>675</v>
      </c>
      <c r="CT75" s="270" t="str">
        <f ca="1">IF(OR(CN$16=0,CW$16&lt;&gt;0),"",IF(CW$16=1,0,IF(OFFSET(CN75,0,CN$16)="Y",1,IF(OFFSET(CN75,0,CN$16)="N",0,""))))</f>
        <v/>
      </c>
      <c r="CU75" s="188"/>
      <c r="CV75" s="268"/>
      <c r="CW75" s="269" t="s">
        <v>675</v>
      </c>
      <c r="CX75" s="269" t="s">
        <v>675</v>
      </c>
      <c r="CY75" s="269" t="s">
        <v>675</v>
      </c>
      <c r="CZ75" s="269" t="s">
        <v>675</v>
      </c>
      <c r="DA75" s="269" t="s">
        <v>675</v>
      </c>
      <c r="DB75" s="269" t="s">
        <v>675</v>
      </c>
      <c r="DC75" s="269" t="s">
        <v>675</v>
      </c>
      <c r="DD75" s="269" t="s">
        <v>675</v>
      </c>
      <c r="DE75" s="269" t="s">
        <v>675</v>
      </c>
      <c r="DF75" s="270" t="str">
        <f>IF(CV$16=0,"",IF(OR(AND(CW$16=1,CW75="Y"),AND(CX$16=1,CX75="Y"),AND(CY$16=1,CY75="Y"),AND(CZ$16=1,CZ75="Y"),AND(DA$16=1,DA75="Y"),AND(DB$16=1,DB75="Y"),AND(DC$16=1,DC75="Y"),AND(DD$16=1,DD75="Y"),AND(DE$16=1,DE75="Y")),1,IF(OR(AND(CW$16=1,CW75="N"),AND(CX$16=1,CX75="N"),AND(CY$16=1,CY75="N"),AND(CZ$16=1,CZ75="N"),AND(DA$16=1,DA75="N"),AND(DB$16=1,DB75="N"),AND(DC$16=1,DC75="N"),AND(DD$16=1,DD75="N"),AND(DE$16=1,DE75="N")),0,"")))</f>
        <v/>
      </c>
      <c r="DG75" s="188"/>
      <c r="DH75" s="268"/>
      <c r="DI75" s="269" t="s">
        <v>675</v>
      </c>
      <c r="DJ75" s="269" t="s">
        <v>675</v>
      </c>
      <c r="DK75" s="270" t="str">
        <f ca="1">IF(DH$16=0,"",IF(OFFSET(DH75,0,DH$16)="Y",1,IF(OFFSET(DH75,0,DH$16)="N",0,"")))</f>
        <v/>
      </c>
      <c r="DL75" s="188"/>
      <c r="DM75" s="268"/>
      <c r="DN75" s="269" t="s">
        <v>675</v>
      </c>
      <c r="DO75" s="269" t="s">
        <v>675</v>
      </c>
      <c r="DP75" s="270" t="str">
        <f ca="1">IF(DM$16=0,"",IF(OFFSET(DM75,0,DM$16)="Y",1,IF(OFFSET(DM75,0,DM$16)="N",0,"")))</f>
        <v/>
      </c>
      <c r="DQ75" s="188"/>
      <c r="DR75" s="268"/>
      <c r="DS75" s="269" t="s">
        <v>676</v>
      </c>
      <c r="DT75" s="279"/>
      <c r="DU75" s="270" t="str">
        <f ca="1">IF(DR$16=0,"",IF(AND(OFFSET(DR75,0,1)="Y",DS$16="Yes"),1,IF(OFFSET(DR75,0,1)="N",1,0)))</f>
        <v/>
      </c>
      <c r="DV75" s="188"/>
      <c r="DW75" s="268"/>
      <c r="DX75" s="269" t="s">
        <v>676</v>
      </c>
      <c r="DY75" s="279"/>
      <c r="DZ75" s="270" t="str">
        <f ca="1">IF(DW$16=0,"",IF(AND(OFFSET(DW75,0,1)="Y",DX$16="Yes"),1,IF(OFFSET(DW75,0,1)="N",1,0)))</f>
        <v/>
      </c>
      <c r="EA75" s="188"/>
      <c r="EB75" s="268"/>
      <c r="EC75" s="269" t="s">
        <v>676</v>
      </c>
      <c r="ED75" s="279"/>
      <c r="EE75" s="270" t="str">
        <f ca="1">IF(EB$16=0,"",IF(AND(OFFSET(EB75,0,1)="Y",EC$16="Yes"),1,IF(OFFSET(EB75,0,1)="N",1,0)))</f>
        <v/>
      </c>
      <c r="EF75" s="188"/>
      <c r="EG75" s="268"/>
      <c r="EH75" s="269" t="s">
        <v>676</v>
      </c>
      <c r="EI75" s="279"/>
      <c r="EJ75" s="270" t="str">
        <f ca="1">IF(EG$16=0,"",IF(AND(OFFSET(EG75,0,1)="Y",EH$16="Yes"),1,IF(OFFSET(EG75,0,1)="N",1,0)))</f>
        <v/>
      </c>
      <c r="EK75" s="188"/>
      <c r="EL75" s="268"/>
      <c r="EM75" s="269" t="s">
        <v>676</v>
      </c>
      <c r="EN75" s="279"/>
      <c r="EO75" s="270" t="str">
        <f ca="1">IF(EL$16=0,"",IF(AND(OFFSET(EL75,0,1)="Y",EM$16="Yes"),1,IF(OFFSET(EL75,0,1)="N",1,0)))</f>
        <v/>
      </c>
      <c r="EP75" s="271"/>
      <c r="EQ75" s="509" t="str">
        <f ca="1">BP75</f>
        <v/>
      </c>
      <c r="ER75" s="509" t="str">
        <f t="shared" ref="ER75" ca="1" si="255">CL75</f>
        <v/>
      </c>
      <c r="ES75" s="509" t="str">
        <f t="shared" ref="ES75" ca="1" si="256">CT75</f>
        <v/>
      </c>
      <c r="ET75" s="509" t="str">
        <f t="shared" ref="ET75" si="257">DF75</f>
        <v/>
      </c>
      <c r="EU75" s="509" t="str">
        <f t="shared" ref="EU75" ca="1" si="258">DK75</f>
        <v/>
      </c>
      <c r="EV75" s="509" t="str">
        <f t="shared" ref="EV75" ca="1" si="259">DP75</f>
        <v/>
      </c>
      <c r="EW75" s="509" t="str">
        <f t="shared" ref="EW75" ca="1" si="260">DU75</f>
        <v/>
      </c>
      <c r="EX75" s="509" t="str">
        <f t="shared" ref="EX75" ca="1" si="261">DZ75</f>
        <v/>
      </c>
      <c r="EY75" s="509" t="str">
        <f t="shared" ref="EY75" ca="1" si="262">EE75</f>
        <v/>
      </c>
      <c r="EZ75" s="509" t="str">
        <f t="shared" ref="EZ75" ca="1" si="263">EJ75</f>
        <v/>
      </c>
      <c r="FA75" s="509" t="str">
        <f t="shared" ref="FA75" ca="1" si="264">EO75</f>
        <v/>
      </c>
      <c r="FC75" s="509">
        <f t="shared" ref="FC75" ca="1" si="265">COUNTA(EQ75:FA75)-COUNTBLANK(EQ75:FA75)</f>
        <v>0</v>
      </c>
      <c r="FD75" s="280">
        <f t="shared" ref="FD75" ca="1" si="266">SUM(EQ75:FA75)</f>
        <v>0</v>
      </c>
      <c r="FE75" s="280" t="str">
        <f t="shared" ref="FE75" ca="1" si="267">IF(AND(FC75=FD75,FD75&gt;0),"Show","Hide")</f>
        <v>Hide</v>
      </c>
      <c r="FF75" s="228"/>
      <c r="FG75" s="281"/>
      <c r="FH75" s="281"/>
      <c r="FI75" s="281"/>
      <c r="FJ75" s="281"/>
      <c r="FK75" s="281"/>
      <c r="FL75" s="281"/>
    </row>
    <row r="76" spans="1:168" ht="6" customHeight="1" x14ac:dyDescent="0.25">
      <c r="A76" s="28" t="s">
        <v>526</v>
      </c>
      <c r="C76" s="93"/>
      <c r="D76" s="128"/>
      <c r="E76" s="86"/>
      <c r="F76" s="589"/>
      <c r="G76" s="590"/>
      <c r="H76" s="590"/>
      <c r="I76" s="591"/>
      <c r="J76" s="96"/>
      <c r="K76" s="196"/>
      <c r="L76" s="127"/>
      <c r="M76" s="127"/>
      <c r="N76" s="127"/>
      <c r="O76" s="127"/>
      <c r="Q76" s="1"/>
      <c r="AE76" s="11"/>
      <c r="AF76" s="122"/>
      <c r="AG76" s="12" t="b">
        <f>AG75</f>
        <v>1</v>
      </c>
      <c r="AH76" s="12"/>
      <c r="AI76" s="168"/>
      <c r="AJ76" s="166"/>
      <c r="AK76" s="166"/>
      <c r="AL76" s="167"/>
      <c r="AM76" s="1"/>
      <c r="AN76" s="1"/>
      <c r="AO76" s="1"/>
      <c r="AP76" s="1"/>
      <c r="AQ76" s="1"/>
      <c r="AR76" s="1"/>
      <c r="AS76" s="1"/>
      <c r="AT76" s="230" t="str">
        <f t="shared" si="150"/>
        <v/>
      </c>
      <c r="AU76" s="231" t="str">
        <f t="shared" si="136"/>
        <v/>
      </c>
      <c r="AV76" s="227"/>
      <c r="AW76" s="230" t="str">
        <f>AW75</f>
        <v/>
      </c>
      <c r="AX76" s="227"/>
      <c r="AY76" s="230" t="str">
        <f>AY75</f>
        <v/>
      </c>
      <c r="AZ76" s="227"/>
      <c r="BA76" s="230" t="str">
        <f>BA75</f>
        <v/>
      </c>
      <c r="BB76" s="227"/>
      <c r="BC76" s="230" t="str">
        <f>BC75</f>
        <v/>
      </c>
      <c r="BD76" s="227"/>
      <c r="BE76" s="230" t="str">
        <f>BE75</f>
        <v/>
      </c>
      <c r="BF76" s="227"/>
      <c r="BG76" s="230" t="str">
        <f>BG75</f>
        <v/>
      </c>
      <c r="BH76" s="1"/>
      <c r="FE76" s="90" t="str">
        <f ca="1">FE75</f>
        <v>Hide</v>
      </c>
      <c r="FF76" s="228"/>
      <c r="FG76" s="281"/>
      <c r="FH76" s="281"/>
      <c r="FI76" s="281"/>
      <c r="FJ76" s="281"/>
      <c r="FK76" s="281"/>
      <c r="FL76" s="281"/>
    </row>
    <row r="77" spans="1:168" ht="6" customHeight="1" x14ac:dyDescent="0.25">
      <c r="A77" s="28" t="s">
        <v>526</v>
      </c>
      <c r="C77" s="92"/>
      <c r="D77" s="3"/>
      <c r="E77" s="82"/>
      <c r="F77" s="191"/>
      <c r="G77" s="154"/>
      <c r="H77" s="187"/>
      <c r="I77" s="192"/>
      <c r="J77" s="94"/>
      <c r="K77" s="192"/>
      <c r="L77" s="507"/>
      <c r="M77" s="507"/>
      <c r="N77" s="507"/>
      <c r="O77" s="507"/>
      <c r="Q77" s="1"/>
      <c r="AE77" s="11"/>
      <c r="AF77" s="122"/>
      <c r="AG77" s="124" t="b">
        <f>AG78</f>
        <v>1</v>
      </c>
      <c r="AH77" s="124"/>
      <c r="AI77" s="168"/>
      <c r="AJ77" s="166"/>
      <c r="AK77" s="166"/>
      <c r="AL77" s="167"/>
      <c r="AM77" s="1"/>
      <c r="AN77" s="1"/>
      <c r="AO77" s="1"/>
      <c r="AP77" s="1"/>
      <c r="AQ77" s="1"/>
      <c r="AR77" s="1"/>
      <c r="AS77" s="1"/>
      <c r="AT77" s="230" t="str">
        <f t="shared" si="150"/>
        <v/>
      </c>
      <c r="AU77" s="231" t="str">
        <f t="shared" si="136"/>
        <v/>
      </c>
      <c r="AV77" s="227"/>
      <c r="AW77" s="230" t="str">
        <f>AW78</f>
        <v/>
      </c>
      <c r="AX77" s="227"/>
      <c r="AY77" s="230" t="str">
        <f>AY78</f>
        <v/>
      </c>
      <c r="AZ77" s="227"/>
      <c r="BA77" s="230" t="str">
        <f>BA78</f>
        <v/>
      </c>
      <c r="BB77" s="227"/>
      <c r="BC77" s="230" t="str">
        <f>BC78</f>
        <v/>
      </c>
      <c r="BD77" s="227"/>
      <c r="BE77" s="230" t="str">
        <f>BE78</f>
        <v/>
      </c>
      <c r="BF77" s="227"/>
      <c r="BG77" s="230" t="str">
        <f>BG78</f>
        <v/>
      </c>
      <c r="BH77" s="1"/>
      <c r="FE77" s="90" t="str">
        <f ca="1">FE78</f>
        <v>Hide</v>
      </c>
      <c r="FF77" s="228"/>
      <c r="FG77" s="281"/>
      <c r="FH77" s="281"/>
      <c r="FI77" s="281"/>
      <c r="FJ77" s="281"/>
      <c r="FK77" s="281"/>
      <c r="FL77" s="281"/>
    </row>
    <row r="78" spans="1:168" ht="26.4" x14ac:dyDescent="0.25">
      <c r="A78" s="28" t="s">
        <v>526</v>
      </c>
      <c r="C78" s="176" t="s">
        <v>558</v>
      </c>
      <c r="D78" s="316" t="str">
        <f>IF(Cklst_Style=4,IF(FIND("--",$C$3)=11,MID($C$3,9,1)&amp;"."&amp;AI78,MID($C$3,9,2)&amp;"."&amp;AI78),IF(FIND("--",$C$3)=9,MID($C$3,7,1)&amp;"."&amp;AI78,MID($C$3,7,2)&amp;"."&amp;AI78))</f>
        <v>3.21</v>
      </c>
      <c r="E78" s="485" t="s">
        <v>771</v>
      </c>
      <c r="F78" s="177"/>
      <c r="G78" s="508" t="s">
        <v>203</v>
      </c>
      <c r="H78" s="181"/>
      <c r="I78" s="151" t="s">
        <v>216</v>
      </c>
      <c r="J78" s="143"/>
      <c r="K78" s="192"/>
      <c r="L78" s="482"/>
      <c r="M78" s="482"/>
      <c r="N78" s="482"/>
      <c r="O78" s="482"/>
      <c r="Q78" s="1"/>
      <c r="R78" s="171"/>
      <c r="S78" s="171"/>
      <c r="T78" s="171"/>
      <c r="U78" s="171"/>
      <c r="AE78" s="11" t="b">
        <f>IF(F78=CHAR(80),TRUE,FALSE)</f>
        <v>0</v>
      </c>
      <c r="AF78" s="122" t="b">
        <f>IF(H78=CHAR(80),TRUE,FALSE)</f>
        <v>0</v>
      </c>
      <c r="AG78" s="12" t="b">
        <f>IF(OR(C78=CHAR(80),C78="."),TRUE,FALSE)</f>
        <v>1</v>
      </c>
      <c r="AH78" s="218">
        <v>0</v>
      </c>
      <c r="AI78" s="169">
        <v>21</v>
      </c>
      <c r="AJ78" s="160"/>
      <c r="AK78" s="160"/>
      <c r="AL78" s="161" t="b">
        <v>1</v>
      </c>
      <c r="AM78" s="1"/>
      <c r="AN78" s="1"/>
      <c r="AO78" s="1"/>
      <c r="AP78" s="1"/>
      <c r="AQ78" s="1"/>
      <c r="AR78" s="1"/>
      <c r="AS78" s="1"/>
      <c r="AT78" s="230" t="str">
        <f t="shared" si="150"/>
        <v/>
      </c>
      <c r="AU78" s="231" t="str">
        <f t="shared" si="136"/>
        <v>3.21</v>
      </c>
      <c r="AV78" s="318"/>
      <c r="AW78" s="230" t="str">
        <f>IF(AND(Setup_Flag=1,AV78="",$C78=""),FALSE,"")</f>
        <v/>
      </c>
      <c r="AX78" s="318"/>
      <c r="AY78" s="230" t="str">
        <f>IF(AND(MR2_Flag=1,AX78="",$C78=""),FALSE,"")</f>
        <v/>
      </c>
      <c r="AZ78" s="318"/>
      <c r="BA78" s="230" t="str">
        <f>IF(AND(DP_Flag=1,AZ78="",$C78=""),FALSE,"")</f>
        <v/>
      </c>
      <c r="BB78" s="318"/>
      <c r="BC78" s="230" t="str">
        <f>IF(AND(SS_Flag=1,BB78="",$C78=""),FALSE,"")</f>
        <v/>
      </c>
      <c r="BD78" s="318"/>
      <c r="BE78" s="230" t="str">
        <f>IF(AND(SP_Flag=1,BD78="",$C78=""),FALSE,"")</f>
        <v/>
      </c>
      <c r="BF78" s="318"/>
      <c r="BG78" s="230" t="str">
        <f>IF(AND(FM_Flag=1,BF78="",$C78=""),FALSE,"")</f>
        <v/>
      </c>
      <c r="BH78" s="1"/>
      <c r="BI78" s="268"/>
      <c r="BJ78" s="269" t="s">
        <v>675</v>
      </c>
      <c r="BK78" s="269" t="s">
        <v>675</v>
      </c>
      <c r="BL78" s="269" t="s">
        <v>675</v>
      </c>
      <c r="BM78" s="269" t="s">
        <v>675</v>
      </c>
      <c r="BN78" s="269" t="s">
        <v>675</v>
      </c>
      <c r="BO78" s="269" t="s">
        <v>675</v>
      </c>
      <c r="BP78" s="270" t="str">
        <f ca="1">IF(OR(BI$16=0,BR$16&lt;&gt;0),"",IF(OFFSET(BI78,0,BI$16)="Y",1,IF(OFFSET(BI78,0,BI$16)="N",0,"")))</f>
        <v/>
      </c>
      <c r="BQ78" s="278"/>
      <c r="BR78" s="268"/>
      <c r="BS78" s="269" t="s">
        <v>675</v>
      </c>
      <c r="BT78" s="269" t="s">
        <v>675</v>
      </c>
      <c r="BU78" s="269" t="s">
        <v>675</v>
      </c>
      <c r="BV78" s="269" t="s">
        <v>675</v>
      </c>
      <c r="BW78" s="269" t="s">
        <v>675</v>
      </c>
      <c r="BX78" s="269" t="s">
        <v>675</v>
      </c>
      <c r="BY78" s="269" t="s">
        <v>675</v>
      </c>
      <c r="BZ78" s="269" t="s">
        <v>675</v>
      </c>
      <c r="CA78" s="269" t="s">
        <v>675</v>
      </c>
      <c r="CB78" s="269" t="s">
        <v>675</v>
      </c>
      <c r="CC78" s="269" t="s">
        <v>675</v>
      </c>
      <c r="CD78" s="269" t="s">
        <v>675</v>
      </c>
      <c r="CE78" s="269" t="s">
        <v>675</v>
      </c>
      <c r="CF78" s="269" t="s">
        <v>675</v>
      </c>
      <c r="CG78" s="269" t="s">
        <v>675</v>
      </c>
      <c r="CH78" s="269" t="s">
        <v>675</v>
      </c>
      <c r="CI78" s="269" t="s">
        <v>675</v>
      </c>
      <c r="CJ78" s="269" t="s">
        <v>675</v>
      </c>
      <c r="CK78" s="269" t="s">
        <v>675</v>
      </c>
      <c r="CL78" s="270" t="str">
        <f ca="1">IF(BR$16=0,"",IF(OFFSET(BR78,0,BR$16)="Y",1,IF(OFFSET(BR78,0,BR$16)="N",0,"")))</f>
        <v/>
      </c>
      <c r="CM78" s="278"/>
      <c r="CN78" s="268"/>
      <c r="CO78" s="269" t="s">
        <v>675</v>
      </c>
      <c r="CP78" s="269" t="s">
        <v>675</v>
      </c>
      <c r="CQ78" s="269" t="s">
        <v>675</v>
      </c>
      <c r="CR78" s="269" t="s">
        <v>675</v>
      </c>
      <c r="CS78" s="269" t="s">
        <v>675</v>
      </c>
      <c r="CT78" s="270" t="str">
        <f ca="1">IF(OR(CN$16=0,CW$16&lt;&gt;0),"",IF(CW$16=1,0,IF(OFFSET(CN78,0,CN$16)="Y",1,IF(OFFSET(CN78,0,CN$16)="N",0,""))))</f>
        <v/>
      </c>
      <c r="CU78" s="188"/>
      <c r="CV78" s="268"/>
      <c r="CW78" s="269" t="s">
        <v>675</v>
      </c>
      <c r="CX78" s="269" t="s">
        <v>675</v>
      </c>
      <c r="CY78" s="269" t="s">
        <v>675</v>
      </c>
      <c r="CZ78" s="269" t="s">
        <v>675</v>
      </c>
      <c r="DA78" s="269" t="s">
        <v>675</v>
      </c>
      <c r="DB78" s="269" t="s">
        <v>675</v>
      </c>
      <c r="DC78" s="269" t="s">
        <v>675</v>
      </c>
      <c r="DD78" s="269" t="s">
        <v>675</v>
      </c>
      <c r="DE78" s="269" t="s">
        <v>675</v>
      </c>
      <c r="DF78" s="270" t="str">
        <f>IF(CV$16=0,"",IF(OR(AND(CW$16=1,CW78="Y"),AND(CX$16=1,CX78="Y"),AND(CY$16=1,CY78="Y"),AND(CZ$16=1,CZ78="Y"),AND(DA$16=1,DA78="Y"),AND(DB$16=1,DB78="Y"),AND(DC$16=1,DC78="Y"),AND(DD$16=1,DD78="Y"),AND(DE$16=1,DE78="Y")),1,IF(OR(AND(CW$16=1,CW78="N"),AND(CX$16=1,CX78="N"),AND(CY$16=1,CY78="N"),AND(CZ$16=1,CZ78="N"),AND(DA$16=1,DA78="N"),AND(DB$16=1,DB78="N"),AND(DC$16=1,DC78="N"),AND(DD$16=1,DD78="N"),AND(DE$16=1,DE78="N")),0,"")))</f>
        <v/>
      </c>
      <c r="DG78" s="188"/>
      <c r="DH78" s="268"/>
      <c r="DI78" s="269" t="s">
        <v>675</v>
      </c>
      <c r="DJ78" s="269" t="s">
        <v>675</v>
      </c>
      <c r="DK78" s="270" t="str">
        <f ca="1">IF(DH$16=0,"",IF(OFFSET(DH78,0,DH$16)="Y",1,IF(OFFSET(DH78,0,DH$16)="N",0,"")))</f>
        <v/>
      </c>
      <c r="DL78" s="188"/>
      <c r="DM78" s="268"/>
      <c r="DN78" s="269" t="s">
        <v>675</v>
      </c>
      <c r="DO78" s="269" t="s">
        <v>675</v>
      </c>
      <c r="DP78" s="270" t="str">
        <f ca="1">IF(DM$16=0,"",IF(OFFSET(DM78,0,DM$16)="Y",1,IF(OFFSET(DM78,0,DM$16)="N",0,"")))</f>
        <v/>
      </c>
      <c r="DQ78" s="188"/>
      <c r="DR78" s="268"/>
      <c r="DS78" s="269" t="s">
        <v>676</v>
      </c>
      <c r="DT78" s="279"/>
      <c r="DU78" s="270" t="str">
        <f ca="1">IF(DR$16=0,"",IF(AND(OFFSET(DR78,0,1)="Y",DS$16="Yes"),1,IF(OFFSET(DR78,0,1)="N",1,0)))</f>
        <v/>
      </c>
      <c r="DV78" s="188"/>
      <c r="DW78" s="268"/>
      <c r="DX78" s="269" t="s">
        <v>676</v>
      </c>
      <c r="DY78" s="279"/>
      <c r="DZ78" s="270" t="str">
        <f ca="1">IF(DW$16=0,"",IF(AND(OFFSET(DW78,0,1)="Y",DX$16="Yes"),1,IF(OFFSET(DW78,0,1)="N",1,0)))</f>
        <v/>
      </c>
      <c r="EA78" s="188"/>
      <c r="EB78" s="268"/>
      <c r="EC78" s="269" t="s">
        <v>676</v>
      </c>
      <c r="ED78" s="279"/>
      <c r="EE78" s="270" t="str">
        <f ca="1">IF(EB$16=0,"",IF(AND(OFFSET(EB78,0,1)="Y",EC$16="Yes"),1,IF(OFFSET(EB78,0,1)="N",1,0)))</f>
        <v/>
      </c>
      <c r="EF78" s="188"/>
      <c r="EG78" s="268"/>
      <c r="EH78" s="269" t="s">
        <v>676</v>
      </c>
      <c r="EI78" s="279"/>
      <c r="EJ78" s="270" t="str">
        <f ca="1">IF(EG$16=0,"",IF(AND(OFFSET(EG78,0,1)="Y",EH$16="Yes"),1,IF(OFFSET(EG78,0,1)="N",1,0)))</f>
        <v/>
      </c>
      <c r="EK78" s="188"/>
      <c r="EL78" s="268"/>
      <c r="EM78" s="269" t="s">
        <v>676</v>
      </c>
      <c r="EN78" s="279"/>
      <c r="EO78" s="270" t="str">
        <f ca="1">IF(EL$16=0,"",IF(AND(OFFSET(EL78,0,1)="Y",EM$16="Yes"),1,IF(OFFSET(EL78,0,1)="N",1,0)))</f>
        <v/>
      </c>
      <c r="EP78" s="271"/>
      <c r="EQ78" s="509" t="str">
        <f ca="1">BP78</f>
        <v/>
      </c>
      <c r="ER78" s="509" t="str">
        <f t="shared" ref="ER78" ca="1" si="268">CL78</f>
        <v/>
      </c>
      <c r="ES78" s="509" t="str">
        <f t="shared" ref="ES78" ca="1" si="269">CT78</f>
        <v/>
      </c>
      <c r="ET78" s="509" t="str">
        <f t="shared" ref="ET78" si="270">DF78</f>
        <v/>
      </c>
      <c r="EU78" s="509" t="str">
        <f t="shared" ref="EU78" ca="1" si="271">DK78</f>
        <v/>
      </c>
      <c r="EV78" s="509" t="str">
        <f t="shared" ref="EV78" ca="1" si="272">DP78</f>
        <v/>
      </c>
      <c r="EW78" s="509" t="str">
        <f t="shared" ref="EW78" ca="1" si="273">DU78</f>
        <v/>
      </c>
      <c r="EX78" s="509" t="str">
        <f t="shared" ref="EX78" ca="1" si="274">DZ78</f>
        <v/>
      </c>
      <c r="EY78" s="509" t="str">
        <f t="shared" ref="EY78" ca="1" si="275">EE78</f>
        <v/>
      </c>
      <c r="EZ78" s="509" t="str">
        <f t="shared" ref="EZ78" ca="1" si="276">EJ78</f>
        <v/>
      </c>
      <c r="FA78" s="509" t="str">
        <f t="shared" ref="FA78" ca="1" si="277">EO78</f>
        <v/>
      </c>
      <c r="FC78" s="509">
        <f t="shared" ref="FC78" ca="1" si="278">COUNTA(EQ78:FA78)-COUNTBLANK(EQ78:FA78)</f>
        <v>0</v>
      </c>
      <c r="FD78" s="280">
        <f t="shared" ref="FD78" ca="1" si="279">SUM(EQ78:FA78)</f>
        <v>0</v>
      </c>
      <c r="FE78" s="280" t="str">
        <f t="shared" ref="FE78" ca="1" si="280">IF(AND(FC78=FD78,FD78&gt;0),"Show","Hide")</f>
        <v>Hide</v>
      </c>
      <c r="FF78" s="228"/>
      <c r="FG78" s="281"/>
      <c r="FH78" s="281"/>
      <c r="FI78" s="281"/>
      <c r="FJ78" s="281"/>
      <c r="FK78" s="281"/>
      <c r="FL78" s="281"/>
    </row>
    <row r="79" spans="1:168" ht="6" customHeight="1" x14ac:dyDescent="0.25">
      <c r="A79" s="28" t="s">
        <v>526</v>
      </c>
      <c r="C79" s="93"/>
      <c r="D79" s="128"/>
      <c r="E79" s="86"/>
      <c r="F79" s="195"/>
      <c r="G79" s="153"/>
      <c r="H79" s="182"/>
      <c r="I79" s="196"/>
      <c r="J79" s="96"/>
      <c r="K79" s="196"/>
      <c r="L79" s="127"/>
      <c r="M79" s="127"/>
      <c r="N79" s="127"/>
      <c r="O79" s="127"/>
      <c r="Q79" s="1"/>
      <c r="AE79" s="11"/>
      <c r="AF79" s="122"/>
      <c r="AG79" s="12" t="b">
        <f>AG78</f>
        <v>1</v>
      </c>
      <c r="AH79" s="12"/>
      <c r="AI79" s="168"/>
      <c r="AJ79" s="166"/>
      <c r="AK79" s="166"/>
      <c r="AL79" s="167"/>
      <c r="AM79" s="1"/>
      <c r="AN79" s="1"/>
      <c r="AO79" s="1"/>
      <c r="AP79" s="1"/>
      <c r="AQ79" s="1"/>
      <c r="AR79" s="1"/>
      <c r="AS79" s="1"/>
      <c r="AT79" s="230" t="str">
        <f t="shared" si="150"/>
        <v/>
      </c>
      <c r="AU79" s="231" t="str">
        <f t="shared" si="136"/>
        <v/>
      </c>
      <c r="AV79" s="227"/>
      <c r="AW79" s="230" t="str">
        <f>AW78</f>
        <v/>
      </c>
      <c r="AX79" s="227"/>
      <c r="AY79" s="230" t="str">
        <f>AY78</f>
        <v/>
      </c>
      <c r="AZ79" s="227"/>
      <c r="BA79" s="230" t="str">
        <f>BA78</f>
        <v/>
      </c>
      <c r="BB79" s="227"/>
      <c r="BC79" s="230" t="str">
        <f>BC78</f>
        <v/>
      </c>
      <c r="BD79" s="227"/>
      <c r="BE79" s="230" t="str">
        <f>BE78</f>
        <v/>
      </c>
      <c r="BF79" s="227"/>
      <c r="BG79" s="230" t="str">
        <f>BG78</f>
        <v/>
      </c>
      <c r="BH79" s="1"/>
      <c r="FE79" s="90" t="str">
        <f ca="1">FE78</f>
        <v>Hide</v>
      </c>
      <c r="FF79" s="228"/>
      <c r="FG79" s="281"/>
      <c r="FH79" s="281"/>
      <c r="FI79" s="281"/>
      <c r="FJ79" s="281"/>
      <c r="FK79" s="281"/>
      <c r="FL79" s="281"/>
    </row>
    <row r="80" spans="1:168" ht="6" customHeight="1" x14ac:dyDescent="0.25">
      <c r="A80" s="28" t="s">
        <v>526</v>
      </c>
      <c r="C80" s="92"/>
      <c r="D80" s="3"/>
      <c r="E80" s="82"/>
      <c r="F80" s="191"/>
      <c r="G80" s="154"/>
      <c r="H80" s="187"/>
      <c r="I80" s="192"/>
      <c r="J80" s="94"/>
      <c r="K80" s="192"/>
      <c r="L80" s="507"/>
      <c r="M80" s="507"/>
      <c r="N80" s="507"/>
      <c r="O80" s="507"/>
      <c r="Q80" s="1"/>
      <c r="AE80" s="11"/>
      <c r="AF80" s="122"/>
      <c r="AG80" s="124" t="b">
        <f>AG81</f>
        <v>1</v>
      </c>
      <c r="AH80" s="124"/>
      <c r="AI80" s="168"/>
      <c r="AJ80" s="166"/>
      <c r="AK80" s="166"/>
      <c r="AL80" s="167"/>
      <c r="AM80" s="1"/>
      <c r="AN80" s="1"/>
      <c r="AO80" s="1"/>
      <c r="AP80" s="1"/>
      <c r="AQ80" s="1"/>
      <c r="AR80" s="1"/>
      <c r="AS80" s="1"/>
      <c r="AT80" s="230" t="str">
        <f t="shared" si="150"/>
        <v/>
      </c>
      <c r="AU80" s="231" t="str">
        <f t="shared" ref="AU80:AU107" si="281">IF(D80&lt;&gt;0,D80,"")</f>
        <v/>
      </c>
      <c r="AV80" s="227"/>
      <c r="AW80" s="230" t="str">
        <f>AW81</f>
        <v/>
      </c>
      <c r="AX80" s="227"/>
      <c r="AY80" s="230" t="str">
        <f>AY81</f>
        <v/>
      </c>
      <c r="AZ80" s="227"/>
      <c r="BA80" s="230" t="str">
        <f>BA81</f>
        <v/>
      </c>
      <c r="BB80" s="227"/>
      <c r="BC80" s="230" t="str">
        <f>BC81</f>
        <v/>
      </c>
      <c r="BD80" s="227"/>
      <c r="BE80" s="230" t="str">
        <f>BE81</f>
        <v/>
      </c>
      <c r="BF80" s="227"/>
      <c r="BG80" s="230" t="str">
        <f>BG81</f>
        <v/>
      </c>
      <c r="BH80" s="1"/>
      <c r="FE80" s="90" t="str">
        <f ca="1">FE81</f>
        <v>Hide</v>
      </c>
      <c r="FF80" s="228"/>
      <c r="FG80" s="281"/>
      <c r="FH80" s="281"/>
      <c r="FI80" s="281"/>
      <c r="FJ80" s="281"/>
      <c r="FK80" s="281"/>
      <c r="FL80" s="281"/>
    </row>
    <row r="81" spans="1:168" ht="15" x14ac:dyDescent="0.25">
      <c r="A81" s="28" t="s">
        <v>526</v>
      </c>
      <c r="C81" s="176" t="s">
        <v>558</v>
      </c>
      <c r="D81" s="316" t="str">
        <f>IF(Cklst_Style=4,IF(FIND("--",$C$3)=11,MID($C$3,9,1)&amp;"."&amp;AI81,MID($C$3,9,2)&amp;"."&amp;AI81),IF(FIND("--",$C$3)=9,MID($C$3,7,1)&amp;"."&amp;AI81,MID($C$3,7,2)&amp;"."&amp;AI81))</f>
        <v>3.22</v>
      </c>
      <c r="E81" s="485" t="s">
        <v>772</v>
      </c>
      <c r="F81" s="177"/>
      <c r="G81" s="508" t="s">
        <v>203</v>
      </c>
      <c r="H81" s="181"/>
      <c r="I81" s="151" t="s">
        <v>216</v>
      </c>
      <c r="J81" s="143"/>
      <c r="K81" s="192"/>
      <c r="L81" s="482"/>
      <c r="M81" s="482"/>
      <c r="N81" s="482"/>
      <c r="O81" s="482"/>
      <c r="Q81" s="1"/>
      <c r="R81" s="171"/>
      <c r="S81" s="171"/>
      <c r="T81" s="171"/>
      <c r="U81" s="171"/>
      <c r="AE81" s="11" t="b">
        <f>IF(F81=CHAR(80),TRUE,FALSE)</f>
        <v>0</v>
      </c>
      <c r="AF81" s="122" t="b">
        <f>IF(H81=CHAR(80),TRUE,FALSE)</f>
        <v>0</v>
      </c>
      <c r="AG81" s="12" t="b">
        <f>IF(OR(C81=CHAR(80),C81="."),TRUE,FALSE)</f>
        <v>1</v>
      </c>
      <c r="AH81" s="218">
        <v>0</v>
      </c>
      <c r="AI81" s="169">
        <v>22</v>
      </c>
      <c r="AJ81" s="160"/>
      <c r="AK81" s="160"/>
      <c r="AL81" s="161" t="b">
        <v>1</v>
      </c>
      <c r="AM81" s="1"/>
      <c r="AN81" s="1"/>
      <c r="AO81" s="1"/>
      <c r="AP81" s="1"/>
      <c r="AQ81" s="1"/>
      <c r="AR81" s="1"/>
      <c r="AS81" s="1"/>
      <c r="AT81" s="230" t="str">
        <f t="shared" ref="AT81:AT106" si="282">IF(AG81&lt;&gt;TRUE,FALSE,"")</f>
        <v/>
      </c>
      <c r="AU81" s="231" t="str">
        <f t="shared" si="281"/>
        <v>3.22</v>
      </c>
      <c r="AV81" s="318"/>
      <c r="AW81" s="230" t="str">
        <f>IF(AND(Setup_Flag=1,AV81="",$C81=""),FALSE,"")</f>
        <v/>
      </c>
      <c r="AX81" s="318"/>
      <c r="AY81" s="230" t="str">
        <f>IF(AND(MR2_Flag=1,AX81="",$C81=""),FALSE,"")</f>
        <v/>
      </c>
      <c r="AZ81" s="318"/>
      <c r="BA81" s="230" t="str">
        <f>IF(AND(DP_Flag=1,AZ81="",$C81=""),FALSE,"")</f>
        <v/>
      </c>
      <c r="BB81" s="318"/>
      <c r="BC81" s="230" t="str">
        <f>IF(AND(SS_Flag=1,BB81="",$C81=""),FALSE,"")</f>
        <v/>
      </c>
      <c r="BD81" s="318"/>
      <c r="BE81" s="230" t="str">
        <f>IF(AND(SP_Flag=1,BD81="",$C81=""),FALSE,"")</f>
        <v/>
      </c>
      <c r="BF81" s="318"/>
      <c r="BG81" s="230" t="str">
        <f>IF(AND(FM_Flag=1,BF81="",$C81=""),FALSE,"")</f>
        <v/>
      </c>
      <c r="BH81" s="1"/>
      <c r="BI81" s="268"/>
      <c r="BJ81" s="269" t="s">
        <v>675</v>
      </c>
      <c r="BK81" s="269" t="s">
        <v>675</v>
      </c>
      <c r="BL81" s="269" t="s">
        <v>675</v>
      </c>
      <c r="BM81" s="269" t="s">
        <v>675</v>
      </c>
      <c r="BN81" s="269" t="s">
        <v>675</v>
      </c>
      <c r="BO81" s="269" t="s">
        <v>675</v>
      </c>
      <c r="BP81" s="270" t="str">
        <f ca="1">IF(OR(BI$16=0,BR$16&lt;&gt;0),"",IF(OFFSET(BI81,0,BI$16)="Y",1,IF(OFFSET(BI81,0,BI$16)="N",0,"")))</f>
        <v/>
      </c>
      <c r="BQ81" s="278"/>
      <c r="BR81" s="268"/>
      <c r="BS81" s="269" t="s">
        <v>675</v>
      </c>
      <c r="BT81" s="269" t="s">
        <v>675</v>
      </c>
      <c r="BU81" s="269" t="s">
        <v>675</v>
      </c>
      <c r="BV81" s="269" t="s">
        <v>675</v>
      </c>
      <c r="BW81" s="269" t="s">
        <v>675</v>
      </c>
      <c r="BX81" s="269" t="s">
        <v>675</v>
      </c>
      <c r="BY81" s="269" t="s">
        <v>675</v>
      </c>
      <c r="BZ81" s="269" t="s">
        <v>675</v>
      </c>
      <c r="CA81" s="269" t="s">
        <v>675</v>
      </c>
      <c r="CB81" s="269" t="s">
        <v>675</v>
      </c>
      <c r="CC81" s="269" t="s">
        <v>675</v>
      </c>
      <c r="CD81" s="269" t="s">
        <v>675</v>
      </c>
      <c r="CE81" s="269" t="s">
        <v>675</v>
      </c>
      <c r="CF81" s="269" t="s">
        <v>675</v>
      </c>
      <c r="CG81" s="269" t="s">
        <v>675</v>
      </c>
      <c r="CH81" s="269" t="s">
        <v>675</v>
      </c>
      <c r="CI81" s="269" t="s">
        <v>675</v>
      </c>
      <c r="CJ81" s="269" t="s">
        <v>675</v>
      </c>
      <c r="CK81" s="269" t="s">
        <v>675</v>
      </c>
      <c r="CL81" s="270" t="str">
        <f ca="1">IF(BR$16=0,"",IF(OFFSET(BR81,0,BR$16)="Y",1,IF(OFFSET(BR81,0,BR$16)="N",0,"")))</f>
        <v/>
      </c>
      <c r="CM81" s="278"/>
      <c r="CN81" s="268"/>
      <c r="CO81" s="269" t="s">
        <v>675</v>
      </c>
      <c r="CP81" s="269" t="s">
        <v>675</v>
      </c>
      <c r="CQ81" s="269" t="s">
        <v>675</v>
      </c>
      <c r="CR81" s="269" t="s">
        <v>675</v>
      </c>
      <c r="CS81" s="269" t="s">
        <v>675</v>
      </c>
      <c r="CT81" s="270" t="str">
        <f ca="1">IF(OR(CN$16=0,CW$16&lt;&gt;0),"",IF(CW$16=1,0,IF(OFFSET(CN81,0,CN$16)="Y",1,IF(OFFSET(CN81,0,CN$16)="N",0,""))))</f>
        <v/>
      </c>
      <c r="CU81" s="188"/>
      <c r="CV81" s="268"/>
      <c r="CW81" s="269" t="s">
        <v>675</v>
      </c>
      <c r="CX81" s="269" t="s">
        <v>675</v>
      </c>
      <c r="CY81" s="269" t="s">
        <v>675</v>
      </c>
      <c r="CZ81" s="269" t="s">
        <v>675</v>
      </c>
      <c r="DA81" s="269" t="s">
        <v>675</v>
      </c>
      <c r="DB81" s="269" t="s">
        <v>675</v>
      </c>
      <c r="DC81" s="269" t="s">
        <v>675</v>
      </c>
      <c r="DD81" s="269" t="s">
        <v>675</v>
      </c>
      <c r="DE81" s="269" t="s">
        <v>675</v>
      </c>
      <c r="DF81" s="270" t="str">
        <f>IF(CV$16=0,"",IF(OR(AND(CW$16=1,CW81="Y"),AND(CX$16=1,CX81="Y"),AND(CY$16=1,CY81="Y"),AND(CZ$16=1,CZ81="Y"),AND(DA$16=1,DA81="Y"),AND(DB$16=1,DB81="Y"),AND(DC$16=1,DC81="Y"),AND(DD$16=1,DD81="Y"),AND(DE$16=1,DE81="Y")),1,IF(OR(AND(CW$16=1,CW81="N"),AND(CX$16=1,CX81="N"),AND(CY$16=1,CY81="N"),AND(CZ$16=1,CZ81="N"),AND(DA$16=1,DA81="N"),AND(DB$16=1,DB81="N"),AND(DC$16=1,DC81="N"),AND(DD$16=1,DD81="N"),AND(DE$16=1,DE81="N")),0,"")))</f>
        <v/>
      </c>
      <c r="DG81" s="188"/>
      <c r="DH81" s="268"/>
      <c r="DI81" s="269" t="s">
        <v>675</v>
      </c>
      <c r="DJ81" s="269" t="s">
        <v>675</v>
      </c>
      <c r="DK81" s="270" t="str">
        <f ca="1">IF(DH$16=0,"",IF(OFFSET(DH81,0,DH$16)="Y",1,IF(OFFSET(DH81,0,DH$16)="N",0,"")))</f>
        <v/>
      </c>
      <c r="DL81" s="188"/>
      <c r="DM81" s="268"/>
      <c r="DN81" s="269" t="s">
        <v>675</v>
      </c>
      <c r="DO81" s="269" t="s">
        <v>675</v>
      </c>
      <c r="DP81" s="270" t="str">
        <f ca="1">IF(DM$16=0,"",IF(OFFSET(DM81,0,DM$16)="Y",1,IF(OFFSET(DM81,0,DM$16)="N",0,"")))</f>
        <v/>
      </c>
      <c r="DQ81" s="188"/>
      <c r="DR81" s="268"/>
      <c r="DS81" s="269" t="s">
        <v>676</v>
      </c>
      <c r="DT81" s="279"/>
      <c r="DU81" s="270" t="str">
        <f ca="1">IF(DR$16=0,"",IF(AND(OFFSET(DR81,0,1)="Y",DS$16="Yes"),1,IF(OFFSET(DR81,0,1)="N",1,0)))</f>
        <v/>
      </c>
      <c r="DV81" s="188"/>
      <c r="DW81" s="268"/>
      <c r="DX81" s="269" t="s">
        <v>676</v>
      </c>
      <c r="DY81" s="279"/>
      <c r="DZ81" s="270" t="str">
        <f ca="1">IF(DW$16=0,"",IF(AND(OFFSET(DW81,0,1)="Y",DX$16="Yes"),1,IF(OFFSET(DW81,0,1)="N",1,0)))</f>
        <v/>
      </c>
      <c r="EA81" s="188"/>
      <c r="EB81" s="268"/>
      <c r="EC81" s="269" t="s">
        <v>676</v>
      </c>
      <c r="ED81" s="279"/>
      <c r="EE81" s="270" t="str">
        <f ca="1">IF(EB$16=0,"",IF(AND(OFFSET(EB81,0,1)="Y",EC$16="Yes"),1,IF(OFFSET(EB81,0,1)="N",1,0)))</f>
        <v/>
      </c>
      <c r="EF81" s="188"/>
      <c r="EG81" s="268"/>
      <c r="EH81" s="269" t="s">
        <v>676</v>
      </c>
      <c r="EI81" s="279"/>
      <c r="EJ81" s="270" t="str">
        <f ca="1">IF(EG$16=0,"",IF(AND(OFFSET(EG81,0,1)="Y",EH$16="Yes"),1,IF(OFFSET(EG81,0,1)="N",1,0)))</f>
        <v/>
      </c>
      <c r="EK81" s="188"/>
      <c r="EL81" s="268"/>
      <c r="EM81" s="269" t="s">
        <v>676</v>
      </c>
      <c r="EN81" s="279"/>
      <c r="EO81" s="270" t="str">
        <f ca="1">IF(EL$16=0,"",IF(AND(OFFSET(EL81,0,1)="Y",EM$16="Yes"),1,IF(OFFSET(EL81,0,1)="N",1,0)))</f>
        <v/>
      </c>
      <c r="EP81" s="271"/>
      <c r="EQ81" s="509" t="str">
        <f ca="1">BP81</f>
        <v/>
      </c>
      <c r="ER81" s="509" t="str">
        <f t="shared" ref="ER81" ca="1" si="283">CL81</f>
        <v/>
      </c>
      <c r="ES81" s="509" t="str">
        <f t="shared" ref="ES81" ca="1" si="284">CT81</f>
        <v/>
      </c>
      <c r="ET81" s="509" t="str">
        <f t="shared" ref="ET81" si="285">DF81</f>
        <v/>
      </c>
      <c r="EU81" s="509" t="str">
        <f t="shared" ref="EU81" ca="1" si="286">DK81</f>
        <v/>
      </c>
      <c r="EV81" s="509" t="str">
        <f t="shared" ref="EV81" ca="1" si="287">DP81</f>
        <v/>
      </c>
      <c r="EW81" s="509" t="str">
        <f t="shared" ref="EW81" ca="1" si="288">DU81</f>
        <v/>
      </c>
      <c r="EX81" s="509" t="str">
        <f t="shared" ref="EX81" ca="1" si="289">DZ81</f>
        <v/>
      </c>
      <c r="EY81" s="509" t="str">
        <f t="shared" ref="EY81" ca="1" si="290">EE81</f>
        <v/>
      </c>
      <c r="EZ81" s="509" t="str">
        <f t="shared" ref="EZ81" ca="1" si="291">EJ81</f>
        <v/>
      </c>
      <c r="FA81" s="509" t="str">
        <f t="shared" ref="FA81" ca="1" si="292">EO81</f>
        <v/>
      </c>
      <c r="FC81" s="509">
        <f t="shared" ref="FC81" ca="1" si="293">COUNTA(EQ81:FA81)-COUNTBLANK(EQ81:FA81)</f>
        <v>0</v>
      </c>
      <c r="FD81" s="280">
        <f t="shared" ref="FD81" ca="1" si="294">SUM(EQ81:FA81)</f>
        <v>0</v>
      </c>
      <c r="FE81" s="280" t="str">
        <f t="shared" ref="FE81" ca="1" si="295">IF(AND(FC81=FD81,FD81&gt;0),"Show","Hide")</f>
        <v>Hide</v>
      </c>
      <c r="FF81" s="228"/>
      <c r="FG81" s="281"/>
      <c r="FH81" s="281"/>
      <c r="FI81" s="281"/>
      <c r="FJ81" s="281"/>
      <c r="FK81" s="281"/>
      <c r="FL81" s="281"/>
    </row>
    <row r="82" spans="1:168" ht="6" customHeight="1" x14ac:dyDescent="0.25">
      <c r="A82" s="28" t="s">
        <v>526</v>
      </c>
      <c r="C82" s="93"/>
      <c r="D82" s="128"/>
      <c r="E82" s="86"/>
      <c r="F82" s="195"/>
      <c r="G82" s="153"/>
      <c r="H82" s="182"/>
      <c r="I82" s="196"/>
      <c r="J82" s="96"/>
      <c r="K82" s="196"/>
      <c r="L82" s="127"/>
      <c r="M82" s="127"/>
      <c r="N82" s="127"/>
      <c r="O82" s="127"/>
      <c r="Q82" s="1"/>
      <c r="AE82" s="11"/>
      <c r="AF82" s="122"/>
      <c r="AG82" s="12" t="b">
        <f>AG81</f>
        <v>1</v>
      </c>
      <c r="AH82" s="12"/>
      <c r="AI82" s="168"/>
      <c r="AJ82" s="166"/>
      <c r="AK82" s="166"/>
      <c r="AL82" s="167"/>
      <c r="AM82" s="1"/>
      <c r="AN82" s="1"/>
      <c r="AO82" s="1"/>
      <c r="AP82" s="1"/>
      <c r="AQ82" s="1"/>
      <c r="AR82" s="1"/>
      <c r="AS82" s="1"/>
      <c r="AT82" s="230" t="str">
        <f t="shared" si="282"/>
        <v/>
      </c>
      <c r="AU82" s="231" t="str">
        <f t="shared" si="281"/>
        <v/>
      </c>
      <c r="AV82" s="227"/>
      <c r="AW82" s="230" t="str">
        <f>AW81</f>
        <v/>
      </c>
      <c r="AX82" s="227"/>
      <c r="AY82" s="230" t="str">
        <f>AY81</f>
        <v/>
      </c>
      <c r="AZ82" s="227"/>
      <c r="BA82" s="230" t="str">
        <f>BA81</f>
        <v/>
      </c>
      <c r="BB82" s="227"/>
      <c r="BC82" s="230" t="str">
        <f>BC81</f>
        <v/>
      </c>
      <c r="BD82" s="227"/>
      <c r="BE82" s="230" t="str">
        <f>BE81</f>
        <v/>
      </c>
      <c r="BF82" s="227"/>
      <c r="BG82" s="230" t="str">
        <f>BG81</f>
        <v/>
      </c>
      <c r="BH82" s="1"/>
      <c r="FE82" s="90" t="str">
        <f ca="1">FE81</f>
        <v>Hide</v>
      </c>
      <c r="FF82" s="228"/>
      <c r="FG82" s="281"/>
      <c r="FH82" s="281"/>
      <c r="FI82" s="281"/>
      <c r="FJ82" s="281"/>
      <c r="FK82" s="281"/>
      <c r="FL82" s="281"/>
    </row>
    <row r="83" spans="1:168" ht="6" customHeight="1" x14ac:dyDescent="0.25">
      <c r="A83" s="28" t="s">
        <v>526</v>
      </c>
      <c r="C83" s="92"/>
      <c r="D83" s="3"/>
      <c r="E83" s="82"/>
      <c r="F83" s="191"/>
      <c r="G83" s="154"/>
      <c r="H83" s="187"/>
      <c r="I83" s="192"/>
      <c r="J83" s="94"/>
      <c r="K83" s="192"/>
      <c r="L83" s="507"/>
      <c r="M83" s="507"/>
      <c r="N83" s="507"/>
      <c r="O83" s="507"/>
      <c r="Q83" s="1"/>
      <c r="AE83" s="11"/>
      <c r="AF83" s="122"/>
      <c r="AG83" s="124" t="b">
        <f>AG84</f>
        <v>1</v>
      </c>
      <c r="AH83" s="124"/>
      <c r="AI83" s="168"/>
      <c r="AJ83" s="166"/>
      <c r="AK83" s="166"/>
      <c r="AL83" s="167"/>
      <c r="AM83" s="1"/>
      <c r="AN83" s="1"/>
      <c r="AO83" s="1"/>
      <c r="AP83" s="1"/>
      <c r="AQ83" s="1"/>
      <c r="AR83" s="1"/>
      <c r="AS83" s="1"/>
      <c r="AT83" s="230" t="str">
        <f t="shared" si="282"/>
        <v/>
      </c>
      <c r="AU83" s="231" t="str">
        <f t="shared" si="281"/>
        <v/>
      </c>
      <c r="AV83" s="227"/>
      <c r="AW83" s="230" t="str">
        <f>AW84</f>
        <v/>
      </c>
      <c r="AX83" s="227"/>
      <c r="AY83" s="230" t="str">
        <f>AY84</f>
        <v/>
      </c>
      <c r="AZ83" s="227"/>
      <c r="BA83" s="230" t="str">
        <f>BA84</f>
        <v/>
      </c>
      <c r="BB83" s="227"/>
      <c r="BC83" s="230" t="str">
        <f>BC84</f>
        <v/>
      </c>
      <c r="BD83" s="227"/>
      <c r="BE83" s="230" t="str">
        <f>BE84</f>
        <v/>
      </c>
      <c r="BF83" s="227"/>
      <c r="BG83" s="230" t="str">
        <f>BG84</f>
        <v/>
      </c>
      <c r="BH83" s="1"/>
      <c r="FE83" s="90" t="str">
        <f ca="1">FE84</f>
        <v>Hide</v>
      </c>
      <c r="FF83" s="228"/>
      <c r="FG83" s="281"/>
      <c r="FH83" s="281"/>
      <c r="FI83" s="281"/>
      <c r="FJ83" s="281"/>
      <c r="FK83" s="281"/>
      <c r="FL83" s="281"/>
    </row>
    <row r="84" spans="1:168" ht="15" x14ac:dyDescent="0.25">
      <c r="A84" s="28" t="s">
        <v>526</v>
      </c>
      <c r="C84" s="176" t="s">
        <v>558</v>
      </c>
      <c r="D84" s="316" t="str">
        <f>IF(Cklst_Style=4,IF(FIND("--",$C$3)=11,MID($C$3,9,1)&amp;"."&amp;AI84,MID($C$3,9,2)&amp;"."&amp;AI84),IF(FIND("--",$C$3)=9,MID($C$3,7,1)&amp;"."&amp;AI84,MID($C$3,7,2)&amp;"."&amp;AI84))</f>
        <v>3.23</v>
      </c>
      <c r="E84" s="485" t="s">
        <v>773</v>
      </c>
      <c r="F84" s="177"/>
      <c r="G84" s="508" t="s">
        <v>203</v>
      </c>
      <c r="H84" s="181"/>
      <c r="I84" s="151" t="s">
        <v>216</v>
      </c>
      <c r="J84" s="143"/>
      <c r="K84" s="192"/>
      <c r="L84" s="482"/>
      <c r="M84" s="482"/>
      <c r="N84" s="482"/>
      <c r="O84" s="482"/>
      <c r="Q84" s="1"/>
      <c r="R84" s="171"/>
      <c r="S84" s="171"/>
      <c r="T84" s="171"/>
      <c r="U84" s="171"/>
      <c r="AE84" s="11" t="b">
        <f>IF(F84=CHAR(80),TRUE,FALSE)</f>
        <v>0</v>
      </c>
      <c r="AF84" s="122" t="b">
        <f>IF(H84=CHAR(80),TRUE,FALSE)</f>
        <v>0</v>
      </c>
      <c r="AG84" s="12" t="b">
        <f>IF(OR(C84=CHAR(80),C84="."),TRUE,FALSE)</f>
        <v>1</v>
      </c>
      <c r="AH84" s="218">
        <v>0</v>
      </c>
      <c r="AI84" s="169">
        <v>23</v>
      </c>
      <c r="AJ84" s="160"/>
      <c r="AK84" s="160"/>
      <c r="AL84" s="161" t="b">
        <v>1</v>
      </c>
      <c r="AM84" s="1"/>
      <c r="AN84" s="1"/>
      <c r="AO84" s="1"/>
      <c r="AP84" s="1"/>
      <c r="AQ84" s="1"/>
      <c r="AR84" s="1"/>
      <c r="AS84" s="1"/>
      <c r="AT84" s="230" t="str">
        <f t="shared" si="282"/>
        <v/>
      </c>
      <c r="AU84" s="231" t="str">
        <f t="shared" si="281"/>
        <v>3.23</v>
      </c>
      <c r="AV84" s="318"/>
      <c r="AW84" s="230" t="str">
        <f>IF(AND(Setup_Flag=1,AV84="",$C84=""),FALSE,"")</f>
        <v/>
      </c>
      <c r="AX84" s="318"/>
      <c r="AY84" s="230" t="str">
        <f>IF(AND(MR2_Flag=1,AX84="",$C84=""),FALSE,"")</f>
        <v/>
      </c>
      <c r="AZ84" s="318"/>
      <c r="BA84" s="230" t="str">
        <f>IF(AND(DP_Flag=1,AZ84="",$C84=""),FALSE,"")</f>
        <v/>
      </c>
      <c r="BB84" s="318"/>
      <c r="BC84" s="230" t="str">
        <f>IF(AND(SS_Flag=1,BB84="",$C84=""),FALSE,"")</f>
        <v/>
      </c>
      <c r="BD84" s="318"/>
      <c r="BE84" s="230" t="str">
        <f>IF(AND(SP_Flag=1,BD84="",$C84=""),FALSE,"")</f>
        <v/>
      </c>
      <c r="BF84" s="318"/>
      <c r="BG84" s="230" t="str">
        <f>IF(AND(FM_Flag=1,BF84="",$C84=""),FALSE,"")</f>
        <v/>
      </c>
      <c r="BH84" s="1"/>
      <c r="BI84" s="268"/>
      <c r="BJ84" s="269" t="s">
        <v>675</v>
      </c>
      <c r="BK84" s="269" t="s">
        <v>675</v>
      </c>
      <c r="BL84" s="269" t="s">
        <v>675</v>
      </c>
      <c r="BM84" s="269" t="s">
        <v>675</v>
      </c>
      <c r="BN84" s="269" t="s">
        <v>675</v>
      </c>
      <c r="BO84" s="269" t="s">
        <v>675</v>
      </c>
      <c r="BP84" s="270" t="str">
        <f ca="1">IF(OR(BI$16=0,BR$16&lt;&gt;0),"",IF(OFFSET(BI84,0,BI$16)="Y",1,IF(OFFSET(BI84,0,BI$16)="N",0,"")))</f>
        <v/>
      </c>
      <c r="BQ84" s="278"/>
      <c r="BR84" s="268"/>
      <c r="BS84" s="269" t="s">
        <v>675</v>
      </c>
      <c r="BT84" s="269" t="s">
        <v>675</v>
      </c>
      <c r="BU84" s="269" t="s">
        <v>675</v>
      </c>
      <c r="BV84" s="269" t="s">
        <v>675</v>
      </c>
      <c r="BW84" s="269" t="s">
        <v>675</v>
      </c>
      <c r="BX84" s="269" t="s">
        <v>675</v>
      </c>
      <c r="BY84" s="269" t="s">
        <v>675</v>
      </c>
      <c r="BZ84" s="269" t="s">
        <v>675</v>
      </c>
      <c r="CA84" s="269" t="s">
        <v>675</v>
      </c>
      <c r="CB84" s="269" t="s">
        <v>675</v>
      </c>
      <c r="CC84" s="269" t="s">
        <v>675</v>
      </c>
      <c r="CD84" s="269" t="s">
        <v>675</v>
      </c>
      <c r="CE84" s="269" t="s">
        <v>675</v>
      </c>
      <c r="CF84" s="269" t="s">
        <v>675</v>
      </c>
      <c r="CG84" s="269" t="s">
        <v>675</v>
      </c>
      <c r="CH84" s="269" t="s">
        <v>675</v>
      </c>
      <c r="CI84" s="269" t="s">
        <v>675</v>
      </c>
      <c r="CJ84" s="269" t="s">
        <v>675</v>
      </c>
      <c r="CK84" s="269" t="s">
        <v>675</v>
      </c>
      <c r="CL84" s="270" t="str">
        <f ca="1">IF(BR$16=0,"",IF(OFFSET(BR84,0,BR$16)="Y",1,IF(OFFSET(BR84,0,BR$16)="N",0,"")))</f>
        <v/>
      </c>
      <c r="CM84" s="278"/>
      <c r="CN84" s="268"/>
      <c r="CO84" s="269" t="s">
        <v>675</v>
      </c>
      <c r="CP84" s="269" t="s">
        <v>675</v>
      </c>
      <c r="CQ84" s="269" t="s">
        <v>675</v>
      </c>
      <c r="CR84" s="269" t="s">
        <v>675</v>
      </c>
      <c r="CS84" s="269" t="s">
        <v>675</v>
      </c>
      <c r="CT84" s="270" t="str">
        <f ca="1">IF(OR(CN$16=0,CW$16&lt;&gt;0),"",IF(CW$16=1,0,IF(OFFSET(CN84,0,CN$16)="Y",1,IF(OFFSET(CN84,0,CN$16)="N",0,""))))</f>
        <v/>
      </c>
      <c r="CU84" s="188"/>
      <c r="CV84" s="268"/>
      <c r="CW84" s="269" t="s">
        <v>675</v>
      </c>
      <c r="CX84" s="269" t="s">
        <v>675</v>
      </c>
      <c r="CY84" s="269" t="s">
        <v>675</v>
      </c>
      <c r="CZ84" s="269" t="s">
        <v>675</v>
      </c>
      <c r="DA84" s="269" t="s">
        <v>675</v>
      </c>
      <c r="DB84" s="269" t="s">
        <v>675</v>
      </c>
      <c r="DC84" s="269" t="s">
        <v>675</v>
      </c>
      <c r="DD84" s="269" t="s">
        <v>675</v>
      </c>
      <c r="DE84" s="269" t="s">
        <v>675</v>
      </c>
      <c r="DF84" s="270" t="str">
        <f>IF(CV$16=0,"",IF(OR(AND(CW$16=1,CW84="Y"),AND(CX$16=1,CX84="Y"),AND(CY$16=1,CY84="Y"),AND(CZ$16=1,CZ84="Y"),AND(DA$16=1,DA84="Y"),AND(DB$16=1,DB84="Y"),AND(DC$16=1,DC84="Y"),AND(DD$16=1,DD84="Y"),AND(DE$16=1,DE84="Y")),1,IF(OR(AND(CW$16=1,CW84="N"),AND(CX$16=1,CX84="N"),AND(CY$16=1,CY84="N"),AND(CZ$16=1,CZ84="N"),AND(DA$16=1,DA84="N"),AND(DB$16=1,DB84="N"),AND(DC$16=1,DC84="N"),AND(DD$16=1,DD84="N"),AND(DE$16=1,DE84="N")),0,"")))</f>
        <v/>
      </c>
      <c r="DG84" s="188"/>
      <c r="DH84" s="268"/>
      <c r="DI84" s="269" t="s">
        <v>675</v>
      </c>
      <c r="DJ84" s="269" t="s">
        <v>675</v>
      </c>
      <c r="DK84" s="270" t="str">
        <f ca="1">IF(DH$16=0,"",IF(OFFSET(DH84,0,DH$16)="Y",1,IF(OFFSET(DH84,0,DH$16)="N",0,"")))</f>
        <v/>
      </c>
      <c r="DL84" s="188"/>
      <c r="DM84" s="268"/>
      <c r="DN84" s="269" t="s">
        <v>675</v>
      </c>
      <c r="DO84" s="269" t="s">
        <v>675</v>
      </c>
      <c r="DP84" s="270" t="str">
        <f ca="1">IF(DM$16=0,"",IF(OFFSET(DM84,0,DM$16)="Y",1,IF(OFFSET(DM84,0,DM$16)="N",0,"")))</f>
        <v/>
      </c>
      <c r="DQ84" s="188"/>
      <c r="DR84" s="268"/>
      <c r="DS84" s="269" t="s">
        <v>676</v>
      </c>
      <c r="DT84" s="279"/>
      <c r="DU84" s="270" t="str">
        <f ca="1">IF(DR$16=0,"",IF(AND(OFFSET(DR84,0,1)="Y",DS$16="Yes"),1,IF(OFFSET(DR84,0,1)="N",1,0)))</f>
        <v/>
      </c>
      <c r="DV84" s="188"/>
      <c r="DW84" s="268"/>
      <c r="DX84" s="269" t="s">
        <v>676</v>
      </c>
      <c r="DY84" s="279"/>
      <c r="DZ84" s="270" t="str">
        <f ca="1">IF(DW$16=0,"",IF(AND(OFFSET(DW84,0,1)="Y",DX$16="Yes"),1,IF(OFFSET(DW84,0,1)="N",1,0)))</f>
        <v/>
      </c>
      <c r="EA84" s="188"/>
      <c r="EB84" s="268"/>
      <c r="EC84" s="269" t="s">
        <v>676</v>
      </c>
      <c r="ED84" s="279"/>
      <c r="EE84" s="270" t="str">
        <f ca="1">IF(EB$16=0,"",IF(AND(OFFSET(EB84,0,1)="Y",EC$16="Yes"),1,IF(OFFSET(EB84,0,1)="N",1,0)))</f>
        <v/>
      </c>
      <c r="EF84" s="188"/>
      <c r="EG84" s="268"/>
      <c r="EH84" s="269" t="s">
        <v>676</v>
      </c>
      <c r="EI84" s="279"/>
      <c r="EJ84" s="270" t="str">
        <f ca="1">IF(EG$16=0,"",IF(AND(OFFSET(EG84,0,1)="Y",EH$16="Yes"),1,IF(OFFSET(EG84,0,1)="N",1,0)))</f>
        <v/>
      </c>
      <c r="EK84" s="188"/>
      <c r="EL84" s="268"/>
      <c r="EM84" s="269" t="s">
        <v>676</v>
      </c>
      <c r="EN84" s="279"/>
      <c r="EO84" s="270" t="str">
        <f ca="1">IF(EL$16=0,"",IF(AND(OFFSET(EL84,0,1)="Y",EM$16="Yes"),1,IF(OFFSET(EL84,0,1)="N",1,0)))</f>
        <v/>
      </c>
      <c r="EP84" s="271"/>
      <c r="EQ84" s="509" t="str">
        <f ca="1">BP84</f>
        <v/>
      </c>
      <c r="ER84" s="509" t="str">
        <f t="shared" ref="ER84" ca="1" si="296">CL84</f>
        <v/>
      </c>
      <c r="ES84" s="509" t="str">
        <f t="shared" ref="ES84" ca="1" si="297">CT84</f>
        <v/>
      </c>
      <c r="ET84" s="509" t="str">
        <f t="shared" ref="ET84" si="298">DF84</f>
        <v/>
      </c>
      <c r="EU84" s="509" t="str">
        <f t="shared" ref="EU84" ca="1" si="299">DK84</f>
        <v/>
      </c>
      <c r="EV84" s="509" t="str">
        <f t="shared" ref="EV84" ca="1" si="300">DP84</f>
        <v/>
      </c>
      <c r="EW84" s="509" t="str">
        <f t="shared" ref="EW84" ca="1" si="301">DU84</f>
        <v/>
      </c>
      <c r="EX84" s="509" t="str">
        <f t="shared" ref="EX84" ca="1" si="302">DZ84</f>
        <v/>
      </c>
      <c r="EY84" s="509" t="str">
        <f t="shared" ref="EY84" ca="1" si="303">EE84</f>
        <v/>
      </c>
      <c r="EZ84" s="509" t="str">
        <f t="shared" ref="EZ84" ca="1" si="304">EJ84</f>
        <v/>
      </c>
      <c r="FA84" s="509" t="str">
        <f t="shared" ref="FA84" ca="1" si="305">EO84</f>
        <v/>
      </c>
      <c r="FC84" s="509">
        <f t="shared" ref="FC84" ca="1" si="306">COUNTA(EQ84:FA84)-COUNTBLANK(EQ84:FA84)</f>
        <v>0</v>
      </c>
      <c r="FD84" s="280">
        <f t="shared" ref="FD84" ca="1" si="307">SUM(EQ84:FA84)</f>
        <v>0</v>
      </c>
      <c r="FE84" s="280" t="str">
        <f t="shared" ref="FE84" ca="1" si="308">IF(AND(FC84=FD84,FD84&gt;0),"Show","Hide")</f>
        <v>Hide</v>
      </c>
      <c r="FF84" s="228"/>
      <c r="FG84" s="281"/>
      <c r="FH84" s="281"/>
      <c r="FI84" s="281"/>
      <c r="FJ84" s="281"/>
      <c r="FK84" s="281"/>
      <c r="FL84" s="281"/>
    </row>
    <row r="85" spans="1:168" ht="6" customHeight="1" x14ac:dyDescent="0.25">
      <c r="A85" s="28" t="s">
        <v>526</v>
      </c>
      <c r="C85" s="93"/>
      <c r="D85" s="128"/>
      <c r="E85" s="86"/>
      <c r="F85" s="195"/>
      <c r="G85" s="153"/>
      <c r="H85" s="182"/>
      <c r="I85" s="196"/>
      <c r="J85" s="96"/>
      <c r="K85" s="196"/>
      <c r="L85" s="127"/>
      <c r="M85" s="127"/>
      <c r="N85" s="127"/>
      <c r="O85" s="127"/>
      <c r="Q85" s="1"/>
      <c r="AE85" s="11"/>
      <c r="AF85" s="122"/>
      <c r="AG85" s="12" t="b">
        <f>AG84</f>
        <v>1</v>
      </c>
      <c r="AH85" s="12"/>
      <c r="AI85" s="168"/>
      <c r="AJ85" s="166"/>
      <c r="AK85" s="166"/>
      <c r="AL85" s="167"/>
      <c r="AM85" s="1"/>
      <c r="AN85" s="1"/>
      <c r="AO85" s="1"/>
      <c r="AP85" s="1"/>
      <c r="AQ85" s="1"/>
      <c r="AR85" s="1"/>
      <c r="AS85" s="1"/>
      <c r="AT85" s="230" t="str">
        <f t="shared" si="282"/>
        <v/>
      </c>
      <c r="AU85" s="231" t="str">
        <f t="shared" si="281"/>
        <v/>
      </c>
      <c r="AV85" s="227"/>
      <c r="AW85" s="230" t="str">
        <f>AW84</f>
        <v/>
      </c>
      <c r="AX85" s="227"/>
      <c r="AY85" s="230" t="str">
        <f>AY84</f>
        <v/>
      </c>
      <c r="AZ85" s="227"/>
      <c r="BA85" s="230" t="str">
        <f>BA84</f>
        <v/>
      </c>
      <c r="BB85" s="227"/>
      <c r="BC85" s="230" t="str">
        <f>BC84</f>
        <v/>
      </c>
      <c r="BD85" s="227"/>
      <c r="BE85" s="230" t="str">
        <f>BE84</f>
        <v/>
      </c>
      <c r="BF85" s="227"/>
      <c r="BG85" s="230" t="str">
        <f>BG84</f>
        <v/>
      </c>
      <c r="BH85" s="1"/>
      <c r="FE85" s="90" t="str">
        <f ca="1">FE84</f>
        <v>Hide</v>
      </c>
      <c r="FF85" s="228"/>
      <c r="FG85" s="281"/>
      <c r="FH85" s="281"/>
      <c r="FI85" s="281"/>
      <c r="FJ85" s="281"/>
      <c r="FK85" s="281"/>
      <c r="FL85" s="281"/>
    </row>
    <row r="86" spans="1:168" ht="6" customHeight="1" x14ac:dyDescent="0.25">
      <c r="A86" s="28" t="s">
        <v>526</v>
      </c>
      <c r="C86" s="92"/>
      <c r="D86" s="3"/>
      <c r="E86" s="82"/>
      <c r="F86" s="191"/>
      <c r="G86" s="154"/>
      <c r="H86" s="187"/>
      <c r="I86" s="192"/>
      <c r="J86" s="94"/>
      <c r="K86" s="192"/>
      <c r="L86" s="507"/>
      <c r="M86" s="507"/>
      <c r="N86" s="507"/>
      <c r="O86" s="507"/>
      <c r="Q86" s="1"/>
      <c r="AE86" s="11"/>
      <c r="AF86" s="122"/>
      <c r="AG86" s="124" t="b">
        <f>AG87</f>
        <v>1</v>
      </c>
      <c r="AH86" s="124"/>
      <c r="AI86" s="168"/>
      <c r="AJ86" s="166"/>
      <c r="AK86" s="166"/>
      <c r="AL86" s="167"/>
      <c r="AM86" s="1"/>
      <c r="AN86" s="1"/>
      <c r="AO86" s="1"/>
      <c r="AP86" s="1"/>
      <c r="AQ86" s="1"/>
      <c r="AR86" s="1"/>
      <c r="AS86" s="1"/>
      <c r="AT86" s="230" t="str">
        <f t="shared" si="282"/>
        <v/>
      </c>
      <c r="AU86" s="231" t="str">
        <f t="shared" si="281"/>
        <v/>
      </c>
      <c r="AV86" s="227"/>
      <c r="AW86" s="230" t="str">
        <f>AW87</f>
        <v/>
      </c>
      <c r="AX86" s="227"/>
      <c r="AY86" s="230" t="str">
        <f>AY87</f>
        <v/>
      </c>
      <c r="AZ86" s="227"/>
      <c r="BA86" s="230" t="str">
        <f>BA87</f>
        <v/>
      </c>
      <c r="BB86" s="227"/>
      <c r="BC86" s="230" t="str">
        <f>BC87</f>
        <v/>
      </c>
      <c r="BD86" s="227"/>
      <c r="BE86" s="230" t="str">
        <f>BE87</f>
        <v/>
      </c>
      <c r="BF86" s="227"/>
      <c r="BG86" s="230" t="str">
        <f>BG87</f>
        <v/>
      </c>
      <c r="BH86" s="1"/>
      <c r="FE86" s="90" t="str">
        <f ca="1">FE87</f>
        <v>Hide</v>
      </c>
      <c r="FF86" s="228"/>
      <c r="FG86" s="281"/>
      <c r="FH86" s="281"/>
      <c r="FI86" s="281"/>
      <c r="FJ86" s="281"/>
      <c r="FK86" s="281"/>
      <c r="FL86" s="281"/>
    </row>
    <row r="87" spans="1:168" ht="26.4" x14ac:dyDescent="0.25">
      <c r="A87" s="28" t="s">
        <v>526</v>
      </c>
      <c r="C87" s="176" t="s">
        <v>558</v>
      </c>
      <c r="D87" s="316" t="str">
        <f>IF(Cklst_Style=4,IF(FIND("--",$C$3)=11,MID($C$3,9,1)&amp;"."&amp;AI87,MID($C$3,9,2)&amp;"."&amp;AI87),IF(FIND("--",$C$3)=9,MID($C$3,7,1)&amp;"."&amp;AI87,MID($C$3,7,2)&amp;"."&amp;AI87))</f>
        <v>3.24</v>
      </c>
      <c r="E87" s="483" t="s">
        <v>774</v>
      </c>
      <c r="F87" s="177"/>
      <c r="G87" s="508" t="s">
        <v>203</v>
      </c>
      <c r="H87" s="181"/>
      <c r="I87" s="151" t="s">
        <v>216</v>
      </c>
      <c r="J87" s="143"/>
      <c r="K87" s="192"/>
      <c r="L87" s="482"/>
      <c r="M87" s="482"/>
      <c r="N87" s="482"/>
      <c r="O87" s="482"/>
      <c r="Q87" s="1"/>
      <c r="R87" s="171"/>
      <c r="S87" s="171"/>
      <c r="T87" s="171"/>
      <c r="U87" s="171"/>
      <c r="AE87" s="11" t="b">
        <f>IF(F87=CHAR(80),TRUE,FALSE)</f>
        <v>0</v>
      </c>
      <c r="AF87" s="122" t="b">
        <f>IF(H87=CHAR(80),TRUE,FALSE)</f>
        <v>0</v>
      </c>
      <c r="AG87" s="12" t="b">
        <f>IF(OR(C87=CHAR(80),C87="."),TRUE,FALSE)</f>
        <v>1</v>
      </c>
      <c r="AH87" s="218">
        <v>0</v>
      </c>
      <c r="AI87" s="169">
        <v>24</v>
      </c>
      <c r="AJ87" s="160"/>
      <c r="AK87" s="160"/>
      <c r="AL87" s="161" t="b">
        <v>1</v>
      </c>
      <c r="AM87" s="1"/>
      <c r="AN87" s="1"/>
      <c r="AO87" s="1"/>
      <c r="AP87" s="1"/>
      <c r="AQ87" s="1"/>
      <c r="AR87" s="1"/>
      <c r="AS87" s="1"/>
      <c r="AT87" s="230" t="str">
        <f t="shared" si="282"/>
        <v/>
      </c>
      <c r="AU87" s="231" t="str">
        <f t="shared" si="281"/>
        <v>3.24</v>
      </c>
      <c r="AV87" s="318"/>
      <c r="AW87" s="230" t="str">
        <f>IF(AND(Setup_Flag=1,AV87="",$C87=""),FALSE,"")</f>
        <v/>
      </c>
      <c r="AX87" s="318"/>
      <c r="AY87" s="230" t="str">
        <f>IF(AND(MR2_Flag=1,AX87="",$C87=""),FALSE,"")</f>
        <v/>
      </c>
      <c r="AZ87" s="318"/>
      <c r="BA87" s="230" t="str">
        <f>IF(AND(DP_Flag=1,AZ87="",$C87=""),FALSE,"")</f>
        <v/>
      </c>
      <c r="BB87" s="318"/>
      <c r="BC87" s="230" t="str">
        <f>IF(AND(SS_Flag=1,BB87="",$C87=""),FALSE,"")</f>
        <v/>
      </c>
      <c r="BD87" s="318"/>
      <c r="BE87" s="230" t="str">
        <f>IF(AND(SP_Flag=1,BD87="",$C87=""),FALSE,"")</f>
        <v/>
      </c>
      <c r="BF87" s="318"/>
      <c r="BG87" s="230" t="str">
        <f>IF(AND(FM_Flag=1,BF87="",$C87=""),FALSE,"")</f>
        <v/>
      </c>
      <c r="BH87" s="1"/>
      <c r="BI87" s="268"/>
      <c r="BJ87" s="269" t="s">
        <v>675</v>
      </c>
      <c r="BK87" s="269" t="s">
        <v>675</v>
      </c>
      <c r="BL87" s="269" t="s">
        <v>675</v>
      </c>
      <c r="BM87" s="269" t="s">
        <v>675</v>
      </c>
      <c r="BN87" s="269" t="s">
        <v>675</v>
      </c>
      <c r="BO87" s="269" t="s">
        <v>675</v>
      </c>
      <c r="BP87" s="270" t="str">
        <f ca="1">IF(OR(BI$16=0,BR$16&lt;&gt;0),"",IF(OFFSET(BI87,0,BI$16)="Y",1,IF(OFFSET(BI87,0,BI$16)="N",0,"")))</f>
        <v/>
      </c>
      <c r="BQ87" s="278"/>
      <c r="BR87" s="268"/>
      <c r="BS87" s="269" t="s">
        <v>675</v>
      </c>
      <c r="BT87" s="269" t="s">
        <v>675</v>
      </c>
      <c r="BU87" s="269" t="s">
        <v>675</v>
      </c>
      <c r="BV87" s="269" t="s">
        <v>675</v>
      </c>
      <c r="BW87" s="269" t="s">
        <v>675</v>
      </c>
      <c r="BX87" s="269" t="s">
        <v>675</v>
      </c>
      <c r="BY87" s="269" t="s">
        <v>675</v>
      </c>
      <c r="BZ87" s="269" t="s">
        <v>675</v>
      </c>
      <c r="CA87" s="269" t="s">
        <v>675</v>
      </c>
      <c r="CB87" s="269" t="s">
        <v>675</v>
      </c>
      <c r="CC87" s="269" t="s">
        <v>675</v>
      </c>
      <c r="CD87" s="269" t="s">
        <v>675</v>
      </c>
      <c r="CE87" s="269" t="s">
        <v>675</v>
      </c>
      <c r="CF87" s="269" t="s">
        <v>675</v>
      </c>
      <c r="CG87" s="269" t="s">
        <v>675</v>
      </c>
      <c r="CH87" s="269" t="s">
        <v>675</v>
      </c>
      <c r="CI87" s="269" t="s">
        <v>675</v>
      </c>
      <c r="CJ87" s="269" t="s">
        <v>675</v>
      </c>
      <c r="CK87" s="269" t="s">
        <v>675</v>
      </c>
      <c r="CL87" s="270" t="str">
        <f ca="1">IF(BR$16=0,"",IF(OFFSET(BR87,0,BR$16)="Y",1,IF(OFFSET(BR87,0,BR$16)="N",0,"")))</f>
        <v/>
      </c>
      <c r="CM87" s="278"/>
      <c r="CN87" s="268"/>
      <c r="CO87" s="269" t="s">
        <v>675</v>
      </c>
      <c r="CP87" s="269" t="s">
        <v>675</v>
      </c>
      <c r="CQ87" s="269" t="s">
        <v>675</v>
      </c>
      <c r="CR87" s="269" t="s">
        <v>675</v>
      </c>
      <c r="CS87" s="269" t="s">
        <v>675</v>
      </c>
      <c r="CT87" s="270" t="str">
        <f ca="1">IF(OR(CN$16=0,CW$16&lt;&gt;0),"",IF(CW$16=1,0,IF(OFFSET(CN87,0,CN$16)="Y",1,IF(OFFSET(CN87,0,CN$16)="N",0,""))))</f>
        <v/>
      </c>
      <c r="CU87" s="188"/>
      <c r="CV87" s="268"/>
      <c r="CW87" s="269" t="s">
        <v>675</v>
      </c>
      <c r="CX87" s="269" t="s">
        <v>675</v>
      </c>
      <c r="CY87" s="269" t="s">
        <v>675</v>
      </c>
      <c r="CZ87" s="269" t="s">
        <v>675</v>
      </c>
      <c r="DA87" s="269" t="s">
        <v>675</v>
      </c>
      <c r="DB87" s="269" t="s">
        <v>675</v>
      </c>
      <c r="DC87" s="269" t="s">
        <v>675</v>
      </c>
      <c r="DD87" s="269" t="s">
        <v>675</v>
      </c>
      <c r="DE87" s="269" t="s">
        <v>675</v>
      </c>
      <c r="DF87" s="270" t="str">
        <f>IF(CV$16=0,"",IF(OR(AND(CW$16=1,CW87="Y"),AND(CX$16=1,CX87="Y"),AND(CY$16=1,CY87="Y"),AND(CZ$16=1,CZ87="Y"),AND(DA$16=1,DA87="Y"),AND(DB$16=1,DB87="Y"),AND(DC$16=1,DC87="Y"),AND(DD$16=1,DD87="Y"),AND(DE$16=1,DE87="Y")),1,IF(OR(AND(CW$16=1,CW87="N"),AND(CX$16=1,CX87="N"),AND(CY$16=1,CY87="N"),AND(CZ$16=1,CZ87="N"),AND(DA$16=1,DA87="N"),AND(DB$16=1,DB87="N"),AND(DC$16=1,DC87="N"),AND(DD$16=1,DD87="N"),AND(DE$16=1,DE87="N")),0,"")))</f>
        <v/>
      </c>
      <c r="DG87" s="188"/>
      <c r="DH87" s="268"/>
      <c r="DI87" s="269" t="s">
        <v>675</v>
      </c>
      <c r="DJ87" s="269" t="s">
        <v>675</v>
      </c>
      <c r="DK87" s="270" t="str">
        <f ca="1">IF(DH$16=0,"",IF(OFFSET(DH87,0,DH$16)="Y",1,IF(OFFSET(DH87,0,DH$16)="N",0,"")))</f>
        <v/>
      </c>
      <c r="DL87" s="188"/>
      <c r="DM87" s="268"/>
      <c r="DN87" s="269" t="s">
        <v>675</v>
      </c>
      <c r="DO87" s="269" t="s">
        <v>675</v>
      </c>
      <c r="DP87" s="270" t="str">
        <f ca="1">IF(DM$16=0,"",IF(OFFSET(DM87,0,DM$16)="Y",1,IF(OFFSET(DM87,0,DM$16)="N",0,"")))</f>
        <v/>
      </c>
      <c r="DQ87" s="188"/>
      <c r="DR87" s="268"/>
      <c r="DS87" s="269" t="s">
        <v>676</v>
      </c>
      <c r="DT87" s="279"/>
      <c r="DU87" s="270" t="str">
        <f ca="1">IF(DR$16=0,"",IF(AND(OFFSET(DR87,0,1)="Y",DS$16="Yes"),1,IF(OFFSET(DR87,0,1)="N",1,0)))</f>
        <v/>
      </c>
      <c r="DV87" s="188"/>
      <c r="DW87" s="268"/>
      <c r="DX87" s="269" t="s">
        <v>676</v>
      </c>
      <c r="DY87" s="279"/>
      <c r="DZ87" s="270" t="str">
        <f ca="1">IF(DW$16=0,"",IF(AND(OFFSET(DW87,0,1)="Y",DX$16="Yes"),1,IF(OFFSET(DW87,0,1)="N",1,0)))</f>
        <v/>
      </c>
      <c r="EA87" s="188"/>
      <c r="EB87" s="268"/>
      <c r="EC87" s="269" t="s">
        <v>676</v>
      </c>
      <c r="ED87" s="279"/>
      <c r="EE87" s="270" t="str">
        <f ca="1">IF(EB$16=0,"",IF(AND(OFFSET(EB87,0,1)="Y",EC$16="Yes"),1,IF(OFFSET(EB87,0,1)="N",1,0)))</f>
        <v/>
      </c>
      <c r="EF87" s="188"/>
      <c r="EG87" s="268"/>
      <c r="EH87" s="269" t="s">
        <v>676</v>
      </c>
      <c r="EI87" s="279"/>
      <c r="EJ87" s="270" t="str">
        <f ca="1">IF(EG$16=0,"",IF(AND(OFFSET(EG87,0,1)="Y",EH$16="Yes"),1,IF(OFFSET(EG87,0,1)="N",1,0)))</f>
        <v/>
      </c>
      <c r="EK87" s="188"/>
      <c r="EL87" s="268"/>
      <c r="EM87" s="269" t="s">
        <v>676</v>
      </c>
      <c r="EN87" s="279"/>
      <c r="EO87" s="270" t="str">
        <f ca="1">IF(EL$16=0,"",IF(AND(OFFSET(EL87,0,1)="Y",EM$16="Yes"),1,IF(OFFSET(EL87,0,1)="N",1,0)))</f>
        <v/>
      </c>
      <c r="EP87" s="271"/>
      <c r="EQ87" s="509" t="str">
        <f ca="1">BP87</f>
        <v/>
      </c>
      <c r="ER87" s="509" t="str">
        <f t="shared" ref="ER87" ca="1" si="309">CL87</f>
        <v/>
      </c>
      <c r="ES87" s="509" t="str">
        <f t="shared" ref="ES87" ca="1" si="310">CT87</f>
        <v/>
      </c>
      <c r="ET87" s="509" t="str">
        <f t="shared" ref="ET87" si="311">DF87</f>
        <v/>
      </c>
      <c r="EU87" s="509" t="str">
        <f t="shared" ref="EU87" ca="1" si="312">DK87</f>
        <v/>
      </c>
      <c r="EV87" s="509" t="str">
        <f t="shared" ref="EV87" ca="1" si="313">DP87</f>
        <v/>
      </c>
      <c r="EW87" s="509" t="str">
        <f t="shared" ref="EW87" ca="1" si="314">DU87</f>
        <v/>
      </c>
      <c r="EX87" s="509" t="str">
        <f t="shared" ref="EX87" ca="1" si="315">DZ87</f>
        <v/>
      </c>
      <c r="EY87" s="509" t="str">
        <f t="shared" ref="EY87" ca="1" si="316">EE87</f>
        <v/>
      </c>
      <c r="EZ87" s="509" t="str">
        <f t="shared" ref="EZ87" ca="1" si="317">EJ87</f>
        <v/>
      </c>
      <c r="FA87" s="509" t="str">
        <f t="shared" ref="FA87" ca="1" si="318">EO87</f>
        <v/>
      </c>
      <c r="FC87" s="509">
        <f t="shared" ref="FC87" ca="1" si="319">COUNTA(EQ87:FA87)-COUNTBLANK(EQ87:FA87)</f>
        <v>0</v>
      </c>
      <c r="FD87" s="280">
        <f t="shared" ref="FD87" ca="1" si="320">SUM(EQ87:FA87)</f>
        <v>0</v>
      </c>
      <c r="FE87" s="280" t="str">
        <f t="shared" ref="FE87" ca="1" si="321">IF(AND(FC87=FD87,FD87&gt;0),"Show","Hide")</f>
        <v>Hide</v>
      </c>
      <c r="FF87" s="228"/>
      <c r="FG87" s="281"/>
      <c r="FH87" s="281"/>
      <c r="FI87" s="281"/>
      <c r="FJ87" s="281"/>
      <c r="FK87" s="281"/>
      <c r="FL87" s="281"/>
    </row>
    <row r="88" spans="1:168" ht="6" customHeight="1" x14ac:dyDescent="0.25">
      <c r="A88" s="28" t="s">
        <v>526</v>
      </c>
      <c r="C88" s="93"/>
      <c r="D88" s="128"/>
      <c r="E88" s="86"/>
      <c r="F88" s="195"/>
      <c r="G88" s="153"/>
      <c r="H88" s="182"/>
      <c r="I88" s="196"/>
      <c r="J88" s="96"/>
      <c r="K88" s="196"/>
      <c r="L88" s="127"/>
      <c r="M88" s="127"/>
      <c r="N88" s="127"/>
      <c r="O88" s="127"/>
      <c r="Q88" s="1"/>
      <c r="AE88" s="11"/>
      <c r="AF88" s="122"/>
      <c r="AG88" s="12" t="b">
        <f>AG87</f>
        <v>1</v>
      </c>
      <c r="AH88" s="12"/>
      <c r="AI88" s="168"/>
      <c r="AJ88" s="166"/>
      <c r="AK88" s="166"/>
      <c r="AL88" s="167"/>
      <c r="AM88" s="1"/>
      <c r="AN88" s="1"/>
      <c r="AO88" s="1"/>
      <c r="AP88" s="1"/>
      <c r="AQ88" s="1"/>
      <c r="AR88" s="1"/>
      <c r="AS88" s="1"/>
      <c r="AT88" s="230" t="str">
        <f t="shared" si="282"/>
        <v/>
      </c>
      <c r="AU88" s="231" t="str">
        <f t="shared" si="281"/>
        <v/>
      </c>
      <c r="AV88" s="227"/>
      <c r="AW88" s="230" t="str">
        <f>AW87</f>
        <v/>
      </c>
      <c r="AX88" s="227"/>
      <c r="AY88" s="230" t="str">
        <f>AY87</f>
        <v/>
      </c>
      <c r="AZ88" s="227"/>
      <c r="BA88" s="230" t="str">
        <f>BA87</f>
        <v/>
      </c>
      <c r="BB88" s="227"/>
      <c r="BC88" s="230" t="str">
        <f>BC87</f>
        <v/>
      </c>
      <c r="BD88" s="227"/>
      <c r="BE88" s="230" t="str">
        <f>BE87</f>
        <v/>
      </c>
      <c r="BF88" s="227"/>
      <c r="BG88" s="230" t="str">
        <f>BG87</f>
        <v/>
      </c>
      <c r="BH88" s="1"/>
      <c r="FE88" s="90" t="str">
        <f ca="1">FE87</f>
        <v>Hide</v>
      </c>
      <c r="FF88" s="228"/>
      <c r="FG88" s="281"/>
      <c r="FH88" s="281"/>
      <c r="FI88" s="281"/>
      <c r="FJ88" s="281"/>
      <c r="FK88" s="281"/>
      <c r="FL88" s="281"/>
    </row>
    <row r="89" spans="1:168" ht="6" customHeight="1" x14ac:dyDescent="0.25">
      <c r="A89" s="28" t="s">
        <v>526</v>
      </c>
      <c r="C89" s="92"/>
      <c r="D89" s="3"/>
      <c r="E89" s="82"/>
      <c r="F89" s="191"/>
      <c r="G89" s="154"/>
      <c r="H89" s="187"/>
      <c r="I89" s="192"/>
      <c r="J89" s="94"/>
      <c r="K89" s="192"/>
      <c r="L89" s="507"/>
      <c r="M89" s="507"/>
      <c r="N89" s="507"/>
      <c r="O89" s="507"/>
      <c r="Q89" s="1"/>
      <c r="AE89" s="11"/>
      <c r="AF89" s="122"/>
      <c r="AG89" s="124" t="b">
        <f>AG90</f>
        <v>1</v>
      </c>
      <c r="AH89" s="124"/>
      <c r="AI89" s="168"/>
      <c r="AJ89" s="166"/>
      <c r="AK89" s="166"/>
      <c r="AL89" s="167"/>
      <c r="AM89" s="1"/>
      <c r="AN89" s="1"/>
      <c r="AO89" s="1"/>
      <c r="AP89" s="1"/>
      <c r="AQ89" s="1"/>
      <c r="AR89" s="1"/>
      <c r="AS89" s="1"/>
      <c r="AT89" s="230" t="str">
        <f t="shared" si="282"/>
        <v/>
      </c>
      <c r="AU89" s="231" t="str">
        <f t="shared" si="281"/>
        <v/>
      </c>
      <c r="AV89" s="227"/>
      <c r="AW89" s="230" t="str">
        <f>AW90</f>
        <v/>
      </c>
      <c r="AX89" s="227"/>
      <c r="AY89" s="230" t="str">
        <f>AY90</f>
        <v/>
      </c>
      <c r="AZ89" s="227"/>
      <c r="BA89" s="230" t="str">
        <f>BA90</f>
        <v/>
      </c>
      <c r="BB89" s="227"/>
      <c r="BC89" s="230" t="str">
        <f>BC90</f>
        <v/>
      </c>
      <c r="BD89" s="227"/>
      <c r="BE89" s="230" t="str">
        <f>BE90</f>
        <v/>
      </c>
      <c r="BF89" s="227"/>
      <c r="BG89" s="230" t="str">
        <f>BG90</f>
        <v/>
      </c>
      <c r="BH89" s="1"/>
      <c r="FE89" s="90" t="str">
        <f ca="1">FE90</f>
        <v>Hide</v>
      </c>
      <c r="FF89" s="228"/>
      <c r="FG89" s="281"/>
      <c r="FH89" s="281"/>
      <c r="FI89" s="281"/>
      <c r="FJ89" s="281"/>
      <c r="FK89" s="281"/>
      <c r="FL89" s="281"/>
    </row>
    <row r="90" spans="1:168" ht="15" x14ac:dyDescent="0.25">
      <c r="A90" s="28" t="s">
        <v>526</v>
      </c>
      <c r="C90" s="176" t="s">
        <v>558</v>
      </c>
      <c r="D90" s="316" t="str">
        <f>IF(Cklst_Style=4,IF(FIND("--",$C$3)=11,MID($C$3,9,1)&amp;"."&amp;AI90,MID($C$3,9,2)&amp;"."&amp;AI90),IF(FIND("--",$C$3)=9,MID($C$3,7,1)&amp;"."&amp;AI90,MID($C$3,7,2)&amp;"."&amp;AI90))</f>
        <v>3.25</v>
      </c>
      <c r="E90" s="483" t="s">
        <v>775</v>
      </c>
      <c r="F90" s="177"/>
      <c r="G90" s="508" t="s">
        <v>203</v>
      </c>
      <c r="H90" s="181"/>
      <c r="I90" s="151" t="s">
        <v>216</v>
      </c>
      <c r="J90" s="143"/>
      <c r="K90" s="192"/>
      <c r="L90" s="482"/>
      <c r="M90" s="482"/>
      <c r="N90" s="482"/>
      <c r="O90" s="482"/>
      <c r="Q90" s="1"/>
      <c r="R90" s="171"/>
      <c r="S90" s="171"/>
      <c r="T90" s="171"/>
      <c r="U90" s="171"/>
      <c r="AE90" s="11" t="b">
        <f>IF(F90=CHAR(80),TRUE,FALSE)</f>
        <v>0</v>
      </c>
      <c r="AF90" s="122" t="b">
        <f>IF(H90=CHAR(80),TRUE,FALSE)</f>
        <v>0</v>
      </c>
      <c r="AG90" s="12" t="b">
        <f>IF(OR(C90=CHAR(80),C90="."),TRUE,FALSE)</f>
        <v>1</v>
      </c>
      <c r="AH90" s="218">
        <v>0</v>
      </c>
      <c r="AI90" s="169">
        <v>25</v>
      </c>
      <c r="AJ90" s="160"/>
      <c r="AK90" s="160"/>
      <c r="AL90" s="161" t="b">
        <v>1</v>
      </c>
      <c r="AM90" s="1"/>
      <c r="AN90" s="1"/>
      <c r="AO90" s="1"/>
      <c r="AP90" s="1"/>
      <c r="AQ90" s="1"/>
      <c r="AR90" s="1"/>
      <c r="AS90" s="1"/>
      <c r="AT90" s="230" t="str">
        <f t="shared" si="282"/>
        <v/>
      </c>
      <c r="AU90" s="231" t="str">
        <f t="shared" si="281"/>
        <v>3.25</v>
      </c>
      <c r="AV90" s="318"/>
      <c r="AW90" s="230" t="str">
        <f>IF(AND(Setup_Flag=1,AV90="",$C90=""),FALSE,"")</f>
        <v/>
      </c>
      <c r="AX90" s="318"/>
      <c r="AY90" s="230" t="str">
        <f>IF(AND(MR2_Flag=1,AX90="",$C90=""),FALSE,"")</f>
        <v/>
      </c>
      <c r="AZ90" s="318"/>
      <c r="BA90" s="230" t="str">
        <f>IF(AND(DP_Flag=1,AZ90="",$C90=""),FALSE,"")</f>
        <v/>
      </c>
      <c r="BB90" s="318"/>
      <c r="BC90" s="230" t="str">
        <f>IF(AND(SS_Flag=1,BB90="",$C90=""),FALSE,"")</f>
        <v/>
      </c>
      <c r="BD90" s="318"/>
      <c r="BE90" s="230" t="str">
        <f>IF(AND(SP_Flag=1,BD90="",$C90=""),FALSE,"")</f>
        <v/>
      </c>
      <c r="BF90" s="318"/>
      <c r="BG90" s="230" t="str">
        <f>IF(AND(FM_Flag=1,BF90="",$C90=""),FALSE,"")</f>
        <v/>
      </c>
      <c r="BH90" s="1"/>
      <c r="BI90" s="268"/>
      <c r="BJ90" s="269" t="s">
        <v>675</v>
      </c>
      <c r="BK90" s="269" t="s">
        <v>675</v>
      </c>
      <c r="BL90" s="269" t="s">
        <v>675</v>
      </c>
      <c r="BM90" s="269" t="s">
        <v>675</v>
      </c>
      <c r="BN90" s="269" t="s">
        <v>675</v>
      </c>
      <c r="BO90" s="269" t="s">
        <v>675</v>
      </c>
      <c r="BP90" s="270" t="str">
        <f ca="1">IF(OR(BI$16=0,BR$16&lt;&gt;0),"",IF(OFFSET(BI90,0,BI$16)="Y",1,IF(OFFSET(BI90,0,BI$16)="N",0,"")))</f>
        <v/>
      </c>
      <c r="BQ90" s="278"/>
      <c r="BR90" s="268"/>
      <c r="BS90" s="269" t="s">
        <v>675</v>
      </c>
      <c r="BT90" s="269" t="s">
        <v>675</v>
      </c>
      <c r="BU90" s="269" t="s">
        <v>675</v>
      </c>
      <c r="BV90" s="269" t="s">
        <v>675</v>
      </c>
      <c r="BW90" s="269" t="s">
        <v>675</v>
      </c>
      <c r="BX90" s="269" t="s">
        <v>675</v>
      </c>
      <c r="BY90" s="269" t="s">
        <v>675</v>
      </c>
      <c r="BZ90" s="269" t="s">
        <v>675</v>
      </c>
      <c r="CA90" s="269" t="s">
        <v>675</v>
      </c>
      <c r="CB90" s="269" t="s">
        <v>675</v>
      </c>
      <c r="CC90" s="269" t="s">
        <v>675</v>
      </c>
      <c r="CD90" s="269" t="s">
        <v>675</v>
      </c>
      <c r="CE90" s="269" t="s">
        <v>675</v>
      </c>
      <c r="CF90" s="269" t="s">
        <v>675</v>
      </c>
      <c r="CG90" s="269" t="s">
        <v>675</v>
      </c>
      <c r="CH90" s="269" t="s">
        <v>675</v>
      </c>
      <c r="CI90" s="269" t="s">
        <v>675</v>
      </c>
      <c r="CJ90" s="269" t="s">
        <v>675</v>
      </c>
      <c r="CK90" s="269" t="s">
        <v>675</v>
      </c>
      <c r="CL90" s="270" t="str">
        <f ca="1">IF(BR$16=0,"",IF(OFFSET(BR90,0,BR$16)="Y",1,IF(OFFSET(BR90,0,BR$16)="N",0,"")))</f>
        <v/>
      </c>
      <c r="CM90" s="278"/>
      <c r="CN90" s="268"/>
      <c r="CO90" s="269" t="s">
        <v>675</v>
      </c>
      <c r="CP90" s="269" t="s">
        <v>675</v>
      </c>
      <c r="CQ90" s="269" t="s">
        <v>675</v>
      </c>
      <c r="CR90" s="269" t="s">
        <v>675</v>
      </c>
      <c r="CS90" s="269" t="s">
        <v>675</v>
      </c>
      <c r="CT90" s="270" t="str">
        <f ca="1">IF(OR(CN$16=0,CW$16&lt;&gt;0),"",IF(CW$16=1,0,IF(OFFSET(CN90,0,CN$16)="Y",1,IF(OFFSET(CN90,0,CN$16)="N",0,""))))</f>
        <v/>
      </c>
      <c r="CU90" s="188"/>
      <c r="CV90" s="268"/>
      <c r="CW90" s="269" t="s">
        <v>675</v>
      </c>
      <c r="CX90" s="269" t="s">
        <v>675</v>
      </c>
      <c r="CY90" s="269" t="s">
        <v>675</v>
      </c>
      <c r="CZ90" s="269" t="s">
        <v>675</v>
      </c>
      <c r="DA90" s="269" t="s">
        <v>675</v>
      </c>
      <c r="DB90" s="269" t="s">
        <v>675</v>
      </c>
      <c r="DC90" s="269" t="s">
        <v>675</v>
      </c>
      <c r="DD90" s="269" t="s">
        <v>675</v>
      </c>
      <c r="DE90" s="269" t="s">
        <v>675</v>
      </c>
      <c r="DF90" s="270" t="str">
        <f>IF(CV$16=0,"",IF(OR(AND(CW$16=1,CW90="Y"),AND(CX$16=1,CX90="Y"),AND(CY$16=1,CY90="Y"),AND(CZ$16=1,CZ90="Y"),AND(DA$16=1,DA90="Y"),AND(DB$16=1,DB90="Y"),AND(DC$16=1,DC90="Y"),AND(DD$16=1,DD90="Y"),AND(DE$16=1,DE90="Y")),1,IF(OR(AND(CW$16=1,CW90="N"),AND(CX$16=1,CX90="N"),AND(CY$16=1,CY90="N"),AND(CZ$16=1,CZ90="N"),AND(DA$16=1,DA90="N"),AND(DB$16=1,DB90="N"),AND(DC$16=1,DC90="N"),AND(DD$16=1,DD90="N"),AND(DE$16=1,DE90="N")),0,"")))</f>
        <v/>
      </c>
      <c r="DG90" s="188"/>
      <c r="DH90" s="268"/>
      <c r="DI90" s="269" t="s">
        <v>675</v>
      </c>
      <c r="DJ90" s="269" t="s">
        <v>675</v>
      </c>
      <c r="DK90" s="270" t="str">
        <f ca="1">IF(DH$16=0,"",IF(OFFSET(DH90,0,DH$16)="Y",1,IF(OFFSET(DH90,0,DH$16)="N",0,"")))</f>
        <v/>
      </c>
      <c r="DL90" s="188"/>
      <c r="DM90" s="268"/>
      <c r="DN90" s="269" t="s">
        <v>675</v>
      </c>
      <c r="DO90" s="269" t="s">
        <v>675</v>
      </c>
      <c r="DP90" s="270" t="str">
        <f ca="1">IF(DM$16=0,"",IF(OFFSET(DM90,0,DM$16)="Y",1,IF(OFFSET(DM90,0,DM$16)="N",0,"")))</f>
        <v/>
      </c>
      <c r="DQ90" s="188"/>
      <c r="DR90" s="268"/>
      <c r="DS90" s="269" t="s">
        <v>676</v>
      </c>
      <c r="DT90" s="279"/>
      <c r="DU90" s="270" t="str">
        <f ca="1">IF(DR$16=0,"",IF(AND(OFFSET(DR90,0,1)="Y",DS$16="Yes"),1,IF(OFFSET(DR90,0,1)="N",1,0)))</f>
        <v/>
      </c>
      <c r="DV90" s="188"/>
      <c r="DW90" s="268"/>
      <c r="DX90" s="269" t="s">
        <v>676</v>
      </c>
      <c r="DY90" s="279"/>
      <c r="DZ90" s="270" t="str">
        <f ca="1">IF(DW$16=0,"",IF(AND(OFFSET(DW90,0,1)="Y",DX$16="Yes"),1,IF(OFFSET(DW90,0,1)="N",1,0)))</f>
        <v/>
      </c>
      <c r="EA90" s="188"/>
      <c r="EB90" s="268"/>
      <c r="EC90" s="269" t="s">
        <v>676</v>
      </c>
      <c r="ED90" s="279"/>
      <c r="EE90" s="270" t="str">
        <f ca="1">IF(EB$16=0,"",IF(AND(OFFSET(EB90,0,1)="Y",EC$16="Yes"),1,IF(OFFSET(EB90,0,1)="N",1,0)))</f>
        <v/>
      </c>
      <c r="EF90" s="188"/>
      <c r="EG90" s="268"/>
      <c r="EH90" s="269" t="s">
        <v>676</v>
      </c>
      <c r="EI90" s="279"/>
      <c r="EJ90" s="270" t="str">
        <f ca="1">IF(EG$16=0,"",IF(AND(OFFSET(EG90,0,1)="Y",EH$16="Yes"),1,IF(OFFSET(EG90,0,1)="N",1,0)))</f>
        <v/>
      </c>
      <c r="EK90" s="188"/>
      <c r="EL90" s="268"/>
      <c r="EM90" s="269" t="s">
        <v>676</v>
      </c>
      <c r="EN90" s="279"/>
      <c r="EO90" s="270" t="str">
        <f ca="1">IF(EL$16=0,"",IF(AND(OFFSET(EL90,0,1)="Y",EM$16="Yes"),1,IF(OFFSET(EL90,0,1)="N",1,0)))</f>
        <v/>
      </c>
      <c r="EP90" s="271"/>
      <c r="EQ90" s="509" t="str">
        <f ca="1">BP90</f>
        <v/>
      </c>
      <c r="ER90" s="509" t="str">
        <f t="shared" ref="ER90" ca="1" si="322">CL90</f>
        <v/>
      </c>
      <c r="ES90" s="509" t="str">
        <f t="shared" ref="ES90" ca="1" si="323">CT90</f>
        <v/>
      </c>
      <c r="ET90" s="509" t="str">
        <f t="shared" ref="ET90" si="324">DF90</f>
        <v/>
      </c>
      <c r="EU90" s="509" t="str">
        <f t="shared" ref="EU90" ca="1" si="325">DK90</f>
        <v/>
      </c>
      <c r="EV90" s="509" t="str">
        <f t="shared" ref="EV90" ca="1" si="326">DP90</f>
        <v/>
      </c>
      <c r="EW90" s="509" t="str">
        <f t="shared" ref="EW90" ca="1" si="327">DU90</f>
        <v/>
      </c>
      <c r="EX90" s="509" t="str">
        <f t="shared" ref="EX90" ca="1" si="328">DZ90</f>
        <v/>
      </c>
      <c r="EY90" s="509" t="str">
        <f t="shared" ref="EY90" ca="1" si="329">EE90</f>
        <v/>
      </c>
      <c r="EZ90" s="509" t="str">
        <f t="shared" ref="EZ90" ca="1" si="330">EJ90</f>
        <v/>
      </c>
      <c r="FA90" s="509" t="str">
        <f t="shared" ref="FA90" ca="1" si="331">EO90</f>
        <v/>
      </c>
      <c r="FC90" s="509">
        <f t="shared" ref="FC90" ca="1" si="332">COUNTA(EQ90:FA90)-COUNTBLANK(EQ90:FA90)</f>
        <v>0</v>
      </c>
      <c r="FD90" s="280">
        <f t="shared" ref="FD90" ca="1" si="333">SUM(EQ90:FA90)</f>
        <v>0</v>
      </c>
      <c r="FE90" s="280" t="str">
        <f t="shared" ref="FE90" ca="1" si="334">IF(AND(FC90=FD90,FD90&gt;0),"Show","Hide")</f>
        <v>Hide</v>
      </c>
      <c r="FF90" s="228"/>
      <c r="FG90" s="281"/>
      <c r="FH90" s="281"/>
      <c r="FI90" s="281"/>
      <c r="FJ90" s="281"/>
      <c r="FK90" s="281"/>
      <c r="FL90" s="281"/>
    </row>
    <row r="91" spans="1:168" ht="6" customHeight="1" x14ac:dyDescent="0.25">
      <c r="A91" s="28" t="s">
        <v>526</v>
      </c>
      <c r="C91" s="93"/>
      <c r="D91" s="128"/>
      <c r="E91" s="86"/>
      <c r="F91" s="195"/>
      <c r="G91" s="153"/>
      <c r="H91" s="182"/>
      <c r="I91" s="196"/>
      <c r="J91" s="96"/>
      <c r="K91" s="196"/>
      <c r="L91" s="127"/>
      <c r="M91" s="127"/>
      <c r="N91" s="127"/>
      <c r="O91" s="127"/>
      <c r="Q91" s="1"/>
      <c r="AE91" s="11"/>
      <c r="AF91" s="122"/>
      <c r="AG91" s="12" t="b">
        <f>AG90</f>
        <v>1</v>
      </c>
      <c r="AH91" s="12"/>
      <c r="AI91" s="168"/>
      <c r="AJ91" s="166"/>
      <c r="AK91" s="166"/>
      <c r="AL91" s="167"/>
      <c r="AM91" s="1"/>
      <c r="AN91" s="1"/>
      <c r="AO91" s="1"/>
      <c r="AP91" s="1"/>
      <c r="AQ91" s="1"/>
      <c r="AR91" s="1"/>
      <c r="AS91" s="1"/>
      <c r="AT91" s="230" t="str">
        <f t="shared" si="282"/>
        <v/>
      </c>
      <c r="AU91" s="231" t="str">
        <f t="shared" si="281"/>
        <v/>
      </c>
      <c r="AV91" s="227"/>
      <c r="AW91" s="230" t="str">
        <f>AW90</f>
        <v/>
      </c>
      <c r="AX91" s="227"/>
      <c r="AY91" s="230" t="str">
        <f>AY90</f>
        <v/>
      </c>
      <c r="AZ91" s="227"/>
      <c r="BA91" s="230" t="str">
        <f>BA90</f>
        <v/>
      </c>
      <c r="BB91" s="227"/>
      <c r="BC91" s="230" t="str">
        <f>BC90</f>
        <v/>
      </c>
      <c r="BD91" s="227"/>
      <c r="BE91" s="230" t="str">
        <f>BE90</f>
        <v/>
      </c>
      <c r="BF91" s="227"/>
      <c r="BG91" s="230" t="str">
        <f>BG90</f>
        <v/>
      </c>
      <c r="BH91" s="1"/>
      <c r="FE91" s="90" t="str">
        <f ca="1">FE90</f>
        <v>Hide</v>
      </c>
      <c r="FF91" s="228"/>
      <c r="FG91" s="281"/>
      <c r="FH91" s="281"/>
      <c r="FI91" s="281"/>
      <c r="FJ91" s="281"/>
      <c r="FK91" s="281"/>
      <c r="FL91" s="281"/>
    </row>
    <row r="92" spans="1:168" ht="6" customHeight="1" x14ac:dyDescent="0.25">
      <c r="A92" s="28" t="s">
        <v>526</v>
      </c>
      <c r="C92" s="92"/>
      <c r="D92" s="3"/>
      <c r="E92" s="82"/>
      <c r="F92" s="191"/>
      <c r="G92" s="154"/>
      <c r="H92" s="187"/>
      <c r="I92" s="192"/>
      <c r="J92" s="94"/>
      <c r="K92" s="192"/>
      <c r="L92" s="507"/>
      <c r="M92" s="507"/>
      <c r="N92" s="507"/>
      <c r="O92" s="507"/>
      <c r="Q92" s="1"/>
      <c r="AE92" s="11"/>
      <c r="AF92" s="122"/>
      <c r="AG92" s="124" t="b">
        <f>AG93</f>
        <v>1</v>
      </c>
      <c r="AH92" s="124"/>
      <c r="AI92" s="168"/>
      <c r="AJ92" s="166"/>
      <c r="AK92" s="166"/>
      <c r="AL92" s="167"/>
      <c r="AM92" s="1"/>
      <c r="AN92" s="1"/>
      <c r="AO92" s="1"/>
      <c r="AP92" s="1"/>
      <c r="AQ92" s="1"/>
      <c r="AR92" s="1"/>
      <c r="AS92" s="1"/>
      <c r="AT92" s="230" t="str">
        <f t="shared" si="282"/>
        <v/>
      </c>
      <c r="AU92" s="231" t="str">
        <f t="shared" si="281"/>
        <v/>
      </c>
      <c r="AV92" s="227"/>
      <c r="AW92" s="230" t="str">
        <f>AW93</f>
        <v/>
      </c>
      <c r="AX92" s="227"/>
      <c r="AY92" s="230" t="str">
        <f>AY93</f>
        <v/>
      </c>
      <c r="AZ92" s="227"/>
      <c r="BA92" s="230" t="str">
        <f>BA93</f>
        <v/>
      </c>
      <c r="BB92" s="227"/>
      <c r="BC92" s="230" t="str">
        <f>BC93</f>
        <v/>
      </c>
      <c r="BD92" s="227"/>
      <c r="BE92" s="230" t="str">
        <f>BE93</f>
        <v/>
      </c>
      <c r="BF92" s="227"/>
      <c r="BG92" s="230" t="str">
        <f>BG93</f>
        <v/>
      </c>
      <c r="BH92" s="1"/>
      <c r="FE92" s="90" t="str">
        <f ca="1">FE93</f>
        <v>Hide</v>
      </c>
      <c r="FF92" s="228"/>
      <c r="FG92" s="281"/>
      <c r="FH92" s="281"/>
      <c r="FI92" s="281"/>
      <c r="FJ92" s="281"/>
      <c r="FK92" s="281"/>
      <c r="FL92" s="281"/>
    </row>
    <row r="93" spans="1:168" ht="15" x14ac:dyDescent="0.25">
      <c r="A93" s="28" t="s">
        <v>526</v>
      </c>
      <c r="C93" s="176" t="s">
        <v>558</v>
      </c>
      <c r="D93" s="316" t="str">
        <f>IF(Cklst_Style=4,IF(FIND("--",$C$3)=11,MID($C$3,9,1)&amp;"."&amp;AI93,MID($C$3,9,2)&amp;"."&amp;AI93),IF(FIND("--",$C$3)=9,MID($C$3,7,1)&amp;"."&amp;AI93,MID($C$3,7,2)&amp;"."&amp;AI93))</f>
        <v>3.26</v>
      </c>
      <c r="E93" s="483" t="s">
        <v>776</v>
      </c>
      <c r="F93" s="177"/>
      <c r="G93" s="508" t="s">
        <v>203</v>
      </c>
      <c r="H93" s="181"/>
      <c r="I93" s="151" t="s">
        <v>216</v>
      </c>
      <c r="J93" s="143"/>
      <c r="K93" s="192"/>
      <c r="L93" s="482"/>
      <c r="M93" s="482"/>
      <c r="N93" s="482"/>
      <c r="O93" s="482"/>
      <c r="Q93" s="1"/>
      <c r="R93" s="171"/>
      <c r="S93" s="171"/>
      <c r="T93" s="171"/>
      <c r="U93" s="171"/>
      <c r="AE93" s="11" t="b">
        <f>IF(F93=CHAR(80),TRUE,FALSE)</f>
        <v>0</v>
      </c>
      <c r="AF93" s="122" t="b">
        <f>IF(H93=CHAR(80),TRUE,FALSE)</f>
        <v>0</v>
      </c>
      <c r="AG93" s="12" t="b">
        <f>IF(OR(C93=CHAR(80),C93="."),TRUE,FALSE)</f>
        <v>1</v>
      </c>
      <c r="AH93" s="218">
        <v>0</v>
      </c>
      <c r="AI93" s="169">
        <v>26</v>
      </c>
      <c r="AJ93" s="160"/>
      <c r="AK93" s="160"/>
      <c r="AL93" s="161" t="b">
        <v>1</v>
      </c>
      <c r="AM93" s="1"/>
      <c r="AN93" s="1"/>
      <c r="AO93" s="1"/>
      <c r="AP93" s="1"/>
      <c r="AQ93" s="1"/>
      <c r="AR93" s="1"/>
      <c r="AS93" s="1"/>
      <c r="AT93" s="230" t="str">
        <f t="shared" si="282"/>
        <v/>
      </c>
      <c r="AU93" s="231" t="str">
        <f t="shared" si="281"/>
        <v>3.26</v>
      </c>
      <c r="AV93" s="318"/>
      <c r="AW93" s="230" t="str">
        <f>IF(AND(Setup_Flag=1,AV93="",$C93=""),FALSE,"")</f>
        <v/>
      </c>
      <c r="AX93" s="318"/>
      <c r="AY93" s="230" t="str">
        <f>IF(AND(MR2_Flag=1,AX93="",$C93=""),FALSE,"")</f>
        <v/>
      </c>
      <c r="AZ93" s="318"/>
      <c r="BA93" s="230" t="str">
        <f>IF(AND(DP_Flag=1,AZ93="",$C93=""),FALSE,"")</f>
        <v/>
      </c>
      <c r="BB93" s="318"/>
      <c r="BC93" s="230" t="str">
        <f>IF(AND(SS_Flag=1,BB93="",$C93=""),FALSE,"")</f>
        <v/>
      </c>
      <c r="BD93" s="318"/>
      <c r="BE93" s="230" t="str">
        <f>IF(AND(SP_Flag=1,BD93="",$C93=""),FALSE,"")</f>
        <v/>
      </c>
      <c r="BF93" s="318"/>
      <c r="BG93" s="230" t="str">
        <f>IF(AND(FM_Flag=1,BF93="",$C93=""),FALSE,"")</f>
        <v/>
      </c>
      <c r="BH93" s="1"/>
      <c r="BI93" s="268"/>
      <c r="BJ93" s="269" t="s">
        <v>675</v>
      </c>
      <c r="BK93" s="269" t="s">
        <v>675</v>
      </c>
      <c r="BL93" s="269" t="s">
        <v>675</v>
      </c>
      <c r="BM93" s="269" t="s">
        <v>675</v>
      </c>
      <c r="BN93" s="269" t="s">
        <v>675</v>
      </c>
      <c r="BO93" s="269" t="s">
        <v>675</v>
      </c>
      <c r="BP93" s="270" t="str">
        <f ca="1">IF(OR(BI$16=0,BR$16&lt;&gt;0),"",IF(OFFSET(BI93,0,BI$16)="Y",1,IF(OFFSET(BI93,0,BI$16)="N",0,"")))</f>
        <v/>
      </c>
      <c r="BQ93" s="278"/>
      <c r="BR93" s="268"/>
      <c r="BS93" s="269" t="s">
        <v>675</v>
      </c>
      <c r="BT93" s="269" t="s">
        <v>675</v>
      </c>
      <c r="BU93" s="269" t="s">
        <v>675</v>
      </c>
      <c r="BV93" s="269" t="s">
        <v>675</v>
      </c>
      <c r="BW93" s="269" t="s">
        <v>675</v>
      </c>
      <c r="BX93" s="269" t="s">
        <v>675</v>
      </c>
      <c r="BY93" s="269" t="s">
        <v>675</v>
      </c>
      <c r="BZ93" s="269" t="s">
        <v>675</v>
      </c>
      <c r="CA93" s="269" t="s">
        <v>675</v>
      </c>
      <c r="CB93" s="269" t="s">
        <v>675</v>
      </c>
      <c r="CC93" s="269" t="s">
        <v>675</v>
      </c>
      <c r="CD93" s="269" t="s">
        <v>675</v>
      </c>
      <c r="CE93" s="269" t="s">
        <v>675</v>
      </c>
      <c r="CF93" s="269" t="s">
        <v>675</v>
      </c>
      <c r="CG93" s="269" t="s">
        <v>675</v>
      </c>
      <c r="CH93" s="269" t="s">
        <v>675</v>
      </c>
      <c r="CI93" s="269" t="s">
        <v>675</v>
      </c>
      <c r="CJ93" s="269" t="s">
        <v>675</v>
      </c>
      <c r="CK93" s="269" t="s">
        <v>675</v>
      </c>
      <c r="CL93" s="270" t="str">
        <f ca="1">IF(BR$16=0,"",IF(OFFSET(BR93,0,BR$16)="Y",1,IF(OFFSET(BR93,0,BR$16)="N",0,"")))</f>
        <v/>
      </c>
      <c r="CM93" s="278"/>
      <c r="CN93" s="268"/>
      <c r="CO93" s="269" t="s">
        <v>675</v>
      </c>
      <c r="CP93" s="269" t="s">
        <v>675</v>
      </c>
      <c r="CQ93" s="269" t="s">
        <v>675</v>
      </c>
      <c r="CR93" s="269" t="s">
        <v>675</v>
      </c>
      <c r="CS93" s="269" t="s">
        <v>675</v>
      </c>
      <c r="CT93" s="270" t="str">
        <f ca="1">IF(OR(CN$16=0,CW$16&lt;&gt;0),"",IF(CW$16=1,0,IF(OFFSET(CN93,0,CN$16)="Y",1,IF(OFFSET(CN93,0,CN$16)="N",0,""))))</f>
        <v/>
      </c>
      <c r="CU93" s="188"/>
      <c r="CV93" s="268"/>
      <c r="CW93" s="269" t="s">
        <v>675</v>
      </c>
      <c r="CX93" s="269" t="s">
        <v>675</v>
      </c>
      <c r="CY93" s="269" t="s">
        <v>675</v>
      </c>
      <c r="CZ93" s="269" t="s">
        <v>675</v>
      </c>
      <c r="DA93" s="269" t="s">
        <v>675</v>
      </c>
      <c r="DB93" s="269" t="s">
        <v>675</v>
      </c>
      <c r="DC93" s="269" t="s">
        <v>675</v>
      </c>
      <c r="DD93" s="269" t="s">
        <v>675</v>
      </c>
      <c r="DE93" s="269" t="s">
        <v>675</v>
      </c>
      <c r="DF93" s="270" t="str">
        <f>IF(CV$16=0,"",IF(OR(AND(CW$16=1,CW93="Y"),AND(CX$16=1,CX93="Y"),AND(CY$16=1,CY93="Y"),AND(CZ$16=1,CZ93="Y"),AND(DA$16=1,DA93="Y"),AND(DB$16=1,DB93="Y"),AND(DC$16=1,DC93="Y"),AND(DD$16=1,DD93="Y"),AND(DE$16=1,DE93="Y")),1,IF(OR(AND(CW$16=1,CW93="N"),AND(CX$16=1,CX93="N"),AND(CY$16=1,CY93="N"),AND(CZ$16=1,CZ93="N"),AND(DA$16=1,DA93="N"),AND(DB$16=1,DB93="N"),AND(DC$16=1,DC93="N"),AND(DD$16=1,DD93="N"),AND(DE$16=1,DE93="N")),0,"")))</f>
        <v/>
      </c>
      <c r="DG93" s="188"/>
      <c r="DH93" s="268"/>
      <c r="DI93" s="269" t="s">
        <v>675</v>
      </c>
      <c r="DJ93" s="269" t="s">
        <v>675</v>
      </c>
      <c r="DK93" s="270" t="str">
        <f ca="1">IF(DH$16=0,"",IF(OFFSET(DH93,0,DH$16)="Y",1,IF(OFFSET(DH93,0,DH$16)="N",0,"")))</f>
        <v/>
      </c>
      <c r="DL93" s="188"/>
      <c r="DM93" s="268"/>
      <c r="DN93" s="269" t="s">
        <v>675</v>
      </c>
      <c r="DO93" s="269" t="s">
        <v>675</v>
      </c>
      <c r="DP93" s="270" t="str">
        <f ca="1">IF(DM$16=0,"",IF(OFFSET(DM93,0,DM$16)="Y",1,IF(OFFSET(DM93,0,DM$16)="N",0,"")))</f>
        <v/>
      </c>
      <c r="DQ93" s="188"/>
      <c r="DR93" s="268"/>
      <c r="DS93" s="269" t="s">
        <v>676</v>
      </c>
      <c r="DT93" s="279"/>
      <c r="DU93" s="270" t="str">
        <f ca="1">IF(DR$16=0,"",IF(AND(OFFSET(DR93,0,1)="Y",DS$16="Yes"),1,IF(OFFSET(DR93,0,1)="N",1,0)))</f>
        <v/>
      </c>
      <c r="DV93" s="188"/>
      <c r="DW93" s="268"/>
      <c r="DX93" s="269" t="s">
        <v>676</v>
      </c>
      <c r="DY93" s="279"/>
      <c r="DZ93" s="270" t="str">
        <f ca="1">IF(DW$16=0,"",IF(AND(OFFSET(DW93,0,1)="Y",DX$16="Yes"),1,IF(OFFSET(DW93,0,1)="N",1,0)))</f>
        <v/>
      </c>
      <c r="EA93" s="188"/>
      <c r="EB93" s="268"/>
      <c r="EC93" s="269" t="s">
        <v>676</v>
      </c>
      <c r="ED93" s="279"/>
      <c r="EE93" s="270" t="str">
        <f ca="1">IF(EB$16=0,"",IF(AND(OFFSET(EB93,0,1)="Y",EC$16="Yes"),1,IF(OFFSET(EB93,0,1)="N",1,0)))</f>
        <v/>
      </c>
      <c r="EF93" s="188"/>
      <c r="EG93" s="268"/>
      <c r="EH93" s="269" t="s">
        <v>676</v>
      </c>
      <c r="EI93" s="279"/>
      <c r="EJ93" s="270" t="str">
        <f ca="1">IF(EG$16=0,"",IF(AND(OFFSET(EG93,0,1)="Y",EH$16="Yes"),1,IF(OFFSET(EG93,0,1)="N",1,0)))</f>
        <v/>
      </c>
      <c r="EK93" s="188"/>
      <c r="EL93" s="268"/>
      <c r="EM93" s="269" t="s">
        <v>676</v>
      </c>
      <c r="EN93" s="279"/>
      <c r="EO93" s="270" t="str">
        <f ca="1">IF(EL$16=0,"",IF(AND(OFFSET(EL93,0,1)="Y",EM$16="Yes"),1,IF(OFFSET(EL93,0,1)="N",1,0)))</f>
        <v/>
      </c>
      <c r="EP93" s="271"/>
      <c r="EQ93" s="509" t="str">
        <f ca="1">BP93</f>
        <v/>
      </c>
      <c r="ER93" s="509" t="str">
        <f t="shared" ref="ER93" ca="1" si="335">CL93</f>
        <v/>
      </c>
      <c r="ES93" s="509" t="str">
        <f t="shared" ref="ES93" ca="1" si="336">CT93</f>
        <v/>
      </c>
      <c r="ET93" s="509" t="str">
        <f t="shared" ref="ET93" si="337">DF93</f>
        <v/>
      </c>
      <c r="EU93" s="509" t="str">
        <f t="shared" ref="EU93" ca="1" si="338">DK93</f>
        <v/>
      </c>
      <c r="EV93" s="509" t="str">
        <f t="shared" ref="EV93" ca="1" si="339">DP93</f>
        <v/>
      </c>
      <c r="EW93" s="509" t="str">
        <f t="shared" ref="EW93" ca="1" si="340">DU93</f>
        <v/>
      </c>
      <c r="EX93" s="509" t="str">
        <f t="shared" ref="EX93" ca="1" si="341">DZ93</f>
        <v/>
      </c>
      <c r="EY93" s="509" t="str">
        <f t="shared" ref="EY93" ca="1" si="342">EE93</f>
        <v/>
      </c>
      <c r="EZ93" s="509" t="str">
        <f t="shared" ref="EZ93" ca="1" si="343">EJ93</f>
        <v/>
      </c>
      <c r="FA93" s="509" t="str">
        <f t="shared" ref="FA93" ca="1" si="344">EO93</f>
        <v/>
      </c>
      <c r="FC93" s="509">
        <f t="shared" ref="FC93" ca="1" si="345">COUNTA(EQ93:FA93)-COUNTBLANK(EQ93:FA93)</f>
        <v>0</v>
      </c>
      <c r="FD93" s="280">
        <f t="shared" ref="FD93" ca="1" si="346">SUM(EQ93:FA93)</f>
        <v>0</v>
      </c>
      <c r="FE93" s="280" t="str">
        <f t="shared" ref="FE93" ca="1" si="347">IF(AND(FC93=FD93,FD93&gt;0),"Show","Hide")</f>
        <v>Hide</v>
      </c>
      <c r="FF93" s="228"/>
      <c r="FG93" s="281"/>
      <c r="FH93" s="281"/>
      <c r="FI93" s="281"/>
      <c r="FJ93" s="281"/>
      <c r="FK93" s="281"/>
      <c r="FL93" s="281"/>
    </row>
    <row r="94" spans="1:168" ht="6" customHeight="1" x14ac:dyDescent="0.25">
      <c r="A94" s="28" t="s">
        <v>526</v>
      </c>
      <c r="C94" s="93"/>
      <c r="D94" s="128"/>
      <c r="E94" s="86"/>
      <c r="F94" s="195"/>
      <c r="G94" s="153"/>
      <c r="H94" s="182"/>
      <c r="I94" s="196"/>
      <c r="J94" s="96"/>
      <c r="K94" s="196"/>
      <c r="L94" s="127"/>
      <c r="M94" s="127"/>
      <c r="N94" s="127"/>
      <c r="O94" s="127"/>
      <c r="Q94" s="1"/>
      <c r="AE94" s="11"/>
      <c r="AF94" s="122"/>
      <c r="AG94" s="12" t="b">
        <f>AG93</f>
        <v>1</v>
      </c>
      <c r="AH94" s="12"/>
      <c r="AI94" s="168"/>
      <c r="AJ94" s="166"/>
      <c r="AK94" s="166"/>
      <c r="AL94" s="167"/>
      <c r="AM94" s="1"/>
      <c r="AN94" s="1"/>
      <c r="AO94" s="1"/>
      <c r="AP94" s="1"/>
      <c r="AQ94" s="1"/>
      <c r="AR94" s="1"/>
      <c r="AS94" s="1"/>
      <c r="AT94" s="230" t="str">
        <f t="shared" si="282"/>
        <v/>
      </c>
      <c r="AU94" s="231" t="str">
        <f t="shared" si="281"/>
        <v/>
      </c>
      <c r="AV94" s="227"/>
      <c r="AW94" s="230" t="str">
        <f>AW93</f>
        <v/>
      </c>
      <c r="AX94" s="227"/>
      <c r="AY94" s="230" t="str">
        <f>AY93</f>
        <v/>
      </c>
      <c r="AZ94" s="227"/>
      <c r="BA94" s="230" t="str">
        <f>BA93</f>
        <v/>
      </c>
      <c r="BB94" s="227"/>
      <c r="BC94" s="230" t="str">
        <f>BC93</f>
        <v/>
      </c>
      <c r="BD94" s="227"/>
      <c r="BE94" s="230" t="str">
        <f>BE93</f>
        <v/>
      </c>
      <c r="BF94" s="227"/>
      <c r="BG94" s="230" t="str">
        <f>BG93</f>
        <v/>
      </c>
      <c r="BH94" s="1"/>
      <c r="FE94" s="90" t="str">
        <f ca="1">FE93</f>
        <v>Hide</v>
      </c>
      <c r="FF94" s="228"/>
      <c r="FG94" s="281"/>
      <c r="FH94" s="281"/>
      <c r="FI94" s="281"/>
      <c r="FJ94" s="281"/>
      <c r="FK94" s="281"/>
      <c r="FL94" s="281"/>
    </row>
    <row r="95" spans="1:168" ht="6" customHeight="1" x14ac:dyDescent="0.25">
      <c r="A95" s="28" t="s">
        <v>526</v>
      </c>
      <c r="C95" s="92"/>
      <c r="D95" s="3"/>
      <c r="E95" s="82"/>
      <c r="F95" s="191"/>
      <c r="G95" s="154"/>
      <c r="H95" s="187"/>
      <c r="I95" s="192"/>
      <c r="J95" s="94"/>
      <c r="K95" s="192"/>
      <c r="L95" s="507"/>
      <c r="M95" s="507"/>
      <c r="N95" s="507"/>
      <c r="O95" s="507"/>
      <c r="Q95" s="1"/>
      <c r="AE95" s="11"/>
      <c r="AF95" s="122"/>
      <c r="AG95" s="124" t="b">
        <f>AG96</f>
        <v>1</v>
      </c>
      <c r="AH95" s="124"/>
      <c r="AI95" s="168"/>
      <c r="AJ95" s="166"/>
      <c r="AK95" s="166"/>
      <c r="AL95" s="167"/>
      <c r="AM95" s="1"/>
      <c r="AN95" s="1"/>
      <c r="AO95" s="1"/>
      <c r="AP95" s="1"/>
      <c r="AQ95" s="1"/>
      <c r="AR95" s="1"/>
      <c r="AS95" s="1"/>
      <c r="AT95" s="230" t="str">
        <f t="shared" si="282"/>
        <v/>
      </c>
      <c r="AU95" s="231" t="str">
        <f t="shared" si="281"/>
        <v/>
      </c>
      <c r="AV95" s="227"/>
      <c r="AW95" s="230" t="str">
        <f>AW96</f>
        <v/>
      </c>
      <c r="AX95" s="227"/>
      <c r="AY95" s="230" t="str">
        <f>AY96</f>
        <v/>
      </c>
      <c r="AZ95" s="227"/>
      <c r="BA95" s="230" t="str">
        <f>BA96</f>
        <v/>
      </c>
      <c r="BB95" s="227"/>
      <c r="BC95" s="230" t="str">
        <f>BC96</f>
        <v/>
      </c>
      <c r="BD95" s="227"/>
      <c r="BE95" s="230" t="str">
        <f>BE96</f>
        <v/>
      </c>
      <c r="BF95" s="227"/>
      <c r="BG95" s="230" t="str">
        <f>BG96</f>
        <v/>
      </c>
      <c r="BH95" s="1"/>
      <c r="FE95" s="90" t="str">
        <f ca="1">FE96</f>
        <v>Hide</v>
      </c>
      <c r="FF95" s="228"/>
      <c r="FG95" s="281"/>
      <c r="FH95" s="281"/>
      <c r="FI95" s="281"/>
      <c r="FJ95" s="281"/>
      <c r="FK95" s="281"/>
      <c r="FL95" s="281"/>
    </row>
    <row r="96" spans="1:168" ht="26.4" x14ac:dyDescent="0.25">
      <c r="A96" s="28" t="s">
        <v>526</v>
      </c>
      <c r="C96" s="176" t="s">
        <v>558</v>
      </c>
      <c r="D96" s="316" t="str">
        <f>IF(Cklst_Style=4,IF(FIND("--",$C$3)=11,MID($C$3,9,1)&amp;"."&amp;AI96,MID($C$3,9,2)&amp;"."&amp;AI96),IF(FIND("--",$C$3)=9,MID($C$3,7,1)&amp;"."&amp;AI96,MID($C$3,7,2)&amp;"."&amp;AI96))</f>
        <v>3.27</v>
      </c>
      <c r="E96" s="483" t="s">
        <v>777</v>
      </c>
      <c r="F96" s="177"/>
      <c r="G96" s="508" t="s">
        <v>203</v>
      </c>
      <c r="H96" s="181"/>
      <c r="I96" s="151" t="s">
        <v>216</v>
      </c>
      <c r="J96" s="143"/>
      <c r="K96" s="192"/>
      <c r="L96" s="482"/>
      <c r="M96" s="482"/>
      <c r="N96" s="482"/>
      <c r="O96" s="482"/>
      <c r="Q96" s="1"/>
      <c r="R96" s="171"/>
      <c r="S96" s="171"/>
      <c r="T96" s="171"/>
      <c r="U96" s="171"/>
      <c r="AE96" s="11" t="b">
        <f>IF(F96=CHAR(80),TRUE,FALSE)</f>
        <v>0</v>
      </c>
      <c r="AF96" s="122" t="b">
        <f>IF(H96=CHAR(80),TRUE,FALSE)</f>
        <v>0</v>
      </c>
      <c r="AG96" s="12" t="b">
        <f>IF(OR(C96=CHAR(80),C96="."),TRUE,FALSE)</f>
        <v>1</v>
      </c>
      <c r="AH96" s="218">
        <v>0</v>
      </c>
      <c r="AI96" s="169">
        <v>27</v>
      </c>
      <c r="AJ96" s="160"/>
      <c r="AK96" s="160"/>
      <c r="AL96" s="161" t="b">
        <v>1</v>
      </c>
      <c r="AM96" s="1"/>
      <c r="AN96" s="1"/>
      <c r="AO96" s="1"/>
      <c r="AP96" s="1"/>
      <c r="AQ96" s="1"/>
      <c r="AR96" s="1"/>
      <c r="AS96" s="1"/>
      <c r="AT96" s="230" t="str">
        <f t="shared" si="282"/>
        <v/>
      </c>
      <c r="AU96" s="231" t="str">
        <f t="shared" si="281"/>
        <v>3.27</v>
      </c>
      <c r="AV96" s="318"/>
      <c r="AW96" s="230" t="str">
        <f>IF(AND(Setup_Flag=1,AV96="",$C96=""),FALSE,"")</f>
        <v/>
      </c>
      <c r="AX96" s="318"/>
      <c r="AY96" s="230" t="str">
        <f>IF(AND(MR2_Flag=1,AX96="",$C96=""),FALSE,"")</f>
        <v/>
      </c>
      <c r="AZ96" s="318"/>
      <c r="BA96" s="230" t="str">
        <f>IF(AND(DP_Flag=1,AZ96="",$C96=""),FALSE,"")</f>
        <v/>
      </c>
      <c r="BB96" s="318"/>
      <c r="BC96" s="230" t="str">
        <f>IF(AND(SS_Flag=1,BB96="",$C96=""),FALSE,"")</f>
        <v/>
      </c>
      <c r="BD96" s="318"/>
      <c r="BE96" s="230" t="str">
        <f>IF(AND(SP_Flag=1,BD96="",$C96=""),FALSE,"")</f>
        <v/>
      </c>
      <c r="BF96" s="318"/>
      <c r="BG96" s="230" t="str">
        <f>IF(AND(FM_Flag=1,BF96="",$C96=""),FALSE,"")</f>
        <v/>
      </c>
      <c r="BH96" s="1"/>
      <c r="BI96" s="268"/>
      <c r="BJ96" s="269" t="s">
        <v>675</v>
      </c>
      <c r="BK96" s="269" t="s">
        <v>675</v>
      </c>
      <c r="BL96" s="269" t="s">
        <v>675</v>
      </c>
      <c r="BM96" s="269" t="s">
        <v>675</v>
      </c>
      <c r="BN96" s="269" t="s">
        <v>675</v>
      </c>
      <c r="BO96" s="269" t="s">
        <v>675</v>
      </c>
      <c r="BP96" s="270" t="str">
        <f ca="1">IF(OR(BI$16=0,BR$16&lt;&gt;0),"",IF(OFFSET(BI96,0,BI$16)="Y",1,IF(OFFSET(BI96,0,BI$16)="N",0,"")))</f>
        <v/>
      </c>
      <c r="BQ96" s="278"/>
      <c r="BR96" s="268"/>
      <c r="BS96" s="269" t="s">
        <v>675</v>
      </c>
      <c r="BT96" s="269" t="s">
        <v>675</v>
      </c>
      <c r="BU96" s="269" t="s">
        <v>675</v>
      </c>
      <c r="BV96" s="269" t="s">
        <v>675</v>
      </c>
      <c r="BW96" s="269" t="s">
        <v>675</v>
      </c>
      <c r="BX96" s="269" t="s">
        <v>675</v>
      </c>
      <c r="BY96" s="269" t="s">
        <v>675</v>
      </c>
      <c r="BZ96" s="269" t="s">
        <v>675</v>
      </c>
      <c r="CA96" s="269" t="s">
        <v>675</v>
      </c>
      <c r="CB96" s="269" t="s">
        <v>675</v>
      </c>
      <c r="CC96" s="269" t="s">
        <v>675</v>
      </c>
      <c r="CD96" s="269" t="s">
        <v>675</v>
      </c>
      <c r="CE96" s="269" t="s">
        <v>675</v>
      </c>
      <c r="CF96" s="269" t="s">
        <v>675</v>
      </c>
      <c r="CG96" s="269" t="s">
        <v>675</v>
      </c>
      <c r="CH96" s="269" t="s">
        <v>675</v>
      </c>
      <c r="CI96" s="269" t="s">
        <v>675</v>
      </c>
      <c r="CJ96" s="269" t="s">
        <v>675</v>
      </c>
      <c r="CK96" s="269" t="s">
        <v>675</v>
      </c>
      <c r="CL96" s="270" t="str">
        <f ca="1">IF(BR$16=0,"",IF(OFFSET(BR96,0,BR$16)="Y",1,IF(OFFSET(BR96,0,BR$16)="N",0,"")))</f>
        <v/>
      </c>
      <c r="CM96" s="278"/>
      <c r="CN96" s="268"/>
      <c r="CO96" s="269" t="s">
        <v>675</v>
      </c>
      <c r="CP96" s="269" t="s">
        <v>675</v>
      </c>
      <c r="CQ96" s="269" t="s">
        <v>675</v>
      </c>
      <c r="CR96" s="269" t="s">
        <v>675</v>
      </c>
      <c r="CS96" s="269" t="s">
        <v>675</v>
      </c>
      <c r="CT96" s="270" t="str">
        <f ca="1">IF(OR(CN$16=0,CW$16&lt;&gt;0),"",IF(CW$16=1,0,IF(OFFSET(CN96,0,CN$16)="Y",1,IF(OFFSET(CN96,0,CN$16)="N",0,""))))</f>
        <v/>
      </c>
      <c r="CU96" s="188"/>
      <c r="CV96" s="268"/>
      <c r="CW96" s="269" t="s">
        <v>675</v>
      </c>
      <c r="CX96" s="269" t="s">
        <v>675</v>
      </c>
      <c r="CY96" s="269" t="s">
        <v>675</v>
      </c>
      <c r="CZ96" s="269" t="s">
        <v>675</v>
      </c>
      <c r="DA96" s="269" t="s">
        <v>675</v>
      </c>
      <c r="DB96" s="269" t="s">
        <v>675</v>
      </c>
      <c r="DC96" s="269" t="s">
        <v>675</v>
      </c>
      <c r="DD96" s="269" t="s">
        <v>675</v>
      </c>
      <c r="DE96" s="269" t="s">
        <v>675</v>
      </c>
      <c r="DF96" s="270" t="str">
        <f>IF(CV$16=0,"",IF(OR(AND(CW$16=1,CW96="Y"),AND(CX$16=1,CX96="Y"),AND(CY$16=1,CY96="Y"),AND(CZ$16=1,CZ96="Y"),AND(DA$16=1,DA96="Y"),AND(DB$16=1,DB96="Y"),AND(DC$16=1,DC96="Y"),AND(DD$16=1,DD96="Y"),AND(DE$16=1,DE96="Y")),1,IF(OR(AND(CW$16=1,CW96="N"),AND(CX$16=1,CX96="N"),AND(CY$16=1,CY96="N"),AND(CZ$16=1,CZ96="N"),AND(DA$16=1,DA96="N"),AND(DB$16=1,DB96="N"),AND(DC$16=1,DC96="N"),AND(DD$16=1,DD96="N"),AND(DE$16=1,DE96="N")),0,"")))</f>
        <v/>
      </c>
      <c r="DG96" s="188"/>
      <c r="DH96" s="268"/>
      <c r="DI96" s="269" t="s">
        <v>675</v>
      </c>
      <c r="DJ96" s="269" t="s">
        <v>675</v>
      </c>
      <c r="DK96" s="270" t="str">
        <f ca="1">IF(DH$16=0,"",IF(OFFSET(DH96,0,DH$16)="Y",1,IF(OFFSET(DH96,0,DH$16)="N",0,"")))</f>
        <v/>
      </c>
      <c r="DL96" s="188"/>
      <c r="DM96" s="268"/>
      <c r="DN96" s="269" t="s">
        <v>675</v>
      </c>
      <c r="DO96" s="269" t="s">
        <v>675</v>
      </c>
      <c r="DP96" s="270" t="str">
        <f ca="1">IF(DM$16=0,"",IF(OFFSET(DM96,0,DM$16)="Y",1,IF(OFFSET(DM96,0,DM$16)="N",0,"")))</f>
        <v/>
      </c>
      <c r="DQ96" s="188"/>
      <c r="DR96" s="268"/>
      <c r="DS96" s="269" t="s">
        <v>676</v>
      </c>
      <c r="DT96" s="279"/>
      <c r="DU96" s="270" t="str">
        <f ca="1">IF(DR$16=0,"",IF(AND(OFFSET(DR96,0,1)="Y",DS$16="Yes"),1,IF(OFFSET(DR96,0,1)="N",1,0)))</f>
        <v/>
      </c>
      <c r="DV96" s="188"/>
      <c r="DW96" s="268"/>
      <c r="DX96" s="269" t="s">
        <v>676</v>
      </c>
      <c r="DY96" s="279"/>
      <c r="DZ96" s="270" t="str">
        <f ca="1">IF(DW$16=0,"",IF(AND(OFFSET(DW96,0,1)="Y",DX$16="Yes"),1,IF(OFFSET(DW96,0,1)="N",1,0)))</f>
        <v/>
      </c>
      <c r="EA96" s="188"/>
      <c r="EB96" s="268"/>
      <c r="EC96" s="269" t="s">
        <v>676</v>
      </c>
      <c r="ED96" s="279"/>
      <c r="EE96" s="270" t="str">
        <f ca="1">IF(EB$16=0,"",IF(AND(OFFSET(EB96,0,1)="Y",EC$16="Yes"),1,IF(OFFSET(EB96,0,1)="N",1,0)))</f>
        <v/>
      </c>
      <c r="EF96" s="188"/>
      <c r="EG96" s="268"/>
      <c r="EH96" s="269" t="s">
        <v>676</v>
      </c>
      <c r="EI96" s="279"/>
      <c r="EJ96" s="270" t="str">
        <f ca="1">IF(EG$16=0,"",IF(AND(OFFSET(EG96,0,1)="Y",EH$16="Yes"),1,IF(OFFSET(EG96,0,1)="N",1,0)))</f>
        <v/>
      </c>
      <c r="EK96" s="188"/>
      <c r="EL96" s="268"/>
      <c r="EM96" s="269" t="s">
        <v>676</v>
      </c>
      <c r="EN96" s="279"/>
      <c r="EO96" s="270" t="str">
        <f ca="1">IF(EL$16=0,"",IF(AND(OFFSET(EL96,0,1)="Y",EM$16="Yes"),1,IF(OFFSET(EL96,0,1)="N",1,0)))</f>
        <v/>
      </c>
      <c r="EP96" s="271"/>
      <c r="EQ96" s="509" t="str">
        <f ca="1">BP96</f>
        <v/>
      </c>
      <c r="ER96" s="509" t="str">
        <f t="shared" ref="ER96" ca="1" si="348">CL96</f>
        <v/>
      </c>
      <c r="ES96" s="509" t="str">
        <f t="shared" ref="ES96" ca="1" si="349">CT96</f>
        <v/>
      </c>
      <c r="ET96" s="509" t="str">
        <f t="shared" ref="ET96" si="350">DF96</f>
        <v/>
      </c>
      <c r="EU96" s="509" t="str">
        <f t="shared" ref="EU96" ca="1" si="351">DK96</f>
        <v/>
      </c>
      <c r="EV96" s="509" t="str">
        <f t="shared" ref="EV96" ca="1" si="352">DP96</f>
        <v/>
      </c>
      <c r="EW96" s="509" t="str">
        <f t="shared" ref="EW96" ca="1" si="353">DU96</f>
        <v/>
      </c>
      <c r="EX96" s="509" t="str">
        <f t="shared" ref="EX96" ca="1" si="354">DZ96</f>
        <v/>
      </c>
      <c r="EY96" s="509" t="str">
        <f t="shared" ref="EY96" ca="1" si="355">EE96</f>
        <v/>
      </c>
      <c r="EZ96" s="509" t="str">
        <f t="shared" ref="EZ96" ca="1" si="356">EJ96</f>
        <v/>
      </c>
      <c r="FA96" s="509" t="str">
        <f t="shared" ref="FA96" ca="1" si="357">EO96</f>
        <v/>
      </c>
      <c r="FC96" s="509">
        <f t="shared" ref="FC96" ca="1" si="358">COUNTA(EQ96:FA96)-COUNTBLANK(EQ96:FA96)</f>
        <v>0</v>
      </c>
      <c r="FD96" s="280">
        <f t="shared" ref="FD96" ca="1" si="359">SUM(EQ96:FA96)</f>
        <v>0</v>
      </c>
      <c r="FE96" s="280" t="str">
        <f t="shared" ref="FE96" ca="1" si="360">IF(AND(FC96=FD96,FD96&gt;0),"Show","Hide")</f>
        <v>Hide</v>
      </c>
      <c r="FF96" s="228"/>
      <c r="FG96" s="281"/>
      <c r="FH96" s="281"/>
      <c r="FI96" s="281"/>
      <c r="FJ96" s="281"/>
      <c r="FK96" s="281"/>
      <c r="FL96" s="281"/>
    </row>
    <row r="97" spans="1:168" ht="6" customHeight="1" x14ac:dyDescent="0.25">
      <c r="A97" s="28" t="s">
        <v>526</v>
      </c>
      <c r="C97" s="93"/>
      <c r="D97" s="128"/>
      <c r="E97" s="86"/>
      <c r="F97" s="195"/>
      <c r="G97" s="153"/>
      <c r="H97" s="182"/>
      <c r="I97" s="196"/>
      <c r="J97" s="96"/>
      <c r="K97" s="196"/>
      <c r="L97" s="127"/>
      <c r="M97" s="127"/>
      <c r="N97" s="127"/>
      <c r="O97" s="127"/>
      <c r="Q97" s="1"/>
      <c r="AE97" s="11"/>
      <c r="AF97" s="122"/>
      <c r="AG97" s="12" t="b">
        <f>AG96</f>
        <v>1</v>
      </c>
      <c r="AH97" s="12"/>
      <c r="AI97" s="168"/>
      <c r="AJ97" s="166"/>
      <c r="AK97" s="166"/>
      <c r="AL97" s="167"/>
      <c r="AM97" s="1"/>
      <c r="AN97" s="1"/>
      <c r="AO97" s="1"/>
      <c r="AP97" s="1"/>
      <c r="AQ97" s="1"/>
      <c r="AR97" s="1"/>
      <c r="AS97" s="1"/>
      <c r="AT97" s="230" t="str">
        <f t="shared" si="282"/>
        <v/>
      </c>
      <c r="AU97" s="231" t="str">
        <f t="shared" si="281"/>
        <v/>
      </c>
      <c r="AV97" s="227"/>
      <c r="AW97" s="230" t="str">
        <f>AW96</f>
        <v/>
      </c>
      <c r="AX97" s="227"/>
      <c r="AY97" s="230" t="str">
        <f>AY96</f>
        <v/>
      </c>
      <c r="AZ97" s="227"/>
      <c r="BA97" s="230" t="str">
        <f>BA96</f>
        <v/>
      </c>
      <c r="BB97" s="227"/>
      <c r="BC97" s="230" t="str">
        <f>BC96</f>
        <v/>
      </c>
      <c r="BD97" s="227"/>
      <c r="BE97" s="230" t="str">
        <f>BE96</f>
        <v/>
      </c>
      <c r="BF97" s="227"/>
      <c r="BG97" s="230" t="str">
        <f>BG96</f>
        <v/>
      </c>
      <c r="BH97" s="1"/>
      <c r="FE97" s="90" t="str">
        <f ca="1">FE96</f>
        <v>Hide</v>
      </c>
      <c r="FF97" s="228"/>
      <c r="FG97" s="281"/>
      <c r="FH97" s="281"/>
      <c r="FI97" s="281"/>
      <c r="FJ97" s="281"/>
      <c r="FK97" s="281"/>
      <c r="FL97" s="281"/>
    </row>
    <row r="98" spans="1:168" ht="6" customHeight="1" x14ac:dyDescent="0.25">
      <c r="A98" s="28" t="s">
        <v>526</v>
      </c>
      <c r="C98" s="92"/>
      <c r="D98" s="3"/>
      <c r="E98" s="82"/>
      <c r="F98" s="191"/>
      <c r="G98" s="154"/>
      <c r="H98" s="187"/>
      <c r="I98" s="192"/>
      <c r="J98" s="94"/>
      <c r="K98" s="192"/>
      <c r="L98" s="507"/>
      <c r="M98" s="507"/>
      <c r="N98" s="507"/>
      <c r="O98" s="507"/>
      <c r="Q98" s="1"/>
      <c r="AE98" s="11"/>
      <c r="AF98" s="122"/>
      <c r="AG98" s="124" t="b">
        <f>AG99</f>
        <v>1</v>
      </c>
      <c r="AH98" s="124"/>
      <c r="AI98" s="168"/>
      <c r="AJ98" s="166"/>
      <c r="AK98" s="166"/>
      <c r="AL98" s="167"/>
      <c r="AM98" s="1"/>
      <c r="AN98" s="1"/>
      <c r="AO98" s="1"/>
      <c r="AP98" s="1"/>
      <c r="AQ98" s="1"/>
      <c r="AR98" s="1"/>
      <c r="AS98" s="1"/>
      <c r="AT98" s="230" t="str">
        <f t="shared" si="282"/>
        <v/>
      </c>
      <c r="AU98" s="231" t="str">
        <f t="shared" si="281"/>
        <v/>
      </c>
      <c r="AV98" s="227"/>
      <c r="AW98" s="230" t="str">
        <f>AW99</f>
        <v/>
      </c>
      <c r="AX98" s="227"/>
      <c r="AY98" s="230" t="str">
        <f>AY99</f>
        <v/>
      </c>
      <c r="AZ98" s="227"/>
      <c r="BA98" s="230" t="str">
        <f>BA99</f>
        <v/>
      </c>
      <c r="BB98" s="227"/>
      <c r="BC98" s="230" t="str">
        <f>BC99</f>
        <v/>
      </c>
      <c r="BD98" s="227"/>
      <c r="BE98" s="230" t="str">
        <f>BE99</f>
        <v/>
      </c>
      <c r="BF98" s="227"/>
      <c r="BG98" s="230" t="str">
        <f>BG99</f>
        <v/>
      </c>
      <c r="BH98" s="1"/>
      <c r="FE98" s="90" t="str">
        <f ca="1">FE99</f>
        <v>Hide</v>
      </c>
      <c r="FF98" s="228"/>
      <c r="FG98" s="281"/>
      <c r="FH98" s="281"/>
      <c r="FI98" s="281"/>
      <c r="FJ98" s="281"/>
      <c r="FK98" s="281"/>
      <c r="FL98" s="281"/>
    </row>
    <row r="99" spans="1:168" ht="15" x14ac:dyDescent="0.25">
      <c r="A99" s="28" t="s">
        <v>526</v>
      </c>
      <c r="C99" s="176" t="s">
        <v>558</v>
      </c>
      <c r="D99" s="316" t="str">
        <f>IF(Cklst_Style=4,IF(FIND("--",$C$3)=11,MID($C$3,9,1)&amp;"."&amp;AI99,MID($C$3,9,2)&amp;"."&amp;AI99),IF(FIND("--",$C$3)=9,MID($C$3,7,1)&amp;"."&amp;AI99,MID($C$3,7,2)&amp;"."&amp;AI99))</f>
        <v>3.28</v>
      </c>
      <c r="E99" s="483" t="s">
        <v>778</v>
      </c>
      <c r="F99" s="177"/>
      <c r="G99" s="508" t="s">
        <v>203</v>
      </c>
      <c r="H99" s="181"/>
      <c r="I99" s="151" t="s">
        <v>216</v>
      </c>
      <c r="J99" s="143"/>
      <c r="K99" s="192"/>
      <c r="L99" s="482"/>
      <c r="M99" s="482"/>
      <c r="N99" s="482"/>
      <c r="O99" s="482"/>
      <c r="Q99" s="1"/>
      <c r="R99" s="171"/>
      <c r="S99" s="171"/>
      <c r="T99" s="171"/>
      <c r="U99" s="171"/>
      <c r="AE99" s="11" t="b">
        <f>IF(F99=CHAR(80),TRUE,FALSE)</f>
        <v>0</v>
      </c>
      <c r="AF99" s="122" t="b">
        <f>IF(H99=CHAR(80),TRUE,FALSE)</f>
        <v>0</v>
      </c>
      <c r="AG99" s="12" t="b">
        <f>IF(OR(C99=CHAR(80),C99="."),TRUE,FALSE)</f>
        <v>1</v>
      </c>
      <c r="AH99" s="218">
        <v>0</v>
      </c>
      <c r="AI99" s="169">
        <v>28</v>
      </c>
      <c r="AJ99" s="160"/>
      <c r="AK99" s="160"/>
      <c r="AL99" s="161" t="b">
        <v>1</v>
      </c>
      <c r="AM99" s="1"/>
      <c r="AN99" s="1"/>
      <c r="AO99" s="1"/>
      <c r="AP99" s="1"/>
      <c r="AQ99" s="1"/>
      <c r="AR99" s="1"/>
      <c r="AS99" s="1"/>
      <c r="AT99" s="230" t="str">
        <f t="shared" si="282"/>
        <v/>
      </c>
      <c r="AU99" s="231" t="str">
        <f t="shared" si="281"/>
        <v>3.28</v>
      </c>
      <c r="AV99" s="318"/>
      <c r="AW99" s="230" t="str">
        <f>IF(AND(Setup_Flag=1,AV99="",$C99=""),FALSE,"")</f>
        <v/>
      </c>
      <c r="AX99" s="318"/>
      <c r="AY99" s="230" t="str">
        <f>IF(AND(MR2_Flag=1,AX99="",$C99=""),FALSE,"")</f>
        <v/>
      </c>
      <c r="AZ99" s="318"/>
      <c r="BA99" s="230" t="str">
        <f>IF(AND(DP_Flag=1,AZ99="",$C99=""),FALSE,"")</f>
        <v/>
      </c>
      <c r="BB99" s="318"/>
      <c r="BC99" s="230" t="str">
        <f>IF(AND(SS_Flag=1,BB99="",$C99=""),FALSE,"")</f>
        <v/>
      </c>
      <c r="BD99" s="318"/>
      <c r="BE99" s="230" t="str">
        <f>IF(AND(SP_Flag=1,BD99="",$C99=""),FALSE,"")</f>
        <v/>
      </c>
      <c r="BF99" s="318"/>
      <c r="BG99" s="230" t="str">
        <f>IF(AND(FM_Flag=1,BF99="",$C99=""),FALSE,"")</f>
        <v/>
      </c>
      <c r="BH99" s="1"/>
      <c r="BI99" s="268"/>
      <c r="BJ99" s="269" t="s">
        <v>675</v>
      </c>
      <c r="BK99" s="269" t="s">
        <v>675</v>
      </c>
      <c r="BL99" s="269" t="s">
        <v>675</v>
      </c>
      <c r="BM99" s="269" t="s">
        <v>675</v>
      </c>
      <c r="BN99" s="269" t="s">
        <v>675</v>
      </c>
      <c r="BO99" s="269" t="s">
        <v>675</v>
      </c>
      <c r="BP99" s="270" t="str">
        <f ca="1">IF(OR(BI$16=0,BR$16&lt;&gt;0),"",IF(OFFSET(BI99,0,BI$16)="Y",1,IF(OFFSET(BI99,0,BI$16)="N",0,"")))</f>
        <v/>
      </c>
      <c r="BQ99" s="278"/>
      <c r="BR99" s="268"/>
      <c r="BS99" s="269" t="s">
        <v>675</v>
      </c>
      <c r="BT99" s="269" t="s">
        <v>675</v>
      </c>
      <c r="BU99" s="269" t="s">
        <v>675</v>
      </c>
      <c r="BV99" s="269" t="s">
        <v>675</v>
      </c>
      <c r="BW99" s="269" t="s">
        <v>675</v>
      </c>
      <c r="BX99" s="269" t="s">
        <v>675</v>
      </c>
      <c r="BY99" s="269" t="s">
        <v>675</v>
      </c>
      <c r="BZ99" s="269" t="s">
        <v>675</v>
      </c>
      <c r="CA99" s="269" t="s">
        <v>675</v>
      </c>
      <c r="CB99" s="269" t="s">
        <v>675</v>
      </c>
      <c r="CC99" s="269" t="s">
        <v>675</v>
      </c>
      <c r="CD99" s="269" t="s">
        <v>675</v>
      </c>
      <c r="CE99" s="269" t="s">
        <v>675</v>
      </c>
      <c r="CF99" s="269" t="s">
        <v>675</v>
      </c>
      <c r="CG99" s="269" t="s">
        <v>675</v>
      </c>
      <c r="CH99" s="269" t="s">
        <v>675</v>
      </c>
      <c r="CI99" s="269" t="s">
        <v>675</v>
      </c>
      <c r="CJ99" s="269" t="s">
        <v>675</v>
      </c>
      <c r="CK99" s="269" t="s">
        <v>675</v>
      </c>
      <c r="CL99" s="270" t="str">
        <f ca="1">IF(BR$16=0,"",IF(OFFSET(BR99,0,BR$16)="Y",1,IF(OFFSET(BR99,0,BR$16)="N",0,"")))</f>
        <v/>
      </c>
      <c r="CM99" s="278"/>
      <c r="CN99" s="268"/>
      <c r="CO99" s="269" t="s">
        <v>675</v>
      </c>
      <c r="CP99" s="269" t="s">
        <v>675</v>
      </c>
      <c r="CQ99" s="269" t="s">
        <v>675</v>
      </c>
      <c r="CR99" s="269" t="s">
        <v>675</v>
      </c>
      <c r="CS99" s="269" t="s">
        <v>675</v>
      </c>
      <c r="CT99" s="270" t="str">
        <f ca="1">IF(OR(CN$16=0,CW$16&lt;&gt;0),"",IF(CW$16=1,0,IF(OFFSET(CN99,0,CN$16)="Y",1,IF(OFFSET(CN99,0,CN$16)="N",0,""))))</f>
        <v/>
      </c>
      <c r="CU99" s="188"/>
      <c r="CV99" s="268"/>
      <c r="CW99" s="269" t="s">
        <v>675</v>
      </c>
      <c r="CX99" s="269" t="s">
        <v>675</v>
      </c>
      <c r="CY99" s="269" t="s">
        <v>675</v>
      </c>
      <c r="CZ99" s="269" t="s">
        <v>675</v>
      </c>
      <c r="DA99" s="269" t="s">
        <v>675</v>
      </c>
      <c r="DB99" s="269" t="s">
        <v>675</v>
      </c>
      <c r="DC99" s="269" t="s">
        <v>675</v>
      </c>
      <c r="DD99" s="269" t="s">
        <v>675</v>
      </c>
      <c r="DE99" s="269" t="s">
        <v>675</v>
      </c>
      <c r="DF99" s="270" t="str">
        <f>IF(CV$16=0,"",IF(OR(AND(CW$16=1,CW99="Y"),AND(CX$16=1,CX99="Y"),AND(CY$16=1,CY99="Y"),AND(CZ$16=1,CZ99="Y"),AND(DA$16=1,DA99="Y"),AND(DB$16=1,DB99="Y"),AND(DC$16=1,DC99="Y"),AND(DD$16=1,DD99="Y"),AND(DE$16=1,DE99="Y")),1,IF(OR(AND(CW$16=1,CW99="N"),AND(CX$16=1,CX99="N"),AND(CY$16=1,CY99="N"),AND(CZ$16=1,CZ99="N"),AND(DA$16=1,DA99="N"),AND(DB$16=1,DB99="N"),AND(DC$16=1,DC99="N"),AND(DD$16=1,DD99="N"),AND(DE$16=1,DE99="N")),0,"")))</f>
        <v/>
      </c>
      <c r="DG99" s="188"/>
      <c r="DH99" s="268"/>
      <c r="DI99" s="269" t="s">
        <v>675</v>
      </c>
      <c r="DJ99" s="269" t="s">
        <v>675</v>
      </c>
      <c r="DK99" s="270" t="str">
        <f ca="1">IF(DH$16=0,"",IF(OFFSET(DH99,0,DH$16)="Y",1,IF(OFFSET(DH99,0,DH$16)="N",0,"")))</f>
        <v/>
      </c>
      <c r="DL99" s="188"/>
      <c r="DM99" s="268"/>
      <c r="DN99" s="269" t="s">
        <v>675</v>
      </c>
      <c r="DO99" s="269" t="s">
        <v>675</v>
      </c>
      <c r="DP99" s="270" t="str">
        <f ca="1">IF(DM$16=0,"",IF(OFFSET(DM99,0,DM$16)="Y",1,IF(OFFSET(DM99,0,DM$16)="N",0,"")))</f>
        <v/>
      </c>
      <c r="DQ99" s="188"/>
      <c r="DR99" s="268"/>
      <c r="DS99" s="269" t="s">
        <v>676</v>
      </c>
      <c r="DT99" s="279"/>
      <c r="DU99" s="270" t="str">
        <f ca="1">IF(DR$16=0,"",IF(AND(OFFSET(DR99,0,1)="Y",DS$16="Yes"),1,IF(OFFSET(DR99,0,1)="N",1,0)))</f>
        <v/>
      </c>
      <c r="DV99" s="188"/>
      <c r="DW99" s="268"/>
      <c r="DX99" s="269" t="s">
        <v>676</v>
      </c>
      <c r="DY99" s="279"/>
      <c r="DZ99" s="270" t="str">
        <f ca="1">IF(DW$16=0,"",IF(AND(OFFSET(DW99,0,1)="Y",DX$16="Yes"),1,IF(OFFSET(DW99,0,1)="N",1,0)))</f>
        <v/>
      </c>
      <c r="EA99" s="188"/>
      <c r="EB99" s="268"/>
      <c r="EC99" s="269" t="s">
        <v>676</v>
      </c>
      <c r="ED99" s="279"/>
      <c r="EE99" s="270" t="str">
        <f ca="1">IF(EB$16=0,"",IF(AND(OFFSET(EB99,0,1)="Y",EC$16="Yes"),1,IF(OFFSET(EB99,0,1)="N",1,0)))</f>
        <v/>
      </c>
      <c r="EF99" s="188"/>
      <c r="EG99" s="268"/>
      <c r="EH99" s="269" t="s">
        <v>676</v>
      </c>
      <c r="EI99" s="279"/>
      <c r="EJ99" s="270" t="str">
        <f ca="1">IF(EG$16=0,"",IF(AND(OFFSET(EG99,0,1)="Y",EH$16="Yes"),1,IF(OFFSET(EG99,0,1)="N",1,0)))</f>
        <v/>
      </c>
      <c r="EK99" s="188"/>
      <c r="EL99" s="268"/>
      <c r="EM99" s="269" t="s">
        <v>676</v>
      </c>
      <c r="EN99" s="279"/>
      <c r="EO99" s="270" t="str">
        <f ca="1">IF(EL$16=0,"",IF(AND(OFFSET(EL99,0,1)="Y",EM$16="Yes"),1,IF(OFFSET(EL99,0,1)="N",1,0)))</f>
        <v/>
      </c>
      <c r="EP99" s="271"/>
      <c r="EQ99" s="509" t="str">
        <f ca="1">BP99</f>
        <v/>
      </c>
      <c r="ER99" s="509" t="str">
        <f t="shared" ref="ER99" ca="1" si="361">CL99</f>
        <v/>
      </c>
      <c r="ES99" s="509" t="str">
        <f t="shared" ref="ES99" ca="1" si="362">CT99</f>
        <v/>
      </c>
      <c r="ET99" s="509" t="str">
        <f t="shared" ref="ET99" si="363">DF99</f>
        <v/>
      </c>
      <c r="EU99" s="509" t="str">
        <f t="shared" ref="EU99" ca="1" si="364">DK99</f>
        <v/>
      </c>
      <c r="EV99" s="509" t="str">
        <f t="shared" ref="EV99" ca="1" si="365">DP99</f>
        <v/>
      </c>
      <c r="EW99" s="509" t="str">
        <f t="shared" ref="EW99" ca="1" si="366">DU99</f>
        <v/>
      </c>
      <c r="EX99" s="509" t="str">
        <f t="shared" ref="EX99" ca="1" si="367">DZ99</f>
        <v/>
      </c>
      <c r="EY99" s="509" t="str">
        <f t="shared" ref="EY99" ca="1" si="368">EE99</f>
        <v/>
      </c>
      <c r="EZ99" s="509" t="str">
        <f t="shared" ref="EZ99" ca="1" si="369">EJ99</f>
        <v/>
      </c>
      <c r="FA99" s="509" t="str">
        <f t="shared" ref="FA99" ca="1" si="370">EO99</f>
        <v/>
      </c>
      <c r="FC99" s="509">
        <f t="shared" ref="FC99" ca="1" si="371">COUNTA(EQ99:FA99)-COUNTBLANK(EQ99:FA99)</f>
        <v>0</v>
      </c>
      <c r="FD99" s="280">
        <f t="shared" ref="FD99" ca="1" si="372">SUM(EQ99:FA99)</f>
        <v>0</v>
      </c>
      <c r="FE99" s="280" t="str">
        <f t="shared" ref="FE99" ca="1" si="373">IF(AND(FC99=FD99,FD99&gt;0),"Show","Hide")</f>
        <v>Hide</v>
      </c>
      <c r="FF99" s="228"/>
      <c r="FG99" s="281"/>
      <c r="FH99" s="281"/>
      <c r="FI99" s="281"/>
      <c r="FJ99" s="281"/>
      <c r="FK99" s="281"/>
      <c r="FL99" s="281"/>
    </row>
    <row r="100" spans="1:168" ht="6" customHeight="1" x14ac:dyDescent="0.25">
      <c r="A100" s="28" t="s">
        <v>526</v>
      </c>
      <c r="C100" s="93"/>
      <c r="D100" s="128"/>
      <c r="E100" s="86"/>
      <c r="F100" s="195"/>
      <c r="G100" s="153"/>
      <c r="H100" s="182"/>
      <c r="I100" s="196"/>
      <c r="J100" s="96"/>
      <c r="K100" s="196"/>
      <c r="L100" s="127"/>
      <c r="M100" s="127"/>
      <c r="N100" s="127"/>
      <c r="O100" s="127"/>
      <c r="Q100" s="1"/>
      <c r="AE100" s="11"/>
      <c r="AF100" s="122"/>
      <c r="AG100" s="12" t="b">
        <f>AG99</f>
        <v>1</v>
      </c>
      <c r="AH100" s="12"/>
      <c r="AI100" s="168"/>
      <c r="AJ100" s="166"/>
      <c r="AK100" s="166"/>
      <c r="AL100" s="167"/>
      <c r="AM100" s="1"/>
      <c r="AN100" s="1"/>
      <c r="AO100" s="1"/>
      <c r="AP100" s="1"/>
      <c r="AQ100" s="1"/>
      <c r="AR100" s="1"/>
      <c r="AS100" s="1"/>
      <c r="AT100" s="230" t="str">
        <f t="shared" si="282"/>
        <v/>
      </c>
      <c r="AU100" s="231" t="str">
        <f t="shared" si="281"/>
        <v/>
      </c>
      <c r="AV100" s="227"/>
      <c r="AW100" s="230" t="str">
        <f>AW99</f>
        <v/>
      </c>
      <c r="AX100" s="227"/>
      <c r="AY100" s="230" t="str">
        <f>AY99</f>
        <v/>
      </c>
      <c r="AZ100" s="227"/>
      <c r="BA100" s="230" t="str">
        <f>BA99</f>
        <v/>
      </c>
      <c r="BB100" s="227"/>
      <c r="BC100" s="230" t="str">
        <f>BC99</f>
        <v/>
      </c>
      <c r="BD100" s="227"/>
      <c r="BE100" s="230" t="str">
        <f>BE99</f>
        <v/>
      </c>
      <c r="BF100" s="227"/>
      <c r="BG100" s="230" t="str">
        <f>BG99</f>
        <v/>
      </c>
      <c r="BH100" s="1"/>
      <c r="FE100" s="90" t="str">
        <f ca="1">FE99</f>
        <v>Hide</v>
      </c>
      <c r="FF100" s="228"/>
      <c r="FG100" s="281"/>
      <c r="FH100" s="281"/>
      <c r="FI100" s="281"/>
      <c r="FJ100" s="281"/>
      <c r="FK100" s="281"/>
      <c r="FL100" s="281"/>
    </row>
    <row r="101" spans="1:168" ht="6" customHeight="1" x14ac:dyDescent="0.25">
      <c r="A101" s="28" t="s">
        <v>526</v>
      </c>
      <c r="C101" s="92"/>
      <c r="D101" s="3"/>
      <c r="E101" s="82"/>
      <c r="F101" s="191"/>
      <c r="G101" s="154"/>
      <c r="H101" s="187"/>
      <c r="I101" s="192"/>
      <c r="J101" s="94"/>
      <c r="K101" s="192"/>
      <c r="L101" s="507"/>
      <c r="M101" s="507"/>
      <c r="N101" s="507"/>
      <c r="O101" s="507"/>
      <c r="Q101" s="1"/>
      <c r="AE101" s="11"/>
      <c r="AF101" s="122"/>
      <c r="AG101" s="124" t="b">
        <f>AG102</f>
        <v>1</v>
      </c>
      <c r="AH101" s="124"/>
      <c r="AI101" s="168"/>
      <c r="AJ101" s="166"/>
      <c r="AK101" s="166"/>
      <c r="AL101" s="167"/>
      <c r="AM101" s="1"/>
      <c r="AN101" s="1"/>
      <c r="AO101" s="1"/>
      <c r="AP101" s="1"/>
      <c r="AQ101" s="1"/>
      <c r="AR101" s="1"/>
      <c r="AS101" s="1"/>
      <c r="AT101" s="230" t="str">
        <f t="shared" si="282"/>
        <v/>
      </c>
      <c r="AU101" s="231" t="str">
        <f t="shared" si="281"/>
        <v/>
      </c>
      <c r="AV101" s="227"/>
      <c r="AW101" s="230" t="str">
        <f>AW102</f>
        <v/>
      </c>
      <c r="AX101" s="227"/>
      <c r="AY101" s="230" t="str">
        <f>AY102</f>
        <v/>
      </c>
      <c r="AZ101" s="227"/>
      <c r="BA101" s="230" t="str">
        <f>BA102</f>
        <v/>
      </c>
      <c r="BB101" s="227"/>
      <c r="BC101" s="230" t="str">
        <f>BC102</f>
        <v/>
      </c>
      <c r="BD101" s="227"/>
      <c r="BE101" s="230" t="str">
        <f>BE102</f>
        <v/>
      </c>
      <c r="BF101" s="227"/>
      <c r="BG101" s="230" t="str">
        <f>BG102</f>
        <v/>
      </c>
      <c r="BH101" s="1"/>
      <c r="FE101" s="90" t="str">
        <f ca="1">FE102</f>
        <v>Hide</v>
      </c>
      <c r="FF101" s="228"/>
      <c r="FG101" s="281"/>
      <c r="FH101" s="281"/>
      <c r="FI101" s="281"/>
      <c r="FJ101" s="281"/>
      <c r="FK101" s="281"/>
      <c r="FL101" s="281"/>
    </row>
    <row r="102" spans="1:168" ht="15" x14ac:dyDescent="0.25">
      <c r="A102" s="28" t="s">
        <v>526</v>
      </c>
      <c r="C102" s="176" t="s">
        <v>558</v>
      </c>
      <c r="D102" s="316" t="str">
        <f>IF(Cklst_Style=4,IF(FIND("--",$C$3)=11,MID($C$3,9,1)&amp;"."&amp;AI102,MID($C$3,9,2)&amp;"."&amp;AI102),IF(FIND("--",$C$3)=9,MID($C$3,7,1)&amp;"."&amp;AI102,MID($C$3,7,2)&amp;"."&amp;AI102))</f>
        <v>3.29</v>
      </c>
      <c r="E102" s="483" t="s">
        <v>779</v>
      </c>
      <c r="F102" s="177"/>
      <c r="G102" s="508" t="s">
        <v>203</v>
      </c>
      <c r="H102" s="181"/>
      <c r="I102" s="151" t="s">
        <v>216</v>
      </c>
      <c r="J102" s="143"/>
      <c r="K102" s="192"/>
      <c r="L102" s="482"/>
      <c r="M102" s="482"/>
      <c r="N102" s="482"/>
      <c r="O102" s="482"/>
      <c r="Q102" s="1"/>
      <c r="R102" s="171"/>
      <c r="S102" s="171"/>
      <c r="T102" s="171"/>
      <c r="U102" s="171"/>
      <c r="AE102" s="11" t="b">
        <f>IF(F102=CHAR(80),TRUE,FALSE)</f>
        <v>0</v>
      </c>
      <c r="AF102" s="122" t="b">
        <f>IF(H102=CHAR(80),TRUE,FALSE)</f>
        <v>0</v>
      </c>
      <c r="AG102" s="12" t="b">
        <f>IF(OR(C102=CHAR(80),C102="."),TRUE,FALSE)</f>
        <v>1</v>
      </c>
      <c r="AH102" s="218">
        <v>0</v>
      </c>
      <c r="AI102" s="169">
        <v>29</v>
      </c>
      <c r="AJ102" s="160"/>
      <c r="AK102" s="160"/>
      <c r="AL102" s="161" t="b">
        <v>1</v>
      </c>
      <c r="AM102" s="1"/>
      <c r="AN102" s="1"/>
      <c r="AO102" s="1"/>
      <c r="AP102" s="1"/>
      <c r="AQ102" s="1"/>
      <c r="AR102" s="1"/>
      <c r="AS102" s="1"/>
      <c r="AT102" s="230" t="str">
        <f t="shared" si="282"/>
        <v/>
      </c>
      <c r="AU102" s="231" t="str">
        <f t="shared" si="281"/>
        <v>3.29</v>
      </c>
      <c r="AV102" s="318"/>
      <c r="AW102" s="230" t="str">
        <f>IF(AND(Setup_Flag=1,AV102="",$C102=""),FALSE,"")</f>
        <v/>
      </c>
      <c r="AX102" s="318"/>
      <c r="AY102" s="230" t="str">
        <f>IF(AND(MR2_Flag=1,AX102="",$C102=""),FALSE,"")</f>
        <v/>
      </c>
      <c r="AZ102" s="318"/>
      <c r="BA102" s="230" t="str">
        <f>IF(AND(DP_Flag=1,AZ102="",$C102=""),FALSE,"")</f>
        <v/>
      </c>
      <c r="BB102" s="318"/>
      <c r="BC102" s="230" t="str">
        <f>IF(AND(SS_Flag=1,BB102="",$C102=""),FALSE,"")</f>
        <v/>
      </c>
      <c r="BD102" s="318"/>
      <c r="BE102" s="230" t="str">
        <f>IF(AND(SP_Flag=1,BD102="",$C102=""),FALSE,"")</f>
        <v/>
      </c>
      <c r="BF102" s="318"/>
      <c r="BG102" s="230" t="str">
        <f>IF(AND(FM_Flag=1,BF102="",$C102=""),FALSE,"")</f>
        <v/>
      </c>
      <c r="BH102" s="1"/>
      <c r="BI102" s="268"/>
      <c r="BJ102" s="269" t="s">
        <v>675</v>
      </c>
      <c r="BK102" s="269" t="s">
        <v>675</v>
      </c>
      <c r="BL102" s="269" t="s">
        <v>675</v>
      </c>
      <c r="BM102" s="269" t="s">
        <v>675</v>
      </c>
      <c r="BN102" s="269" t="s">
        <v>675</v>
      </c>
      <c r="BO102" s="269" t="s">
        <v>675</v>
      </c>
      <c r="BP102" s="270" t="str">
        <f ca="1">IF(OR(BI$16=0,BR$16&lt;&gt;0),"",IF(OFFSET(BI102,0,BI$16)="Y",1,IF(OFFSET(BI102,0,BI$16)="N",0,"")))</f>
        <v/>
      </c>
      <c r="BQ102" s="278"/>
      <c r="BR102" s="268"/>
      <c r="BS102" s="269" t="s">
        <v>675</v>
      </c>
      <c r="BT102" s="269" t="s">
        <v>675</v>
      </c>
      <c r="BU102" s="269" t="s">
        <v>675</v>
      </c>
      <c r="BV102" s="269" t="s">
        <v>675</v>
      </c>
      <c r="BW102" s="269" t="s">
        <v>675</v>
      </c>
      <c r="BX102" s="269" t="s">
        <v>675</v>
      </c>
      <c r="BY102" s="269" t="s">
        <v>675</v>
      </c>
      <c r="BZ102" s="269" t="s">
        <v>675</v>
      </c>
      <c r="CA102" s="269" t="s">
        <v>675</v>
      </c>
      <c r="CB102" s="269" t="s">
        <v>675</v>
      </c>
      <c r="CC102" s="269" t="s">
        <v>675</v>
      </c>
      <c r="CD102" s="269" t="s">
        <v>675</v>
      </c>
      <c r="CE102" s="269" t="s">
        <v>675</v>
      </c>
      <c r="CF102" s="269" t="s">
        <v>675</v>
      </c>
      <c r="CG102" s="269" t="s">
        <v>675</v>
      </c>
      <c r="CH102" s="269" t="s">
        <v>675</v>
      </c>
      <c r="CI102" s="269" t="s">
        <v>675</v>
      </c>
      <c r="CJ102" s="269" t="s">
        <v>675</v>
      </c>
      <c r="CK102" s="269" t="s">
        <v>675</v>
      </c>
      <c r="CL102" s="270" t="str">
        <f ca="1">IF(BR$16=0,"",IF(OFFSET(BR102,0,BR$16)="Y",1,IF(OFFSET(BR102,0,BR$16)="N",0,"")))</f>
        <v/>
      </c>
      <c r="CM102" s="278"/>
      <c r="CN102" s="268"/>
      <c r="CO102" s="269" t="s">
        <v>675</v>
      </c>
      <c r="CP102" s="269" t="s">
        <v>675</v>
      </c>
      <c r="CQ102" s="269" t="s">
        <v>675</v>
      </c>
      <c r="CR102" s="269" t="s">
        <v>675</v>
      </c>
      <c r="CS102" s="269" t="s">
        <v>675</v>
      </c>
      <c r="CT102" s="270" t="str">
        <f ca="1">IF(OR(CN$16=0,CW$16&lt;&gt;0),"",IF(CW$16=1,0,IF(OFFSET(CN102,0,CN$16)="Y",1,IF(OFFSET(CN102,0,CN$16)="N",0,""))))</f>
        <v/>
      </c>
      <c r="CU102" s="188"/>
      <c r="CV102" s="268"/>
      <c r="CW102" s="269" t="s">
        <v>675</v>
      </c>
      <c r="CX102" s="269" t="s">
        <v>675</v>
      </c>
      <c r="CY102" s="269" t="s">
        <v>675</v>
      </c>
      <c r="CZ102" s="269" t="s">
        <v>675</v>
      </c>
      <c r="DA102" s="269" t="s">
        <v>675</v>
      </c>
      <c r="DB102" s="269" t="s">
        <v>675</v>
      </c>
      <c r="DC102" s="269" t="s">
        <v>675</v>
      </c>
      <c r="DD102" s="269" t="s">
        <v>675</v>
      </c>
      <c r="DE102" s="269" t="s">
        <v>675</v>
      </c>
      <c r="DF102" s="270" t="str">
        <f>IF(CV$16=0,"",IF(OR(AND(CW$16=1,CW102="Y"),AND(CX$16=1,CX102="Y"),AND(CY$16=1,CY102="Y"),AND(CZ$16=1,CZ102="Y"),AND(DA$16=1,DA102="Y"),AND(DB$16=1,DB102="Y"),AND(DC$16=1,DC102="Y"),AND(DD$16=1,DD102="Y"),AND(DE$16=1,DE102="Y")),1,IF(OR(AND(CW$16=1,CW102="N"),AND(CX$16=1,CX102="N"),AND(CY$16=1,CY102="N"),AND(CZ$16=1,CZ102="N"),AND(DA$16=1,DA102="N"),AND(DB$16=1,DB102="N"),AND(DC$16=1,DC102="N"),AND(DD$16=1,DD102="N"),AND(DE$16=1,DE102="N")),0,"")))</f>
        <v/>
      </c>
      <c r="DG102" s="188"/>
      <c r="DH102" s="268"/>
      <c r="DI102" s="269" t="s">
        <v>675</v>
      </c>
      <c r="DJ102" s="269" t="s">
        <v>675</v>
      </c>
      <c r="DK102" s="270" t="str">
        <f ca="1">IF(DH$16=0,"",IF(OFFSET(DH102,0,DH$16)="Y",1,IF(OFFSET(DH102,0,DH$16)="N",0,"")))</f>
        <v/>
      </c>
      <c r="DL102" s="188"/>
      <c r="DM102" s="268"/>
      <c r="DN102" s="269" t="s">
        <v>675</v>
      </c>
      <c r="DO102" s="269" t="s">
        <v>675</v>
      </c>
      <c r="DP102" s="270" t="str">
        <f ca="1">IF(DM$16=0,"",IF(OFFSET(DM102,0,DM$16)="Y",1,IF(OFFSET(DM102,0,DM$16)="N",0,"")))</f>
        <v/>
      </c>
      <c r="DQ102" s="188"/>
      <c r="DR102" s="268"/>
      <c r="DS102" s="269" t="s">
        <v>676</v>
      </c>
      <c r="DT102" s="279"/>
      <c r="DU102" s="270" t="str">
        <f ca="1">IF(DR$16=0,"",IF(AND(OFFSET(DR102,0,1)="Y",DS$16="Yes"),1,IF(OFFSET(DR102,0,1)="N",1,0)))</f>
        <v/>
      </c>
      <c r="DV102" s="188"/>
      <c r="DW102" s="268"/>
      <c r="DX102" s="269" t="s">
        <v>676</v>
      </c>
      <c r="DY102" s="279"/>
      <c r="DZ102" s="270" t="str">
        <f ca="1">IF(DW$16=0,"",IF(AND(OFFSET(DW102,0,1)="Y",DX$16="Yes"),1,IF(OFFSET(DW102,0,1)="N",1,0)))</f>
        <v/>
      </c>
      <c r="EA102" s="188"/>
      <c r="EB102" s="268"/>
      <c r="EC102" s="269" t="s">
        <v>676</v>
      </c>
      <c r="ED102" s="279"/>
      <c r="EE102" s="270" t="str">
        <f ca="1">IF(EB$16=0,"",IF(AND(OFFSET(EB102,0,1)="Y",EC$16="Yes"),1,IF(OFFSET(EB102,0,1)="N",1,0)))</f>
        <v/>
      </c>
      <c r="EF102" s="188"/>
      <c r="EG102" s="268"/>
      <c r="EH102" s="269" t="s">
        <v>676</v>
      </c>
      <c r="EI102" s="279"/>
      <c r="EJ102" s="270" t="str">
        <f ca="1">IF(EG$16=0,"",IF(AND(OFFSET(EG102,0,1)="Y",EH$16="Yes"),1,IF(OFFSET(EG102,0,1)="N",1,0)))</f>
        <v/>
      </c>
      <c r="EK102" s="188"/>
      <c r="EL102" s="268"/>
      <c r="EM102" s="269" t="s">
        <v>676</v>
      </c>
      <c r="EN102" s="279"/>
      <c r="EO102" s="270" t="str">
        <f ca="1">IF(EL$16=0,"",IF(AND(OFFSET(EL102,0,1)="Y",EM$16="Yes"),1,IF(OFFSET(EL102,0,1)="N",1,0)))</f>
        <v/>
      </c>
      <c r="EP102" s="271"/>
      <c r="EQ102" s="509" t="str">
        <f ca="1">BP102</f>
        <v/>
      </c>
      <c r="ER102" s="509" t="str">
        <f t="shared" ref="ER102" ca="1" si="374">CL102</f>
        <v/>
      </c>
      <c r="ES102" s="509" t="str">
        <f t="shared" ref="ES102" ca="1" si="375">CT102</f>
        <v/>
      </c>
      <c r="ET102" s="509" t="str">
        <f t="shared" ref="ET102" si="376">DF102</f>
        <v/>
      </c>
      <c r="EU102" s="509" t="str">
        <f t="shared" ref="EU102" ca="1" si="377">DK102</f>
        <v/>
      </c>
      <c r="EV102" s="509" t="str">
        <f t="shared" ref="EV102" ca="1" si="378">DP102</f>
        <v/>
      </c>
      <c r="EW102" s="509" t="str">
        <f t="shared" ref="EW102" ca="1" si="379">DU102</f>
        <v/>
      </c>
      <c r="EX102" s="509" t="str">
        <f t="shared" ref="EX102" ca="1" si="380">DZ102</f>
        <v/>
      </c>
      <c r="EY102" s="509" t="str">
        <f t="shared" ref="EY102" ca="1" si="381">EE102</f>
        <v/>
      </c>
      <c r="EZ102" s="509" t="str">
        <f t="shared" ref="EZ102" ca="1" si="382">EJ102</f>
        <v/>
      </c>
      <c r="FA102" s="509" t="str">
        <f t="shared" ref="FA102" ca="1" si="383">EO102</f>
        <v/>
      </c>
      <c r="FC102" s="509">
        <f t="shared" ref="FC102" ca="1" si="384">COUNTA(EQ102:FA102)-COUNTBLANK(EQ102:FA102)</f>
        <v>0</v>
      </c>
      <c r="FD102" s="280">
        <f t="shared" ref="FD102" ca="1" si="385">SUM(EQ102:FA102)</f>
        <v>0</v>
      </c>
      <c r="FE102" s="280" t="str">
        <f t="shared" ref="FE102" ca="1" si="386">IF(AND(FC102=FD102,FD102&gt;0),"Show","Hide")</f>
        <v>Hide</v>
      </c>
      <c r="FF102" s="228"/>
      <c r="FG102" s="281"/>
      <c r="FH102" s="281"/>
      <c r="FI102" s="281"/>
      <c r="FJ102" s="281"/>
      <c r="FK102" s="281"/>
      <c r="FL102" s="281"/>
    </row>
    <row r="103" spans="1:168" ht="6" customHeight="1" x14ac:dyDescent="0.25">
      <c r="A103" s="28" t="s">
        <v>526</v>
      </c>
      <c r="C103" s="93"/>
      <c r="D103" s="128"/>
      <c r="E103" s="86"/>
      <c r="F103" s="195"/>
      <c r="G103" s="153"/>
      <c r="H103" s="182"/>
      <c r="I103" s="196"/>
      <c r="J103" s="96"/>
      <c r="K103" s="196"/>
      <c r="L103" s="127"/>
      <c r="M103" s="127"/>
      <c r="N103" s="127"/>
      <c r="O103" s="127"/>
      <c r="Q103" s="1"/>
      <c r="AE103" s="11"/>
      <c r="AF103" s="122"/>
      <c r="AG103" s="12" t="b">
        <f>AG102</f>
        <v>1</v>
      </c>
      <c r="AH103" s="12"/>
      <c r="AI103" s="168"/>
      <c r="AJ103" s="166"/>
      <c r="AK103" s="166"/>
      <c r="AL103" s="167"/>
      <c r="AM103" s="1"/>
      <c r="AN103" s="1"/>
      <c r="AO103" s="1"/>
      <c r="AP103" s="1"/>
      <c r="AQ103" s="1"/>
      <c r="AR103" s="1"/>
      <c r="AS103" s="1"/>
      <c r="AT103" s="230" t="str">
        <f t="shared" si="282"/>
        <v/>
      </c>
      <c r="AU103" s="231" t="str">
        <f t="shared" si="281"/>
        <v/>
      </c>
      <c r="AV103" s="227"/>
      <c r="AW103" s="230" t="str">
        <f>AW102</f>
        <v/>
      </c>
      <c r="AX103" s="227"/>
      <c r="AY103" s="230" t="str">
        <f>AY102</f>
        <v/>
      </c>
      <c r="AZ103" s="227"/>
      <c r="BA103" s="230" t="str">
        <f>BA102</f>
        <v/>
      </c>
      <c r="BB103" s="227"/>
      <c r="BC103" s="230" t="str">
        <f>BC102</f>
        <v/>
      </c>
      <c r="BD103" s="227"/>
      <c r="BE103" s="230" t="str">
        <f>BE102</f>
        <v/>
      </c>
      <c r="BF103" s="227"/>
      <c r="BG103" s="230" t="str">
        <f>BG102</f>
        <v/>
      </c>
      <c r="BH103" s="1"/>
      <c r="FE103" s="90" t="str">
        <f ca="1">FE102</f>
        <v>Hide</v>
      </c>
      <c r="FF103" s="228"/>
      <c r="FG103" s="281"/>
      <c r="FH103" s="281"/>
      <c r="FI103" s="281"/>
      <c r="FJ103" s="281"/>
      <c r="FK103" s="281"/>
      <c r="FL103" s="281"/>
    </row>
    <row r="104" spans="1:168" ht="6" customHeight="1" x14ac:dyDescent="0.25">
      <c r="A104" s="28" t="s">
        <v>526</v>
      </c>
      <c r="C104" s="92"/>
      <c r="D104" s="3"/>
      <c r="E104" s="82"/>
      <c r="F104" s="592"/>
      <c r="G104" s="579"/>
      <c r="H104" s="579"/>
      <c r="I104" s="593"/>
      <c r="J104" s="94"/>
      <c r="K104" s="192"/>
      <c r="L104" s="507"/>
      <c r="M104" s="507"/>
      <c r="N104" s="507"/>
      <c r="O104" s="507"/>
      <c r="Q104" s="1"/>
      <c r="AE104" s="11"/>
      <c r="AF104" s="122"/>
      <c r="AG104" s="124" t="b">
        <f>AG105</f>
        <v>1</v>
      </c>
      <c r="AH104" s="124"/>
      <c r="AI104" s="168"/>
      <c r="AJ104" s="166"/>
      <c r="AK104" s="166"/>
      <c r="AL104" s="167"/>
      <c r="AM104" s="1"/>
      <c r="AN104" s="1"/>
      <c r="AO104" s="1"/>
      <c r="AP104" s="1"/>
      <c r="AQ104" s="1"/>
      <c r="AR104" s="1"/>
      <c r="AS104" s="1"/>
      <c r="AT104" s="230" t="str">
        <f t="shared" si="282"/>
        <v/>
      </c>
      <c r="AU104" s="231" t="str">
        <f t="shared" si="281"/>
        <v/>
      </c>
      <c r="AV104" s="227"/>
      <c r="AW104" s="230" t="str">
        <f>AW105</f>
        <v/>
      </c>
      <c r="AX104" s="227"/>
      <c r="AY104" s="230" t="str">
        <f>AY105</f>
        <v/>
      </c>
      <c r="AZ104" s="227"/>
      <c r="BA104" s="230" t="str">
        <f>BA105</f>
        <v/>
      </c>
      <c r="BB104" s="227"/>
      <c r="BC104" s="230" t="str">
        <f>BC105</f>
        <v/>
      </c>
      <c r="BD104" s="227"/>
      <c r="BE104" s="230" t="str">
        <f>BE105</f>
        <v/>
      </c>
      <c r="BF104" s="227"/>
      <c r="BG104" s="230" t="str">
        <f>BG105</f>
        <v/>
      </c>
      <c r="BH104" s="1"/>
      <c r="FE104" s="90" t="str">
        <f ca="1">FE105</f>
        <v>Hide</v>
      </c>
      <c r="FF104" s="228"/>
      <c r="FG104" s="281"/>
      <c r="FH104" s="281"/>
      <c r="FI104" s="281"/>
      <c r="FJ104" s="281"/>
      <c r="FK104" s="281"/>
      <c r="FL104" s="281"/>
    </row>
    <row r="105" spans="1:168" ht="26.4" x14ac:dyDescent="0.25">
      <c r="A105" s="28" t="s">
        <v>526</v>
      </c>
      <c r="C105" s="176" t="s">
        <v>558</v>
      </c>
      <c r="D105" s="316" t="str">
        <f>IF(Cklst_Style=4,IF(FIND("--",$C$3)=11,MID($C$3,9,1)&amp;"."&amp;AI105,MID($C$3,9,2)&amp;"."&amp;AI105),IF(FIND("--",$C$3)=9,MID($C$3,7,1)&amp;"."&amp;AI105,MID($C$3,7,2)&amp;"."&amp;AI105))</f>
        <v>3.30</v>
      </c>
      <c r="E105" s="481" t="s">
        <v>749</v>
      </c>
      <c r="F105" s="594"/>
      <c r="G105" s="600"/>
      <c r="H105" s="600"/>
      <c r="I105" s="601"/>
      <c r="J105" s="143"/>
      <c r="K105" s="192"/>
      <c r="L105" s="482"/>
      <c r="M105" s="482"/>
      <c r="N105" s="482"/>
      <c r="O105" s="482"/>
      <c r="Q105" s="1"/>
      <c r="R105" s="171"/>
      <c r="S105" s="171"/>
      <c r="T105" s="171"/>
      <c r="U105" s="171"/>
      <c r="AE105" s="11" t="b">
        <f>IF(F105=CHAR(80),TRUE,FALSE)</f>
        <v>0</v>
      </c>
      <c r="AF105" s="122" t="b">
        <f>IF(H105=CHAR(80),TRUE,FALSE)</f>
        <v>0</v>
      </c>
      <c r="AG105" s="12" t="b">
        <f>IF(OR(C105=CHAR(80),C105="."),TRUE,FALSE)</f>
        <v>1</v>
      </c>
      <c r="AH105" s="218">
        <v>1</v>
      </c>
      <c r="AI105" s="169">
        <v>30</v>
      </c>
      <c r="AJ105" s="160"/>
      <c r="AK105" s="160" t="b">
        <v>1</v>
      </c>
      <c r="AL105" s="161"/>
      <c r="AM105" s="1"/>
      <c r="AN105" s="1"/>
      <c r="AO105" s="1"/>
      <c r="AP105" s="1"/>
      <c r="AQ105" s="1"/>
      <c r="AR105" s="1"/>
      <c r="AS105" s="1"/>
      <c r="AT105" s="230" t="str">
        <f t="shared" si="282"/>
        <v/>
      </c>
      <c r="AU105" s="231" t="str">
        <f t="shared" si="281"/>
        <v>3.30</v>
      </c>
      <c r="AV105" s="318"/>
      <c r="AW105" s="230" t="str">
        <f>IF(AND(Setup_Flag=1,AV105="",$C105=""),FALSE,"")</f>
        <v/>
      </c>
      <c r="AX105" s="318"/>
      <c r="AY105" s="230" t="str">
        <f>IF(AND(MR2_Flag=1,AX105="",$C105=""),FALSE,"")</f>
        <v/>
      </c>
      <c r="AZ105" s="318"/>
      <c r="BA105" s="230" t="str">
        <f>IF(AND(DP_Flag=1,AZ105="",$C105=""),FALSE,"")</f>
        <v/>
      </c>
      <c r="BB105" s="318"/>
      <c r="BC105" s="230" t="str">
        <f>IF(AND(SS_Flag=1,BB105="",$C105=""),FALSE,"")</f>
        <v/>
      </c>
      <c r="BD105" s="318"/>
      <c r="BE105" s="230" t="str">
        <f>IF(AND(SP_Flag=1,BD105="",$C105=""),FALSE,"")</f>
        <v/>
      </c>
      <c r="BF105" s="318"/>
      <c r="BG105" s="230" t="str">
        <f>IF(AND(FM_Flag=1,BF105="",$C105=""),FALSE,"")</f>
        <v/>
      </c>
      <c r="BH105" s="1"/>
      <c r="BI105" s="268"/>
      <c r="BJ105" s="269" t="s">
        <v>675</v>
      </c>
      <c r="BK105" s="269" t="s">
        <v>675</v>
      </c>
      <c r="BL105" s="269" t="s">
        <v>675</v>
      </c>
      <c r="BM105" s="269" t="s">
        <v>675</v>
      </c>
      <c r="BN105" s="269" t="s">
        <v>675</v>
      </c>
      <c r="BO105" s="269" t="s">
        <v>675</v>
      </c>
      <c r="BP105" s="270" t="str">
        <f ca="1">IF(OR(BI$16=0,BR$16&lt;&gt;0),"",IF(OFFSET(BI105,0,BI$16)="Y",1,IF(OFFSET(BI105,0,BI$16)="N",0,"")))</f>
        <v/>
      </c>
      <c r="BQ105" s="278"/>
      <c r="BR105" s="268"/>
      <c r="BS105" s="269" t="s">
        <v>675</v>
      </c>
      <c r="BT105" s="269" t="s">
        <v>675</v>
      </c>
      <c r="BU105" s="269" t="s">
        <v>675</v>
      </c>
      <c r="BV105" s="269" t="s">
        <v>675</v>
      </c>
      <c r="BW105" s="269" t="s">
        <v>675</v>
      </c>
      <c r="BX105" s="269" t="s">
        <v>675</v>
      </c>
      <c r="BY105" s="269" t="s">
        <v>675</v>
      </c>
      <c r="BZ105" s="269" t="s">
        <v>675</v>
      </c>
      <c r="CA105" s="269" t="s">
        <v>675</v>
      </c>
      <c r="CB105" s="269" t="s">
        <v>675</v>
      </c>
      <c r="CC105" s="269" t="s">
        <v>675</v>
      </c>
      <c r="CD105" s="269" t="s">
        <v>675</v>
      </c>
      <c r="CE105" s="269" t="s">
        <v>675</v>
      </c>
      <c r="CF105" s="269" t="s">
        <v>675</v>
      </c>
      <c r="CG105" s="269" t="s">
        <v>675</v>
      </c>
      <c r="CH105" s="269" t="s">
        <v>675</v>
      </c>
      <c r="CI105" s="269" t="s">
        <v>675</v>
      </c>
      <c r="CJ105" s="269" t="s">
        <v>675</v>
      </c>
      <c r="CK105" s="269" t="s">
        <v>675</v>
      </c>
      <c r="CL105" s="270" t="str">
        <f ca="1">IF(BR$16=0,"",IF(OFFSET(BR105,0,BR$16)="Y",1,IF(OFFSET(BR105,0,BR$16)="N",0,"")))</f>
        <v/>
      </c>
      <c r="CM105" s="278"/>
      <c r="CN105" s="268"/>
      <c r="CO105" s="269" t="s">
        <v>675</v>
      </c>
      <c r="CP105" s="269" t="s">
        <v>675</v>
      </c>
      <c r="CQ105" s="269" t="s">
        <v>675</v>
      </c>
      <c r="CR105" s="269" t="s">
        <v>675</v>
      </c>
      <c r="CS105" s="269" t="s">
        <v>675</v>
      </c>
      <c r="CT105" s="270" t="str">
        <f ca="1">IF(OR(CN$16=0,CW$16&lt;&gt;0),"",IF(CW$16=1,0,IF(OFFSET(CN105,0,CN$16)="Y",1,IF(OFFSET(CN105,0,CN$16)="N",0,""))))</f>
        <v/>
      </c>
      <c r="CU105" s="188"/>
      <c r="CV105" s="268"/>
      <c r="CW105" s="269" t="s">
        <v>675</v>
      </c>
      <c r="CX105" s="269" t="s">
        <v>675</v>
      </c>
      <c r="CY105" s="269" t="s">
        <v>675</v>
      </c>
      <c r="CZ105" s="269" t="s">
        <v>675</v>
      </c>
      <c r="DA105" s="269" t="s">
        <v>675</v>
      </c>
      <c r="DB105" s="269" t="s">
        <v>675</v>
      </c>
      <c r="DC105" s="269" t="s">
        <v>675</v>
      </c>
      <c r="DD105" s="269" t="s">
        <v>675</v>
      </c>
      <c r="DE105" s="269" t="s">
        <v>675</v>
      </c>
      <c r="DF105" s="270" t="str">
        <f>IF(CV$16=0,"",IF(OR(AND(CW$16=1,CW105="Y"),AND(CX$16=1,CX105="Y"),AND(CY$16=1,CY105="Y"),AND(CZ$16=1,CZ105="Y"),AND(DA$16=1,DA105="Y"),AND(DB$16=1,DB105="Y"),AND(DC$16=1,DC105="Y"),AND(DD$16=1,DD105="Y"),AND(DE$16=1,DE105="Y")),1,IF(OR(AND(CW$16=1,CW105="N"),AND(CX$16=1,CX105="N"),AND(CY$16=1,CY105="N"),AND(CZ$16=1,CZ105="N"),AND(DA$16=1,DA105="N"),AND(DB$16=1,DB105="N"),AND(DC$16=1,DC105="N"),AND(DD$16=1,DD105="N"),AND(DE$16=1,DE105="N")),0,"")))</f>
        <v/>
      </c>
      <c r="DG105" s="188"/>
      <c r="DH105" s="268"/>
      <c r="DI105" s="269" t="s">
        <v>675</v>
      </c>
      <c r="DJ105" s="269" t="s">
        <v>675</v>
      </c>
      <c r="DK105" s="270" t="str">
        <f ca="1">IF(DH$16=0,"",IF(OFFSET(DH105,0,DH$16)="Y",1,IF(OFFSET(DH105,0,DH$16)="N",0,"")))</f>
        <v/>
      </c>
      <c r="DL105" s="188"/>
      <c r="DM105" s="268"/>
      <c r="DN105" s="269" t="s">
        <v>675</v>
      </c>
      <c r="DO105" s="269" t="s">
        <v>675</v>
      </c>
      <c r="DP105" s="270" t="str">
        <f ca="1">IF(DM$16=0,"",IF(OFFSET(DM105,0,DM$16)="Y",1,IF(OFFSET(DM105,0,DM$16)="N",0,"")))</f>
        <v/>
      </c>
      <c r="DQ105" s="188"/>
      <c r="DR105" s="268"/>
      <c r="DS105" s="269" t="s">
        <v>676</v>
      </c>
      <c r="DT105" s="279"/>
      <c r="DU105" s="270" t="str">
        <f ca="1">IF(DR$16=0,"",IF(AND(OFFSET(DR105,0,1)="Y",DS$16="Yes"),1,IF(OFFSET(DR105,0,1)="N",1,0)))</f>
        <v/>
      </c>
      <c r="DV105" s="188"/>
      <c r="DW105" s="268"/>
      <c r="DX105" s="269" t="s">
        <v>676</v>
      </c>
      <c r="DY105" s="279"/>
      <c r="DZ105" s="270" t="str">
        <f ca="1">IF(DW$16=0,"",IF(AND(OFFSET(DW105,0,1)="Y",DX$16="Yes"),1,IF(OFFSET(DW105,0,1)="N",1,0)))</f>
        <v/>
      </c>
      <c r="EA105" s="188"/>
      <c r="EB105" s="268"/>
      <c r="EC105" s="269" t="s">
        <v>676</v>
      </c>
      <c r="ED105" s="279"/>
      <c r="EE105" s="270" t="str">
        <f ca="1">IF(EB$16=0,"",IF(AND(OFFSET(EB105,0,1)="Y",EC$16="Yes"),1,IF(OFFSET(EB105,0,1)="N",1,0)))</f>
        <v/>
      </c>
      <c r="EF105" s="188"/>
      <c r="EG105" s="268"/>
      <c r="EH105" s="269" t="s">
        <v>676</v>
      </c>
      <c r="EI105" s="279"/>
      <c r="EJ105" s="270" t="str">
        <f ca="1">IF(EG$16=0,"",IF(AND(OFFSET(EG105,0,1)="Y",EH$16="Yes"),1,IF(OFFSET(EG105,0,1)="N",1,0)))</f>
        <v/>
      </c>
      <c r="EK105" s="188"/>
      <c r="EL105" s="268"/>
      <c r="EM105" s="269" t="s">
        <v>676</v>
      </c>
      <c r="EN105" s="279"/>
      <c r="EO105" s="270" t="str">
        <f ca="1">IF(EL$16=0,"",IF(AND(OFFSET(EL105,0,1)="Y",EM$16="Yes"),1,IF(OFFSET(EL105,0,1)="N",1,0)))</f>
        <v/>
      </c>
      <c r="EP105" s="271"/>
      <c r="EQ105" s="509" t="str">
        <f ca="1">BP105</f>
        <v/>
      </c>
      <c r="ER105" s="509" t="str">
        <f t="shared" ref="ER105" ca="1" si="387">CL105</f>
        <v/>
      </c>
      <c r="ES105" s="509" t="str">
        <f t="shared" ref="ES105" ca="1" si="388">CT105</f>
        <v/>
      </c>
      <c r="ET105" s="509" t="str">
        <f t="shared" ref="ET105" si="389">DF105</f>
        <v/>
      </c>
      <c r="EU105" s="509" t="str">
        <f t="shared" ref="EU105" ca="1" si="390">DK105</f>
        <v/>
      </c>
      <c r="EV105" s="509" t="str">
        <f t="shared" ref="EV105" ca="1" si="391">DP105</f>
        <v/>
      </c>
      <c r="EW105" s="509" t="str">
        <f t="shared" ref="EW105" ca="1" si="392">DU105</f>
        <v/>
      </c>
      <c r="EX105" s="509" t="str">
        <f t="shared" ref="EX105" ca="1" si="393">DZ105</f>
        <v/>
      </c>
      <c r="EY105" s="509" t="str">
        <f t="shared" ref="EY105" ca="1" si="394">EE105</f>
        <v/>
      </c>
      <c r="EZ105" s="509" t="str">
        <f t="shared" ref="EZ105" ca="1" si="395">EJ105</f>
        <v/>
      </c>
      <c r="FA105" s="509" t="str">
        <f t="shared" ref="FA105" ca="1" si="396">EO105</f>
        <v/>
      </c>
      <c r="FC105" s="509">
        <f t="shared" ref="FC105" ca="1" si="397">COUNTA(EQ105:FA105)-COUNTBLANK(EQ105:FA105)</f>
        <v>0</v>
      </c>
      <c r="FD105" s="280">
        <f t="shared" ref="FD105" ca="1" si="398">SUM(EQ105:FA105)</f>
        <v>0</v>
      </c>
      <c r="FE105" s="280" t="str">
        <f t="shared" ref="FE105" ca="1" si="399">IF(AND(FC105=FD105,FD105&gt;0),"Show","Hide")</f>
        <v>Hide</v>
      </c>
      <c r="FF105" s="228"/>
      <c r="FG105" s="281"/>
      <c r="FH105" s="281"/>
      <c r="FI105" s="281"/>
      <c r="FJ105" s="281"/>
      <c r="FK105" s="281"/>
      <c r="FL105" s="281"/>
    </row>
    <row r="106" spans="1:168" ht="6" customHeight="1" x14ac:dyDescent="0.25">
      <c r="A106" s="28" t="s">
        <v>526</v>
      </c>
      <c r="C106" s="93"/>
      <c r="D106" s="128"/>
      <c r="E106" s="86"/>
      <c r="F106" s="589"/>
      <c r="G106" s="590"/>
      <c r="H106" s="590"/>
      <c r="I106" s="591"/>
      <c r="J106" s="96"/>
      <c r="K106" s="196"/>
      <c r="L106" s="127"/>
      <c r="M106" s="127"/>
      <c r="N106" s="127"/>
      <c r="O106" s="127"/>
      <c r="Q106" s="1"/>
      <c r="AE106" s="11"/>
      <c r="AF106" s="122"/>
      <c r="AG106" s="12" t="b">
        <f>AG105</f>
        <v>1</v>
      </c>
      <c r="AH106" s="12"/>
      <c r="AI106" s="168"/>
      <c r="AJ106" s="166"/>
      <c r="AK106" s="166"/>
      <c r="AL106" s="167"/>
      <c r="AM106" s="1"/>
      <c r="AN106" s="1"/>
      <c r="AO106" s="1"/>
      <c r="AP106" s="1"/>
      <c r="AQ106" s="1"/>
      <c r="AR106" s="1"/>
      <c r="AS106" s="1"/>
      <c r="AT106" s="230" t="str">
        <f t="shared" si="282"/>
        <v/>
      </c>
      <c r="AU106" s="231" t="str">
        <f t="shared" si="281"/>
        <v/>
      </c>
      <c r="AV106" s="227"/>
      <c r="AW106" s="230" t="str">
        <f>AW105</f>
        <v/>
      </c>
      <c r="AX106" s="227"/>
      <c r="AY106" s="230" t="str">
        <f>AY105</f>
        <v/>
      </c>
      <c r="AZ106" s="227"/>
      <c r="BA106" s="230" t="str">
        <f>BA105</f>
        <v/>
      </c>
      <c r="BB106" s="227"/>
      <c r="BC106" s="230" t="str">
        <f>BC105</f>
        <v/>
      </c>
      <c r="BD106" s="227"/>
      <c r="BE106" s="230" t="str">
        <f>BE105</f>
        <v/>
      </c>
      <c r="BF106" s="227"/>
      <c r="BG106" s="230" t="str">
        <f>BG105</f>
        <v/>
      </c>
      <c r="BH106" s="1"/>
      <c r="FE106" s="90" t="str">
        <f ca="1">FE105</f>
        <v>Hide</v>
      </c>
      <c r="FF106" s="228"/>
      <c r="FG106" s="281"/>
      <c r="FH106" s="281"/>
      <c r="FI106" s="281"/>
      <c r="FJ106" s="281"/>
      <c r="FK106" s="281"/>
      <c r="FL106" s="281"/>
    </row>
    <row r="107" spans="1:168" ht="13.8" thickBot="1" x14ac:dyDescent="0.3">
      <c r="A107" s="494"/>
      <c r="C107" s="602" t="s">
        <v>703</v>
      </c>
      <c r="D107" s="603"/>
      <c r="E107" s="603"/>
      <c r="F107" s="603"/>
      <c r="G107" s="603"/>
      <c r="H107" s="603"/>
      <c r="I107" s="603"/>
      <c r="J107" s="197"/>
      <c r="K107" s="198"/>
      <c r="L107" s="191"/>
      <c r="Q107" s="1"/>
      <c r="AE107" s="13"/>
      <c r="AF107" s="41"/>
      <c r="AG107" s="142"/>
      <c r="AH107" s="142"/>
      <c r="AJ107" s="142"/>
      <c r="AK107" s="162"/>
      <c r="AL107" s="163"/>
      <c r="AM107" s="1"/>
      <c r="AN107" s="1"/>
      <c r="AO107" s="1"/>
      <c r="AP107" s="228"/>
      <c r="AQ107" s="228"/>
      <c r="AR107" s="228"/>
      <c r="AS107" s="1"/>
      <c r="AT107" s="286">
        <v>0</v>
      </c>
      <c r="AU107" s="231" t="str">
        <f t="shared" si="281"/>
        <v/>
      </c>
      <c r="AV107" s="253">
        <f>Setup_Flag</f>
        <v>0</v>
      </c>
      <c r="AW107" s="127"/>
      <c r="AX107" s="253">
        <f>MR2_Flag</f>
        <v>0</v>
      </c>
      <c r="AY107" s="127"/>
      <c r="AZ107" s="253">
        <f>DP_Flag</f>
        <v>0</v>
      </c>
      <c r="BA107" s="127"/>
      <c r="BB107" s="253">
        <f>SS_Flag</f>
        <v>0</v>
      </c>
      <c r="BC107" s="127"/>
      <c r="BD107" s="253">
        <f>SP_Flag</f>
        <v>0</v>
      </c>
      <c r="BE107" s="127"/>
      <c r="BF107" s="253">
        <f>FM_Flag</f>
        <v>0</v>
      </c>
      <c r="BG107" s="127"/>
      <c r="BH107" s="1"/>
      <c r="FF107" s="228"/>
      <c r="FG107" s="281"/>
      <c r="FH107" s="281"/>
      <c r="FI107" s="281"/>
      <c r="FJ107" s="281"/>
      <c r="FK107" s="281"/>
      <c r="FL107" s="281"/>
    </row>
    <row r="108" spans="1:168" ht="6" customHeight="1" x14ac:dyDescent="0.25">
      <c r="A108" s="494"/>
      <c r="C108" s="510"/>
      <c r="D108" s="597"/>
      <c r="E108" s="597"/>
      <c r="F108" s="597"/>
      <c r="G108" s="597"/>
      <c r="H108" s="597"/>
      <c r="I108" s="597"/>
      <c r="J108" s="597"/>
      <c r="K108" s="192"/>
      <c r="Q108" s="1"/>
      <c r="AE108" s="8"/>
      <c r="AG108" s="5"/>
      <c r="AM108" s="1"/>
      <c r="AN108" s="1"/>
      <c r="AO108" s="228"/>
      <c r="AP108" s="228"/>
      <c r="AQ108" s="228"/>
      <c r="AR108" s="228"/>
      <c r="AS108" s="1"/>
      <c r="AT108" s="228"/>
      <c r="AU108" s="228"/>
      <c r="AV108" s="1"/>
      <c r="AW108" s="1"/>
      <c r="AX108" s="1"/>
      <c r="AY108" s="1"/>
      <c r="AZ108" s="1"/>
      <c r="BA108" s="1"/>
      <c r="BB108" s="1"/>
      <c r="BC108" s="1"/>
      <c r="BD108" s="1"/>
      <c r="BE108" s="1"/>
      <c r="BF108" s="1"/>
      <c r="BG108" s="1"/>
      <c r="BH108" s="1"/>
      <c r="FF108" s="228"/>
      <c r="FG108" s="281"/>
      <c r="FH108" s="281"/>
      <c r="FI108" s="281"/>
      <c r="FJ108" s="281"/>
      <c r="FK108" s="281"/>
      <c r="FL108" s="281"/>
    </row>
    <row r="109" spans="1:168" x14ac:dyDescent="0.25">
      <c r="A109" s="28" t="s">
        <v>546</v>
      </c>
      <c r="B109" s="214">
        <v>1</v>
      </c>
      <c r="C109" s="510"/>
      <c r="D109" s="598"/>
      <c r="E109" s="598"/>
      <c r="F109" s="598"/>
      <c r="G109" s="598"/>
      <c r="H109" s="598"/>
      <c r="I109" s="598"/>
      <c r="J109" s="598"/>
      <c r="K109" s="192"/>
      <c r="L109" s="84">
        <f>IF(OR(COUNTBLANK(L16:L107)-1=ROWS(POA:Note_Pad)-2,COUNTIF(L16:L107,"n/a")=ROWS(POA:Note_Pad)-2,COUNTBLANK(L16:L107)-1+COUNTIF(L16:L107,"n/a")=ROWS(POA:Note_Pad)-2),0,1)</f>
        <v>0</v>
      </c>
      <c r="M109" s="84">
        <f>IF(OR(COUNTBLANK(M16:M107)-1=ROWS(POA:Note_Pad)-2,COUNTIF(M16:M107,"n/a")=ROWS(POA:Note_Pad)-2,COUNTBLANK(M16:M107)-1+COUNTIF(M16:M107,"n/a")=ROWS(POA:Note_Pad)-2),0,1)</f>
        <v>0</v>
      </c>
      <c r="N109" s="84">
        <f>IF(OR(COUNTBLANK(N16:N107)-1=ROWS(POA:Note_Pad)-2,COUNTIF(N16:N107,"n/a")=ROWS(POA:Note_Pad)-2,COUNTBLANK(N16:N107)-1+COUNTIF(N16:N107,"n/a")=ROWS(POA:Note_Pad)-2),0,1)</f>
        <v>0</v>
      </c>
      <c r="O109" s="84">
        <f>IF(OR(COUNTBLANK(O16:O107)-1=ROWS(POA:Note_Pad)-2,COUNTIF(O16:O107,"n/a")=ROWS(POA:Note_Pad)-2,COUNTBLANK(O16:O107)-1+COUNTIF(O16:O107,"n/a")=ROWS(POA:Note_Pad)-2),0,1)</f>
        <v>0</v>
      </c>
      <c r="Q109" s="1"/>
      <c r="AM109" s="1"/>
      <c r="AN109" s="157">
        <f>D109</f>
        <v>0</v>
      </c>
      <c r="AO109" s="228"/>
      <c r="AP109" s="228"/>
      <c r="AQ109" s="228"/>
      <c r="AR109" s="228"/>
      <c r="AS109" s="1"/>
      <c r="AT109" s="228"/>
      <c r="AU109" s="228"/>
      <c r="AV109" s="1"/>
      <c r="AW109" s="1"/>
      <c r="AX109" s="1"/>
      <c r="AY109" s="1"/>
      <c r="AZ109" s="1"/>
      <c r="BA109" s="1"/>
      <c r="BB109" s="1"/>
      <c r="BC109" s="1"/>
      <c r="BD109" s="1"/>
      <c r="BE109" s="1"/>
      <c r="BF109" s="1"/>
      <c r="BG109" s="1"/>
      <c r="BH109" s="1"/>
      <c r="FF109" s="228"/>
      <c r="FG109" s="281"/>
      <c r="FH109" s="281"/>
      <c r="FI109" s="281"/>
      <c r="FJ109" s="281"/>
      <c r="FK109" s="281"/>
      <c r="FL109" s="281"/>
    </row>
    <row r="110" spans="1:168" ht="6" customHeight="1" x14ac:dyDescent="0.25">
      <c r="A110" s="494"/>
      <c r="C110" s="511"/>
      <c r="D110" s="599"/>
      <c r="E110" s="599"/>
      <c r="F110" s="599"/>
      <c r="G110" s="599"/>
      <c r="H110" s="599"/>
      <c r="I110" s="599"/>
      <c r="J110" s="599"/>
      <c r="K110" s="196"/>
      <c r="Q110" s="1"/>
      <c r="AM110" s="1"/>
      <c r="AN110" s="1"/>
      <c r="AO110" s="228"/>
      <c r="AP110" s="228"/>
      <c r="AQ110" s="228"/>
      <c r="AR110" s="228"/>
      <c r="AS110" s="1"/>
      <c r="AT110" s="228"/>
      <c r="AU110" s="228"/>
      <c r="AV110" s="1"/>
      <c r="AW110" s="1"/>
      <c r="AX110" s="1"/>
      <c r="AY110" s="1"/>
      <c r="AZ110" s="1"/>
      <c r="BA110" s="1"/>
      <c r="BB110" s="1"/>
      <c r="BC110" s="1"/>
      <c r="BD110" s="1"/>
      <c r="BE110" s="1"/>
      <c r="BF110" s="1"/>
      <c r="BG110" s="1"/>
      <c r="BH110" s="1"/>
      <c r="FF110" s="228"/>
      <c r="FG110" s="281"/>
      <c r="FH110" s="281"/>
      <c r="FI110" s="281"/>
      <c r="FJ110" s="281"/>
      <c r="FK110" s="281"/>
      <c r="FL110" s="281"/>
    </row>
    <row r="111" spans="1:168" x14ac:dyDescent="0.25">
      <c r="A111" s="494"/>
      <c r="C111" s="62"/>
      <c r="D111" s="62"/>
      <c r="E111" s="62"/>
      <c r="F111" s="62"/>
      <c r="G111" s="62"/>
      <c r="H111" s="62"/>
      <c r="I111" s="62"/>
      <c r="J111" s="62"/>
      <c r="Q111" s="1"/>
      <c r="AM111" s="1"/>
      <c r="AN111" s="1"/>
      <c r="AO111" s="228"/>
      <c r="AP111" s="228"/>
      <c r="AQ111" s="228"/>
      <c r="AR111" s="228"/>
      <c r="AS111" s="1"/>
      <c r="AT111" s="228"/>
      <c r="AU111" s="228"/>
      <c r="AV111" s="1"/>
      <c r="AW111" s="1"/>
      <c r="AX111" s="1"/>
      <c r="AY111" s="1"/>
      <c r="AZ111" s="1"/>
      <c r="BA111" s="1"/>
      <c r="BB111" s="1"/>
      <c r="BC111" s="1"/>
      <c r="BD111" s="1"/>
      <c r="BE111" s="1"/>
      <c r="BF111" s="1"/>
      <c r="BG111" s="1"/>
      <c r="BH111" s="1"/>
      <c r="FF111" s="228"/>
      <c r="FG111" s="281"/>
      <c r="FH111" s="281"/>
      <c r="FI111" s="281"/>
      <c r="FJ111" s="281"/>
      <c r="FK111" s="281"/>
      <c r="FL111" s="281"/>
    </row>
    <row r="112" spans="1:168" ht="4.2" customHeight="1" x14ac:dyDescent="0.25">
      <c r="A112" s="494"/>
      <c r="B112" s="1"/>
      <c r="C112" s="1"/>
      <c r="D112" s="2"/>
      <c r="E112" s="2"/>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228"/>
      <c r="AP112" s="228"/>
      <c r="AQ112" s="228"/>
      <c r="AR112" s="228"/>
      <c r="AS112" s="1"/>
      <c r="AT112" s="228"/>
      <c r="AU112" s="228"/>
      <c r="AV112" s="1"/>
      <c r="AW112" s="1"/>
      <c r="AX112" s="1"/>
      <c r="AY112" s="1"/>
      <c r="AZ112" s="1"/>
      <c r="BA112" s="1"/>
      <c r="BB112" s="1"/>
      <c r="BC112" s="1"/>
      <c r="BD112" s="1"/>
      <c r="BE112" s="1"/>
      <c r="BF112" s="1"/>
      <c r="BG112" s="1"/>
      <c r="BH112" s="1"/>
      <c r="BI112" s="1"/>
      <c r="BJ112" s="228"/>
      <c r="BK112" s="228"/>
      <c r="BL112" s="1"/>
      <c r="BM112" s="1"/>
      <c r="BN112" s="1"/>
      <c r="BO112" s="1"/>
      <c r="BP112" s="1"/>
      <c r="BQ112" s="1"/>
      <c r="BR112" s="1"/>
      <c r="BS112" s="1"/>
      <c r="BT112" s="1"/>
      <c r="BU112" s="1"/>
      <c r="BV112" s="1"/>
      <c r="BW112" s="1"/>
      <c r="BX112" s="1"/>
      <c r="BY112" s="1"/>
      <c r="BZ112" s="1"/>
      <c r="CA112" s="281"/>
      <c r="CB112" s="281"/>
      <c r="CC112" s="281"/>
      <c r="CD112" s="281"/>
      <c r="CE112" s="281"/>
      <c r="CF112" s="281"/>
      <c r="CG112" s="281"/>
      <c r="CH112" s="281"/>
      <c r="CI112" s="281"/>
      <c r="CJ112" s="281"/>
      <c r="CK112" s="281"/>
      <c r="CL112" s="281"/>
      <c r="CM112" s="281"/>
      <c r="CN112" s="281"/>
      <c r="CO112" s="281"/>
      <c r="CP112" s="281"/>
      <c r="CQ112" s="281"/>
      <c r="CR112" s="281"/>
      <c r="CS112" s="281"/>
      <c r="CT112" s="281"/>
      <c r="CU112" s="281"/>
      <c r="CV112" s="281"/>
      <c r="CW112" s="281"/>
      <c r="CX112" s="281"/>
      <c r="CY112" s="281"/>
      <c r="CZ112" s="281"/>
      <c r="DA112" s="281"/>
      <c r="DB112" s="281"/>
      <c r="DC112" s="281"/>
      <c r="DD112" s="281"/>
      <c r="DE112" s="281"/>
      <c r="DF112" s="281"/>
      <c r="DG112" s="281"/>
      <c r="DH112" s="281"/>
      <c r="DI112" s="281"/>
      <c r="DJ112" s="281"/>
      <c r="DK112" s="281"/>
      <c r="DL112" s="281"/>
      <c r="DM112" s="281"/>
      <c r="DN112" s="281"/>
      <c r="DO112" s="281"/>
      <c r="DP112" s="281"/>
      <c r="DQ112" s="281"/>
      <c r="DR112" s="281"/>
      <c r="DS112" s="281"/>
      <c r="DT112" s="281"/>
      <c r="DU112" s="281"/>
      <c r="DV112" s="281"/>
      <c r="DW112" s="281"/>
      <c r="DX112" s="281"/>
      <c r="DY112" s="281"/>
      <c r="DZ112" s="281"/>
      <c r="EA112" s="281"/>
      <c r="EB112" s="281"/>
      <c r="EC112" s="281"/>
      <c r="ED112" s="281"/>
      <c r="EE112" s="281"/>
      <c r="EF112" s="281"/>
      <c r="EG112" s="281"/>
      <c r="EH112" s="281"/>
      <c r="EI112" s="281"/>
      <c r="EJ112" s="281"/>
      <c r="EK112" s="281"/>
      <c r="EL112" s="281"/>
      <c r="EM112" s="281"/>
      <c r="EN112" s="281"/>
      <c r="EO112" s="281"/>
      <c r="EP112" s="281"/>
      <c r="EQ112" s="281"/>
      <c r="ER112" s="281"/>
      <c r="ES112" s="281"/>
      <c r="ET112" s="281"/>
      <c r="EU112" s="281"/>
      <c r="EV112" s="281"/>
      <c r="EW112" s="281"/>
      <c r="EX112" s="281"/>
      <c r="EY112" s="281"/>
      <c r="EZ112" s="281"/>
      <c r="FA112" s="281"/>
      <c r="FB112" s="281"/>
      <c r="FC112" s="281"/>
      <c r="FD112" s="281"/>
      <c r="FE112" s="281"/>
      <c r="FF112" s="281"/>
      <c r="FG112" s="281"/>
      <c r="FH112" s="281"/>
      <c r="FI112" s="281"/>
      <c r="FJ112" s="281"/>
      <c r="FK112" s="281"/>
      <c r="FL112" s="281"/>
    </row>
    <row r="113" spans="1:168" x14ac:dyDescent="0.25">
      <c r="A113" s="494"/>
      <c r="B113" s="494"/>
      <c r="C113" s="222" t="s">
        <v>704</v>
      </c>
      <c r="D113" s="2"/>
      <c r="E113" s="2"/>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228"/>
      <c r="AP113" s="228"/>
      <c r="AQ113" s="228"/>
      <c r="AR113" s="228"/>
      <c r="AS113" s="1"/>
      <c r="AT113" s="228"/>
      <c r="AU113" s="228"/>
      <c r="AV113" s="1"/>
      <c r="AW113" s="1"/>
      <c r="AX113" s="1"/>
      <c r="AY113" s="1"/>
      <c r="AZ113" s="1"/>
      <c r="BA113" s="1"/>
      <c r="BB113" s="1"/>
      <c r="BC113" s="1"/>
      <c r="BD113" s="1"/>
      <c r="BE113" s="1"/>
      <c r="BF113" s="1"/>
      <c r="BG113" s="1"/>
      <c r="BH113" s="1"/>
      <c r="BI113" s="1"/>
      <c r="BJ113" s="228"/>
      <c r="BK113" s="228"/>
      <c r="BL113" s="1"/>
      <c r="BM113" s="1"/>
      <c r="BN113" s="1"/>
      <c r="BO113" s="1"/>
      <c r="BP113" s="1"/>
      <c r="BQ113" s="1"/>
      <c r="BR113" s="1"/>
      <c r="BS113" s="1"/>
      <c r="BT113" s="1"/>
      <c r="BU113" s="1"/>
      <c r="BV113" s="1"/>
      <c r="BW113" s="1"/>
      <c r="BX113" s="1"/>
      <c r="BY113" s="1"/>
      <c r="BZ113" s="1"/>
      <c r="CA113" s="281"/>
      <c r="CB113" s="281"/>
      <c r="CC113" s="281"/>
      <c r="CD113" s="281"/>
      <c r="CE113" s="281"/>
      <c r="CF113" s="281"/>
      <c r="CG113" s="281"/>
      <c r="CH113" s="281"/>
      <c r="CI113" s="281"/>
      <c r="CJ113" s="281"/>
      <c r="CK113" s="281"/>
      <c r="CL113" s="281"/>
      <c r="CM113" s="281"/>
      <c r="CN113" s="281"/>
      <c r="CO113" s="281"/>
      <c r="CP113" s="281"/>
      <c r="CQ113" s="281"/>
      <c r="CR113" s="281"/>
      <c r="CS113" s="281"/>
      <c r="CT113" s="281"/>
      <c r="CU113" s="281"/>
      <c r="CV113" s="281"/>
      <c r="CW113" s="281"/>
      <c r="CX113" s="281"/>
      <c r="CY113" s="281"/>
      <c r="CZ113" s="281"/>
      <c r="DA113" s="281"/>
      <c r="DB113" s="281"/>
      <c r="DC113" s="281"/>
      <c r="DD113" s="281"/>
      <c r="DE113" s="281"/>
      <c r="DF113" s="281"/>
      <c r="DG113" s="281"/>
      <c r="DH113" s="281"/>
      <c r="DI113" s="281"/>
      <c r="DJ113" s="281"/>
      <c r="DK113" s="281"/>
      <c r="DL113" s="281"/>
      <c r="DM113" s="281"/>
      <c r="DN113" s="281"/>
      <c r="DO113" s="281"/>
      <c r="DP113" s="281"/>
      <c r="DQ113" s="281"/>
      <c r="DR113" s="281"/>
      <c r="DS113" s="281"/>
      <c r="DT113" s="281"/>
      <c r="DU113" s="281"/>
      <c r="DV113" s="281"/>
      <c r="DW113" s="281"/>
      <c r="DX113" s="281"/>
      <c r="DY113" s="281"/>
      <c r="DZ113" s="281"/>
      <c r="EA113" s="281"/>
      <c r="EB113" s="281"/>
      <c r="EC113" s="281"/>
      <c r="ED113" s="281"/>
      <c r="EE113" s="281"/>
      <c r="EF113" s="281"/>
      <c r="EG113" s="281"/>
      <c r="EH113" s="281"/>
      <c r="EI113" s="281"/>
      <c r="EJ113" s="281"/>
      <c r="EK113" s="281"/>
      <c r="EL113" s="281"/>
      <c r="EM113" s="281"/>
      <c r="EN113" s="281"/>
      <c r="EO113" s="281"/>
      <c r="EP113" s="281"/>
      <c r="EQ113" s="281"/>
      <c r="ER113" s="281"/>
      <c r="ES113" s="281"/>
      <c r="ET113" s="281"/>
      <c r="EU113" s="281"/>
      <c r="EV113" s="281"/>
      <c r="EW113" s="281"/>
      <c r="EX113" s="281"/>
      <c r="EY113" s="281"/>
      <c r="EZ113" s="281"/>
      <c r="FA113" s="281"/>
      <c r="FB113" s="281"/>
      <c r="FC113" s="281"/>
      <c r="FD113" s="281"/>
      <c r="FE113" s="281"/>
      <c r="FF113" s="281"/>
      <c r="FG113" s="281"/>
      <c r="FH113" s="281"/>
      <c r="FI113" s="281"/>
      <c r="FJ113" s="281"/>
      <c r="FK113" s="281"/>
      <c r="FL113" s="281"/>
    </row>
    <row r="114" spans="1:168" x14ac:dyDescent="0.25">
      <c r="A114" s="494"/>
      <c r="B114" s="1"/>
      <c r="C114" s="1"/>
      <c r="D114" s="2"/>
      <c r="E114" s="2"/>
      <c r="F114" s="1"/>
      <c r="G114" s="1"/>
      <c r="H114" s="1"/>
      <c r="I114" s="1"/>
      <c r="J114" s="1"/>
      <c r="K114" s="1"/>
      <c r="L114" s="1"/>
      <c r="M114" s="1"/>
      <c r="N114" s="1"/>
      <c r="O114" s="1"/>
      <c r="P114" s="1"/>
      <c r="Q114" s="1"/>
      <c r="R114" s="1"/>
      <c r="S114" s="1"/>
      <c r="T114" s="1"/>
      <c r="U114" s="1"/>
      <c r="V114" s="1"/>
      <c r="W114" s="217">
        <f>SUM(W13:W16)</f>
        <v>0</v>
      </c>
      <c r="X114" s="1"/>
      <c r="Y114" s="1"/>
      <c r="Z114" s="1"/>
      <c r="AA114" s="1"/>
      <c r="AB114" s="1"/>
      <c r="AC114" s="1"/>
      <c r="AD114" s="1"/>
      <c r="AE114" s="217">
        <f>COUNTIF(POA_Y,TRUE)</f>
        <v>0</v>
      </c>
      <c r="AF114" s="217">
        <f>COUNTIF(POA_N,TRUE)</f>
        <v>0</v>
      </c>
      <c r="AG114" s="217">
        <f>COUNTIF(Eval_1,TRUE)</f>
        <v>90</v>
      </c>
      <c r="AH114" s="1"/>
      <c r="AI114" s="1"/>
      <c r="AJ114" s="1"/>
      <c r="AK114" s="1"/>
      <c r="AL114" s="1"/>
      <c r="AM114" s="217">
        <f>COUNTA(Cause_Codes)</f>
        <v>0</v>
      </c>
      <c r="AN114" s="1" t="s">
        <v>705</v>
      </c>
      <c r="AO114" s="228"/>
      <c r="AP114" s="228"/>
      <c r="AQ114" s="228"/>
      <c r="AR114" s="228"/>
      <c r="AS114" s="1"/>
      <c r="AT114" s="228"/>
      <c r="AU114" s="228"/>
      <c r="AV114" s="231">
        <f>(COUNTA(AV16:AV107)-2)+(COUNTBLANK(Show_Setup)-2)/3</f>
        <v>30</v>
      </c>
      <c r="AW114" s="1"/>
      <c r="AX114" s="231">
        <f>(COUNTA(AX16:AX107)-2)+(COUNTBLANK(Show_MR2)-2)/3</f>
        <v>30</v>
      </c>
      <c r="AY114" s="1"/>
      <c r="AZ114" s="231">
        <f>(COUNTA(AZ16:AZ107)-2)+(COUNTBLANK(Show_DP)-2)/3</f>
        <v>30</v>
      </c>
      <c r="BA114" s="1"/>
      <c r="BB114" s="231">
        <f>(COUNTA(BB16:BB107)-2)+(COUNTBLANK(Show_SS)-2)/3</f>
        <v>30</v>
      </c>
      <c r="BC114" s="1"/>
      <c r="BD114" s="231">
        <f>(COUNTA(BD16:BD107)-2)+(COUNTBLANK(Show_SP)-2)/3</f>
        <v>30</v>
      </c>
      <c r="BE114" s="1"/>
      <c r="BF114" s="231">
        <f>(COUNTA(BF16:BF107)-2)+(COUNTBLANK(Show_FM)-2)/3</f>
        <v>30</v>
      </c>
      <c r="BG114" s="1"/>
      <c r="BH114" s="1"/>
      <c r="BI114" s="1"/>
      <c r="BJ114" s="228"/>
      <c r="BK114" s="228"/>
      <c r="BL114" s="1"/>
      <c r="BM114" s="1"/>
      <c r="BN114" s="1"/>
      <c r="BO114" s="1"/>
      <c r="BP114" s="1"/>
      <c r="BQ114" s="1"/>
      <c r="BR114" s="1"/>
      <c r="BS114" s="1"/>
      <c r="BT114" s="1"/>
      <c r="BU114" s="1"/>
      <c r="BV114" s="1"/>
      <c r="BW114" s="1"/>
      <c r="BX114" s="1"/>
      <c r="BY114" s="1"/>
      <c r="BZ114" s="1"/>
      <c r="CA114" s="281"/>
      <c r="CB114" s="281"/>
      <c r="CC114" s="281"/>
      <c r="CD114" s="281"/>
      <c r="CE114" s="281"/>
      <c r="CF114" s="281"/>
      <c r="CG114" s="281"/>
      <c r="CH114" s="281"/>
      <c r="CI114" s="281"/>
      <c r="CJ114" s="281"/>
      <c r="CK114" s="281"/>
      <c r="CL114" s="281"/>
      <c r="CM114" s="281"/>
      <c r="CN114" s="281"/>
      <c r="CO114" s="281"/>
      <c r="CP114" s="281"/>
      <c r="CQ114" s="281"/>
      <c r="CR114" s="281"/>
      <c r="CS114" s="281"/>
      <c r="CT114" s="281"/>
      <c r="CU114" s="281"/>
      <c r="CV114" s="281"/>
      <c r="CW114" s="281"/>
      <c r="CX114" s="281"/>
      <c r="CY114" s="281"/>
      <c r="CZ114" s="281"/>
      <c r="DA114" s="281"/>
      <c r="DB114" s="281"/>
      <c r="DC114" s="281"/>
      <c r="DD114" s="281"/>
      <c r="DE114" s="281"/>
      <c r="DF114" s="281"/>
      <c r="DG114" s="281"/>
      <c r="DH114" s="281"/>
      <c r="DI114" s="281"/>
      <c r="DJ114" s="281"/>
      <c r="DK114" s="281"/>
      <c r="DL114" s="281"/>
      <c r="DM114" s="281"/>
      <c r="DN114" s="281"/>
      <c r="DO114" s="281"/>
      <c r="DP114" s="281"/>
      <c r="DQ114" s="281"/>
      <c r="DR114" s="281"/>
      <c r="DS114" s="281"/>
      <c r="DT114" s="281"/>
      <c r="DU114" s="281"/>
      <c r="DV114" s="281"/>
      <c r="DW114" s="281"/>
      <c r="DX114" s="281"/>
      <c r="DY114" s="281"/>
      <c r="DZ114" s="281"/>
      <c r="EA114" s="281"/>
      <c r="EB114" s="281"/>
      <c r="EC114" s="281"/>
      <c r="ED114" s="281"/>
      <c r="EE114" s="281"/>
      <c r="EF114" s="281"/>
      <c r="EG114" s="281"/>
      <c r="EH114" s="281"/>
      <c r="EI114" s="281"/>
      <c r="EJ114" s="281"/>
      <c r="EK114" s="281"/>
      <c r="EL114" s="281"/>
      <c r="EM114" s="281"/>
      <c r="EN114" s="281"/>
      <c r="EO114" s="281"/>
      <c r="EP114" s="281"/>
      <c r="EQ114" s="281"/>
      <c r="ER114" s="281"/>
      <c r="ES114" s="281"/>
      <c r="ET114" s="281"/>
      <c r="EU114" s="281"/>
      <c r="EV114" s="281"/>
      <c r="EW114" s="281"/>
      <c r="EX114" s="281"/>
      <c r="EY114" s="281"/>
      <c r="EZ114" s="281"/>
      <c r="FA114" s="281"/>
      <c r="FB114" s="281"/>
      <c r="FC114" s="281"/>
      <c r="FD114" s="281"/>
      <c r="FE114" s="281"/>
      <c r="FF114" s="281"/>
      <c r="FG114" s="281"/>
      <c r="FH114" s="281"/>
      <c r="FI114" s="281"/>
      <c r="FJ114" s="281"/>
      <c r="FK114" s="281"/>
      <c r="FL114" s="281"/>
    </row>
    <row r="115" spans="1:168" x14ac:dyDescent="0.25">
      <c r="A115" s="494"/>
      <c r="B115" s="1"/>
      <c r="C115" s="1"/>
      <c r="D115" s="2"/>
      <c r="E115" s="2"/>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217">
        <f>SUM(ST)+SUM(PA)+SUM(CA)</f>
        <v>0</v>
      </c>
      <c r="AN115" s="1" t="s">
        <v>706</v>
      </c>
      <c r="AO115" s="228"/>
      <c r="AP115" s="228"/>
      <c r="AQ115" s="228"/>
      <c r="AR115" s="228"/>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281"/>
      <c r="CB115" s="281"/>
      <c r="CC115" s="281"/>
      <c r="CD115" s="281"/>
      <c r="CE115" s="281"/>
      <c r="CF115" s="281"/>
      <c r="CG115" s="281"/>
      <c r="CH115" s="281"/>
      <c r="CI115" s="281"/>
      <c r="CJ115" s="281"/>
      <c r="CK115" s="281"/>
      <c r="CL115" s="281"/>
      <c r="CM115" s="281"/>
      <c r="CN115" s="281"/>
      <c r="CO115" s="281"/>
      <c r="CP115" s="281"/>
      <c r="CQ115" s="281"/>
      <c r="CR115" s="281"/>
      <c r="CS115" s="281"/>
      <c r="CT115" s="281"/>
      <c r="CU115" s="281"/>
      <c r="CV115" s="281"/>
      <c r="CW115" s="281"/>
      <c r="CX115" s="281"/>
      <c r="CY115" s="281"/>
      <c r="CZ115" s="281"/>
      <c r="DA115" s="281"/>
      <c r="DB115" s="281"/>
      <c r="DC115" s="281"/>
      <c r="DD115" s="281"/>
      <c r="DE115" s="281"/>
      <c r="DF115" s="281"/>
      <c r="DG115" s="281"/>
      <c r="DH115" s="281"/>
      <c r="DI115" s="281"/>
      <c r="DJ115" s="281"/>
      <c r="DK115" s="281"/>
      <c r="DL115" s="281"/>
      <c r="DM115" s="281"/>
      <c r="DN115" s="281"/>
      <c r="DO115" s="281"/>
      <c r="DP115" s="281"/>
      <c r="DQ115" s="281"/>
      <c r="DR115" s="281"/>
      <c r="DS115" s="281"/>
      <c r="DT115" s="281"/>
      <c r="DU115" s="281"/>
      <c r="DV115" s="281"/>
      <c r="DW115" s="281"/>
      <c r="DX115" s="281"/>
      <c r="DY115" s="281"/>
      <c r="DZ115" s="281"/>
      <c r="EA115" s="281"/>
      <c r="EB115" s="281"/>
      <c r="EC115" s="281"/>
      <c r="ED115" s="281"/>
      <c r="EE115" s="281"/>
      <c r="EF115" s="281"/>
      <c r="EG115" s="281"/>
      <c r="EH115" s="281"/>
      <c r="EI115" s="281"/>
      <c r="EJ115" s="281"/>
      <c r="EK115" s="281"/>
      <c r="EL115" s="281"/>
      <c r="EM115" s="281"/>
      <c r="EN115" s="281"/>
      <c r="EO115" s="281"/>
      <c r="EP115" s="281"/>
      <c r="EQ115" s="281"/>
      <c r="ER115" s="281"/>
      <c r="ES115" s="281"/>
      <c r="ET115" s="281"/>
      <c r="EU115" s="281"/>
      <c r="EV115" s="281"/>
      <c r="EW115" s="281"/>
      <c r="EX115" s="281"/>
      <c r="EY115" s="281"/>
      <c r="EZ115" s="281"/>
      <c r="FA115" s="281"/>
      <c r="FB115" s="281"/>
      <c r="FC115" s="281"/>
      <c r="FD115" s="281"/>
      <c r="FE115" s="281"/>
      <c r="FF115" s="281"/>
      <c r="FG115" s="281"/>
      <c r="FH115" s="281"/>
      <c r="FI115" s="281"/>
      <c r="FJ115" s="281"/>
      <c r="FK115" s="281"/>
      <c r="FL115" s="281"/>
    </row>
    <row r="116" spans="1:168" x14ac:dyDescent="0.25">
      <c r="A116" s="494"/>
      <c r="B116" s="1"/>
      <c r="C116" s="1"/>
      <c r="D116" s="2"/>
      <c r="E116" s="2"/>
      <c r="F116" s="1"/>
      <c r="G116" s="1"/>
      <c r="H116" s="1"/>
      <c r="I116" s="1"/>
      <c r="J116" s="1"/>
      <c r="K116" s="1"/>
      <c r="L116" s="1"/>
      <c r="M116" s="1"/>
      <c r="N116" s="1"/>
      <c r="O116" s="1"/>
      <c r="P116" s="1"/>
      <c r="Q116" s="1"/>
      <c r="R116" s="1"/>
      <c r="S116" s="1"/>
      <c r="T116" s="1"/>
      <c r="U116" s="1"/>
      <c r="V116" s="1"/>
      <c r="W116" s="217">
        <f>Find_1</f>
        <v>0</v>
      </c>
      <c r="X116" s="1"/>
      <c r="Y116" s="1"/>
      <c r="Z116" s="1"/>
      <c r="AA116" s="1"/>
      <c r="AB116" s="1"/>
      <c r="AC116" s="1"/>
      <c r="AD116" s="1"/>
      <c r="AE116" s="1"/>
      <c r="AF116" s="1"/>
      <c r="AG116" s="1"/>
      <c r="AH116" s="1"/>
      <c r="AI116" s="1"/>
      <c r="AJ116" s="1"/>
      <c r="AK116" s="1"/>
      <c r="AL116" s="1"/>
      <c r="AM116" s="217">
        <f>SUM(COUNTIF(Cause_Codes,"{C08a}"),COUNTIF(Cause_Codes,"{C08b}"),COUNTIF(Cause_Codes,"{C08c}"),COUNTIF(Cause_Codes,"{C08d}"),COUNTIF(Cause_Codes,"{C08e}"),COUNTIF(Cause_Codes,"{C08f}"))-COUNTA(CC08_Practices)</f>
        <v>0</v>
      </c>
      <c r="AN116" s="1" t="s">
        <v>707</v>
      </c>
      <c r="AO116" s="228"/>
      <c r="AP116" s="228"/>
      <c r="AQ116" s="228"/>
      <c r="AR116" s="228"/>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281"/>
      <c r="CB116" s="281"/>
      <c r="CC116" s="281"/>
      <c r="CD116" s="281"/>
      <c r="CE116" s="281"/>
      <c r="CF116" s="281"/>
      <c r="CG116" s="281"/>
      <c r="CH116" s="281"/>
      <c r="CI116" s="281"/>
      <c r="CJ116" s="281"/>
      <c r="CK116" s="281"/>
      <c r="CL116" s="281"/>
      <c r="CM116" s="281"/>
      <c r="CN116" s="281"/>
      <c r="CO116" s="281"/>
      <c r="CP116" s="281"/>
      <c r="CQ116" s="281"/>
      <c r="CR116" s="281"/>
      <c r="CS116" s="281"/>
      <c r="CT116" s="281"/>
      <c r="CU116" s="281"/>
      <c r="CV116" s="281"/>
      <c r="CW116" s="281"/>
      <c r="CX116" s="281"/>
      <c r="CY116" s="281"/>
      <c r="CZ116" s="281"/>
      <c r="DA116" s="281"/>
      <c r="DB116" s="281"/>
      <c r="DC116" s="281"/>
      <c r="DD116" s="281"/>
      <c r="DE116" s="281"/>
      <c r="DF116" s="281"/>
      <c r="DG116" s="281"/>
      <c r="DH116" s="281"/>
      <c r="DI116" s="281"/>
      <c r="DJ116" s="281"/>
      <c r="DK116" s="281"/>
      <c r="DL116" s="281"/>
      <c r="DM116" s="281"/>
      <c r="DN116" s="281"/>
      <c r="DO116" s="281"/>
      <c r="DP116" s="281"/>
      <c r="DQ116" s="281"/>
      <c r="DR116" s="281"/>
      <c r="DS116" s="281"/>
      <c r="DT116" s="281"/>
      <c r="DU116" s="281"/>
      <c r="DV116" s="281"/>
      <c r="DW116" s="281"/>
      <c r="DX116" s="281"/>
      <c r="DY116" s="281"/>
      <c r="DZ116" s="281"/>
      <c r="EA116" s="281"/>
      <c r="EB116" s="281"/>
      <c r="EC116" s="281"/>
      <c r="ED116" s="281"/>
      <c r="EE116" s="281"/>
      <c r="EF116" s="281"/>
      <c r="EG116" s="281"/>
      <c r="EH116" s="281"/>
      <c r="EI116" s="281"/>
      <c r="EJ116" s="281"/>
      <c r="EK116" s="281"/>
      <c r="EL116" s="281"/>
      <c r="EM116" s="281"/>
      <c r="EN116" s="281"/>
      <c r="EO116" s="281"/>
      <c r="EP116" s="281"/>
      <c r="EQ116" s="281"/>
      <c r="ER116" s="281"/>
      <c r="ES116" s="281"/>
      <c r="ET116" s="281"/>
      <c r="EU116" s="281"/>
      <c r="EV116" s="281"/>
      <c r="EW116" s="281"/>
      <c r="EX116" s="281"/>
      <c r="EY116" s="281"/>
      <c r="EZ116" s="281"/>
      <c r="FA116" s="281"/>
      <c r="FB116" s="281"/>
      <c r="FC116" s="281"/>
      <c r="FD116" s="281"/>
      <c r="FE116" s="281"/>
      <c r="FF116" s="281"/>
      <c r="FG116" s="281"/>
      <c r="FH116" s="281"/>
      <c r="FI116" s="281"/>
      <c r="FJ116" s="281"/>
      <c r="FK116" s="281"/>
      <c r="FL116" s="281"/>
    </row>
    <row r="117" spans="1:168" x14ac:dyDescent="0.25">
      <c r="A117" s="494"/>
      <c r="B117" s="1"/>
      <c r="C117" s="1"/>
      <c r="D117" s="2"/>
      <c r="E117" s="2"/>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217">
        <f>SUM(COUNTIF(Cause_Codes,"{C99}"),COUNTIF(Cause_Codes,"{S99}"))-COUNTA(Others)</f>
        <v>0</v>
      </c>
      <c r="AN117" s="1" t="s">
        <v>708</v>
      </c>
      <c r="AO117" s="228"/>
      <c r="AP117" s="228"/>
      <c r="AQ117" s="228"/>
      <c r="AR117" s="228"/>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281"/>
      <c r="CB117" s="281"/>
      <c r="CC117" s="281"/>
      <c r="CD117" s="281"/>
      <c r="CE117" s="281"/>
      <c r="CF117" s="281"/>
      <c r="CG117" s="281"/>
      <c r="CH117" s="281"/>
      <c r="CI117" s="281"/>
      <c r="CJ117" s="281"/>
      <c r="CK117" s="281"/>
      <c r="CL117" s="281"/>
      <c r="CM117" s="281"/>
      <c r="CN117" s="281"/>
      <c r="CO117" s="281"/>
      <c r="CP117" s="281"/>
      <c r="CQ117" s="281"/>
      <c r="CR117" s="281"/>
      <c r="CS117" s="281"/>
      <c r="CT117" s="281"/>
      <c r="CU117" s="281"/>
      <c r="CV117" s="281"/>
      <c r="CW117" s="281"/>
      <c r="CX117" s="281"/>
      <c r="CY117" s="281"/>
      <c r="CZ117" s="281"/>
      <c r="DA117" s="281"/>
      <c r="DB117" s="281"/>
      <c r="DC117" s="281"/>
      <c r="DD117" s="281"/>
      <c r="DE117" s="281"/>
      <c r="DF117" s="281"/>
      <c r="DG117" s="281"/>
      <c r="DH117" s="281"/>
      <c r="DI117" s="281"/>
      <c r="DJ117" s="281"/>
      <c r="DK117" s="281"/>
      <c r="DL117" s="281"/>
      <c r="DM117" s="281"/>
      <c r="DN117" s="281"/>
      <c r="DO117" s="281"/>
      <c r="DP117" s="281"/>
      <c r="DQ117" s="281"/>
      <c r="DR117" s="281"/>
      <c r="DS117" s="281"/>
      <c r="DT117" s="281"/>
      <c r="DU117" s="281"/>
      <c r="DV117" s="281"/>
      <c r="DW117" s="281"/>
      <c r="DX117" s="281"/>
      <c r="DY117" s="281"/>
      <c r="DZ117" s="281"/>
      <c r="EA117" s="281"/>
      <c r="EB117" s="281"/>
      <c r="EC117" s="281"/>
      <c r="ED117" s="281"/>
      <c r="EE117" s="281"/>
      <c r="EF117" s="281"/>
      <c r="EG117" s="281"/>
      <c r="EH117" s="281"/>
      <c r="EI117" s="281"/>
      <c r="EJ117" s="281"/>
      <c r="EK117" s="281"/>
      <c r="EL117" s="281"/>
      <c r="EM117" s="281"/>
      <c r="EN117" s="281"/>
      <c r="EO117" s="281"/>
      <c r="EP117" s="281"/>
      <c r="EQ117" s="281"/>
      <c r="ER117" s="281"/>
      <c r="ES117" s="281"/>
      <c r="ET117" s="281"/>
      <c r="EU117" s="281"/>
      <c r="EV117" s="281"/>
      <c r="EW117" s="281"/>
      <c r="EX117" s="281"/>
      <c r="EY117" s="281"/>
      <c r="EZ117" s="281"/>
      <c r="FA117" s="281"/>
      <c r="FB117" s="281"/>
      <c r="FC117" s="281"/>
      <c r="FD117" s="281"/>
      <c r="FE117" s="281"/>
      <c r="FF117" s="281"/>
      <c r="FG117" s="281"/>
      <c r="FH117" s="281"/>
      <c r="FI117" s="281"/>
      <c r="FJ117" s="281"/>
      <c r="FK117" s="281"/>
      <c r="FL117" s="281"/>
    </row>
    <row r="118" spans="1:168" x14ac:dyDescent="0.25">
      <c r="A118" s="494"/>
      <c r="B118" s="1"/>
      <c r="C118" s="1"/>
      <c r="D118" s="2"/>
      <c r="E118" s="2"/>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228"/>
      <c r="AP118" s="228"/>
      <c r="AQ118" s="228"/>
      <c r="AR118" s="228"/>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281"/>
      <c r="CB118" s="281"/>
      <c r="CC118" s="281"/>
      <c r="CD118" s="281"/>
      <c r="CE118" s="281"/>
      <c r="CF118" s="281"/>
      <c r="CG118" s="281"/>
      <c r="CH118" s="281"/>
      <c r="CI118" s="281"/>
      <c r="CJ118" s="281"/>
      <c r="CK118" s="281"/>
      <c r="CL118" s="281"/>
      <c r="CM118" s="281"/>
      <c r="CN118" s="281"/>
      <c r="CO118" s="281"/>
      <c r="CP118" s="281"/>
      <c r="CQ118" s="281"/>
      <c r="CR118" s="281"/>
      <c r="CS118" s="281"/>
      <c r="CT118" s="281"/>
      <c r="CU118" s="281"/>
      <c r="CV118" s="281"/>
      <c r="CW118" s="281"/>
      <c r="CX118" s="281"/>
      <c r="CY118" s="281"/>
      <c r="CZ118" s="281"/>
      <c r="DA118" s="281"/>
      <c r="DB118" s="281"/>
      <c r="DC118" s="281"/>
      <c r="DD118" s="281"/>
      <c r="DE118" s="281"/>
      <c r="DF118" s="281"/>
      <c r="DG118" s="281"/>
      <c r="DH118" s="281"/>
      <c r="DI118" s="281"/>
      <c r="DJ118" s="281"/>
      <c r="DK118" s="281"/>
      <c r="DL118" s="281"/>
      <c r="DM118" s="281"/>
      <c r="DN118" s="281"/>
      <c r="DO118" s="281"/>
      <c r="DP118" s="281"/>
      <c r="DQ118" s="281"/>
      <c r="DR118" s="281"/>
      <c r="DS118" s="281"/>
      <c r="DT118" s="281"/>
      <c r="DU118" s="281"/>
      <c r="DV118" s="281"/>
      <c r="DW118" s="281"/>
      <c r="DX118" s="281"/>
      <c r="DY118" s="281"/>
      <c r="DZ118" s="281"/>
      <c r="EA118" s="281"/>
      <c r="EB118" s="281"/>
      <c r="EC118" s="281"/>
      <c r="ED118" s="281"/>
      <c r="EE118" s="281"/>
      <c r="EF118" s="281"/>
      <c r="EG118" s="281"/>
      <c r="EH118" s="281"/>
      <c r="EI118" s="281"/>
      <c r="EJ118" s="281"/>
      <c r="EK118" s="281"/>
      <c r="EL118" s="281"/>
      <c r="EM118" s="281"/>
      <c r="EN118" s="281"/>
      <c r="EO118" s="281"/>
      <c r="EP118" s="281"/>
      <c r="EQ118" s="281"/>
      <c r="ER118" s="281"/>
      <c r="ES118" s="281"/>
      <c r="ET118" s="281"/>
      <c r="EU118" s="281"/>
      <c r="EV118" s="281"/>
      <c r="EW118" s="281"/>
      <c r="EX118" s="281"/>
      <c r="EY118" s="281"/>
      <c r="EZ118" s="281"/>
      <c r="FA118" s="281"/>
      <c r="FB118" s="281"/>
      <c r="FC118" s="281"/>
      <c r="FD118" s="281"/>
      <c r="FE118" s="281"/>
      <c r="FF118" s="281"/>
      <c r="FG118" s="281"/>
      <c r="FH118" s="281"/>
      <c r="FI118" s="281"/>
      <c r="FJ118" s="281"/>
      <c r="FK118" s="281"/>
      <c r="FL118" s="281"/>
    </row>
    <row r="119" spans="1:168" x14ac:dyDescent="0.25">
      <c r="A119" s="494"/>
      <c r="B119" s="1"/>
      <c r="C119" s="1"/>
      <c r="D119" s="2"/>
      <c r="E119" s="2"/>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228"/>
      <c r="AP119" s="228"/>
      <c r="AQ119" s="228"/>
      <c r="AR119" s="228"/>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281"/>
      <c r="CB119" s="281"/>
      <c r="CC119" s="281"/>
      <c r="CD119" s="281"/>
      <c r="CE119" s="281"/>
      <c r="CF119" s="281"/>
      <c r="CG119" s="281"/>
      <c r="CH119" s="281"/>
      <c r="CI119" s="281"/>
      <c r="CJ119" s="281"/>
      <c r="CK119" s="281"/>
      <c r="CL119" s="281"/>
      <c r="CM119" s="281"/>
      <c r="CN119" s="281"/>
      <c r="CO119" s="281"/>
      <c r="CP119" s="281"/>
      <c r="CQ119" s="281"/>
      <c r="CR119" s="281"/>
      <c r="CS119" s="281"/>
      <c r="CT119" s="281"/>
      <c r="CU119" s="281"/>
      <c r="CV119" s="281"/>
      <c r="CW119" s="281"/>
      <c r="CX119" s="281"/>
      <c r="CY119" s="281"/>
      <c r="CZ119" s="281"/>
      <c r="DA119" s="281"/>
      <c r="DB119" s="281"/>
      <c r="DC119" s="281"/>
      <c r="DD119" s="281"/>
      <c r="DE119" s="281"/>
      <c r="DF119" s="281"/>
      <c r="DG119" s="281"/>
      <c r="DH119" s="281"/>
      <c r="DI119" s="281"/>
      <c r="DJ119" s="281"/>
      <c r="DK119" s="281"/>
      <c r="DL119" s="281"/>
      <c r="DM119" s="281"/>
      <c r="DN119" s="281"/>
      <c r="DO119" s="281"/>
      <c r="DP119" s="281"/>
      <c r="DQ119" s="281"/>
      <c r="DR119" s="281"/>
      <c r="DS119" s="281"/>
      <c r="DT119" s="281"/>
      <c r="DU119" s="281"/>
      <c r="DV119" s="281"/>
      <c r="DW119" s="281"/>
      <c r="DX119" s="281"/>
      <c r="DY119" s="281"/>
      <c r="DZ119" s="281"/>
      <c r="EA119" s="281"/>
      <c r="EB119" s="281"/>
      <c r="EC119" s="281"/>
      <c r="ED119" s="281"/>
      <c r="EE119" s="281"/>
      <c r="EF119" s="281"/>
      <c r="EG119" s="281"/>
      <c r="EH119" s="281"/>
      <c r="EI119" s="281"/>
      <c r="EJ119" s="281"/>
      <c r="EK119" s="281"/>
      <c r="EL119" s="281"/>
      <c r="EM119" s="281"/>
      <c r="EN119" s="281"/>
      <c r="EO119" s="281"/>
      <c r="EP119" s="281"/>
      <c r="EQ119" s="281"/>
      <c r="ER119" s="281"/>
      <c r="ES119" s="281"/>
      <c r="ET119" s="281"/>
      <c r="EU119" s="281"/>
      <c r="EV119" s="281"/>
      <c r="EW119" s="281"/>
      <c r="EX119" s="281"/>
      <c r="EY119" s="281"/>
      <c r="EZ119" s="281"/>
      <c r="FA119" s="281"/>
      <c r="FB119" s="281"/>
      <c r="FC119" s="281"/>
      <c r="FD119" s="281"/>
      <c r="FE119" s="281"/>
      <c r="FF119" s="281"/>
      <c r="FG119" s="281"/>
      <c r="FH119" s="281"/>
      <c r="FI119" s="281"/>
      <c r="FJ119" s="281"/>
      <c r="FK119" s="281"/>
      <c r="FL119" s="281"/>
    </row>
    <row r="120" spans="1:168" x14ac:dyDescent="0.25">
      <c r="A120" s="494"/>
      <c r="B120" s="1"/>
      <c r="C120" s="1"/>
      <c r="D120" s="2"/>
      <c r="E120" s="2"/>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228"/>
      <c r="AP120" s="228"/>
      <c r="AQ120" s="228"/>
      <c r="AR120" s="228"/>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281"/>
      <c r="CB120" s="281"/>
      <c r="CC120" s="281"/>
      <c r="CD120" s="281"/>
      <c r="CE120" s="281"/>
      <c r="CF120" s="281"/>
      <c r="CG120" s="281"/>
      <c r="CH120" s="281"/>
      <c r="CI120" s="281"/>
      <c r="CJ120" s="281"/>
      <c r="CK120" s="281"/>
      <c r="CL120" s="281"/>
      <c r="CM120" s="281"/>
      <c r="CN120" s="281"/>
      <c r="CO120" s="281"/>
      <c r="CP120" s="281"/>
      <c r="CQ120" s="281"/>
      <c r="CR120" s="281"/>
      <c r="CS120" s="281"/>
      <c r="CT120" s="281"/>
      <c r="CU120" s="281"/>
      <c r="CV120" s="281"/>
      <c r="CW120" s="281"/>
      <c r="CX120" s="281"/>
      <c r="CY120" s="281"/>
      <c r="CZ120" s="281"/>
      <c r="DA120" s="281"/>
      <c r="DB120" s="281"/>
      <c r="DC120" s="281"/>
      <c r="DD120" s="281"/>
      <c r="DE120" s="281"/>
      <c r="DF120" s="281"/>
      <c r="DG120" s="281"/>
      <c r="DH120" s="281"/>
      <c r="DI120" s="281"/>
      <c r="DJ120" s="281"/>
      <c r="DK120" s="281"/>
      <c r="DL120" s="281"/>
      <c r="DM120" s="281"/>
      <c r="DN120" s="281"/>
      <c r="DO120" s="281"/>
      <c r="DP120" s="281"/>
      <c r="DQ120" s="281"/>
      <c r="DR120" s="281"/>
      <c r="DS120" s="281"/>
      <c r="DT120" s="281"/>
      <c r="DU120" s="281"/>
      <c r="DV120" s="281"/>
      <c r="DW120" s="281"/>
      <c r="DX120" s="281"/>
      <c r="DY120" s="281"/>
      <c r="DZ120" s="281"/>
      <c r="EA120" s="281"/>
      <c r="EB120" s="281"/>
      <c r="EC120" s="281"/>
      <c r="ED120" s="281"/>
      <c r="EE120" s="281"/>
      <c r="EF120" s="281"/>
      <c r="EG120" s="281"/>
      <c r="EH120" s="281"/>
      <c r="EI120" s="281"/>
      <c r="EJ120" s="281"/>
      <c r="EK120" s="281"/>
      <c r="EL120" s="281"/>
      <c r="EM120" s="281"/>
      <c r="EN120" s="281"/>
      <c r="EO120" s="281"/>
      <c r="EP120" s="281"/>
      <c r="EQ120" s="281"/>
      <c r="ER120" s="281"/>
      <c r="ES120" s="281"/>
      <c r="ET120" s="281"/>
      <c r="EU120" s="281"/>
      <c r="EV120" s="281"/>
      <c r="EW120" s="281"/>
      <c r="EX120" s="281"/>
      <c r="EY120" s="281"/>
      <c r="EZ120" s="281"/>
      <c r="FA120" s="281"/>
      <c r="FB120" s="281"/>
      <c r="FC120" s="281"/>
      <c r="FD120" s="281"/>
      <c r="FE120" s="281"/>
      <c r="FF120" s="281"/>
      <c r="FG120" s="281"/>
      <c r="FH120" s="281"/>
      <c r="FI120" s="281"/>
      <c r="FJ120" s="281"/>
      <c r="FK120" s="281"/>
      <c r="FL120" s="281"/>
    </row>
    <row r="121" spans="1:168" x14ac:dyDescent="0.25">
      <c r="A121" s="494"/>
      <c r="B121" s="1"/>
      <c r="C121" s="1"/>
      <c r="D121" s="2"/>
      <c r="E121" s="2"/>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228"/>
      <c r="AP121" s="228"/>
      <c r="AQ121" s="228"/>
      <c r="AR121" s="228"/>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281"/>
      <c r="CB121" s="281"/>
      <c r="CC121" s="281"/>
      <c r="CD121" s="281"/>
      <c r="CE121" s="281"/>
      <c r="CF121" s="281"/>
      <c r="CG121" s="281"/>
      <c r="CH121" s="281"/>
      <c r="CI121" s="281"/>
      <c r="CJ121" s="281"/>
      <c r="CK121" s="281"/>
      <c r="CL121" s="281"/>
      <c r="CM121" s="281"/>
      <c r="CN121" s="281"/>
      <c r="CO121" s="281"/>
      <c r="CP121" s="281"/>
      <c r="CQ121" s="281"/>
      <c r="CR121" s="281"/>
      <c r="CS121" s="281"/>
      <c r="CT121" s="281"/>
      <c r="CU121" s="281"/>
      <c r="CV121" s="281"/>
      <c r="CW121" s="281"/>
      <c r="CX121" s="281"/>
      <c r="CY121" s="281"/>
      <c r="CZ121" s="281"/>
      <c r="DA121" s="281"/>
      <c r="DB121" s="281"/>
      <c r="DC121" s="281"/>
      <c r="DD121" s="281"/>
      <c r="DE121" s="281"/>
      <c r="DF121" s="281"/>
      <c r="DG121" s="281"/>
      <c r="DH121" s="281"/>
      <c r="DI121" s="281"/>
      <c r="DJ121" s="281"/>
      <c r="DK121" s="281"/>
      <c r="DL121" s="281"/>
      <c r="DM121" s="281"/>
      <c r="DN121" s="281"/>
      <c r="DO121" s="281"/>
      <c r="DP121" s="281"/>
      <c r="DQ121" s="281"/>
      <c r="DR121" s="281"/>
      <c r="DS121" s="281"/>
      <c r="DT121" s="281"/>
      <c r="DU121" s="281"/>
      <c r="DV121" s="281"/>
      <c r="DW121" s="281"/>
      <c r="DX121" s="281"/>
      <c r="DY121" s="281"/>
      <c r="DZ121" s="281"/>
      <c r="EA121" s="281"/>
      <c r="EB121" s="281"/>
      <c r="EC121" s="281"/>
      <c r="ED121" s="281"/>
      <c r="EE121" s="281"/>
      <c r="EF121" s="281"/>
      <c r="EG121" s="281"/>
      <c r="EH121" s="281"/>
      <c r="EI121" s="281"/>
      <c r="EJ121" s="281"/>
      <c r="EK121" s="281"/>
      <c r="EL121" s="281"/>
      <c r="EM121" s="281"/>
      <c r="EN121" s="281"/>
      <c r="EO121" s="281"/>
      <c r="EP121" s="281"/>
      <c r="EQ121" s="281"/>
      <c r="ER121" s="281"/>
      <c r="ES121" s="281"/>
      <c r="ET121" s="281"/>
      <c r="EU121" s="281"/>
      <c r="EV121" s="281"/>
      <c r="EW121" s="281"/>
      <c r="EX121" s="281"/>
      <c r="EY121" s="281"/>
      <c r="EZ121" s="281"/>
      <c r="FA121" s="281"/>
      <c r="FB121" s="281"/>
      <c r="FC121" s="281"/>
      <c r="FD121" s="281"/>
      <c r="FE121" s="281"/>
      <c r="FF121" s="281"/>
      <c r="FG121" s="281"/>
      <c r="FH121" s="281"/>
      <c r="FI121" s="281"/>
      <c r="FJ121" s="281"/>
      <c r="FK121" s="281"/>
      <c r="FL121" s="281"/>
    </row>
    <row r="122" spans="1:168" x14ac:dyDescent="0.25">
      <c r="A122" s="494"/>
      <c r="B122" s="1"/>
      <c r="C122" s="1"/>
      <c r="D122" s="2"/>
      <c r="E122" s="2"/>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228"/>
      <c r="AP122" s="228"/>
      <c r="AQ122" s="228"/>
      <c r="AR122" s="228"/>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281"/>
      <c r="CB122" s="281"/>
      <c r="CC122" s="281"/>
      <c r="CD122" s="281"/>
      <c r="CE122" s="281"/>
      <c r="CF122" s="281"/>
      <c r="CG122" s="281"/>
      <c r="CH122" s="281"/>
      <c r="CI122" s="281"/>
      <c r="CJ122" s="281"/>
      <c r="CK122" s="281"/>
      <c r="CL122" s="281"/>
      <c r="CM122" s="281"/>
      <c r="CN122" s="281"/>
      <c r="CO122" s="281"/>
      <c r="CP122" s="281"/>
      <c r="CQ122" s="281"/>
      <c r="CR122" s="281"/>
      <c r="CS122" s="281"/>
      <c r="CT122" s="281"/>
      <c r="CU122" s="281"/>
      <c r="CV122" s="281"/>
      <c r="CW122" s="281"/>
      <c r="CX122" s="281"/>
      <c r="CY122" s="281"/>
      <c r="CZ122" s="281"/>
      <c r="DA122" s="281"/>
      <c r="DB122" s="281"/>
      <c r="DC122" s="281"/>
      <c r="DD122" s="281"/>
      <c r="DE122" s="281"/>
      <c r="DF122" s="281"/>
      <c r="DG122" s="281"/>
      <c r="DH122" s="281"/>
      <c r="DI122" s="281"/>
      <c r="DJ122" s="281"/>
      <c r="DK122" s="281"/>
      <c r="DL122" s="281"/>
      <c r="DM122" s="281"/>
      <c r="DN122" s="281"/>
      <c r="DO122" s="281"/>
      <c r="DP122" s="281"/>
      <c r="DQ122" s="281"/>
      <c r="DR122" s="281"/>
      <c r="DS122" s="281"/>
      <c r="DT122" s="281"/>
      <c r="DU122" s="281"/>
      <c r="DV122" s="281"/>
      <c r="DW122" s="281"/>
      <c r="DX122" s="281"/>
      <c r="DY122" s="281"/>
      <c r="DZ122" s="281"/>
      <c r="EA122" s="281"/>
      <c r="EB122" s="281"/>
      <c r="EC122" s="281"/>
      <c r="ED122" s="281"/>
      <c r="EE122" s="281"/>
      <c r="EF122" s="281"/>
      <c r="EG122" s="281"/>
      <c r="EH122" s="281"/>
      <c r="EI122" s="281"/>
      <c r="EJ122" s="281"/>
      <c r="EK122" s="281"/>
      <c r="EL122" s="281"/>
      <c r="EM122" s="281"/>
      <c r="EN122" s="281"/>
      <c r="EO122" s="281"/>
      <c r="EP122" s="281"/>
      <c r="EQ122" s="281"/>
      <c r="ER122" s="281"/>
      <c r="ES122" s="281"/>
      <c r="ET122" s="281"/>
      <c r="EU122" s="281"/>
      <c r="EV122" s="281"/>
      <c r="EW122" s="281"/>
      <c r="EX122" s="281"/>
      <c r="EY122" s="281"/>
      <c r="EZ122" s="281"/>
      <c r="FA122" s="281"/>
      <c r="FB122" s="281"/>
      <c r="FC122" s="281"/>
      <c r="FD122" s="281"/>
      <c r="FE122" s="281"/>
      <c r="FF122" s="281"/>
      <c r="FG122" s="281"/>
      <c r="FH122" s="281"/>
      <c r="FI122" s="281"/>
      <c r="FJ122" s="281"/>
      <c r="FK122" s="281"/>
      <c r="FL122" s="281"/>
    </row>
    <row r="123" spans="1:168" x14ac:dyDescent="0.25">
      <c r="A123" s="494"/>
      <c r="B123" s="1"/>
      <c r="C123" s="1"/>
      <c r="D123" s="2"/>
      <c r="E123" s="2"/>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228"/>
      <c r="AP123" s="228"/>
      <c r="AQ123" s="228"/>
      <c r="AR123" s="228"/>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281"/>
      <c r="CB123" s="281"/>
      <c r="CC123" s="281"/>
      <c r="CD123" s="281"/>
      <c r="CE123" s="281"/>
      <c r="CF123" s="281"/>
      <c r="CG123" s="281"/>
      <c r="CH123" s="281"/>
      <c r="CI123" s="281"/>
      <c r="CJ123" s="281"/>
      <c r="CK123" s="281"/>
      <c r="CL123" s="281"/>
      <c r="CM123" s="281"/>
      <c r="CN123" s="281"/>
      <c r="CO123" s="281"/>
      <c r="CP123" s="281"/>
      <c r="CQ123" s="281"/>
      <c r="CR123" s="281"/>
      <c r="CS123" s="281"/>
      <c r="CT123" s="281"/>
      <c r="CU123" s="281"/>
      <c r="CV123" s="281"/>
      <c r="CW123" s="281"/>
      <c r="CX123" s="281"/>
      <c r="CY123" s="281"/>
      <c r="CZ123" s="281"/>
      <c r="DA123" s="281"/>
      <c r="DB123" s="281"/>
      <c r="DC123" s="281"/>
      <c r="DD123" s="281"/>
      <c r="DE123" s="281"/>
      <c r="DF123" s="281"/>
      <c r="DG123" s="281"/>
      <c r="DH123" s="281"/>
      <c r="DI123" s="281"/>
      <c r="DJ123" s="281"/>
      <c r="DK123" s="281"/>
      <c r="DL123" s="281"/>
      <c r="DM123" s="281"/>
      <c r="DN123" s="281"/>
      <c r="DO123" s="281"/>
      <c r="DP123" s="281"/>
      <c r="DQ123" s="281"/>
      <c r="DR123" s="281"/>
      <c r="DS123" s="281"/>
      <c r="DT123" s="281"/>
      <c r="DU123" s="281"/>
      <c r="DV123" s="281"/>
      <c r="DW123" s="281"/>
      <c r="DX123" s="281"/>
      <c r="DY123" s="281"/>
      <c r="DZ123" s="281"/>
      <c r="EA123" s="281"/>
      <c r="EB123" s="281"/>
      <c r="EC123" s="281"/>
      <c r="ED123" s="281"/>
      <c r="EE123" s="281"/>
      <c r="EF123" s="281"/>
      <c r="EG123" s="281"/>
      <c r="EH123" s="281"/>
      <c r="EI123" s="281"/>
      <c r="EJ123" s="281"/>
      <c r="EK123" s="281"/>
      <c r="EL123" s="281"/>
      <c r="EM123" s="281"/>
      <c r="EN123" s="281"/>
      <c r="EO123" s="281"/>
      <c r="EP123" s="281"/>
      <c r="EQ123" s="281"/>
      <c r="ER123" s="281"/>
      <c r="ES123" s="281"/>
      <c r="ET123" s="281"/>
      <c r="EU123" s="281"/>
      <c r="EV123" s="281"/>
      <c r="EW123" s="281"/>
      <c r="EX123" s="281"/>
      <c r="EY123" s="281"/>
      <c r="EZ123" s="281"/>
      <c r="FA123" s="281"/>
      <c r="FB123" s="281"/>
      <c r="FC123" s="281"/>
      <c r="FD123" s="281"/>
      <c r="FE123" s="281"/>
      <c r="FF123" s="281"/>
      <c r="FG123" s="281"/>
      <c r="FH123" s="281"/>
      <c r="FI123" s="281"/>
      <c r="FJ123" s="281"/>
      <c r="FK123" s="281"/>
      <c r="FL123" s="281"/>
    </row>
    <row r="124" spans="1:168" x14ac:dyDescent="0.25">
      <c r="A124" s="494"/>
      <c r="B124" s="1"/>
      <c r="C124" s="1"/>
      <c r="D124" s="2"/>
      <c r="E124" s="2"/>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228"/>
      <c r="AP124" s="228"/>
      <c r="AQ124" s="228"/>
      <c r="AR124" s="228"/>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281"/>
      <c r="CB124" s="281"/>
      <c r="CC124" s="281"/>
      <c r="CD124" s="281"/>
      <c r="CE124" s="281"/>
      <c r="CF124" s="281"/>
      <c r="CG124" s="281"/>
      <c r="CH124" s="281"/>
      <c r="CI124" s="281"/>
      <c r="CJ124" s="281"/>
      <c r="CK124" s="281"/>
      <c r="CL124" s="281"/>
      <c r="CM124" s="281"/>
      <c r="CN124" s="281"/>
      <c r="CO124" s="281"/>
      <c r="CP124" s="281"/>
      <c r="CQ124" s="281"/>
      <c r="CR124" s="281"/>
      <c r="CS124" s="281"/>
      <c r="CT124" s="281"/>
      <c r="CU124" s="281"/>
      <c r="CV124" s="281"/>
      <c r="CW124" s="281"/>
      <c r="CX124" s="281"/>
      <c r="CY124" s="281"/>
      <c r="CZ124" s="281"/>
      <c r="DA124" s="281"/>
      <c r="DB124" s="281"/>
      <c r="DC124" s="281"/>
      <c r="DD124" s="281"/>
      <c r="DE124" s="281"/>
      <c r="DF124" s="281"/>
      <c r="DG124" s="281"/>
      <c r="DH124" s="281"/>
      <c r="DI124" s="281"/>
      <c r="DJ124" s="281"/>
      <c r="DK124" s="281"/>
      <c r="DL124" s="281"/>
      <c r="DM124" s="281"/>
      <c r="DN124" s="281"/>
      <c r="DO124" s="281"/>
      <c r="DP124" s="281"/>
      <c r="DQ124" s="281"/>
      <c r="DR124" s="281"/>
      <c r="DS124" s="281"/>
      <c r="DT124" s="281"/>
      <c r="DU124" s="281"/>
      <c r="DV124" s="281"/>
      <c r="DW124" s="281"/>
      <c r="DX124" s="281"/>
      <c r="DY124" s="281"/>
      <c r="DZ124" s="281"/>
      <c r="EA124" s="281"/>
      <c r="EB124" s="281"/>
      <c r="EC124" s="281"/>
      <c r="ED124" s="281"/>
      <c r="EE124" s="281"/>
      <c r="EF124" s="281"/>
      <c r="EG124" s="281"/>
      <c r="EH124" s="281"/>
      <c r="EI124" s="281"/>
      <c r="EJ124" s="281"/>
      <c r="EK124" s="281"/>
      <c r="EL124" s="281"/>
      <c r="EM124" s="281"/>
      <c r="EN124" s="281"/>
      <c r="EO124" s="281"/>
      <c r="EP124" s="281"/>
      <c r="EQ124" s="281"/>
      <c r="ER124" s="281"/>
      <c r="ES124" s="281"/>
      <c r="ET124" s="281"/>
      <c r="EU124" s="281"/>
      <c r="EV124" s="281"/>
      <c r="EW124" s="281"/>
      <c r="EX124" s="281"/>
      <c r="EY124" s="281"/>
      <c r="EZ124" s="281"/>
      <c r="FA124" s="281"/>
      <c r="FB124" s="281"/>
      <c r="FC124" s="281"/>
      <c r="FD124" s="281"/>
      <c r="FE124" s="281"/>
      <c r="FF124" s="281"/>
      <c r="FG124" s="281"/>
      <c r="FH124" s="281"/>
      <c r="FI124" s="281"/>
      <c r="FJ124" s="281"/>
      <c r="FK124" s="281"/>
      <c r="FL124" s="281"/>
    </row>
    <row r="125" spans="1:168" x14ac:dyDescent="0.25">
      <c r="A125" s="494"/>
      <c r="B125" s="1"/>
      <c r="C125" s="1"/>
      <c r="D125" s="2"/>
      <c r="E125" s="2"/>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228"/>
      <c r="AP125" s="228"/>
      <c r="AQ125" s="228"/>
      <c r="AR125" s="228"/>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281"/>
      <c r="CB125" s="281"/>
      <c r="CC125" s="281"/>
      <c r="CD125" s="281"/>
      <c r="CE125" s="281"/>
      <c r="CF125" s="281"/>
      <c r="CG125" s="281"/>
      <c r="CH125" s="281"/>
      <c r="CI125" s="281"/>
      <c r="CJ125" s="281"/>
      <c r="CK125" s="281"/>
      <c r="CL125" s="281"/>
      <c r="CM125" s="281"/>
      <c r="CN125" s="281"/>
      <c r="CO125" s="281"/>
      <c r="CP125" s="281"/>
      <c r="CQ125" s="281"/>
      <c r="CR125" s="281"/>
      <c r="CS125" s="281"/>
      <c r="CT125" s="281"/>
      <c r="CU125" s="281"/>
      <c r="CV125" s="281"/>
      <c r="CW125" s="281"/>
      <c r="CX125" s="281"/>
      <c r="CY125" s="281"/>
      <c r="CZ125" s="281"/>
      <c r="DA125" s="281"/>
      <c r="DB125" s="281"/>
      <c r="DC125" s="281"/>
      <c r="DD125" s="281"/>
      <c r="DE125" s="281"/>
      <c r="DF125" s="281"/>
      <c r="DG125" s="281"/>
      <c r="DH125" s="281"/>
      <c r="DI125" s="281"/>
      <c r="DJ125" s="281"/>
      <c r="DK125" s="281"/>
      <c r="DL125" s="281"/>
      <c r="DM125" s="281"/>
      <c r="DN125" s="281"/>
      <c r="DO125" s="281"/>
      <c r="DP125" s="281"/>
      <c r="DQ125" s="281"/>
      <c r="DR125" s="281"/>
      <c r="DS125" s="281"/>
      <c r="DT125" s="281"/>
      <c r="DU125" s="281"/>
      <c r="DV125" s="281"/>
      <c r="DW125" s="281"/>
      <c r="DX125" s="281"/>
      <c r="DY125" s="281"/>
      <c r="DZ125" s="281"/>
      <c r="EA125" s="281"/>
      <c r="EB125" s="281"/>
      <c r="EC125" s="281"/>
      <c r="ED125" s="281"/>
      <c r="EE125" s="281"/>
      <c r="EF125" s="281"/>
      <c r="EG125" s="281"/>
      <c r="EH125" s="281"/>
      <c r="EI125" s="281"/>
      <c r="EJ125" s="281"/>
      <c r="EK125" s="281"/>
      <c r="EL125" s="281"/>
      <c r="EM125" s="281"/>
      <c r="EN125" s="281"/>
      <c r="EO125" s="281"/>
      <c r="EP125" s="281"/>
      <c r="EQ125" s="281"/>
      <c r="ER125" s="281"/>
      <c r="ES125" s="281"/>
      <c r="ET125" s="281"/>
      <c r="EU125" s="281"/>
      <c r="EV125" s="281"/>
      <c r="EW125" s="281"/>
      <c r="EX125" s="281"/>
      <c r="EY125" s="281"/>
      <c r="EZ125" s="281"/>
      <c r="FA125" s="281"/>
      <c r="FB125" s="281"/>
      <c r="FC125" s="281"/>
      <c r="FD125" s="281"/>
      <c r="FE125" s="281"/>
      <c r="FF125" s="281"/>
      <c r="FG125" s="281"/>
      <c r="FH125" s="281"/>
      <c r="FI125" s="281"/>
      <c r="FJ125" s="281"/>
      <c r="FK125" s="281"/>
      <c r="FL125" s="281"/>
    </row>
    <row r="126" spans="1:168" x14ac:dyDescent="0.25">
      <c r="A126" s="494"/>
      <c r="B126" s="1"/>
      <c r="C126" s="1"/>
      <c r="D126" s="2"/>
      <c r="E126" s="2"/>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228"/>
      <c r="AP126" s="228"/>
      <c r="AQ126" s="228"/>
      <c r="AR126" s="228"/>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281"/>
      <c r="CB126" s="281"/>
      <c r="CC126" s="281"/>
      <c r="CD126" s="281"/>
      <c r="CE126" s="281"/>
      <c r="CF126" s="281"/>
      <c r="CG126" s="281"/>
      <c r="CH126" s="281"/>
      <c r="CI126" s="281"/>
      <c r="CJ126" s="281"/>
      <c r="CK126" s="281"/>
      <c r="CL126" s="281"/>
      <c r="CM126" s="281"/>
      <c r="CN126" s="281"/>
      <c r="CO126" s="281"/>
      <c r="CP126" s="281"/>
      <c r="CQ126" s="281"/>
      <c r="CR126" s="281"/>
      <c r="CS126" s="281"/>
      <c r="CT126" s="281"/>
      <c r="CU126" s="281"/>
      <c r="CV126" s="281"/>
      <c r="CW126" s="281"/>
      <c r="CX126" s="281"/>
      <c r="CY126" s="281"/>
      <c r="CZ126" s="281"/>
      <c r="DA126" s="281"/>
      <c r="DB126" s="281"/>
      <c r="DC126" s="281"/>
      <c r="DD126" s="281"/>
      <c r="DE126" s="281"/>
      <c r="DF126" s="281"/>
      <c r="DG126" s="281"/>
      <c r="DH126" s="281"/>
      <c r="DI126" s="281"/>
      <c r="DJ126" s="281"/>
      <c r="DK126" s="281"/>
      <c r="DL126" s="281"/>
      <c r="DM126" s="281"/>
      <c r="DN126" s="281"/>
      <c r="DO126" s="281"/>
      <c r="DP126" s="281"/>
      <c r="DQ126" s="281"/>
      <c r="DR126" s="281"/>
      <c r="DS126" s="281"/>
      <c r="DT126" s="281"/>
      <c r="DU126" s="281"/>
      <c r="DV126" s="281"/>
      <c r="DW126" s="281"/>
      <c r="DX126" s="281"/>
      <c r="DY126" s="281"/>
      <c r="DZ126" s="281"/>
      <c r="EA126" s="281"/>
      <c r="EB126" s="281"/>
      <c r="EC126" s="281"/>
      <c r="ED126" s="281"/>
      <c r="EE126" s="281"/>
      <c r="EF126" s="281"/>
      <c r="EG126" s="281"/>
      <c r="EH126" s="281"/>
      <c r="EI126" s="281"/>
      <c r="EJ126" s="281"/>
      <c r="EK126" s="281"/>
      <c r="EL126" s="281"/>
      <c r="EM126" s="281"/>
      <c r="EN126" s="281"/>
      <c r="EO126" s="281"/>
      <c r="EP126" s="281"/>
      <c r="EQ126" s="281"/>
      <c r="ER126" s="281"/>
      <c r="ES126" s="281"/>
      <c r="ET126" s="281"/>
      <c r="EU126" s="281"/>
      <c r="EV126" s="281"/>
      <c r="EW126" s="281"/>
      <c r="EX126" s="281"/>
      <c r="EY126" s="281"/>
      <c r="EZ126" s="281"/>
      <c r="FA126" s="281"/>
      <c r="FB126" s="281"/>
      <c r="FC126" s="281"/>
      <c r="FD126" s="281"/>
      <c r="FE126" s="281"/>
      <c r="FF126" s="281"/>
      <c r="FG126" s="281"/>
      <c r="FH126" s="281"/>
      <c r="FI126" s="281"/>
      <c r="FJ126" s="281"/>
      <c r="FK126" s="281"/>
      <c r="FL126" s="281"/>
    </row>
    <row r="127" spans="1:168" x14ac:dyDescent="0.25">
      <c r="A127" s="494"/>
      <c r="B127" s="1"/>
      <c r="C127" s="1"/>
      <c r="D127" s="2"/>
      <c r="E127" s="2"/>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228"/>
      <c r="AP127" s="228"/>
      <c r="AQ127" s="228"/>
      <c r="AR127" s="228"/>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281"/>
      <c r="CB127" s="281"/>
      <c r="CC127" s="281"/>
      <c r="CD127" s="281"/>
      <c r="CE127" s="281"/>
      <c r="CF127" s="281"/>
      <c r="CG127" s="281"/>
      <c r="CH127" s="281"/>
      <c r="CI127" s="281"/>
      <c r="CJ127" s="281"/>
      <c r="CK127" s="281"/>
      <c r="CL127" s="281"/>
      <c r="CM127" s="281"/>
      <c r="CN127" s="281"/>
      <c r="CO127" s="281"/>
      <c r="CP127" s="281"/>
      <c r="CQ127" s="281"/>
      <c r="CR127" s="281"/>
      <c r="CS127" s="281"/>
      <c r="CT127" s="281"/>
      <c r="CU127" s="281"/>
      <c r="CV127" s="281"/>
      <c r="CW127" s="281"/>
      <c r="CX127" s="281"/>
      <c r="CY127" s="281"/>
      <c r="CZ127" s="281"/>
      <c r="DA127" s="281"/>
      <c r="DB127" s="281"/>
      <c r="DC127" s="281"/>
      <c r="DD127" s="281"/>
      <c r="DE127" s="281"/>
      <c r="DF127" s="281"/>
      <c r="DG127" s="281"/>
      <c r="DH127" s="281"/>
      <c r="DI127" s="281"/>
      <c r="DJ127" s="281"/>
      <c r="DK127" s="281"/>
      <c r="DL127" s="281"/>
      <c r="DM127" s="281"/>
      <c r="DN127" s="281"/>
      <c r="DO127" s="281"/>
      <c r="DP127" s="281"/>
      <c r="DQ127" s="281"/>
      <c r="DR127" s="281"/>
      <c r="DS127" s="281"/>
      <c r="DT127" s="281"/>
      <c r="DU127" s="281"/>
      <c r="DV127" s="281"/>
      <c r="DW127" s="281"/>
      <c r="DX127" s="281"/>
      <c r="DY127" s="281"/>
      <c r="DZ127" s="281"/>
      <c r="EA127" s="281"/>
      <c r="EB127" s="281"/>
      <c r="EC127" s="281"/>
      <c r="ED127" s="281"/>
      <c r="EE127" s="281"/>
      <c r="EF127" s="281"/>
      <c r="EG127" s="281"/>
      <c r="EH127" s="281"/>
      <c r="EI127" s="281"/>
      <c r="EJ127" s="281"/>
      <c r="EK127" s="281"/>
      <c r="EL127" s="281"/>
      <c r="EM127" s="281"/>
      <c r="EN127" s="281"/>
      <c r="EO127" s="281"/>
      <c r="EP127" s="281"/>
      <c r="EQ127" s="281"/>
      <c r="ER127" s="281"/>
      <c r="ES127" s="281"/>
      <c r="ET127" s="281"/>
      <c r="EU127" s="281"/>
      <c r="EV127" s="281"/>
      <c r="EW127" s="281"/>
      <c r="EX127" s="281"/>
      <c r="EY127" s="281"/>
      <c r="EZ127" s="281"/>
      <c r="FA127" s="281"/>
      <c r="FB127" s="281"/>
      <c r="FC127" s="281"/>
      <c r="FD127" s="281"/>
      <c r="FE127" s="281"/>
      <c r="FF127" s="281"/>
      <c r="FG127" s="281"/>
      <c r="FH127" s="281"/>
      <c r="FI127" s="281"/>
      <c r="FJ127" s="281"/>
      <c r="FK127" s="281"/>
      <c r="FL127" s="281"/>
    </row>
    <row r="128" spans="1:168" x14ac:dyDescent="0.25">
      <c r="A128" s="494"/>
      <c r="B128" s="1"/>
      <c r="C128" s="1"/>
      <c r="D128" s="2"/>
      <c r="E128" s="2"/>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281"/>
      <c r="CB128" s="281"/>
      <c r="CC128" s="281"/>
      <c r="CD128" s="281"/>
      <c r="CE128" s="281"/>
      <c r="CF128" s="281"/>
      <c r="CG128" s="281"/>
      <c r="CH128" s="281"/>
      <c r="CI128" s="281"/>
      <c r="CJ128" s="281"/>
      <c r="CK128" s="281"/>
      <c r="CL128" s="281"/>
      <c r="CM128" s="281"/>
      <c r="CN128" s="281"/>
      <c r="CO128" s="281"/>
      <c r="CP128" s="281"/>
      <c r="CQ128" s="281"/>
      <c r="CR128" s="281"/>
      <c r="CS128" s="281"/>
      <c r="CT128" s="281"/>
      <c r="CU128" s="281"/>
      <c r="CV128" s="281"/>
      <c r="CW128" s="281"/>
      <c r="CX128" s="281"/>
      <c r="CY128" s="281"/>
      <c r="CZ128" s="281"/>
      <c r="DA128" s="281"/>
      <c r="DB128" s="281"/>
      <c r="DC128" s="281"/>
      <c r="DD128" s="281"/>
      <c r="DE128" s="281"/>
      <c r="DF128" s="281"/>
      <c r="DG128" s="281"/>
      <c r="DH128" s="281"/>
      <c r="DI128" s="281"/>
      <c r="DJ128" s="281"/>
      <c r="DK128" s="281"/>
      <c r="DL128" s="281"/>
      <c r="DM128" s="281"/>
      <c r="DN128" s="281"/>
      <c r="DO128" s="281"/>
      <c r="DP128" s="281"/>
      <c r="DQ128" s="281"/>
      <c r="DR128" s="281"/>
      <c r="DS128" s="281"/>
      <c r="DT128" s="281"/>
      <c r="DU128" s="281"/>
      <c r="DV128" s="281"/>
      <c r="DW128" s="281"/>
      <c r="DX128" s="281"/>
      <c r="DY128" s="281"/>
      <c r="DZ128" s="281"/>
      <c r="EA128" s="281"/>
      <c r="EB128" s="281"/>
      <c r="EC128" s="281"/>
      <c r="ED128" s="281"/>
      <c r="EE128" s="281"/>
      <c r="EF128" s="281"/>
      <c r="EG128" s="281"/>
      <c r="EH128" s="281"/>
      <c r="EI128" s="281"/>
      <c r="EJ128" s="281"/>
      <c r="EK128" s="281"/>
      <c r="EL128" s="281"/>
      <c r="EM128" s="281"/>
      <c r="EN128" s="281"/>
      <c r="EO128" s="281"/>
      <c r="EP128" s="281"/>
      <c r="EQ128" s="281"/>
      <c r="ER128" s="281"/>
      <c r="ES128" s="281"/>
      <c r="ET128" s="281"/>
      <c r="EU128" s="281"/>
      <c r="EV128" s="281"/>
      <c r="EW128" s="281"/>
      <c r="EX128" s="281"/>
      <c r="EY128" s="281"/>
      <c r="EZ128" s="281"/>
      <c r="FA128" s="281"/>
      <c r="FB128" s="281"/>
      <c r="FC128" s="281"/>
      <c r="FD128" s="281"/>
      <c r="FE128" s="281"/>
      <c r="FF128" s="281"/>
      <c r="FG128" s="281"/>
      <c r="FH128" s="281"/>
      <c r="FI128" s="281"/>
      <c r="FJ128" s="281"/>
      <c r="FK128" s="281"/>
      <c r="FL128" s="281"/>
    </row>
    <row r="129" spans="1:168" x14ac:dyDescent="0.25">
      <c r="A129" s="494"/>
      <c r="B129" s="1"/>
      <c r="C129" s="1"/>
      <c r="D129" s="2"/>
      <c r="E129" s="2"/>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281"/>
      <c r="CB129" s="281"/>
      <c r="CC129" s="281"/>
      <c r="CD129" s="281"/>
      <c r="CE129" s="281"/>
      <c r="CF129" s="281"/>
      <c r="CG129" s="281"/>
      <c r="CH129" s="281"/>
      <c r="CI129" s="281"/>
      <c r="CJ129" s="281"/>
      <c r="CK129" s="281"/>
      <c r="CL129" s="281"/>
      <c r="CM129" s="281"/>
      <c r="CN129" s="281"/>
      <c r="CO129" s="281"/>
      <c r="CP129" s="281"/>
      <c r="CQ129" s="281"/>
      <c r="CR129" s="281"/>
      <c r="CS129" s="281"/>
      <c r="CT129" s="281"/>
      <c r="CU129" s="281"/>
      <c r="CV129" s="281"/>
      <c r="CW129" s="281"/>
      <c r="CX129" s="281"/>
      <c r="CY129" s="281"/>
      <c r="CZ129" s="281"/>
      <c r="DA129" s="281"/>
      <c r="DB129" s="281"/>
      <c r="DC129" s="281"/>
      <c r="DD129" s="281"/>
      <c r="DE129" s="281"/>
      <c r="DF129" s="281"/>
      <c r="DG129" s="281"/>
      <c r="DH129" s="281"/>
      <c r="DI129" s="281"/>
      <c r="DJ129" s="281"/>
      <c r="DK129" s="281"/>
      <c r="DL129" s="281"/>
      <c r="DM129" s="281"/>
      <c r="DN129" s="281"/>
      <c r="DO129" s="281"/>
      <c r="DP129" s="281"/>
      <c r="DQ129" s="281"/>
      <c r="DR129" s="281"/>
      <c r="DS129" s="281"/>
      <c r="DT129" s="281"/>
      <c r="DU129" s="281"/>
      <c r="DV129" s="281"/>
      <c r="DW129" s="281"/>
      <c r="DX129" s="281"/>
      <c r="DY129" s="281"/>
      <c r="DZ129" s="281"/>
      <c r="EA129" s="281"/>
      <c r="EB129" s="281"/>
      <c r="EC129" s="281"/>
      <c r="ED129" s="281"/>
      <c r="EE129" s="281"/>
      <c r="EF129" s="281"/>
      <c r="EG129" s="281"/>
      <c r="EH129" s="281"/>
      <c r="EI129" s="281"/>
      <c r="EJ129" s="281"/>
      <c r="EK129" s="281"/>
      <c r="EL129" s="281"/>
      <c r="EM129" s="281"/>
      <c r="EN129" s="281"/>
      <c r="EO129" s="281"/>
      <c r="EP129" s="281"/>
      <c r="EQ129" s="281"/>
      <c r="ER129" s="281"/>
      <c r="ES129" s="281"/>
      <c r="ET129" s="281"/>
      <c r="EU129" s="281"/>
      <c r="EV129" s="281"/>
      <c r="EW129" s="281"/>
      <c r="EX129" s="281"/>
      <c r="EY129" s="281"/>
      <c r="EZ129" s="281"/>
      <c r="FA129" s="281"/>
      <c r="FB129" s="281"/>
      <c r="FC129" s="281"/>
      <c r="FD129" s="281"/>
      <c r="FE129" s="281"/>
      <c r="FF129" s="281"/>
      <c r="FG129" s="281"/>
      <c r="FH129" s="281"/>
      <c r="FI129" s="281"/>
      <c r="FJ129" s="281"/>
      <c r="FK129" s="281"/>
      <c r="FL129" s="281"/>
    </row>
    <row r="130" spans="1:168" x14ac:dyDescent="0.25">
      <c r="A130" s="494"/>
      <c r="B130" s="1"/>
      <c r="C130" s="1"/>
      <c r="D130" s="2"/>
      <c r="E130" s="2"/>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281"/>
      <c r="CB130" s="281"/>
      <c r="CC130" s="281"/>
      <c r="CD130" s="281"/>
      <c r="CE130" s="281"/>
      <c r="CF130" s="281"/>
      <c r="CG130" s="281"/>
      <c r="CH130" s="281"/>
      <c r="CI130" s="281"/>
      <c r="CJ130" s="281"/>
      <c r="CK130" s="281"/>
      <c r="CL130" s="281"/>
      <c r="CM130" s="281"/>
      <c r="CN130" s="281"/>
      <c r="CO130" s="281"/>
      <c r="CP130" s="281"/>
      <c r="CQ130" s="281"/>
      <c r="CR130" s="281"/>
      <c r="CS130" s="281"/>
      <c r="CT130" s="281"/>
      <c r="CU130" s="281"/>
      <c r="CV130" s="281"/>
      <c r="CW130" s="281"/>
      <c r="CX130" s="281"/>
      <c r="CY130" s="281"/>
      <c r="CZ130" s="281"/>
      <c r="DA130" s="281"/>
      <c r="DB130" s="281"/>
      <c r="DC130" s="281"/>
      <c r="DD130" s="281"/>
      <c r="DE130" s="281"/>
      <c r="DF130" s="281"/>
      <c r="DG130" s="281"/>
      <c r="DH130" s="281"/>
      <c r="DI130" s="281"/>
      <c r="DJ130" s="281"/>
      <c r="DK130" s="281"/>
      <c r="DL130" s="281"/>
      <c r="DM130" s="281"/>
      <c r="DN130" s="281"/>
      <c r="DO130" s="281"/>
      <c r="DP130" s="281"/>
      <c r="DQ130" s="281"/>
      <c r="DR130" s="281"/>
      <c r="DS130" s="281"/>
      <c r="DT130" s="281"/>
      <c r="DU130" s="281"/>
      <c r="DV130" s="281"/>
      <c r="DW130" s="281"/>
      <c r="DX130" s="281"/>
      <c r="DY130" s="281"/>
      <c r="DZ130" s="281"/>
      <c r="EA130" s="281"/>
      <c r="EB130" s="281"/>
      <c r="EC130" s="281"/>
      <c r="ED130" s="281"/>
      <c r="EE130" s="281"/>
      <c r="EF130" s="281"/>
      <c r="EG130" s="281"/>
      <c r="EH130" s="281"/>
      <c r="EI130" s="281"/>
      <c r="EJ130" s="281"/>
      <c r="EK130" s="281"/>
      <c r="EL130" s="281"/>
      <c r="EM130" s="281"/>
      <c r="EN130" s="281"/>
      <c r="EO130" s="281"/>
      <c r="EP130" s="281"/>
      <c r="EQ130" s="281"/>
      <c r="ER130" s="281"/>
      <c r="ES130" s="281"/>
      <c r="ET130" s="281"/>
      <c r="EU130" s="281"/>
      <c r="EV130" s="281"/>
      <c r="EW130" s="281"/>
      <c r="EX130" s="281"/>
      <c r="EY130" s="281"/>
      <c r="EZ130" s="281"/>
      <c r="FA130" s="281"/>
      <c r="FB130" s="281"/>
      <c r="FC130" s="281"/>
      <c r="FD130" s="281"/>
      <c r="FE130" s="281"/>
      <c r="FF130" s="281"/>
      <c r="FG130" s="281"/>
      <c r="FH130" s="281"/>
      <c r="FI130" s="281"/>
      <c r="FJ130" s="281"/>
      <c r="FK130" s="281"/>
      <c r="FL130" s="281"/>
    </row>
    <row r="131" spans="1:168" x14ac:dyDescent="0.25">
      <c r="A131" s="494"/>
      <c r="B131" s="1"/>
      <c r="C131" s="1"/>
      <c r="D131" s="2"/>
      <c r="E131" s="2"/>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281"/>
      <c r="CB131" s="281"/>
      <c r="CC131" s="281"/>
      <c r="CD131" s="281"/>
      <c r="CE131" s="281"/>
      <c r="CF131" s="281"/>
      <c r="CG131" s="281"/>
      <c r="CH131" s="281"/>
      <c r="CI131" s="281"/>
      <c r="CJ131" s="281"/>
      <c r="CK131" s="281"/>
      <c r="CL131" s="281"/>
      <c r="CM131" s="281"/>
      <c r="CN131" s="281"/>
      <c r="CO131" s="281"/>
      <c r="CP131" s="281"/>
      <c r="CQ131" s="281"/>
      <c r="CR131" s="281"/>
      <c r="CS131" s="281"/>
      <c r="CT131" s="281"/>
      <c r="CU131" s="281"/>
      <c r="CV131" s="281"/>
      <c r="CW131" s="281"/>
      <c r="CX131" s="281"/>
      <c r="CY131" s="281"/>
      <c r="CZ131" s="281"/>
      <c r="DA131" s="281"/>
      <c r="DB131" s="281"/>
      <c r="DC131" s="281"/>
      <c r="DD131" s="281"/>
      <c r="DE131" s="281"/>
      <c r="DF131" s="281"/>
      <c r="DG131" s="281"/>
      <c r="DH131" s="281"/>
      <c r="DI131" s="281"/>
      <c r="DJ131" s="281"/>
      <c r="DK131" s="281"/>
      <c r="DL131" s="281"/>
      <c r="DM131" s="281"/>
      <c r="DN131" s="281"/>
      <c r="DO131" s="281"/>
      <c r="DP131" s="281"/>
      <c r="DQ131" s="281"/>
      <c r="DR131" s="281"/>
      <c r="DS131" s="281"/>
      <c r="DT131" s="281"/>
      <c r="DU131" s="281"/>
      <c r="DV131" s="281"/>
      <c r="DW131" s="281"/>
      <c r="DX131" s="281"/>
      <c r="DY131" s="281"/>
      <c r="DZ131" s="281"/>
      <c r="EA131" s="281"/>
      <c r="EB131" s="281"/>
      <c r="EC131" s="281"/>
      <c r="ED131" s="281"/>
      <c r="EE131" s="281"/>
      <c r="EF131" s="281"/>
      <c r="EG131" s="281"/>
      <c r="EH131" s="281"/>
      <c r="EI131" s="281"/>
      <c r="EJ131" s="281"/>
      <c r="EK131" s="281"/>
      <c r="EL131" s="281"/>
      <c r="EM131" s="281"/>
      <c r="EN131" s="281"/>
      <c r="EO131" s="281"/>
      <c r="EP131" s="281"/>
      <c r="EQ131" s="281"/>
      <c r="ER131" s="281"/>
      <c r="ES131" s="281"/>
      <c r="ET131" s="281"/>
      <c r="EU131" s="281"/>
      <c r="EV131" s="281"/>
      <c r="EW131" s="281"/>
      <c r="EX131" s="281"/>
      <c r="EY131" s="281"/>
      <c r="EZ131" s="281"/>
      <c r="FA131" s="281"/>
      <c r="FB131" s="281"/>
      <c r="FC131" s="281"/>
      <c r="FD131" s="281"/>
      <c r="FE131" s="281"/>
      <c r="FF131" s="281"/>
      <c r="FG131" s="281"/>
      <c r="FH131" s="281"/>
      <c r="FI131" s="281"/>
      <c r="FJ131" s="281"/>
      <c r="FK131" s="281"/>
      <c r="FL131" s="281"/>
    </row>
    <row r="132" spans="1:168" x14ac:dyDescent="0.25">
      <c r="A132" s="494"/>
      <c r="B132" s="1"/>
      <c r="C132" s="1"/>
      <c r="D132" s="2"/>
      <c r="E132" s="2"/>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281"/>
      <c r="CB132" s="281"/>
      <c r="CC132" s="281"/>
      <c r="CD132" s="281"/>
      <c r="CE132" s="281"/>
      <c r="CF132" s="281"/>
      <c r="CG132" s="281"/>
      <c r="CH132" s="281"/>
      <c r="CI132" s="281"/>
      <c r="CJ132" s="281"/>
      <c r="CK132" s="281"/>
      <c r="CL132" s="281"/>
      <c r="CM132" s="281"/>
      <c r="CN132" s="281"/>
      <c r="CO132" s="281"/>
      <c r="CP132" s="281"/>
      <c r="CQ132" s="281"/>
      <c r="CR132" s="281"/>
      <c r="CS132" s="281"/>
      <c r="CT132" s="281"/>
      <c r="CU132" s="281"/>
      <c r="CV132" s="281"/>
      <c r="CW132" s="281"/>
      <c r="CX132" s="281"/>
      <c r="CY132" s="281"/>
      <c r="CZ132" s="281"/>
      <c r="DA132" s="281"/>
      <c r="DB132" s="281"/>
      <c r="DC132" s="281"/>
      <c r="DD132" s="281"/>
      <c r="DE132" s="281"/>
      <c r="DF132" s="281"/>
      <c r="DG132" s="281"/>
      <c r="DH132" s="281"/>
      <c r="DI132" s="281"/>
      <c r="DJ132" s="281"/>
      <c r="DK132" s="281"/>
      <c r="DL132" s="281"/>
      <c r="DM132" s="281"/>
      <c r="DN132" s="281"/>
      <c r="DO132" s="281"/>
      <c r="DP132" s="281"/>
      <c r="DQ132" s="281"/>
      <c r="DR132" s="281"/>
      <c r="DS132" s="281"/>
      <c r="DT132" s="281"/>
      <c r="DU132" s="281"/>
      <c r="DV132" s="281"/>
      <c r="DW132" s="281"/>
      <c r="DX132" s="281"/>
      <c r="DY132" s="281"/>
      <c r="DZ132" s="281"/>
      <c r="EA132" s="281"/>
      <c r="EB132" s="281"/>
      <c r="EC132" s="281"/>
      <c r="ED132" s="281"/>
      <c r="EE132" s="281"/>
      <c r="EF132" s="281"/>
      <c r="EG132" s="281"/>
      <c r="EH132" s="281"/>
      <c r="EI132" s="281"/>
      <c r="EJ132" s="281"/>
      <c r="EK132" s="281"/>
      <c r="EL132" s="281"/>
      <c r="EM132" s="281"/>
      <c r="EN132" s="281"/>
      <c r="EO132" s="281"/>
      <c r="EP132" s="281"/>
      <c r="EQ132" s="281"/>
      <c r="ER132" s="281"/>
      <c r="ES132" s="281"/>
      <c r="ET132" s="281"/>
      <c r="EU132" s="281"/>
      <c r="EV132" s="281"/>
      <c r="EW132" s="281"/>
      <c r="EX132" s="281"/>
      <c r="EY132" s="281"/>
      <c r="EZ132" s="281"/>
      <c r="FA132" s="281"/>
      <c r="FB132" s="281"/>
      <c r="FC132" s="281"/>
      <c r="FD132" s="281"/>
      <c r="FE132" s="281"/>
      <c r="FF132" s="281"/>
      <c r="FG132" s="281"/>
      <c r="FH132" s="281"/>
      <c r="FI132" s="281"/>
      <c r="FJ132" s="281"/>
      <c r="FK132" s="281"/>
      <c r="FL132" s="281"/>
    </row>
    <row r="133" spans="1:168" x14ac:dyDescent="0.25">
      <c r="A133" s="494"/>
      <c r="B133" s="1"/>
      <c r="C133" s="1"/>
      <c r="D133" s="2"/>
      <c r="E133" s="2"/>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281"/>
      <c r="CB133" s="281"/>
      <c r="CC133" s="281"/>
      <c r="CD133" s="281"/>
      <c r="CE133" s="281"/>
      <c r="CF133" s="281"/>
      <c r="CG133" s="281"/>
      <c r="CH133" s="281"/>
      <c r="CI133" s="281"/>
      <c r="CJ133" s="281"/>
      <c r="CK133" s="281"/>
      <c r="CL133" s="281"/>
      <c r="CM133" s="281"/>
      <c r="CN133" s="281"/>
      <c r="CO133" s="281"/>
      <c r="CP133" s="281"/>
      <c r="CQ133" s="281"/>
      <c r="CR133" s="281"/>
      <c r="CS133" s="281"/>
      <c r="CT133" s="281"/>
      <c r="CU133" s="281"/>
      <c r="CV133" s="281"/>
      <c r="CW133" s="281"/>
      <c r="CX133" s="281"/>
      <c r="CY133" s="281"/>
      <c r="CZ133" s="281"/>
      <c r="DA133" s="281"/>
      <c r="DB133" s="281"/>
      <c r="DC133" s="281"/>
      <c r="DD133" s="281"/>
      <c r="DE133" s="281"/>
      <c r="DF133" s="281"/>
      <c r="DG133" s="281"/>
      <c r="DH133" s="281"/>
      <c r="DI133" s="281"/>
      <c r="DJ133" s="281"/>
      <c r="DK133" s="281"/>
      <c r="DL133" s="281"/>
      <c r="DM133" s="281"/>
      <c r="DN133" s="281"/>
      <c r="DO133" s="281"/>
      <c r="DP133" s="281"/>
      <c r="DQ133" s="281"/>
      <c r="DR133" s="281"/>
      <c r="DS133" s="281"/>
      <c r="DT133" s="281"/>
      <c r="DU133" s="281"/>
      <c r="DV133" s="281"/>
      <c r="DW133" s="281"/>
      <c r="DX133" s="281"/>
      <c r="DY133" s="281"/>
      <c r="DZ133" s="281"/>
      <c r="EA133" s="281"/>
      <c r="EB133" s="281"/>
      <c r="EC133" s="281"/>
      <c r="ED133" s="281"/>
      <c r="EE133" s="281"/>
      <c r="EF133" s="281"/>
      <c r="EG133" s="281"/>
      <c r="EH133" s="281"/>
      <c r="EI133" s="281"/>
      <c r="EJ133" s="281"/>
      <c r="EK133" s="281"/>
      <c r="EL133" s="281"/>
      <c r="EM133" s="281"/>
      <c r="EN133" s="281"/>
      <c r="EO133" s="281"/>
      <c r="EP133" s="281"/>
      <c r="EQ133" s="281"/>
      <c r="ER133" s="281"/>
      <c r="ES133" s="281"/>
      <c r="ET133" s="281"/>
      <c r="EU133" s="281"/>
      <c r="EV133" s="281"/>
      <c r="EW133" s="281"/>
      <c r="EX133" s="281"/>
      <c r="EY133" s="281"/>
      <c r="EZ133" s="281"/>
      <c r="FA133" s="281"/>
      <c r="FB133" s="281"/>
      <c r="FC133" s="281"/>
      <c r="FD133" s="281"/>
      <c r="FE133" s="281"/>
      <c r="FF133" s="281"/>
      <c r="FG133" s="281"/>
      <c r="FH133" s="281"/>
      <c r="FI133" s="281"/>
      <c r="FJ133" s="281"/>
      <c r="FK133" s="281"/>
      <c r="FL133" s="281"/>
    </row>
    <row r="134" spans="1:168" x14ac:dyDescent="0.25">
      <c r="A134" s="494"/>
      <c r="B134" s="1"/>
      <c r="C134" s="1"/>
      <c r="D134" s="2"/>
      <c r="E134" s="2"/>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281"/>
      <c r="CB134" s="281"/>
      <c r="CC134" s="281"/>
      <c r="CD134" s="281"/>
      <c r="CE134" s="281"/>
      <c r="CF134" s="281"/>
      <c r="CG134" s="281"/>
      <c r="CH134" s="281"/>
      <c r="CI134" s="281"/>
      <c r="CJ134" s="281"/>
      <c r="CK134" s="281"/>
      <c r="CL134" s="281"/>
      <c r="CM134" s="281"/>
      <c r="CN134" s="281"/>
      <c r="CO134" s="281"/>
      <c r="CP134" s="281"/>
      <c r="CQ134" s="281"/>
      <c r="CR134" s="281"/>
      <c r="CS134" s="281"/>
      <c r="CT134" s="281"/>
      <c r="CU134" s="281"/>
      <c r="CV134" s="281"/>
      <c r="CW134" s="281"/>
      <c r="CX134" s="281"/>
      <c r="CY134" s="281"/>
      <c r="CZ134" s="281"/>
      <c r="DA134" s="281"/>
      <c r="DB134" s="281"/>
      <c r="DC134" s="281"/>
      <c r="DD134" s="281"/>
      <c r="DE134" s="281"/>
      <c r="DF134" s="281"/>
      <c r="DG134" s="281"/>
      <c r="DH134" s="281"/>
      <c r="DI134" s="281"/>
      <c r="DJ134" s="281"/>
      <c r="DK134" s="281"/>
      <c r="DL134" s="281"/>
      <c r="DM134" s="281"/>
      <c r="DN134" s="281"/>
      <c r="DO134" s="281"/>
      <c r="DP134" s="281"/>
      <c r="DQ134" s="281"/>
      <c r="DR134" s="281"/>
      <c r="DS134" s="281"/>
      <c r="DT134" s="281"/>
      <c r="DU134" s="281"/>
      <c r="DV134" s="281"/>
      <c r="DW134" s="281"/>
      <c r="DX134" s="281"/>
      <c r="DY134" s="281"/>
      <c r="DZ134" s="281"/>
      <c r="EA134" s="281"/>
      <c r="EB134" s="281"/>
      <c r="EC134" s="281"/>
      <c r="ED134" s="281"/>
      <c r="EE134" s="281"/>
      <c r="EF134" s="281"/>
      <c r="EG134" s="281"/>
      <c r="EH134" s="281"/>
      <c r="EI134" s="281"/>
      <c r="EJ134" s="281"/>
      <c r="EK134" s="281"/>
      <c r="EL134" s="281"/>
      <c r="EM134" s="281"/>
      <c r="EN134" s="281"/>
      <c r="EO134" s="281"/>
      <c r="EP134" s="281"/>
      <c r="EQ134" s="281"/>
      <c r="ER134" s="281"/>
      <c r="ES134" s="281"/>
      <c r="ET134" s="281"/>
      <c r="EU134" s="281"/>
      <c r="EV134" s="281"/>
      <c r="EW134" s="281"/>
      <c r="EX134" s="281"/>
      <c r="EY134" s="281"/>
      <c r="EZ134" s="281"/>
      <c r="FA134" s="281"/>
      <c r="FB134" s="281"/>
      <c r="FC134" s="281"/>
      <c r="FD134" s="281"/>
      <c r="FE134" s="281"/>
      <c r="FF134" s="281"/>
      <c r="FG134" s="281"/>
      <c r="FH134" s="281"/>
      <c r="FI134" s="281"/>
      <c r="FJ134" s="281"/>
      <c r="FK134" s="281"/>
      <c r="FL134" s="281"/>
    </row>
    <row r="135" spans="1:168" x14ac:dyDescent="0.25">
      <c r="A135" s="494"/>
      <c r="B135" s="1"/>
      <c r="C135" s="1"/>
      <c r="D135" s="2"/>
      <c r="E135" s="2"/>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281"/>
      <c r="CB135" s="281"/>
      <c r="CC135" s="281"/>
      <c r="CD135" s="281"/>
      <c r="CE135" s="281"/>
      <c r="CF135" s="281"/>
      <c r="CG135" s="281"/>
      <c r="CH135" s="281"/>
      <c r="CI135" s="281"/>
      <c r="CJ135" s="281"/>
      <c r="CK135" s="281"/>
      <c r="CL135" s="281"/>
      <c r="CM135" s="281"/>
      <c r="CN135" s="281"/>
      <c r="CO135" s="281"/>
      <c r="CP135" s="281"/>
      <c r="CQ135" s="281"/>
      <c r="CR135" s="281"/>
      <c r="CS135" s="281"/>
      <c r="CT135" s="281"/>
      <c r="CU135" s="281"/>
      <c r="CV135" s="281"/>
      <c r="CW135" s="281"/>
      <c r="CX135" s="281"/>
      <c r="CY135" s="281"/>
      <c r="CZ135" s="281"/>
      <c r="DA135" s="281"/>
      <c r="DB135" s="281"/>
      <c r="DC135" s="281"/>
      <c r="DD135" s="281"/>
      <c r="DE135" s="281"/>
      <c r="DF135" s="281"/>
      <c r="DG135" s="281"/>
      <c r="DH135" s="281"/>
      <c r="DI135" s="281"/>
      <c r="DJ135" s="281"/>
      <c r="DK135" s="281"/>
      <c r="DL135" s="281"/>
      <c r="DM135" s="281"/>
      <c r="DN135" s="281"/>
      <c r="DO135" s="281"/>
      <c r="DP135" s="281"/>
      <c r="DQ135" s="281"/>
      <c r="DR135" s="281"/>
      <c r="DS135" s="281"/>
      <c r="DT135" s="281"/>
      <c r="DU135" s="281"/>
      <c r="DV135" s="281"/>
      <c r="DW135" s="281"/>
      <c r="DX135" s="281"/>
      <c r="DY135" s="281"/>
      <c r="DZ135" s="281"/>
      <c r="EA135" s="281"/>
      <c r="EB135" s="281"/>
      <c r="EC135" s="281"/>
      <c r="ED135" s="281"/>
      <c r="EE135" s="281"/>
      <c r="EF135" s="281"/>
      <c r="EG135" s="281"/>
      <c r="EH135" s="281"/>
      <c r="EI135" s="281"/>
      <c r="EJ135" s="281"/>
      <c r="EK135" s="281"/>
      <c r="EL135" s="281"/>
      <c r="EM135" s="281"/>
      <c r="EN135" s="281"/>
      <c r="EO135" s="281"/>
      <c r="EP135" s="281"/>
      <c r="EQ135" s="281"/>
      <c r="ER135" s="281"/>
      <c r="ES135" s="281"/>
      <c r="ET135" s="281"/>
      <c r="EU135" s="281"/>
      <c r="EV135" s="281"/>
      <c r="EW135" s="281"/>
      <c r="EX135" s="281"/>
      <c r="EY135" s="281"/>
      <c r="EZ135" s="281"/>
      <c r="FA135" s="281"/>
      <c r="FB135" s="281"/>
      <c r="FC135" s="281"/>
      <c r="FD135" s="281"/>
      <c r="FE135" s="281"/>
      <c r="FF135" s="281"/>
      <c r="FG135" s="281"/>
      <c r="FH135" s="281"/>
      <c r="FI135" s="281"/>
      <c r="FJ135" s="281"/>
      <c r="FK135" s="281"/>
      <c r="FL135" s="281"/>
    </row>
    <row r="136" spans="1:168" x14ac:dyDescent="0.25">
      <c r="A136" s="494"/>
      <c r="B136" s="1"/>
      <c r="C136" s="1"/>
      <c r="D136" s="2"/>
      <c r="E136" s="2"/>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281"/>
      <c r="CB136" s="281"/>
      <c r="CC136" s="281"/>
      <c r="CD136" s="281"/>
      <c r="CE136" s="281"/>
      <c r="CF136" s="281"/>
      <c r="CG136" s="281"/>
      <c r="CH136" s="281"/>
      <c r="CI136" s="281"/>
      <c r="CJ136" s="281"/>
      <c r="CK136" s="281"/>
      <c r="CL136" s="281"/>
      <c r="CM136" s="281"/>
      <c r="CN136" s="281"/>
      <c r="CO136" s="281"/>
      <c r="CP136" s="281"/>
      <c r="CQ136" s="281"/>
      <c r="CR136" s="281"/>
      <c r="CS136" s="281"/>
      <c r="CT136" s="281"/>
      <c r="CU136" s="281"/>
      <c r="CV136" s="281"/>
      <c r="CW136" s="281"/>
      <c r="CX136" s="281"/>
      <c r="CY136" s="281"/>
      <c r="CZ136" s="281"/>
      <c r="DA136" s="281"/>
      <c r="DB136" s="281"/>
      <c r="DC136" s="281"/>
      <c r="DD136" s="281"/>
      <c r="DE136" s="281"/>
      <c r="DF136" s="281"/>
      <c r="DG136" s="281"/>
      <c r="DH136" s="281"/>
      <c r="DI136" s="281"/>
      <c r="DJ136" s="281"/>
      <c r="DK136" s="281"/>
      <c r="DL136" s="281"/>
      <c r="DM136" s="281"/>
      <c r="DN136" s="281"/>
      <c r="DO136" s="281"/>
      <c r="DP136" s="281"/>
      <c r="DQ136" s="281"/>
      <c r="DR136" s="281"/>
      <c r="DS136" s="281"/>
      <c r="DT136" s="281"/>
      <c r="DU136" s="281"/>
      <c r="DV136" s="281"/>
      <c r="DW136" s="281"/>
      <c r="DX136" s="281"/>
      <c r="DY136" s="281"/>
      <c r="DZ136" s="281"/>
      <c r="EA136" s="281"/>
      <c r="EB136" s="281"/>
      <c r="EC136" s="281"/>
      <c r="ED136" s="281"/>
      <c r="EE136" s="281"/>
      <c r="EF136" s="281"/>
      <c r="EG136" s="281"/>
      <c r="EH136" s="281"/>
      <c r="EI136" s="281"/>
      <c r="EJ136" s="281"/>
      <c r="EK136" s="281"/>
      <c r="EL136" s="281"/>
      <c r="EM136" s="281"/>
      <c r="EN136" s="281"/>
      <c r="EO136" s="281"/>
      <c r="EP136" s="281"/>
      <c r="EQ136" s="281"/>
      <c r="ER136" s="281"/>
      <c r="ES136" s="281"/>
      <c r="ET136" s="281"/>
      <c r="EU136" s="281"/>
      <c r="EV136" s="281"/>
      <c r="EW136" s="281"/>
      <c r="EX136" s="281"/>
      <c r="EY136" s="281"/>
      <c r="EZ136" s="281"/>
      <c r="FA136" s="281"/>
      <c r="FB136" s="281"/>
      <c r="FC136" s="281"/>
      <c r="FD136" s="281"/>
      <c r="FE136" s="281"/>
      <c r="FF136" s="281"/>
      <c r="FG136" s="281"/>
      <c r="FH136" s="281"/>
      <c r="FI136" s="281"/>
      <c r="FJ136" s="281"/>
      <c r="FK136" s="281"/>
      <c r="FL136" s="281"/>
    </row>
    <row r="137" spans="1:168" x14ac:dyDescent="0.25">
      <c r="A137" s="494"/>
      <c r="B137" s="1"/>
      <c r="C137" s="1"/>
      <c r="D137" s="2"/>
      <c r="E137" s="2"/>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281"/>
      <c r="CB137" s="281"/>
      <c r="CC137" s="281"/>
      <c r="CD137" s="281"/>
      <c r="CE137" s="281"/>
      <c r="CF137" s="281"/>
      <c r="CG137" s="281"/>
      <c r="CH137" s="281"/>
      <c r="CI137" s="281"/>
      <c r="CJ137" s="281"/>
      <c r="CK137" s="281"/>
      <c r="CL137" s="281"/>
      <c r="CM137" s="281"/>
      <c r="CN137" s="281"/>
      <c r="CO137" s="281"/>
      <c r="CP137" s="281"/>
      <c r="CQ137" s="281"/>
      <c r="CR137" s="281"/>
      <c r="CS137" s="281"/>
      <c r="CT137" s="281"/>
      <c r="CU137" s="281"/>
      <c r="CV137" s="281"/>
      <c r="CW137" s="281"/>
      <c r="CX137" s="281"/>
      <c r="CY137" s="281"/>
      <c r="CZ137" s="281"/>
      <c r="DA137" s="281"/>
      <c r="DB137" s="281"/>
      <c r="DC137" s="281"/>
      <c r="DD137" s="281"/>
      <c r="DE137" s="281"/>
      <c r="DF137" s="281"/>
      <c r="DG137" s="281"/>
      <c r="DH137" s="281"/>
      <c r="DI137" s="281"/>
      <c r="DJ137" s="281"/>
      <c r="DK137" s="281"/>
      <c r="DL137" s="281"/>
      <c r="DM137" s="281"/>
      <c r="DN137" s="281"/>
      <c r="DO137" s="281"/>
      <c r="DP137" s="281"/>
      <c r="DQ137" s="281"/>
      <c r="DR137" s="281"/>
      <c r="DS137" s="281"/>
      <c r="DT137" s="281"/>
      <c r="DU137" s="281"/>
      <c r="DV137" s="281"/>
      <c r="DW137" s="281"/>
      <c r="DX137" s="281"/>
      <c r="DY137" s="281"/>
      <c r="DZ137" s="281"/>
      <c r="EA137" s="281"/>
      <c r="EB137" s="281"/>
      <c r="EC137" s="281"/>
      <c r="ED137" s="281"/>
      <c r="EE137" s="281"/>
      <c r="EF137" s="281"/>
      <c r="EG137" s="281"/>
      <c r="EH137" s="281"/>
      <c r="EI137" s="281"/>
      <c r="EJ137" s="281"/>
      <c r="EK137" s="281"/>
      <c r="EL137" s="281"/>
      <c r="EM137" s="281"/>
      <c r="EN137" s="281"/>
      <c r="EO137" s="281"/>
      <c r="EP137" s="281"/>
      <c r="EQ137" s="281"/>
      <c r="ER137" s="281"/>
      <c r="ES137" s="281"/>
      <c r="ET137" s="281"/>
      <c r="EU137" s="281"/>
      <c r="EV137" s="281"/>
      <c r="EW137" s="281"/>
      <c r="EX137" s="281"/>
      <c r="EY137" s="281"/>
      <c r="EZ137" s="281"/>
      <c r="FA137" s="281"/>
      <c r="FB137" s="281"/>
      <c r="FC137" s="281"/>
      <c r="FD137" s="281"/>
      <c r="FE137" s="281"/>
      <c r="FF137" s="281"/>
      <c r="FG137" s="281"/>
      <c r="FH137" s="281"/>
      <c r="FI137" s="281"/>
      <c r="FJ137" s="281"/>
      <c r="FK137" s="281"/>
      <c r="FL137" s="281"/>
    </row>
    <row r="138" spans="1:168" x14ac:dyDescent="0.25">
      <c r="A138" s="494"/>
      <c r="B138" s="1"/>
      <c r="C138" s="1"/>
      <c r="D138" s="2"/>
      <c r="E138" s="2"/>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281"/>
      <c r="CB138" s="281"/>
      <c r="CC138" s="281"/>
      <c r="CD138" s="281"/>
      <c r="CE138" s="281"/>
      <c r="CF138" s="281"/>
      <c r="CG138" s="281"/>
      <c r="CH138" s="281"/>
      <c r="CI138" s="281"/>
      <c r="CJ138" s="281"/>
      <c r="CK138" s="281"/>
      <c r="CL138" s="281"/>
      <c r="CM138" s="281"/>
      <c r="CN138" s="281"/>
      <c r="CO138" s="281"/>
      <c r="CP138" s="281"/>
      <c r="CQ138" s="281"/>
      <c r="CR138" s="281"/>
      <c r="CS138" s="281"/>
      <c r="CT138" s="281"/>
      <c r="CU138" s="281"/>
      <c r="CV138" s="281"/>
      <c r="CW138" s="281"/>
      <c r="CX138" s="281"/>
      <c r="CY138" s="281"/>
      <c r="CZ138" s="281"/>
      <c r="DA138" s="281"/>
      <c r="DB138" s="281"/>
      <c r="DC138" s="281"/>
      <c r="DD138" s="281"/>
      <c r="DE138" s="281"/>
      <c r="DF138" s="281"/>
      <c r="DG138" s="281"/>
      <c r="DH138" s="281"/>
      <c r="DI138" s="281"/>
      <c r="DJ138" s="281"/>
      <c r="DK138" s="281"/>
      <c r="DL138" s="281"/>
      <c r="DM138" s="281"/>
      <c r="DN138" s="281"/>
      <c r="DO138" s="281"/>
      <c r="DP138" s="281"/>
      <c r="DQ138" s="281"/>
      <c r="DR138" s="281"/>
      <c r="DS138" s="281"/>
      <c r="DT138" s="281"/>
      <c r="DU138" s="281"/>
      <c r="DV138" s="281"/>
      <c r="DW138" s="281"/>
      <c r="DX138" s="281"/>
      <c r="DY138" s="281"/>
      <c r="DZ138" s="281"/>
      <c r="EA138" s="281"/>
      <c r="EB138" s="281"/>
      <c r="EC138" s="281"/>
      <c r="ED138" s="281"/>
      <c r="EE138" s="281"/>
      <c r="EF138" s="281"/>
      <c r="EG138" s="281"/>
      <c r="EH138" s="281"/>
      <c r="EI138" s="281"/>
      <c r="EJ138" s="281"/>
      <c r="EK138" s="281"/>
      <c r="EL138" s="281"/>
      <c r="EM138" s="281"/>
      <c r="EN138" s="281"/>
      <c r="EO138" s="281"/>
      <c r="EP138" s="281"/>
      <c r="EQ138" s="281"/>
      <c r="ER138" s="281"/>
      <c r="ES138" s="281"/>
      <c r="ET138" s="281"/>
      <c r="EU138" s="281"/>
      <c r="EV138" s="281"/>
      <c r="EW138" s="281"/>
      <c r="EX138" s="281"/>
      <c r="EY138" s="281"/>
      <c r="EZ138" s="281"/>
      <c r="FA138" s="281"/>
      <c r="FB138" s="281"/>
      <c r="FC138" s="281"/>
      <c r="FD138" s="281"/>
      <c r="FE138" s="281"/>
      <c r="FF138" s="281"/>
      <c r="FG138" s="281"/>
      <c r="FH138" s="281"/>
      <c r="FI138" s="281"/>
      <c r="FJ138" s="281"/>
      <c r="FK138" s="281"/>
      <c r="FL138" s="281"/>
    </row>
    <row r="139" spans="1:168" x14ac:dyDescent="0.25">
      <c r="A139" s="494"/>
      <c r="B139" s="1"/>
      <c r="C139" s="1"/>
      <c r="D139" s="2"/>
      <c r="E139" s="2"/>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281"/>
      <c r="CB139" s="281"/>
      <c r="CC139" s="281"/>
      <c r="CD139" s="281"/>
      <c r="CE139" s="281"/>
      <c r="CF139" s="281"/>
      <c r="CG139" s="281"/>
      <c r="CH139" s="281"/>
      <c r="CI139" s="281"/>
      <c r="CJ139" s="281"/>
      <c r="CK139" s="281"/>
      <c r="CL139" s="281"/>
      <c r="CM139" s="281"/>
      <c r="CN139" s="281"/>
      <c r="CO139" s="281"/>
      <c r="CP139" s="281"/>
      <c r="CQ139" s="281"/>
      <c r="CR139" s="281"/>
      <c r="CS139" s="281"/>
      <c r="CT139" s="281"/>
      <c r="CU139" s="281"/>
      <c r="CV139" s="281"/>
      <c r="CW139" s="281"/>
      <c r="CX139" s="281"/>
      <c r="CY139" s="281"/>
      <c r="CZ139" s="281"/>
      <c r="DA139" s="281"/>
      <c r="DB139" s="281"/>
      <c r="DC139" s="281"/>
      <c r="DD139" s="281"/>
      <c r="DE139" s="281"/>
      <c r="DF139" s="281"/>
      <c r="DG139" s="281"/>
      <c r="DH139" s="281"/>
      <c r="DI139" s="281"/>
      <c r="DJ139" s="281"/>
      <c r="DK139" s="281"/>
      <c r="DL139" s="281"/>
      <c r="DM139" s="281"/>
      <c r="DN139" s="281"/>
      <c r="DO139" s="281"/>
      <c r="DP139" s="281"/>
      <c r="DQ139" s="281"/>
      <c r="DR139" s="281"/>
      <c r="DS139" s="281"/>
      <c r="DT139" s="281"/>
      <c r="DU139" s="281"/>
      <c r="DV139" s="281"/>
      <c r="DW139" s="281"/>
      <c r="DX139" s="281"/>
      <c r="DY139" s="281"/>
      <c r="DZ139" s="281"/>
      <c r="EA139" s="281"/>
      <c r="EB139" s="281"/>
      <c r="EC139" s="281"/>
      <c r="ED139" s="281"/>
      <c r="EE139" s="281"/>
      <c r="EF139" s="281"/>
      <c r="EG139" s="281"/>
      <c r="EH139" s="281"/>
      <c r="EI139" s="281"/>
      <c r="EJ139" s="281"/>
      <c r="EK139" s="281"/>
      <c r="EL139" s="281"/>
      <c r="EM139" s="281"/>
      <c r="EN139" s="281"/>
      <c r="EO139" s="281"/>
      <c r="EP139" s="281"/>
      <c r="EQ139" s="281"/>
      <c r="ER139" s="281"/>
      <c r="ES139" s="281"/>
      <c r="ET139" s="281"/>
      <c r="EU139" s="281"/>
      <c r="EV139" s="281"/>
      <c r="EW139" s="281"/>
      <c r="EX139" s="281"/>
      <c r="EY139" s="281"/>
      <c r="EZ139" s="281"/>
      <c r="FA139" s="281"/>
      <c r="FB139" s="281"/>
      <c r="FC139" s="281"/>
      <c r="FD139" s="281"/>
      <c r="FE139" s="281"/>
      <c r="FF139" s="281"/>
      <c r="FG139" s="281"/>
      <c r="FH139" s="281"/>
      <c r="FI139" s="281"/>
      <c r="FJ139" s="281"/>
      <c r="FK139" s="281"/>
      <c r="FL139" s="281"/>
    </row>
    <row r="140" spans="1:168" x14ac:dyDescent="0.25">
      <c r="A140" s="494"/>
      <c r="B140" s="1"/>
      <c r="C140" s="1"/>
      <c r="D140" s="2"/>
      <c r="E140" s="2"/>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281"/>
      <c r="CB140" s="281"/>
      <c r="CC140" s="281"/>
      <c r="CD140" s="281"/>
      <c r="CE140" s="281"/>
      <c r="CF140" s="281"/>
      <c r="CG140" s="281"/>
      <c r="CH140" s="281"/>
      <c r="CI140" s="281"/>
      <c r="CJ140" s="281"/>
      <c r="CK140" s="281"/>
      <c r="CL140" s="281"/>
      <c r="CM140" s="281"/>
      <c r="CN140" s="281"/>
      <c r="CO140" s="281"/>
      <c r="CP140" s="281"/>
      <c r="CQ140" s="281"/>
      <c r="CR140" s="281"/>
      <c r="CS140" s="281"/>
      <c r="CT140" s="281"/>
      <c r="CU140" s="281"/>
      <c r="CV140" s="281"/>
      <c r="CW140" s="281"/>
      <c r="CX140" s="281"/>
      <c r="CY140" s="281"/>
      <c r="CZ140" s="281"/>
      <c r="DA140" s="281"/>
      <c r="DB140" s="281"/>
      <c r="DC140" s="281"/>
      <c r="DD140" s="281"/>
      <c r="DE140" s="281"/>
      <c r="DF140" s="281"/>
      <c r="DG140" s="281"/>
      <c r="DH140" s="281"/>
      <c r="DI140" s="281"/>
      <c r="DJ140" s="281"/>
      <c r="DK140" s="281"/>
      <c r="DL140" s="281"/>
      <c r="DM140" s="281"/>
      <c r="DN140" s="281"/>
      <c r="DO140" s="281"/>
      <c r="DP140" s="281"/>
      <c r="DQ140" s="281"/>
      <c r="DR140" s="281"/>
      <c r="DS140" s="281"/>
      <c r="DT140" s="281"/>
      <c r="DU140" s="281"/>
      <c r="DV140" s="281"/>
      <c r="DW140" s="281"/>
      <c r="DX140" s="281"/>
      <c r="DY140" s="281"/>
      <c r="DZ140" s="281"/>
      <c r="EA140" s="281"/>
      <c r="EB140" s="281"/>
      <c r="EC140" s="281"/>
      <c r="ED140" s="281"/>
      <c r="EE140" s="281"/>
      <c r="EF140" s="281"/>
      <c r="EG140" s="281"/>
      <c r="EH140" s="281"/>
      <c r="EI140" s="281"/>
      <c r="EJ140" s="281"/>
      <c r="EK140" s="281"/>
      <c r="EL140" s="281"/>
      <c r="EM140" s="281"/>
      <c r="EN140" s="281"/>
      <c r="EO140" s="281"/>
      <c r="EP140" s="281"/>
      <c r="EQ140" s="281"/>
      <c r="ER140" s="281"/>
      <c r="ES140" s="281"/>
      <c r="ET140" s="281"/>
      <c r="EU140" s="281"/>
      <c r="EV140" s="281"/>
      <c r="EW140" s="281"/>
      <c r="EX140" s="281"/>
      <c r="EY140" s="281"/>
      <c r="EZ140" s="281"/>
      <c r="FA140" s="281"/>
      <c r="FB140" s="281"/>
      <c r="FC140" s="281"/>
      <c r="FD140" s="281"/>
      <c r="FE140" s="281"/>
      <c r="FF140" s="281"/>
      <c r="FG140" s="281"/>
      <c r="FH140" s="281"/>
      <c r="FI140" s="281"/>
      <c r="FJ140" s="281"/>
      <c r="FK140" s="281"/>
      <c r="FL140" s="281"/>
    </row>
    <row r="141" spans="1:168" x14ac:dyDescent="0.25">
      <c r="A141" s="494"/>
      <c r="B141" s="1"/>
      <c r="C141" s="1"/>
      <c r="D141" s="2"/>
      <c r="E141" s="2"/>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281"/>
      <c r="CB141" s="281"/>
      <c r="CC141" s="281"/>
      <c r="CD141" s="281"/>
      <c r="CE141" s="281"/>
      <c r="CF141" s="281"/>
      <c r="CG141" s="281"/>
      <c r="CH141" s="281"/>
      <c r="CI141" s="281"/>
      <c r="CJ141" s="281"/>
      <c r="CK141" s="281"/>
      <c r="CL141" s="281"/>
      <c r="CM141" s="281"/>
      <c r="CN141" s="281"/>
      <c r="CO141" s="281"/>
      <c r="CP141" s="281"/>
      <c r="CQ141" s="281"/>
      <c r="CR141" s="281"/>
      <c r="CS141" s="281"/>
      <c r="CT141" s="281"/>
      <c r="CU141" s="281"/>
      <c r="CV141" s="281"/>
      <c r="CW141" s="281"/>
      <c r="CX141" s="281"/>
      <c r="CY141" s="281"/>
      <c r="CZ141" s="281"/>
      <c r="DA141" s="281"/>
      <c r="DB141" s="281"/>
      <c r="DC141" s="281"/>
      <c r="DD141" s="281"/>
      <c r="DE141" s="281"/>
      <c r="DF141" s="281"/>
      <c r="DG141" s="281"/>
      <c r="DH141" s="281"/>
      <c r="DI141" s="281"/>
      <c r="DJ141" s="281"/>
      <c r="DK141" s="281"/>
      <c r="DL141" s="281"/>
      <c r="DM141" s="281"/>
      <c r="DN141" s="281"/>
      <c r="DO141" s="281"/>
      <c r="DP141" s="281"/>
      <c r="DQ141" s="281"/>
      <c r="DR141" s="281"/>
      <c r="DS141" s="281"/>
      <c r="DT141" s="281"/>
      <c r="DU141" s="281"/>
      <c r="DV141" s="281"/>
      <c r="DW141" s="281"/>
      <c r="DX141" s="281"/>
      <c r="DY141" s="281"/>
      <c r="DZ141" s="281"/>
      <c r="EA141" s="281"/>
      <c r="EB141" s="281"/>
      <c r="EC141" s="281"/>
      <c r="ED141" s="281"/>
      <c r="EE141" s="281"/>
      <c r="EF141" s="281"/>
      <c r="EG141" s="281"/>
      <c r="EH141" s="281"/>
      <c r="EI141" s="281"/>
      <c r="EJ141" s="281"/>
      <c r="EK141" s="281"/>
      <c r="EL141" s="281"/>
      <c r="EM141" s="281"/>
      <c r="EN141" s="281"/>
      <c r="EO141" s="281"/>
      <c r="EP141" s="281"/>
      <c r="EQ141" s="281"/>
      <c r="ER141" s="281"/>
      <c r="ES141" s="281"/>
      <c r="ET141" s="281"/>
      <c r="EU141" s="281"/>
      <c r="EV141" s="281"/>
      <c r="EW141" s="281"/>
      <c r="EX141" s="281"/>
      <c r="EY141" s="281"/>
      <c r="EZ141" s="281"/>
      <c r="FA141" s="281"/>
      <c r="FB141" s="281"/>
      <c r="FC141" s="281"/>
      <c r="FD141" s="281"/>
      <c r="FE141" s="281"/>
      <c r="FF141" s="281"/>
      <c r="FG141" s="281"/>
      <c r="FH141" s="281"/>
      <c r="FI141" s="281"/>
      <c r="FJ141" s="281"/>
      <c r="FK141" s="281"/>
      <c r="FL141" s="281"/>
    </row>
    <row r="142" spans="1:168" x14ac:dyDescent="0.25">
      <c r="A142" s="494"/>
      <c r="B142" s="1"/>
      <c r="C142" s="1"/>
      <c r="D142" s="2"/>
      <c r="E142" s="2"/>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281"/>
      <c r="CB142" s="281"/>
      <c r="CC142" s="281"/>
      <c r="CD142" s="281"/>
      <c r="CE142" s="281"/>
      <c r="CF142" s="281"/>
      <c r="CG142" s="281"/>
      <c r="CH142" s="281"/>
      <c r="CI142" s="281"/>
      <c r="CJ142" s="281"/>
      <c r="CK142" s="281"/>
      <c r="CL142" s="281"/>
      <c r="CM142" s="281"/>
      <c r="CN142" s="281"/>
      <c r="CO142" s="281"/>
      <c r="CP142" s="281"/>
      <c r="CQ142" s="281"/>
      <c r="CR142" s="281"/>
      <c r="CS142" s="281"/>
      <c r="CT142" s="281"/>
      <c r="CU142" s="281"/>
      <c r="CV142" s="281"/>
      <c r="CW142" s="281"/>
      <c r="CX142" s="281"/>
      <c r="CY142" s="281"/>
      <c r="CZ142" s="281"/>
      <c r="DA142" s="281"/>
      <c r="DB142" s="281"/>
      <c r="DC142" s="281"/>
      <c r="DD142" s="281"/>
      <c r="DE142" s="281"/>
      <c r="DF142" s="281"/>
      <c r="DG142" s="281"/>
      <c r="DH142" s="281"/>
      <c r="DI142" s="281"/>
      <c r="DJ142" s="281"/>
      <c r="DK142" s="281"/>
      <c r="DL142" s="281"/>
      <c r="DM142" s="281"/>
      <c r="DN142" s="281"/>
      <c r="DO142" s="281"/>
      <c r="DP142" s="281"/>
      <c r="DQ142" s="281"/>
      <c r="DR142" s="281"/>
      <c r="DS142" s="281"/>
      <c r="DT142" s="281"/>
      <c r="DU142" s="281"/>
      <c r="DV142" s="281"/>
      <c r="DW142" s="281"/>
      <c r="DX142" s="281"/>
      <c r="DY142" s="281"/>
      <c r="DZ142" s="281"/>
      <c r="EA142" s="281"/>
      <c r="EB142" s="281"/>
      <c r="EC142" s="281"/>
      <c r="ED142" s="281"/>
      <c r="EE142" s="281"/>
      <c r="EF142" s="281"/>
      <c r="EG142" s="281"/>
      <c r="EH142" s="281"/>
      <c r="EI142" s="281"/>
      <c r="EJ142" s="281"/>
      <c r="EK142" s="281"/>
      <c r="EL142" s="281"/>
      <c r="EM142" s="281"/>
      <c r="EN142" s="281"/>
      <c r="EO142" s="281"/>
      <c r="EP142" s="281"/>
      <c r="EQ142" s="281"/>
      <c r="ER142" s="281"/>
      <c r="ES142" s="281"/>
      <c r="ET142" s="281"/>
      <c r="EU142" s="281"/>
      <c r="EV142" s="281"/>
      <c r="EW142" s="281"/>
      <c r="EX142" s="281"/>
      <c r="EY142" s="281"/>
      <c r="EZ142" s="281"/>
      <c r="FA142" s="281"/>
      <c r="FB142" s="281"/>
      <c r="FC142" s="281"/>
      <c r="FD142" s="281"/>
      <c r="FE142" s="281"/>
      <c r="FF142" s="281"/>
      <c r="FG142" s="281"/>
      <c r="FH142" s="281"/>
      <c r="FI142" s="281"/>
      <c r="FJ142" s="281"/>
      <c r="FK142" s="281"/>
      <c r="FL142" s="281"/>
    </row>
    <row r="143" spans="1:168" x14ac:dyDescent="0.25">
      <c r="A143" s="494"/>
      <c r="B143" s="1"/>
      <c r="C143" s="1"/>
      <c r="D143" s="2"/>
      <c r="E143" s="2"/>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281"/>
      <c r="CB143" s="281"/>
      <c r="CC143" s="281"/>
      <c r="CD143" s="281"/>
      <c r="CE143" s="281"/>
      <c r="CF143" s="281"/>
      <c r="CG143" s="281"/>
      <c r="CH143" s="281"/>
      <c r="CI143" s="281"/>
      <c r="CJ143" s="281"/>
      <c r="CK143" s="281"/>
      <c r="CL143" s="281"/>
      <c r="CM143" s="281"/>
      <c r="CN143" s="281"/>
      <c r="CO143" s="281"/>
      <c r="CP143" s="281"/>
      <c r="CQ143" s="281"/>
      <c r="CR143" s="281"/>
      <c r="CS143" s="281"/>
      <c r="CT143" s="281"/>
      <c r="CU143" s="281"/>
      <c r="CV143" s="281"/>
      <c r="CW143" s="281"/>
      <c r="CX143" s="281"/>
      <c r="CY143" s="281"/>
      <c r="CZ143" s="281"/>
      <c r="DA143" s="281"/>
      <c r="DB143" s="281"/>
      <c r="DC143" s="281"/>
      <c r="DD143" s="281"/>
      <c r="DE143" s="281"/>
      <c r="DF143" s="281"/>
      <c r="DG143" s="281"/>
      <c r="DH143" s="281"/>
      <c r="DI143" s="281"/>
      <c r="DJ143" s="281"/>
      <c r="DK143" s="281"/>
      <c r="DL143" s="281"/>
      <c r="DM143" s="281"/>
      <c r="DN143" s="281"/>
      <c r="DO143" s="281"/>
      <c r="DP143" s="281"/>
      <c r="DQ143" s="281"/>
      <c r="DR143" s="281"/>
      <c r="DS143" s="281"/>
      <c r="DT143" s="281"/>
      <c r="DU143" s="281"/>
      <c r="DV143" s="281"/>
      <c r="DW143" s="281"/>
      <c r="DX143" s="281"/>
      <c r="DY143" s="281"/>
      <c r="DZ143" s="281"/>
      <c r="EA143" s="281"/>
      <c r="EB143" s="281"/>
      <c r="EC143" s="281"/>
      <c r="ED143" s="281"/>
      <c r="EE143" s="281"/>
      <c r="EF143" s="281"/>
      <c r="EG143" s="281"/>
      <c r="EH143" s="281"/>
      <c r="EI143" s="281"/>
      <c r="EJ143" s="281"/>
      <c r="EK143" s="281"/>
      <c r="EL143" s="281"/>
      <c r="EM143" s="281"/>
      <c r="EN143" s="281"/>
      <c r="EO143" s="281"/>
      <c r="EP143" s="281"/>
      <c r="EQ143" s="281"/>
      <c r="ER143" s="281"/>
      <c r="ES143" s="281"/>
      <c r="ET143" s="281"/>
      <c r="EU143" s="281"/>
      <c r="EV143" s="281"/>
      <c r="EW143" s="281"/>
      <c r="EX143" s="281"/>
      <c r="EY143" s="281"/>
      <c r="EZ143" s="281"/>
      <c r="FA143" s="281"/>
      <c r="FB143" s="281"/>
      <c r="FC143" s="281"/>
      <c r="FD143" s="281"/>
      <c r="FE143" s="281"/>
      <c r="FF143" s="281"/>
      <c r="FG143" s="281"/>
      <c r="FH143" s="281"/>
      <c r="FI143" s="281"/>
      <c r="FJ143" s="281"/>
      <c r="FK143" s="281"/>
      <c r="FL143" s="281"/>
    </row>
    <row r="144" spans="1:168" x14ac:dyDescent="0.25">
      <c r="A144" s="494"/>
      <c r="B144" s="1"/>
      <c r="C144" s="1"/>
      <c r="D144" s="2"/>
      <c r="E144" s="2"/>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281"/>
      <c r="CB144" s="281"/>
      <c r="CC144" s="281"/>
      <c r="CD144" s="281"/>
      <c r="CE144" s="281"/>
      <c r="CF144" s="281"/>
      <c r="CG144" s="281"/>
      <c r="CH144" s="281"/>
      <c r="CI144" s="281"/>
      <c r="CJ144" s="281"/>
      <c r="CK144" s="281"/>
      <c r="CL144" s="281"/>
      <c r="CM144" s="281"/>
      <c r="CN144" s="281"/>
      <c r="CO144" s="281"/>
      <c r="CP144" s="281"/>
      <c r="CQ144" s="281"/>
      <c r="CR144" s="281"/>
      <c r="CS144" s="281"/>
      <c r="CT144" s="281"/>
      <c r="CU144" s="281"/>
      <c r="CV144" s="281"/>
      <c r="CW144" s="281"/>
      <c r="CX144" s="281"/>
      <c r="CY144" s="281"/>
      <c r="CZ144" s="281"/>
      <c r="DA144" s="281"/>
      <c r="DB144" s="281"/>
      <c r="DC144" s="281"/>
      <c r="DD144" s="281"/>
      <c r="DE144" s="281"/>
      <c r="DF144" s="281"/>
      <c r="DG144" s="281"/>
      <c r="DH144" s="281"/>
      <c r="DI144" s="281"/>
      <c r="DJ144" s="281"/>
      <c r="DK144" s="281"/>
      <c r="DL144" s="281"/>
      <c r="DM144" s="281"/>
      <c r="DN144" s="281"/>
      <c r="DO144" s="281"/>
      <c r="DP144" s="281"/>
      <c r="DQ144" s="281"/>
      <c r="DR144" s="281"/>
      <c r="DS144" s="281"/>
      <c r="DT144" s="281"/>
      <c r="DU144" s="281"/>
      <c r="DV144" s="281"/>
      <c r="DW144" s="281"/>
      <c r="DX144" s="281"/>
      <c r="DY144" s="281"/>
      <c r="DZ144" s="281"/>
      <c r="EA144" s="281"/>
      <c r="EB144" s="281"/>
      <c r="EC144" s="281"/>
      <c r="ED144" s="281"/>
      <c r="EE144" s="281"/>
      <c r="EF144" s="281"/>
      <c r="EG144" s="281"/>
      <c r="EH144" s="281"/>
      <c r="EI144" s="281"/>
      <c r="EJ144" s="281"/>
      <c r="EK144" s="281"/>
      <c r="EL144" s="281"/>
      <c r="EM144" s="281"/>
      <c r="EN144" s="281"/>
      <c r="EO144" s="281"/>
      <c r="EP144" s="281"/>
      <c r="EQ144" s="281"/>
      <c r="ER144" s="281"/>
      <c r="ES144" s="281"/>
      <c r="ET144" s="281"/>
      <c r="EU144" s="281"/>
      <c r="EV144" s="281"/>
      <c r="EW144" s="281"/>
      <c r="EX144" s="281"/>
      <c r="EY144" s="281"/>
      <c r="EZ144" s="281"/>
      <c r="FA144" s="281"/>
      <c r="FB144" s="281"/>
      <c r="FC144" s="281"/>
      <c r="FD144" s="281"/>
      <c r="FE144" s="281"/>
      <c r="FF144" s="281"/>
      <c r="FG144" s="281"/>
      <c r="FH144" s="281"/>
      <c r="FI144" s="281"/>
      <c r="FJ144" s="281"/>
      <c r="FK144" s="281"/>
      <c r="FL144" s="281"/>
    </row>
    <row r="145" spans="1:168" x14ac:dyDescent="0.25">
      <c r="A145" s="494"/>
      <c r="B145" s="1"/>
      <c r="C145" s="1"/>
      <c r="D145" s="2"/>
      <c r="E145" s="2"/>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281"/>
      <c r="CB145" s="281"/>
      <c r="CC145" s="281"/>
      <c r="CD145" s="281"/>
      <c r="CE145" s="281"/>
      <c r="CF145" s="281"/>
      <c r="CG145" s="281"/>
      <c r="CH145" s="281"/>
      <c r="CI145" s="281"/>
      <c r="CJ145" s="281"/>
      <c r="CK145" s="281"/>
      <c r="CL145" s="281"/>
      <c r="CM145" s="281"/>
      <c r="CN145" s="281"/>
      <c r="CO145" s="281"/>
      <c r="CP145" s="281"/>
      <c r="CQ145" s="281"/>
      <c r="CR145" s="281"/>
      <c r="CS145" s="281"/>
      <c r="CT145" s="281"/>
      <c r="CU145" s="281"/>
      <c r="CV145" s="281"/>
      <c r="CW145" s="281"/>
      <c r="CX145" s="281"/>
      <c r="CY145" s="281"/>
      <c r="CZ145" s="281"/>
      <c r="DA145" s="281"/>
      <c r="DB145" s="281"/>
      <c r="DC145" s="281"/>
      <c r="DD145" s="281"/>
      <c r="DE145" s="281"/>
      <c r="DF145" s="281"/>
      <c r="DG145" s="281"/>
      <c r="DH145" s="281"/>
      <c r="DI145" s="281"/>
      <c r="DJ145" s="281"/>
      <c r="DK145" s="281"/>
      <c r="DL145" s="281"/>
      <c r="DM145" s="281"/>
      <c r="DN145" s="281"/>
      <c r="DO145" s="281"/>
      <c r="DP145" s="281"/>
      <c r="DQ145" s="281"/>
      <c r="DR145" s="281"/>
      <c r="DS145" s="281"/>
      <c r="DT145" s="281"/>
      <c r="DU145" s="281"/>
      <c r="DV145" s="281"/>
      <c r="DW145" s="281"/>
      <c r="DX145" s="281"/>
      <c r="DY145" s="281"/>
      <c r="DZ145" s="281"/>
      <c r="EA145" s="281"/>
      <c r="EB145" s="281"/>
      <c r="EC145" s="281"/>
      <c r="ED145" s="281"/>
      <c r="EE145" s="281"/>
      <c r="EF145" s="281"/>
      <c r="EG145" s="281"/>
      <c r="EH145" s="281"/>
      <c r="EI145" s="281"/>
      <c r="EJ145" s="281"/>
      <c r="EK145" s="281"/>
      <c r="EL145" s="281"/>
      <c r="EM145" s="281"/>
      <c r="EN145" s="281"/>
      <c r="EO145" s="281"/>
      <c r="EP145" s="281"/>
      <c r="EQ145" s="281"/>
      <c r="ER145" s="281"/>
      <c r="ES145" s="281"/>
      <c r="ET145" s="281"/>
      <c r="EU145" s="281"/>
      <c r="EV145" s="281"/>
      <c r="EW145" s="281"/>
      <c r="EX145" s="281"/>
      <c r="EY145" s="281"/>
      <c r="EZ145" s="281"/>
      <c r="FA145" s="281"/>
      <c r="FB145" s="281"/>
      <c r="FC145" s="281"/>
      <c r="FD145" s="281"/>
      <c r="FE145" s="281"/>
      <c r="FF145" s="281"/>
      <c r="FG145" s="281"/>
      <c r="FH145" s="281"/>
      <c r="FI145" s="281"/>
      <c r="FJ145" s="281"/>
      <c r="FK145" s="281"/>
      <c r="FL145" s="281"/>
    </row>
    <row r="146" spans="1:168" x14ac:dyDescent="0.25">
      <c r="A146" s="494"/>
      <c r="B146" s="1"/>
      <c r="C146" s="1"/>
      <c r="D146" s="2"/>
      <c r="E146" s="2"/>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281"/>
      <c r="CB146" s="281"/>
      <c r="CC146" s="281"/>
      <c r="CD146" s="281"/>
      <c r="CE146" s="281"/>
      <c r="CF146" s="281"/>
      <c r="CG146" s="281"/>
      <c r="CH146" s="281"/>
      <c r="CI146" s="281"/>
      <c r="CJ146" s="281"/>
      <c r="CK146" s="281"/>
      <c r="CL146" s="281"/>
      <c r="CM146" s="281"/>
      <c r="CN146" s="281"/>
      <c r="CO146" s="281"/>
      <c r="CP146" s="281"/>
      <c r="CQ146" s="281"/>
      <c r="CR146" s="281"/>
      <c r="CS146" s="281"/>
      <c r="CT146" s="281"/>
      <c r="CU146" s="281"/>
      <c r="CV146" s="281"/>
      <c r="CW146" s="281"/>
      <c r="CX146" s="281"/>
      <c r="CY146" s="281"/>
      <c r="CZ146" s="281"/>
      <c r="DA146" s="281"/>
      <c r="DB146" s="281"/>
      <c r="DC146" s="281"/>
      <c r="DD146" s="281"/>
      <c r="DE146" s="281"/>
      <c r="DF146" s="281"/>
      <c r="DG146" s="281"/>
      <c r="DH146" s="281"/>
      <c r="DI146" s="281"/>
      <c r="DJ146" s="281"/>
      <c r="DK146" s="281"/>
      <c r="DL146" s="281"/>
      <c r="DM146" s="281"/>
      <c r="DN146" s="281"/>
      <c r="DO146" s="281"/>
      <c r="DP146" s="281"/>
      <c r="DQ146" s="281"/>
      <c r="DR146" s="281"/>
      <c r="DS146" s="281"/>
      <c r="DT146" s="281"/>
      <c r="DU146" s="281"/>
      <c r="DV146" s="281"/>
      <c r="DW146" s="281"/>
      <c r="DX146" s="281"/>
      <c r="DY146" s="281"/>
      <c r="DZ146" s="281"/>
      <c r="EA146" s="281"/>
      <c r="EB146" s="281"/>
      <c r="EC146" s="281"/>
      <c r="ED146" s="281"/>
      <c r="EE146" s="281"/>
      <c r="EF146" s="281"/>
      <c r="EG146" s="281"/>
      <c r="EH146" s="281"/>
      <c r="EI146" s="281"/>
      <c r="EJ146" s="281"/>
      <c r="EK146" s="281"/>
      <c r="EL146" s="281"/>
      <c r="EM146" s="281"/>
      <c r="EN146" s="281"/>
      <c r="EO146" s="281"/>
      <c r="EP146" s="281"/>
      <c r="EQ146" s="281"/>
      <c r="ER146" s="281"/>
      <c r="ES146" s="281"/>
      <c r="ET146" s="281"/>
      <c r="EU146" s="281"/>
      <c r="EV146" s="281"/>
      <c r="EW146" s="281"/>
      <c r="EX146" s="281"/>
      <c r="EY146" s="281"/>
      <c r="EZ146" s="281"/>
      <c r="FA146" s="281"/>
      <c r="FB146" s="281"/>
      <c r="FC146" s="281"/>
      <c r="FD146" s="281"/>
      <c r="FE146" s="281"/>
      <c r="FF146" s="281"/>
      <c r="FG146" s="281"/>
      <c r="FH146" s="281"/>
      <c r="FI146" s="281"/>
      <c r="FJ146" s="281"/>
      <c r="FK146" s="281"/>
      <c r="FL146" s="281"/>
    </row>
    <row r="181" spans="1:168" hidden="1" x14ac:dyDescent="0.25"/>
    <row r="182" spans="1:168" hidden="1" x14ac:dyDescent="0.25">
      <c r="A182" s="28"/>
      <c r="C182" s="501"/>
      <c r="D182" s="502" t="str">
        <f>"No Findings have been identified for this " &amp; dmyTopic &amp; " at this time."</f>
        <v>No Findings have been identified for this Topic at this time.</v>
      </c>
      <c r="E182" s="503"/>
      <c r="G182" s="192"/>
      <c r="H182" s="244"/>
      <c r="I182" s="180"/>
      <c r="K182" s="192"/>
      <c r="Q182" s="1"/>
      <c r="R182" s="11"/>
      <c r="S182" s="8"/>
      <c r="T182" s="8"/>
      <c r="U182" s="8"/>
      <c r="V182" s="122"/>
      <c r="W182" s="65"/>
      <c r="X182" s="11"/>
      <c r="Y182" s="8"/>
      <c r="Z182" s="8"/>
      <c r="AA182" s="8"/>
      <c r="AB182" s="8"/>
      <c r="AC182" s="12"/>
      <c r="AD182" s="8"/>
      <c r="AE182" s="8"/>
      <c r="AF182" s="8"/>
      <c r="AG182" s="8"/>
      <c r="AH182" s="8"/>
      <c r="AI182" s="8"/>
      <c r="AJ182" s="8"/>
      <c r="AK182" s="8"/>
      <c r="AL182" s="8"/>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228"/>
      <c r="CA182" s="281"/>
      <c r="CB182" s="281"/>
      <c r="CC182" s="281"/>
      <c r="CD182" s="281"/>
      <c r="CE182" s="281"/>
      <c r="CF182" s="281"/>
      <c r="CG182" s="281"/>
      <c r="CH182" s="281"/>
      <c r="CI182" s="281"/>
      <c r="CJ182" s="281"/>
      <c r="CK182" s="281"/>
      <c r="CL182" s="281"/>
      <c r="CM182" s="281"/>
      <c r="CN182" s="281"/>
      <c r="CO182" s="281"/>
      <c r="CP182" s="281"/>
      <c r="CQ182" s="281"/>
      <c r="CR182" s="281"/>
      <c r="CS182" s="281"/>
      <c r="CT182" s="281"/>
      <c r="CU182" s="281"/>
      <c r="CV182" s="281"/>
      <c r="CW182" s="281"/>
      <c r="CX182" s="281"/>
      <c r="CY182" s="281"/>
      <c r="CZ182" s="281"/>
      <c r="DA182" s="281"/>
      <c r="DB182" s="281"/>
      <c r="DC182" s="281"/>
      <c r="DD182" s="281"/>
      <c r="DE182" s="281"/>
      <c r="DF182" s="281"/>
      <c r="DG182" s="281"/>
      <c r="DH182" s="281"/>
      <c r="DI182" s="281"/>
      <c r="DJ182" s="281"/>
      <c r="DK182" s="281"/>
      <c r="DL182" s="281"/>
      <c r="DM182" s="281"/>
      <c r="DN182" s="281"/>
      <c r="DO182" s="281"/>
      <c r="DP182" s="281"/>
      <c r="DQ182" s="281"/>
      <c r="DR182" s="281"/>
      <c r="DS182" s="281"/>
      <c r="DT182" s="281"/>
      <c r="DU182" s="281"/>
      <c r="DV182" s="281"/>
      <c r="DW182" s="281"/>
      <c r="DX182" s="281"/>
      <c r="DY182" s="281"/>
      <c r="DZ182" s="281"/>
      <c r="EA182" s="281"/>
      <c r="EB182" s="281"/>
      <c r="EC182" s="281"/>
      <c r="ED182" s="281"/>
      <c r="EE182" s="281"/>
      <c r="EF182" s="281"/>
      <c r="EG182" s="281"/>
      <c r="EH182" s="281"/>
      <c r="EI182" s="281"/>
      <c r="EJ182" s="281"/>
      <c r="EK182" s="281"/>
      <c r="EL182" s="281"/>
      <c r="EM182" s="281"/>
      <c r="EN182" s="281"/>
      <c r="EO182" s="281"/>
      <c r="EP182" s="281"/>
      <c r="EQ182" s="281"/>
      <c r="ER182" s="281"/>
      <c r="ES182" s="281"/>
      <c r="ET182" s="281"/>
      <c r="EU182" s="281"/>
      <c r="EV182" s="281"/>
      <c r="EW182" s="281"/>
      <c r="EX182" s="281"/>
      <c r="EY182" s="281"/>
      <c r="EZ182" s="281"/>
      <c r="FA182" s="281"/>
      <c r="FB182" s="281"/>
      <c r="FC182" s="281"/>
      <c r="FD182" s="281"/>
      <c r="FE182" s="281"/>
      <c r="FF182" s="281"/>
      <c r="FG182" s="281"/>
      <c r="FH182" s="281"/>
      <c r="FI182" s="281"/>
      <c r="FJ182" s="281"/>
      <c r="FK182" s="281"/>
      <c r="FL182" s="281"/>
    </row>
    <row r="183" spans="1:168" hidden="1" x14ac:dyDescent="0.25">
      <c r="A183" s="28"/>
      <c r="C183" s="501"/>
      <c r="D183" s="502"/>
      <c r="E183" s="503"/>
      <c r="G183" s="192"/>
      <c r="H183" s="244"/>
      <c r="I183" s="180"/>
      <c r="K183" s="192"/>
      <c r="Q183" s="1"/>
      <c r="R183" s="11"/>
      <c r="S183" s="8"/>
      <c r="T183" s="8"/>
      <c r="U183" s="8"/>
      <c r="V183" s="122"/>
      <c r="W183" s="65"/>
      <c r="X183" s="11"/>
      <c r="Y183" s="8"/>
      <c r="Z183" s="8"/>
      <c r="AA183" s="8"/>
      <c r="AB183" s="8"/>
      <c r="AC183" s="12"/>
      <c r="AD183" s="8"/>
      <c r="AE183" s="8"/>
      <c r="AF183" s="8"/>
      <c r="AG183" s="8"/>
      <c r="AH183" s="8"/>
      <c r="AI183" s="8"/>
      <c r="AJ183" s="8"/>
      <c r="AK183" s="8"/>
      <c r="AL183" s="8"/>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228"/>
      <c r="CA183" s="281"/>
      <c r="CB183" s="281"/>
      <c r="CC183" s="281"/>
      <c r="CD183" s="281"/>
      <c r="CE183" s="281"/>
      <c r="CF183" s="281"/>
      <c r="CG183" s="281"/>
      <c r="CH183" s="281"/>
      <c r="CI183" s="281"/>
      <c r="CJ183" s="281"/>
      <c r="CK183" s="281"/>
      <c r="CL183" s="281"/>
      <c r="CM183" s="281"/>
      <c r="CN183" s="281"/>
      <c r="CO183" s="281"/>
      <c r="CP183" s="281"/>
      <c r="CQ183" s="281"/>
      <c r="CR183" s="281"/>
      <c r="CS183" s="281"/>
      <c r="CT183" s="281"/>
      <c r="CU183" s="281"/>
      <c r="CV183" s="281"/>
      <c r="CW183" s="281"/>
      <c r="CX183" s="281"/>
      <c r="CY183" s="281"/>
      <c r="CZ183" s="281"/>
      <c r="DA183" s="281"/>
      <c r="DB183" s="281"/>
      <c r="DC183" s="281"/>
      <c r="DD183" s="281"/>
      <c r="DE183" s="281"/>
      <c r="DF183" s="281"/>
      <c r="DG183" s="281"/>
      <c r="DH183" s="281"/>
      <c r="DI183" s="281"/>
      <c r="DJ183" s="281"/>
      <c r="DK183" s="281"/>
      <c r="DL183" s="281"/>
      <c r="DM183" s="281"/>
      <c r="DN183" s="281"/>
      <c r="DO183" s="281"/>
      <c r="DP183" s="281"/>
      <c r="DQ183" s="281"/>
      <c r="DR183" s="281"/>
      <c r="DS183" s="281"/>
      <c r="DT183" s="281"/>
      <c r="DU183" s="281"/>
      <c r="DV183" s="281"/>
      <c r="DW183" s="281"/>
      <c r="DX183" s="281"/>
      <c r="DY183" s="281"/>
      <c r="DZ183" s="281"/>
      <c r="EA183" s="281"/>
      <c r="EB183" s="281"/>
      <c r="EC183" s="281"/>
      <c r="ED183" s="281"/>
      <c r="EE183" s="281"/>
      <c r="EF183" s="281"/>
      <c r="EG183" s="281"/>
      <c r="EH183" s="281"/>
      <c r="EI183" s="281"/>
      <c r="EJ183" s="281"/>
      <c r="EK183" s="281"/>
      <c r="EL183" s="281"/>
      <c r="EM183" s="281"/>
      <c r="EN183" s="281"/>
      <c r="EO183" s="281"/>
      <c r="EP183" s="281"/>
      <c r="EQ183" s="281"/>
      <c r="ER183" s="281"/>
      <c r="ES183" s="281"/>
      <c r="ET183" s="281"/>
      <c r="EU183" s="281"/>
      <c r="EV183" s="281"/>
      <c r="EW183" s="281"/>
      <c r="EX183" s="281"/>
      <c r="EY183" s="281"/>
      <c r="EZ183" s="281"/>
      <c r="FA183" s="281"/>
      <c r="FB183" s="281"/>
      <c r="FC183" s="281"/>
      <c r="FD183" s="281"/>
      <c r="FE183" s="281"/>
      <c r="FF183" s="281"/>
      <c r="FG183" s="281"/>
      <c r="FH183" s="281"/>
      <c r="FI183" s="281"/>
      <c r="FJ183" s="281"/>
      <c r="FK183" s="281"/>
      <c r="FL183" s="281"/>
    </row>
    <row r="184" spans="1:168" hidden="1" x14ac:dyDescent="0.25"/>
    <row r="185" spans="1:168" hidden="1" x14ac:dyDescent="0.25"/>
    <row r="186" spans="1:168" ht="15" hidden="1" x14ac:dyDescent="0.25">
      <c r="A186" s="28"/>
      <c r="B186">
        <v>3</v>
      </c>
      <c r="C186" s="512"/>
      <c r="D186" s="513">
        <f ca="1">OFFSET(D186,-2,0)+1</f>
        <v>1</v>
      </c>
      <c r="E186" s="479"/>
      <c r="F186" s="249"/>
      <c r="G186" s="250"/>
      <c r="H186" s="247"/>
      <c r="I186" s="183"/>
      <c r="J186" s="514"/>
      <c r="K186" s="192"/>
      <c r="Q186" s="1"/>
      <c r="R186" s="11" t="b">
        <f>IF(F186=CHAR(80),TRUE,FALSE)</f>
        <v>0</v>
      </c>
      <c r="S186" s="8" t="b">
        <f>IF(G186=CHAR(80),TRUE,FALSE)</f>
        <v>0</v>
      </c>
      <c r="T186" s="8" t="b">
        <f>IF(H186=CHAR(80),TRUE,FALSE)</f>
        <v>0</v>
      </c>
      <c r="U186" s="8" t="b">
        <f>IF(I186=CHAR(80),TRUE,FALSE)</f>
        <v>0</v>
      </c>
      <c r="V186" s="122"/>
      <c r="W186" s="515">
        <f>COUNTIF(R186:V186,TRUE)</f>
        <v>0</v>
      </c>
      <c r="X186" s="219" t="str">
        <f t="shared" ref="X186:AB187" si="400">IF(R186=TRUE,1,"")</f>
        <v/>
      </c>
      <c r="Y186" s="144" t="str">
        <f t="shared" si="400"/>
        <v/>
      </c>
      <c r="Z186" s="144" t="str">
        <f t="shared" si="400"/>
        <v/>
      </c>
      <c r="AA186" s="144" t="str">
        <f t="shared" si="400"/>
        <v/>
      </c>
      <c r="AB186" s="144" t="str">
        <f t="shared" si="400"/>
        <v/>
      </c>
      <c r="AC186" s="218" t="str">
        <f>IF(SUM(X186:AA186)&gt;0,1,"")</f>
        <v/>
      </c>
      <c r="AD186" s="8"/>
      <c r="AE186" s="8"/>
      <c r="AF186" s="8"/>
      <c r="AG186" s="8"/>
      <c r="AH186" s="8"/>
      <c r="AI186" s="8"/>
      <c r="AJ186" s="8"/>
      <c r="AK186" s="8"/>
      <c r="AL186" s="8"/>
      <c r="AM186" s="147"/>
      <c r="AN186" s="159"/>
      <c r="AO186" s="172"/>
      <c r="AP186" s="1"/>
      <c r="AQ186" s="1"/>
      <c r="AR186" s="172"/>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228"/>
      <c r="CA186" s="281"/>
      <c r="CB186" s="281"/>
      <c r="CC186" s="281"/>
      <c r="CD186" s="281"/>
      <c r="CE186" s="281"/>
      <c r="CF186" s="281"/>
      <c r="CG186" s="281"/>
      <c r="CH186" s="281"/>
      <c r="CI186" s="281"/>
      <c r="CJ186" s="281"/>
      <c r="CK186" s="281"/>
      <c r="CL186" s="281"/>
      <c r="CM186" s="281"/>
      <c r="CN186" s="281"/>
      <c r="CO186" s="281"/>
      <c r="CP186" s="281"/>
      <c r="CQ186" s="281"/>
      <c r="CR186" s="281"/>
      <c r="CS186" s="281"/>
      <c r="CT186" s="281"/>
      <c r="CU186" s="281"/>
      <c r="CV186" s="281"/>
      <c r="CW186" s="281"/>
      <c r="CX186" s="281"/>
      <c r="CY186" s="281"/>
      <c r="CZ186" s="281"/>
      <c r="DA186" s="281"/>
      <c r="DB186" s="281"/>
      <c r="DC186" s="281"/>
      <c r="DD186" s="281"/>
      <c r="DE186" s="281"/>
      <c r="DF186" s="281"/>
      <c r="DG186" s="281"/>
      <c r="DH186" s="281"/>
      <c r="DI186" s="281"/>
      <c r="DJ186" s="281"/>
      <c r="DK186" s="281"/>
      <c r="DL186" s="281"/>
      <c r="DM186" s="281"/>
      <c r="DN186" s="281"/>
      <c r="DO186" s="281"/>
      <c r="DP186" s="281"/>
      <c r="DQ186" s="281"/>
      <c r="DR186" s="281"/>
      <c r="DS186" s="281"/>
      <c r="DT186" s="281"/>
      <c r="DU186" s="281"/>
      <c r="DV186" s="281"/>
      <c r="DW186" s="281"/>
      <c r="DX186" s="281"/>
      <c r="DY186" s="281"/>
      <c r="DZ186" s="281"/>
      <c r="EA186" s="281"/>
      <c r="EB186" s="281"/>
      <c r="EC186" s="281"/>
      <c r="ED186" s="281"/>
      <c r="EE186" s="281"/>
      <c r="EF186" s="281"/>
      <c r="EG186" s="281"/>
      <c r="EH186" s="281"/>
      <c r="EI186" s="281"/>
      <c r="EJ186" s="281"/>
      <c r="EK186" s="281"/>
      <c r="EL186" s="281"/>
      <c r="EM186" s="281"/>
      <c r="EN186" s="281"/>
      <c r="EO186" s="281"/>
      <c r="EP186" s="281"/>
      <c r="EQ186" s="281"/>
      <c r="ER186" s="281"/>
      <c r="ES186" s="281"/>
      <c r="ET186" s="281"/>
      <c r="EU186" s="281"/>
      <c r="EV186" s="281"/>
      <c r="EW186" s="281"/>
      <c r="EX186" s="281"/>
      <c r="EY186" s="281"/>
      <c r="EZ186" s="281"/>
      <c r="FA186" s="281"/>
      <c r="FB186" s="281"/>
      <c r="FC186" s="281"/>
      <c r="FD186" s="281"/>
      <c r="FE186" s="281"/>
      <c r="FF186" s="281"/>
      <c r="FG186" s="281"/>
      <c r="FH186" s="281"/>
      <c r="FI186" s="281"/>
      <c r="FJ186" s="281"/>
      <c r="FK186" s="281"/>
      <c r="FL186" s="281"/>
    </row>
    <row r="187" spans="1:168" hidden="1" x14ac:dyDescent="0.25">
      <c r="A187" s="28"/>
      <c r="C187" s="512"/>
      <c r="D187" s="480"/>
      <c r="E187" s="503"/>
      <c r="F187" s="116"/>
      <c r="G187" s="251"/>
      <c r="H187" s="248"/>
      <c r="I187" s="184"/>
      <c r="K187" s="192"/>
      <c r="Q187" s="1"/>
      <c r="R187" s="11"/>
      <c r="S187" s="8"/>
      <c r="T187" s="8"/>
      <c r="U187" s="8"/>
      <c r="V187" s="122"/>
      <c r="W187" s="65"/>
      <c r="X187" s="219" t="str">
        <f t="shared" si="400"/>
        <v/>
      </c>
      <c r="Y187" s="144" t="str">
        <f t="shared" si="400"/>
        <v/>
      </c>
      <c r="Z187" s="144" t="str">
        <f t="shared" si="400"/>
        <v/>
      </c>
      <c r="AA187" s="144" t="str">
        <f t="shared" si="400"/>
        <v/>
      </c>
      <c r="AB187" s="144" t="str">
        <f t="shared" si="400"/>
        <v/>
      </c>
      <c r="AC187" s="218" t="str">
        <f>IF(SUM(X187:AA187)&gt;0,1,"")</f>
        <v/>
      </c>
      <c r="AD187" s="8"/>
      <c r="AE187" s="8"/>
      <c r="AF187" s="8"/>
      <c r="AG187" s="8"/>
      <c r="AH187" s="8"/>
      <c r="AI187" s="8"/>
      <c r="AJ187" s="8"/>
      <c r="AK187" s="8"/>
      <c r="AL187" s="8"/>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228"/>
      <c r="CA187" s="281"/>
      <c r="CB187" s="281"/>
      <c r="CC187" s="281"/>
      <c r="CD187" s="281"/>
      <c r="CE187" s="281"/>
      <c r="CF187" s="281"/>
      <c r="CG187" s="281"/>
      <c r="CH187" s="281"/>
      <c r="CI187" s="281"/>
      <c r="CJ187" s="281"/>
      <c r="CK187" s="281"/>
      <c r="CL187" s="281"/>
      <c r="CM187" s="281"/>
      <c r="CN187" s="281"/>
      <c r="CO187" s="281"/>
      <c r="CP187" s="281"/>
      <c r="CQ187" s="281"/>
      <c r="CR187" s="281"/>
      <c r="CS187" s="281"/>
      <c r="CT187" s="281"/>
      <c r="CU187" s="281"/>
      <c r="CV187" s="281"/>
      <c r="CW187" s="281"/>
      <c r="CX187" s="281"/>
      <c r="CY187" s="281"/>
      <c r="CZ187" s="281"/>
      <c r="DA187" s="281"/>
      <c r="DB187" s="281"/>
      <c r="DC187" s="281"/>
      <c r="DD187" s="281"/>
      <c r="DE187" s="281"/>
      <c r="DF187" s="281"/>
      <c r="DG187" s="281"/>
      <c r="DH187" s="281"/>
      <c r="DI187" s="281"/>
      <c r="DJ187" s="281"/>
      <c r="DK187" s="281"/>
      <c r="DL187" s="281"/>
      <c r="DM187" s="281"/>
      <c r="DN187" s="281"/>
      <c r="DO187" s="281"/>
      <c r="DP187" s="281"/>
      <c r="DQ187" s="281"/>
      <c r="DR187" s="281"/>
      <c r="DS187" s="281"/>
      <c r="DT187" s="281"/>
      <c r="DU187" s="281"/>
      <c r="DV187" s="281"/>
      <c r="DW187" s="281"/>
      <c r="DX187" s="281"/>
      <c r="DY187" s="281"/>
      <c r="DZ187" s="281"/>
      <c r="EA187" s="281"/>
      <c r="EB187" s="281"/>
      <c r="EC187" s="281"/>
      <c r="ED187" s="281"/>
      <c r="EE187" s="281"/>
      <c r="EF187" s="281"/>
      <c r="EG187" s="281"/>
      <c r="EH187" s="281"/>
      <c r="EI187" s="281"/>
      <c r="EJ187" s="281"/>
      <c r="EK187" s="281"/>
      <c r="EL187" s="281"/>
      <c r="EM187" s="281"/>
      <c r="EN187" s="281"/>
      <c r="EO187" s="281"/>
      <c r="EP187" s="281"/>
      <c r="EQ187" s="281"/>
      <c r="ER187" s="281"/>
      <c r="ES187" s="281"/>
      <c r="ET187" s="281"/>
      <c r="EU187" s="281"/>
      <c r="EV187" s="281"/>
      <c r="EW187" s="281"/>
      <c r="EX187" s="281"/>
      <c r="EY187" s="281"/>
      <c r="EZ187" s="281"/>
      <c r="FA187" s="281"/>
      <c r="FB187" s="281"/>
      <c r="FC187" s="281"/>
      <c r="FD187" s="281"/>
      <c r="FE187" s="281"/>
      <c r="FF187" s="281"/>
      <c r="FG187" s="281"/>
      <c r="FH187" s="281"/>
      <c r="FI187" s="281"/>
      <c r="FJ187" s="281"/>
      <c r="FK187" s="281"/>
      <c r="FL187" s="281"/>
    </row>
    <row r="188" spans="1:168" ht="12.75" hidden="1" customHeight="1" x14ac:dyDescent="0.25"/>
    <row r="189" spans="1:168" ht="12.75" hidden="1" customHeight="1" x14ac:dyDescent="0.25"/>
    <row r="190" spans="1:168" ht="6" hidden="1" customHeight="1" x14ac:dyDescent="0.25">
      <c r="A190" s="28" t="s">
        <v>546</v>
      </c>
      <c r="C190" s="92"/>
      <c r="D190" s="3"/>
      <c r="E190" s="82"/>
      <c r="F190" s="138"/>
      <c r="G190" s="154"/>
      <c r="H190" s="185"/>
      <c r="I190" s="139"/>
      <c r="J190" s="94"/>
      <c r="K190" s="192"/>
      <c r="L190" s="507"/>
      <c r="M190" s="507"/>
      <c r="N190" s="507"/>
      <c r="O190" s="507"/>
      <c r="Q190" s="1"/>
      <c r="AE190" s="11"/>
      <c r="AF190" s="122"/>
      <c r="AG190" s="124" t="b">
        <f>AG191</f>
        <v>1</v>
      </c>
      <c r="AH190" s="124"/>
      <c r="AI190" s="168"/>
      <c r="AJ190" s="166"/>
      <c r="AK190" s="166"/>
      <c r="AL190" s="167"/>
      <c r="AM190" s="1"/>
      <c r="AN190" s="1"/>
      <c r="AO190" s="1"/>
      <c r="AP190" s="1"/>
      <c r="AQ190" s="1"/>
      <c r="AR190" s="1"/>
      <c r="AS190" s="1"/>
      <c r="AT190" s="230" t="str">
        <f>IF(AG190&lt;&gt;TRUE,FALSE,"")</f>
        <v/>
      </c>
      <c r="AU190" s="231" t="str">
        <f>IF(D190&lt;&gt;0,D190,"")</f>
        <v/>
      </c>
      <c r="AV190" s="227"/>
      <c r="AW190" s="230" t="str">
        <f>AW191</f>
        <v/>
      </c>
      <c r="AX190" s="227"/>
      <c r="AY190" s="230" t="str">
        <f>AY191</f>
        <v/>
      </c>
      <c r="AZ190" s="227"/>
      <c r="BA190" s="230" t="str">
        <f>BA191</f>
        <v/>
      </c>
      <c r="BB190" s="227"/>
      <c r="BC190" s="230" t="str">
        <f>BC191</f>
        <v/>
      </c>
      <c r="BD190" s="227"/>
      <c r="BE190" s="230" t="str">
        <f>BE191</f>
        <v/>
      </c>
      <c r="BF190" s="227"/>
      <c r="BG190" s="230" t="str">
        <f>BG191</f>
        <v/>
      </c>
      <c r="BH190" s="1"/>
      <c r="FE190" s="90" t="str">
        <f ca="1">FE191</f>
        <v>Hide</v>
      </c>
      <c r="FF190" s="228"/>
      <c r="FG190" s="281"/>
      <c r="FH190" s="281"/>
      <c r="FI190" s="281"/>
      <c r="FJ190" s="281"/>
      <c r="FK190" s="281"/>
      <c r="FL190" s="281"/>
    </row>
    <row r="191" spans="1:168" ht="15" hidden="1" x14ac:dyDescent="0.25">
      <c r="A191" s="28" t="s">
        <v>546</v>
      </c>
      <c r="C191" s="176" t="s">
        <v>558</v>
      </c>
      <c r="D191" s="316" t="str">
        <f>IF(Cklst_Style=4,IF(FIND("--",$C$3)=11,MID($C$3,9,1)&amp;"."&amp;AI191,MID($C$3,9,2)&amp;"."&amp;AI191),IF(FIND("--",$C$3)=9,MID($C$3,7,1)&amp;"."&amp;AI191,MID($C$3,7,2)&amp;"."&amp;AI191))</f>
        <v>3.X</v>
      </c>
      <c r="E191" s="85" t="s">
        <v>709</v>
      </c>
      <c r="F191" s="177"/>
      <c r="G191" s="508" t="s">
        <v>203</v>
      </c>
      <c r="H191" s="181"/>
      <c r="I191" s="151" t="s">
        <v>216</v>
      </c>
      <c r="J191" s="143"/>
      <c r="K191" s="192"/>
      <c r="L191" s="130"/>
      <c r="M191" s="130"/>
      <c r="N191" s="130"/>
      <c r="O191" s="130"/>
      <c r="Q191" s="1"/>
      <c r="R191" s="171"/>
      <c r="S191" s="171"/>
      <c r="T191" s="171"/>
      <c r="U191" s="171"/>
      <c r="AE191" s="11" t="b">
        <f>IF(F191=CHAR(80),TRUE,FALSE)</f>
        <v>0</v>
      </c>
      <c r="AF191" s="122" t="b">
        <f>IF(H191=CHAR(80),TRUE,FALSE)</f>
        <v>0</v>
      </c>
      <c r="AG191" s="12" t="b">
        <f>IF(OR(C191=CHAR(80),C191="."),TRUE,FALSE)</f>
        <v>1</v>
      </c>
      <c r="AH191" s="218">
        <v>0</v>
      </c>
      <c r="AI191" s="169" t="s">
        <v>710</v>
      </c>
      <c r="AJ191" s="160"/>
      <c r="AK191" s="160" t="b">
        <v>1</v>
      </c>
      <c r="AL191" s="161"/>
      <c r="AM191" s="1"/>
      <c r="AN191" s="1"/>
      <c r="AO191" s="1"/>
      <c r="AP191" s="1"/>
      <c r="AQ191" s="1"/>
      <c r="AR191" s="1"/>
      <c r="AS191" s="1"/>
      <c r="AT191" s="230" t="str">
        <f>IF(AG191&lt;&gt;TRUE,FALSE,"")</f>
        <v/>
      </c>
      <c r="AU191" s="231" t="str">
        <f>IF(D191&lt;&gt;0,D191,"")</f>
        <v>3.X</v>
      </c>
      <c r="AV191" s="318"/>
      <c r="AW191" s="230" t="str">
        <f>IF(AND(Setup_Flag=1,AV191="",$C191=""),FALSE,"")</f>
        <v/>
      </c>
      <c r="AX191" s="318"/>
      <c r="AY191" s="230" t="str">
        <f>IF(AND(MR2_Flag=1,AX191="",$C191=""),FALSE,"")</f>
        <v/>
      </c>
      <c r="AZ191" s="318"/>
      <c r="BA191" s="230" t="str">
        <f>IF(AND(DP_Flag=1,AZ191="",$C191=""),FALSE,"")</f>
        <v/>
      </c>
      <c r="BB191" s="318"/>
      <c r="BC191" s="230" t="str">
        <f>IF(AND(SS_Flag=1,BB191="",$C191=""),FALSE,"")</f>
        <v/>
      </c>
      <c r="BD191" s="318"/>
      <c r="BE191" s="230" t="str">
        <f>IF(AND(SP_Flag=1,BD191="",$C191=""),FALSE,"")</f>
        <v/>
      </c>
      <c r="BF191" s="318"/>
      <c r="BG191" s="230" t="str">
        <f>IF(AND(FM_Flag=1,BF191="",$C191=""),FALSE,"")</f>
        <v/>
      </c>
      <c r="BH191" s="1"/>
      <c r="BI191" s="268"/>
      <c r="BJ191" s="269" t="s">
        <v>675</v>
      </c>
      <c r="BK191" s="269" t="s">
        <v>675</v>
      </c>
      <c r="BL191" s="269" t="s">
        <v>675</v>
      </c>
      <c r="BM191" s="269" t="s">
        <v>675</v>
      </c>
      <c r="BN191" s="269" t="s">
        <v>675</v>
      </c>
      <c r="BO191" s="269" t="s">
        <v>675</v>
      </c>
      <c r="BP191" s="270" t="str">
        <f ca="1">IF(OR(BI$16=0,BR$16&lt;&gt;0),"",IF(OFFSET(BI191,0,BI$16)="Y",1,IF(OFFSET(BI191,0,BI$16)="N",0,"")))</f>
        <v/>
      </c>
      <c r="BQ191" s="278"/>
      <c r="BR191" s="268"/>
      <c r="BS191" s="269" t="s">
        <v>675</v>
      </c>
      <c r="BT191" s="269" t="s">
        <v>675</v>
      </c>
      <c r="BU191" s="269" t="s">
        <v>675</v>
      </c>
      <c r="BV191" s="269" t="s">
        <v>675</v>
      </c>
      <c r="BW191" s="269" t="s">
        <v>675</v>
      </c>
      <c r="BX191" s="269" t="s">
        <v>675</v>
      </c>
      <c r="BY191" s="269" t="s">
        <v>675</v>
      </c>
      <c r="BZ191" s="269" t="s">
        <v>675</v>
      </c>
      <c r="CA191" s="269" t="s">
        <v>675</v>
      </c>
      <c r="CB191" s="269" t="s">
        <v>675</v>
      </c>
      <c r="CC191" s="269" t="s">
        <v>675</v>
      </c>
      <c r="CD191" s="269" t="s">
        <v>675</v>
      </c>
      <c r="CE191" s="269" t="s">
        <v>675</v>
      </c>
      <c r="CF191" s="269" t="s">
        <v>675</v>
      </c>
      <c r="CG191" s="269" t="s">
        <v>675</v>
      </c>
      <c r="CH191" s="269" t="s">
        <v>675</v>
      </c>
      <c r="CI191" s="269" t="s">
        <v>675</v>
      </c>
      <c r="CJ191" s="269" t="s">
        <v>675</v>
      </c>
      <c r="CK191" s="269" t="s">
        <v>675</v>
      </c>
      <c r="CL191" s="270" t="str">
        <f ca="1">IF(BR$16=0,"",IF(OFFSET(BR191,0,BR$16)="Y",1,IF(OFFSET(BR191,0,BR$16)="N",0,"")))</f>
        <v/>
      </c>
      <c r="CM191" s="278"/>
      <c r="CN191" s="268"/>
      <c r="CO191" s="269" t="s">
        <v>675</v>
      </c>
      <c r="CP191" s="269" t="s">
        <v>675</v>
      </c>
      <c r="CQ191" s="269" t="s">
        <v>675</v>
      </c>
      <c r="CR191" s="269" t="s">
        <v>675</v>
      </c>
      <c r="CS191" s="269" t="s">
        <v>675</v>
      </c>
      <c r="CT191" s="270" t="str">
        <f ca="1">IF(OR(CN$16=0,CW$16&lt;&gt;0),"",IF(CW$16=1,0,IF(OFFSET(CN191,0,CN$16)="Y",1,IF(OFFSET(CN191,0,CN$16)="N",0,""))))</f>
        <v/>
      </c>
      <c r="CU191" s="188"/>
      <c r="CV191" s="268"/>
      <c r="CW191" s="269" t="s">
        <v>675</v>
      </c>
      <c r="CX191" s="269" t="s">
        <v>675</v>
      </c>
      <c r="CY191" s="269" t="s">
        <v>675</v>
      </c>
      <c r="CZ191" s="269" t="s">
        <v>675</v>
      </c>
      <c r="DA191" s="269" t="s">
        <v>675</v>
      </c>
      <c r="DB191" s="269" t="s">
        <v>675</v>
      </c>
      <c r="DC191" s="269" t="s">
        <v>675</v>
      </c>
      <c r="DD191" s="269" t="s">
        <v>675</v>
      </c>
      <c r="DE191" s="269" t="s">
        <v>675</v>
      </c>
      <c r="DF191" s="270" t="str">
        <f>IF(CV$16=0,"",IF(OR(AND(CW$16=1,CW191="Y"),AND(CX$16=1,CX191="Y"),AND(CY$16=1,CY191="Y"),AND(CZ$16=1,CZ191="Y"),AND(DA$16=1,DA191="Y"),AND(DB$16=1,DB191="Y"),AND(DC$16=1,DC191="Y"),AND(DD$16=1,DD191="Y"),AND(DE$16=1,DE191="Y")),1,IF(OR(AND(CW$16=1,CW191="N"),AND(CX$16=1,CX191="N"),AND(CY$16=1,CY191="N"),AND(CZ$16=1,CZ191="N"),AND(DA$16=1,DA191="N"),AND(DB$16=1,DB191="N"),AND(DC$16=1,DC191="N"),AND(DD$16=1,DD191="N"),AND(DE$16=1,DE191="N")),0,"")))</f>
        <v/>
      </c>
      <c r="DG191" s="188"/>
      <c r="DH191" s="268"/>
      <c r="DI191" s="269" t="s">
        <v>675</v>
      </c>
      <c r="DJ191" s="269" t="s">
        <v>675</v>
      </c>
      <c r="DK191" s="270" t="str">
        <f ca="1">IF(DH$16=0,"",IF(OFFSET(DH191,0,DH$16)="Y",1,IF(OFFSET(DH191,0,DH$16)="N",0,"")))</f>
        <v/>
      </c>
      <c r="DL191" s="188"/>
      <c r="DM191" s="268"/>
      <c r="DN191" s="269" t="s">
        <v>675</v>
      </c>
      <c r="DO191" s="269" t="s">
        <v>675</v>
      </c>
      <c r="DP191" s="270" t="str">
        <f ca="1">IF(DM$16=0,"",IF(OFFSET(DM191,0,DM$16)="Y",1,IF(OFFSET(DM191,0,DM$16)="N",0,"")))</f>
        <v/>
      </c>
      <c r="DQ191" s="188"/>
      <c r="DR191" s="268"/>
      <c r="DS191" s="269" t="s">
        <v>676</v>
      </c>
      <c r="DT191" s="279"/>
      <c r="DU191" s="270" t="str">
        <f ca="1">IF(DR$16=0,"",IF(AND(OFFSET(DR191,0,1)="Y",DS$16="Yes"),1,IF(OFFSET(DR191,0,1)="N",1,0)))</f>
        <v/>
      </c>
      <c r="DV191" s="188"/>
      <c r="DW191" s="268"/>
      <c r="DX191" s="269" t="s">
        <v>676</v>
      </c>
      <c r="DY191" s="279"/>
      <c r="DZ191" s="270" t="str">
        <f ca="1">IF(DW$16=0,"",IF(AND(OFFSET(DW191,0,1)="Y",DX$16="Yes"),1,IF(OFFSET(DW191,0,1)="N",1,0)))</f>
        <v/>
      </c>
      <c r="EA191" s="188"/>
      <c r="EB191" s="268"/>
      <c r="EC191" s="269" t="s">
        <v>676</v>
      </c>
      <c r="ED191" s="279"/>
      <c r="EE191" s="270" t="str">
        <f ca="1">IF(EB$16=0,"",IF(AND(OFFSET(EB191,0,1)="Y",EC$16="Yes"),1,IF(OFFSET(EB191,0,1)="N",1,0)))</f>
        <v/>
      </c>
      <c r="EF191" s="188"/>
      <c r="EG191" s="268"/>
      <c r="EH191" s="269" t="s">
        <v>676</v>
      </c>
      <c r="EI191" s="279"/>
      <c r="EJ191" s="270" t="str">
        <f ca="1">IF(EG$16=0,"",IF(AND(OFFSET(EG191,0,1)="Y",EH$16="Yes"),1,IF(OFFSET(EG191,0,1)="N",1,0)))</f>
        <v/>
      </c>
      <c r="EK191" s="188"/>
      <c r="EL191" s="268"/>
      <c r="EM191" s="269" t="s">
        <v>676</v>
      </c>
      <c r="EN191" s="279"/>
      <c r="EO191" s="270" t="str">
        <f ca="1">IF(EL$16=0,"",IF(AND(OFFSET(EL191,0,1)="Y",EM$16="Yes"),1,IF(OFFSET(EL191,0,1)="N",1,0)))</f>
        <v/>
      </c>
      <c r="EP191" s="271"/>
      <c r="EQ191" s="509" t="str">
        <f ca="1">BP191</f>
        <v/>
      </c>
      <c r="ER191" s="509" t="str">
        <f t="shared" ref="ER191" ca="1" si="401">CL191</f>
        <v/>
      </c>
      <c r="ES191" s="509" t="str">
        <f t="shared" ref="ES191" ca="1" si="402">CT191</f>
        <v/>
      </c>
      <c r="ET191" s="509" t="str">
        <f t="shared" ref="ET191" si="403">DF191</f>
        <v/>
      </c>
      <c r="EU191" s="509" t="str">
        <f t="shared" ref="EU191" ca="1" si="404">DK191</f>
        <v/>
      </c>
      <c r="EV191" s="509" t="str">
        <f t="shared" ref="EV191" ca="1" si="405">DP191</f>
        <v/>
      </c>
      <c r="EW191" s="509" t="str">
        <f t="shared" ref="EW191" ca="1" si="406">DU191</f>
        <v/>
      </c>
      <c r="EX191" s="509" t="str">
        <f t="shared" ref="EX191" ca="1" si="407">DZ191</f>
        <v/>
      </c>
      <c r="EY191" s="509" t="str">
        <f t="shared" ref="EY191" ca="1" si="408">EE191</f>
        <v/>
      </c>
      <c r="EZ191" s="509" t="str">
        <f t="shared" ref="EZ191" ca="1" si="409">EJ191</f>
        <v/>
      </c>
      <c r="FA191" s="509" t="str">
        <f t="shared" ref="FA191" ca="1" si="410">EO191</f>
        <v/>
      </c>
      <c r="FC191" s="509">
        <f t="shared" ref="FC191" ca="1" si="411">COUNTA(EQ191:FA191)-COUNTBLANK(EQ191:FA191)</f>
        <v>0</v>
      </c>
      <c r="FD191" s="280">
        <f t="shared" ref="FD191" ca="1" si="412">SUM(EQ191:FA191)</f>
        <v>0</v>
      </c>
      <c r="FE191" s="280" t="str">
        <f t="shared" ref="FE191" ca="1" si="413">IF(AND(FC191=FD191,FD191&gt;0),"Show","Hide")</f>
        <v>Hide</v>
      </c>
      <c r="FF191" s="228"/>
      <c r="FG191" s="281"/>
      <c r="FH191" s="281"/>
      <c r="FI191" s="281"/>
      <c r="FJ191" s="281"/>
      <c r="FK191" s="281"/>
      <c r="FL191" s="281"/>
    </row>
    <row r="192" spans="1:168" ht="6" hidden="1" customHeight="1" x14ac:dyDescent="0.25">
      <c r="A192" s="28" t="s">
        <v>546</v>
      </c>
      <c r="C192" s="93"/>
      <c r="D192" s="128"/>
      <c r="E192" s="86"/>
      <c r="F192" s="140"/>
      <c r="G192" s="153"/>
      <c r="H192" s="186"/>
      <c r="I192" s="141"/>
      <c r="J192" s="96"/>
      <c r="K192" s="196"/>
      <c r="L192" s="127"/>
      <c r="M192" s="127"/>
      <c r="N192" s="127"/>
      <c r="O192" s="127"/>
      <c r="Q192" s="1"/>
      <c r="AE192" s="11"/>
      <c r="AF192" s="122"/>
      <c r="AG192" s="12" t="b">
        <f>AG191</f>
        <v>1</v>
      </c>
      <c r="AH192" s="12"/>
      <c r="AI192" s="168"/>
      <c r="AJ192" s="166"/>
      <c r="AK192" s="166"/>
      <c r="AL192" s="167"/>
      <c r="AM192" s="1"/>
      <c r="AN192" s="1"/>
      <c r="AO192" s="1"/>
      <c r="AP192" s="1"/>
      <c r="AQ192" s="1"/>
      <c r="AR192" s="1"/>
      <c r="AS192" s="1"/>
      <c r="AT192" s="230" t="str">
        <f>IF(AG192&lt;&gt;TRUE,FALSE,"")</f>
        <v/>
      </c>
      <c r="AU192" s="231" t="str">
        <f>IF(D192&lt;&gt;0,D192,"")</f>
        <v/>
      </c>
      <c r="AV192" s="227"/>
      <c r="AW192" s="230" t="str">
        <f>AW191</f>
        <v/>
      </c>
      <c r="AX192" s="227"/>
      <c r="AY192" s="230" t="str">
        <f>AY191</f>
        <v/>
      </c>
      <c r="AZ192" s="227"/>
      <c r="BA192" s="230" t="str">
        <f>BA191</f>
        <v/>
      </c>
      <c r="BB192" s="227"/>
      <c r="BC192" s="230" t="str">
        <f>BC191</f>
        <v/>
      </c>
      <c r="BD192" s="227"/>
      <c r="BE192" s="230" t="str">
        <f>BE191</f>
        <v/>
      </c>
      <c r="BF192" s="227"/>
      <c r="BG192" s="230" t="str">
        <f>BG191</f>
        <v/>
      </c>
      <c r="BH192" s="1"/>
      <c r="FE192" s="90" t="str">
        <f ca="1">FE191</f>
        <v>Hide</v>
      </c>
      <c r="FF192" s="228"/>
      <c r="FG192" s="281"/>
      <c r="FH192" s="281"/>
      <c r="FI192" s="281"/>
      <c r="FJ192" s="281"/>
      <c r="FK192" s="281"/>
      <c r="FL192" s="281"/>
    </row>
    <row r="193" spans="1:168" hidden="1" x14ac:dyDescent="0.25"/>
    <row r="194" spans="1:168" hidden="1" x14ac:dyDescent="0.25"/>
    <row r="195" spans="1:168" ht="6" hidden="1" customHeight="1" x14ac:dyDescent="0.25">
      <c r="A195" s="28" t="s">
        <v>546</v>
      </c>
      <c r="C195" s="92"/>
      <c r="D195" s="3"/>
      <c r="E195" s="82"/>
      <c r="F195" s="138"/>
      <c r="G195" s="154"/>
      <c r="H195" s="185"/>
      <c r="I195" s="139"/>
      <c r="J195" s="94"/>
      <c r="K195" s="192"/>
      <c r="L195" s="507"/>
      <c r="M195" s="507"/>
      <c r="N195" s="507"/>
      <c r="O195" s="507"/>
      <c r="Q195" s="1"/>
      <c r="AE195" s="11"/>
      <c r="AF195" s="122"/>
      <c r="AG195" s="124" t="b">
        <f>AG196</f>
        <v>1</v>
      </c>
      <c r="AH195" s="124"/>
      <c r="AI195" s="168"/>
      <c r="AJ195" s="166"/>
      <c r="AK195" s="166"/>
      <c r="AL195" s="167"/>
      <c r="AM195" s="1"/>
      <c r="AN195" s="1"/>
      <c r="AO195" s="1"/>
      <c r="AP195" s="1"/>
      <c r="AQ195" s="1"/>
      <c r="AR195" s="1"/>
      <c r="AS195" s="1"/>
      <c r="AT195" s="230" t="str">
        <f>IF(AG195&lt;&gt;TRUE,FALSE,"")</f>
        <v/>
      </c>
      <c r="AU195" s="231" t="str">
        <f>IF(D195&lt;&gt;0,D195,"")</f>
        <v/>
      </c>
      <c r="AV195" s="227"/>
      <c r="AW195" s="230" t="str">
        <f>AW196</f>
        <v/>
      </c>
      <c r="AX195" s="227"/>
      <c r="AY195" s="230" t="str">
        <f>AY196</f>
        <v/>
      </c>
      <c r="AZ195" s="227"/>
      <c r="BA195" s="230" t="str">
        <f>BA196</f>
        <v/>
      </c>
      <c r="BB195" s="227"/>
      <c r="BC195" s="230" t="str">
        <f>BC196</f>
        <v/>
      </c>
      <c r="BD195" s="227"/>
      <c r="BE195" s="230" t="str">
        <f>BE196</f>
        <v/>
      </c>
      <c r="BF195" s="227"/>
      <c r="BG195" s="230" t="str">
        <f>BG196</f>
        <v/>
      </c>
      <c r="BH195" s="1"/>
      <c r="FE195" s="90" t="str">
        <f ca="1">FE196</f>
        <v>Hide</v>
      </c>
      <c r="FF195" s="228"/>
      <c r="FG195" s="281"/>
      <c r="FH195" s="281"/>
      <c r="FI195" s="281"/>
      <c r="FJ195" s="281"/>
      <c r="FK195" s="281"/>
      <c r="FL195" s="281"/>
    </row>
    <row r="196" spans="1:168" ht="15" hidden="1" x14ac:dyDescent="0.25">
      <c r="A196" s="28" t="s">
        <v>546</v>
      </c>
      <c r="C196" s="176" t="s">
        <v>558</v>
      </c>
      <c r="D196" s="317"/>
      <c r="E196" s="85" t="s">
        <v>709</v>
      </c>
      <c r="F196" s="177"/>
      <c r="G196" s="508" t="s">
        <v>203</v>
      </c>
      <c r="H196" s="181"/>
      <c r="I196" s="151" t="s">
        <v>216</v>
      </c>
      <c r="J196" s="143"/>
      <c r="K196" s="192"/>
      <c r="L196" s="130"/>
      <c r="M196" s="130"/>
      <c r="N196" s="130"/>
      <c r="O196" s="130"/>
      <c r="Q196" s="1"/>
      <c r="R196" s="171"/>
      <c r="S196" s="171"/>
      <c r="T196" s="171"/>
      <c r="U196" s="171"/>
      <c r="AE196" s="11" t="b">
        <f>IF(F196=CHAR(80),TRUE,FALSE)</f>
        <v>0</v>
      </c>
      <c r="AF196" s="122" t="b">
        <f>IF(H196=CHAR(80),TRUE,FALSE)</f>
        <v>0</v>
      </c>
      <c r="AG196" s="12" t="b">
        <f>IF(OR(C196=CHAR(80),C196="."),TRUE,FALSE)</f>
        <v>1</v>
      </c>
      <c r="AH196" s="218">
        <v>0</v>
      </c>
      <c r="AI196" s="169" t="s">
        <v>711</v>
      </c>
      <c r="AJ196" s="160"/>
      <c r="AK196" s="160"/>
      <c r="AL196" s="161" t="b">
        <v>1</v>
      </c>
      <c r="AM196" s="1"/>
      <c r="AN196" s="1"/>
      <c r="AO196" s="1"/>
      <c r="AP196" s="1"/>
      <c r="AQ196" s="1"/>
      <c r="AR196" s="1"/>
      <c r="AS196" s="1"/>
      <c r="AT196" s="230" t="str">
        <f>IF(AG196&lt;&gt;TRUE,FALSE,"")</f>
        <v/>
      </c>
      <c r="AU196" s="231" t="str">
        <f>IF(D196&lt;&gt;0,D196,"")</f>
        <v/>
      </c>
      <c r="AV196" s="318"/>
      <c r="AW196" s="230" t="str">
        <f>IF(AND(Setup_Flag=1,AV196="",$C196=""),FALSE,"")</f>
        <v/>
      </c>
      <c r="AX196" s="318"/>
      <c r="AY196" s="230" t="str">
        <f>IF(AND(MR2_Flag=1,AX196="",$C196=""),FALSE,"")</f>
        <v/>
      </c>
      <c r="AZ196" s="318"/>
      <c r="BA196" s="230" t="str">
        <f>IF(AND(DP_Flag=1,AZ196="",$C196=""),FALSE,"")</f>
        <v/>
      </c>
      <c r="BB196" s="318"/>
      <c r="BC196" s="230" t="str">
        <f>IF(AND(SS_Flag=1,BB196="",$C196=""),FALSE,"")</f>
        <v/>
      </c>
      <c r="BD196" s="318"/>
      <c r="BE196" s="230" t="str">
        <f>IF(AND(SP_Flag=1,BD196="",$C196=""),FALSE,"")</f>
        <v/>
      </c>
      <c r="BF196" s="318"/>
      <c r="BG196" s="230" t="str">
        <f>IF(AND(FM_Flag=1,BF196="",$C196=""),FALSE,"")</f>
        <v/>
      </c>
      <c r="BH196" s="1"/>
      <c r="BI196" s="268"/>
      <c r="BJ196" s="269" t="s">
        <v>675</v>
      </c>
      <c r="BK196" s="269" t="s">
        <v>675</v>
      </c>
      <c r="BL196" s="269" t="s">
        <v>675</v>
      </c>
      <c r="BM196" s="269" t="s">
        <v>675</v>
      </c>
      <c r="BN196" s="269" t="s">
        <v>675</v>
      </c>
      <c r="BO196" s="269" t="s">
        <v>675</v>
      </c>
      <c r="BP196" s="270" t="str">
        <f ca="1">IF(OR(BI$16=0,BR$16&lt;&gt;0),"",IF(OFFSET(BI196,0,BI$16)="Y",1,IF(OFFSET(BI196,0,BI$16)="N",0,"")))</f>
        <v/>
      </c>
      <c r="BQ196" s="278"/>
      <c r="BR196" s="268"/>
      <c r="BS196" s="269" t="s">
        <v>675</v>
      </c>
      <c r="BT196" s="269" t="s">
        <v>675</v>
      </c>
      <c r="BU196" s="269" t="s">
        <v>675</v>
      </c>
      <c r="BV196" s="269" t="s">
        <v>675</v>
      </c>
      <c r="BW196" s="269" t="s">
        <v>675</v>
      </c>
      <c r="BX196" s="269" t="s">
        <v>675</v>
      </c>
      <c r="BY196" s="269" t="s">
        <v>675</v>
      </c>
      <c r="BZ196" s="269" t="s">
        <v>675</v>
      </c>
      <c r="CA196" s="269" t="s">
        <v>675</v>
      </c>
      <c r="CB196" s="269" t="s">
        <v>675</v>
      </c>
      <c r="CC196" s="269" t="s">
        <v>675</v>
      </c>
      <c r="CD196" s="269" t="s">
        <v>675</v>
      </c>
      <c r="CE196" s="269" t="s">
        <v>675</v>
      </c>
      <c r="CF196" s="269" t="s">
        <v>675</v>
      </c>
      <c r="CG196" s="269" t="s">
        <v>675</v>
      </c>
      <c r="CH196" s="269" t="s">
        <v>675</v>
      </c>
      <c r="CI196" s="269" t="s">
        <v>675</v>
      </c>
      <c r="CJ196" s="269" t="s">
        <v>675</v>
      </c>
      <c r="CK196" s="269" t="s">
        <v>675</v>
      </c>
      <c r="CL196" s="270" t="str">
        <f ca="1">IF(BR$16=0,"",IF(OFFSET(BR196,0,BR$16)="Y",1,IF(OFFSET(BR196,0,BR$16)="N",0,"")))</f>
        <v/>
      </c>
      <c r="CM196" s="278"/>
      <c r="CN196" s="268"/>
      <c r="CO196" s="269" t="s">
        <v>675</v>
      </c>
      <c r="CP196" s="269" t="s">
        <v>675</v>
      </c>
      <c r="CQ196" s="269" t="s">
        <v>675</v>
      </c>
      <c r="CR196" s="269" t="s">
        <v>675</v>
      </c>
      <c r="CS196" s="269" t="s">
        <v>675</v>
      </c>
      <c r="CT196" s="270" t="str">
        <f ca="1">IF(OR(CN$16=0,CW$16&lt;&gt;0),"",IF(CW$16=1,0,IF(OFFSET(CN196,0,CN$16)="Y",1,IF(OFFSET(CN196,0,CN$16)="N",0,""))))</f>
        <v/>
      </c>
      <c r="CU196" s="188"/>
      <c r="CV196" s="268"/>
      <c r="CW196" s="269" t="s">
        <v>675</v>
      </c>
      <c r="CX196" s="269" t="s">
        <v>675</v>
      </c>
      <c r="CY196" s="269" t="s">
        <v>675</v>
      </c>
      <c r="CZ196" s="269" t="s">
        <v>675</v>
      </c>
      <c r="DA196" s="269" t="s">
        <v>675</v>
      </c>
      <c r="DB196" s="269" t="s">
        <v>675</v>
      </c>
      <c r="DC196" s="269" t="s">
        <v>675</v>
      </c>
      <c r="DD196" s="269" t="s">
        <v>675</v>
      </c>
      <c r="DE196" s="269" t="s">
        <v>675</v>
      </c>
      <c r="DF196" s="270" t="str">
        <f>IF(CV$16=0,"",IF(OR(AND(CW$16=1,CW196="Y"),AND(CX$16=1,CX196="Y"),AND(CY$16=1,CY196="Y"),AND(CZ$16=1,CZ196="Y"),AND(DA$16=1,DA196="Y"),AND(DB$16=1,DB196="Y"),AND(DC$16=1,DC196="Y"),AND(DD$16=1,DD196="Y"),AND(DE$16=1,DE196="Y")),1,IF(OR(AND(CW$16=1,CW196="N"),AND(CX$16=1,CX196="N"),AND(CY$16=1,CY196="N"),AND(CZ$16=1,CZ196="N"),AND(DA$16=1,DA196="N"),AND(DB$16=1,DB196="N"),AND(DC$16=1,DC196="N"),AND(DD$16=1,DD196="N"),AND(DE$16=1,DE196="N")),0,"")))</f>
        <v/>
      </c>
      <c r="DG196" s="188"/>
      <c r="DH196" s="268"/>
      <c r="DI196" s="269" t="s">
        <v>675</v>
      </c>
      <c r="DJ196" s="269" t="s">
        <v>675</v>
      </c>
      <c r="DK196" s="270" t="str">
        <f ca="1">IF(DH$16=0,"",IF(OFFSET(DH196,0,DH$16)="Y",1,IF(OFFSET(DH196,0,DH$16)="N",0,"")))</f>
        <v/>
      </c>
      <c r="DL196" s="188"/>
      <c r="DM196" s="268"/>
      <c r="DN196" s="269" t="s">
        <v>675</v>
      </c>
      <c r="DO196" s="269" t="s">
        <v>675</v>
      </c>
      <c r="DP196" s="270" t="str">
        <f ca="1">IF(DM$16=0,"",IF(OFFSET(DM196,0,DM$16)="Y",1,IF(OFFSET(DM196,0,DM$16)="N",0,"")))</f>
        <v/>
      </c>
      <c r="DQ196" s="188"/>
      <c r="DR196" s="268"/>
      <c r="DS196" s="269" t="s">
        <v>676</v>
      </c>
      <c r="DT196" s="279"/>
      <c r="DU196" s="270" t="str">
        <f ca="1">IF(DR$16=0,"",IF(AND(OFFSET(DR196,0,1)="Y",DS$16="Yes"),1,IF(OFFSET(DR196,0,1)="N",1,0)))</f>
        <v/>
      </c>
      <c r="DV196" s="188"/>
      <c r="DW196" s="268"/>
      <c r="DX196" s="269" t="s">
        <v>676</v>
      </c>
      <c r="DY196" s="279"/>
      <c r="DZ196" s="270" t="str">
        <f ca="1">IF(DW$16=0,"",IF(AND(OFFSET(DW196,0,1)="Y",DX$16="Yes"),1,IF(OFFSET(DW196,0,1)="N",1,0)))</f>
        <v/>
      </c>
      <c r="EA196" s="188"/>
      <c r="EB196" s="268"/>
      <c r="EC196" s="269" t="s">
        <v>676</v>
      </c>
      <c r="ED196" s="279"/>
      <c r="EE196" s="270" t="str">
        <f ca="1">IF(EB$16=0,"",IF(AND(OFFSET(EB196,0,1)="Y",EC$16="Yes"),1,IF(OFFSET(EB196,0,1)="N",1,0)))</f>
        <v/>
      </c>
      <c r="EF196" s="188"/>
      <c r="EG196" s="268"/>
      <c r="EH196" s="269" t="s">
        <v>676</v>
      </c>
      <c r="EI196" s="279"/>
      <c r="EJ196" s="270" t="str">
        <f ca="1">IF(EG$16=0,"",IF(AND(OFFSET(EG196,0,1)="Y",EH$16="Yes"),1,IF(OFFSET(EG196,0,1)="N",1,0)))</f>
        <v/>
      </c>
      <c r="EK196" s="188"/>
      <c r="EL196" s="268"/>
      <c r="EM196" s="269" t="s">
        <v>676</v>
      </c>
      <c r="EN196" s="279"/>
      <c r="EO196" s="270" t="str">
        <f ca="1">IF(EL$16=0,"",IF(AND(OFFSET(EL196,0,1)="Y",EM$16="Yes"),1,IF(OFFSET(EL196,0,1)="N",1,0)))</f>
        <v/>
      </c>
      <c r="EP196" s="271"/>
      <c r="EQ196" s="509" t="str">
        <f ca="1">BP196</f>
        <v/>
      </c>
      <c r="ER196" s="509" t="str">
        <f t="shared" ref="ER196" ca="1" si="414">CL196</f>
        <v/>
      </c>
      <c r="ES196" s="509" t="str">
        <f t="shared" ref="ES196" ca="1" si="415">CT196</f>
        <v/>
      </c>
      <c r="ET196" s="509" t="str">
        <f t="shared" ref="ET196" si="416">DF196</f>
        <v/>
      </c>
      <c r="EU196" s="509" t="str">
        <f t="shared" ref="EU196" ca="1" si="417">DK196</f>
        <v/>
      </c>
      <c r="EV196" s="509" t="str">
        <f t="shared" ref="EV196" ca="1" si="418">DP196</f>
        <v/>
      </c>
      <c r="EW196" s="509" t="str">
        <f t="shared" ref="EW196" ca="1" si="419">DU196</f>
        <v/>
      </c>
      <c r="EX196" s="509" t="str">
        <f t="shared" ref="EX196" ca="1" si="420">DZ196</f>
        <v/>
      </c>
      <c r="EY196" s="509" t="str">
        <f t="shared" ref="EY196" ca="1" si="421">EE196</f>
        <v/>
      </c>
      <c r="EZ196" s="509" t="str">
        <f t="shared" ref="EZ196" ca="1" si="422">EJ196</f>
        <v/>
      </c>
      <c r="FA196" s="509" t="str">
        <f t="shared" ref="FA196" ca="1" si="423">EO196</f>
        <v/>
      </c>
      <c r="FC196" s="509">
        <f t="shared" ref="FC196" ca="1" si="424">COUNTA(EQ196:FA196)-COUNTBLANK(EQ196:FA196)</f>
        <v>0</v>
      </c>
      <c r="FD196" s="280">
        <f t="shared" ref="FD196" ca="1" si="425">SUM(EQ196:FA196)</f>
        <v>0</v>
      </c>
      <c r="FE196" s="280" t="str">
        <f t="shared" ref="FE196" ca="1" si="426">IF(AND(FC196=FD196,FD196&gt;0),"Show","Hide")</f>
        <v>Hide</v>
      </c>
      <c r="FF196" s="228"/>
      <c r="FG196" s="281"/>
      <c r="FH196" s="281"/>
      <c r="FI196" s="281"/>
      <c r="FJ196" s="281"/>
      <c r="FK196" s="281"/>
      <c r="FL196" s="281"/>
    </row>
    <row r="197" spans="1:168" ht="6" hidden="1" customHeight="1" x14ac:dyDescent="0.25">
      <c r="A197" s="28" t="s">
        <v>546</v>
      </c>
      <c r="C197" s="93"/>
      <c r="D197" s="128"/>
      <c r="E197" s="86"/>
      <c r="F197" s="140"/>
      <c r="G197" s="153"/>
      <c r="H197" s="186"/>
      <c r="I197" s="141"/>
      <c r="J197" s="96"/>
      <c r="K197" s="196"/>
      <c r="L197" s="127"/>
      <c r="M197" s="127"/>
      <c r="N197" s="127"/>
      <c r="O197" s="127"/>
      <c r="Q197" s="1"/>
      <c r="AE197" s="11"/>
      <c r="AF197" s="122"/>
      <c r="AG197" s="12" t="b">
        <f>AG196</f>
        <v>1</v>
      </c>
      <c r="AH197" s="12"/>
      <c r="AI197" s="168"/>
      <c r="AJ197" s="166"/>
      <c r="AK197" s="166"/>
      <c r="AL197" s="167"/>
      <c r="AM197" s="1"/>
      <c r="AN197" s="1"/>
      <c r="AO197" s="1"/>
      <c r="AP197" s="1"/>
      <c r="AQ197" s="1"/>
      <c r="AR197" s="1"/>
      <c r="AS197" s="1"/>
      <c r="AT197" s="230" t="str">
        <f>IF(AG197&lt;&gt;TRUE,FALSE,"")</f>
        <v/>
      </c>
      <c r="AU197" s="231" t="str">
        <f>IF(D197&lt;&gt;0,D197,"")</f>
        <v/>
      </c>
      <c r="AV197" s="227"/>
      <c r="AW197" s="230" t="str">
        <f>AW196</f>
        <v/>
      </c>
      <c r="AX197" s="227"/>
      <c r="AY197" s="230" t="str">
        <f>AY196</f>
        <v/>
      </c>
      <c r="AZ197" s="227"/>
      <c r="BA197" s="230" t="str">
        <f>BA196</f>
        <v/>
      </c>
      <c r="BB197" s="227"/>
      <c r="BC197" s="230" t="str">
        <f>BC196</f>
        <v/>
      </c>
      <c r="BD197" s="227"/>
      <c r="BE197" s="230" t="str">
        <f>BE196</f>
        <v/>
      </c>
      <c r="BF197" s="227"/>
      <c r="BG197" s="230" t="str">
        <f>BG196</f>
        <v/>
      </c>
      <c r="BH197" s="1"/>
      <c r="FE197" s="90" t="str">
        <f ca="1">FE196</f>
        <v>Hide</v>
      </c>
      <c r="FF197" s="228"/>
      <c r="FG197" s="281"/>
      <c r="FH197" s="281"/>
      <c r="FI197" s="281"/>
      <c r="FJ197" s="281"/>
      <c r="FK197" s="281"/>
      <c r="FL197" s="281"/>
    </row>
    <row r="198" spans="1:168" hidden="1" x14ac:dyDescent="0.25"/>
    <row r="199" spans="1:168" hidden="1" x14ac:dyDescent="0.25"/>
    <row r="200" spans="1:168" ht="6" hidden="1" customHeight="1" x14ac:dyDescent="0.25">
      <c r="A200" s="28" t="s">
        <v>546</v>
      </c>
      <c r="C200" s="92"/>
      <c r="D200" s="3"/>
      <c r="E200" s="82"/>
      <c r="F200" s="255"/>
      <c r="G200" s="255"/>
      <c r="H200" s="255"/>
      <c r="I200" s="255"/>
      <c r="J200" s="94"/>
      <c r="K200" s="192"/>
      <c r="L200" s="507"/>
      <c r="M200" s="507"/>
      <c r="N200" s="507"/>
      <c r="O200" s="507"/>
      <c r="Q200" s="1"/>
      <c r="AE200" s="11"/>
      <c r="AF200" s="122"/>
      <c r="AG200" s="124" t="b">
        <f>AG201</f>
        <v>1</v>
      </c>
      <c r="AH200" s="124"/>
      <c r="AI200" s="168"/>
      <c r="AJ200" s="166"/>
      <c r="AK200" s="166"/>
      <c r="AL200" s="167"/>
      <c r="AM200" s="1"/>
      <c r="AN200" s="1"/>
      <c r="AO200" s="1"/>
      <c r="AP200" s="1"/>
      <c r="AQ200" s="1"/>
      <c r="AR200" s="1"/>
      <c r="AS200" s="1"/>
      <c r="AT200" s="230" t="str">
        <f>IF(AG200&lt;&gt;TRUE,FALSE,"")</f>
        <v/>
      </c>
      <c r="AU200" s="231" t="str">
        <f>IF(D200&lt;&gt;0,D200,"")</f>
        <v/>
      </c>
      <c r="AV200" s="227"/>
      <c r="AW200" s="230" t="str">
        <f>AW201</f>
        <v/>
      </c>
      <c r="AX200" s="227"/>
      <c r="AY200" s="230" t="str">
        <f>AY201</f>
        <v/>
      </c>
      <c r="AZ200" s="227"/>
      <c r="BA200" s="230" t="str">
        <f>BA201</f>
        <v/>
      </c>
      <c r="BB200" s="227"/>
      <c r="BC200" s="230" t="str">
        <f>BC201</f>
        <v/>
      </c>
      <c r="BD200" s="227"/>
      <c r="BE200" s="230" t="str">
        <f>BE201</f>
        <v/>
      </c>
      <c r="BF200" s="227"/>
      <c r="BG200" s="230" t="str">
        <f>BG201</f>
        <v/>
      </c>
      <c r="BH200" s="1"/>
      <c r="FE200" s="90" t="str">
        <f ca="1">FE201</f>
        <v>Hide</v>
      </c>
      <c r="FF200" s="228"/>
      <c r="FG200" s="281"/>
      <c r="FH200" s="281"/>
      <c r="FI200" s="281"/>
      <c r="FJ200" s="281"/>
      <c r="FK200" s="281"/>
      <c r="FL200" s="281"/>
    </row>
    <row r="201" spans="1:168" ht="15" hidden="1" customHeight="1" x14ac:dyDescent="0.25">
      <c r="A201" s="28" t="s">
        <v>546</v>
      </c>
      <c r="C201" s="176" t="s">
        <v>558</v>
      </c>
      <c r="D201" s="257" t="s">
        <v>712</v>
      </c>
      <c r="E201" s="85"/>
      <c r="F201" s="258"/>
      <c r="G201" s="258"/>
      <c r="H201" s="258"/>
      <c r="I201" s="258"/>
      <c r="J201" s="254"/>
      <c r="K201" s="192"/>
      <c r="L201" s="130"/>
      <c r="M201" s="130"/>
      <c r="N201" s="130"/>
      <c r="O201" s="130"/>
      <c r="Q201" s="1"/>
      <c r="R201" s="171"/>
      <c r="S201" s="171"/>
      <c r="T201" s="171"/>
      <c r="U201" s="171"/>
      <c r="AE201" s="11" t="b">
        <f>IF(F201=CHAR(80),TRUE,FALSE)</f>
        <v>0</v>
      </c>
      <c r="AF201" s="122" t="b">
        <f>IF(H201=CHAR(80),TRUE,FALSE)</f>
        <v>0</v>
      </c>
      <c r="AG201" s="12" t="b">
        <f>IF(OR(C201=CHAR(80),C201="."),TRUE,FALSE)</f>
        <v>1</v>
      </c>
      <c r="AH201" s="218">
        <v>3</v>
      </c>
      <c r="AI201" s="169" t="s">
        <v>711</v>
      </c>
      <c r="AJ201" s="160" t="b">
        <v>1</v>
      </c>
      <c r="AK201" s="160" t="b">
        <v>1</v>
      </c>
      <c r="AL201" s="161"/>
      <c r="AM201" s="1"/>
      <c r="AN201" s="1"/>
      <c r="AO201" s="1"/>
      <c r="AP201" s="1"/>
      <c r="AQ201" s="1"/>
      <c r="AR201" s="1"/>
      <c r="AS201" s="1"/>
      <c r="AT201" s="230" t="str">
        <f>IF(AG201&lt;&gt;TRUE,FALSE,"")</f>
        <v/>
      </c>
      <c r="AU201" s="231" t="str">
        <f>IF(D201&lt;&gt;0,D201,"")</f>
        <v>(place heading here)</v>
      </c>
      <c r="AV201" s="318"/>
      <c r="AW201" s="230" t="str">
        <f>IF(AND(Setup_Flag=1,AV201="",$C201=""),FALSE,"")</f>
        <v/>
      </c>
      <c r="AX201" s="318"/>
      <c r="AY201" s="230" t="str">
        <f>IF(AND(MR2_Flag=1,AX201="",$C201=""),FALSE,"")</f>
        <v/>
      </c>
      <c r="AZ201" s="318"/>
      <c r="BA201" s="230" t="str">
        <f>IF(AND(DP_Flag=1,AZ201="",$C201=""),FALSE,"")</f>
        <v/>
      </c>
      <c r="BB201" s="318"/>
      <c r="BC201" s="230" t="str">
        <f>IF(AND(SS_Flag=1,BB201="",$C201=""),FALSE,"")</f>
        <v/>
      </c>
      <c r="BD201" s="318"/>
      <c r="BE201" s="230" t="str">
        <f>IF(AND(SP_Flag=1,BD201="",$C201=""),FALSE,"")</f>
        <v/>
      </c>
      <c r="BF201" s="318"/>
      <c r="BG201" s="230" t="str">
        <f>IF(AND(FM_Flag=1,BF201="",$C201=""),FALSE,"")</f>
        <v/>
      </c>
      <c r="BH201" s="1"/>
      <c r="BI201" s="268"/>
      <c r="BJ201" s="269" t="s">
        <v>675</v>
      </c>
      <c r="BK201" s="269" t="s">
        <v>675</v>
      </c>
      <c r="BL201" s="269" t="s">
        <v>675</v>
      </c>
      <c r="BM201" s="269" t="s">
        <v>675</v>
      </c>
      <c r="BN201" s="269" t="s">
        <v>675</v>
      </c>
      <c r="BO201" s="269" t="s">
        <v>675</v>
      </c>
      <c r="BP201" s="270" t="str">
        <f ca="1">IF(OR(BI$16=0,BR$16&lt;&gt;0),"",IF(OFFSET(BI201,0,BI$16)="Y",1,IF(OFFSET(BI201,0,BI$16)="N",0,"")))</f>
        <v/>
      </c>
      <c r="BQ201" s="278"/>
      <c r="BR201" s="268"/>
      <c r="BS201" s="269" t="s">
        <v>675</v>
      </c>
      <c r="BT201" s="269" t="s">
        <v>675</v>
      </c>
      <c r="BU201" s="269" t="s">
        <v>675</v>
      </c>
      <c r="BV201" s="269" t="s">
        <v>675</v>
      </c>
      <c r="BW201" s="269" t="s">
        <v>675</v>
      </c>
      <c r="BX201" s="269" t="s">
        <v>675</v>
      </c>
      <c r="BY201" s="269" t="s">
        <v>675</v>
      </c>
      <c r="BZ201" s="269" t="s">
        <v>675</v>
      </c>
      <c r="CA201" s="269" t="s">
        <v>675</v>
      </c>
      <c r="CB201" s="269" t="s">
        <v>675</v>
      </c>
      <c r="CC201" s="269" t="s">
        <v>675</v>
      </c>
      <c r="CD201" s="269" t="s">
        <v>675</v>
      </c>
      <c r="CE201" s="269" t="s">
        <v>675</v>
      </c>
      <c r="CF201" s="269" t="s">
        <v>675</v>
      </c>
      <c r="CG201" s="269" t="s">
        <v>675</v>
      </c>
      <c r="CH201" s="269" t="s">
        <v>675</v>
      </c>
      <c r="CI201" s="269" t="s">
        <v>675</v>
      </c>
      <c r="CJ201" s="269" t="s">
        <v>675</v>
      </c>
      <c r="CK201" s="269" t="s">
        <v>675</v>
      </c>
      <c r="CL201" s="270" t="str">
        <f ca="1">IF(BR$16=0,"",IF(OFFSET(BR201,0,BR$16)="Y",1,IF(OFFSET(BR201,0,BR$16)="N",0,"")))</f>
        <v/>
      </c>
      <c r="CM201" s="278"/>
      <c r="CN201" s="268"/>
      <c r="CO201" s="269" t="s">
        <v>675</v>
      </c>
      <c r="CP201" s="269" t="s">
        <v>675</v>
      </c>
      <c r="CQ201" s="269" t="s">
        <v>675</v>
      </c>
      <c r="CR201" s="269" t="s">
        <v>675</v>
      </c>
      <c r="CS201" s="269" t="s">
        <v>675</v>
      </c>
      <c r="CT201" s="270" t="str">
        <f ca="1">IF(OR(CN$16=0,CW$16&lt;&gt;0),"",IF(CW$16=1,0,IF(OFFSET(CN201,0,CN$16)="Y",1,IF(OFFSET(CN201,0,CN$16)="N",0,""))))</f>
        <v/>
      </c>
      <c r="CU201" s="188"/>
      <c r="CV201" s="268"/>
      <c r="CW201" s="269" t="s">
        <v>675</v>
      </c>
      <c r="CX201" s="269" t="s">
        <v>675</v>
      </c>
      <c r="CY201" s="269" t="s">
        <v>675</v>
      </c>
      <c r="CZ201" s="269" t="s">
        <v>675</v>
      </c>
      <c r="DA201" s="269" t="s">
        <v>675</v>
      </c>
      <c r="DB201" s="269" t="s">
        <v>675</v>
      </c>
      <c r="DC201" s="269" t="s">
        <v>675</v>
      </c>
      <c r="DD201" s="269" t="s">
        <v>675</v>
      </c>
      <c r="DE201" s="269" t="s">
        <v>675</v>
      </c>
      <c r="DF201" s="270" t="str">
        <f>IF(CV$16=0,"",IF(OR(AND(CW$16=1,CW201="Y"),AND(CX$16=1,CX201="Y"),AND(CY$16=1,CY201="Y"),AND(CZ$16=1,CZ201="Y"),AND(DA$16=1,DA201="Y"),AND(DB$16=1,DB201="Y"),AND(DC$16=1,DC201="Y"),AND(DD$16=1,DD201="Y"),AND(DE$16=1,DE201="Y")),1,IF(OR(AND(CW$16=1,CW201="N"),AND(CX$16=1,CX201="N"),AND(CY$16=1,CY201="N"),AND(CZ$16=1,CZ201="N"),AND(DA$16=1,DA201="N"),AND(DB$16=1,DB201="N"),AND(DC$16=1,DC201="N"),AND(DD$16=1,DD201="N"),AND(DE$16=1,DE201="N")),0,"")))</f>
        <v/>
      </c>
      <c r="DG201" s="188"/>
      <c r="DH201" s="268"/>
      <c r="DI201" s="269" t="s">
        <v>675</v>
      </c>
      <c r="DJ201" s="269" t="s">
        <v>675</v>
      </c>
      <c r="DK201" s="270" t="str">
        <f ca="1">IF(DH$16=0,"",IF(OFFSET(DH201,0,DH$16)="Y",1,IF(OFFSET(DH201,0,DH$16)="N",0,"")))</f>
        <v/>
      </c>
      <c r="DL201" s="188"/>
      <c r="DM201" s="268"/>
      <c r="DN201" s="269" t="s">
        <v>675</v>
      </c>
      <c r="DO201" s="269" t="s">
        <v>675</v>
      </c>
      <c r="DP201" s="270" t="str">
        <f ca="1">IF(DM$16=0,"",IF(OFFSET(DM201,0,DM$16)="Y",1,IF(OFFSET(DM201,0,DM$16)="N",0,"")))</f>
        <v/>
      </c>
      <c r="DQ201" s="188"/>
      <c r="DR201" s="268"/>
      <c r="DS201" s="269" t="s">
        <v>676</v>
      </c>
      <c r="DT201" s="279"/>
      <c r="DU201" s="270" t="str">
        <f ca="1">IF(DR$16=0,"",IF(AND(OFFSET(DR201,0,1)="Y",DS$16="Yes"),1,IF(OFFSET(DR201,0,1)="N",1,0)))</f>
        <v/>
      </c>
      <c r="DV201" s="188"/>
      <c r="DW201" s="268"/>
      <c r="DX201" s="269" t="s">
        <v>676</v>
      </c>
      <c r="DY201" s="279"/>
      <c r="DZ201" s="270" t="str">
        <f ca="1">IF(DW$16=0,"",IF(AND(OFFSET(DW201,0,1)="Y",DX$16="Yes"),1,IF(OFFSET(DW201,0,1)="N",1,0)))</f>
        <v/>
      </c>
      <c r="EA201" s="188"/>
      <c r="EB201" s="268"/>
      <c r="EC201" s="269" t="s">
        <v>676</v>
      </c>
      <c r="ED201" s="279"/>
      <c r="EE201" s="270" t="str">
        <f ca="1">IF(EB$16=0,"",IF(AND(OFFSET(EB201,0,1)="Y",EC$16="Yes"),1,IF(OFFSET(EB201,0,1)="N",1,0)))</f>
        <v/>
      </c>
      <c r="EF201" s="188"/>
      <c r="EG201" s="268"/>
      <c r="EH201" s="269" t="s">
        <v>676</v>
      </c>
      <c r="EI201" s="279"/>
      <c r="EJ201" s="270" t="str">
        <f ca="1">IF(EG$16=0,"",IF(AND(OFFSET(EG201,0,1)="Y",EH$16="Yes"),1,IF(OFFSET(EG201,0,1)="N",1,0)))</f>
        <v/>
      </c>
      <c r="EK201" s="188"/>
      <c r="EL201" s="268"/>
      <c r="EM201" s="269" t="s">
        <v>676</v>
      </c>
      <c r="EN201" s="279"/>
      <c r="EO201" s="270" t="str">
        <f ca="1">IF(EL$16=0,"",IF(AND(OFFSET(EL201,0,1)="Y",EM$16="Yes"),1,IF(OFFSET(EL201,0,1)="N",1,0)))</f>
        <v/>
      </c>
      <c r="EP201" s="271"/>
      <c r="EQ201" s="509" t="str">
        <f ca="1">BP201</f>
        <v/>
      </c>
      <c r="ER201" s="509" t="str">
        <f t="shared" ref="ER201" ca="1" si="427">CL201</f>
        <v/>
      </c>
      <c r="ES201" s="509" t="str">
        <f t="shared" ref="ES201" ca="1" si="428">CT201</f>
        <v/>
      </c>
      <c r="ET201" s="509" t="str">
        <f t="shared" ref="ET201" si="429">DF201</f>
        <v/>
      </c>
      <c r="EU201" s="509" t="str">
        <f t="shared" ref="EU201" ca="1" si="430">DK201</f>
        <v/>
      </c>
      <c r="EV201" s="509" t="str">
        <f t="shared" ref="EV201" ca="1" si="431">DP201</f>
        <v/>
      </c>
      <c r="EW201" s="509" t="str">
        <f t="shared" ref="EW201" ca="1" si="432">DU201</f>
        <v/>
      </c>
      <c r="EX201" s="509" t="str">
        <f t="shared" ref="EX201" ca="1" si="433">DZ201</f>
        <v/>
      </c>
      <c r="EY201" s="509" t="str">
        <f t="shared" ref="EY201" ca="1" si="434">EE201</f>
        <v/>
      </c>
      <c r="EZ201" s="509" t="str">
        <f t="shared" ref="EZ201" ca="1" si="435">EJ201</f>
        <v/>
      </c>
      <c r="FA201" s="509" t="str">
        <f t="shared" ref="FA201" ca="1" si="436">EO201</f>
        <v/>
      </c>
      <c r="FC201" s="509">
        <f t="shared" ref="FC201" ca="1" si="437">COUNTA(EQ201:FA201)-COUNTBLANK(EQ201:FA201)</f>
        <v>0</v>
      </c>
      <c r="FD201" s="280">
        <f t="shared" ref="FD201" ca="1" si="438">SUM(EQ201:FA201)</f>
        <v>0</v>
      </c>
      <c r="FE201" s="280" t="str">
        <f t="shared" ref="FE201" ca="1" si="439">IF(AND(FC201=FD201,FD201&gt;0),"Show","Hide")</f>
        <v>Hide</v>
      </c>
      <c r="FF201" s="228"/>
      <c r="FG201" s="281"/>
      <c r="FH201" s="281"/>
      <c r="FI201" s="281"/>
      <c r="FJ201" s="281"/>
      <c r="FK201" s="281"/>
      <c r="FL201" s="281"/>
    </row>
    <row r="202" spans="1:168" ht="6" hidden="1" customHeight="1" x14ac:dyDescent="0.25">
      <c r="A202" s="28" t="s">
        <v>546</v>
      </c>
      <c r="C202" s="93"/>
      <c r="D202" s="128"/>
      <c r="E202" s="86"/>
      <c r="F202" s="256"/>
      <c r="G202" s="256"/>
      <c r="H202" s="256"/>
      <c r="I202" s="256"/>
      <c r="J202" s="96"/>
      <c r="K202" s="196"/>
      <c r="L202" s="127"/>
      <c r="M202" s="127"/>
      <c r="N202" s="127"/>
      <c r="O202" s="127"/>
      <c r="Q202" s="1"/>
      <c r="AE202" s="11"/>
      <c r="AF202" s="122"/>
      <c r="AG202" s="12" t="b">
        <f>AG201</f>
        <v>1</v>
      </c>
      <c r="AH202" s="12"/>
      <c r="AI202" s="168"/>
      <c r="AJ202" s="166"/>
      <c r="AK202" s="166"/>
      <c r="AL202" s="167"/>
      <c r="AM202" s="1"/>
      <c r="AN202" s="1"/>
      <c r="AO202" s="1"/>
      <c r="AP202" s="1"/>
      <c r="AQ202" s="1"/>
      <c r="AR202" s="1"/>
      <c r="AS202" s="1"/>
      <c r="AT202" s="230" t="str">
        <f>IF(AG202&lt;&gt;TRUE,FALSE,"")</f>
        <v/>
      </c>
      <c r="AU202" s="231" t="str">
        <f>IF(D202&lt;&gt;0,D202,"")</f>
        <v/>
      </c>
      <c r="AV202" s="227"/>
      <c r="AW202" s="230" t="str">
        <f>AW201</f>
        <v/>
      </c>
      <c r="AX202" s="227"/>
      <c r="AY202" s="230" t="str">
        <f>AY201</f>
        <v/>
      </c>
      <c r="AZ202" s="227"/>
      <c r="BA202" s="230" t="str">
        <f>BA201</f>
        <v/>
      </c>
      <c r="BB202" s="227"/>
      <c r="BC202" s="230" t="str">
        <f>BC201</f>
        <v/>
      </c>
      <c r="BD202" s="227"/>
      <c r="BE202" s="230" t="str">
        <f>BE201</f>
        <v/>
      </c>
      <c r="BF202" s="227"/>
      <c r="BG202" s="230" t="str">
        <f>BG201</f>
        <v/>
      </c>
      <c r="BH202" s="1"/>
      <c r="FE202" s="90" t="str">
        <f ca="1">FE201</f>
        <v>Hide</v>
      </c>
      <c r="FF202" s="228"/>
      <c r="FG202" s="281"/>
      <c r="FH202" s="281"/>
      <c r="FI202" s="281"/>
      <c r="FJ202" s="281"/>
      <c r="FK202" s="281"/>
      <c r="FL202" s="281"/>
    </row>
    <row r="203" spans="1:168" hidden="1" x14ac:dyDescent="0.25"/>
    <row r="204" spans="1:168" hidden="1" x14ac:dyDescent="0.25"/>
    <row r="205" spans="1:168" ht="6" hidden="1" customHeight="1" x14ac:dyDescent="0.25">
      <c r="F205" s="191"/>
      <c r="G205" s="154"/>
      <c r="H205" s="187"/>
      <c r="I205" s="192"/>
    </row>
    <row r="206" spans="1:168" ht="15" hidden="1" x14ac:dyDescent="0.25">
      <c r="F206" s="177"/>
      <c r="G206" s="508" t="s">
        <v>203</v>
      </c>
      <c r="H206" s="181"/>
      <c r="I206" s="151" t="s">
        <v>216</v>
      </c>
      <c r="J206" t="s">
        <v>713</v>
      </c>
      <c r="AG206" t="b">
        <v>1</v>
      </c>
    </row>
    <row r="207" spans="1:168" ht="6" hidden="1" customHeight="1" x14ac:dyDescent="0.25">
      <c r="F207" s="195"/>
      <c r="G207" s="153"/>
      <c r="H207" s="182"/>
      <c r="I207" s="196"/>
    </row>
    <row r="208" spans="1:168" hidden="1" x14ac:dyDescent="0.25"/>
    <row r="209" spans="6:33" ht="6" hidden="1" customHeight="1" x14ac:dyDescent="0.25">
      <c r="F209" s="592"/>
      <c r="G209" s="579"/>
      <c r="H209" s="579"/>
      <c r="I209" s="593"/>
    </row>
    <row r="210" spans="6:33" hidden="1" x14ac:dyDescent="0.25">
      <c r="F210" s="594"/>
      <c r="G210" s="600"/>
      <c r="H210" s="600"/>
      <c r="I210" s="601"/>
      <c r="J210" t="s">
        <v>714</v>
      </c>
      <c r="AG210" t="b">
        <v>1</v>
      </c>
    </row>
    <row r="211" spans="6:33" ht="6" hidden="1" customHeight="1" x14ac:dyDescent="0.25">
      <c r="F211" s="589"/>
      <c r="G211" s="590"/>
      <c r="H211" s="590"/>
      <c r="I211" s="591"/>
    </row>
    <row r="212" spans="6:33" hidden="1" x14ac:dyDescent="0.25"/>
    <row r="213" spans="6:33" ht="6" hidden="1" customHeight="1" x14ac:dyDescent="0.25">
      <c r="F213" s="592"/>
      <c r="G213" s="579"/>
      <c r="H213" s="579"/>
      <c r="I213" s="593"/>
    </row>
    <row r="214" spans="6:33" hidden="1" x14ac:dyDescent="0.25">
      <c r="F214" s="594" t="s">
        <v>715</v>
      </c>
      <c r="G214" s="595"/>
      <c r="H214" s="595"/>
      <c r="I214" s="596"/>
      <c r="J214" s="188" t="s">
        <v>716</v>
      </c>
      <c r="AG214" t="b">
        <v>1</v>
      </c>
    </row>
    <row r="215" spans="6:33" ht="6" hidden="1" customHeight="1" x14ac:dyDescent="0.25">
      <c r="F215" s="589"/>
      <c r="G215" s="590"/>
      <c r="H215" s="590"/>
      <c r="I215" s="591"/>
    </row>
  </sheetData>
  <sheetProtection algorithmName="SHA-512" hashValue="HK+u5Unv9cz1TZVQgYRlJSG9y0mz+L6kjpxTLJ+pDPqP8zXh6AysqfLedfKtha7n+msS8/qc7gCfO6or6nTXhA==" saltValue="ChA+6PjaNfahPRHBp0Bfpg==" spinCount="100000" sheet="1" objects="1" scenarios="1"/>
  <mergeCells count="54">
    <mergeCell ref="EL2:EO3"/>
    <mergeCell ref="C3:I4"/>
    <mergeCell ref="BS3:BX3"/>
    <mergeCell ref="BY3:CB3"/>
    <mergeCell ref="CC3:CD3"/>
    <mergeCell ref="CE3:CF3"/>
    <mergeCell ref="BI2:BP2"/>
    <mergeCell ref="BR2:CL2"/>
    <mergeCell ref="CN2:CT3"/>
    <mergeCell ref="CV2:DF3"/>
    <mergeCell ref="DH2:DK3"/>
    <mergeCell ref="DM2:DP3"/>
    <mergeCell ref="CG3:CH3"/>
    <mergeCell ref="CI3:CK3"/>
    <mergeCell ref="D10:J10"/>
    <mergeCell ref="DR2:DU3"/>
    <mergeCell ref="DW2:DZ3"/>
    <mergeCell ref="EB2:EE3"/>
    <mergeCell ref="EG2:EJ3"/>
    <mergeCell ref="D5:J5"/>
    <mergeCell ref="D6:J6"/>
    <mergeCell ref="D7:J7"/>
    <mergeCell ref="C8:J8"/>
    <mergeCell ref="D9:J9"/>
    <mergeCell ref="D11:J11"/>
    <mergeCell ref="C12:E12"/>
    <mergeCell ref="C16:E16"/>
    <mergeCell ref="F16:I16"/>
    <mergeCell ref="F213:I213"/>
    <mergeCell ref="C107:E107"/>
    <mergeCell ref="F107:I107"/>
    <mergeCell ref="F33:I33"/>
    <mergeCell ref="F34:I34"/>
    <mergeCell ref="F74:I74"/>
    <mergeCell ref="F75:I75"/>
    <mergeCell ref="F104:I104"/>
    <mergeCell ref="F105:I105"/>
    <mergeCell ref="F106:I106"/>
    <mergeCell ref="F76:I76"/>
    <mergeCell ref="F214:I214"/>
    <mergeCell ref="F215:I215"/>
    <mergeCell ref="F17:I17"/>
    <mergeCell ref="F18:I18"/>
    <mergeCell ref="F19:I19"/>
    <mergeCell ref="F26:I26"/>
    <mergeCell ref="F27:I27"/>
    <mergeCell ref="F28:I28"/>
    <mergeCell ref="F32:I32"/>
    <mergeCell ref="D108:J108"/>
    <mergeCell ref="D109:J109"/>
    <mergeCell ref="D110:J110"/>
    <mergeCell ref="F209:I209"/>
    <mergeCell ref="F210:I210"/>
    <mergeCell ref="F211:I211"/>
  </mergeCells>
  <conditionalFormatting sqref="C3:F4">
    <cfRule type="expression" dxfId="2369" priority="418" stopIfTrue="1">
      <formula>A3="L"</formula>
    </cfRule>
  </conditionalFormatting>
  <conditionalFormatting sqref="I186">
    <cfRule type="expression" dxfId="2368" priority="417" stopIfTrue="1">
      <formula>AND(AC186&lt;&gt;1)</formula>
    </cfRule>
  </conditionalFormatting>
  <conditionalFormatting sqref="D6:G6">
    <cfRule type="expression" dxfId="2367" priority="416" stopIfTrue="1">
      <formula>A6="L"</formula>
    </cfRule>
  </conditionalFormatting>
  <conditionalFormatting sqref="E191 E196 E18">
    <cfRule type="expression" dxfId="2366" priority="414" stopIfTrue="1">
      <formula>AG18&lt;&gt;TRUE</formula>
    </cfRule>
    <cfRule type="expression" dxfId="2365" priority="415" stopIfTrue="1">
      <formula>A18="L"</formula>
    </cfRule>
  </conditionalFormatting>
  <conditionalFormatting sqref="J196 J191 J18">
    <cfRule type="expression" dxfId="2364" priority="412" stopIfTrue="1">
      <formula>AG18&lt;&gt;TRUE</formula>
    </cfRule>
    <cfRule type="expression" dxfId="2363" priority="413" stopIfTrue="1">
      <formula>AND(AH18=1,F18="")</formula>
    </cfRule>
  </conditionalFormatting>
  <conditionalFormatting sqref="L196:O196 L191:O191 L18:O18">
    <cfRule type="expression" dxfId="2362" priority="410" stopIfTrue="1">
      <formula>$AG18&lt;&gt;TRUE</formula>
    </cfRule>
    <cfRule type="expression" dxfId="2361" priority="411" stopIfTrue="1">
      <formula>$A18="L"</formula>
    </cfRule>
  </conditionalFormatting>
  <conditionalFormatting sqref="E186">
    <cfRule type="expression" dxfId="2360" priority="409" stopIfTrue="1">
      <formula>AND(E186="")</formula>
    </cfRule>
  </conditionalFormatting>
  <conditionalFormatting sqref="F186:G186">
    <cfRule type="expression" dxfId="2359" priority="408" stopIfTrue="1">
      <formula>AND($E186="")</formula>
    </cfRule>
  </conditionalFormatting>
  <conditionalFormatting sqref="H186">
    <cfRule type="expression" dxfId="2358" priority="407" stopIfTrue="1">
      <formula>AND(AC186&lt;&gt;1)</formula>
    </cfRule>
  </conditionalFormatting>
  <conditionalFormatting sqref="F206 H191:I191 H196:I196 H206:I206 F191 F196">
    <cfRule type="expression" dxfId="2357" priority="406" stopIfTrue="1">
      <formula>$AG191&lt;&gt;TRUE</formula>
    </cfRule>
  </conditionalFormatting>
  <conditionalFormatting sqref="J186">
    <cfRule type="expression" dxfId="2356" priority="404" stopIfTrue="1">
      <formula>OR(J186="",AND(AM186=J186,OR(X186=1,Z186=1,AA186=1)))</formula>
    </cfRule>
    <cfRule type="expression" dxfId="2355" priority="405" stopIfTrue="1">
      <formula>OR(AND(AM186="",OR(Z186=1,AA186=1)),AND(AN186="",LEFT(AM186,4)="{C08"),AND(AS186="",RIGHT(AM186,3)="99}"))</formula>
    </cfRule>
  </conditionalFormatting>
  <conditionalFormatting sqref="G206 G191 G196">
    <cfRule type="expression" dxfId="2354" priority="403" stopIfTrue="1">
      <formula>$AG191&lt;&gt;TRUE</formula>
    </cfRule>
  </conditionalFormatting>
  <conditionalFormatting sqref="F210">
    <cfRule type="expression" dxfId="2353" priority="401">
      <formula>$AG210&lt;&gt;TRUE</formula>
    </cfRule>
    <cfRule type="expression" dxfId="2352" priority="402">
      <formula>$J210&lt;&gt;""</formula>
    </cfRule>
  </conditionalFormatting>
  <conditionalFormatting sqref="D18">
    <cfRule type="expression" dxfId="2351" priority="400">
      <formula>AG18&lt;&gt;TRUE</formula>
    </cfRule>
  </conditionalFormatting>
  <conditionalFormatting sqref="D191">
    <cfRule type="expression" dxfId="2350" priority="399">
      <formula>AG191&lt;&gt;TRUE</formula>
    </cfRule>
  </conditionalFormatting>
  <conditionalFormatting sqref="D196">
    <cfRule type="expression" dxfId="2349" priority="397">
      <formula>AG196&lt;&gt;TRUE</formula>
    </cfRule>
    <cfRule type="expression" dxfId="2348" priority="398" stopIfTrue="1">
      <formula>AND(A196="L")</formula>
    </cfRule>
  </conditionalFormatting>
  <conditionalFormatting sqref="L201:O201">
    <cfRule type="expression" dxfId="2347" priority="395" stopIfTrue="1">
      <formula>$AG201&lt;&gt;TRUE</formula>
    </cfRule>
    <cfRule type="expression" dxfId="2346" priority="396" stopIfTrue="1">
      <formula>$A201="L"</formula>
    </cfRule>
  </conditionalFormatting>
  <conditionalFormatting sqref="D201:J201">
    <cfRule type="expression" dxfId="2345" priority="393">
      <formula>$AG201&lt;&gt;TRUE</formula>
    </cfRule>
    <cfRule type="expression" dxfId="2344" priority="394" stopIfTrue="1">
      <formula>AND($A201="L")</formula>
    </cfRule>
  </conditionalFormatting>
  <conditionalFormatting sqref="BI1:DV1 BQ16:CN16">
    <cfRule type="expression" dxfId="2343" priority="392">
      <formula>AND(Edit_Mode=0)</formula>
    </cfRule>
  </conditionalFormatting>
  <conditionalFormatting sqref="BI16:BP16">
    <cfRule type="expression" dxfId="2342" priority="391">
      <formula>AND(Edit_Mode=0)</formula>
    </cfRule>
  </conditionalFormatting>
  <conditionalFormatting sqref="BJ4">
    <cfRule type="expression" dxfId="2341" priority="390">
      <formula>AND(Reconciliation_Flag=1,BJ$7=Filter_Business_Line_Main)</formula>
    </cfRule>
  </conditionalFormatting>
  <conditionalFormatting sqref="BK4">
    <cfRule type="expression" dxfId="2340" priority="389">
      <formula>AND(Reconciliation_Flag=1,BK$7=Filter_Business_Line_Main)</formula>
    </cfRule>
  </conditionalFormatting>
  <conditionalFormatting sqref="BL4">
    <cfRule type="expression" dxfId="2339" priority="388">
      <formula>AND(Reconciliation_Flag=1,BL$7=Filter_Business_Line_Main)</formula>
    </cfRule>
  </conditionalFormatting>
  <conditionalFormatting sqref="BM4">
    <cfRule type="expression" dxfId="2338" priority="387">
      <formula>AND(Reconciliation_Flag=1,BM$7=Filter_Business_Line_Main)</formula>
    </cfRule>
  </conditionalFormatting>
  <conditionalFormatting sqref="BN4">
    <cfRule type="expression" dxfId="2337" priority="386">
      <formula>AND(Reconciliation_Flag=1,BN$7=Filter_Business_Line_Main)</formula>
    </cfRule>
  </conditionalFormatting>
  <conditionalFormatting sqref="BO4">
    <cfRule type="expression" dxfId="2336" priority="385">
      <formula>AND(Reconciliation_Flag=1,BO$7=Filter_Business_Line_Main)</formula>
    </cfRule>
  </conditionalFormatting>
  <conditionalFormatting sqref="EA1 EF1 EK1:EO1 CO16 DI16:DL16 DN16:DQ16 DS16:DV16 CQ16:CV16 DF16:DG16">
    <cfRule type="expression" dxfId="2335" priority="384">
      <formula>AND(Edit_Mode=0)</formula>
    </cfRule>
  </conditionalFormatting>
  <conditionalFormatting sqref="EA16 EF16 EK16:EO16">
    <cfRule type="expression" dxfId="2334" priority="383">
      <formula>AND(Edit_Mode=0)</formula>
    </cfRule>
  </conditionalFormatting>
  <conditionalFormatting sqref="BS4">
    <cfRule type="expression" dxfId="2333" priority="382">
      <formula>AND(Reconciliation_Flag=1,BS$7=Filter_Business_Line_Sub)</formula>
    </cfRule>
  </conditionalFormatting>
  <conditionalFormatting sqref="BT4">
    <cfRule type="expression" dxfId="2332" priority="381">
      <formula>AND(Reconciliation_Flag=1,BT$7=Filter_Business_Line_Sub)</formula>
    </cfRule>
  </conditionalFormatting>
  <conditionalFormatting sqref="BU4">
    <cfRule type="expression" dxfId="2331" priority="380">
      <formula>AND(Reconciliation_Flag=1,BU$7=Filter_Business_Line_Sub)</formula>
    </cfRule>
  </conditionalFormatting>
  <conditionalFormatting sqref="BV4">
    <cfRule type="expression" dxfId="2330" priority="379">
      <formula>AND(Reconciliation_Flag=1,BV$7=Filter_Business_Line_Sub)</formula>
    </cfRule>
  </conditionalFormatting>
  <conditionalFormatting sqref="BW4">
    <cfRule type="expression" dxfId="2329" priority="378">
      <formula>AND(Reconciliation_Flag=1,BW$7=Filter_Business_Line_Sub)</formula>
    </cfRule>
  </conditionalFormatting>
  <conditionalFormatting sqref="BX4">
    <cfRule type="expression" dxfId="2328" priority="377">
      <formula>AND(Reconciliation_Flag=1,BX$7=Filter_Business_Line_Sub)</formula>
    </cfRule>
  </conditionalFormatting>
  <conditionalFormatting sqref="BY4">
    <cfRule type="expression" dxfId="2327" priority="376">
      <formula>AND(Reconciliation_Flag=1,BY$7=Filter_Business_Line_Sub)</formula>
    </cfRule>
  </conditionalFormatting>
  <conditionalFormatting sqref="BZ4">
    <cfRule type="expression" dxfId="2326" priority="375">
      <formula>AND(Reconciliation_Flag=1,BZ$7=Filter_Business_Line_Sub)</formula>
    </cfRule>
  </conditionalFormatting>
  <conditionalFormatting sqref="CA4">
    <cfRule type="expression" dxfId="2325" priority="374">
      <formula>AND(Reconciliation_Flag=1,CA$7=Filter_Business_Line_Sub)</formula>
    </cfRule>
  </conditionalFormatting>
  <conditionalFormatting sqref="CB4">
    <cfRule type="expression" dxfId="2324" priority="373">
      <formula>AND(Reconciliation_Flag=1,CB$7=Filter_Business_Line_Sub)</formula>
    </cfRule>
  </conditionalFormatting>
  <conditionalFormatting sqref="CC4">
    <cfRule type="expression" dxfId="2323" priority="372">
      <formula>AND(Reconciliation_Flag=1,CC$7=Filter_Business_Line_Sub)</formula>
    </cfRule>
  </conditionalFormatting>
  <conditionalFormatting sqref="CD4">
    <cfRule type="expression" dxfId="2322" priority="371">
      <formula>AND(Reconciliation_Flag=1,CD$7=Filter_Business_Line_Sub)</formula>
    </cfRule>
  </conditionalFormatting>
  <conditionalFormatting sqref="CE4">
    <cfRule type="expression" dxfId="2321" priority="370">
      <formula>AND(Reconciliation_Flag=1,CE$7=Filter_Business_Line_Sub)</formula>
    </cfRule>
  </conditionalFormatting>
  <conditionalFormatting sqref="CF4">
    <cfRule type="expression" dxfId="2320" priority="369">
      <formula>AND(Reconciliation_Flag=1,CF$7=Filter_Business_Line_Sub)</formula>
    </cfRule>
  </conditionalFormatting>
  <conditionalFormatting sqref="CG4">
    <cfRule type="expression" dxfId="2319" priority="368">
      <formula>AND(Reconciliation_Flag=1,CG$7=Filter_Business_Line_Sub)</formula>
    </cfRule>
  </conditionalFormatting>
  <conditionalFormatting sqref="CH4">
    <cfRule type="expression" dxfId="2318" priority="367">
      <formula>AND(Reconciliation_Flag=1,CH$7=Filter_Business_Line_Sub)</formula>
    </cfRule>
  </conditionalFormatting>
  <conditionalFormatting sqref="CI4">
    <cfRule type="expression" dxfId="2317" priority="366">
      <formula>AND(Reconciliation_Flag=1,CI$7=Filter_Business_Line_Sub)</formula>
    </cfRule>
  </conditionalFormatting>
  <conditionalFormatting sqref="CJ4">
    <cfRule type="expression" dxfId="2316" priority="365">
      <formula>AND(Reconciliation_Flag=1,CJ$7=Filter_Business_Line_Sub)</formula>
    </cfRule>
  </conditionalFormatting>
  <conditionalFormatting sqref="CK4">
    <cfRule type="expression" dxfId="2315" priority="364">
      <formula>AND(Reconciliation_Flag=1,CK$7=Filter_Business_Line_Sub)</formula>
    </cfRule>
  </conditionalFormatting>
  <conditionalFormatting sqref="CP4">
    <cfRule type="expression" dxfId="2314" priority="363">
      <formula>AND(Reconciliation_Flag=1,CP$7=Filter_Phase)</formula>
    </cfRule>
  </conditionalFormatting>
  <conditionalFormatting sqref="CQ4">
    <cfRule type="expression" dxfId="2313" priority="362">
      <formula>AND(Reconciliation_Flag=1,CQ$7=Filter_Phase)</formula>
    </cfRule>
  </conditionalFormatting>
  <conditionalFormatting sqref="CR4">
    <cfRule type="expression" dxfId="2312" priority="361">
      <formula>AND(Reconciliation_Flag=1,CR$7=Filter_Phase)</formula>
    </cfRule>
  </conditionalFormatting>
  <conditionalFormatting sqref="CS4">
    <cfRule type="expression" dxfId="2311" priority="360">
      <formula>AND(Reconciliation_Flag=1,CS$7=Filter_Phase)</formula>
    </cfRule>
  </conditionalFormatting>
  <conditionalFormatting sqref="CW4">
    <cfRule type="expression" dxfId="2310" priority="359">
      <formula>AND(Reconciliation_Flag=1,CW$18=1)</formula>
    </cfRule>
  </conditionalFormatting>
  <conditionalFormatting sqref="DI4">
    <cfRule type="expression" dxfId="2309" priority="358">
      <formula>AND(Reconciliation_Flag=1,DI$7=Filter_Size)</formula>
    </cfRule>
  </conditionalFormatting>
  <conditionalFormatting sqref="DJ4">
    <cfRule type="expression" dxfId="2308" priority="357">
      <formula>AND(Reconciliation_Flag=1,DJ$7=Filter_Size)</formula>
    </cfRule>
  </conditionalFormatting>
  <conditionalFormatting sqref="DN4">
    <cfRule type="expression" dxfId="2307" priority="356">
      <formula>AND(Reconciliation_Flag=1,DN$7=Filter_Contract)</formula>
    </cfRule>
  </conditionalFormatting>
  <conditionalFormatting sqref="DO4">
    <cfRule type="expression" dxfId="2306" priority="355">
      <formula>AND(Reconciliation_Flag=1,DO$7=Filter_Contract)</formula>
    </cfRule>
  </conditionalFormatting>
  <conditionalFormatting sqref="EM4">
    <cfRule type="expression" dxfId="2305" priority="354">
      <formula>AND(Reconciliation_Flag=1,EM$7=Filter_Fluor_Entities)</formula>
    </cfRule>
  </conditionalFormatting>
  <conditionalFormatting sqref="EN4">
    <cfRule type="expression" dxfId="2304" priority="353">
      <formula>AND(Reconciliation_Flag=1,EN$7=Filter_Fluor_Entities)</formula>
    </cfRule>
  </conditionalFormatting>
  <conditionalFormatting sqref="CX4">
    <cfRule type="expression" dxfId="2303" priority="352">
      <formula>AND(Reconciliation_Flag=1,CX$18=1)</formula>
    </cfRule>
  </conditionalFormatting>
  <conditionalFormatting sqref="CY4">
    <cfRule type="expression" dxfId="2302" priority="351">
      <formula>AND(Reconciliation_Flag=1,CY$18=1)</formula>
    </cfRule>
  </conditionalFormatting>
  <conditionalFormatting sqref="CZ4">
    <cfRule type="expression" dxfId="2301" priority="350">
      <formula>AND(Reconciliation_Flag=1,CZ$18=1)</formula>
    </cfRule>
  </conditionalFormatting>
  <conditionalFormatting sqref="DA4">
    <cfRule type="expression" dxfId="2300" priority="349">
      <formula>AND(Reconciliation_Flag=1,DA$18=1)</formula>
    </cfRule>
  </conditionalFormatting>
  <conditionalFormatting sqref="DB4">
    <cfRule type="expression" dxfId="2299" priority="348">
      <formula>AND(Reconciliation_Flag=1,DB$18=1)</formula>
    </cfRule>
  </conditionalFormatting>
  <conditionalFormatting sqref="DC4">
    <cfRule type="expression" dxfId="2298" priority="347">
      <formula>AND(Reconciliation_Flag=1,DC$18=1)</formula>
    </cfRule>
  </conditionalFormatting>
  <conditionalFormatting sqref="DD4">
    <cfRule type="expression" dxfId="2297" priority="346">
      <formula>AND(Reconciliation_Flag=1,DD$18=1)</formula>
    </cfRule>
  </conditionalFormatting>
  <conditionalFormatting sqref="DE4">
    <cfRule type="expression" dxfId="2296" priority="345">
      <formula>AND(Reconciliation_Flag=1,DE$18=1)</formula>
    </cfRule>
  </conditionalFormatting>
  <conditionalFormatting sqref="DW1:DZ1">
    <cfRule type="expression" dxfId="2295" priority="344">
      <formula>AND(Edit_Mode=0)</formula>
    </cfRule>
  </conditionalFormatting>
  <conditionalFormatting sqref="DX16:DZ16">
    <cfRule type="expression" dxfId="2294" priority="343">
      <formula>AND(Edit_Mode=0)</formula>
    </cfRule>
  </conditionalFormatting>
  <conditionalFormatting sqref="EB1:EE1">
    <cfRule type="expression" dxfId="2293" priority="342">
      <formula>AND(Edit_Mode=0)</formula>
    </cfRule>
  </conditionalFormatting>
  <conditionalFormatting sqref="EC16:EE16">
    <cfRule type="expression" dxfId="2292" priority="341">
      <formula>AND(Edit_Mode=0)</formula>
    </cfRule>
  </conditionalFormatting>
  <conditionalFormatting sqref="EC4">
    <cfRule type="expression" dxfId="2291" priority="340">
      <formula>AND(Reconciliation_Flag=1,EC$7=Filter_Joint_Venture)</formula>
    </cfRule>
  </conditionalFormatting>
  <conditionalFormatting sqref="ED4">
    <cfRule type="expression" dxfId="2290" priority="339">
      <formula>AND(Reconciliation_Flag=1,ED$7=Filter_Joint_Venture)</formula>
    </cfRule>
  </conditionalFormatting>
  <conditionalFormatting sqref="EG1:EJ1">
    <cfRule type="expression" dxfId="2289" priority="338">
      <formula>AND(Edit_Mode=0)</formula>
    </cfRule>
  </conditionalFormatting>
  <conditionalFormatting sqref="EH16:EJ16">
    <cfRule type="expression" dxfId="2288" priority="337">
      <formula>AND(Edit_Mode=0)</formula>
    </cfRule>
  </conditionalFormatting>
  <conditionalFormatting sqref="DS4">
    <cfRule type="expression" dxfId="2287" priority="336">
      <formula>AND(Reconciliation_Flag=1,DS$7=Filter_Corporate_Risk)</formula>
    </cfRule>
  </conditionalFormatting>
  <conditionalFormatting sqref="DT4">
    <cfRule type="expression" dxfId="2286" priority="335">
      <formula>AND(Reconciliation_Flag=1,DT$7=Filter_Corporate_Risk)</formula>
    </cfRule>
  </conditionalFormatting>
  <conditionalFormatting sqref="DX4">
    <cfRule type="expression" dxfId="2285" priority="334">
      <formula>AND(Reconciliation_Flag=1,DX$7=Filter_Distributed_Execution)</formula>
    </cfRule>
  </conditionalFormatting>
  <conditionalFormatting sqref="DY4">
    <cfRule type="expression" dxfId="2284" priority="333">
      <formula>AND(Reconciliation_Flag=1,DY$7=Filter_Distributed_Execution)</formula>
    </cfRule>
  </conditionalFormatting>
  <conditionalFormatting sqref="EH4">
    <cfRule type="expression" dxfId="2283" priority="332">
      <formula>AND(Reconciliation_Flag=1,EH$7=Filter_Modularization)</formula>
    </cfRule>
  </conditionalFormatting>
  <conditionalFormatting sqref="EI4">
    <cfRule type="expression" dxfId="2282" priority="331">
      <formula>AND(Reconciliation_Flag=1,EI$7=Filter_Modularization)</formula>
    </cfRule>
  </conditionalFormatting>
  <conditionalFormatting sqref="CO4">
    <cfRule type="expression" dxfId="2281" priority="330">
      <formula>AND(Reconciliation_Flag=1,CO$7=Filter_Phase)</formula>
    </cfRule>
  </conditionalFormatting>
  <conditionalFormatting sqref="DH16">
    <cfRule type="expression" dxfId="2280" priority="329">
      <formula>AND(Edit_Mode=0)</formula>
    </cfRule>
  </conditionalFormatting>
  <conditionalFormatting sqref="DM16">
    <cfRule type="expression" dxfId="2279" priority="328">
      <formula>AND(Edit_Mode=0)</formula>
    </cfRule>
  </conditionalFormatting>
  <conditionalFormatting sqref="DR16">
    <cfRule type="expression" dxfId="2278" priority="327">
      <formula>AND(Edit_Mode=0)</formula>
    </cfRule>
  </conditionalFormatting>
  <conditionalFormatting sqref="DW16">
    <cfRule type="expression" dxfId="2277" priority="326">
      <formula>AND(Edit_Mode=0)</formula>
    </cfRule>
  </conditionalFormatting>
  <conditionalFormatting sqref="EB16">
    <cfRule type="expression" dxfId="2276" priority="325">
      <formula>AND(Edit_Mode=0)</formula>
    </cfRule>
  </conditionalFormatting>
  <conditionalFormatting sqref="EG16">
    <cfRule type="expression" dxfId="2275" priority="324">
      <formula>AND(Edit_Mode=0)</formula>
    </cfRule>
  </conditionalFormatting>
  <conditionalFormatting sqref="CW16:DE16">
    <cfRule type="expression" dxfId="2274" priority="323">
      <formula>AND(Edit_Mode=0)</formula>
    </cfRule>
  </conditionalFormatting>
  <conditionalFormatting sqref="CW16:DE16">
    <cfRule type="expression" dxfId="2273" priority="322">
      <formula>AND(Edit_Mode=0)</formula>
    </cfRule>
  </conditionalFormatting>
  <conditionalFormatting sqref="E21">
    <cfRule type="expression" dxfId="2272" priority="320" stopIfTrue="1">
      <formula>AG21&lt;&gt;TRUE</formula>
    </cfRule>
    <cfRule type="expression" dxfId="2271" priority="321" stopIfTrue="1">
      <formula>A21="L"</formula>
    </cfRule>
  </conditionalFormatting>
  <conditionalFormatting sqref="J21">
    <cfRule type="expression" dxfId="2270" priority="318" stopIfTrue="1">
      <formula>AG21&lt;&gt;TRUE</formula>
    </cfRule>
    <cfRule type="expression" dxfId="2269" priority="319" stopIfTrue="1">
      <formula>AND(AH21=1,F21="")</formula>
    </cfRule>
  </conditionalFormatting>
  <conditionalFormatting sqref="L21:O21">
    <cfRule type="expression" dxfId="2268" priority="316" stopIfTrue="1">
      <formula>$AG21&lt;&gt;TRUE</formula>
    </cfRule>
    <cfRule type="expression" dxfId="2267" priority="317" stopIfTrue="1">
      <formula>$A21="L"</formula>
    </cfRule>
  </conditionalFormatting>
  <conditionalFormatting sqref="D21">
    <cfRule type="expression" dxfId="2266" priority="313">
      <formula>AG21&lt;&gt;TRUE</formula>
    </cfRule>
  </conditionalFormatting>
  <conditionalFormatting sqref="E24">
    <cfRule type="expression" dxfId="2265" priority="311" stopIfTrue="1">
      <formula>AG24&lt;&gt;TRUE</formula>
    </cfRule>
    <cfRule type="expression" dxfId="2264" priority="312" stopIfTrue="1">
      <formula>A24="L"</formula>
    </cfRule>
  </conditionalFormatting>
  <conditionalFormatting sqref="J24">
    <cfRule type="expression" dxfId="2263" priority="309" stopIfTrue="1">
      <formula>AG24&lt;&gt;TRUE</formula>
    </cfRule>
    <cfRule type="expression" dxfId="2262" priority="310" stopIfTrue="1">
      <formula>AND(AH24=1,F24="")</formula>
    </cfRule>
  </conditionalFormatting>
  <conditionalFormatting sqref="L24:O24">
    <cfRule type="expression" dxfId="2261" priority="307" stopIfTrue="1">
      <formula>$AG24&lt;&gt;TRUE</formula>
    </cfRule>
    <cfRule type="expression" dxfId="2260" priority="308" stopIfTrue="1">
      <formula>$A24="L"</formula>
    </cfRule>
  </conditionalFormatting>
  <conditionalFormatting sqref="D24">
    <cfRule type="expression" dxfId="2259" priority="304">
      <formula>AG24&lt;&gt;TRUE</formula>
    </cfRule>
  </conditionalFormatting>
  <conditionalFormatting sqref="E27">
    <cfRule type="expression" dxfId="2258" priority="302" stopIfTrue="1">
      <formula>AG27&lt;&gt;TRUE</formula>
    </cfRule>
    <cfRule type="expression" dxfId="2257" priority="303" stopIfTrue="1">
      <formula>A27="L"</formula>
    </cfRule>
  </conditionalFormatting>
  <conditionalFormatting sqref="J27">
    <cfRule type="expression" dxfId="2256" priority="300" stopIfTrue="1">
      <formula>AG27&lt;&gt;TRUE</formula>
    </cfRule>
    <cfRule type="expression" dxfId="2255" priority="301" stopIfTrue="1">
      <formula>AND(AH27=1,F27="")</formula>
    </cfRule>
  </conditionalFormatting>
  <conditionalFormatting sqref="L27:O27">
    <cfRule type="expression" dxfId="2254" priority="298" stopIfTrue="1">
      <formula>$AG27&lt;&gt;TRUE</formula>
    </cfRule>
    <cfRule type="expression" dxfId="2253" priority="299" stopIfTrue="1">
      <formula>$A27="L"</formula>
    </cfRule>
  </conditionalFormatting>
  <conditionalFormatting sqref="D27">
    <cfRule type="expression" dxfId="2252" priority="295">
      <formula>AG27&lt;&gt;TRUE</formula>
    </cfRule>
  </conditionalFormatting>
  <conditionalFormatting sqref="E30">
    <cfRule type="expression" dxfId="2251" priority="293" stopIfTrue="1">
      <formula>AG30&lt;&gt;TRUE</formula>
    </cfRule>
    <cfRule type="expression" dxfId="2250" priority="294" stopIfTrue="1">
      <formula>A30="L"</formula>
    </cfRule>
  </conditionalFormatting>
  <conditionalFormatting sqref="J30">
    <cfRule type="expression" dxfId="2249" priority="291" stopIfTrue="1">
      <formula>AG30&lt;&gt;TRUE</formula>
    </cfRule>
    <cfRule type="expression" dxfId="2248" priority="292" stopIfTrue="1">
      <formula>AND(AH30=1,F30="")</formula>
    </cfRule>
  </conditionalFormatting>
  <conditionalFormatting sqref="L30:O30">
    <cfRule type="expression" dxfId="2247" priority="289" stopIfTrue="1">
      <formula>$AG30&lt;&gt;TRUE</formula>
    </cfRule>
    <cfRule type="expression" dxfId="2246" priority="290" stopIfTrue="1">
      <formula>$A30="L"</formula>
    </cfRule>
  </conditionalFormatting>
  <conditionalFormatting sqref="D30">
    <cfRule type="expression" dxfId="2245" priority="286">
      <formula>AG30&lt;&gt;TRUE</formula>
    </cfRule>
  </conditionalFormatting>
  <conditionalFormatting sqref="E33">
    <cfRule type="expression" dxfId="2244" priority="284" stopIfTrue="1">
      <formula>AG33&lt;&gt;TRUE</formula>
    </cfRule>
    <cfRule type="expression" dxfId="2243" priority="285" stopIfTrue="1">
      <formula>A33="L"</formula>
    </cfRule>
  </conditionalFormatting>
  <conditionalFormatting sqref="J33">
    <cfRule type="expression" dxfId="2242" priority="282" stopIfTrue="1">
      <formula>AG33&lt;&gt;TRUE</formula>
    </cfRule>
    <cfRule type="expression" dxfId="2241" priority="283" stopIfTrue="1">
      <formula>AND(AH33=1,F33="")</formula>
    </cfRule>
  </conditionalFormatting>
  <conditionalFormatting sqref="L33:O33">
    <cfRule type="expression" dxfId="2240" priority="280" stopIfTrue="1">
      <formula>$AG33&lt;&gt;TRUE</formula>
    </cfRule>
    <cfRule type="expression" dxfId="2239" priority="281" stopIfTrue="1">
      <formula>$A33="L"</formula>
    </cfRule>
  </conditionalFormatting>
  <conditionalFormatting sqref="D33">
    <cfRule type="expression" dxfId="2238" priority="277">
      <formula>AG33&lt;&gt;TRUE</formula>
    </cfRule>
  </conditionalFormatting>
  <conditionalFormatting sqref="E36">
    <cfRule type="expression" dxfId="2237" priority="275" stopIfTrue="1">
      <formula>AG36&lt;&gt;TRUE</formula>
    </cfRule>
    <cfRule type="expression" dxfId="2236" priority="276" stopIfTrue="1">
      <formula>A36="L"</formula>
    </cfRule>
  </conditionalFormatting>
  <conditionalFormatting sqref="J36">
    <cfRule type="expression" dxfId="2235" priority="273" stopIfTrue="1">
      <formula>AG36&lt;&gt;TRUE</formula>
    </cfRule>
    <cfRule type="expression" dxfId="2234" priority="274" stopIfTrue="1">
      <formula>AND(AH36=1,F36="")</formula>
    </cfRule>
  </conditionalFormatting>
  <conditionalFormatting sqref="L36:O36">
    <cfRule type="expression" dxfId="2233" priority="271" stopIfTrue="1">
      <formula>$AG36&lt;&gt;TRUE</formula>
    </cfRule>
    <cfRule type="expression" dxfId="2232" priority="272" stopIfTrue="1">
      <formula>$A36="L"</formula>
    </cfRule>
  </conditionalFormatting>
  <conditionalFormatting sqref="D36">
    <cfRule type="expression" dxfId="2231" priority="268">
      <formula>AG36&lt;&gt;TRUE</formula>
    </cfRule>
  </conditionalFormatting>
  <conditionalFormatting sqref="E39">
    <cfRule type="expression" dxfId="2230" priority="266" stopIfTrue="1">
      <formula>AG39&lt;&gt;TRUE</formula>
    </cfRule>
    <cfRule type="expression" dxfId="2229" priority="267" stopIfTrue="1">
      <formula>A39="L"</formula>
    </cfRule>
  </conditionalFormatting>
  <conditionalFormatting sqref="J39">
    <cfRule type="expression" dxfId="2228" priority="264" stopIfTrue="1">
      <formula>AG39&lt;&gt;TRUE</formula>
    </cfRule>
    <cfRule type="expression" dxfId="2227" priority="265" stopIfTrue="1">
      <formula>AND(AH39=1,F39="")</formula>
    </cfRule>
  </conditionalFormatting>
  <conditionalFormatting sqref="L39:O39">
    <cfRule type="expression" dxfId="2226" priority="262" stopIfTrue="1">
      <formula>$AG39&lt;&gt;TRUE</formula>
    </cfRule>
    <cfRule type="expression" dxfId="2225" priority="263" stopIfTrue="1">
      <formula>$A39="L"</formula>
    </cfRule>
  </conditionalFormatting>
  <conditionalFormatting sqref="D39">
    <cfRule type="expression" dxfId="2224" priority="259">
      <formula>AG39&lt;&gt;TRUE</formula>
    </cfRule>
  </conditionalFormatting>
  <conditionalFormatting sqref="E42">
    <cfRule type="expression" dxfId="2223" priority="257" stopIfTrue="1">
      <formula>AG42&lt;&gt;TRUE</formula>
    </cfRule>
    <cfRule type="expression" dxfId="2222" priority="258" stopIfTrue="1">
      <formula>A42="L"</formula>
    </cfRule>
  </conditionalFormatting>
  <conditionalFormatting sqref="J42">
    <cfRule type="expression" dxfId="2221" priority="255" stopIfTrue="1">
      <formula>AG42&lt;&gt;TRUE</formula>
    </cfRule>
    <cfRule type="expression" dxfId="2220" priority="256" stopIfTrue="1">
      <formula>AND(AH42=1,F42="")</formula>
    </cfRule>
  </conditionalFormatting>
  <conditionalFormatting sqref="L42:O42">
    <cfRule type="expression" dxfId="2219" priority="253" stopIfTrue="1">
      <formula>$AG42&lt;&gt;TRUE</formula>
    </cfRule>
    <cfRule type="expression" dxfId="2218" priority="254" stopIfTrue="1">
      <formula>$A42="L"</formula>
    </cfRule>
  </conditionalFormatting>
  <conditionalFormatting sqref="D42">
    <cfRule type="expression" dxfId="2217" priority="250">
      <formula>AG42&lt;&gt;TRUE</formula>
    </cfRule>
  </conditionalFormatting>
  <conditionalFormatting sqref="E45">
    <cfRule type="expression" dxfId="2216" priority="248" stopIfTrue="1">
      <formula>AG45&lt;&gt;TRUE</formula>
    </cfRule>
    <cfRule type="expression" dxfId="2215" priority="249" stopIfTrue="1">
      <formula>A45="L"</formula>
    </cfRule>
  </conditionalFormatting>
  <conditionalFormatting sqref="J45">
    <cfRule type="expression" dxfId="2214" priority="246" stopIfTrue="1">
      <formula>AG45&lt;&gt;TRUE</formula>
    </cfRule>
    <cfRule type="expression" dxfId="2213" priority="247" stopIfTrue="1">
      <formula>AND(AH45=1,F45="")</formula>
    </cfRule>
  </conditionalFormatting>
  <conditionalFormatting sqref="L45:O45">
    <cfRule type="expression" dxfId="2212" priority="244" stopIfTrue="1">
      <formula>$AG45&lt;&gt;TRUE</formula>
    </cfRule>
    <cfRule type="expression" dxfId="2211" priority="245" stopIfTrue="1">
      <formula>$A45="L"</formula>
    </cfRule>
  </conditionalFormatting>
  <conditionalFormatting sqref="D45">
    <cfRule type="expression" dxfId="2210" priority="241">
      <formula>AG45&lt;&gt;TRUE</formula>
    </cfRule>
  </conditionalFormatting>
  <conditionalFormatting sqref="E48">
    <cfRule type="expression" dxfId="2209" priority="239" stopIfTrue="1">
      <formula>AG48&lt;&gt;TRUE</formula>
    </cfRule>
    <cfRule type="expression" dxfId="2208" priority="240" stopIfTrue="1">
      <formula>A48="L"</formula>
    </cfRule>
  </conditionalFormatting>
  <conditionalFormatting sqref="J48">
    <cfRule type="expression" dxfId="2207" priority="237" stopIfTrue="1">
      <formula>AG48&lt;&gt;TRUE</formula>
    </cfRule>
    <cfRule type="expression" dxfId="2206" priority="238" stopIfTrue="1">
      <formula>AND(AH48=1,F48="")</formula>
    </cfRule>
  </conditionalFormatting>
  <conditionalFormatting sqref="L48:O48">
    <cfRule type="expression" dxfId="2205" priority="235" stopIfTrue="1">
      <formula>$AG48&lt;&gt;TRUE</formula>
    </cfRule>
    <cfRule type="expression" dxfId="2204" priority="236" stopIfTrue="1">
      <formula>$A48="L"</formula>
    </cfRule>
  </conditionalFormatting>
  <conditionalFormatting sqref="D48">
    <cfRule type="expression" dxfId="2203" priority="232">
      <formula>AG48&lt;&gt;TRUE</formula>
    </cfRule>
  </conditionalFormatting>
  <conditionalFormatting sqref="E51">
    <cfRule type="expression" dxfId="2202" priority="230" stopIfTrue="1">
      <formula>AG51&lt;&gt;TRUE</formula>
    </cfRule>
    <cfRule type="expression" dxfId="2201" priority="231" stopIfTrue="1">
      <formula>A51="L"</formula>
    </cfRule>
  </conditionalFormatting>
  <conditionalFormatting sqref="J51">
    <cfRule type="expression" dxfId="2200" priority="228" stopIfTrue="1">
      <formula>AG51&lt;&gt;TRUE</formula>
    </cfRule>
    <cfRule type="expression" dxfId="2199" priority="229" stopIfTrue="1">
      <formula>AND(AH51=1,F51="")</formula>
    </cfRule>
  </conditionalFormatting>
  <conditionalFormatting sqref="L51:O51">
    <cfRule type="expression" dxfId="2198" priority="226" stopIfTrue="1">
      <formula>$AG51&lt;&gt;TRUE</formula>
    </cfRule>
    <cfRule type="expression" dxfId="2197" priority="227" stopIfTrue="1">
      <formula>$A51="L"</formula>
    </cfRule>
  </conditionalFormatting>
  <conditionalFormatting sqref="D51">
    <cfRule type="expression" dxfId="2196" priority="223">
      <formula>AG51&lt;&gt;TRUE</formula>
    </cfRule>
  </conditionalFormatting>
  <conditionalFormatting sqref="E54">
    <cfRule type="expression" dxfId="2195" priority="221" stopIfTrue="1">
      <formula>AG54&lt;&gt;TRUE</formula>
    </cfRule>
    <cfRule type="expression" dxfId="2194" priority="222" stopIfTrue="1">
      <formula>A54="L"</formula>
    </cfRule>
  </conditionalFormatting>
  <conditionalFormatting sqref="J54">
    <cfRule type="expression" dxfId="2193" priority="219" stopIfTrue="1">
      <formula>AG54&lt;&gt;TRUE</formula>
    </cfRule>
    <cfRule type="expression" dxfId="2192" priority="220" stopIfTrue="1">
      <formula>AND(AH54=1,F54="")</formula>
    </cfRule>
  </conditionalFormatting>
  <conditionalFormatting sqref="L54:O54">
    <cfRule type="expression" dxfId="2191" priority="217" stopIfTrue="1">
      <formula>$AG54&lt;&gt;TRUE</formula>
    </cfRule>
    <cfRule type="expression" dxfId="2190" priority="218" stopIfTrue="1">
      <formula>$A54="L"</formula>
    </cfRule>
  </conditionalFormatting>
  <conditionalFormatting sqref="D54">
    <cfRule type="expression" dxfId="2189" priority="214">
      <formula>AG54&lt;&gt;TRUE</formula>
    </cfRule>
  </conditionalFormatting>
  <conditionalFormatting sqref="E57">
    <cfRule type="expression" dxfId="2188" priority="212" stopIfTrue="1">
      <formula>AG57&lt;&gt;TRUE</formula>
    </cfRule>
    <cfRule type="expression" dxfId="2187" priority="213" stopIfTrue="1">
      <formula>A57="L"</formula>
    </cfRule>
  </conditionalFormatting>
  <conditionalFormatting sqref="J57">
    <cfRule type="expression" dxfId="2186" priority="210" stopIfTrue="1">
      <formula>AG57&lt;&gt;TRUE</formula>
    </cfRule>
    <cfRule type="expression" dxfId="2185" priority="211" stopIfTrue="1">
      <formula>AND(AH57=1,F57="")</formula>
    </cfRule>
  </conditionalFormatting>
  <conditionalFormatting sqref="L57:O57">
    <cfRule type="expression" dxfId="2184" priority="208" stopIfTrue="1">
      <formula>$AG57&lt;&gt;TRUE</formula>
    </cfRule>
    <cfRule type="expression" dxfId="2183" priority="209" stopIfTrue="1">
      <formula>$A57="L"</formula>
    </cfRule>
  </conditionalFormatting>
  <conditionalFormatting sqref="D57">
    <cfRule type="expression" dxfId="2182" priority="205">
      <formula>AG57&lt;&gt;TRUE</formula>
    </cfRule>
  </conditionalFormatting>
  <conditionalFormatting sqref="E60">
    <cfRule type="expression" dxfId="2181" priority="203" stopIfTrue="1">
      <formula>AG60&lt;&gt;TRUE</formula>
    </cfRule>
    <cfRule type="expression" dxfId="2180" priority="204" stopIfTrue="1">
      <formula>A60="L"</formula>
    </cfRule>
  </conditionalFormatting>
  <conditionalFormatting sqref="J60">
    <cfRule type="expression" dxfId="2179" priority="201" stopIfTrue="1">
      <formula>AG60&lt;&gt;TRUE</formula>
    </cfRule>
    <cfRule type="expression" dxfId="2178" priority="202" stopIfTrue="1">
      <formula>AND(AH60=1,F60="")</formula>
    </cfRule>
  </conditionalFormatting>
  <conditionalFormatting sqref="L60:O60">
    <cfRule type="expression" dxfId="2177" priority="199" stopIfTrue="1">
      <formula>$AG60&lt;&gt;TRUE</formula>
    </cfRule>
    <cfRule type="expression" dxfId="2176" priority="200" stopIfTrue="1">
      <formula>$A60="L"</formula>
    </cfRule>
  </conditionalFormatting>
  <conditionalFormatting sqref="D60">
    <cfRule type="expression" dxfId="2175" priority="196">
      <formula>AG60&lt;&gt;TRUE</formula>
    </cfRule>
  </conditionalFormatting>
  <conditionalFormatting sqref="E63">
    <cfRule type="expression" dxfId="2174" priority="194" stopIfTrue="1">
      <formula>AG63&lt;&gt;TRUE</formula>
    </cfRule>
    <cfRule type="expression" dxfId="2173" priority="195" stopIfTrue="1">
      <formula>A63="L"</formula>
    </cfRule>
  </conditionalFormatting>
  <conditionalFormatting sqref="J63">
    <cfRule type="expression" dxfId="2172" priority="192" stopIfTrue="1">
      <formula>AG63&lt;&gt;TRUE</formula>
    </cfRule>
    <cfRule type="expression" dxfId="2171" priority="193" stopIfTrue="1">
      <formula>AND(AH63=1,F63="")</formula>
    </cfRule>
  </conditionalFormatting>
  <conditionalFormatting sqref="L63:O63">
    <cfRule type="expression" dxfId="2170" priority="190" stopIfTrue="1">
      <formula>$AG63&lt;&gt;TRUE</formula>
    </cfRule>
    <cfRule type="expression" dxfId="2169" priority="191" stopIfTrue="1">
      <formula>$A63="L"</formula>
    </cfRule>
  </conditionalFormatting>
  <conditionalFormatting sqref="D63">
    <cfRule type="expression" dxfId="2168" priority="187">
      <formula>AG63&lt;&gt;TRUE</formula>
    </cfRule>
  </conditionalFormatting>
  <conditionalFormatting sqref="E66">
    <cfRule type="expression" dxfId="2167" priority="185" stopIfTrue="1">
      <formula>AG66&lt;&gt;TRUE</formula>
    </cfRule>
    <cfRule type="expression" dxfId="2166" priority="186" stopIfTrue="1">
      <formula>A66="L"</formula>
    </cfRule>
  </conditionalFormatting>
  <conditionalFormatting sqref="J66">
    <cfRule type="expression" dxfId="2165" priority="183" stopIfTrue="1">
      <formula>AG66&lt;&gt;TRUE</formula>
    </cfRule>
    <cfRule type="expression" dxfId="2164" priority="184" stopIfTrue="1">
      <formula>AND(AH66=1,F66="")</formula>
    </cfRule>
  </conditionalFormatting>
  <conditionalFormatting sqref="L66:O66">
    <cfRule type="expression" dxfId="2163" priority="181" stopIfTrue="1">
      <formula>$AG66&lt;&gt;TRUE</formula>
    </cfRule>
    <cfRule type="expression" dxfId="2162" priority="182" stopIfTrue="1">
      <formula>$A66="L"</formula>
    </cfRule>
  </conditionalFormatting>
  <conditionalFormatting sqref="D66">
    <cfRule type="expression" dxfId="2161" priority="178">
      <formula>AG66&lt;&gt;TRUE</formula>
    </cfRule>
  </conditionalFormatting>
  <conditionalFormatting sqref="E69">
    <cfRule type="expression" dxfId="2160" priority="176" stopIfTrue="1">
      <formula>AG69&lt;&gt;TRUE</formula>
    </cfRule>
    <cfRule type="expression" dxfId="2159" priority="177" stopIfTrue="1">
      <formula>A69="L"</formula>
    </cfRule>
  </conditionalFormatting>
  <conditionalFormatting sqref="J69">
    <cfRule type="expression" dxfId="2158" priority="174" stopIfTrue="1">
      <formula>AG69&lt;&gt;TRUE</formula>
    </cfRule>
    <cfRule type="expression" dxfId="2157" priority="175" stopIfTrue="1">
      <formula>AND(AH69=1,F69="")</formula>
    </cfRule>
  </conditionalFormatting>
  <conditionalFormatting sqref="L69:O69">
    <cfRule type="expression" dxfId="2156" priority="172" stopIfTrue="1">
      <formula>$AG69&lt;&gt;TRUE</formula>
    </cfRule>
    <cfRule type="expression" dxfId="2155" priority="173" stopIfTrue="1">
      <formula>$A69="L"</formula>
    </cfRule>
  </conditionalFormatting>
  <conditionalFormatting sqref="D69">
    <cfRule type="expression" dxfId="2154" priority="169">
      <formula>AG69&lt;&gt;TRUE</formula>
    </cfRule>
  </conditionalFormatting>
  <conditionalFormatting sqref="E72">
    <cfRule type="expression" dxfId="2153" priority="167" stopIfTrue="1">
      <formula>AG72&lt;&gt;TRUE</formula>
    </cfRule>
    <cfRule type="expression" dxfId="2152" priority="168" stopIfTrue="1">
      <formula>A72="L"</formula>
    </cfRule>
  </conditionalFormatting>
  <conditionalFormatting sqref="J72">
    <cfRule type="expression" dxfId="2151" priority="165" stopIfTrue="1">
      <formula>AG72&lt;&gt;TRUE</formula>
    </cfRule>
    <cfRule type="expression" dxfId="2150" priority="166" stopIfTrue="1">
      <formula>AND(AH72=1,F72="")</formula>
    </cfRule>
  </conditionalFormatting>
  <conditionalFormatting sqref="L72:O72">
    <cfRule type="expression" dxfId="2149" priority="163" stopIfTrue="1">
      <formula>$AG72&lt;&gt;TRUE</formula>
    </cfRule>
    <cfRule type="expression" dxfId="2148" priority="164" stopIfTrue="1">
      <formula>$A72="L"</formula>
    </cfRule>
  </conditionalFormatting>
  <conditionalFormatting sqref="D72">
    <cfRule type="expression" dxfId="2147" priority="160">
      <formula>AG72&lt;&gt;TRUE</formula>
    </cfRule>
  </conditionalFormatting>
  <conditionalFormatting sqref="E75">
    <cfRule type="expression" dxfId="2146" priority="158" stopIfTrue="1">
      <formula>AG75&lt;&gt;TRUE</formula>
    </cfRule>
    <cfRule type="expression" dxfId="2145" priority="159" stopIfTrue="1">
      <formula>A75="L"</formula>
    </cfRule>
  </conditionalFormatting>
  <conditionalFormatting sqref="J75">
    <cfRule type="expression" dxfId="2144" priority="156" stopIfTrue="1">
      <formula>AG75&lt;&gt;TRUE</formula>
    </cfRule>
    <cfRule type="expression" dxfId="2143" priority="157" stopIfTrue="1">
      <formula>AND(AH75=1,F75="")</formula>
    </cfRule>
  </conditionalFormatting>
  <conditionalFormatting sqref="L75:O75">
    <cfRule type="expression" dxfId="2142" priority="154" stopIfTrue="1">
      <formula>$AG75&lt;&gt;TRUE</formula>
    </cfRule>
    <cfRule type="expression" dxfId="2141" priority="155" stopIfTrue="1">
      <formula>$A75="L"</formula>
    </cfRule>
  </conditionalFormatting>
  <conditionalFormatting sqref="D75">
    <cfRule type="expression" dxfId="2140" priority="151">
      <formula>AG75&lt;&gt;TRUE</formula>
    </cfRule>
  </conditionalFormatting>
  <conditionalFormatting sqref="E78">
    <cfRule type="expression" dxfId="2139" priority="149" stopIfTrue="1">
      <formula>AG78&lt;&gt;TRUE</formula>
    </cfRule>
    <cfRule type="expression" dxfId="2138" priority="150" stopIfTrue="1">
      <formula>A78="L"</formula>
    </cfRule>
  </conditionalFormatting>
  <conditionalFormatting sqref="J78">
    <cfRule type="expression" dxfId="2137" priority="147" stopIfTrue="1">
      <formula>AG78&lt;&gt;TRUE</formula>
    </cfRule>
    <cfRule type="expression" dxfId="2136" priority="148" stopIfTrue="1">
      <formula>AND(AH78=1,F78="")</formula>
    </cfRule>
  </conditionalFormatting>
  <conditionalFormatting sqref="L78:O78">
    <cfRule type="expression" dxfId="2135" priority="145" stopIfTrue="1">
      <formula>$AG78&lt;&gt;TRUE</formula>
    </cfRule>
    <cfRule type="expression" dxfId="2134" priority="146" stopIfTrue="1">
      <formula>$A78="L"</formula>
    </cfRule>
  </conditionalFormatting>
  <conditionalFormatting sqref="D78">
    <cfRule type="expression" dxfId="2133" priority="142">
      <formula>AG78&lt;&gt;TRUE</formula>
    </cfRule>
  </conditionalFormatting>
  <conditionalFormatting sqref="E81">
    <cfRule type="expression" dxfId="2132" priority="140" stopIfTrue="1">
      <formula>AG81&lt;&gt;TRUE</formula>
    </cfRule>
    <cfRule type="expression" dxfId="2131" priority="141" stopIfTrue="1">
      <formula>A81="L"</formula>
    </cfRule>
  </conditionalFormatting>
  <conditionalFormatting sqref="J81">
    <cfRule type="expression" dxfId="2130" priority="138" stopIfTrue="1">
      <formula>AG81&lt;&gt;TRUE</formula>
    </cfRule>
    <cfRule type="expression" dxfId="2129" priority="139" stopIfTrue="1">
      <formula>AND(AH81=1,F81="")</formula>
    </cfRule>
  </conditionalFormatting>
  <conditionalFormatting sqref="L81:O81">
    <cfRule type="expression" dxfId="2128" priority="136" stopIfTrue="1">
      <formula>$AG81&lt;&gt;TRUE</formula>
    </cfRule>
    <cfRule type="expression" dxfId="2127" priority="137" stopIfTrue="1">
      <formula>$A81="L"</formula>
    </cfRule>
  </conditionalFormatting>
  <conditionalFormatting sqref="D81">
    <cfRule type="expression" dxfId="2126" priority="133">
      <formula>AG81&lt;&gt;TRUE</formula>
    </cfRule>
  </conditionalFormatting>
  <conditionalFormatting sqref="E84">
    <cfRule type="expression" dxfId="2125" priority="131" stopIfTrue="1">
      <formula>AG84&lt;&gt;TRUE</formula>
    </cfRule>
    <cfRule type="expression" dxfId="2124" priority="132" stopIfTrue="1">
      <formula>A84="L"</formula>
    </cfRule>
  </conditionalFormatting>
  <conditionalFormatting sqref="J84">
    <cfRule type="expression" dxfId="2123" priority="129" stopIfTrue="1">
      <formula>AG84&lt;&gt;TRUE</formula>
    </cfRule>
    <cfRule type="expression" dxfId="2122" priority="130" stopIfTrue="1">
      <formula>AND(AH84=1,F84="")</formula>
    </cfRule>
  </conditionalFormatting>
  <conditionalFormatting sqref="L84:O84">
    <cfRule type="expression" dxfId="2121" priority="127" stopIfTrue="1">
      <formula>$AG84&lt;&gt;TRUE</formula>
    </cfRule>
    <cfRule type="expression" dxfId="2120" priority="128" stopIfTrue="1">
      <formula>$A84="L"</formula>
    </cfRule>
  </conditionalFormatting>
  <conditionalFormatting sqref="D84">
    <cfRule type="expression" dxfId="2119" priority="124">
      <formula>AG84&lt;&gt;TRUE</formula>
    </cfRule>
  </conditionalFormatting>
  <conditionalFormatting sqref="E87">
    <cfRule type="expression" dxfId="2118" priority="122" stopIfTrue="1">
      <formula>AG87&lt;&gt;TRUE</formula>
    </cfRule>
    <cfRule type="expression" dxfId="2117" priority="123" stopIfTrue="1">
      <formula>A87="L"</formula>
    </cfRule>
  </conditionalFormatting>
  <conditionalFormatting sqref="J87">
    <cfRule type="expression" dxfId="2116" priority="120" stopIfTrue="1">
      <formula>AG87&lt;&gt;TRUE</formula>
    </cfRule>
    <cfRule type="expression" dxfId="2115" priority="121" stopIfTrue="1">
      <formula>AND(AH87=1,F87="")</formula>
    </cfRule>
  </conditionalFormatting>
  <conditionalFormatting sqref="L87:O87">
    <cfRule type="expression" dxfId="2114" priority="118" stopIfTrue="1">
      <formula>$AG87&lt;&gt;TRUE</formula>
    </cfRule>
    <cfRule type="expression" dxfId="2113" priority="119" stopIfTrue="1">
      <formula>$A87="L"</formula>
    </cfRule>
  </conditionalFormatting>
  <conditionalFormatting sqref="D87">
    <cfRule type="expression" dxfId="2112" priority="115">
      <formula>AG87&lt;&gt;TRUE</formula>
    </cfRule>
  </conditionalFormatting>
  <conditionalFormatting sqref="E90">
    <cfRule type="expression" dxfId="2111" priority="113" stopIfTrue="1">
      <formula>AG90&lt;&gt;TRUE</formula>
    </cfRule>
    <cfRule type="expression" dxfId="2110" priority="114" stopIfTrue="1">
      <formula>A90="L"</formula>
    </cfRule>
  </conditionalFormatting>
  <conditionalFormatting sqref="J90">
    <cfRule type="expression" dxfId="2109" priority="111" stopIfTrue="1">
      <formula>AG90&lt;&gt;TRUE</formula>
    </cfRule>
    <cfRule type="expression" dxfId="2108" priority="112" stopIfTrue="1">
      <formula>AND(AH90=1,F90="")</formula>
    </cfRule>
  </conditionalFormatting>
  <conditionalFormatting sqref="L90:O90">
    <cfRule type="expression" dxfId="2107" priority="109" stopIfTrue="1">
      <formula>$AG90&lt;&gt;TRUE</formula>
    </cfRule>
    <cfRule type="expression" dxfId="2106" priority="110" stopIfTrue="1">
      <formula>$A90="L"</formula>
    </cfRule>
  </conditionalFormatting>
  <conditionalFormatting sqref="D90">
    <cfRule type="expression" dxfId="2105" priority="106">
      <formula>AG90&lt;&gt;TRUE</formula>
    </cfRule>
  </conditionalFormatting>
  <conditionalFormatting sqref="E93">
    <cfRule type="expression" dxfId="2104" priority="104" stopIfTrue="1">
      <formula>AG93&lt;&gt;TRUE</formula>
    </cfRule>
    <cfRule type="expression" dxfId="2103" priority="105" stopIfTrue="1">
      <formula>A93="L"</formula>
    </cfRule>
  </conditionalFormatting>
  <conditionalFormatting sqref="J93">
    <cfRule type="expression" dxfId="2102" priority="102" stopIfTrue="1">
      <formula>AG93&lt;&gt;TRUE</formula>
    </cfRule>
    <cfRule type="expression" dxfId="2101" priority="103" stopIfTrue="1">
      <formula>AND(AH93=1,F93="")</formula>
    </cfRule>
  </conditionalFormatting>
  <conditionalFormatting sqref="L93:O93">
    <cfRule type="expression" dxfId="2100" priority="100" stopIfTrue="1">
      <formula>$AG93&lt;&gt;TRUE</formula>
    </cfRule>
    <cfRule type="expression" dxfId="2099" priority="101" stopIfTrue="1">
      <formula>$A93="L"</formula>
    </cfRule>
  </conditionalFormatting>
  <conditionalFormatting sqref="D93">
    <cfRule type="expression" dxfId="2098" priority="97">
      <formula>AG93&lt;&gt;TRUE</formula>
    </cfRule>
  </conditionalFormatting>
  <conditionalFormatting sqref="E96">
    <cfRule type="expression" dxfId="2097" priority="95" stopIfTrue="1">
      <formula>AG96&lt;&gt;TRUE</formula>
    </cfRule>
    <cfRule type="expression" dxfId="2096" priority="96" stopIfTrue="1">
      <formula>A96="L"</formula>
    </cfRule>
  </conditionalFormatting>
  <conditionalFormatting sqref="J96">
    <cfRule type="expression" dxfId="2095" priority="93" stopIfTrue="1">
      <formula>AG96&lt;&gt;TRUE</formula>
    </cfRule>
    <cfRule type="expression" dxfId="2094" priority="94" stopIfTrue="1">
      <formula>AND(AH96=1,F96="")</formula>
    </cfRule>
  </conditionalFormatting>
  <conditionalFormatting sqref="L96:O96">
    <cfRule type="expression" dxfId="2093" priority="91" stopIfTrue="1">
      <formula>$AG96&lt;&gt;TRUE</formula>
    </cfRule>
    <cfRule type="expression" dxfId="2092" priority="92" stopIfTrue="1">
      <formula>$A96="L"</formula>
    </cfRule>
  </conditionalFormatting>
  <conditionalFormatting sqref="D96">
    <cfRule type="expression" dxfId="2091" priority="88">
      <formula>AG96&lt;&gt;TRUE</formula>
    </cfRule>
  </conditionalFormatting>
  <conditionalFormatting sqref="E99">
    <cfRule type="expression" dxfId="2090" priority="86" stopIfTrue="1">
      <formula>AG99&lt;&gt;TRUE</formula>
    </cfRule>
    <cfRule type="expression" dxfId="2089" priority="87" stopIfTrue="1">
      <formula>A99="L"</formula>
    </cfRule>
  </conditionalFormatting>
  <conditionalFormatting sqref="J99">
    <cfRule type="expression" dxfId="2088" priority="84" stopIfTrue="1">
      <formula>AG99&lt;&gt;TRUE</formula>
    </cfRule>
    <cfRule type="expression" dxfId="2087" priority="85" stopIfTrue="1">
      <formula>AND(AH99=1,F99="")</formula>
    </cfRule>
  </conditionalFormatting>
  <conditionalFormatting sqref="L99:O99">
    <cfRule type="expression" dxfId="2086" priority="82" stopIfTrue="1">
      <formula>$AG99&lt;&gt;TRUE</formula>
    </cfRule>
    <cfRule type="expression" dxfId="2085" priority="83" stopIfTrue="1">
      <formula>$A99="L"</formula>
    </cfRule>
  </conditionalFormatting>
  <conditionalFormatting sqref="D99">
    <cfRule type="expression" dxfId="2084" priority="79">
      <formula>AG99&lt;&gt;TRUE</formula>
    </cfRule>
  </conditionalFormatting>
  <conditionalFormatting sqref="E102">
    <cfRule type="expression" dxfId="2083" priority="77" stopIfTrue="1">
      <formula>AG102&lt;&gt;TRUE</formula>
    </cfRule>
    <cfRule type="expression" dxfId="2082" priority="78" stopIfTrue="1">
      <formula>A102="L"</formula>
    </cfRule>
  </conditionalFormatting>
  <conditionalFormatting sqref="J102">
    <cfRule type="expression" dxfId="2081" priority="75" stopIfTrue="1">
      <formula>AG102&lt;&gt;TRUE</formula>
    </cfRule>
    <cfRule type="expression" dxfId="2080" priority="76" stopIfTrue="1">
      <formula>AND(AH102=1,F102="")</formula>
    </cfRule>
  </conditionalFormatting>
  <conditionalFormatting sqref="L102:O102">
    <cfRule type="expression" dxfId="2079" priority="73" stopIfTrue="1">
      <formula>$AG102&lt;&gt;TRUE</formula>
    </cfRule>
    <cfRule type="expression" dxfId="2078" priority="74" stopIfTrue="1">
      <formula>$A102="L"</formula>
    </cfRule>
  </conditionalFormatting>
  <conditionalFormatting sqref="D102">
    <cfRule type="expression" dxfId="2077" priority="70">
      <formula>AG102&lt;&gt;TRUE</formula>
    </cfRule>
  </conditionalFormatting>
  <conditionalFormatting sqref="E105">
    <cfRule type="expression" dxfId="2076" priority="68" stopIfTrue="1">
      <formula>AG105&lt;&gt;TRUE</formula>
    </cfRule>
    <cfRule type="expression" dxfId="2075" priority="69" stopIfTrue="1">
      <formula>A105="L"</formula>
    </cfRule>
  </conditionalFormatting>
  <conditionalFormatting sqref="J105">
    <cfRule type="expression" dxfId="2074" priority="66" stopIfTrue="1">
      <formula>AG105&lt;&gt;TRUE</formula>
    </cfRule>
    <cfRule type="expression" dxfId="2073" priority="67" stopIfTrue="1">
      <formula>AND(AH105=1,F105="")</formula>
    </cfRule>
  </conditionalFormatting>
  <conditionalFormatting sqref="L105:O105">
    <cfRule type="expression" dxfId="2072" priority="64" stopIfTrue="1">
      <formula>$AG105&lt;&gt;TRUE</formula>
    </cfRule>
    <cfRule type="expression" dxfId="2071" priority="65" stopIfTrue="1">
      <formula>$A105="L"</formula>
    </cfRule>
  </conditionalFormatting>
  <conditionalFormatting sqref="D105">
    <cfRule type="expression" dxfId="2070" priority="61">
      <formula>AG105&lt;&gt;TRUE</formula>
    </cfRule>
  </conditionalFormatting>
  <conditionalFormatting sqref="F18">
    <cfRule type="expression" dxfId="2069" priority="59">
      <formula>$AG18&lt;&gt;TRUE</formula>
    </cfRule>
    <cfRule type="expression" dxfId="2068" priority="60">
      <formula>$J18&lt;&gt;""</formula>
    </cfRule>
  </conditionalFormatting>
  <conditionalFormatting sqref="F21 H21:I21">
    <cfRule type="expression" dxfId="2067" priority="58" stopIfTrue="1">
      <formula>$AG21&lt;&gt;TRUE</formula>
    </cfRule>
  </conditionalFormatting>
  <conditionalFormatting sqref="G21">
    <cfRule type="expression" dxfId="2066" priority="57" stopIfTrue="1">
      <formula>$AG21&lt;&gt;TRUE</formula>
    </cfRule>
  </conditionalFormatting>
  <conditionalFormatting sqref="F24 H24:I24">
    <cfRule type="expression" dxfId="2065" priority="56" stopIfTrue="1">
      <formula>$AG24&lt;&gt;TRUE</formula>
    </cfRule>
  </conditionalFormatting>
  <conditionalFormatting sqref="G24">
    <cfRule type="expression" dxfId="2064" priority="55" stopIfTrue="1">
      <formula>$AG24&lt;&gt;TRUE</formula>
    </cfRule>
  </conditionalFormatting>
  <conditionalFormatting sqref="F27">
    <cfRule type="expression" dxfId="2063" priority="53">
      <formula>$AG27&lt;&gt;TRUE</formula>
    </cfRule>
    <cfRule type="expression" dxfId="2062" priority="54">
      <formula>$J27&lt;&gt;""</formula>
    </cfRule>
  </conditionalFormatting>
  <conditionalFormatting sqref="F30 H30:I30">
    <cfRule type="expression" dxfId="2061" priority="52" stopIfTrue="1">
      <formula>$AG30&lt;&gt;TRUE</formula>
    </cfRule>
  </conditionalFormatting>
  <conditionalFormatting sqref="G30">
    <cfRule type="expression" dxfId="2060" priority="51" stopIfTrue="1">
      <formula>$AG30&lt;&gt;TRUE</formula>
    </cfRule>
  </conditionalFormatting>
  <conditionalFormatting sqref="F33">
    <cfRule type="expression" dxfId="2059" priority="49">
      <formula>$AG33&lt;&gt;TRUE</formula>
    </cfRule>
    <cfRule type="expression" dxfId="2058" priority="50">
      <formula>$J33&lt;&gt;""</formula>
    </cfRule>
  </conditionalFormatting>
  <conditionalFormatting sqref="F36 H36:I36">
    <cfRule type="expression" dxfId="2057" priority="48" stopIfTrue="1">
      <formula>$AG36&lt;&gt;TRUE</formula>
    </cfRule>
  </conditionalFormatting>
  <conditionalFormatting sqref="G36">
    <cfRule type="expression" dxfId="2056" priority="47" stopIfTrue="1">
      <formula>$AG36&lt;&gt;TRUE</formula>
    </cfRule>
  </conditionalFormatting>
  <conditionalFormatting sqref="F39 H39:I39">
    <cfRule type="expression" dxfId="2055" priority="46" stopIfTrue="1">
      <formula>$AG39&lt;&gt;TRUE</formula>
    </cfRule>
  </conditionalFormatting>
  <conditionalFormatting sqref="G39">
    <cfRule type="expression" dxfId="2054" priority="45" stopIfTrue="1">
      <formula>$AG39&lt;&gt;TRUE</formula>
    </cfRule>
  </conditionalFormatting>
  <conditionalFormatting sqref="F42 H42:I42">
    <cfRule type="expression" dxfId="2053" priority="44" stopIfTrue="1">
      <formula>$AG42&lt;&gt;TRUE</formula>
    </cfRule>
  </conditionalFormatting>
  <conditionalFormatting sqref="G42">
    <cfRule type="expression" dxfId="2052" priority="43" stopIfTrue="1">
      <formula>$AG42&lt;&gt;TRUE</formula>
    </cfRule>
  </conditionalFormatting>
  <conditionalFormatting sqref="F45 H45:I45">
    <cfRule type="expression" dxfId="2051" priority="42" stopIfTrue="1">
      <formula>$AG45&lt;&gt;TRUE</formula>
    </cfRule>
  </conditionalFormatting>
  <conditionalFormatting sqref="G45">
    <cfRule type="expression" dxfId="2050" priority="41" stopIfTrue="1">
      <formula>$AG45&lt;&gt;TRUE</formula>
    </cfRule>
  </conditionalFormatting>
  <conditionalFormatting sqref="F48 H48:I48">
    <cfRule type="expression" dxfId="2049" priority="40" stopIfTrue="1">
      <formula>$AG48&lt;&gt;TRUE</formula>
    </cfRule>
  </conditionalFormatting>
  <conditionalFormatting sqref="G48">
    <cfRule type="expression" dxfId="2048" priority="39" stopIfTrue="1">
      <formula>$AG48&lt;&gt;TRUE</formula>
    </cfRule>
  </conditionalFormatting>
  <conditionalFormatting sqref="F51 H51:I51">
    <cfRule type="expression" dxfId="2047" priority="38" stopIfTrue="1">
      <formula>$AG51&lt;&gt;TRUE</formula>
    </cfRule>
  </conditionalFormatting>
  <conditionalFormatting sqref="G51">
    <cfRule type="expression" dxfId="2046" priority="37" stopIfTrue="1">
      <formula>$AG51&lt;&gt;TRUE</formula>
    </cfRule>
  </conditionalFormatting>
  <conditionalFormatting sqref="F54 H54:I54">
    <cfRule type="expression" dxfId="2045" priority="36" stopIfTrue="1">
      <formula>$AG54&lt;&gt;TRUE</formula>
    </cfRule>
  </conditionalFormatting>
  <conditionalFormatting sqref="G54">
    <cfRule type="expression" dxfId="2044" priority="35" stopIfTrue="1">
      <formula>$AG54&lt;&gt;TRUE</formula>
    </cfRule>
  </conditionalFormatting>
  <conditionalFormatting sqref="F57 H57:I57">
    <cfRule type="expression" dxfId="2043" priority="34" stopIfTrue="1">
      <formula>$AG57&lt;&gt;TRUE</formula>
    </cfRule>
  </conditionalFormatting>
  <conditionalFormatting sqref="G57">
    <cfRule type="expression" dxfId="2042" priority="33" stopIfTrue="1">
      <formula>$AG57&lt;&gt;TRUE</formula>
    </cfRule>
  </conditionalFormatting>
  <conditionalFormatting sqref="F60 H60:I60">
    <cfRule type="expression" dxfId="2041" priority="32" stopIfTrue="1">
      <formula>$AG60&lt;&gt;TRUE</formula>
    </cfRule>
  </conditionalFormatting>
  <conditionalFormatting sqref="G60">
    <cfRule type="expression" dxfId="2040" priority="31" stopIfTrue="1">
      <formula>$AG60&lt;&gt;TRUE</formula>
    </cfRule>
  </conditionalFormatting>
  <conditionalFormatting sqref="F63 H63:I63">
    <cfRule type="expression" dxfId="2039" priority="30" stopIfTrue="1">
      <formula>$AG63&lt;&gt;TRUE</formula>
    </cfRule>
  </conditionalFormatting>
  <conditionalFormatting sqref="G63">
    <cfRule type="expression" dxfId="2038" priority="29" stopIfTrue="1">
      <formula>$AG63&lt;&gt;TRUE</formula>
    </cfRule>
  </conditionalFormatting>
  <conditionalFormatting sqref="F66 H66:I66">
    <cfRule type="expression" dxfId="2037" priority="28" stopIfTrue="1">
      <formula>$AG66&lt;&gt;TRUE</formula>
    </cfRule>
  </conditionalFormatting>
  <conditionalFormatting sqref="G66">
    <cfRule type="expression" dxfId="2036" priority="27" stopIfTrue="1">
      <formula>$AG66&lt;&gt;TRUE</formula>
    </cfRule>
  </conditionalFormatting>
  <conditionalFormatting sqref="F69 H69:I69">
    <cfRule type="expression" dxfId="2035" priority="26" stopIfTrue="1">
      <formula>$AG69&lt;&gt;TRUE</formula>
    </cfRule>
  </conditionalFormatting>
  <conditionalFormatting sqref="G69">
    <cfRule type="expression" dxfId="2034" priority="25" stopIfTrue="1">
      <formula>$AG69&lt;&gt;TRUE</formula>
    </cfRule>
  </conditionalFormatting>
  <conditionalFormatting sqref="F72 H72:I72">
    <cfRule type="expression" dxfId="2033" priority="24" stopIfTrue="1">
      <formula>$AG72&lt;&gt;TRUE</formula>
    </cfRule>
  </conditionalFormatting>
  <conditionalFormatting sqref="G72">
    <cfRule type="expression" dxfId="2032" priority="23" stopIfTrue="1">
      <formula>$AG72&lt;&gt;TRUE</formula>
    </cfRule>
  </conditionalFormatting>
  <conditionalFormatting sqref="F75">
    <cfRule type="expression" dxfId="2031" priority="21">
      <formula>$AG75&lt;&gt;TRUE</formula>
    </cfRule>
    <cfRule type="expression" dxfId="2030" priority="22">
      <formula>$J75&lt;&gt;""</formula>
    </cfRule>
  </conditionalFormatting>
  <conditionalFormatting sqref="F78 H78:I78">
    <cfRule type="expression" dxfId="2029" priority="20" stopIfTrue="1">
      <formula>$AG78&lt;&gt;TRUE</formula>
    </cfRule>
  </conditionalFormatting>
  <conditionalFormatting sqref="G78">
    <cfRule type="expression" dxfId="2028" priority="19" stopIfTrue="1">
      <formula>$AG78&lt;&gt;TRUE</formula>
    </cfRule>
  </conditionalFormatting>
  <conditionalFormatting sqref="F81 H81:I81">
    <cfRule type="expression" dxfId="2027" priority="18" stopIfTrue="1">
      <formula>$AG81&lt;&gt;TRUE</formula>
    </cfRule>
  </conditionalFormatting>
  <conditionalFormatting sqref="G81">
    <cfRule type="expression" dxfId="2026" priority="17" stopIfTrue="1">
      <formula>$AG81&lt;&gt;TRUE</formula>
    </cfRule>
  </conditionalFormatting>
  <conditionalFormatting sqref="F84 H84:I84">
    <cfRule type="expression" dxfId="2025" priority="16" stopIfTrue="1">
      <formula>$AG84&lt;&gt;TRUE</formula>
    </cfRule>
  </conditionalFormatting>
  <conditionalFormatting sqref="G84">
    <cfRule type="expression" dxfId="2024" priority="15" stopIfTrue="1">
      <formula>$AG84&lt;&gt;TRUE</formula>
    </cfRule>
  </conditionalFormatting>
  <conditionalFormatting sqref="F87 H87:I87">
    <cfRule type="expression" dxfId="2023" priority="14" stopIfTrue="1">
      <formula>$AG87&lt;&gt;TRUE</formula>
    </cfRule>
  </conditionalFormatting>
  <conditionalFormatting sqref="G87">
    <cfRule type="expression" dxfId="2022" priority="13" stopIfTrue="1">
      <formula>$AG87&lt;&gt;TRUE</formula>
    </cfRule>
  </conditionalFormatting>
  <conditionalFormatting sqref="F90 H90:I90">
    <cfRule type="expression" dxfId="2021" priority="12" stopIfTrue="1">
      <formula>$AG90&lt;&gt;TRUE</formula>
    </cfRule>
  </conditionalFormatting>
  <conditionalFormatting sqref="G90">
    <cfRule type="expression" dxfId="2020" priority="11" stopIfTrue="1">
      <formula>$AG90&lt;&gt;TRUE</formula>
    </cfRule>
  </conditionalFormatting>
  <conditionalFormatting sqref="F93 H93:I93">
    <cfRule type="expression" dxfId="2019" priority="10" stopIfTrue="1">
      <formula>$AG93&lt;&gt;TRUE</formula>
    </cfRule>
  </conditionalFormatting>
  <conditionalFormatting sqref="G93">
    <cfRule type="expression" dxfId="2018" priority="9" stopIfTrue="1">
      <formula>$AG93&lt;&gt;TRUE</formula>
    </cfRule>
  </conditionalFormatting>
  <conditionalFormatting sqref="F96 H96:I96">
    <cfRule type="expression" dxfId="2017" priority="8" stopIfTrue="1">
      <formula>$AG96&lt;&gt;TRUE</formula>
    </cfRule>
  </conditionalFormatting>
  <conditionalFormatting sqref="G96">
    <cfRule type="expression" dxfId="2016" priority="7" stopIfTrue="1">
      <formula>$AG96&lt;&gt;TRUE</formula>
    </cfRule>
  </conditionalFormatting>
  <conditionalFormatting sqref="F99 H99:I99">
    <cfRule type="expression" dxfId="2015" priority="6" stopIfTrue="1">
      <formula>$AG99&lt;&gt;TRUE</formula>
    </cfRule>
  </conditionalFormatting>
  <conditionalFormatting sqref="G99">
    <cfRule type="expression" dxfId="2014" priority="5" stopIfTrue="1">
      <formula>$AG99&lt;&gt;TRUE</formula>
    </cfRule>
  </conditionalFormatting>
  <conditionalFormatting sqref="F102 H102:I102">
    <cfRule type="expression" dxfId="2013" priority="4" stopIfTrue="1">
      <formula>$AG102&lt;&gt;TRUE</formula>
    </cfRule>
  </conditionalFormatting>
  <conditionalFormatting sqref="G102">
    <cfRule type="expression" dxfId="2012" priority="3" stopIfTrue="1">
      <formula>$AG102&lt;&gt;TRUE</formula>
    </cfRule>
  </conditionalFormatting>
  <conditionalFormatting sqref="F105">
    <cfRule type="expression" dxfId="2011" priority="1">
      <formula>$AG105&lt;&gt;TRUE</formula>
    </cfRule>
    <cfRule type="expression" dxfId="2010" priority="2">
      <formula>$J105&lt;&gt;""</formula>
    </cfRule>
  </conditionalFormatting>
  <printOptions horizontalCentered="1"/>
  <pageMargins left="0.5" right="0.5" top="1" bottom="0.75" header="0.25" footer="0.25"/>
  <pageSetup scale="75" fitToHeight="200" orientation="landscape" r:id="rId1"/>
  <headerFooter alignWithMargins="0">
    <oddHeader>&amp;L&amp;"Arial,bold"&amp;10Teck Resources 
HVC MLE
Project No: CM00119
Audit No: XX-YY-AU-ZZZ&amp;R&amp;"Arial,bold"&amp;10Form 000.509.F9161
Form Date 23Feb2023
Page &amp;P of &amp;N
Date Prepared: 30Jul2026</oddHeader>
    <oddFooter>&amp;R&amp;"Arial,bold"&amp;10Quality Audit Checklist for Electrical Work Contractors -- C&amp;&amp;F Quality&amp;L&amp;8&amp;F; &amp;A
Copyright © 2023, Fluor Corporation.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Option Button 1">
              <controlPr defaultSize="0" autoFill="0" autoLine="0" autoPict="0" macro="[0]!Reset_Status">
                <anchor moveWithCells="1">
                  <from>
                    <xdr:col>9</xdr:col>
                    <xdr:colOff>220980</xdr:colOff>
                    <xdr:row>2</xdr:row>
                    <xdr:rowOff>22860</xdr:rowOff>
                  </from>
                  <to>
                    <xdr:col>9</xdr:col>
                    <xdr:colOff>541020</xdr:colOff>
                    <xdr:row>2</xdr:row>
                    <xdr:rowOff>251460</xdr:rowOff>
                  </to>
                </anchor>
              </controlPr>
            </control>
          </mc:Choice>
        </mc:AlternateContent>
        <mc:AlternateContent xmlns:mc="http://schemas.openxmlformats.org/markup-compatibility/2006">
          <mc:Choice Requires="x14">
            <control shapeId="846850" r:id="rId5" name="Option Button 2">
              <controlPr defaultSize="0" autoFill="0" autoLine="0" autoPict="0" macro="[0]!Reset_Status">
                <anchor moveWithCells="1">
                  <from>
                    <xdr:col>9</xdr:col>
                    <xdr:colOff>220980</xdr:colOff>
                    <xdr:row>3</xdr:row>
                    <xdr:rowOff>22860</xdr:rowOff>
                  </from>
                  <to>
                    <xdr:col>9</xdr:col>
                    <xdr:colOff>541020</xdr:colOff>
                    <xdr:row>3</xdr:row>
                    <xdr:rowOff>251460</xdr:rowOff>
                  </to>
                </anchor>
              </controlPr>
            </control>
          </mc:Choice>
        </mc:AlternateContent>
        <mc:AlternateContent xmlns:mc="http://schemas.openxmlformats.org/markup-compatibility/2006">
          <mc:Choice Requires="x14">
            <control shapeId="846851" r:id="rId6" name="Button 3">
              <controlPr defaultSize="0" print="0" autoFill="0" autoPict="0" macro="[0]!Reset_Findings">
                <anchor moveWithCells="1">
                  <from>
                    <xdr:col>9</xdr:col>
                    <xdr:colOff>45720</xdr:colOff>
                    <xdr:row>11</xdr:row>
                    <xdr:rowOff>22860</xdr:rowOff>
                  </from>
                  <to>
                    <xdr:col>9</xdr:col>
                    <xdr:colOff>594360</xdr:colOff>
                    <xdr:row>11</xdr:row>
                    <xdr:rowOff>182880</xdr:rowOff>
                  </to>
                </anchor>
              </controlPr>
            </control>
          </mc:Choice>
        </mc:AlternateContent>
        <mc:AlternateContent xmlns:mc="http://schemas.openxmlformats.org/markup-compatibility/2006">
          <mc:Choice Requires="x14">
            <control shapeId="846852" r:id="rId7" name="Button 4">
              <controlPr defaultSize="0" print="0" autoFill="0" autoPict="0" macro="[0]!Reset_Points">
                <anchor moveWithCells="1">
                  <from>
                    <xdr:col>9</xdr:col>
                    <xdr:colOff>45720</xdr:colOff>
                    <xdr:row>15</xdr:row>
                    <xdr:rowOff>22860</xdr:rowOff>
                  </from>
                  <to>
                    <xdr:col>9</xdr:col>
                    <xdr:colOff>594360</xdr:colOff>
                    <xdr:row>15</xdr:row>
                    <xdr:rowOff>182880</xdr:rowOff>
                  </to>
                </anchor>
              </controlPr>
            </control>
          </mc:Choice>
        </mc:AlternateContent>
        <mc:AlternateContent xmlns:mc="http://schemas.openxmlformats.org/markup-compatibility/2006">
          <mc:Choice Requires="x14">
            <control shapeId="846853" r:id="rId8" name="Button 5">
              <controlPr defaultSize="0" print="0" autoFill="0" autoPict="0" macro="[0]!Add_Finding_Button">
                <anchor moveWithCells="1">
                  <from>
                    <xdr:col>4</xdr:col>
                    <xdr:colOff>3528060</xdr:colOff>
                    <xdr:row>11</xdr:row>
                    <xdr:rowOff>22860</xdr:rowOff>
                  </from>
                  <to>
                    <xdr:col>4</xdr:col>
                    <xdr:colOff>4084320</xdr:colOff>
                    <xdr:row>11</xdr:row>
                    <xdr:rowOff>182880</xdr:rowOff>
                  </to>
                </anchor>
              </controlPr>
            </control>
          </mc:Choice>
        </mc:AlternateContent>
        <mc:AlternateContent xmlns:mc="http://schemas.openxmlformats.org/markup-compatibility/2006">
          <mc:Choice Requires="x14">
            <control shapeId="846854" r:id="rId9" name="Button 6">
              <controlPr defaultSize="0" print="0" autoFill="0" autoPict="0" macro="[0]!Remove_Finding_Button">
                <anchor moveWithCells="1">
                  <from>
                    <xdr:col>4</xdr:col>
                    <xdr:colOff>4114800</xdr:colOff>
                    <xdr:row>11</xdr:row>
                    <xdr:rowOff>22860</xdr:rowOff>
                  </from>
                  <to>
                    <xdr:col>4</xdr:col>
                    <xdr:colOff>4671060</xdr:colOff>
                    <xdr:row>11</xdr:row>
                    <xdr:rowOff>182880</xdr:rowOff>
                  </to>
                </anchor>
              </controlPr>
            </control>
          </mc:Choice>
        </mc:AlternateContent>
        <mc:AlternateContent xmlns:mc="http://schemas.openxmlformats.org/markup-compatibility/2006">
          <mc:Choice Requires="x14">
            <control shapeId="846855" r:id="rId10" name="Button 7">
              <controlPr defaultSize="0" print="0" autoFill="0" autoPict="0" macro="[0]!Comments_Insert_Row">
                <anchor moveWithCells="1">
                  <from>
                    <xdr:col>9</xdr:col>
                    <xdr:colOff>2476500</xdr:colOff>
                    <xdr:row>106</xdr:row>
                    <xdr:rowOff>7620</xdr:rowOff>
                  </from>
                  <to>
                    <xdr:col>9</xdr:col>
                    <xdr:colOff>3398520</xdr:colOff>
                    <xdr:row>107</xdr:row>
                    <xdr:rowOff>0</xdr:rowOff>
                  </to>
                </anchor>
              </controlPr>
            </control>
          </mc:Choice>
        </mc:AlternateContent>
        <mc:AlternateContent xmlns:mc="http://schemas.openxmlformats.org/markup-compatibility/2006">
          <mc:Choice Requires="x14">
            <control shapeId="846856" r:id="rId11" name="Button 8">
              <controlPr defaultSize="0" print="0" autoFill="0" autoPict="0" macro="[0]!Comments_Delete_Row">
                <anchor moveWithCells="1">
                  <from>
                    <xdr:col>9</xdr:col>
                    <xdr:colOff>3429000</xdr:colOff>
                    <xdr:row>106</xdr:row>
                    <xdr:rowOff>7620</xdr:rowOff>
                  </from>
                  <to>
                    <xdr:col>9</xdr:col>
                    <xdr:colOff>4251960</xdr:colOff>
                    <xdr:row>107</xdr:row>
                    <xdr:rowOff>0</xdr:rowOff>
                  </to>
                </anchor>
              </controlPr>
            </control>
          </mc:Choice>
        </mc:AlternateContent>
        <mc:AlternateContent xmlns:mc="http://schemas.openxmlformats.org/markup-compatibility/2006">
          <mc:Choice Requires="x14">
            <control shapeId="846857" r:id="rId12" name="Button 9">
              <controlPr defaultSize="0" print="0" autoFill="0" autoPict="0" macro="[0]!Add_POA_Button">
                <anchor moveWithCells="1">
                  <from>
                    <xdr:col>4</xdr:col>
                    <xdr:colOff>3528060</xdr:colOff>
                    <xdr:row>15</xdr:row>
                    <xdr:rowOff>22860</xdr:rowOff>
                  </from>
                  <to>
                    <xdr:col>4</xdr:col>
                    <xdr:colOff>4084320</xdr:colOff>
                    <xdr:row>15</xdr:row>
                    <xdr:rowOff>182880</xdr:rowOff>
                  </to>
                </anchor>
              </controlPr>
            </control>
          </mc:Choice>
        </mc:AlternateContent>
        <mc:AlternateContent xmlns:mc="http://schemas.openxmlformats.org/markup-compatibility/2006">
          <mc:Choice Requires="x14">
            <control shapeId="846858" r:id="rId13" name="Button 10">
              <controlPr defaultSize="0" print="0" autoFill="0" autoPict="0" macro="[0]!Remove_POA_Button">
                <anchor moveWithCells="1">
                  <from>
                    <xdr:col>4</xdr:col>
                    <xdr:colOff>4114800</xdr:colOff>
                    <xdr:row>15</xdr:row>
                    <xdr:rowOff>22860</xdr:rowOff>
                  </from>
                  <to>
                    <xdr:col>4</xdr:col>
                    <xdr:colOff>4671060</xdr:colOff>
                    <xdr:row>15</xdr:row>
                    <xdr:rowOff>182880</xdr:rowOff>
                  </to>
                </anchor>
              </controlPr>
            </control>
          </mc:Choice>
        </mc:AlternateContent>
        <mc:AlternateContent xmlns:mc="http://schemas.openxmlformats.org/markup-compatibility/2006">
          <mc:Choice Requires="x14">
            <control shapeId="846859" r:id="rId14" name="Spell Check Button">
              <controlPr defaultSize="0" print="0" autoFill="0" autoPict="0" macro="[0]!Spell_Check_Topic">
                <anchor moveWithCells="1">
                  <from>
                    <xdr:col>5</xdr:col>
                    <xdr:colOff>22860</xdr:colOff>
                    <xdr:row>4</xdr:row>
                    <xdr:rowOff>22860</xdr:rowOff>
                  </from>
                  <to>
                    <xdr:col>9</xdr:col>
                    <xdr:colOff>0</xdr:colOff>
                    <xdr:row>4</xdr:row>
                    <xdr:rowOff>182880</xdr:rowOff>
                  </to>
                </anchor>
              </controlPr>
            </control>
          </mc:Choice>
        </mc:AlternateContent>
        <mc:AlternateContent xmlns:mc="http://schemas.openxmlformats.org/markup-compatibility/2006">
          <mc:Choice Requires="x14">
            <control shapeId="846860" r:id="rId15" name="Button 12">
              <controlPr defaultSize="0" print="0" autoFill="0" autoPict="0" macro="[0]!Audit_Sum_Insert_Row">
                <anchor moveWithCells="1">
                  <from>
                    <xdr:col>9</xdr:col>
                    <xdr:colOff>2476500</xdr:colOff>
                    <xdr:row>7</xdr:row>
                    <xdr:rowOff>22860</xdr:rowOff>
                  </from>
                  <to>
                    <xdr:col>9</xdr:col>
                    <xdr:colOff>3398520</xdr:colOff>
                    <xdr:row>7</xdr:row>
                    <xdr:rowOff>182880</xdr:rowOff>
                  </to>
                </anchor>
              </controlPr>
            </control>
          </mc:Choice>
        </mc:AlternateContent>
        <mc:AlternateContent xmlns:mc="http://schemas.openxmlformats.org/markup-compatibility/2006">
          <mc:Choice Requires="x14">
            <control shapeId="846861" r:id="rId16" name="Button 13">
              <controlPr defaultSize="0" print="0" autoFill="0" autoPict="0" macro="[0]!Audit_Sum_Delete_Row">
                <anchor moveWithCells="1">
                  <from>
                    <xdr:col>9</xdr:col>
                    <xdr:colOff>3429000</xdr:colOff>
                    <xdr:row>7</xdr:row>
                    <xdr:rowOff>22860</xdr:rowOff>
                  </from>
                  <to>
                    <xdr:col>9</xdr:col>
                    <xdr:colOff>4251960</xdr:colOff>
                    <xdr:row>7</xdr:row>
                    <xdr:rowOff>182880</xdr:rowOff>
                  </to>
                </anchor>
              </controlPr>
            </control>
          </mc:Choice>
        </mc:AlternateContent>
        <mc:AlternateContent xmlns:mc="http://schemas.openxmlformats.org/markup-compatibility/2006">
          <mc:Choice Requires="x14">
            <control shapeId="846862" r:id="rId17" name="AddRow_Button">
              <controlPr defaultSize="0" print="0" autoFill="0" autoPict="0" macro="[0]!Intro_Insert_Row">
                <anchor moveWithCells="1">
                  <from>
                    <xdr:col>9</xdr:col>
                    <xdr:colOff>2476500</xdr:colOff>
                    <xdr:row>4</xdr:row>
                    <xdr:rowOff>22860</xdr:rowOff>
                  </from>
                  <to>
                    <xdr:col>9</xdr:col>
                    <xdr:colOff>3398520</xdr:colOff>
                    <xdr:row>4</xdr:row>
                    <xdr:rowOff>182880</xdr:rowOff>
                  </to>
                </anchor>
              </controlPr>
            </control>
          </mc:Choice>
        </mc:AlternateContent>
        <mc:AlternateContent xmlns:mc="http://schemas.openxmlformats.org/markup-compatibility/2006">
          <mc:Choice Requires="x14">
            <control shapeId="846863" r:id="rId18" name="DeleteRow_Button">
              <controlPr defaultSize="0" print="0" autoFill="0" autoPict="0" macro="[0]!Intro_Delete_Row">
                <anchor moveWithCells="1">
                  <from>
                    <xdr:col>9</xdr:col>
                    <xdr:colOff>3429000</xdr:colOff>
                    <xdr:row>4</xdr:row>
                    <xdr:rowOff>22860</xdr:rowOff>
                  </from>
                  <to>
                    <xdr:col>9</xdr:col>
                    <xdr:colOff>4251960</xdr:colOff>
                    <xdr:row>4</xdr:row>
                    <xdr:rowOff>182880</xdr:rowOff>
                  </to>
                </anchor>
              </controlPr>
            </control>
          </mc:Choice>
        </mc:AlternateContent>
        <mc:AlternateContent xmlns:mc="http://schemas.openxmlformats.org/markup-compatibility/2006">
          <mc:Choice Requires="x14">
            <control shapeId="846864" r:id="rId19" name="Edit_Button">
              <controlPr defaultSize="0" print="0" autoFill="0" autoPict="0" macro="[0]!Edit_Name">
                <anchor moveWithCells="1">
                  <from>
                    <xdr:col>7</xdr:col>
                    <xdr:colOff>137160</xdr:colOff>
                    <xdr:row>2</xdr:row>
                    <xdr:rowOff>182880</xdr:rowOff>
                  </from>
                  <to>
                    <xdr:col>8</xdr:col>
                    <xdr:colOff>259080</xdr:colOff>
                    <xdr:row>3</xdr:row>
                    <xdr:rowOff>76200</xdr:rowOff>
                  </to>
                </anchor>
              </controlPr>
            </control>
          </mc:Choice>
        </mc:AlternateContent>
        <mc:AlternateContent xmlns:mc="http://schemas.openxmlformats.org/markup-compatibility/2006">
          <mc:Choice Requires="x14">
            <control shapeId="846865" r:id="rId20" name="Hide Button">
              <controlPr defaultSize="0" print="0" autoFill="0" autoPict="0" macro="'1. QUALITY MANAGEMENT SYSTEM'!Hide_POA">
                <anchor moveWithCells="1">
                  <from>
                    <xdr:col>4</xdr:col>
                    <xdr:colOff>2118360</xdr:colOff>
                    <xdr:row>15</xdr:row>
                    <xdr:rowOff>22860</xdr:rowOff>
                  </from>
                  <to>
                    <xdr:col>4</xdr:col>
                    <xdr:colOff>3489960</xdr:colOff>
                    <xdr:row>15</xdr:row>
                    <xdr:rowOff>182880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5B8EA-FA9B-4AD9-BF7C-6F8167B1ECD7}">
  <sheetPr codeName="Sheet15">
    <tabColor indexed="12"/>
    <outlinePr summaryBelow="0"/>
    <pageSetUpPr fitToPage="1"/>
  </sheetPr>
  <dimension ref="A1:FL182"/>
  <sheetViews>
    <sheetView showGridLines="0" showRowColHeaders="0" showOutlineSymbols="0" zoomScale="90" zoomScaleNormal="90" zoomScaleSheetLayoutView="81" workbookViewId="0">
      <selection activeCell="C3" sqref="C3:I4"/>
    </sheetView>
  </sheetViews>
  <sheetFormatPr defaultColWidth="9.33203125" defaultRowHeight="13.2" outlineLevelRow="1" x14ac:dyDescent="0.25"/>
  <cols>
    <col min="1" max="1" width="2.6640625" customWidth="1"/>
    <col min="2" max="2" width="1.44140625" customWidth="1"/>
    <col min="3" max="3" width="4.6640625" customWidth="1"/>
    <col min="4" max="4" width="7.6640625" customWidth="1"/>
    <col min="5" max="5" width="70.6640625" customWidth="1"/>
    <col min="6" max="9" width="4.6640625" customWidth="1"/>
    <col min="10" max="10" width="68.6640625" customWidth="1"/>
    <col min="11" max="11" width="1.6640625" customWidth="1"/>
    <col min="12" max="12" width="17.6640625" hidden="1" customWidth="1"/>
    <col min="13" max="15" width="10.6640625" hidden="1" customWidth="1"/>
    <col min="16" max="16" width="1.44140625" customWidth="1"/>
    <col min="18" max="39" width="9.33203125" hidden="1" customWidth="1"/>
    <col min="40" max="40" width="163.6640625" hidden="1" customWidth="1"/>
    <col min="41" max="60" width="9.33203125" hidden="1" customWidth="1"/>
    <col min="61" max="160" width="2.6640625" hidden="1" customWidth="1"/>
    <col min="161" max="161" width="5.6640625" hidden="1" customWidth="1"/>
    <col min="162" max="162" width="9.33203125" hidden="1" customWidth="1"/>
  </cols>
  <sheetData>
    <row r="1" spans="1:168" ht="6" customHeight="1" x14ac:dyDescent="0.25">
      <c r="A1" s="494"/>
      <c r="B1" s="1"/>
      <c r="C1" s="1"/>
      <c r="D1" s="2"/>
      <c r="E1" s="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228"/>
      <c r="AP1" s="228"/>
      <c r="AQ1" s="228"/>
      <c r="AR1" s="1"/>
      <c r="AS1" s="1"/>
      <c r="AT1" s="1"/>
      <c r="AU1" s="1"/>
      <c r="AV1" s="1"/>
      <c r="AW1" s="1"/>
      <c r="AX1" s="1"/>
      <c r="AY1" s="1"/>
      <c r="AZ1" s="1"/>
      <c r="BA1" s="1"/>
      <c r="BB1" s="1"/>
      <c r="BC1" s="1"/>
      <c r="BD1" s="1"/>
      <c r="BE1" s="1"/>
      <c r="BF1" s="1"/>
      <c r="BG1" s="1"/>
      <c r="BH1" s="1"/>
      <c r="BI1" s="261"/>
      <c r="BJ1" s="262">
        <v>1</v>
      </c>
      <c r="BK1" s="262">
        <v>2</v>
      </c>
      <c r="BL1" s="262">
        <v>3</v>
      </c>
      <c r="BM1" s="262">
        <v>4</v>
      </c>
      <c r="BN1" s="262">
        <v>5</v>
      </c>
      <c r="BO1" s="262">
        <v>6</v>
      </c>
      <c r="BP1" s="261"/>
      <c r="BQ1" s="261"/>
      <c r="BR1" s="261"/>
      <c r="BS1" s="262">
        <v>1</v>
      </c>
      <c r="BT1" s="262">
        <v>2</v>
      </c>
      <c r="BU1" s="262">
        <v>3</v>
      </c>
      <c r="BV1" s="262">
        <v>4</v>
      </c>
      <c r="BW1" s="262">
        <v>5</v>
      </c>
      <c r="BX1" s="262">
        <v>6</v>
      </c>
      <c r="BY1" s="262">
        <v>1</v>
      </c>
      <c r="BZ1" s="262">
        <v>2</v>
      </c>
      <c r="CA1" s="262">
        <v>3</v>
      </c>
      <c r="CB1" s="262">
        <v>4</v>
      </c>
      <c r="CC1" s="262">
        <v>1</v>
      </c>
      <c r="CD1" s="262">
        <v>2</v>
      </c>
      <c r="CE1" s="262">
        <v>1</v>
      </c>
      <c r="CF1" s="262">
        <v>2</v>
      </c>
      <c r="CG1" s="262">
        <v>1</v>
      </c>
      <c r="CH1" s="262">
        <v>2</v>
      </c>
      <c r="CI1" s="262">
        <v>1</v>
      </c>
      <c r="CJ1" s="262">
        <v>2</v>
      </c>
      <c r="CK1" s="262">
        <v>3</v>
      </c>
      <c r="CL1" s="261"/>
      <c r="CM1" s="261"/>
      <c r="CN1" s="261"/>
      <c r="CO1" s="262">
        <v>1</v>
      </c>
      <c r="CP1" s="262">
        <v>2</v>
      </c>
      <c r="CQ1" s="262">
        <v>3</v>
      </c>
      <c r="CR1" s="262">
        <v>4</v>
      </c>
      <c r="CS1" s="262">
        <v>5</v>
      </c>
      <c r="CT1" s="261"/>
      <c r="CV1" s="261"/>
      <c r="CW1" s="262">
        <v>1</v>
      </c>
      <c r="CX1" s="262">
        <v>2</v>
      </c>
      <c r="CY1" s="262">
        <v>3</v>
      </c>
      <c r="CZ1" s="262">
        <v>4</v>
      </c>
      <c r="DA1" s="262">
        <v>5</v>
      </c>
      <c r="DB1" s="262">
        <v>6</v>
      </c>
      <c r="DC1" s="262">
        <v>7</v>
      </c>
      <c r="DD1" s="262">
        <v>8</v>
      </c>
      <c r="DE1" s="262">
        <v>9</v>
      </c>
      <c r="DF1" s="261"/>
      <c r="DG1" s="261"/>
      <c r="DH1" s="261"/>
      <c r="DI1" s="262">
        <v>1</v>
      </c>
      <c r="DJ1" s="262">
        <v>2</v>
      </c>
      <c r="DK1" s="261"/>
      <c r="DL1" s="261"/>
      <c r="DM1" s="261"/>
      <c r="DN1" s="262">
        <v>1</v>
      </c>
      <c r="DO1" s="262">
        <v>2</v>
      </c>
      <c r="DP1" s="261"/>
      <c r="DQ1" s="261"/>
      <c r="DR1" s="261"/>
      <c r="DS1" s="262">
        <v>1</v>
      </c>
      <c r="DT1" s="262"/>
      <c r="DU1" s="261"/>
      <c r="DV1" s="261"/>
      <c r="DW1" s="261"/>
      <c r="DX1" s="262">
        <v>1</v>
      </c>
      <c r="DY1" s="262"/>
      <c r="DZ1" s="261"/>
      <c r="EA1" s="261"/>
      <c r="EB1" s="261"/>
      <c r="EC1" s="262">
        <v>1</v>
      </c>
      <c r="ED1" s="262"/>
      <c r="EE1" s="261"/>
      <c r="EF1" s="261"/>
      <c r="EG1" s="261"/>
      <c r="EH1" s="262">
        <v>1</v>
      </c>
      <c r="EI1" s="262"/>
      <c r="EJ1" s="261"/>
      <c r="EK1" s="261"/>
      <c r="EL1" s="261"/>
      <c r="EM1" s="262">
        <v>1</v>
      </c>
      <c r="EN1" s="262"/>
      <c r="EO1" s="261"/>
      <c r="EP1" s="201"/>
      <c r="FF1" s="252" t="s">
        <v>167</v>
      </c>
      <c r="FG1" s="281"/>
      <c r="FH1" s="281"/>
      <c r="FI1" s="281"/>
      <c r="FJ1" s="281"/>
      <c r="FK1" s="281"/>
      <c r="FL1" s="281"/>
    </row>
    <row r="2" spans="1:168" ht="8.25" customHeight="1" thickBot="1" x14ac:dyDescent="0.3">
      <c r="A2" s="494"/>
      <c r="D2" s="3"/>
      <c r="E2" s="3"/>
      <c r="Q2" s="1"/>
      <c r="AM2" s="1"/>
      <c r="AN2" s="1"/>
      <c r="AO2" s="228"/>
      <c r="AP2" s="228"/>
      <c r="AQ2" s="228"/>
      <c r="AR2" s="1"/>
      <c r="AS2" s="1"/>
      <c r="AT2" s="1"/>
      <c r="AU2" s="1"/>
      <c r="AV2" s="1"/>
      <c r="AW2" s="1"/>
      <c r="AX2" s="1"/>
      <c r="AY2" s="1"/>
      <c r="AZ2" s="1"/>
      <c r="BA2" s="1"/>
      <c r="BB2" s="1"/>
      <c r="BC2" s="1"/>
      <c r="BD2" s="1"/>
      <c r="BE2" s="1"/>
      <c r="BF2" s="1"/>
      <c r="BG2" s="1"/>
      <c r="BH2" s="1"/>
      <c r="BI2" s="557" t="s">
        <v>183</v>
      </c>
      <c r="BJ2" s="558"/>
      <c r="BK2" s="558"/>
      <c r="BL2" s="558"/>
      <c r="BM2" s="558"/>
      <c r="BN2" s="558"/>
      <c r="BO2" s="558"/>
      <c r="BP2" s="559"/>
      <c r="BQ2" s="273"/>
      <c r="BR2" s="557" t="s">
        <v>184</v>
      </c>
      <c r="BS2" s="558"/>
      <c r="BT2" s="558"/>
      <c r="BU2" s="558"/>
      <c r="BV2" s="558"/>
      <c r="BW2" s="558"/>
      <c r="BX2" s="558"/>
      <c r="BY2" s="558"/>
      <c r="BZ2" s="558"/>
      <c r="CA2" s="558"/>
      <c r="CB2" s="558"/>
      <c r="CC2" s="558"/>
      <c r="CD2" s="558"/>
      <c r="CE2" s="558"/>
      <c r="CF2" s="558"/>
      <c r="CG2" s="558"/>
      <c r="CH2" s="558"/>
      <c r="CI2" s="558"/>
      <c r="CJ2" s="558"/>
      <c r="CK2" s="558"/>
      <c r="CL2" s="559"/>
      <c r="CM2" s="273"/>
      <c r="CN2" s="557" t="s">
        <v>172</v>
      </c>
      <c r="CO2" s="558"/>
      <c r="CP2" s="558"/>
      <c r="CQ2" s="558"/>
      <c r="CR2" s="558"/>
      <c r="CS2" s="558"/>
      <c r="CT2" s="559"/>
      <c r="CU2" s="274"/>
      <c r="CV2" s="557" t="s">
        <v>173</v>
      </c>
      <c r="CW2" s="558"/>
      <c r="CX2" s="558"/>
      <c r="CY2" s="558"/>
      <c r="CZ2" s="558"/>
      <c r="DA2" s="558"/>
      <c r="DB2" s="558"/>
      <c r="DC2" s="558"/>
      <c r="DD2" s="558"/>
      <c r="DE2" s="558"/>
      <c r="DF2" s="559"/>
      <c r="DG2" s="273"/>
      <c r="DH2" s="547" t="s">
        <v>185</v>
      </c>
      <c r="DI2" s="558"/>
      <c r="DJ2" s="558"/>
      <c r="DK2" s="559"/>
      <c r="DL2" s="273"/>
      <c r="DM2" s="567" t="s">
        <v>186</v>
      </c>
      <c r="DN2" s="567"/>
      <c r="DO2" s="567"/>
      <c r="DP2" s="567"/>
      <c r="DQ2" s="273"/>
      <c r="DR2" s="547" t="s">
        <v>187</v>
      </c>
      <c r="DS2" s="548"/>
      <c r="DT2" s="548"/>
      <c r="DU2" s="549"/>
      <c r="DV2" s="273"/>
      <c r="DW2" s="547" t="s">
        <v>188</v>
      </c>
      <c r="DX2" s="548"/>
      <c r="DY2" s="548"/>
      <c r="DZ2" s="549"/>
      <c r="EA2" s="273"/>
      <c r="EB2" s="547" t="s">
        <v>189</v>
      </c>
      <c r="EC2" s="548"/>
      <c r="ED2" s="548"/>
      <c r="EE2" s="549"/>
      <c r="EF2" s="273"/>
      <c r="EG2" s="547" t="s">
        <v>190</v>
      </c>
      <c r="EH2" s="548"/>
      <c r="EI2" s="548"/>
      <c r="EJ2" s="549"/>
      <c r="EK2" s="273"/>
      <c r="EL2" s="547" t="s">
        <v>191</v>
      </c>
      <c r="EM2" s="548"/>
      <c r="EN2" s="548"/>
      <c r="EO2" s="549"/>
      <c r="EP2" s="201"/>
      <c r="FF2" s="228"/>
      <c r="FG2" s="281"/>
      <c r="FH2" s="281"/>
      <c r="FI2" s="281"/>
      <c r="FJ2" s="281"/>
      <c r="FK2" s="281"/>
      <c r="FL2" s="281"/>
    </row>
    <row r="3" spans="1:168" ht="21.75" customHeight="1" thickBot="1" x14ac:dyDescent="0.3">
      <c r="A3" s="28" t="s">
        <v>526</v>
      </c>
      <c r="C3" s="604" t="s">
        <v>780</v>
      </c>
      <c r="D3" s="605"/>
      <c r="E3" s="605"/>
      <c r="F3" s="605"/>
      <c r="G3" s="605"/>
      <c r="H3" s="605"/>
      <c r="I3" s="606"/>
      <c r="J3" s="95" t="s">
        <v>624</v>
      </c>
      <c r="K3" s="97"/>
      <c r="Q3" s="1"/>
      <c r="R3" s="155" t="s">
        <v>625</v>
      </c>
      <c r="S3" s="155"/>
      <c r="V3" s="156" t="s">
        <v>626</v>
      </c>
      <c r="W3" s="64" t="s">
        <v>625</v>
      </c>
      <c r="X3" s="4">
        <f>X12</f>
        <v>0</v>
      </c>
      <c r="Y3" s="4">
        <f>Y12</f>
        <v>0</v>
      </c>
      <c r="Z3" s="4">
        <f>Z12</f>
        <v>0</v>
      </c>
      <c r="AA3" s="4">
        <f>AA12</f>
        <v>0</v>
      </c>
      <c r="AB3" s="4"/>
      <c r="AC3" s="4">
        <f>AC12</f>
        <v>0</v>
      </c>
      <c r="AD3" s="156" t="s">
        <v>627</v>
      </c>
      <c r="AE3" s="4">
        <f>AE81</f>
        <v>0</v>
      </c>
      <c r="AF3" s="4">
        <f>AF81</f>
        <v>0</v>
      </c>
      <c r="AG3" s="4">
        <f>Eval_2</f>
        <v>57</v>
      </c>
      <c r="AH3" s="144"/>
      <c r="AI3" s="144"/>
      <c r="AJ3" s="144"/>
      <c r="AK3" s="144"/>
      <c r="AL3" s="144"/>
      <c r="AM3" s="1"/>
      <c r="AN3" s="1"/>
      <c r="AO3" s="228"/>
      <c r="AP3" s="228"/>
      <c r="AQ3" s="228"/>
      <c r="AR3" s="1"/>
      <c r="AS3" s="1"/>
      <c r="AT3" s="1"/>
      <c r="AU3" s="1"/>
      <c r="AV3" s="1"/>
      <c r="AW3" s="1"/>
      <c r="AX3" s="1"/>
      <c r="AY3" s="1"/>
      <c r="AZ3" s="1"/>
      <c r="BA3" s="1"/>
      <c r="BB3" s="1"/>
      <c r="BC3" s="1"/>
      <c r="BD3" s="1"/>
      <c r="BE3" s="1"/>
      <c r="BF3" s="1"/>
      <c r="BG3" s="1"/>
      <c r="BH3" s="1"/>
      <c r="BI3" s="263"/>
      <c r="BJ3" s="264">
        <v>1</v>
      </c>
      <c r="BK3" s="264">
        <v>2</v>
      </c>
      <c r="BL3" s="264">
        <v>3</v>
      </c>
      <c r="BM3" s="264">
        <v>4</v>
      </c>
      <c r="BN3" s="264">
        <v>5</v>
      </c>
      <c r="BO3" s="264">
        <v>6</v>
      </c>
      <c r="BP3" s="305"/>
      <c r="BQ3" s="273"/>
      <c r="BR3" s="263"/>
      <c r="BS3" s="554">
        <v>1</v>
      </c>
      <c r="BT3" s="555"/>
      <c r="BU3" s="555"/>
      <c r="BV3" s="555"/>
      <c r="BW3" s="555"/>
      <c r="BX3" s="556"/>
      <c r="BY3" s="554">
        <v>2</v>
      </c>
      <c r="BZ3" s="555"/>
      <c r="CA3" s="555"/>
      <c r="CB3" s="556"/>
      <c r="CC3" s="554">
        <v>3</v>
      </c>
      <c r="CD3" s="556"/>
      <c r="CE3" s="554">
        <v>4</v>
      </c>
      <c r="CF3" s="556"/>
      <c r="CG3" s="554">
        <v>5</v>
      </c>
      <c r="CH3" s="556"/>
      <c r="CI3" s="554">
        <v>6</v>
      </c>
      <c r="CJ3" s="555"/>
      <c r="CK3" s="556"/>
      <c r="CL3" s="305"/>
      <c r="CM3" s="273"/>
      <c r="CN3" s="564"/>
      <c r="CO3" s="565"/>
      <c r="CP3" s="565"/>
      <c r="CQ3" s="565"/>
      <c r="CR3" s="565"/>
      <c r="CS3" s="565"/>
      <c r="CT3" s="566"/>
      <c r="CU3" s="274"/>
      <c r="CV3" s="564"/>
      <c r="CW3" s="565"/>
      <c r="CX3" s="565"/>
      <c r="CY3" s="565"/>
      <c r="CZ3" s="565"/>
      <c r="DA3" s="565"/>
      <c r="DB3" s="565"/>
      <c r="DC3" s="565"/>
      <c r="DD3" s="565"/>
      <c r="DE3" s="565"/>
      <c r="DF3" s="566"/>
      <c r="DG3" s="273"/>
      <c r="DH3" s="564"/>
      <c r="DI3" s="565"/>
      <c r="DJ3" s="565"/>
      <c r="DK3" s="566"/>
      <c r="DL3" s="273"/>
      <c r="DM3" s="568"/>
      <c r="DN3" s="568"/>
      <c r="DO3" s="568"/>
      <c r="DP3" s="568"/>
      <c r="DQ3" s="273"/>
      <c r="DR3" s="550"/>
      <c r="DS3" s="551"/>
      <c r="DT3" s="551"/>
      <c r="DU3" s="552"/>
      <c r="DV3" s="273"/>
      <c r="DW3" s="550"/>
      <c r="DX3" s="551"/>
      <c r="DY3" s="551"/>
      <c r="DZ3" s="552"/>
      <c r="EA3" s="273"/>
      <c r="EB3" s="550"/>
      <c r="EC3" s="551"/>
      <c r="ED3" s="551"/>
      <c r="EE3" s="552"/>
      <c r="EF3" s="273"/>
      <c r="EG3" s="550"/>
      <c r="EH3" s="551"/>
      <c r="EI3" s="551"/>
      <c r="EJ3" s="552"/>
      <c r="EK3" s="273"/>
      <c r="EL3" s="550"/>
      <c r="EM3" s="551"/>
      <c r="EN3" s="551"/>
      <c r="EO3" s="552"/>
      <c r="EP3" s="201"/>
      <c r="FF3" s="228"/>
      <c r="FG3" s="281"/>
      <c r="FH3" s="281"/>
      <c r="FI3" s="281"/>
      <c r="FJ3" s="281"/>
      <c r="FK3" s="281"/>
      <c r="FL3" s="281"/>
    </row>
    <row r="4" spans="1:168" ht="21.75" customHeight="1" thickBot="1" x14ac:dyDescent="0.3">
      <c r="A4" s="494"/>
      <c r="C4" s="607"/>
      <c r="D4" s="608"/>
      <c r="E4" s="608"/>
      <c r="F4" s="608"/>
      <c r="G4" s="608"/>
      <c r="H4" s="608"/>
      <c r="I4" s="609"/>
      <c r="J4" s="119" t="s">
        <v>628</v>
      </c>
      <c r="K4" s="196"/>
      <c r="Q4" s="1"/>
      <c r="R4" s="216">
        <f>IF(COUNTIF(NI_1,TRUE)&gt;0,2,IF(OR(COUNTIF(SAT_1,TRUE)&gt;0,COUNTIF(Response_1,TRUE)&gt;0,COUNTA(Response_2)&gt;0),1,0))</f>
        <v>0</v>
      </c>
      <c r="S4" s="216">
        <f>IF(COUNTIF(NI_1,TRUE)&gt;0,2,IF(OR(COUNTIF(SAT_1,TRUE)&gt;0,COUNTIF(Response_1,TRUE)&gt;0,COUNTA(Response_2)&gt;0),1,0))</f>
        <v>0</v>
      </c>
      <c r="W4" s="156" t="s">
        <v>629</v>
      </c>
      <c r="X4" s="216">
        <f>IF(Cklst_Style=10,AE4,IF(R4=1,1,0))</f>
        <v>0</v>
      </c>
      <c r="Y4" s="4">
        <f>IF(Cklst_Style=10,AG4,IF(OR(R4=1,R4=2),1,0))</f>
        <v>0</v>
      </c>
      <c r="Z4" s="65" t="s">
        <v>630</v>
      </c>
      <c r="AC4" s="5"/>
      <c r="AD4" s="156" t="s">
        <v>629</v>
      </c>
      <c r="AE4" s="4">
        <f>AE3</f>
        <v>0</v>
      </c>
      <c r="AF4" s="4">
        <f>AE3+AF3</f>
        <v>0</v>
      </c>
      <c r="AG4" s="4">
        <f>IF(AE3+AF3=AG3,1,0)</f>
        <v>0</v>
      </c>
      <c r="AH4" s="65" t="s">
        <v>630</v>
      </c>
      <c r="AI4" s="5"/>
      <c r="AJ4" s="5"/>
      <c r="AK4" s="5"/>
      <c r="AL4" s="5"/>
      <c r="AM4" s="1"/>
      <c r="AN4" s="1"/>
      <c r="AO4" s="228"/>
      <c r="AP4" s="228"/>
      <c r="AQ4" s="228"/>
      <c r="AR4" s="1"/>
      <c r="AS4" s="1"/>
      <c r="AT4" s="1"/>
      <c r="AU4" s="1"/>
      <c r="AV4" s="1"/>
      <c r="AW4" s="1"/>
      <c r="AX4" s="1"/>
      <c r="AY4" s="1"/>
      <c r="AZ4" s="1"/>
      <c r="BA4" s="1"/>
      <c r="BB4" s="1"/>
      <c r="BC4" s="1"/>
      <c r="BD4" s="1"/>
      <c r="BE4" s="1"/>
      <c r="BF4" s="1"/>
      <c r="BG4" s="1"/>
      <c r="BH4" s="1"/>
      <c r="BI4" s="306"/>
      <c r="BJ4" s="307" t="str">
        <f t="shared" ref="BJ4:BO4" ca="1" si="0">OFFSET(Business_Line,BJ1,0)</f>
        <v>Energy &amp; Chemicals</v>
      </c>
      <c r="BK4" s="307" t="str">
        <f t="shared" ca="1" si="0"/>
        <v>Power</v>
      </c>
      <c r="BL4" s="307" t="str">
        <f t="shared" ca="1" si="0"/>
        <v>Mining &amp; Metals</v>
      </c>
      <c r="BM4" s="307" t="str">
        <f t="shared" ca="1" si="0"/>
        <v>Infrastructure</v>
      </c>
      <c r="BN4" s="307" t="str">
        <f t="shared" ca="1" si="0"/>
        <v>Life Sciences &amp; Advanced Mfg</v>
      </c>
      <c r="BO4" s="307" t="str">
        <f t="shared" ca="1" si="0"/>
        <v>Government</v>
      </c>
      <c r="BP4" s="305"/>
      <c r="BQ4" s="312"/>
      <c r="BR4" s="306"/>
      <c r="BS4" s="307" t="str">
        <f t="shared" ref="BS4:BX4" ca="1" si="1">OFFSET(Business_Line_Sub_1,BS1,0)</f>
        <v>Upstream</v>
      </c>
      <c r="BT4" s="307" t="str">
        <f t="shared" ca="1" si="1"/>
        <v>Downstream</v>
      </c>
      <c r="BU4" s="307" t="str">
        <f t="shared" ca="1" si="1"/>
        <v>Offshore</v>
      </c>
      <c r="BV4" s="307" t="str">
        <f t="shared" ca="1" si="1"/>
        <v>Pipeline</v>
      </c>
      <c r="BW4" s="307" t="str">
        <f t="shared" ca="1" si="1"/>
        <v>Chemicals</v>
      </c>
      <c r="BX4" s="307" t="str">
        <f t="shared" ca="1" si="1"/>
        <v>LNG</v>
      </c>
      <c r="BY4" s="307" t="str">
        <f ca="1">OFFSET(Business_Line_Sub_2,BY1,0)</f>
        <v>Fossil</v>
      </c>
      <c r="BZ4" s="307" t="str">
        <f ca="1">OFFSET(Business_Line_Sub_2,BZ1,0)</f>
        <v>Nuclear</v>
      </c>
      <c r="CA4" s="307" t="str">
        <f ca="1">OFFSET(Business_Line_Sub_2,CA1,0)</f>
        <v>Renewables</v>
      </c>
      <c r="CB4" s="307" t="str">
        <f ca="1">OFFSET(Business_Line_Sub_2,CB1,0)</f>
        <v>Power Services</v>
      </c>
      <c r="CC4" s="307" t="str">
        <f ca="1">OFFSET(Business_Line_Sub_3,CC1,0)</f>
        <v>Mining</v>
      </c>
      <c r="CD4" s="307" t="str">
        <f ca="1">OFFSET(Business_Line_Sub_3,CD1,0)</f>
        <v>Metals</v>
      </c>
      <c r="CE4" s="307" t="str">
        <f ca="1">OFFSET(Business_Line_Sub_4,CE1,0)</f>
        <v>Roads</v>
      </c>
      <c r="CF4" s="307" t="str">
        <f ca="1">OFFSET(Business_Line_Sub_4,CF1,0)</f>
        <v>Rail</v>
      </c>
      <c r="CG4" s="307" t="str">
        <f ca="1">OFFSET(Business_Line_Sub_5,CG1,0)</f>
        <v>Life Sciences</v>
      </c>
      <c r="CH4" s="307" t="str">
        <f ca="1">OFFSET(Business_Line_Sub_5,CH1,0)</f>
        <v>Manufacturing</v>
      </c>
      <c r="CI4" s="307" t="str">
        <f ca="1">OFFSET(Business_Line_Sub_6,CI1,0)</f>
        <v>Contingency Ops</v>
      </c>
      <c r="CJ4" s="307" t="str">
        <f ca="1">OFFSET(Business_Line_Sub_6,CJ1,0)</f>
        <v>Environmental/Nuclear Ops</v>
      </c>
      <c r="CK4" s="307" t="str">
        <f ca="1">OFFSET(Business_Line_Sub_6,CK1,0)</f>
        <v>Govt Services</v>
      </c>
      <c r="CL4" s="305"/>
      <c r="CM4" s="312"/>
      <c r="CN4" s="306"/>
      <c r="CO4" s="307" t="str">
        <f ca="1">OFFSET(Phase,CO1,0)</f>
        <v>Proposal</v>
      </c>
      <c r="CP4" s="307" t="str">
        <f ca="1">OFFSET(Phase,CP1,0)</f>
        <v>Study</v>
      </c>
      <c r="CQ4" s="307" t="str">
        <f ca="1">OFFSET(Phase,CQ1,0)</f>
        <v>Pre-FEED</v>
      </c>
      <c r="CR4" s="307" t="str">
        <f ca="1">OFFSET(Phase,CR1,0)</f>
        <v>FEED</v>
      </c>
      <c r="CS4" s="307" t="str">
        <f ca="1">OFFSET(Phase,CS1,0)</f>
        <v>Execution</v>
      </c>
      <c r="CT4" s="305"/>
      <c r="CU4" s="312"/>
      <c r="CV4" s="306"/>
      <c r="CW4" s="307" t="str">
        <f t="shared" ref="CW4:DE4" ca="1" si="2">OFFSET(Execution,CW1,0)</f>
        <v>E -- Engineering</v>
      </c>
      <c r="CX4" s="307" t="str">
        <f t="shared" ca="1" si="2"/>
        <v>P -- Procurement</v>
      </c>
      <c r="CY4" s="307" t="str">
        <f t="shared" ca="1" si="2"/>
        <v>F -- Fabrication</v>
      </c>
      <c r="CZ4" s="307" t="str">
        <f t="shared" ca="1" si="2"/>
        <v>CM -- Construction Management</v>
      </c>
      <c r="DA4" s="307" t="str">
        <f t="shared" ca="1" si="2"/>
        <v>SP -- Construction Self Perform</v>
      </c>
      <c r="DB4" s="307" t="str">
        <f t="shared" ca="1" si="2"/>
        <v>PMC -- Project Mgmt Contractor</v>
      </c>
      <c r="DC4" s="307" t="str">
        <f t="shared" ca="1" si="2"/>
        <v>Commissioning &amp; Startup</v>
      </c>
      <c r="DD4" s="307" t="str">
        <f t="shared" ca="1" si="2"/>
        <v>V -- Validation</v>
      </c>
      <c r="DE4" s="307" t="str">
        <f t="shared" ca="1" si="2"/>
        <v>O&amp;M -- Operations &amp; Maintenance</v>
      </c>
      <c r="DF4" s="305"/>
      <c r="DG4" s="312"/>
      <c r="DH4" s="306"/>
      <c r="DI4" s="307" t="str">
        <f ca="1">OFFSET(Size,DI1,0)</f>
        <v>Small (less than $5MM / 50K hrs)</v>
      </c>
      <c r="DJ4" s="307" t="str">
        <f ca="1">OFFSET(Size,DJ1,0)</f>
        <v>Large (greater than $5MM / 50K hrs)</v>
      </c>
      <c r="DK4" s="305"/>
      <c r="DL4" s="312"/>
      <c r="DM4" s="306"/>
      <c r="DN4" s="307" t="str">
        <f ca="1">OFFSET(Contract,DN1,0)</f>
        <v>Lump Sum</v>
      </c>
      <c r="DO4" s="307" t="str">
        <f ca="1">OFFSET(Contract,DO1,0)</f>
        <v>Cost Reimbursable</v>
      </c>
      <c r="DP4" s="305"/>
      <c r="DQ4" s="312"/>
      <c r="DR4" s="306"/>
      <c r="DS4" s="307" t="s">
        <v>203</v>
      </c>
      <c r="DT4" s="307" t="s">
        <v>216</v>
      </c>
      <c r="DU4" s="305"/>
      <c r="DV4" s="312"/>
      <c r="DW4" s="306"/>
      <c r="DX4" s="307" t="s">
        <v>203</v>
      </c>
      <c r="DY4" s="307" t="s">
        <v>216</v>
      </c>
      <c r="DZ4" s="305"/>
      <c r="EA4" s="284"/>
      <c r="EB4" s="306"/>
      <c r="EC4" s="307" t="s">
        <v>203</v>
      </c>
      <c r="ED4" s="307" t="s">
        <v>216</v>
      </c>
      <c r="EE4" s="305"/>
      <c r="EF4" s="284"/>
      <c r="EG4" s="306"/>
      <c r="EH4" s="307" t="s">
        <v>203</v>
      </c>
      <c r="EI4" s="307" t="s">
        <v>216</v>
      </c>
      <c r="EJ4" s="305"/>
      <c r="EK4" s="284"/>
      <c r="EL4" s="306"/>
      <c r="EM4" s="307" t="s">
        <v>203</v>
      </c>
      <c r="EN4" s="307" t="s">
        <v>216</v>
      </c>
      <c r="EO4" s="305"/>
      <c r="EP4" s="201"/>
      <c r="FF4" s="228"/>
      <c r="FG4" s="281"/>
      <c r="FH4" s="281"/>
      <c r="FI4" s="281"/>
      <c r="FJ4" s="281"/>
      <c r="FK4" s="281"/>
      <c r="FL4" s="281"/>
    </row>
    <row r="5" spans="1:168" ht="18" customHeight="1" outlineLevel="1" x14ac:dyDescent="0.25">
      <c r="A5" s="494"/>
      <c r="C5" s="6"/>
      <c r="D5" s="610"/>
      <c r="E5" s="610"/>
      <c r="F5" s="610"/>
      <c r="G5" s="610"/>
      <c r="H5" s="610"/>
      <c r="I5" s="610"/>
      <c r="J5" s="610"/>
      <c r="K5" s="192"/>
      <c r="Q5" s="1"/>
      <c r="R5" s="90" t="s">
        <v>631</v>
      </c>
      <c r="S5" s="5" t="s">
        <v>632</v>
      </c>
      <c r="X5" s="7"/>
      <c r="AM5" s="217">
        <f>COUNTA(AM6:AM7)</f>
        <v>0</v>
      </c>
      <c r="AN5" s="1"/>
      <c r="AO5" s="228"/>
      <c r="AP5" s="228"/>
      <c r="AQ5" s="228"/>
      <c r="AR5" s="1"/>
      <c r="AS5" s="1"/>
      <c r="AT5" s="1"/>
      <c r="AU5" s="1"/>
      <c r="AV5" s="1"/>
      <c r="AW5" s="1"/>
      <c r="AX5" s="1"/>
      <c r="AY5" s="1"/>
      <c r="AZ5" s="1"/>
      <c r="BA5" s="1"/>
      <c r="BB5" s="1"/>
      <c r="BC5" s="1"/>
      <c r="BD5" s="1"/>
      <c r="BE5" s="1"/>
      <c r="BF5" s="1"/>
      <c r="BG5" s="1"/>
      <c r="BH5" s="1"/>
      <c r="BI5" s="306"/>
      <c r="BJ5" s="308"/>
      <c r="BK5" s="308"/>
      <c r="BL5" s="308"/>
      <c r="BM5" s="308"/>
      <c r="BN5" s="308"/>
      <c r="BO5" s="308"/>
      <c r="BP5" s="305"/>
      <c r="BQ5" s="312"/>
      <c r="BR5" s="306"/>
      <c r="BS5" s="308"/>
      <c r="BT5" s="308"/>
      <c r="BU5" s="308"/>
      <c r="BV5" s="308"/>
      <c r="BW5" s="308"/>
      <c r="BX5" s="308"/>
      <c r="BY5" s="308"/>
      <c r="BZ5" s="308"/>
      <c r="CA5" s="308"/>
      <c r="CB5" s="308"/>
      <c r="CC5" s="308"/>
      <c r="CD5" s="308"/>
      <c r="CE5" s="308"/>
      <c r="CF5" s="308"/>
      <c r="CG5" s="308"/>
      <c r="CH5" s="308"/>
      <c r="CI5" s="308"/>
      <c r="CJ5" s="308"/>
      <c r="CK5" s="308"/>
      <c r="CL5" s="305"/>
      <c r="CM5" s="312"/>
      <c r="CN5" s="306"/>
      <c r="CO5" s="308"/>
      <c r="CP5" s="308"/>
      <c r="CQ5" s="308"/>
      <c r="CR5" s="308"/>
      <c r="CS5" s="308"/>
      <c r="CT5" s="305"/>
      <c r="CU5" s="312"/>
      <c r="CV5" s="306"/>
      <c r="CW5" s="308"/>
      <c r="CX5" s="308"/>
      <c r="CY5" s="308"/>
      <c r="CZ5" s="308"/>
      <c r="DA5" s="308"/>
      <c r="DB5" s="308"/>
      <c r="DC5" s="308"/>
      <c r="DD5" s="308"/>
      <c r="DE5" s="308"/>
      <c r="DF5" s="305"/>
      <c r="DG5" s="312"/>
      <c r="DH5" s="306"/>
      <c r="DI5" s="308"/>
      <c r="DJ5" s="308"/>
      <c r="DK5" s="305"/>
      <c r="DL5" s="312"/>
      <c r="DM5" s="306"/>
      <c r="DN5" s="308"/>
      <c r="DO5" s="308"/>
      <c r="DP5" s="305"/>
      <c r="DQ5" s="312"/>
      <c r="DR5" s="306"/>
      <c r="DS5" s="308"/>
      <c r="DT5" s="308"/>
      <c r="DU5" s="305"/>
      <c r="DV5" s="312"/>
      <c r="DW5" s="306"/>
      <c r="DX5" s="308"/>
      <c r="DY5" s="308"/>
      <c r="DZ5" s="305"/>
      <c r="EA5" s="284"/>
      <c r="EB5" s="306"/>
      <c r="EC5" s="308"/>
      <c r="ED5" s="308"/>
      <c r="EE5" s="305"/>
      <c r="EF5" s="284"/>
      <c r="EG5" s="306"/>
      <c r="EH5" s="308"/>
      <c r="EI5" s="308"/>
      <c r="EJ5" s="305"/>
      <c r="EK5" s="284"/>
      <c r="EL5" s="306"/>
      <c r="EM5" s="308"/>
      <c r="EN5" s="308"/>
      <c r="EO5" s="305"/>
      <c r="EP5" s="201"/>
      <c r="FF5" s="228"/>
      <c r="FG5" s="281"/>
      <c r="FH5" s="281"/>
      <c r="FI5" s="281"/>
      <c r="FJ5" s="281"/>
      <c r="FK5" s="281"/>
      <c r="FL5" s="281"/>
    </row>
    <row r="6" spans="1:168" ht="12.75" customHeight="1" outlineLevel="1" x14ac:dyDescent="0.25">
      <c r="A6" s="28" t="s">
        <v>526</v>
      </c>
      <c r="B6" s="214">
        <v>1</v>
      </c>
      <c r="C6" s="6"/>
      <c r="D6" s="612" t="s">
        <v>718</v>
      </c>
      <c r="E6" s="612"/>
      <c r="F6" s="612"/>
      <c r="G6" s="612"/>
      <c r="H6" s="612"/>
      <c r="I6" s="612"/>
      <c r="J6" s="612"/>
      <c r="K6" s="192"/>
      <c r="Q6" s="1"/>
      <c r="R6" s="90" t="s">
        <v>634</v>
      </c>
      <c r="S6" s="5" t="s">
        <v>635</v>
      </c>
      <c r="X6" s="8"/>
      <c r="AM6" s="1"/>
      <c r="AN6" s="157" t="str">
        <f>D6</f>
        <v>The Auditor should review the project specifications, and then add or delete Points of Audit on the following list as appropriate.</v>
      </c>
      <c r="AO6" s="228"/>
      <c r="AP6" s="228"/>
      <c r="AQ6" s="228"/>
      <c r="AR6" s="1"/>
      <c r="AS6" s="1"/>
      <c r="AT6" s="1"/>
      <c r="AU6" s="1"/>
      <c r="AV6" s="1"/>
      <c r="AW6" s="1"/>
      <c r="AX6" s="1"/>
      <c r="AY6" s="1"/>
      <c r="AZ6" s="1"/>
      <c r="BA6" s="1"/>
      <c r="BB6" s="1"/>
      <c r="BC6" s="1"/>
      <c r="BD6" s="1"/>
      <c r="BE6" s="1"/>
      <c r="BF6" s="1"/>
      <c r="BG6" s="1"/>
      <c r="BH6" s="1"/>
      <c r="BI6" s="306"/>
      <c r="BJ6" s="308"/>
      <c r="BK6" s="308"/>
      <c r="BL6" s="308"/>
      <c r="BM6" s="308"/>
      <c r="BN6" s="308"/>
      <c r="BO6" s="308"/>
      <c r="BP6" s="305"/>
      <c r="BQ6" s="312"/>
      <c r="BR6" s="306"/>
      <c r="BS6" s="308"/>
      <c r="BT6" s="308"/>
      <c r="BU6" s="308"/>
      <c r="BV6" s="308"/>
      <c r="BW6" s="308"/>
      <c r="BX6" s="308"/>
      <c r="BY6" s="308"/>
      <c r="BZ6" s="308"/>
      <c r="CA6" s="308"/>
      <c r="CB6" s="308"/>
      <c r="CC6" s="308"/>
      <c r="CD6" s="308"/>
      <c r="CE6" s="308"/>
      <c r="CF6" s="308"/>
      <c r="CG6" s="308"/>
      <c r="CH6" s="308"/>
      <c r="CI6" s="308"/>
      <c r="CJ6" s="308"/>
      <c r="CK6" s="308"/>
      <c r="CL6" s="305"/>
      <c r="CM6" s="312"/>
      <c r="CN6" s="306"/>
      <c r="CO6" s="308"/>
      <c r="CP6" s="308"/>
      <c r="CQ6" s="308"/>
      <c r="CR6" s="308"/>
      <c r="CS6" s="308"/>
      <c r="CT6" s="305"/>
      <c r="CU6" s="312"/>
      <c r="CV6" s="306"/>
      <c r="CW6" s="308"/>
      <c r="CX6" s="308"/>
      <c r="CY6" s="308"/>
      <c r="CZ6" s="308"/>
      <c r="DA6" s="308"/>
      <c r="DB6" s="308"/>
      <c r="DC6" s="308"/>
      <c r="DD6" s="308"/>
      <c r="DE6" s="308"/>
      <c r="DF6" s="305"/>
      <c r="DG6" s="312"/>
      <c r="DH6" s="306"/>
      <c r="DI6" s="308"/>
      <c r="DJ6" s="308"/>
      <c r="DK6" s="305"/>
      <c r="DL6" s="312"/>
      <c r="DM6" s="306"/>
      <c r="DN6" s="308"/>
      <c r="DO6" s="308"/>
      <c r="DP6" s="305"/>
      <c r="DQ6" s="312"/>
      <c r="DR6" s="306"/>
      <c r="DS6" s="308"/>
      <c r="DT6" s="308"/>
      <c r="DU6" s="305"/>
      <c r="DV6" s="312"/>
      <c r="DW6" s="306"/>
      <c r="DX6" s="308"/>
      <c r="DY6" s="308"/>
      <c r="DZ6" s="305"/>
      <c r="EA6" s="284"/>
      <c r="EB6" s="306"/>
      <c r="EC6" s="308"/>
      <c r="ED6" s="308"/>
      <c r="EE6" s="305"/>
      <c r="EF6" s="284"/>
      <c r="EG6" s="306"/>
      <c r="EH6" s="308"/>
      <c r="EI6" s="308"/>
      <c r="EJ6" s="305"/>
      <c r="EK6" s="284"/>
      <c r="EL6" s="306"/>
      <c r="EM6" s="308"/>
      <c r="EN6" s="308"/>
      <c r="EO6" s="305"/>
      <c r="EP6" s="201"/>
      <c r="FF6" s="228"/>
      <c r="FG6" s="281"/>
      <c r="FH6" s="281"/>
      <c r="FI6" s="281"/>
      <c r="FJ6" s="281"/>
      <c r="FK6" s="281"/>
      <c r="FL6" s="281"/>
    </row>
    <row r="7" spans="1:168" ht="13.95" customHeight="1" outlineLevel="1" x14ac:dyDescent="0.25">
      <c r="A7" s="494"/>
      <c r="C7" s="9"/>
      <c r="D7" s="613"/>
      <c r="E7" s="613"/>
      <c r="F7" s="613"/>
      <c r="G7" s="613"/>
      <c r="H7" s="613"/>
      <c r="I7" s="613"/>
      <c r="J7" s="613"/>
      <c r="K7" s="196"/>
      <c r="Q7" s="1"/>
      <c r="R7" s="8"/>
      <c r="X7" s="8"/>
      <c r="AM7" s="1"/>
      <c r="AN7" s="1"/>
      <c r="AO7" s="228"/>
      <c r="AP7" s="228"/>
      <c r="AQ7" s="228"/>
      <c r="AR7" s="1"/>
      <c r="AS7" s="1"/>
      <c r="AT7" s="1"/>
      <c r="AU7" s="1"/>
      <c r="AV7" s="1"/>
      <c r="AW7" s="1"/>
      <c r="AX7" s="1"/>
      <c r="AY7" s="1"/>
      <c r="AZ7" s="1"/>
      <c r="BA7" s="1"/>
      <c r="BB7" s="1"/>
      <c r="BC7" s="1"/>
      <c r="BD7" s="1"/>
      <c r="BE7" s="1"/>
      <c r="BF7" s="1"/>
      <c r="BG7" s="1"/>
      <c r="BH7" s="1"/>
      <c r="BI7" s="306"/>
      <c r="BJ7" s="308"/>
      <c r="BK7" s="308"/>
      <c r="BL7" s="308"/>
      <c r="BM7" s="308"/>
      <c r="BN7" s="308"/>
      <c r="BO7" s="308"/>
      <c r="BP7" s="305"/>
      <c r="BQ7" s="312"/>
      <c r="BR7" s="306"/>
      <c r="BS7" s="308"/>
      <c r="BT7" s="308"/>
      <c r="BU7" s="308"/>
      <c r="BV7" s="308"/>
      <c r="BW7" s="308"/>
      <c r="BX7" s="308"/>
      <c r="BY7" s="308"/>
      <c r="BZ7" s="308"/>
      <c r="CA7" s="308"/>
      <c r="CB7" s="308"/>
      <c r="CC7" s="308"/>
      <c r="CD7" s="308"/>
      <c r="CE7" s="308"/>
      <c r="CF7" s="308"/>
      <c r="CG7" s="308"/>
      <c r="CH7" s="308"/>
      <c r="CI7" s="308"/>
      <c r="CJ7" s="308"/>
      <c r="CK7" s="308"/>
      <c r="CL7" s="305"/>
      <c r="CM7" s="312"/>
      <c r="CN7" s="306"/>
      <c r="CO7" s="308"/>
      <c r="CP7" s="308"/>
      <c r="CQ7" s="308"/>
      <c r="CR7" s="308"/>
      <c r="CS7" s="308"/>
      <c r="CT7" s="305"/>
      <c r="CU7" s="312"/>
      <c r="CV7" s="306"/>
      <c r="CW7" s="308"/>
      <c r="CX7" s="308"/>
      <c r="CY7" s="308"/>
      <c r="CZ7" s="308"/>
      <c r="DA7" s="308"/>
      <c r="DB7" s="308"/>
      <c r="DC7" s="308"/>
      <c r="DD7" s="308"/>
      <c r="DE7" s="308"/>
      <c r="DF7" s="305"/>
      <c r="DG7" s="312"/>
      <c r="DH7" s="306"/>
      <c r="DI7" s="308"/>
      <c r="DJ7" s="308"/>
      <c r="DK7" s="305"/>
      <c r="DL7" s="312"/>
      <c r="DM7" s="306"/>
      <c r="DN7" s="308"/>
      <c r="DO7" s="308"/>
      <c r="DP7" s="305"/>
      <c r="DQ7" s="312"/>
      <c r="DR7" s="306"/>
      <c r="DS7" s="308"/>
      <c r="DT7" s="308"/>
      <c r="DU7" s="305"/>
      <c r="DV7" s="312"/>
      <c r="DW7" s="306"/>
      <c r="DX7" s="308"/>
      <c r="DY7" s="308"/>
      <c r="DZ7" s="305"/>
      <c r="EA7" s="284"/>
      <c r="EB7" s="306"/>
      <c r="EC7" s="308"/>
      <c r="ED7" s="308"/>
      <c r="EE7" s="305"/>
      <c r="EF7" s="284"/>
      <c r="EG7" s="306"/>
      <c r="EH7" s="308"/>
      <c r="EI7" s="308"/>
      <c r="EJ7" s="305"/>
      <c r="EK7" s="284"/>
      <c r="EL7" s="306"/>
      <c r="EM7" s="308"/>
      <c r="EN7" s="308"/>
      <c r="EO7" s="305"/>
      <c r="EP7" s="201"/>
      <c r="FF7" s="228"/>
      <c r="FG7" s="281"/>
      <c r="FH7" s="281"/>
      <c r="FI7" s="281"/>
      <c r="FJ7" s="281"/>
      <c r="FK7" s="281"/>
      <c r="FL7" s="281"/>
    </row>
    <row r="8" spans="1:168" ht="15.75" customHeight="1" x14ac:dyDescent="0.25">
      <c r="A8" s="494"/>
      <c r="C8" s="614" t="str">
        <f>"Auditor's Summary of Results for this " &amp; dmyTopic</f>
        <v>Auditor's Summary of Results for this Topic</v>
      </c>
      <c r="D8" s="615"/>
      <c r="E8" s="615"/>
      <c r="F8" s="615"/>
      <c r="G8" s="615"/>
      <c r="H8" s="615"/>
      <c r="I8" s="615"/>
      <c r="J8" s="615"/>
      <c r="K8" s="190"/>
      <c r="Q8" s="1"/>
      <c r="R8" s="8"/>
      <c r="X8" s="8"/>
      <c r="AM8" s="1"/>
      <c r="AN8" s="1"/>
      <c r="AO8" s="228"/>
      <c r="AP8" s="228"/>
      <c r="AQ8" s="228"/>
      <c r="AR8" s="1"/>
      <c r="AS8" s="1"/>
      <c r="AT8" s="1"/>
      <c r="AU8" s="1"/>
      <c r="AV8" s="1"/>
      <c r="AW8" s="1"/>
      <c r="AX8" s="1"/>
      <c r="AY8" s="1"/>
      <c r="AZ8" s="1"/>
      <c r="BA8" s="1"/>
      <c r="BB8" s="1"/>
      <c r="BC8" s="1"/>
      <c r="BD8" s="1"/>
      <c r="BE8" s="1"/>
      <c r="BF8" s="1"/>
      <c r="BG8" s="1"/>
      <c r="BH8" s="1"/>
      <c r="BI8" s="306"/>
      <c r="BJ8" s="308"/>
      <c r="BK8" s="308"/>
      <c r="BL8" s="308"/>
      <c r="BM8" s="308"/>
      <c r="BN8" s="308"/>
      <c r="BO8" s="308"/>
      <c r="BP8" s="305"/>
      <c r="BQ8" s="312"/>
      <c r="BR8" s="306"/>
      <c r="BS8" s="308"/>
      <c r="BT8" s="308"/>
      <c r="BU8" s="308"/>
      <c r="BV8" s="308"/>
      <c r="BW8" s="308"/>
      <c r="BX8" s="308"/>
      <c r="BY8" s="308"/>
      <c r="BZ8" s="308"/>
      <c r="CA8" s="308"/>
      <c r="CB8" s="308"/>
      <c r="CC8" s="308"/>
      <c r="CD8" s="308"/>
      <c r="CE8" s="308"/>
      <c r="CF8" s="308"/>
      <c r="CG8" s="308"/>
      <c r="CH8" s="308"/>
      <c r="CI8" s="308"/>
      <c r="CJ8" s="308"/>
      <c r="CK8" s="308"/>
      <c r="CL8" s="305"/>
      <c r="CM8" s="312"/>
      <c r="CN8" s="306"/>
      <c r="CO8" s="308"/>
      <c r="CP8" s="308"/>
      <c r="CQ8" s="308"/>
      <c r="CR8" s="308"/>
      <c r="CS8" s="308"/>
      <c r="CT8" s="305"/>
      <c r="CU8" s="312"/>
      <c r="CV8" s="306"/>
      <c r="CW8" s="308"/>
      <c r="CX8" s="308"/>
      <c r="CY8" s="308"/>
      <c r="CZ8" s="308"/>
      <c r="DA8" s="308"/>
      <c r="DB8" s="308"/>
      <c r="DC8" s="308"/>
      <c r="DD8" s="308"/>
      <c r="DE8" s="308"/>
      <c r="DF8" s="305"/>
      <c r="DG8" s="312"/>
      <c r="DH8" s="306"/>
      <c r="DI8" s="308"/>
      <c r="DJ8" s="308"/>
      <c r="DK8" s="305"/>
      <c r="DL8" s="312"/>
      <c r="DM8" s="306"/>
      <c r="DN8" s="308"/>
      <c r="DO8" s="308"/>
      <c r="DP8" s="305"/>
      <c r="DQ8" s="312"/>
      <c r="DR8" s="306"/>
      <c r="DS8" s="308"/>
      <c r="DT8" s="308"/>
      <c r="DU8" s="305"/>
      <c r="DV8" s="312"/>
      <c r="DW8" s="306"/>
      <c r="DX8" s="308"/>
      <c r="DY8" s="308"/>
      <c r="DZ8" s="305"/>
      <c r="EA8" s="284"/>
      <c r="EB8" s="306"/>
      <c r="EC8" s="308"/>
      <c r="ED8" s="308"/>
      <c r="EE8" s="305"/>
      <c r="EF8" s="284"/>
      <c r="EG8" s="306"/>
      <c r="EH8" s="308"/>
      <c r="EI8" s="308"/>
      <c r="EJ8" s="305"/>
      <c r="EK8" s="284"/>
      <c r="EL8" s="306"/>
      <c r="EM8" s="308"/>
      <c r="EN8" s="308"/>
      <c r="EO8" s="305"/>
      <c r="EP8" s="201"/>
      <c r="FF8" s="228"/>
      <c r="FG8" s="281"/>
      <c r="FH8" s="281"/>
      <c r="FI8" s="281"/>
      <c r="FJ8" s="281"/>
      <c r="FK8" s="281"/>
      <c r="FL8" s="281"/>
    </row>
    <row r="9" spans="1:168" x14ac:dyDescent="0.25">
      <c r="A9" s="494"/>
      <c r="C9" s="152"/>
      <c r="D9" s="616"/>
      <c r="E9" s="616"/>
      <c r="F9" s="616"/>
      <c r="G9" s="616"/>
      <c r="H9" s="616"/>
      <c r="I9" s="616"/>
      <c r="J9" s="616"/>
      <c r="K9" s="192"/>
      <c r="Q9" s="1"/>
      <c r="R9" s="8"/>
      <c r="X9" s="8"/>
      <c r="AM9" s="1"/>
      <c r="AN9" s="1"/>
      <c r="AO9" s="228"/>
      <c r="AP9" s="228"/>
      <c r="AQ9" s="228"/>
      <c r="AR9" s="1"/>
      <c r="AS9" s="1"/>
      <c r="AT9" s="1"/>
      <c r="AU9" s="1"/>
      <c r="AV9" s="1"/>
      <c r="AW9" s="1"/>
      <c r="AX9" s="1"/>
      <c r="AY9" s="1"/>
      <c r="AZ9" s="1"/>
      <c r="BA9" s="1"/>
      <c r="BB9" s="1"/>
      <c r="BC9" s="1"/>
      <c r="BD9" s="1"/>
      <c r="BE9" s="1"/>
      <c r="BF9" s="1"/>
      <c r="BG9" s="1"/>
      <c r="BH9" s="1"/>
      <c r="BI9" s="306"/>
      <c r="BJ9" s="308"/>
      <c r="BK9" s="308"/>
      <c r="BL9" s="308"/>
      <c r="BM9" s="308"/>
      <c r="BN9" s="308"/>
      <c r="BO9" s="308"/>
      <c r="BP9" s="305"/>
      <c r="BQ9" s="312"/>
      <c r="BR9" s="306"/>
      <c r="BS9" s="308"/>
      <c r="BT9" s="308"/>
      <c r="BU9" s="308"/>
      <c r="BV9" s="308"/>
      <c r="BW9" s="308"/>
      <c r="BX9" s="308"/>
      <c r="BY9" s="308"/>
      <c r="BZ9" s="308"/>
      <c r="CA9" s="308"/>
      <c r="CB9" s="308"/>
      <c r="CC9" s="308"/>
      <c r="CD9" s="308"/>
      <c r="CE9" s="308"/>
      <c r="CF9" s="308"/>
      <c r="CG9" s="308"/>
      <c r="CH9" s="308"/>
      <c r="CI9" s="308"/>
      <c r="CJ9" s="308"/>
      <c r="CK9" s="308"/>
      <c r="CL9" s="305"/>
      <c r="CM9" s="312"/>
      <c r="CN9" s="306"/>
      <c r="CO9" s="308"/>
      <c r="CP9" s="308"/>
      <c r="CQ9" s="308"/>
      <c r="CR9" s="308"/>
      <c r="CS9" s="308"/>
      <c r="CT9" s="305"/>
      <c r="CU9" s="312"/>
      <c r="CV9" s="306"/>
      <c r="CW9" s="308"/>
      <c r="CX9" s="308"/>
      <c r="CY9" s="308"/>
      <c r="CZ9" s="308"/>
      <c r="DA9" s="308"/>
      <c r="DB9" s="308"/>
      <c r="DC9" s="308"/>
      <c r="DD9" s="308"/>
      <c r="DE9" s="308"/>
      <c r="DF9" s="305"/>
      <c r="DG9" s="312"/>
      <c r="DH9" s="306"/>
      <c r="DI9" s="308"/>
      <c r="DJ9" s="308"/>
      <c r="DK9" s="305"/>
      <c r="DL9" s="312"/>
      <c r="DM9" s="306"/>
      <c r="DN9" s="308"/>
      <c r="DO9" s="308"/>
      <c r="DP9" s="305"/>
      <c r="DQ9" s="312"/>
      <c r="DR9" s="306"/>
      <c r="DS9" s="308"/>
      <c r="DT9" s="308"/>
      <c r="DU9" s="305"/>
      <c r="DV9" s="312"/>
      <c r="DW9" s="306"/>
      <c r="DX9" s="308"/>
      <c r="DY9" s="308"/>
      <c r="DZ9" s="305"/>
      <c r="EA9" s="284"/>
      <c r="EB9" s="306"/>
      <c r="EC9" s="308"/>
      <c r="ED9" s="308"/>
      <c r="EE9" s="305"/>
      <c r="EF9" s="284"/>
      <c r="EG9" s="306"/>
      <c r="EH9" s="308"/>
      <c r="EI9" s="308"/>
      <c r="EJ9" s="305"/>
      <c r="EK9" s="284"/>
      <c r="EL9" s="306"/>
      <c r="EM9" s="308"/>
      <c r="EN9" s="308"/>
      <c r="EO9" s="305"/>
      <c r="EP9" s="201"/>
      <c r="FF9" s="228"/>
      <c r="FG9" s="281"/>
      <c r="FH9" s="281"/>
      <c r="FI9" s="281"/>
      <c r="FJ9" s="281"/>
      <c r="FK9" s="281"/>
      <c r="FL9" s="281"/>
    </row>
    <row r="10" spans="1:168" ht="12.75" customHeight="1" x14ac:dyDescent="0.25">
      <c r="A10" s="28" t="s">
        <v>546</v>
      </c>
      <c r="B10" s="214">
        <v>1</v>
      </c>
      <c r="C10" s="495"/>
      <c r="D10" s="618"/>
      <c r="E10" s="618"/>
      <c r="F10" s="618"/>
      <c r="G10" s="618"/>
      <c r="H10" s="618"/>
      <c r="I10" s="618"/>
      <c r="J10" s="618"/>
      <c r="K10" s="192"/>
      <c r="Q10" s="1"/>
      <c r="R10" s="8"/>
      <c r="X10" s="8"/>
      <c r="AM10" s="1"/>
      <c r="AN10" s="157">
        <f>D10</f>
        <v>0</v>
      </c>
      <c r="AO10" s="228"/>
      <c r="AP10" s="228"/>
      <c r="AQ10" s="228"/>
      <c r="AR10" s="1"/>
      <c r="AS10" s="1"/>
      <c r="AT10" s="1"/>
      <c r="AU10" s="1"/>
      <c r="AV10" s="1"/>
      <c r="AW10" s="1"/>
      <c r="AX10" s="1"/>
      <c r="AY10" s="1"/>
      <c r="AZ10" s="1"/>
      <c r="BA10" s="1"/>
      <c r="BB10" s="1"/>
      <c r="BC10" s="1"/>
      <c r="BD10" s="1"/>
      <c r="BE10" s="1"/>
      <c r="BF10" s="1"/>
      <c r="BG10" s="1"/>
      <c r="BH10" s="1"/>
      <c r="BI10" s="306"/>
      <c r="BJ10" s="308"/>
      <c r="BK10" s="308"/>
      <c r="BL10" s="308"/>
      <c r="BM10" s="308"/>
      <c r="BN10" s="308"/>
      <c r="BO10" s="308"/>
      <c r="BP10" s="305"/>
      <c r="BQ10" s="312"/>
      <c r="BR10" s="306"/>
      <c r="BS10" s="308"/>
      <c r="BT10" s="308"/>
      <c r="BU10" s="308"/>
      <c r="BV10" s="308"/>
      <c r="BW10" s="308"/>
      <c r="BX10" s="308"/>
      <c r="BY10" s="308"/>
      <c r="BZ10" s="308"/>
      <c r="CA10" s="308"/>
      <c r="CB10" s="308"/>
      <c r="CC10" s="308"/>
      <c r="CD10" s="308"/>
      <c r="CE10" s="308"/>
      <c r="CF10" s="308"/>
      <c r="CG10" s="308"/>
      <c r="CH10" s="308"/>
      <c r="CI10" s="308"/>
      <c r="CJ10" s="308"/>
      <c r="CK10" s="308"/>
      <c r="CL10" s="305"/>
      <c r="CM10" s="312"/>
      <c r="CN10" s="306"/>
      <c r="CO10" s="308"/>
      <c r="CP10" s="308"/>
      <c r="CQ10" s="308"/>
      <c r="CR10" s="308"/>
      <c r="CS10" s="308"/>
      <c r="CT10" s="305"/>
      <c r="CU10" s="312"/>
      <c r="CV10" s="306"/>
      <c r="CW10" s="308"/>
      <c r="CX10" s="308"/>
      <c r="CY10" s="308"/>
      <c r="CZ10" s="308"/>
      <c r="DA10" s="308"/>
      <c r="DB10" s="308"/>
      <c r="DC10" s="308"/>
      <c r="DD10" s="308"/>
      <c r="DE10" s="308"/>
      <c r="DF10" s="305"/>
      <c r="DG10" s="312"/>
      <c r="DH10" s="306"/>
      <c r="DI10" s="308"/>
      <c r="DJ10" s="308"/>
      <c r="DK10" s="305"/>
      <c r="DL10" s="312"/>
      <c r="DM10" s="306"/>
      <c r="DN10" s="308"/>
      <c r="DO10" s="308"/>
      <c r="DP10" s="305"/>
      <c r="DQ10" s="312"/>
      <c r="DR10" s="306"/>
      <c r="DS10" s="308"/>
      <c r="DT10" s="308"/>
      <c r="DU10" s="305"/>
      <c r="DV10" s="312"/>
      <c r="DW10" s="306"/>
      <c r="DX10" s="308"/>
      <c r="DY10" s="308"/>
      <c r="DZ10" s="305"/>
      <c r="EA10" s="284"/>
      <c r="EB10" s="306"/>
      <c r="EC10" s="308"/>
      <c r="ED10" s="308"/>
      <c r="EE10" s="305"/>
      <c r="EF10" s="284"/>
      <c r="EG10" s="306"/>
      <c r="EH10" s="308"/>
      <c r="EI10" s="308"/>
      <c r="EJ10" s="305"/>
      <c r="EK10" s="284"/>
      <c r="EL10" s="306"/>
      <c r="EM10" s="308"/>
      <c r="EN10" s="308"/>
      <c r="EO10" s="305"/>
      <c r="EP10" s="201"/>
      <c r="FF10" s="228"/>
      <c r="FG10" s="281"/>
      <c r="FH10" s="281"/>
      <c r="FI10" s="281"/>
      <c r="FJ10" s="281"/>
      <c r="FK10" s="281"/>
      <c r="FL10" s="281"/>
    </row>
    <row r="11" spans="1:168" ht="13.8" thickBot="1" x14ac:dyDescent="0.3">
      <c r="A11" s="494"/>
      <c r="C11" s="496"/>
      <c r="D11" s="619"/>
      <c r="E11" s="619"/>
      <c r="F11" s="619"/>
      <c r="G11" s="619"/>
      <c r="H11" s="619"/>
      <c r="I11" s="619"/>
      <c r="J11" s="619"/>
      <c r="K11" s="196"/>
      <c r="Q11" s="1"/>
      <c r="R11" s="158"/>
      <c r="X11" s="66" t="s">
        <v>636</v>
      </c>
      <c r="Y11" s="5" t="s">
        <v>637</v>
      </c>
      <c r="Z11" s="5" t="s">
        <v>297</v>
      </c>
      <c r="AA11" s="5" t="s">
        <v>291</v>
      </c>
      <c r="AB11" s="5" t="s">
        <v>638</v>
      </c>
      <c r="AC11" s="5" t="s">
        <v>639</v>
      </c>
      <c r="AD11" s="5"/>
      <c r="AE11" s="5"/>
      <c r="AF11" s="5"/>
      <c r="AG11" s="5"/>
      <c r="AH11" s="5"/>
      <c r="AI11" s="5"/>
      <c r="AJ11" s="5"/>
      <c r="AK11" s="5"/>
      <c r="AL11" s="5"/>
      <c r="AM11" s="1"/>
      <c r="AN11" s="1"/>
      <c r="AO11" s="228"/>
      <c r="AP11" s="228"/>
      <c r="AQ11" s="228"/>
      <c r="AR11" s="1"/>
      <c r="AS11" s="1"/>
      <c r="AT11" s="1"/>
      <c r="AU11" s="1"/>
      <c r="AV11" s="1"/>
      <c r="AW11" s="1"/>
      <c r="AX11" s="1"/>
      <c r="AY11" s="1"/>
      <c r="AZ11" s="1"/>
      <c r="BA11" s="1"/>
      <c r="BB11" s="1"/>
      <c r="BC11" s="1"/>
      <c r="BD11" s="1"/>
      <c r="BE11" s="1"/>
      <c r="BF11" s="1"/>
      <c r="BG11" s="1"/>
      <c r="BH11" s="1"/>
      <c r="BI11" s="306"/>
      <c r="BJ11" s="308"/>
      <c r="BK11" s="308"/>
      <c r="BL11" s="308"/>
      <c r="BM11" s="308"/>
      <c r="BN11" s="308"/>
      <c r="BO11" s="308"/>
      <c r="BP11" s="305"/>
      <c r="BQ11" s="312"/>
      <c r="BR11" s="306"/>
      <c r="BS11" s="308"/>
      <c r="BT11" s="308"/>
      <c r="BU11" s="308"/>
      <c r="BV11" s="308"/>
      <c r="BW11" s="308"/>
      <c r="BX11" s="308"/>
      <c r="BY11" s="308"/>
      <c r="BZ11" s="308"/>
      <c r="CA11" s="308"/>
      <c r="CB11" s="308"/>
      <c r="CC11" s="308"/>
      <c r="CD11" s="308"/>
      <c r="CE11" s="308"/>
      <c r="CF11" s="308"/>
      <c r="CG11" s="308"/>
      <c r="CH11" s="308"/>
      <c r="CI11" s="308"/>
      <c r="CJ11" s="308"/>
      <c r="CK11" s="308"/>
      <c r="CL11" s="305"/>
      <c r="CM11" s="312"/>
      <c r="CN11" s="306"/>
      <c r="CO11" s="308"/>
      <c r="CP11" s="308"/>
      <c r="CQ11" s="308"/>
      <c r="CR11" s="308"/>
      <c r="CS11" s="308"/>
      <c r="CT11" s="305"/>
      <c r="CU11" s="312"/>
      <c r="CV11" s="306"/>
      <c r="CW11" s="308"/>
      <c r="CX11" s="308"/>
      <c r="CY11" s="308"/>
      <c r="CZ11" s="308"/>
      <c r="DA11" s="308"/>
      <c r="DB11" s="308"/>
      <c r="DC11" s="308"/>
      <c r="DD11" s="308"/>
      <c r="DE11" s="308"/>
      <c r="DF11" s="305"/>
      <c r="DG11" s="312"/>
      <c r="DH11" s="306"/>
      <c r="DI11" s="308"/>
      <c r="DJ11" s="308"/>
      <c r="DK11" s="305"/>
      <c r="DL11" s="312"/>
      <c r="DM11" s="306"/>
      <c r="DN11" s="308"/>
      <c r="DO11" s="308"/>
      <c r="DP11" s="305"/>
      <c r="DQ11" s="312"/>
      <c r="DR11" s="306"/>
      <c r="DS11" s="308"/>
      <c r="DT11" s="308"/>
      <c r="DU11" s="305"/>
      <c r="DV11" s="312"/>
      <c r="DW11" s="306"/>
      <c r="DX11" s="308"/>
      <c r="DY11" s="308"/>
      <c r="DZ11" s="305"/>
      <c r="EA11" s="284"/>
      <c r="EB11" s="306"/>
      <c r="EC11" s="308"/>
      <c r="ED11" s="308"/>
      <c r="EE11" s="305"/>
      <c r="EF11" s="284"/>
      <c r="EG11" s="306"/>
      <c r="EH11" s="308"/>
      <c r="EI11" s="308"/>
      <c r="EJ11" s="305"/>
      <c r="EK11" s="284"/>
      <c r="EL11" s="306"/>
      <c r="EM11" s="308"/>
      <c r="EN11" s="308"/>
      <c r="EO11" s="305"/>
      <c r="EP11" s="201"/>
      <c r="FF11" s="228"/>
      <c r="FG11" s="281"/>
      <c r="FH11" s="281"/>
      <c r="FI11" s="281"/>
      <c r="FJ11" s="281"/>
      <c r="FK11" s="281"/>
      <c r="FL11" s="281"/>
    </row>
    <row r="12" spans="1:168" ht="15.75" customHeight="1" thickBot="1" x14ac:dyDescent="0.3">
      <c r="A12" s="497" t="s">
        <v>640</v>
      </c>
      <c r="C12" s="602" t="s">
        <v>641</v>
      </c>
      <c r="D12" s="603"/>
      <c r="E12" s="603"/>
      <c r="F12" s="245"/>
      <c r="G12" s="246"/>
      <c r="H12" s="242" t="s">
        <v>297</v>
      </c>
      <c r="I12" s="178" t="s">
        <v>291</v>
      </c>
      <c r="J12" s="120" t="s">
        <v>642</v>
      </c>
      <c r="K12" s="121"/>
      <c r="Q12" s="1"/>
      <c r="R12" s="4" t="s">
        <v>636</v>
      </c>
      <c r="S12" s="64" t="s">
        <v>637</v>
      </c>
      <c r="T12" s="64" t="s">
        <v>297</v>
      </c>
      <c r="U12" s="64" t="s">
        <v>291</v>
      </c>
      <c r="V12" s="64" t="s">
        <v>638</v>
      </c>
      <c r="W12" s="65"/>
      <c r="X12" s="4">
        <f t="shared" ref="X12:AC12" si="3">SUM(X13:X16)</f>
        <v>0</v>
      </c>
      <c r="Y12" s="4">
        <f t="shared" si="3"/>
        <v>0</v>
      </c>
      <c r="Z12" s="4">
        <f t="shared" si="3"/>
        <v>0</v>
      </c>
      <c r="AA12" s="4">
        <f t="shared" si="3"/>
        <v>0</v>
      </c>
      <c r="AB12" s="4">
        <f t="shared" si="3"/>
        <v>0</v>
      </c>
      <c r="AC12" s="4">
        <f t="shared" si="3"/>
        <v>0</v>
      </c>
      <c r="AD12" s="144"/>
      <c r="AE12" s="144"/>
      <c r="AF12" s="144"/>
      <c r="AG12" s="144"/>
      <c r="AH12" s="144"/>
      <c r="AI12" s="144"/>
      <c r="AJ12" s="144"/>
      <c r="AK12" s="144"/>
      <c r="AL12" s="144"/>
      <c r="AM12" s="1"/>
      <c r="AN12" s="1"/>
      <c r="AO12" s="252" t="s">
        <v>643</v>
      </c>
      <c r="AP12" s="252" t="s">
        <v>644</v>
      </c>
      <c r="AQ12" s="252" t="s">
        <v>645</v>
      </c>
      <c r="AR12" s="147" t="s">
        <v>646</v>
      </c>
      <c r="AS12" s="147" t="s">
        <v>320</v>
      </c>
      <c r="AT12" s="147" t="s">
        <v>647</v>
      </c>
      <c r="AU12" s="1"/>
      <c r="AV12" s="1" t="s">
        <v>719</v>
      </c>
      <c r="AW12" s="1"/>
      <c r="AX12" s="1"/>
      <c r="AY12" s="1"/>
      <c r="AZ12" s="1"/>
      <c r="BA12" s="1"/>
      <c r="BB12" s="1"/>
      <c r="BC12" s="1"/>
      <c r="BD12" s="1"/>
      <c r="BE12" s="1"/>
      <c r="BF12" s="1"/>
      <c r="BG12" s="1"/>
      <c r="BH12" s="1"/>
      <c r="BI12" s="306"/>
      <c r="BJ12" s="308"/>
      <c r="BK12" s="308"/>
      <c r="BL12" s="308"/>
      <c r="BM12" s="308"/>
      <c r="BN12" s="308"/>
      <c r="BO12" s="308"/>
      <c r="BP12" s="305"/>
      <c r="BQ12" s="312"/>
      <c r="BR12" s="306"/>
      <c r="BS12" s="308"/>
      <c r="BT12" s="308"/>
      <c r="BU12" s="308"/>
      <c r="BV12" s="308"/>
      <c r="BW12" s="308"/>
      <c r="BX12" s="308"/>
      <c r="BY12" s="308"/>
      <c r="BZ12" s="308"/>
      <c r="CA12" s="308"/>
      <c r="CB12" s="308"/>
      <c r="CC12" s="308"/>
      <c r="CD12" s="308"/>
      <c r="CE12" s="308"/>
      <c r="CF12" s="308"/>
      <c r="CG12" s="308"/>
      <c r="CH12" s="308"/>
      <c r="CI12" s="308"/>
      <c r="CJ12" s="308"/>
      <c r="CK12" s="308"/>
      <c r="CL12" s="305"/>
      <c r="CM12" s="312"/>
      <c r="CN12" s="306"/>
      <c r="CO12" s="308"/>
      <c r="CP12" s="308"/>
      <c r="CQ12" s="308"/>
      <c r="CR12" s="308"/>
      <c r="CS12" s="308"/>
      <c r="CT12" s="305"/>
      <c r="CU12" s="312"/>
      <c r="CV12" s="306"/>
      <c r="CW12" s="308"/>
      <c r="CX12" s="308"/>
      <c r="CY12" s="308"/>
      <c r="CZ12" s="308"/>
      <c r="DA12" s="308"/>
      <c r="DB12" s="308"/>
      <c r="DC12" s="308"/>
      <c r="DD12" s="308"/>
      <c r="DE12" s="308"/>
      <c r="DF12" s="305"/>
      <c r="DG12" s="312"/>
      <c r="DH12" s="306"/>
      <c r="DI12" s="308"/>
      <c r="DJ12" s="308"/>
      <c r="DK12" s="305"/>
      <c r="DL12" s="312"/>
      <c r="DM12" s="306"/>
      <c r="DN12" s="308"/>
      <c r="DO12" s="308"/>
      <c r="DP12" s="305"/>
      <c r="DQ12" s="312"/>
      <c r="DR12" s="306"/>
      <c r="DS12" s="308"/>
      <c r="DT12" s="308"/>
      <c r="DU12" s="305"/>
      <c r="DV12" s="312"/>
      <c r="DW12" s="306"/>
      <c r="DX12" s="308"/>
      <c r="DY12" s="308"/>
      <c r="DZ12" s="305"/>
      <c r="EA12" s="284"/>
      <c r="EB12" s="306"/>
      <c r="EC12" s="308"/>
      <c r="ED12" s="308"/>
      <c r="EE12" s="305"/>
      <c r="EF12" s="284"/>
      <c r="EG12" s="306"/>
      <c r="EH12" s="308"/>
      <c r="EI12" s="308"/>
      <c r="EJ12" s="305"/>
      <c r="EK12" s="284"/>
      <c r="EL12" s="306"/>
      <c r="EM12" s="308"/>
      <c r="EN12" s="308"/>
      <c r="EO12" s="305"/>
      <c r="EP12" s="201"/>
      <c r="FF12" s="228"/>
      <c r="FG12" s="281"/>
      <c r="FH12" s="281"/>
      <c r="FI12" s="281"/>
      <c r="FJ12" s="281"/>
      <c r="FK12" s="281"/>
      <c r="FL12" s="281"/>
    </row>
    <row r="13" spans="1:168" ht="13.95" customHeight="1" x14ac:dyDescent="0.25">
      <c r="A13" s="28"/>
      <c r="C13" s="501"/>
      <c r="D13" s="502"/>
      <c r="E13" s="503"/>
      <c r="F13" s="62"/>
      <c r="G13" s="97"/>
      <c r="H13" s="243"/>
      <c r="I13" s="179"/>
      <c r="J13" s="62"/>
      <c r="K13" s="97"/>
      <c r="Q13" s="1"/>
      <c r="R13" s="11"/>
      <c r="S13" s="8"/>
      <c r="T13" s="8"/>
      <c r="U13" s="8"/>
      <c r="V13" s="122"/>
      <c r="W13" s="65"/>
      <c r="X13" s="11"/>
      <c r="Y13" s="8"/>
      <c r="Z13" s="8"/>
      <c r="AA13" s="8"/>
      <c r="AB13" s="8"/>
      <c r="AC13" s="12"/>
      <c r="AD13" s="8"/>
      <c r="AE13" s="8"/>
      <c r="AF13" s="8"/>
      <c r="AG13" s="8"/>
      <c r="AH13" s="8"/>
      <c r="AI13" s="8"/>
      <c r="AJ13" s="8"/>
      <c r="AK13" s="8"/>
      <c r="AL13" s="8"/>
      <c r="AM13" s="1"/>
      <c r="AN13" s="1"/>
      <c r="AO13" s="228"/>
      <c r="AP13" s="228"/>
      <c r="AQ13" s="228"/>
      <c r="AR13" s="1"/>
      <c r="AS13" s="1"/>
      <c r="AT13" s="1"/>
      <c r="AU13" s="1"/>
      <c r="AV13" s="1"/>
      <c r="AW13" s="1"/>
      <c r="AX13" s="1"/>
      <c r="AY13" s="1"/>
      <c r="AZ13" s="1"/>
      <c r="BA13" s="1"/>
      <c r="BB13" s="1"/>
      <c r="BC13" s="1"/>
      <c r="BD13" s="1"/>
      <c r="BE13" s="1"/>
      <c r="BF13" s="1"/>
      <c r="BG13" s="1"/>
      <c r="BH13" s="1"/>
      <c r="BI13" s="306"/>
      <c r="BJ13" s="308"/>
      <c r="BK13" s="308"/>
      <c r="BL13" s="308"/>
      <c r="BM13" s="308"/>
      <c r="BN13" s="308"/>
      <c r="BO13" s="308"/>
      <c r="BP13" s="305"/>
      <c r="BQ13" s="312"/>
      <c r="BR13" s="306"/>
      <c r="BS13" s="308"/>
      <c r="BT13" s="308"/>
      <c r="BU13" s="308"/>
      <c r="BV13" s="308"/>
      <c r="BW13" s="308"/>
      <c r="BX13" s="308"/>
      <c r="BY13" s="308"/>
      <c r="BZ13" s="308"/>
      <c r="CA13" s="308"/>
      <c r="CB13" s="308"/>
      <c r="CC13" s="308"/>
      <c r="CD13" s="308"/>
      <c r="CE13" s="308"/>
      <c r="CF13" s="308"/>
      <c r="CG13" s="308"/>
      <c r="CH13" s="308"/>
      <c r="CI13" s="308"/>
      <c r="CJ13" s="308"/>
      <c r="CK13" s="308"/>
      <c r="CL13" s="305"/>
      <c r="CM13" s="312"/>
      <c r="CN13" s="306"/>
      <c r="CO13" s="308"/>
      <c r="CP13" s="308"/>
      <c r="CQ13" s="308"/>
      <c r="CR13" s="308"/>
      <c r="CS13" s="308"/>
      <c r="CT13" s="305"/>
      <c r="CU13" s="312"/>
      <c r="CV13" s="306"/>
      <c r="CW13" s="308"/>
      <c r="CX13" s="308"/>
      <c r="CY13" s="308"/>
      <c r="CZ13" s="308"/>
      <c r="DA13" s="308"/>
      <c r="DB13" s="308"/>
      <c r="DC13" s="308"/>
      <c r="DD13" s="308"/>
      <c r="DE13" s="308"/>
      <c r="DF13" s="305"/>
      <c r="DG13" s="312"/>
      <c r="DH13" s="306"/>
      <c r="DI13" s="308"/>
      <c r="DJ13" s="308"/>
      <c r="DK13" s="305"/>
      <c r="DL13" s="312"/>
      <c r="DM13" s="306"/>
      <c r="DN13" s="308"/>
      <c r="DO13" s="308"/>
      <c r="DP13" s="305"/>
      <c r="DQ13" s="312"/>
      <c r="DR13" s="306"/>
      <c r="DS13" s="308"/>
      <c r="DT13" s="308"/>
      <c r="DU13" s="305"/>
      <c r="DV13" s="312"/>
      <c r="DW13" s="306"/>
      <c r="DX13" s="308"/>
      <c r="DY13" s="308"/>
      <c r="DZ13" s="305"/>
      <c r="EA13" s="284"/>
      <c r="EB13" s="306"/>
      <c r="EC13" s="308"/>
      <c r="ED13" s="308"/>
      <c r="EE13" s="305"/>
      <c r="EF13" s="284"/>
      <c r="EG13" s="306"/>
      <c r="EH13" s="308"/>
      <c r="EI13" s="308"/>
      <c r="EJ13" s="305"/>
      <c r="EK13" s="284"/>
      <c r="EL13" s="306"/>
      <c r="EM13" s="308"/>
      <c r="EN13" s="308"/>
      <c r="EO13" s="305"/>
      <c r="EP13" s="201"/>
      <c r="FF13" s="228"/>
      <c r="FG13" s="281"/>
      <c r="FH13" s="281"/>
      <c r="FI13" s="281"/>
      <c r="FJ13" s="281"/>
      <c r="FK13" s="281"/>
      <c r="FL13" s="281"/>
    </row>
    <row r="14" spans="1:168" x14ac:dyDescent="0.25">
      <c r="A14" s="28"/>
      <c r="B14" s="214">
        <v>0</v>
      </c>
      <c r="C14" s="501"/>
      <c r="D14" s="502" t="str">
        <f>"No Findings have been identified for this " &amp; dmyTopic &amp; " at this time."</f>
        <v>No Findings have been identified for this Topic at this time.</v>
      </c>
      <c r="E14" s="503"/>
      <c r="G14" s="192"/>
      <c r="H14" s="244"/>
      <c r="I14" s="180"/>
      <c r="K14" s="192"/>
      <c r="Q14" s="1"/>
      <c r="R14" s="11"/>
      <c r="S14" s="8"/>
      <c r="T14" s="8"/>
      <c r="U14" s="8"/>
      <c r="V14" s="122"/>
      <c r="W14" s="65"/>
      <c r="X14" s="11"/>
      <c r="Y14" s="8"/>
      <c r="Z14" s="8"/>
      <c r="AA14" s="8"/>
      <c r="AB14" s="8"/>
      <c r="AC14" s="12"/>
      <c r="AD14" s="8"/>
      <c r="AE14" s="8"/>
      <c r="AF14" s="8"/>
      <c r="AG14" s="8"/>
      <c r="AH14" s="8"/>
      <c r="AI14" s="8"/>
      <c r="AJ14" s="8"/>
      <c r="AK14" s="8"/>
      <c r="AL14" s="8"/>
      <c r="AM14" s="1"/>
      <c r="AN14" s="1"/>
      <c r="AO14" s="228"/>
      <c r="AP14" s="228"/>
      <c r="AQ14" s="228"/>
      <c r="AR14" s="228"/>
      <c r="AS14" s="1"/>
      <c r="AT14" s="228"/>
      <c r="AU14" s="228"/>
      <c r="AV14" s="147"/>
      <c r="AW14" s="1"/>
      <c r="AX14" s="147"/>
      <c r="AY14" s="1"/>
      <c r="AZ14" s="147"/>
      <c r="BA14" s="147"/>
      <c r="BB14" s="147"/>
      <c r="BC14" s="1"/>
      <c r="BD14" s="147"/>
      <c r="BE14" s="1"/>
      <c r="BF14" s="147"/>
      <c r="BG14" s="1"/>
      <c r="BH14" s="1"/>
      <c r="BI14" s="306"/>
      <c r="BJ14" s="308"/>
      <c r="BK14" s="308"/>
      <c r="BL14" s="308"/>
      <c r="BM14" s="308"/>
      <c r="BN14" s="308"/>
      <c r="BO14" s="308"/>
      <c r="BP14" s="305"/>
      <c r="BQ14" s="312"/>
      <c r="BR14" s="306"/>
      <c r="BS14" s="308"/>
      <c r="BT14" s="308"/>
      <c r="BU14" s="308"/>
      <c r="BV14" s="308"/>
      <c r="BW14" s="308"/>
      <c r="BX14" s="308"/>
      <c r="BY14" s="308"/>
      <c r="BZ14" s="308"/>
      <c r="CA14" s="308"/>
      <c r="CB14" s="308"/>
      <c r="CC14" s="308"/>
      <c r="CD14" s="308"/>
      <c r="CE14" s="308"/>
      <c r="CF14" s="308"/>
      <c r="CG14" s="308"/>
      <c r="CH14" s="308"/>
      <c r="CI14" s="308"/>
      <c r="CJ14" s="308"/>
      <c r="CK14" s="308"/>
      <c r="CL14" s="305"/>
      <c r="CM14" s="312"/>
      <c r="CN14" s="306"/>
      <c r="CO14" s="308"/>
      <c r="CP14" s="308"/>
      <c r="CQ14" s="308"/>
      <c r="CR14" s="308"/>
      <c r="CS14" s="308"/>
      <c r="CT14" s="305"/>
      <c r="CU14" s="312"/>
      <c r="CV14" s="306"/>
      <c r="CW14" s="308"/>
      <c r="CX14" s="308"/>
      <c r="CY14" s="308"/>
      <c r="CZ14" s="308"/>
      <c r="DA14" s="308"/>
      <c r="DB14" s="308"/>
      <c r="DC14" s="308"/>
      <c r="DD14" s="308"/>
      <c r="DE14" s="308"/>
      <c r="DF14" s="305"/>
      <c r="DG14" s="312"/>
      <c r="DH14" s="306"/>
      <c r="DI14" s="308"/>
      <c r="DJ14" s="308"/>
      <c r="DK14" s="305"/>
      <c r="DL14" s="312"/>
      <c r="DM14" s="306"/>
      <c r="DN14" s="308"/>
      <c r="DO14" s="308"/>
      <c r="DP14" s="305"/>
      <c r="DQ14" s="312"/>
      <c r="DR14" s="306"/>
      <c r="DS14" s="308"/>
      <c r="DT14" s="308"/>
      <c r="DU14" s="305"/>
      <c r="DV14" s="312"/>
      <c r="DW14" s="306"/>
      <c r="DX14" s="308"/>
      <c r="DY14" s="308"/>
      <c r="DZ14" s="305"/>
      <c r="EA14" s="284"/>
      <c r="EB14" s="306"/>
      <c r="EC14" s="308"/>
      <c r="ED14" s="308"/>
      <c r="EE14" s="305"/>
      <c r="EF14" s="284"/>
      <c r="EG14" s="306"/>
      <c r="EH14" s="308"/>
      <c r="EI14" s="308"/>
      <c r="EJ14" s="305"/>
      <c r="EK14" s="284"/>
      <c r="EL14" s="306"/>
      <c r="EM14" s="308"/>
      <c r="EN14" s="308"/>
      <c r="EO14" s="305"/>
      <c r="EP14" s="201"/>
      <c r="FF14" s="228"/>
      <c r="FG14" s="281"/>
      <c r="FH14" s="281"/>
      <c r="FI14" s="281"/>
      <c r="FJ14" s="281"/>
      <c r="FK14" s="281"/>
      <c r="FL14" s="281"/>
    </row>
    <row r="15" spans="1:168" ht="13.8" thickBot="1" x14ac:dyDescent="0.3">
      <c r="A15" s="28"/>
      <c r="C15" s="501"/>
      <c r="D15" s="502"/>
      <c r="E15" s="503"/>
      <c r="F15" s="87"/>
      <c r="G15" s="196"/>
      <c r="H15" s="244"/>
      <c r="I15" s="180"/>
      <c r="K15" s="192"/>
      <c r="Q15" s="1"/>
      <c r="R15" s="11"/>
      <c r="S15" s="8"/>
      <c r="T15" s="8"/>
      <c r="U15" s="8"/>
      <c r="V15" s="122"/>
      <c r="W15" s="65"/>
      <c r="X15" s="11"/>
      <c r="Y15" s="8"/>
      <c r="Z15" s="8"/>
      <c r="AA15" s="8"/>
      <c r="AB15" s="8"/>
      <c r="AC15" s="12"/>
      <c r="AD15" s="8"/>
      <c r="AE15" s="8"/>
      <c r="AF15" s="8"/>
      <c r="AG15" s="8"/>
      <c r="AH15" s="8"/>
      <c r="AI15" s="8"/>
      <c r="AJ15" s="8"/>
      <c r="AK15" s="8"/>
      <c r="AL15" s="8"/>
      <c r="AM15" s="1"/>
      <c r="AN15" s="1"/>
      <c r="AO15" s="228"/>
      <c r="AP15" s="228"/>
      <c r="AQ15" s="228"/>
      <c r="AR15" s="228"/>
      <c r="AS15" s="1"/>
      <c r="AT15" s="228"/>
      <c r="AU15" s="228"/>
      <c r="AV15" s="147"/>
      <c r="AW15" s="1"/>
      <c r="AX15" s="147"/>
      <c r="AY15" s="1"/>
      <c r="AZ15" s="147"/>
      <c r="BA15" s="1"/>
      <c r="BB15" s="147"/>
      <c r="BC15" s="1"/>
      <c r="BD15" s="147"/>
      <c r="BE15" s="1"/>
      <c r="BF15" s="147"/>
      <c r="BG15" s="1"/>
      <c r="BH15" s="1"/>
      <c r="BI15" s="309"/>
      <c r="BJ15" s="310"/>
      <c r="BK15" s="310"/>
      <c r="BL15" s="310"/>
      <c r="BM15" s="310"/>
      <c r="BN15" s="310"/>
      <c r="BO15" s="310"/>
      <c r="BP15" s="311"/>
      <c r="BQ15" s="312"/>
      <c r="BR15" s="309"/>
      <c r="BS15" s="310"/>
      <c r="BT15" s="310"/>
      <c r="BU15" s="310"/>
      <c r="BV15" s="310"/>
      <c r="BW15" s="310"/>
      <c r="BX15" s="310"/>
      <c r="BY15" s="310"/>
      <c r="BZ15" s="310"/>
      <c r="CA15" s="310"/>
      <c r="CB15" s="310"/>
      <c r="CC15" s="310"/>
      <c r="CD15" s="310"/>
      <c r="CE15" s="310"/>
      <c r="CF15" s="310"/>
      <c r="CG15" s="310"/>
      <c r="CH15" s="310"/>
      <c r="CI15" s="310"/>
      <c r="CJ15" s="310"/>
      <c r="CK15" s="310"/>
      <c r="CL15" s="311"/>
      <c r="CM15" s="312"/>
      <c r="CN15" s="309"/>
      <c r="CO15" s="310"/>
      <c r="CP15" s="310"/>
      <c r="CQ15" s="310"/>
      <c r="CR15" s="310"/>
      <c r="CS15" s="310"/>
      <c r="CT15" s="311"/>
      <c r="CU15" s="312"/>
      <c r="CV15" s="309"/>
      <c r="CW15" s="310"/>
      <c r="CX15" s="310"/>
      <c r="CY15" s="310"/>
      <c r="CZ15" s="310"/>
      <c r="DA15" s="310"/>
      <c r="DB15" s="310"/>
      <c r="DC15" s="310"/>
      <c r="DD15" s="310"/>
      <c r="DE15" s="310"/>
      <c r="DF15" s="311"/>
      <c r="DG15" s="312"/>
      <c r="DH15" s="309"/>
      <c r="DI15" s="310"/>
      <c r="DJ15" s="310"/>
      <c r="DK15" s="311"/>
      <c r="DL15" s="312"/>
      <c r="DM15" s="309"/>
      <c r="DN15" s="310"/>
      <c r="DO15" s="310"/>
      <c r="DP15" s="311"/>
      <c r="DQ15" s="312"/>
      <c r="DR15" s="309"/>
      <c r="DS15" s="310"/>
      <c r="DT15" s="310"/>
      <c r="DU15" s="311"/>
      <c r="DV15" s="312"/>
      <c r="DW15" s="309"/>
      <c r="DX15" s="310"/>
      <c r="DY15" s="310"/>
      <c r="DZ15" s="311"/>
      <c r="EA15" s="284"/>
      <c r="EB15" s="309"/>
      <c r="EC15" s="310"/>
      <c r="ED15" s="310"/>
      <c r="EE15" s="311"/>
      <c r="EF15" s="284"/>
      <c r="EG15" s="309"/>
      <c r="EH15" s="310"/>
      <c r="EI15" s="310"/>
      <c r="EJ15" s="311"/>
      <c r="EK15" s="284"/>
      <c r="EL15" s="309"/>
      <c r="EM15" s="310"/>
      <c r="EN15" s="310"/>
      <c r="EO15" s="311"/>
      <c r="EP15" s="201"/>
      <c r="FF15" s="228"/>
      <c r="FG15" s="281"/>
      <c r="FH15" s="281"/>
      <c r="FI15" s="281"/>
      <c r="FJ15" s="281"/>
      <c r="FK15" s="281"/>
      <c r="FL15" s="281"/>
    </row>
    <row r="16" spans="1:168" ht="15.75" customHeight="1" thickBot="1" x14ac:dyDescent="0.3">
      <c r="A16" s="497" t="s">
        <v>640</v>
      </c>
      <c r="B16" s="215">
        <v>19</v>
      </c>
      <c r="C16" s="614" t="s">
        <v>649</v>
      </c>
      <c r="D16" s="615"/>
      <c r="E16" s="620"/>
      <c r="F16" s="621" t="s">
        <v>650</v>
      </c>
      <c r="G16" s="622"/>
      <c r="H16" s="622"/>
      <c r="I16" s="623"/>
      <c r="J16" s="193" t="s">
        <v>651</v>
      </c>
      <c r="K16" s="194"/>
      <c r="L16" s="194" t="s">
        <v>652</v>
      </c>
      <c r="M16" s="194" t="s">
        <v>653</v>
      </c>
      <c r="N16" s="10" t="s">
        <v>654</v>
      </c>
      <c r="O16" s="10" t="s">
        <v>655</v>
      </c>
      <c r="Q16" s="1"/>
      <c r="R16" s="39"/>
      <c r="S16" s="40"/>
      <c r="T16" s="40"/>
      <c r="U16" s="40"/>
      <c r="V16" s="41"/>
      <c r="W16" s="65"/>
      <c r="X16" s="39"/>
      <c r="Y16" s="40"/>
      <c r="Z16" s="40"/>
      <c r="AA16" s="40"/>
      <c r="AB16" s="41"/>
      <c r="AC16" s="41"/>
      <c r="AE16" s="123" t="s">
        <v>656</v>
      </c>
      <c r="AF16" s="123" t="s">
        <v>657</v>
      </c>
      <c r="AG16" s="123" t="s">
        <v>658</v>
      </c>
      <c r="AH16" s="123" t="s">
        <v>659</v>
      </c>
      <c r="AJ16" s="64" t="s">
        <v>584</v>
      </c>
      <c r="AK16" s="164" t="s">
        <v>660</v>
      </c>
      <c r="AL16" s="165" t="s">
        <v>661</v>
      </c>
      <c r="AM16" s="147"/>
      <c r="AN16" s="1"/>
      <c r="AO16" s="1"/>
      <c r="AP16" s="228"/>
      <c r="AQ16" s="228"/>
      <c r="AR16" s="228"/>
      <c r="AS16" s="1"/>
      <c r="AT16" s="504"/>
      <c r="AU16" s="231" t="str">
        <f t="shared" ref="AU16:AU47" si="4">IF(D16&lt;&gt;0,D16,"")</f>
        <v/>
      </c>
      <c r="AV16" s="505" t="s">
        <v>573</v>
      </c>
      <c r="AW16" s="506"/>
      <c r="AX16" s="505" t="s">
        <v>662</v>
      </c>
      <c r="AY16" s="506"/>
      <c r="AZ16" s="505" t="s">
        <v>575</v>
      </c>
      <c r="BA16" s="506"/>
      <c r="BB16" s="505" t="s">
        <v>576</v>
      </c>
      <c r="BC16" s="506"/>
      <c r="BD16" s="505" t="s">
        <v>577</v>
      </c>
      <c r="BE16" s="506"/>
      <c r="BF16" s="505" t="s">
        <v>578</v>
      </c>
      <c r="BG16" s="506"/>
      <c r="BH16" s="1"/>
      <c r="BI16" s="265">
        <f ca="1">'Master Control'!AA47</f>
        <v>0</v>
      </c>
      <c r="BJ16" s="266" t="str">
        <f>Filter_Business_Line_Main</f>
        <v>(select)</v>
      </c>
      <c r="BK16" s="267"/>
      <c r="BL16" s="267"/>
      <c r="BM16" s="267"/>
      <c r="BN16" s="267"/>
      <c r="BO16" s="267"/>
      <c r="BP16" s="267"/>
      <c r="BQ16" s="274"/>
      <c r="BR16" s="265">
        <f ca="1">'Master Control'!AJ47</f>
        <v>0</v>
      </c>
      <c r="BS16" s="275" t="str">
        <f>Filter_Business_Line_Sub</f>
        <v>(none)</v>
      </c>
      <c r="BT16" s="274"/>
      <c r="BU16" s="274"/>
      <c r="BV16" s="274"/>
      <c r="BW16" s="274"/>
      <c r="BX16" s="274"/>
      <c r="BY16" s="274"/>
      <c r="BZ16" s="274"/>
      <c r="CA16" s="274"/>
      <c r="CB16" s="274"/>
      <c r="CC16" s="274"/>
      <c r="CD16" s="274"/>
      <c r="CE16" s="274"/>
      <c r="CF16" s="274"/>
      <c r="CG16" s="274"/>
      <c r="CH16" s="274"/>
      <c r="CI16" s="274"/>
      <c r="CJ16" s="274"/>
      <c r="CK16" s="274"/>
      <c r="CL16" s="274"/>
      <c r="CM16" s="274"/>
      <c r="CN16" s="265">
        <f ca="1">'Master Control'!BF47</f>
        <v>0</v>
      </c>
      <c r="CO16" s="275" t="str">
        <f>Filter_Phase</f>
        <v>(select)</v>
      </c>
      <c r="CQ16" s="274"/>
      <c r="CR16" s="274"/>
      <c r="CS16" s="274"/>
      <c r="CT16" s="274"/>
      <c r="CU16" s="274"/>
      <c r="CV16" s="265">
        <f>SUM(CW16:DE16)</f>
        <v>0</v>
      </c>
      <c r="CW16" s="276">
        <f>'Master Control'!BO47</f>
        <v>0</v>
      </c>
      <c r="CX16" s="276">
        <f>'Master Control'!BP47</f>
        <v>0</v>
      </c>
      <c r="CY16" s="276">
        <f>'Master Control'!BQ47</f>
        <v>0</v>
      </c>
      <c r="CZ16" s="276">
        <f>'Master Control'!BR47</f>
        <v>0</v>
      </c>
      <c r="DA16" s="276">
        <f>'Master Control'!BS47</f>
        <v>0</v>
      </c>
      <c r="DB16" s="276">
        <f>'Master Control'!BT47</f>
        <v>0</v>
      </c>
      <c r="DC16" s="276">
        <f>'Master Control'!BU47</f>
        <v>0</v>
      </c>
      <c r="DD16" s="276">
        <f>'Master Control'!BV47</f>
        <v>0</v>
      </c>
      <c r="DE16" s="276">
        <f>'Master Control'!BW47</f>
        <v>0</v>
      </c>
      <c r="DF16" s="274"/>
      <c r="DG16" s="274"/>
      <c r="DH16" s="265">
        <f ca="1">'Master Control'!BZ47</f>
        <v>0</v>
      </c>
      <c r="DI16" s="275" t="str">
        <f>Filter_Size</f>
        <v>(select)</v>
      </c>
      <c r="DJ16" s="274"/>
      <c r="DK16" s="274"/>
      <c r="DL16" s="274"/>
      <c r="DM16" s="265">
        <f ca="1">'Master Control'!CE47</f>
        <v>0</v>
      </c>
      <c r="DN16" s="275" t="str">
        <f>Filter_Contract</f>
        <v>(select)</v>
      </c>
      <c r="DO16" s="274"/>
      <c r="DP16" s="274"/>
      <c r="DQ16" s="274"/>
      <c r="DR16" s="265">
        <f>'Master Control'!CJ47</f>
        <v>0</v>
      </c>
      <c r="DS16" s="275" t="str">
        <f>Filter_Corporate_Risk</f>
        <v>(select)</v>
      </c>
      <c r="DT16" s="274"/>
      <c r="DU16" s="274"/>
      <c r="DV16" s="274"/>
      <c r="DW16" s="265">
        <f>'Master Control'!CO47</f>
        <v>0</v>
      </c>
      <c r="DX16" s="275" t="str">
        <f>Filter_Distributed_Execution</f>
        <v>(select)</v>
      </c>
      <c r="DY16" s="274"/>
      <c r="DZ16" s="274"/>
      <c r="EA16" s="274"/>
      <c r="EB16" s="265">
        <f>'Master Control'!CT47</f>
        <v>0</v>
      </c>
      <c r="EC16" s="275" t="str">
        <f>Filter_Joint_Venture</f>
        <v>(select)</v>
      </c>
      <c r="ED16" s="274"/>
      <c r="EE16" s="274"/>
      <c r="EF16" s="274"/>
      <c r="EG16" s="265">
        <f>'Master Control'!CY47</f>
        <v>0</v>
      </c>
      <c r="EH16" s="275" t="str">
        <f>Filter_Modularization</f>
        <v>(select)</v>
      </c>
      <c r="EI16" s="274"/>
      <c r="EJ16" s="274"/>
      <c r="EK16" s="274"/>
      <c r="EL16" s="265">
        <f>'Master Control'!DD47</f>
        <v>0</v>
      </c>
      <c r="EM16" s="275" t="str">
        <f>Filter_Fluor_Entities</f>
        <v>(select)</v>
      </c>
      <c r="EN16" s="274"/>
      <c r="EO16" s="274"/>
      <c r="EP16" s="201"/>
      <c r="EQ16" s="277" t="s">
        <v>663</v>
      </c>
      <c r="ER16" s="277" t="s">
        <v>664</v>
      </c>
      <c r="ES16" s="277" t="s">
        <v>665</v>
      </c>
      <c r="ET16" s="277" t="s">
        <v>666</v>
      </c>
      <c r="EU16" s="277" t="s">
        <v>667</v>
      </c>
      <c r="EV16" s="277" t="s">
        <v>668</v>
      </c>
      <c r="EW16" s="277" t="s">
        <v>669</v>
      </c>
      <c r="EX16" s="277" t="s">
        <v>670</v>
      </c>
      <c r="EY16" s="277" t="s">
        <v>671</v>
      </c>
      <c r="EZ16" s="277" t="s">
        <v>672</v>
      </c>
      <c r="FA16" s="277" t="s">
        <v>673</v>
      </c>
      <c r="FF16" s="228"/>
      <c r="FG16" s="281"/>
      <c r="FH16" s="281"/>
      <c r="FI16" s="281"/>
      <c r="FJ16" s="281"/>
      <c r="FK16" s="281"/>
      <c r="FL16" s="281"/>
    </row>
    <row r="17" spans="1:168" ht="6" customHeight="1" x14ac:dyDescent="0.25">
      <c r="A17" s="28" t="s">
        <v>526</v>
      </c>
      <c r="C17" s="92"/>
      <c r="D17" s="3"/>
      <c r="E17" s="82"/>
      <c r="F17" s="191"/>
      <c r="G17" s="154"/>
      <c r="H17" s="187"/>
      <c r="I17" s="192"/>
      <c r="J17" s="94"/>
      <c r="K17" s="192"/>
      <c r="L17" s="507"/>
      <c r="M17" s="507"/>
      <c r="N17" s="507"/>
      <c r="O17" s="507"/>
      <c r="Q17" s="1"/>
      <c r="AE17" s="11"/>
      <c r="AF17" s="122"/>
      <c r="AG17" s="124" t="b">
        <f>AG18</f>
        <v>1</v>
      </c>
      <c r="AH17" s="124"/>
      <c r="AI17" s="168"/>
      <c r="AJ17" s="166"/>
      <c r="AK17" s="166"/>
      <c r="AL17" s="167"/>
      <c r="AM17" s="1"/>
      <c r="AN17" s="1"/>
      <c r="AO17" s="1"/>
      <c r="AP17" s="228"/>
      <c r="AQ17" s="228"/>
      <c r="AR17" s="228"/>
      <c r="AS17" s="1"/>
      <c r="AT17" s="230" t="str">
        <f t="shared" ref="AT17:AT48" si="5">IF(AG17&lt;&gt;TRUE,FALSE,"")</f>
        <v/>
      </c>
      <c r="AU17" s="231" t="str">
        <f t="shared" si="4"/>
        <v/>
      </c>
      <c r="AV17" s="227"/>
      <c r="AW17" s="230" t="str">
        <f>AW18</f>
        <v/>
      </c>
      <c r="AX17" s="227"/>
      <c r="AY17" s="230" t="str">
        <f>AY18</f>
        <v/>
      </c>
      <c r="AZ17" s="227"/>
      <c r="BA17" s="230" t="str">
        <f>BA18</f>
        <v/>
      </c>
      <c r="BB17" s="227"/>
      <c r="BC17" s="230" t="str">
        <f>BC18</f>
        <v/>
      </c>
      <c r="BD17" s="227"/>
      <c r="BE17" s="230" t="str">
        <f>BE18</f>
        <v/>
      </c>
      <c r="BF17" s="227"/>
      <c r="BG17" s="230" t="str">
        <f>BG18</f>
        <v/>
      </c>
      <c r="BH17" s="1"/>
      <c r="FE17" t="str">
        <f ca="1">FE18</f>
        <v>Hide</v>
      </c>
      <c r="FF17" s="228"/>
      <c r="FG17" s="281"/>
      <c r="FH17" s="281"/>
      <c r="FI17" s="281"/>
      <c r="FJ17" s="281"/>
      <c r="FK17" s="281"/>
      <c r="FL17" s="281"/>
    </row>
    <row r="18" spans="1:168" ht="26.4" x14ac:dyDescent="0.25">
      <c r="A18" s="28" t="s">
        <v>526</v>
      </c>
      <c r="C18" s="176" t="s">
        <v>558</v>
      </c>
      <c r="D18" s="316" t="str">
        <f>IF(Cklst_Style=4,IF(FIND("--",$C$3)=11,MID($C$3,9,1)&amp;"."&amp;AI18,MID($C$3,9,2)&amp;"."&amp;AI18),IF(FIND("--",$C$3)=9,MID($C$3,7,1)&amp;"."&amp;AI18,MID($C$3,7,2)&amp;"."&amp;AI18))</f>
        <v>4.1</v>
      </c>
      <c r="E18" s="484" t="s">
        <v>781</v>
      </c>
      <c r="F18" s="177"/>
      <c r="G18" s="508" t="s">
        <v>203</v>
      </c>
      <c r="H18" s="181"/>
      <c r="I18" s="151" t="s">
        <v>216</v>
      </c>
      <c r="J18" s="143"/>
      <c r="K18" s="192"/>
      <c r="L18" s="482"/>
      <c r="M18" s="482"/>
      <c r="N18" s="482"/>
      <c r="O18" s="482"/>
      <c r="Q18" s="1"/>
      <c r="R18" s="171"/>
      <c r="S18" s="171"/>
      <c r="T18" s="171"/>
      <c r="U18" s="171"/>
      <c r="AE18" s="11" t="b">
        <f>IF(F18=CHAR(80),TRUE,FALSE)</f>
        <v>0</v>
      </c>
      <c r="AF18" s="122" t="b">
        <f>IF(H18=CHAR(80),TRUE,FALSE)</f>
        <v>0</v>
      </c>
      <c r="AG18" s="12" t="b">
        <f>IF(OR(C18=CHAR(80),C18="."),TRUE,FALSE)</f>
        <v>1</v>
      </c>
      <c r="AH18" s="218">
        <v>0</v>
      </c>
      <c r="AI18" s="169">
        <v>1</v>
      </c>
      <c r="AJ18" s="160"/>
      <c r="AK18" s="160" t="b">
        <v>1</v>
      </c>
      <c r="AL18" s="161"/>
      <c r="AM18" s="1"/>
      <c r="AN18" s="1"/>
      <c r="AO18" s="1"/>
      <c r="AP18" s="228"/>
      <c r="AQ18" s="228"/>
      <c r="AR18" s="228"/>
      <c r="AS18" s="1"/>
      <c r="AT18" s="230" t="str">
        <f t="shared" si="5"/>
        <v/>
      </c>
      <c r="AU18" s="231" t="str">
        <f t="shared" si="4"/>
        <v>4.1</v>
      </c>
      <c r="AV18" s="318"/>
      <c r="AW18" s="230" t="str">
        <f>IF(AND(Setup_Flag=1,AV18="",$C18=""),FALSE,"")</f>
        <v/>
      </c>
      <c r="AX18" s="318"/>
      <c r="AY18" s="230" t="str">
        <f>IF(AND(MR2_Flag=1,AX18="",$C18=""),FALSE,"")</f>
        <v/>
      </c>
      <c r="AZ18" s="318"/>
      <c r="BA18" s="230" t="str">
        <f>IF(AND(DP_Flag=1,AZ18="",$C18=""),FALSE,"")</f>
        <v/>
      </c>
      <c r="BB18" s="318"/>
      <c r="BC18" s="230" t="str">
        <f>IF(AND(SS_Flag=1,BB18="",$C18=""),FALSE,"")</f>
        <v/>
      </c>
      <c r="BD18" s="318"/>
      <c r="BE18" s="230" t="str">
        <f>IF(AND(SP_Flag=1,BD18="",$C18=""),FALSE,"")</f>
        <v/>
      </c>
      <c r="BF18" s="318"/>
      <c r="BG18" s="230" t="str">
        <f>IF(AND(FM_Flag=1,BF18="",$C18=""),FALSE,"")</f>
        <v/>
      </c>
      <c r="BH18" s="1"/>
      <c r="BI18" s="268"/>
      <c r="BJ18" s="269" t="s">
        <v>675</v>
      </c>
      <c r="BK18" s="269" t="s">
        <v>675</v>
      </c>
      <c r="BL18" s="269" t="s">
        <v>675</v>
      </c>
      <c r="BM18" s="269" t="s">
        <v>675</v>
      </c>
      <c r="BN18" s="269" t="s">
        <v>675</v>
      </c>
      <c r="BO18" s="269" t="s">
        <v>675</v>
      </c>
      <c r="BP18" s="270" t="str">
        <f ca="1">IF(OR(BI$16=0,BR$16&lt;&gt;0),"",IF(OFFSET(BI18,0,BI$16)="Y",1,IF(OFFSET(BI18,0,BI$16)="N",0,"")))</f>
        <v/>
      </c>
      <c r="BQ18" s="278"/>
      <c r="BR18" s="268"/>
      <c r="BS18" s="269" t="s">
        <v>675</v>
      </c>
      <c r="BT18" s="269" t="s">
        <v>675</v>
      </c>
      <c r="BU18" s="269" t="s">
        <v>675</v>
      </c>
      <c r="BV18" s="269" t="s">
        <v>675</v>
      </c>
      <c r="BW18" s="269" t="s">
        <v>675</v>
      </c>
      <c r="BX18" s="269" t="s">
        <v>675</v>
      </c>
      <c r="BY18" s="269" t="s">
        <v>675</v>
      </c>
      <c r="BZ18" s="269" t="s">
        <v>675</v>
      </c>
      <c r="CA18" s="269" t="s">
        <v>675</v>
      </c>
      <c r="CB18" s="269" t="s">
        <v>675</v>
      </c>
      <c r="CC18" s="269" t="s">
        <v>675</v>
      </c>
      <c r="CD18" s="269" t="s">
        <v>675</v>
      </c>
      <c r="CE18" s="269" t="s">
        <v>675</v>
      </c>
      <c r="CF18" s="269" t="s">
        <v>675</v>
      </c>
      <c r="CG18" s="269" t="s">
        <v>675</v>
      </c>
      <c r="CH18" s="269" t="s">
        <v>675</v>
      </c>
      <c r="CI18" s="269" t="s">
        <v>675</v>
      </c>
      <c r="CJ18" s="269" t="s">
        <v>675</v>
      </c>
      <c r="CK18" s="269" t="s">
        <v>675</v>
      </c>
      <c r="CL18" s="270" t="str">
        <f ca="1">IF(BR$16=0,"",IF(OFFSET(BR18,0,BR$16)="Y",1,IF(OFFSET(BR18,0,BR$16)="N",0,"")))</f>
        <v/>
      </c>
      <c r="CM18" s="278"/>
      <c r="CN18" s="268"/>
      <c r="CO18" s="269" t="s">
        <v>675</v>
      </c>
      <c r="CP18" s="269" t="s">
        <v>675</v>
      </c>
      <c r="CQ18" s="269" t="s">
        <v>675</v>
      </c>
      <c r="CR18" s="269" t="s">
        <v>675</v>
      </c>
      <c r="CS18" s="269" t="s">
        <v>675</v>
      </c>
      <c r="CT18" s="270" t="str">
        <f ca="1">IF(OR(CN$16=0,CW$16&lt;&gt;0),"",IF(CW$16=1,0,IF(OFFSET(CN18,0,CN$16)="Y",1,IF(OFFSET(CN18,0,CN$16)="N",0,""))))</f>
        <v/>
      </c>
      <c r="CU18" s="188"/>
      <c r="CV18" s="268"/>
      <c r="CW18" s="269" t="s">
        <v>675</v>
      </c>
      <c r="CX18" s="269" t="s">
        <v>675</v>
      </c>
      <c r="CY18" s="269" t="s">
        <v>675</v>
      </c>
      <c r="CZ18" s="269" t="s">
        <v>675</v>
      </c>
      <c r="DA18" s="269" t="s">
        <v>675</v>
      </c>
      <c r="DB18" s="269" t="s">
        <v>675</v>
      </c>
      <c r="DC18" s="269" t="s">
        <v>675</v>
      </c>
      <c r="DD18" s="269" t="s">
        <v>675</v>
      </c>
      <c r="DE18" s="269" t="s">
        <v>675</v>
      </c>
      <c r="DF18" s="270" t="str">
        <f>IF(CV$16=0,"",IF(OR(AND(CW$16=1,CW18="Y"),AND(CX$16=1,CX18="Y"),AND(CY$16=1,CY18="Y"),AND(CZ$16=1,CZ18="Y"),AND(DA$16=1,DA18="Y"),AND(DB$16=1,DB18="Y"),AND(DC$16=1,DC18="Y"),AND(DD$16=1,DD18="Y"),AND(DE$16=1,DE18="Y")),1,IF(OR(AND(CW$16=1,CW18="N"),AND(CX$16=1,CX18="N"),AND(CY$16=1,CY18="N"),AND(CZ$16=1,CZ18="N"),AND(DA$16=1,DA18="N"),AND(DB$16=1,DB18="N"),AND(DC$16=1,DC18="N"),AND(DD$16=1,DD18="N"),AND(DE$16=1,DE18="N")),0,"")))</f>
        <v/>
      </c>
      <c r="DG18" s="188"/>
      <c r="DH18" s="268"/>
      <c r="DI18" s="269" t="s">
        <v>675</v>
      </c>
      <c r="DJ18" s="269" t="s">
        <v>675</v>
      </c>
      <c r="DK18" s="270" t="str">
        <f ca="1">IF(DH$16=0,"",IF(OFFSET(DH18,0,DH$16)="Y",1,IF(OFFSET(DH18,0,DH$16)="N",0,"")))</f>
        <v/>
      </c>
      <c r="DL18" s="188"/>
      <c r="DM18" s="268"/>
      <c r="DN18" s="269" t="s">
        <v>675</v>
      </c>
      <c r="DO18" s="269" t="s">
        <v>675</v>
      </c>
      <c r="DP18" s="270" t="str">
        <f ca="1">IF(DM$16=0,"",IF(OFFSET(DM18,0,DM$16)="Y",1,IF(OFFSET(DM18,0,DM$16)="N",0,"")))</f>
        <v/>
      </c>
      <c r="DQ18" s="188"/>
      <c r="DR18" s="268"/>
      <c r="DS18" s="269" t="s">
        <v>676</v>
      </c>
      <c r="DT18" s="279"/>
      <c r="DU18" s="270" t="str">
        <f ca="1">IF(DR$16=0,"",IF(AND(OFFSET(DR18,0,1)="Y",DS$16="Yes"),1,IF(OFFSET(DR18,0,1)="N",1,0)))</f>
        <v/>
      </c>
      <c r="DV18" s="188"/>
      <c r="DW18" s="268"/>
      <c r="DX18" s="269" t="s">
        <v>676</v>
      </c>
      <c r="DY18" s="279"/>
      <c r="DZ18" s="270" t="str">
        <f ca="1">IF(DW$16=0,"",IF(AND(OFFSET(DW18,0,1)="Y",DX$16="Yes"),1,IF(OFFSET(DW18,0,1)="N",1,0)))</f>
        <v/>
      </c>
      <c r="EA18" s="188"/>
      <c r="EB18" s="268"/>
      <c r="EC18" s="269" t="s">
        <v>676</v>
      </c>
      <c r="ED18" s="279"/>
      <c r="EE18" s="270" t="str">
        <f ca="1">IF(EB$16=0,"",IF(AND(OFFSET(EB18,0,1)="Y",EC$16="Yes"),1,IF(OFFSET(EB18,0,1)="N",1,0)))</f>
        <v/>
      </c>
      <c r="EF18" s="188"/>
      <c r="EG18" s="268"/>
      <c r="EH18" s="269" t="s">
        <v>676</v>
      </c>
      <c r="EI18" s="279"/>
      <c r="EJ18" s="270" t="str">
        <f ca="1">IF(EG$16=0,"",IF(AND(OFFSET(EG18,0,1)="Y",EH$16="Yes"),1,IF(OFFSET(EG18,0,1)="N",1,0)))</f>
        <v/>
      </c>
      <c r="EK18" s="188"/>
      <c r="EL18" s="268"/>
      <c r="EM18" s="269" t="s">
        <v>676</v>
      </c>
      <c r="EN18" s="279"/>
      <c r="EO18" s="270" t="str">
        <f ca="1">IF(EL$16=0,"",IF(AND(OFFSET(EL18,0,1)="Y",EM$16="Yes"),1,IF(OFFSET(EL18,0,1)="N",1,0)))</f>
        <v/>
      </c>
      <c r="EP18" s="271"/>
      <c r="EQ18" s="509" t="str">
        <f ca="1">BP18</f>
        <v/>
      </c>
      <c r="ER18" s="509" t="str">
        <f t="shared" ref="ER18" ca="1" si="6">CL18</f>
        <v/>
      </c>
      <c r="ES18" s="509" t="str">
        <f t="shared" ref="ES18" ca="1" si="7">CT18</f>
        <v/>
      </c>
      <c r="ET18" s="509" t="str">
        <f t="shared" ref="ET18" si="8">DF18</f>
        <v/>
      </c>
      <c r="EU18" s="509" t="str">
        <f t="shared" ref="EU18" ca="1" si="9">DK18</f>
        <v/>
      </c>
      <c r="EV18" s="509" t="str">
        <f t="shared" ref="EV18" ca="1" si="10">DP18</f>
        <v/>
      </c>
      <c r="EW18" s="509" t="str">
        <f t="shared" ref="EW18" ca="1" si="11">DU18</f>
        <v/>
      </c>
      <c r="EX18" s="509" t="str">
        <f t="shared" ref="EX18" ca="1" si="12">DZ18</f>
        <v/>
      </c>
      <c r="EY18" s="509" t="str">
        <f t="shared" ref="EY18" ca="1" si="13">EE18</f>
        <v/>
      </c>
      <c r="EZ18" s="509" t="str">
        <f t="shared" ref="EZ18" ca="1" si="14">EJ18</f>
        <v/>
      </c>
      <c r="FA18" s="509" t="str">
        <f t="shared" ref="FA18" ca="1" si="15">EO18</f>
        <v/>
      </c>
      <c r="FC18" s="509">
        <f t="shared" ref="FC18" ca="1" si="16">COUNTA(EQ18:FA18)-COUNTBLANK(EQ18:FA18)</f>
        <v>0</v>
      </c>
      <c r="FD18" s="280">
        <f t="shared" ref="FD18" ca="1" si="17">SUM(EQ18:FA18)</f>
        <v>0</v>
      </c>
      <c r="FE18" s="280" t="str">
        <f t="shared" ref="FE18" ca="1" si="18">IF(AND(FC18=FD18,FD18&gt;0),"Show","Hide")</f>
        <v>Hide</v>
      </c>
      <c r="FF18" s="228"/>
      <c r="FG18" s="281"/>
      <c r="FH18" s="281"/>
      <c r="FI18" s="281"/>
      <c r="FJ18" s="281"/>
      <c r="FK18" s="281"/>
      <c r="FL18" s="281"/>
    </row>
    <row r="19" spans="1:168" ht="6" customHeight="1" x14ac:dyDescent="0.25">
      <c r="A19" s="28" t="s">
        <v>526</v>
      </c>
      <c r="C19" s="93"/>
      <c r="D19" s="128"/>
      <c r="E19" s="86"/>
      <c r="F19" s="195"/>
      <c r="G19" s="153"/>
      <c r="H19" s="182"/>
      <c r="I19" s="196"/>
      <c r="J19" s="96"/>
      <c r="K19" s="196"/>
      <c r="L19" s="127"/>
      <c r="M19" s="127"/>
      <c r="N19" s="127"/>
      <c r="O19" s="127"/>
      <c r="Q19" s="1"/>
      <c r="AE19" s="11"/>
      <c r="AF19" s="122"/>
      <c r="AG19" s="12" t="b">
        <f>AG18</f>
        <v>1</v>
      </c>
      <c r="AH19" s="12"/>
      <c r="AI19" s="168"/>
      <c r="AJ19" s="166"/>
      <c r="AK19" s="166"/>
      <c r="AL19" s="167"/>
      <c r="AM19" s="1"/>
      <c r="AN19" s="1"/>
      <c r="AO19" s="1"/>
      <c r="AP19" s="228"/>
      <c r="AQ19" s="228"/>
      <c r="AR19" s="228"/>
      <c r="AS19" s="1"/>
      <c r="AT19" s="230" t="str">
        <f t="shared" si="5"/>
        <v/>
      </c>
      <c r="AU19" s="231" t="str">
        <f t="shared" si="4"/>
        <v/>
      </c>
      <c r="AV19" s="227"/>
      <c r="AW19" s="230" t="str">
        <f>AW18</f>
        <v/>
      </c>
      <c r="AX19" s="227"/>
      <c r="AY19" s="230" t="str">
        <f>AY18</f>
        <v/>
      </c>
      <c r="AZ19" s="227"/>
      <c r="BA19" s="230" t="str">
        <f>BA18</f>
        <v/>
      </c>
      <c r="BB19" s="227"/>
      <c r="BC19" s="230" t="str">
        <f>BC18</f>
        <v/>
      </c>
      <c r="BD19" s="227"/>
      <c r="BE19" s="230" t="str">
        <f>BE18</f>
        <v/>
      </c>
      <c r="BF19" s="227"/>
      <c r="BG19" s="230" t="str">
        <f>BG18</f>
        <v/>
      </c>
      <c r="BH19" s="1"/>
      <c r="FE19" t="str">
        <f ca="1">FE18</f>
        <v>Hide</v>
      </c>
      <c r="FF19" s="228"/>
      <c r="FG19" s="281"/>
      <c r="FH19" s="281"/>
      <c r="FI19" s="281"/>
      <c r="FJ19" s="281"/>
      <c r="FK19" s="281"/>
      <c r="FL19" s="281"/>
    </row>
    <row r="20" spans="1:168" ht="6" customHeight="1" x14ac:dyDescent="0.25">
      <c r="A20" s="28" t="s">
        <v>526</v>
      </c>
      <c r="C20" s="92"/>
      <c r="D20" s="3"/>
      <c r="E20" s="82"/>
      <c r="F20" s="191"/>
      <c r="G20" s="154"/>
      <c r="H20" s="187"/>
      <c r="I20" s="192"/>
      <c r="J20" s="94"/>
      <c r="K20" s="192"/>
      <c r="L20" s="507"/>
      <c r="M20" s="507"/>
      <c r="N20" s="507"/>
      <c r="O20" s="507"/>
      <c r="Q20" s="1"/>
      <c r="AE20" s="11"/>
      <c r="AF20" s="122"/>
      <c r="AG20" s="124" t="b">
        <f>AG21</f>
        <v>1</v>
      </c>
      <c r="AH20" s="124"/>
      <c r="AI20" s="168"/>
      <c r="AJ20" s="166"/>
      <c r="AK20" s="166"/>
      <c r="AL20" s="167"/>
      <c r="AM20" s="1"/>
      <c r="AN20" s="1"/>
      <c r="AO20" s="1"/>
      <c r="AP20" s="1"/>
      <c r="AQ20" s="1"/>
      <c r="AR20" s="1"/>
      <c r="AS20" s="1"/>
      <c r="AT20" s="230" t="str">
        <f t="shared" si="5"/>
        <v/>
      </c>
      <c r="AU20" s="231" t="str">
        <f t="shared" si="4"/>
        <v/>
      </c>
      <c r="AV20" s="227"/>
      <c r="AW20" s="230" t="str">
        <f>AW21</f>
        <v/>
      </c>
      <c r="AX20" s="227"/>
      <c r="AY20" s="230" t="str">
        <f>AY21</f>
        <v/>
      </c>
      <c r="AZ20" s="227"/>
      <c r="BA20" s="230" t="str">
        <f>BA21</f>
        <v/>
      </c>
      <c r="BB20" s="227"/>
      <c r="BC20" s="230" t="str">
        <f>BC21</f>
        <v/>
      </c>
      <c r="BD20" s="227"/>
      <c r="BE20" s="230" t="str">
        <f>BE21</f>
        <v/>
      </c>
      <c r="BF20" s="227"/>
      <c r="BG20" s="230" t="str">
        <f>BG21</f>
        <v/>
      </c>
      <c r="BH20" s="1"/>
      <c r="FE20" s="90" t="str">
        <f ca="1">FE21</f>
        <v>Hide</v>
      </c>
      <c r="FF20" s="228"/>
      <c r="FG20" s="281"/>
      <c r="FH20" s="281"/>
      <c r="FI20" s="281"/>
      <c r="FJ20" s="281"/>
      <c r="FK20" s="281"/>
      <c r="FL20" s="281"/>
    </row>
    <row r="21" spans="1:168" ht="15" x14ac:dyDescent="0.25">
      <c r="A21" s="28" t="s">
        <v>526</v>
      </c>
      <c r="C21" s="176" t="s">
        <v>558</v>
      </c>
      <c r="D21" s="316" t="str">
        <f>IF(Cklst_Style=4,IF(FIND("--",$C$3)=11,MID($C$3,9,1)&amp;"."&amp;AI21,MID($C$3,9,2)&amp;"."&amp;AI21),IF(FIND("--",$C$3)=9,MID($C$3,7,1)&amp;"."&amp;AI21,MID($C$3,7,2)&amp;"."&amp;AI21))</f>
        <v>4.2</v>
      </c>
      <c r="E21" s="481" t="s">
        <v>782</v>
      </c>
      <c r="F21" s="177"/>
      <c r="G21" s="508" t="s">
        <v>203</v>
      </c>
      <c r="H21" s="181"/>
      <c r="I21" s="151" t="s">
        <v>216</v>
      </c>
      <c r="J21" s="143"/>
      <c r="K21" s="192"/>
      <c r="L21" s="482"/>
      <c r="M21" s="482"/>
      <c r="N21" s="482"/>
      <c r="O21" s="482"/>
      <c r="Q21" s="1"/>
      <c r="R21" s="171"/>
      <c r="S21" s="171"/>
      <c r="T21" s="171"/>
      <c r="U21" s="171"/>
      <c r="AE21" s="11" t="b">
        <f>IF(F21=CHAR(80),TRUE,FALSE)</f>
        <v>0</v>
      </c>
      <c r="AF21" s="122" t="b">
        <f>IF(H21=CHAR(80),TRUE,FALSE)</f>
        <v>0</v>
      </c>
      <c r="AG21" s="12" t="b">
        <f>IF(OR(C21=CHAR(80),C21="."),TRUE,FALSE)</f>
        <v>1</v>
      </c>
      <c r="AH21" s="218">
        <v>0</v>
      </c>
      <c r="AI21" s="169">
        <v>2</v>
      </c>
      <c r="AJ21" s="160"/>
      <c r="AK21" s="160" t="b">
        <v>1</v>
      </c>
      <c r="AL21" s="161"/>
      <c r="AM21" s="1"/>
      <c r="AN21" s="1"/>
      <c r="AO21" s="1"/>
      <c r="AP21" s="1"/>
      <c r="AQ21" s="1"/>
      <c r="AR21" s="1"/>
      <c r="AS21" s="1"/>
      <c r="AT21" s="230" t="str">
        <f t="shared" si="5"/>
        <v/>
      </c>
      <c r="AU21" s="231" t="str">
        <f t="shared" si="4"/>
        <v>4.2</v>
      </c>
      <c r="AV21" s="318"/>
      <c r="AW21" s="230" t="str">
        <f>IF(AND(Setup_Flag=1,AV21="",$C21=""),FALSE,"")</f>
        <v/>
      </c>
      <c r="AX21" s="318"/>
      <c r="AY21" s="230" t="str">
        <f>IF(AND(MR2_Flag=1,AX21="",$C21=""),FALSE,"")</f>
        <v/>
      </c>
      <c r="AZ21" s="318"/>
      <c r="BA21" s="230" t="str">
        <f>IF(AND(DP_Flag=1,AZ21="",$C21=""),FALSE,"")</f>
        <v/>
      </c>
      <c r="BB21" s="318"/>
      <c r="BC21" s="230" t="str">
        <f>IF(AND(SS_Flag=1,BB21="",$C21=""),FALSE,"")</f>
        <v/>
      </c>
      <c r="BD21" s="318"/>
      <c r="BE21" s="230" t="str">
        <f>IF(AND(SP_Flag=1,BD21="",$C21=""),FALSE,"")</f>
        <v/>
      </c>
      <c r="BF21" s="318"/>
      <c r="BG21" s="230" t="str">
        <f>IF(AND(FM_Flag=1,BF21="",$C21=""),FALSE,"")</f>
        <v/>
      </c>
      <c r="BH21" s="1"/>
      <c r="BI21" s="268"/>
      <c r="BJ21" s="269" t="s">
        <v>675</v>
      </c>
      <c r="BK21" s="269" t="s">
        <v>675</v>
      </c>
      <c r="BL21" s="269" t="s">
        <v>675</v>
      </c>
      <c r="BM21" s="269" t="s">
        <v>675</v>
      </c>
      <c r="BN21" s="269" t="s">
        <v>675</v>
      </c>
      <c r="BO21" s="269" t="s">
        <v>675</v>
      </c>
      <c r="BP21" s="270" t="str">
        <f ca="1">IF(OR(BI$16=0,BR$16&lt;&gt;0),"",IF(OFFSET(BI21,0,BI$16)="Y",1,IF(OFFSET(BI21,0,BI$16)="N",0,"")))</f>
        <v/>
      </c>
      <c r="BQ21" s="278"/>
      <c r="BR21" s="268"/>
      <c r="BS21" s="269" t="s">
        <v>675</v>
      </c>
      <c r="BT21" s="269" t="s">
        <v>675</v>
      </c>
      <c r="BU21" s="269" t="s">
        <v>675</v>
      </c>
      <c r="BV21" s="269" t="s">
        <v>675</v>
      </c>
      <c r="BW21" s="269" t="s">
        <v>675</v>
      </c>
      <c r="BX21" s="269" t="s">
        <v>675</v>
      </c>
      <c r="BY21" s="269" t="s">
        <v>675</v>
      </c>
      <c r="BZ21" s="269" t="s">
        <v>675</v>
      </c>
      <c r="CA21" s="269" t="s">
        <v>675</v>
      </c>
      <c r="CB21" s="269" t="s">
        <v>675</v>
      </c>
      <c r="CC21" s="269" t="s">
        <v>675</v>
      </c>
      <c r="CD21" s="269" t="s">
        <v>675</v>
      </c>
      <c r="CE21" s="269" t="s">
        <v>675</v>
      </c>
      <c r="CF21" s="269" t="s">
        <v>675</v>
      </c>
      <c r="CG21" s="269" t="s">
        <v>675</v>
      </c>
      <c r="CH21" s="269" t="s">
        <v>675</v>
      </c>
      <c r="CI21" s="269" t="s">
        <v>675</v>
      </c>
      <c r="CJ21" s="269" t="s">
        <v>675</v>
      </c>
      <c r="CK21" s="269" t="s">
        <v>675</v>
      </c>
      <c r="CL21" s="270" t="str">
        <f ca="1">IF(BR$16=0,"",IF(OFFSET(BR21,0,BR$16)="Y",1,IF(OFFSET(BR21,0,BR$16)="N",0,"")))</f>
        <v/>
      </c>
      <c r="CM21" s="278"/>
      <c r="CN21" s="268"/>
      <c r="CO21" s="269" t="s">
        <v>675</v>
      </c>
      <c r="CP21" s="269" t="s">
        <v>675</v>
      </c>
      <c r="CQ21" s="269" t="s">
        <v>675</v>
      </c>
      <c r="CR21" s="269" t="s">
        <v>675</v>
      </c>
      <c r="CS21" s="269" t="s">
        <v>675</v>
      </c>
      <c r="CT21" s="270" t="str">
        <f ca="1">IF(OR(CN$16=0,CW$16&lt;&gt;0),"",IF(CW$16=1,0,IF(OFFSET(CN21,0,CN$16)="Y",1,IF(OFFSET(CN21,0,CN$16)="N",0,""))))</f>
        <v/>
      </c>
      <c r="CU21" s="188"/>
      <c r="CV21" s="268"/>
      <c r="CW21" s="269" t="s">
        <v>675</v>
      </c>
      <c r="CX21" s="269" t="s">
        <v>675</v>
      </c>
      <c r="CY21" s="269" t="s">
        <v>675</v>
      </c>
      <c r="CZ21" s="269" t="s">
        <v>675</v>
      </c>
      <c r="DA21" s="269" t="s">
        <v>675</v>
      </c>
      <c r="DB21" s="269" t="s">
        <v>675</v>
      </c>
      <c r="DC21" s="269" t="s">
        <v>675</v>
      </c>
      <c r="DD21" s="269" t="s">
        <v>675</v>
      </c>
      <c r="DE21" s="269" t="s">
        <v>675</v>
      </c>
      <c r="DF21" s="270" t="str">
        <f>IF(CV$16=0,"",IF(OR(AND(CW$16=1,CW21="Y"),AND(CX$16=1,CX21="Y"),AND(CY$16=1,CY21="Y"),AND(CZ$16=1,CZ21="Y"),AND(DA$16=1,DA21="Y"),AND(DB$16=1,DB21="Y"),AND(DC$16=1,DC21="Y"),AND(DD$16=1,DD21="Y"),AND(DE$16=1,DE21="Y")),1,IF(OR(AND(CW$16=1,CW21="N"),AND(CX$16=1,CX21="N"),AND(CY$16=1,CY21="N"),AND(CZ$16=1,CZ21="N"),AND(DA$16=1,DA21="N"),AND(DB$16=1,DB21="N"),AND(DC$16=1,DC21="N"),AND(DD$16=1,DD21="N"),AND(DE$16=1,DE21="N")),0,"")))</f>
        <v/>
      </c>
      <c r="DG21" s="188"/>
      <c r="DH21" s="268"/>
      <c r="DI21" s="269" t="s">
        <v>675</v>
      </c>
      <c r="DJ21" s="269" t="s">
        <v>675</v>
      </c>
      <c r="DK21" s="270" t="str">
        <f ca="1">IF(DH$16=0,"",IF(OFFSET(DH21,0,DH$16)="Y",1,IF(OFFSET(DH21,0,DH$16)="N",0,"")))</f>
        <v/>
      </c>
      <c r="DL21" s="188"/>
      <c r="DM21" s="268"/>
      <c r="DN21" s="269" t="s">
        <v>675</v>
      </c>
      <c r="DO21" s="269" t="s">
        <v>675</v>
      </c>
      <c r="DP21" s="270" t="str">
        <f ca="1">IF(DM$16=0,"",IF(OFFSET(DM21,0,DM$16)="Y",1,IF(OFFSET(DM21,0,DM$16)="N",0,"")))</f>
        <v/>
      </c>
      <c r="DQ21" s="188"/>
      <c r="DR21" s="268"/>
      <c r="DS21" s="269" t="s">
        <v>676</v>
      </c>
      <c r="DT21" s="279"/>
      <c r="DU21" s="270" t="str">
        <f ca="1">IF(DR$16=0,"",IF(AND(OFFSET(DR21,0,1)="Y",DS$16="Yes"),1,IF(OFFSET(DR21,0,1)="N",1,0)))</f>
        <v/>
      </c>
      <c r="DV21" s="188"/>
      <c r="DW21" s="268"/>
      <c r="DX21" s="269" t="s">
        <v>676</v>
      </c>
      <c r="DY21" s="279"/>
      <c r="DZ21" s="270" t="str">
        <f ca="1">IF(DW$16=0,"",IF(AND(OFFSET(DW21,0,1)="Y",DX$16="Yes"),1,IF(OFFSET(DW21,0,1)="N",1,0)))</f>
        <v/>
      </c>
      <c r="EA21" s="188"/>
      <c r="EB21" s="268"/>
      <c r="EC21" s="269" t="s">
        <v>676</v>
      </c>
      <c r="ED21" s="279"/>
      <c r="EE21" s="270" t="str">
        <f ca="1">IF(EB$16=0,"",IF(AND(OFFSET(EB21,0,1)="Y",EC$16="Yes"),1,IF(OFFSET(EB21,0,1)="N",1,0)))</f>
        <v/>
      </c>
      <c r="EF21" s="188"/>
      <c r="EG21" s="268"/>
      <c r="EH21" s="269" t="s">
        <v>676</v>
      </c>
      <c r="EI21" s="279"/>
      <c r="EJ21" s="270" t="str">
        <f ca="1">IF(EG$16=0,"",IF(AND(OFFSET(EG21,0,1)="Y",EH$16="Yes"),1,IF(OFFSET(EG21,0,1)="N",1,0)))</f>
        <v/>
      </c>
      <c r="EK21" s="188"/>
      <c r="EL21" s="268"/>
      <c r="EM21" s="269" t="s">
        <v>676</v>
      </c>
      <c r="EN21" s="279"/>
      <c r="EO21" s="270" t="str">
        <f ca="1">IF(EL$16=0,"",IF(AND(OFFSET(EL21,0,1)="Y",EM$16="Yes"),1,IF(OFFSET(EL21,0,1)="N",1,0)))</f>
        <v/>
      </c>
      <c r="EP21" s="271"/>
      <c r="EQ21" s="509" t="str">
        <f ca="1">BP21</f>
        <v/>
      </c>
      <c r="ER21" s="509" t="str">
        <f t="shared" ref="ER21" ca="1" si="19">CL21</f>
        <v/>
      </c>
      <c r="ES21" s="509" t="str">
        <f t="shared" ref="ES21" ca="1" si="20">CT21</f>
        <v/>
      </c>
      <c r="ET21" s="509" t="str">
        <f t="shared" ref="ET21" si="21">DF21</f>
        <v/>
      </c>
      <c r="EU21" s="509" t="str">
        <f t="shared" ref="EU21" ca="1" si="22">DK21</f>
        <v/>
      </c>
      <c r="EV21" s="509" t="str">
        <f t="shared" ref="EV21" ca="1" si="23">DP21</f>
        <v/>
      </c>
      <c r="EW21" s="509" t="str">
        <f t="shared" ref="EW21" ca="1" si="24">DU21</f>
        <v/>
      </c>
      <c r="EX21" s="509" t="str">
        <f t="shared" ref="EX21" ca="1" si="25">DZ21</f>
        <v/>
      </c>
      <c r="EY21" s="509" t="str">
        <f t="shared" ref="EY21" ca="1" si="26">EE21</f>
        <v/>
      </c>
      <c r="EZ21" s="509" t="str">
        <f t="shared" ref="EZ21" ca="1" si="27">EJ21</f>
        <v/>
      </c>
      <c r="FA21" s="509" t="str">
        <f t="shared" ref="FA21" ca="1" si="28">EO21</f>
        <v/>
      </c>
      <c r="FC21" s="509">
        <f t="shared" ref="FC21" ca="1" si="29">COUNTA(EQ21:FA21)-COUNTBLANK(EQ21:FA21)</f>
        <v>0</v>
      </c>
      <c r="FD21" s="280">
        <f t="shared" ref="FD21" ca="1" si="30">SUM(EQ21:FA21)</f>
        <v>0</v>
      </c>
      <c r="FE21" s="280" t="str">
        <f t="shared" ref="FE21" ca="1" si="31">IF(AND(FC21=FD21,FD21&gt;0),"Show","Hide")</f>
        <v>Hide</v>
      </c>
      <c r="FF21" s="228"/>
      <c r="FG21" s="281"/>
      <c r="FH21" s="281"/>
      <c r="FI21" s="281"/>
      <c r="FJ21" s="281"/>
      <c r="FK21" s="281"/>
      <c r="FL21" s="281"/>
    </row>
    <row r="22" spans="1:168" ht="6" customHeight="1" x14ac:dyDescent="0.25">
      <c r="A22" s="28" t="s">
        <v>526</v>
      </c>
      <c r="C22" s="93"/>
      <c r="D22" s="128"/>
      <c r="E22" s="86"/>
      <c r="F22" s="195"/>
      <c r="G22" s="153"/>
      <c r="H22" s="182"/>
      <c r="I22" s="196"/>
      <c r="J22" s="96"/>
      <c r="K22" s="196"/>
      <c r="L22" s="127"/>
      <c r="M22" s="127"/>
      <c r="N22" s="127"/>
      <c r="O22" s="127"/>
      <c r="Q22" s="1"/>
      <c r="AE22" s="11"/>
      <c r="AF22" s="122"/>
      <c r="AG22" s="12" t="b">
        <f>AG21</f>
        <v>1</v>
      </c>
      <c r="AH22" s="12"/>
      <c r="AI22" s="168"/>
      <c r="AJ22" s="166"/>
      <c r="AK22" s="166"/>
      <c r="AL22" s="167"/>
      <c r="AM22" s="1"/>
      <c r="AN22" s="1"/>
      <c r="AO22" s="1"/>
      <c r="AP22" s="1"/>
      <c r="AQ22" s="1"/>
      <c r="AR22" s="1"/>
      <c r="AS22" s="1"/>
      <c r="AT22" s="230" t="str">
        <f t="shared" si="5"/>
        <v/>
      </c>
      <c r="AU22" s="231" t="str">
        <f t="shared" si="4"/>
        <v/>
      </c>
      <c r="AV22" s="227"/>
      <c r="AW22" s="230" t="str">
        <f>AW21</f>
        <v/>
      </c>
      <c r="AX22" s="227"/>
      <c r="AY22" s="230" t="str">
        <f>AY21</f>
        <v/>
      </c>
      <c r="AZ22" s="227"/>
      <c r="BA22" s="230" t="str">
        <f>BA21</f>
        <v/>
      </c>
      <c r="BB22" s="227"/>
      <c r="BC22" s="230" t="str">
        <f>BC21</f>
        <v/>
      </c>
      <c r="BD22" s="227"/>
      <c r="BE22" s="230" t="str">
        <f>BE21</f>
        <v/>
      </c>
      <c r="BF22" s="227"/>
      <c r="BG22" s="230" t="str">
        <f>BG21</f>
        <v/>
      </c>
      <c r="BH22" s="1"/>
      <c r="FE22" s="90" t="str">
        <f ca="1">FE21</f>
        <v>Hide</v>
      </c>
      <c r="FF22" s="228"/>
      <c r="FG22" s="281"/>
      <c r="FH22" s="281"/>
      <c r="FI22" s="281"/>
      <c r="FJ22" s="281"/>
      <c r="FK22" s="281"/>
      <c r="FL22" s="281"/>
    </row>
    <row r="23" spans="1:168" ht="6" customHeight="1" x14ac:dyDescent="0.25">
      <c r="A23" s="28" t="s">
        <v>526</v>
      </c>
      <c r="C23" s="92"/>
      <c r="D23" s="3"/>
      <c r="E23" s="82"/>
      <c r="F23" s="191"/>
      <c r="G23" s="154"/>
      <c r="H23" s="187"/>
      <c r="I23" s="192"/>
      <c r="J23" s="94"/>
      <c r="K23" s="192"/>
      <c r="L23" s="507"/>
      <c r="M23" s="507"/>
      <c r="N23" s="507"/>
      <c r="O23" s="507"/>
      <c r="Q23" s="1"/>
      <c r="AE23" s="11"/>
      <c r="AF23" s="122"/>
      <c r="AG23" s="124" t="b">
        <f>AG24</f>
        <v>1</v>
      </c>
      <c r="AH23" s="124"/>
      <c r="AI23" s="168"/>
      <c r="AJ23" s="166"/>
      <c r="AK23" s="166"/>
      <c r="AL23" s="167"/>
      <c r="AM23" s="1"/>
      <c r="AN23" s="1"/>
      <c r="AO23" s="1"/>
      <c r="AP23" s="1"/>
      <c r="AQ23" s="1"/>
      <c r="AR23" s="1"/>
      <c r="AS23" s="1"/>
      <c r="AT23" s="230" t="str">
        <f t="shared" si="5"/>
        <v/>
      </c>
      <c r="AU23" s="231" t="str">
        <f t="shared" si="4"/>
        <v/>
      </c>
      <c r="AV23" s="227"/>
      <c r="AW23" s="230" t="str">
        <f>AW24</f>
        <v/>
      </c>
      <c r="AX23" s="227"/>
      <c r="AY23" s="230" t="str">
        <f>AY24</f>
        <v/>
      </c>
      <c r="AZ23" s="227"/>
      <c r="BA23" s="230" t="str">
        <f>BA24</f>
        <v/>
      </c>
      <c r="BB23" s="227"/>
      <c r="BC23" s="230" t="str">
        <f>BC24</f>
        <v/>
      </c>
      <c r="BD23" s="227"/>
      <c r="BE23" s="230" t="str">
        <f>BE24</f>
        <v/>
      </c>
      <c r="BF23" s="227"/>
      <c r="BG23" s="230" t="str">
        <f>BG24</f>
        <v/>
      </c>
      <c r="BH23" s="1"/>
      <c r="FE23" s="90" t="str">
        <f ca="1">FE24</f>
        <v>Hide</v>
      </c>
      <c r="FF23" s="228"/>
      <c r="FG23" s="281"/>
      <c r="FH23" s="281"/>
      <c r="FI23" s="281"/>
      <c r="FJ23" s="281"/>
      <c r="FK23" s="281"/>
      <c r="FL23" s="281"/>
    </row>
    <row r="24" spans="1:168" ht="26.4" x14ac:dyDescent="0.25">
      <c r="A24" s="28" t="s">
        <v>526</v>
      </c>
      <c r="C24" s="176" t="s">
        <v>558</v>
      </c>
      <c r="D24" s="316" t="str">
        <f>IF(Cklst_Style=4,IF(FIND("--",$C$3)=11,MID($C$3,9,1)&amp;"."&amp;AI24,MID($C$3,9,2)&amp;"."&amp;AI24),IF(FIND("--",$C$3)=9,MID($C$3,7,1)&amp;"."&amp;AI24,MID($C$3,7,2)&amp;"."&amp;AI24))</f>
        <v>4.3</v>
      </c>
      <c r="E24" s="481" t="s">
        <v>783</v>
      </c>
      <c r="F24" s="177"/>
      <c r="G24" s="508" t="s">
        <v>203</v>
      </c>
      <c r="H24" s="181"/>
      <c r="I24" s="151" t="s">
        <v>216</v>
      </c>
      <c r="J24" s="143"/>
      <c r="K24" s="192"/>
      <c r="L24" s="482"/>
      <c r="M24" s="482"/>
      <c r="N24" s="482"/>
      <c r="O24" s="482"/>
      <c r="Q24" s="1"/>
      <c r="R24" s="171"/>
      <c r="S24" s="171"/>
      <c r="T24" s="171"/>
      <c r="U24" s="171"/>
      <c r="AE24" s="11" t="b">
        <f>IF(F24=CHAR(80),TRUE,FALSE)</f>
        <v>0</v>
      </c>
      <c r="AF24" s="122" t="b">
        <f>IF(H24=CHAR(80),TRUE,FALSE)</f>
        <v>0</v>
      </c>
      <c r="AG24" s="12" t="b">
        <f>IF(OR(C24=CHAR(80),C24="."),TRUE,FALSE)</f>
        <v>1</v>
      </c>
      <c r="AH24" s="218">
        <v>0</v>
      </c>
      <c r="AI24" s="169">
        <v>3</v>
      </c>
      <c r="AJ24" s="160"/>
      <c r="AK24" s="160" t="b">
        <v>1</v>
      </c>
      <c r="AL24" s="161"/>
      <c r="AM24" s="1"/>
      <c r="AN24" s="1"/>
      <c r="AO24" s="1"/>
      <c r="AP24" s="1"/>
      <c r="AQ24" s="1"/>
      <c r="AR24" s="1"/>
      <c r="AS24" s="1"/>
      <c r="AT24" s="230" t="str">
        <f t="shared" si="5"/>
        <v/>
      </c>
      <c r="AU24" s="231" t="str">
        <f t="shared" si="4"/>
        <v>4.3</v>
      </c>
      <c r="AV24" s="318"/>
      <c r="AW24" s="230" t="str">
        <f>IF(AND(Setup_Flag=1,AV24="",$C24=""),FALSE,"")</f>
        <v/>
      </c>
      <c r="AX24" s="318"/>
      <c r="AY24" s="230" t="str">
        <f>IF(AND(MR2_Flag=1,AX24="",$C24=""),FALSE,"")</f>
        <v/>
      </c>
      <c r="AZ24" s="318"/>
      <c r="BA24" s="230" t="str">
        <f>IF(AND(DP_Flag=1,AZ24="",$C24=""),FALSE,"")</f>
        <v/>
      </c>
      <c r="BB24" s="318"/>
      <c r="BC24" s="230" t="str">
        <f>IF(AND(SS_Flag=1,BB24="",$C24=""),FALSE,"")</f>
        <v/>
      </c>
      <c r="BD24" s="318"/>
      <c r="BE24" s="230" t="str">
        <f>IF(AND(SP_Flag=1,BD24="",$C24=""),FALSE,"")</f>
        <v/>
      </c>
      <c r="BF24" s="318"/>
      <c r="BG24" s="230" t="str">
        <f>IF(AND(FM_Flag=1,BF24="",$C24=""),FALSE,"")</f>
        <v/>
      </c>
      <c r="BH24" s="1"/>
      <c r="BI24" s="268"/>
      <c r="BJ24" s="269" t="s">
        <v>675</v>
      </c>
      <c r="BK24" s="269" t="s">
        <v>675</v>
      </c>
      <c r="BL24" s="269" t="s">
        <v>675</v>
      </c>
      <c r="BM24" s="269" t="s">
        <v>675</v>
      </c>
      <c r="BN24" s="269" t="s">
        <v>675</v>
      </c>
      <c r="BO24" s="269" t="s">
        <v>675</v>
      </c>
      <c r="BP24" s="270" t="str">
        <f ca="1">IF(OR(BI$16=0,BR$16&lt;&gt;0),"",IF(OFFSET(BI24,0,BI$16)="Y",1,IF(OFFSET(BI24,0,BI$16)="N",0,"")))</f>
        <v/>
      </c>
      <c r="BQ24" s="278"/>
      <c r="BR24" s="268"/>
      <c r="BS24" s="269" t="s">
        <v>675</v>
      </c>
      <c r="BT24" s="269" t="s">
        <v>675</v>
      </c>
      <c r="BU24" s="269" t="s">
        <v>675</v>
      </c>
      <c r="BV24" s="269" t="s">
        <v>675</v>
      </c>
      <c r="BW24" s="269" t="s">
        <v>675</v>
      </c>
      <c r="BX24" s="269" t="s">
        <v>675</v>
      </c>
      <c r="BY24" s="269" t="s">
        <v>675</v>
      </c>
      <c r="BZ24" s="269" t="s">
        <v>675</v>
      </c>
      <c r="CA24" s="269" t="s">
        <v>675</v>
      </c>
      <c r="CB24" s="269" t="s">
        <v>675</v>
      </c>
      <c r="CC24" s="269" t="s">
        <v>675</v>
      </c>
      <c r="CD24" s="269" t="s">
        <v>675</v>
      </c>
      <c r="CE24" s="269" t="s">
        <v>675</v>
      </c>
      <c r="CF24" s="269" t="s">
        <v>675</v>
      </c>
      <c r="CG24" s="269" t="s">
        <v>675</v>
      </c>
      <c r="CH24" s="269" t="s">
        <v>675</v>
      </c>
      <c r="CI24" s="269" t="s">
        <v>675</v>
      </c>
      <c r="CJ24" s="269" t="s">
        <v>675</v>
      </c>
      <c r="CK24" s="269" t="s">
        <v>675</v>
      </c>
      <c r="CL24" s="270" t="str">
        <f ca="1">IF(BR$16=0,"",IF(OFFSET(BR24,0,BR$16)="Y",1,IF(OFFSET(BR24,0,BR$16)="N",0,"")))</f>
        <v/>
      </c>
      <c r="CM24" s="278"/>
      <c r="CN24" s="268"/>
      <c r="CO24" s="269" t="s">
        <v>675</v>
      </c>
      <c r="CP24" s="269" t="s">
        <v>675</v>
      </c>
      <c r="CQ24" s="269" t="s">
        <v>675</v>
      </c>
      <c r="CR24" s="269" t="s">
        <v>675</v>
      </c>
      <c r="CS24" s="269" t="s">
        <v>675</v>
      </c>
      <c r="CT24" s="270" t="str">
        <f ca="1">IF(OR(CN$16=0,CW$16&lt;&gt;0),"",IF(CW$16=1,0,IF(OFFSET(CN24,0,CN$16)="Y",1,IF(OFFSET(CN24,0,CN$16)="N",0,""))))</f>
        <v/>
      </c>
      <c r="CU24" s="188"/>
      <c r="CV24" s="268"/>
      <c r="CW24" s="269" t="s">
        <v>675</v>
      </c>
      <c r="CX24" s="269" t="s">
        <v>675</v>
      </c>
      <c r="CY24" s="269" t="s">
        <v>675</v>
      </c>
      <c r="CZ24" s="269" t="s">
        <v>675</v>
      </c>
      <c r="DA24" s="269" t="s">
        <v>675</v>
      </c>
      <c r="DB24" s="269" t="s">
        <v>675</v>
      </c>
      <c r="DC24" s="269" t="s">
        <v>675</v>
      </c>
      <c r="DD24" s="269" t="s">
        <v>675</v>
      </c>
      <c r="DE24" s="269" t="s">
        <v>675</v>
      </c>
      <c r="DF24" s="270" t="str">
        <f>IF(CV$16=0,"",IF(OR(AND(CW$16=1,CW24="Y"),AND(CX$16=1,CX24="Y"),AND(CY$16=1,CY24="Y"),AND(CZ$16=1,CZ24="Y"),AND(DA$16=1,DA24="Y"),AND(DB$16=1,DB24="Y"),AND(DC$16=1,DC24="Y"),AND(DD$16=1,DD24="Y"),AND(DE$16=1,DE24="Y")),1,IF(OR(AND(CW$16=1,CW24="N"),AND(CX$16=1,CX24="N"),AND(CY$16=1,CY24="N"),AND(CZ$16=1,CZ24="N"),AND(DA$16=1,DA24="N"),AND(DB$16=1,DB24="N"),AND(DC$16=1,DC24="N"),AND(DD$16=1,DD24="N"),AND(DE$16=1,DE24="N")),0,"")))</f>
        <v/>
      </c>
      <c r="DG24" s="188"/>
      <c r="DH24" s="268"/>
      <c r="DI24" s="269" t="s">
        <v>675</v>
      </c>
      <c r="DJ24" s="269" t="s">
        <v>675</v>
      </c>
      <c r="DK24" s="270" t="str">
        <f ca="1">IF(DH$16=0,"",IF(OFFSET(DH24,0,DH$16)="Y",1,IF(OFFSET(DH24,0,DH$16)="N",0,"")))</f>
        <v/>
      </c>
      <c r="DL24" s="188"/>
      <c r="DM24" s="268"/>
      <c r="DN24" s="269" t="s">
        <v>675</v>
      </c>
      <c r="DO24" s="269" t="s">
        <v>675</v>
      </c>
      <c r="DP24" s="270" t="str">
        <f ca="1">IF(DM$16=0,"",IF(OFFSET(DM24,0,DM$16)="Y",1,IF(OFFSET(DM24,0,DM$16)="N",0,"")))</f>
        <v/>
      </c>
      <c r="DQ24" s="188"/>
      <c r="DR24" s="268"/>
      <c r="DS24" s="269" t="s">
        <v>676</v>
      </c>
      <c r="DT24" s="279"/>
      <c r="DU24" s="270" t="str">
        <f ca="1">IF(DR$16=0,"",IF(AND(OFFSET(DR24,0,1)="Y",DS$16="Yes"),1,IF(OFFSET(DR24,0,1)="N",1,0)))</f>
        <v/>
      </c>
      <c r="DV24" s="188"/>
      <c r="DW24" s="268"/>
      <c r="DX24" s="269" t="s">
        <v>676</v>
      </c>
      <c r="DY24" s="279"/>
      <c r="DZ24" s="270" t="str">
        <f ca="1">IF(DW$16=0,"",IF(AND(OFFSET(DW24,0,1)="Y",DX$16="Yes"),1,IF(OFFSET(DW24,0,1)="N",1,0)))</f>
        <v/>
      </c>
      <c r="EA24" s="188"/>
      <c r="EB24" s="268"/>
      <c r="EC24" s="269" t="s">
        <v>676</v>
      </c>
      <c r="ED24" s="279"/>
      <c r="EE24" s="270" t="str">
        <f ca="1">IF(EB$16=0,"",IF(AND(OFFSET(EB24,0,1)="Y",EC$16="Yes"),1,IF(OFFSET(EB24,0,1)="N",1,0)))</f>
        <v/>
      </c>
      <c r="EF24" s="188"/>
      <c r="EG24" s="268"/>
      <c r="EH24" s="269" t="s">
        <v>676</v>
      </c>
      <c r="EI24" s="279"/>
      <c r="EJ24" s="270" t="str">
        <f ca="1">IF(EG$16=0,"",IF(AND(OFFSET(EG24,0,1)="Y",EH$16="Yes"),1,IF(OFFSET(EG24,0,1)="N",1,0)))</f>
        <v/>
      </c>
      <c r="EK24" s="188"/>
      <c r="EL24" s="268"/>
      <c r="EM24" s="269" t="s">
        <v>676</v>
      </c>
      <c r="EN24" s="279"/>
      <c r="EO24" s="270" t="str">
        <f ca="1">IF(EL$16=0,"",IF(AND(OFFSET(EL24,0,1)="Y",EM$16="Yes"),1,IF(OFFSET(EL24,0,1)="N",1,0)))</f>
        <v/>
      </c>
      <c r="EP24" s="271"/>
      <c r="EQ24" s="509" t="str">
        <f ca="1">BP24</f>
        <v/>
      </c>
      <c r="ER24" s="509" t="str">
        <f t="shared" ref="ER24" ca="1" si="32">CL24</f>
        <v/>
      </c>
      <c r="ES24" s="509" t="str">
        <f t="shared" ref="ES24" ca="1" si="33">CT24</f>
        <v/>
      </c>
      <c r="ET24" s="509" t="str">
        <f t="shared" ref="ET24" si="34">DF24</f>
        <v/>
      </c>
      <c r="EU24" s="509" t="str">
        <f t="shared" ref="EU24" ca="1" si="35">DK24</f>
        <v/>
      </c>
      <c r="EV24" s="509" t="str">
        <f t="shared" ref="EV24" ca="1" si="36">DP24</f>
        <v/>
      </c>
      <c r="EW24" s="509" t="str">
        <f t="shared" ref="EW24" ca="1" si="37">DU24</f>
        <v/>
      </c>
      <c r="EX24" s="509" t="str">
        <f t="shared" ref="EX24" ca="1" si="38">DZ24</f>
        <v/>
      </c>
      <c r="EY24" s="509" t="str">
        <f t="shared" ref="EY24" ca="1" si="39">EE24</f>
        <v/>
      </c>
      <c r="EZ24" s="509" t="str">
        <f t="shared" ref="EZ24" ca="1" si="40">EJ24</f>
        <v/>
      </c>
      <c r="FA24" s="509" t="str">
        <f t="shared" ref="FA24" ca="1" si="41">EO24</f>
        <v/>
      </c>
      <c r="FC24" s="509">
        <f t="shared" ref="FC24" ca="1" si="42">COUNTA(EQ24:FA24)-COUNTBLANK(EQ24:FA24)</f>
        <v>0</v>
      </c>
      <c r="FD24" s="280">
        <f t="shared" ref="FD24" ca="1" si="43">SUM(EQ24:FA24)</f>
        <v>0</v>
      </c>
      <c r="FE24" s="280" t="str">
        <f t="shared" ref="FE24" ca="1" si="44">IF(AND(FC24=FD24,FD24&gt;0),"Show","Hide")</f>
        <v>Hide</v>
      </c>
      <c r="FF24" s="228"/>
      <c r="FG24" s="281"/>
      <c r="FH24" s="281"/>
      <c r="FI24" s="281"/>
      <c r="FJ24" s="281"/>
      <c r="FK24" s="281"/>
      <c r="FL24" s="281"/>
    </row>
    <row r="25" spans="1:168" ht="6" customHeight="1" x14ac:dyDescent="0.25">
      <c r="A25" s="28" t="s">
        <v>526</v>
      </c>
      <c r="C25" s="93"/>
      <c r="D25" s="128"/>
      <c r="E25" s="86"/>
      <c r="F25" s="195"/>
      <c r="G25" s="153"/>
      <c r="H25" s="182"/>
      <c r="I25" s="196"/>
      <c r="J25" s="96"/>
      <c r="K25" s="196"/>
      <c r="L25" s="127"/>
      <c r="M25" s="127"/>
      <c r="N25" s="127"/>
      <c r="O25" s="127"/>
      <c r="Q25" s="1"/>
      <c r="AE25" s="11"/>
      <c r="AF25" s="122"/>
      <c r="AG25" s="12" t="b">
        <f>AG24</f>
        <v>1</v>
      </c>
      <c r="AH25" s="12"/>
      <c r="AI25" s="168"/>
      <c r="AJ25" s="166"/>
      <c r="AK25" s="166"/>
      <c r="AL25" s="167"/>
      <c r="AM25" s="1"/>
      <c r="AN25" s="1"/>
      <c r="AO25" s="1"/>
      <c r="AP25" s="1"/>
      <c r="AQ25" s="1"/>
      <c r="AR25" s="1"/>
      <c r="AS25" s="1"/>
      <c r="AT25" s="230" t="str">
        <f t="shared" si="5"/>
        <v/>
      </c>
      <c r="AU25" s="231" t="str">
        <f t="shared" si="4"/>
        <v/>
      </c>
      <c r="AV25" s="227"/>
      <c r="AW25" s="230" t="str">
        <f>AW24</f>
        <v/>
      </c>
      <c r="AX25" s="227"/>
      <c r="AY25" s="230" t="str">
        <f>AY24</f>
        <v/>
      </c>
      <c r="AZ25" s="227"/>
      <c r="BA25" s="230" t="str">
        <f>BA24</f>
        <v/>
      </c>
      <c r="BB25" s="227"/>
      <c r="BC25" s="230" t="str">
        <f>BC24</f>
        <v/>
      </c>
      <c r="BD25" s="227"/>
      <c r="BE25" s="230" t="str">
        <f>BE24</f>
        <v/>
      </c>
      <c r="BF25" s="227"/>
      <c r="BG25" s="230" t="str">
        <f>BG24</f>
        <v/>
      </c>
      <c r="BH25" s="1"/>
      <c r="FE25" s="90" t="str">
        <f ca="1">FE24</f>
        <v>Hide</v>
      </c>
      <c r="FF25" s="228"/>
      <c r="FG25" s="281"/>
      <c r="FH25" s="281"/>
      <c r="FI25" s="281"/>
      <c r="FJ25" s="281"/>
      <c r="FK25" s="281"/>
      <c r="FL25" s="281"/>
    </row>
    <row r="26" spans="1:168" ht="6" customHeight="1" x14ac:dyDescent="0.25">
      <c r="A26" s="28" t="s">
        <v>526</v>
      </c>
      <c r="C26" s="92"/>
      <c r="D26" s="3"/>
      <c r="E26" s="82"/>
      <c r="F26" s="592"/>
      <c r="G26" s="579"/>
      <c r="H26" s="579"/>
      <c r="I26" s="593"/>
      <c r="J26" s="94"/>
      <c r="K26" s="192"/>
      <c r="L26" s="507"/>
      <c r="M26" s="507"/>
      <c r="N26" s="507"/>
      <c r="O26" s="507"/>
      <c r="Q26" s="1"/>
      <c r="AE26" s="11"/>
      <c r="AF26" s="122"/>
      <c r="AG26" s="124" t="b">
        <f>AG27</f>
        <v>1</v>
      </c>
      <c r="AH26" s="124"/>
      <c r="AI26" s="168"/>
      <c r="AJ26" s="166"/>
      <c r="AK26" s="166"/>
      <c r="AL26" s="167"/>
      <c r="AM26" s="1"/>
      <c r="AN26" s="1"/>
      <c r="AO26" s="1"/>
      <c r="AP26" s="1"/>
      <c r="AQ26" s="1"/>
      <c r="AR26" s="1"/>
      <c r="AS26" s="1"/>
      <c r="AT26" s="230" t="str">
        <f t="shared" si="5"/>
        <v/>
      </c>
      <c r="AU26" s="231" t="str">
        <f t="shared" si="4"/>
        <v/>
      </c>
      <c r="AV26" s="227"/>
      <c r="AW26" s="230" t="str">
        <f>AW27</f>
        <v/>
      </c>
      <c r="AX26" s="227"/>
      <c r="AY26" s="230" t="str">
        <f>AY27</f>
        <v/>
      </c>
      <c r="AZ26" s="227"/>
      <c r="BA26" s="230" t="str">
        <f>BA27</f>
        <v/>
      </c>
      <c r="BB26" s="227"/>
      <c r="BC26" s="230" t="str">
        <f>BC27</f>
        <v/>
      </c>
      <c r="BD26" s="227"/>
      <c r="BE26" s="230" t="str">
        <f>BE27</f>
        <v/>
      </c>
      <c r="BF26" s="227"/>
      <c r="BG26" s="230" t="str">
        <f>BG27</f>
        <v/>
      </c>
      <c r="BH26" s="1"/>
      <c r="FE26" s="90" t="str">
        <f ca="1">FE27</f>
        <v>Hide</v>
      </c>
      <c r="FF26" s="228"/>
      <c r="FG26" s="281"/>
      <c r="FH26" s="281"/>
      <c r="FI26" s="281"/>
      <c r="FJ26" s="281"/>
      <c r="FK26" s="281"/>
      <c r="FL26" s="281"/>
    </row>
    <row r="27" spans="1:168" ht="26.4" x14ac:dyDescent="0.25">
      <c r="A27" s="28" t="s">
        <v>526</v>
      </c>
      <c r="C27" s="176" t="s">
        <v>558</v>
      </c>
      <c r="D27" s="316" t="str">
        <f>IF(Cklst_Style=4,IF(FIND("--",$C$3)=11,MID($C$3,9,1)&amp;"."&amp;AI27,MID($C$3,9,2)&amp;"."&amp;AI27),IF(FIND("--",$C$3)=9,MID($C$3,7,1)&amp;"."&amp;AI27,MID($C$3,7,2)&amp;"."&amp;AI27))</f>
        <v>4.4</v>
      </c>
      <c r="E27" s="481" t="s">
        <v>784</v>
      </c>
      <c r="F27" s="594"/>
      <c r="G27" s="600"/>
      <c r="H27" s="600"/>
      <c r="I27" s="601"/>
      <c r="J27" s="143"/>
      <c r="K27" s="192"/>
      <c r="L27" s="482"/>
      <c r="M27" s="482"/>
      <c r="N27" s="482"/>
      <c r="O27" s="482"/>
      <c r="Q27" s="1"/>
      <c r="R27" s="171"/>
      <c r="S27" s="171"/>
      <c r="T27" s="171"/>
      <c r="U27" s="171"/>
      <c r="AE27" s="11" t="b">
        <f>IF(F27=CHAR(80),TRUE,FALSE)</f>
        <v>0</v>
      </c>
      <c r="AF27" s="122" t="b">
        <f>IF(H27=CHAR(80),TRUE,FALSE)</f>
        <v>0</v>
      </c>
      <c r="AG27" s="12" t="b">
        <f>IF(OR(C27=CHAR(80),C27="."),TRUE,FALSE)</f>
        <v>1</v>
      </c>
      <c r="AH27" s="218">
        <v>1</v>
      </c>
      <c r="AI27" s="169">
        <v>4</v>
      </c>
      <c r="AJ27" s="160"/>
      <c r="AK27" s="160" t="b">
        <v>1</v>
      </c>
      <c r="AL27" s="161"/>
      <c r="AM27" s="1"/>
      <c r="AN27" s="1"/>
      <c r="AO27" s="1"/>
      <c r="AP27" s="1"/>
      <c r="AQ27" s="1"/>
      <c r="AR27" s="1"/>
      <c r="AS27" s="1"/>
      <c r="AT27" s="230" t="str">
        <f t="shared" si="5"/>
        <v/>
      </c>
      <c r="AU27" s="231" t="str">
        <f t="shared" si="4"/>
        <v>4.4</v>
      </c>
      <c r="AV27" s="318"/>
      <c r="AW27" s="230" t="str">
        <f>IF(AND(Setup_Flag=1,AV27="",$C27=""),FALSE,"")</f>
        <v/>
      </c>
      <c r="AX27" s="318"/>
      <c r="AY27" s="230" t="str">
        <f>IF(AND(MR2_Flag=1,AX27="",$C27=""),FALSE,"")</f>
        <v/>
      </c>
      <c r="AZ27" s="318"/>
      <c r="BA27" s="230" t="str">
        <f>IF(AND(DP_Flag=1,AZ27="",$C27=""),FALSE,"")</f>
        <v/>
      </c>
      <c r="BB27" s="318"/>
      <c r="BC27" s="230" t="str">
        <f>IF(AND(SS_Flag=1,BB27="",$C27=""),FALSE,"")</f>
        <v/>
      </c>
      <c r="BD27" s="318"/>
      <c r="BE27" s="230" t="str">
        <f>IF(AND(SP_Flag=1,BD27="",$C27=""),FALSE,"")</f>
        <v/>
      </c>
      <c r="BF27" s="318"/>
      <c r="BG27" s="230" t="str">
        <f>IF(AND(FM_Flag=1,BF27="",$C27=""),FALSE,"")</f>
        <v/>
      </c>
      <c r="BH27" s="1"/>
      <c r="BI27" s="268"/>
      <c r="BJ27" s="269" t="s">
        <v>675</v>
      </c>
      <c r="BK27" s="269" t="s">
        <v>675</v>
      </c>
      <c r="BL27" s="269" t="s">
        <v>675</v>
      </c>
      <c r="BM27" s="269" t="s">
        <v>675</v>
      </c>
      <c r="BN27" s="269" t="s">
        <v>675</v>
      </c>
      <c r="BO27" s="269" t="s">
        <v>675</v>
      </c>
      <c r="BP27" s="270" t="str">
        <f ca="1">IF(OR(BI$16=0,BR$16&lt;&gt;0),"",IF(OFFSET(BI27,0,BI$16)="Y",1,IF(OFFSET(BI27,0,BI$16)="N",0,"")))</f>
        <v/>
      </c>
      <c r="BQ27" s="278"/>
      <c r="BR27" s="268"/>
      <c r="BS27" s="269" t="s">
        <v>675</v>
      </c>
      <c r="BT27" s="269" t="s">
        <v>675</v>
      </c>
      <c r="BU27" s="269" t="s">
        <v>675</v>
      </c>
      <c r="BV27" s="269" t="s">
        <v>675</v>
      </c>
      <c r="BW27" s="269" t="s">
        <v>675</v>
      </c>
      <c r="BX27" s="269" t="s">
        <v>675</v>
      </c>
      <c r="BY27" s="269" t="s">
        <v>675</v>
      </c>
      <c r="BZ27" s="269" t="s">
        <v>675</v>
      </c>
      <c r="CA27" s="269" t="s">
        <v>675</v>
      </c>
      <c r="CB27" s="269" t="s">
        <v>675</v>
      </c>
      <c r="CC27" s="269" t="s">
        <v>675</v>
      </c>
      <c r="CD27" s="269" t="s">
        <v>675</v>
      </c>
      <c r="CE27" s="269" t="s">
        <v>675</v>
      </c>
      <c r="CF27" s="269" t="s">
        <v>675</v>
      </c>
      <c r="CG27" s="269" t="s">
        <v>675</v>
      </c>
      <c r="CH27" s="269" t="s">
        <v>675</v>
      </c>
      <c r="CI27" s="269" t="s">
        <v>675</v>
      </c>
      <c r="CJ27" s="269" t="s">
        <v>675</v>
      </c>
      <c r="CK27" s="269" t="s">
        <v>675</v>
      </c>
      <c r="CL27" s="270" t="str">
        <f ca="1">IF(BR$16=0,"",IF(OFFSET(BR27,0,BR$16)="Y",1,IF(OFFSET(BR27,0,BR$16)="N",0,"")))</f>
        <v/>
      </c>
      <c r="CM27" s="278"/>
      <c r="CN27" s="268"/>
      <c r="CO27" s="269" t="s">
        <v>675</v>
      </c>
      <c r="CP27" s="269" t="s">
        <v>675</v>
      </c>
      <c r="CQ27" s="269" t="s">
        <v>675</v>
      </c>
      <c r="CR27" s="269" t="s">
        <v>675</v>
      </c>
      <c r="CS27" s="269" t="s">
        <v>675</v>
      </c>
      <c r="CT27" s="270" t="str">
        <f ca="1">IF(OR(CN$16=0,CW$16&lt;&gt;0),"",IF(CW$16=1,0,IF(OFFSET(CN27,0,CN$16)="Y",1,IF(OFFSET(CN27,0,CN$16)="N",0,""))))</f>
        <v/>
      </c>
      <c r="CU27" s="188"/>
      <c r="CV27" s="268"/>
      <c r="CW27" s="269" t="s">
        <v>675</v>
      </c>
      <c r="CX27" s="269" t="s">
        <v>675</v>
      </c>
      <c r="CY27" s="269" t="s">
        <v>675</v>
      </c>
      <c r="CZ27" s="269" t="s">
        <v>675</v>
      </c>
      <c r="DA27" s="269" t="s">
        <v>675</v>
      </c>
      <c r="DB27" s="269" t="s">
        <v>675</v>
      </c>
      <c r="DC27" s="269" t="s">
        <v>675</v>
      </c>
      <c r="DD27" s="269" t="s">
        <v>675</v>
      </c>
      <c r="DE27" s="269" t="s">
        <v>675</v>
      </c>
      <c r="DF27" s="270" t="str">
        <f>IF(CV$16=0,"",IF(OR(AND(CW$16=1,CW27="Y"),AND(CX$16=1,CX27="Y"),AND(CY$16=1,CY27="Y"),AND(CZ$16=1,CZ27="Y"),AND(DA$16=1,DA27="Y"),AND(DB$16=1,DB27="Y"),AND(DC$16=1,DC27="Y"),AND(DD$16=1,DD27="Y"),AND(DE$16=1,DE27="Y")),1,IF(OR(AND(CW$16=1,CW27="N"),AND(CX$16=1,CX27="N"),AND(CY$16=1,CY27="N"),AND(CZ$16=1,CZ27="N"),AND(DA$16=1,DA27="N"),AND(DB$16=1,DB27="N"),AND(DC$16=1,DC27="N"),AND(DD$16=1,DD27="N"),AND(DE$16=1,DE27="N")),0,"")))</f>
        <v/>
      </c>
      <c r="DG27" s="188"/>
      <c r="DH27" s="268"/>
      <c r="DI27" s="269" t="s">
        <v>675</v>
      </c>
      <c r="DJ27" s="269" t="s">
        <v>675</v>
      </c>
      <c r="DK27" s="270" t="str">
        <f ca="1">IF(DH$16=0,"",IF(OFFSET(DH27,0,DH$16)="Y",1,IF(OFFSET(DH27,0,DH$16)="N",0,"")))</f>
        <v/>
      </c>
      <c r="DL27" s="188"/>
      <c r="DM27" s="268"/>
      <c r="DN27" s="269" t="s">
        <v>675</v>
      </c>
      <c r="DO27" s="269" t="s">
        <v>675</v>
      </c>
      <c r="DP27" s="270" t="str">
        <f ca="1">IF(DM$16=0,"",IF(OFFSET(DM27,0,DM$16)="Y",1,IF(OFFSET(DM27,0,DM$16)="N",0,"")))</f>
        <v/>
      </c>
      <c r="DQ27" s="188"/>
      <c r="DR27" s="268"/>
      <c r="DS27" s="269" t="s">
        <v>676</v>
      </c>
      <c r="DT27" s="279"/>
      <c r="DU27" s="270" t="str">
        <f ca="1">IF(DR$16=0,"",IF(AND(OFFSET(DR27,0,1)="Y",DS$16="Yes"),1,IF(OFFSET(DR27,0,1)="N",1,0)))</f>
        <v/>
      </c>
      <c r="DV27" s="188"/>
      <c r="DW27" s="268"/>
      <c r="DX27" s="269" t="s">
        <v>676</v>
      </c>
      <c r="DY27" s="279"/>
      <c r="DZ27" s="270" t="str">
        <f ca="1">IF(DW$16=0,"",IF(AND(OFFSET(DW27,0,1)="Y",DX$16="Yes"),1,IF(OFFSET(DW27,0,1)="N",1,0)))</f>
        <v/>
      </c>
      <c r="EA27" s="188"/>
      <c r="EB27" s="268"/>
      <c r="EC27" s="269" t="s">
        <v>676</v>
      </c>
      <c r="ED27" s="279"/>
      <c r="EE27" s="270" t="str">
        <f ca="1">IF(EB$16=0,"",IF(AND(OFFSET(EB27,0,1)="Y",EC$16="Yes"),1,IF(OFFSET(EB27,0,1)="N",1,0)))</f>
        <v/>
      </c>
      <c r="EF27" s="188"/>
      <c r="EG27" s="268"/>
      <c r="EH27" s="269" t="s">
        <v>676</v>
      </c>
      <c r="EI27" s="279"/>
      <c r="EJ27" s="270" t="str">
        <f ca="1">IF(EG$16=0,"",IF(AND(OFFSET(EG27,0,1)="Y",EH$16="Yes"),1,IF(OFFSET(EG27,0,1)="N",1,0)))</f>
        <v/>
      </c>
      <c r="EK27" s="188"/>
      <c r="EL27" s="268"/>
      <c r="EM27" s="269" t="s">
        <v>676</v>
      </c>
      <c r="EN27" s="279"/>
      <c r="EO27" s="270" t="str">
        <f ca="1">IF(EL$16=0,"",IF(AND(OFFSET(EL27,0,1)="Y",EM$16="Yes"),1,IF(OFFSET(EL27,0,1)="N",1,0)))</f>
        <v/>
      </c>
      <c r="EP27" s="271"/>
      <c r="EQ27" s="509" t="str">
        <f ca="1">BP27</f>
        <v/>
      </c>
      <c r="ER27" s="509" t="str">
        <f t="shared" ref="ER27" ca="1" si="45">CL27</f>
        <v/>
      </c>
      <c r="ES27" s="509" t="str">
        <f t="shared" ref="ES27" ca="1" si="46">CT27</f>
        <v/>
      </c>
      <c r="ET27" s="509" t="str">
        <f t="shared" ref="ET27" si="47">DF27</f>
        <v/>
      </c>
      <c r="EU27" s="509" t="str">
        <f t="shared" ref="EU27" ca="1" si="48">DK27</f>
        <v/>
      </c>
      <c r="EV27" s="509" t="str">
        <f t="shared" ref="EV27" ca="1" si="49">DP27</f>
        <v/>
      </c>
      <c r="EW27" s="509" t="str">
        <f t="shared" ref="EW27" ca="1" si="50">DU27</f>
        <v/>
      </c>
      <c r="EX27" s="509" t="str">
        <f t="shared" ref="EX27" ca="1" si="51">DZ27</f>
        <v/>
      </c>
      <c r="EY27" s="509" t="str">
        <f t="shared" ref="EY27" ca="1" si="52">EE27</f>
        <v/>
      </c>
      <c r="EZ27" s="509" t="str">
        <f t="shared" ref="EZ27" ca="1" si="53">EJ27</f>
        <v/>
      </c>
      <c r="FA27" s="509" t="str">
        <f t="shared" ref="FA27" ca="1" si="54">EO27</f>
        <v/>
      </c>
      <c r="FC27" s="509">
        <f t="shared" ref="FC27" ca="1" si="55">COUNTA(EQ27:FA27)-COUNTBLANK(EQ27:FA27)</f>
        <v>0</v>
      </c>
      <c r="FD27" s="280">
        <f t="shared" ref="FD27" ca="1" si="56">SUM(EQ27:FA27)</f>
        <v>0</v>
      </c>
      <c r="FE27" s="280" t="str">
        <f t="shared" ref="FE27" ca="1" si="57">IF(AND(FC27=FD27,FD27&gt;0),"Show","Hide")</f>
        <v>Hide</v>
      </c>
      <c r="FF27" s="228"/>
      <c r="FG27" s="281"/>
      <c r="FH27" s="281"/>
      <c r="FI27" s="281"/>
      <c r="FJ27" s="281"/>
      <c r="FK27" s="281"/>
      <c r="FL27" s="281"/>
    </row>
    <row r="28" spans="1:168" ht="6" customHeight="1" x14ac:dyDescent="0.25">
      <c r="A28" s="28" t="s">
        <v>526</v>
      </c>
      <c r="C28" s="93"/>
      <c r="D28" s="128"/>
      <c r="E28" s="86"/>
      <c r="F28" s="589"/>
      <c r="G28" s="590"/>
      <c r="H28" s="590"/>
      <c r="I28" s="591"/>
      <c r="J28" s="96"/>
      <c r="K28" s="196"/>
      <c r="L28" s="127"/>
      <c r="M28" s="127"/>
      <c r="N28" s="127"/>
      <c r="O28" s="127"/>
      <c r="Q28" s="1"/>
      <c r="AE28" s="11"/>
      <c r="AF28" s="122"/>
      <c r="AG28" s="12" t="b">
        <f>AG27</f>
        <v>1</v>
      </c>
      <c r="AH28" s="12"/>
      <c r="AI28" s="168"/>
      <c r="AJ28" s="166"/>
      <c r="AK28" s="166"/>
      <c r="AL28" s="167"/>
      <c r="AM28" s="1"/>
      <c r="AN28" s="1"/>
      <c r="AO28" s="1"/>
      <c r="AP28" s="1"/>
      <c r="AQ28" s="1"/>
      <c r="AR28" s="1"/>
      <c r="AS28" s="1"/>
      <c r="AT28" s="230" t="str">
        <f t="shared" si="5"/>
        <v/>
      </c>
      <c r="AU28" s="231" t="str">
        <f t="shared" si="4"/>
        <v/>
      </c>
      <c r="AV28" s="227"/>
      <c r="AW28" s="230" t="str">
        <f>AW27</f>
        <v/>
      </c>
      <c r="AX28" s="227"/>
      <c r="AY28" s="230" t="str">
        <f>AY27</f>
        <v/>
      </c>
      <c r="AZ28" s="227"/>
      <c r="BA28" s="230" t="str">
        <f>BA27</f>
        <v/>
      </c>
      <c r="BB28" s="227"/>
      <c r="BC28" s="230" t="str">
        <f>BC27</f>
        <v/>
      </c>
      <c r="BD28" s="227"/>
      <c r="BE28" s="230" t="str">
        <f>BE27</f>
        <v/>
      </c>
      <c r="BF28" s="227"/>
      <c r="BG28" s="230" t="str">
        <f>BG27</f>
        <v/>
      </c>
      <c r="BH28" s="1"/>
      <c r="FE28" s="90" t="str">
        <f ca="1">FE27</f>
        <v>Hide</v>
      </c>
      <c r="FF28" s="228"/>
      <c r="FG28" s="281"/>
      <c r="FH28" s="281"/>
      <c r="FI28" s="281"/>
      <c r="FJ28" s="281"/>
      <c r="FK28" s="281"/>
      <c r="FL28" s="281"/>
    </row>
    <row r="29" spans="1:168" ht="6" customHeight="1" x14ac:dyDescent="0.25">
      <c r="A29" s="28" t="s">
        <v>526</v>
      </c>
      <c r="C29" s="92"/>
      <c r="D29" s="3"/>
      <c r="E29" s="82"/>
      <c r="F29" s="191"/>
      <c r="G29" s="154"/>
      <c r="H29" s="187"/>
      <c r="I29" s="192"/>
      <c r="J29" s="94"/>
      <c r="K29" s="192"/>
      <c r="L29" s="507"/>
      <c r="M29" s="507"/>
      <c r="N29" s="507"/>
      <c r="O29" s="507"/>
      <c r="Q29" s="1"/>
      <c r="AE29" s="11"/>
      <c r="AF29" s="122"/>
      <c r="AG29" s="124" t="b">
        <f>AG30</f>
        <v>1</v>
      </c>
      <c r="AH29" s="124"/>
      <c r="AI29" s="168"/>
      <c r="AJ29" s="166"/>
      <c r="AK29" s="166"/>
      <c r="AL29" s="167"/>
      <c r="AM29" s="1"/>
      <c r="AN29" s="1"/>
      <c r="AO29" s="1"/>
      <c r="AP29" s="1"/>
      <c r="AQ29" s="1"/>
      <c r="AR29" s="1"/>
      <c r="AS29" s="1"/>
      <c r="AT29" s="230" t="str">
        <f t="shared" si="5"/>
        <v/>
      </c>
      <c r="AU29" s="231" t="str">
        <f t="shared" si="4"/>
        <v/>
      </c>
      <c r="AV29" s="227"/>
      <c r="AW29" s="230" t="str">
        <f>AW30</f>
        <v/>
      </c>
      <c r="AX29" s="227"/>
      <c r="AY29" s="230" t="str">
        <f>AY30</f>
        <v/>
      </c>
      <c r="AZ29" s="227"/>
      <c r="BA29" s="230" t="str">
        <f>BA30</f>
        <v/>
      </c>
      <c r="BB29" s="227"/>
      <c r="BC29" s="230" t="str">
        <f>BC30</f>
        <v/>
      </c>
      <c r="BD29" s="227"/>
      <c r="BE29" s="230" t="str">
        <f>BE30</f>
        <v/>
      </c>
      <c r="BF29" s="227"/>
      <c r="BG29" s="230" t="str">
        <f>BG30</f>
        <v/>
      </c>
      <c r="BH29" s="1"/>
      <c r="FE29" s="90" t="str">
        <f ca="1">FE30</f>
        <v>Hide</v>
      </c>
      <c r="FF29" s="228"/>
      <c r="FG29" s="281"/>
      <c r="FH29" s="281"/>
      <c r="FI29" s="281"/>
      <c r="FJ29" s="281"/>
      <c r="FK29" s="281"/>
      <c r="FL29" s="281"/>
    </row>
    <row r="30" spans="1:168" ht="15" x14ac:dyDescent="0.25">
      <c r="A30" s="28" t="s">
        <v>526</v>
      </c>
      <c r="C30" s="176" t="s">
        <v>558</v>
      </c>
      <c r="D30" s="316" t="str">
        <f>IF(Cklst_Style=4,IF(FIND("--",$C$3)=11,MID($C$3,9,1)&amp;"."&amp;AI30,MID($C$3,9,2)&amp;"."&amp;AI30),IF(FIND("--",$C$3)=9,MID($C$3,7,1)&amp;"."&amp;AI30,MID($C$3,7,2)&amp;"."&amp;AI30))</f>
        <v>4.5</v>
      </c>
      <c r="E30" s="483" t="s">
        <v>785</v>
      </c>
      <c r="F30" s="177"/>
      <c r="G30" s="508" t="s">
        <v>203</v>
      </c>
      <c r="H30" s="181"/>
      <c r="I30" s="151" t="s">
        <v>216</v>
      </c>
      <c r="J30" s="143"/>
      <c r="K30" s="192"/>
      <c r="L30" s="482"/>
      <c r="M30" s="482"/>
      <c r="N30" s="482"/>
      <c r="O30" s="482"/>
      <c r="Q30" s="1"/>
      <c r="R30" s="171"/>
      <c r="S30" s="171"/>
      <c r="T30" s="171"/>
      <c r="U30" s="171"/>
      <c r="AE30" s="11" t="b">
        <f>IF(F30=CHAR(80),TRUE,FALSE)</f>
        <v>0</v>
      </c>
      <c r="AF30" s="122" t="b">
        <f>IF(H30=CHAR(80),TRUE,FALSE)</f>
        <v>0</v>
      </c>
      <c r="AG30" s="12" t="b">
        <f>IF(OR(C30=CHAR(80),C30="."),TRUE,FALSE)</f>
        <v>1</v>
      </c>
      <c r="AH30" s="218">
        <v>0</v>
      </c>
      <c r="AI30" s="169">
        <v>5</v>
      </c>
      <c r="AJ30" s="160"/>
      <c r="AK30" s="160"/>
      <c r="AL30" s="161" t="b">
        <v>1</v>
      </c>
      <c r="AM30" s="1"/>
      <c r="AN30" s="1"/>
      <c r="AO30" s="1"/>
      <c r="AP30" s="1"/>
      <c r="AQ30" s="1"/>
      <c r="AR30" s="1"/>
      <c r="AS30" s="1"/>
      <c r="AT30" s="230" t="str">
        <f t="shared" si="5"/>
        <v/>
      </c>
      <c r="AU30" s="231" t="str">
        <f t="shared" si="4"/>
        <v>4.5</v>
      </c>
      <c r="AV30" s="318"/>
      <c r="AW30" s="230" t="str">
        <f>IF(AND(Setup_Flag=1,AV30="",$C30=""),FALSE,"")</f>
        <v/>
      </c>
      <c r="AX30" s="318"/>
      <c r="AY30" s="230" t="str">
        <f>IF(AND(MR2_Flag=1,AX30="",$C30=""),FALSE,"")</f>
        <v/>
      </c>
      <c r="AZ30" s="318"/>
      <c r="BA30" s="230" t="str">
        <f>IF(AND(DP_Flag=1,AZ30="",$C30=""),FALSE,"")</f>
        <v/>
      </c>
      <c r="BB30" s="318"/>
      <c r="BC30" s="230" t="str">
        <f>IF(AND(SS_Flag=1,BB30="",$C30=""),FALSE,"")</f>
        <v/>
      </c>
      <c r="BD30" s="318"/>
      <c r="BE30" s="230" t="str">
        <f>IF(AND(SP_Flag=1,BD30="",$C30=""),FALSE,"")</f>
        <v/>
      </c>
      <c r="BF30" s="318"/>
      <c r="BG30" s="230" t="str">
        <f>IF(AND(FM_Flag=1,BF30="",$C30=""),FALSE,"")</f>
        <v/>
      </c>
      <c r="BH30" s="1"/>
      <c r="BI30" s="268"/>
      <c r="BJ30" s="269" t="s">
        <v>675</v>
      </c>
      <c r="BK30" s="269" t="s">
        <v>675</v>
      </c>
      <c r="BL30" s="269" t="s">
        <v>675</v>
      </c>
      <c r="BM30" s="269" t="s">
        <v>675</v>
      </c>
      <c r="BN30" s="269" t="s">
        <v>675</v>
      </c>
      <c r="BO30" s="269" t="s">
        <v>675</v>
      </c>
      <c r="BP30" s="270" t="str">
        <f ca="1">IF(OR(BI$16=0,BR$16&lt;&gt;0),"",IF(OFFSET(BI30,0,BI$16)="Y",1,IF(OFFSET(BI30,0,BI$16)="N",0,"")))</f>
        <v/>
      </c>
      <c r="BQ30" s="278"/>
      <c r="BR30" s="268"/>
      <c r="BS30" s="269" t="s">
        <v>675</v>
      </c>
      <c r="BT30" s="269" t="s">
        <v>675</v>
      </c>
      <c r="BU30" s="269" t="s">
        <v>675</v>
      </c>
      <c r="BV30" s="269" t="s">
        <v>675</v>
      </c>
      <c r="BW30" s="269" t="s">
        <v>675</v>
      </c>
      <c r="BX30" s="269" t="s">
        <v>675</v>
      </c>
      <c r="BY30" s="269" t="s">
        <v>675</v>
      </c>
      <c r="BZ30" s="269" t="s">
        <v>675</v>
      </c>
      <c r="CA30" s="269" t="s">
        <v>675</v>
      </c>
      <c r="CB30" s="269" t="s">
        <v>675</v>
      </c>
      <c r="CC30" s="269" t="s">
        <v>675</v>
      </c>
      <c r="CD30" s="269" t="s">
        <v>675</v>
      </c>
      <c r="CE30" s="269" t="s">
        <v>675</v>
      </c>
      <c r="CF30" s="269" t="s">
        <v>675</v>
      </c>
      <c r="CG30" s="269" t="s">
        <v>675</v>
      </c>
      <c r="CH30" s="269" t="s">
        <v>675</v>
      </c>
      <c r="CI30" s="269" t="s">
        <v>675</v>
      </c>
      <c r="CJ30" s="269" t="s">
        <v>675</v>
      </c>
      <c r="CK30" s="269" t="s">
        <v>675</v>
      </c>
      <c r="CL30" s="270" t="str">
        <f ca="1">IF(BR$16=0,"",IF(OFFSET(BR30,0,BR$16)="Y",1,IF(OFFSET(BR30,0,BR$16)="N",0,"")))</f>
        <v/>
      </c>
      <c r="CM30" s="278"/>
      <c r="CN30" s="268"/>
      <c r="CO30" s="269" t="s">
        <v>675</v>
      </c>
      <c r="CP30" s="269" t="s">
        <v>675</v>
      </c>
      <c r="CQ30" s="269" t="s">
        <v>675</v>
      </c>
      <c r="CR30" s="269" t="s">
        <v>675</v>
      </c>
      <c r="CS30" s="269" t="s">
        <v>675</v>
      </c>
      <c r="CT30" s="270" t="str">
        <f ca="1">IF(OR(CN$16=0,CW$16&lt;&gt;0),"",IF(CW$16=1,0,IF(OFFSET(CN30,0,CN$16)="Y",1,IF(OFFSET(CN30,0,CN$16)="N",0,""))))</f>
        <v/>
      </c>
      <c r="CU30" s="188"/>
      <c r="CV30" s="268"/>
      <c r="CW30" s="269" t="s">
        <v>675</v>
      </c>
      <c r="CX30" s="269" t="s">
        <v>675</v>
      </c>
      <c r="CY30" s="269" t="s">
        <v>675</v>
      </c>
      <c r="CZ30" s="269" t="s">
        <v>675</v>
      </c>
      <c r="DA30" s="269" t="s">
        <v>675</v>
      </c>
      <c r="DB30" s="269" t="s">
        <v>675</v>
      </c>
      <c r="DC30" s="269" t="s">
        <v>675</v>
      </c>
      <c r="DD30" s="269" t="s">
        <v>675</v>
      </c>
      <c r="DE30" s="269" t="s">
        <v>675</v>
      </c>
      <c r="DF30" s="270" t="str">
        <f>IF(CV$16=0,"",IF(OR(AND(CW$16=1,CW30="Y"),AND(CX$16=1,CX30="Y"),AND(CY$16=1,CY30="Y"),AND(CZ$16=1,CZ30="Y"),AND(DA$16=1,DA30="Y"),AND(DB$16=1,DB30="Y"),AND(DC$16=1,DC30="Y"),AND(DD$16=1,DD30="Y"),AND(DE$16=1,DE30="Y")),1,IF(OR(AND(CW$16=1,CW30="N"),AND(CX$16=1,CX30="N"),AND(CY$16=1,CY30="N"),AND(CZ$16=1,CZ30="N"),AND(DA$16=1,DA30="N"),AND(DB$16=1,DB30="N"),AND(DC$16=1,DC30="N"),AND(DD$16=1,DD30="N"),AND(DE$16=1,DE30="N")),0,"")))</f>
        <v/>
      </c>
      <c r="DG30" s="188"/>
      <c r="DH30" s="268"/>
      <c r="DI30" s="269" t="s">
        <v>675</v>
      </c>
      <c r="DJ30" s="269" t="s">
        <v>675</v>
      </c>
      <c r="DK30" s="270" t="str">
        <f ca="1">IF(DH$16=0,"",IF(OFFSET(DH30,0,DH$16)="Y",1,IF(OFFSET(DH30,0,DH$16)="N",0,"")))</f>
        <v/>
      </c>
      <c r="DL30" s="188"/>
      <c r="DM30" s="268"/>
      <c r="DN30" s="269" t="s">
        <v>675</v>
      </c>
      <c r="DO30" s="269" t="s">
        <v>675</v>
      </c>
      <c r="DP30" s="270" t="str">
        <f ca="1">IF(DM$16=0,"",IF(OFFSET(DM30,0,DM$16)="Y",1,IF(OFFSET(DM30,0,DM$16)="N",0,"")))</f>
        <v/>
      </c>
      <c r="DQ30" s="188"/>
      <c r="DR30" s="268"/>
      <c r="DS30" s="269" t="s">
        <v>676</v>
      </c>
      <c r="DT30" s="279"/>
      <c r="DU30" s="270" t="str">
        <f ca="1">IF(DR$16=0,"",IF(AND(OFFSET(DR30,0,1)="Y",DS$16="Yes"),1,IF(OFFSET(DR30,0,1)="N",1,0)))</f>
        <v/>
      </c>
      <c r="DV30" s="188"/>
      <c r="DW30" s="268"/>
      <c r="DX30" s="269" t="s">
        <v>676</v>
      </c>
      <c r="DY30" s="279"/>
      <c r="DZ30" s="270" t="str">
        <f ca="1">IF(DW$16=0,"",IF(AND(OFFSET(DW30,0,1)="Y",DX$16="Yes"),1,IF(OFFSET(DW30,0,1)="N",1,0)))</f>
        <v/>
      </c>
      <c r="EA30" s="188"/>
      <c r="EB30" s="268"/>
      <c r="EC30" s="269" t="s">
        <v>676</v>
      </c>
      <c r="ED30" s="279"/>
      <c r="EE30" s="270" t="str">
        <f ca="1">IF(EB$16=0,"",IF(AND(OFFSET(EB30,0,1)="Y",EC$16="Yes"),1,IF(OFFSET(EB30,0,1)="N",1,0)))</f>
        <v/>
      </c>
      <c r="EF30" s="188"/>
      <c r="EG30" s="268"/>
      <c r="EH30" s="269" t="s">
        <v>676</v>
      </c>
      <c r="EI30" s="279"/>
      <c r="EJ30" s="270" t="str">
        <f ca="1">IF(EG$16=0,"",IF(AND(OFFSET(EG30,0,1)="Y",EH$16="Yes"),1,IF(OFFSET(EG30,0,1)="N",1,0)))</f>
        <v/>
      </c>
      <c r="EK30" s="188"/>
      <c r="EL30" s="268"/>
      <c r="EM30" s="269" t="s">
        <v>676</v>
      </c>
      <c r="EN30" s="279"/>
      <c r="EO30" s="270" t="str">
        <f ca="1">IF(EL$16=0,"",IF(AND(OFFSET(EL30,0,1)="Y",EM$16="Yes"),1,IF(OFFSET(EL30,0,1)="N",1,0)))</f>
        <v/>
      </c>
      <c r="EP30" s="271"/>
      <c r="EQ30" s="509" t="str">
        <f ca="1">BP30</f>
        <v/>
      </c>
      <c r="ER30" s="509" t="str">
        <f t="shared" ref="ER30" ca="1" si="58">CL30</f>
        <v/>
      </c>
      <c r="ES30" s="509" t="str">
        <f t="shared" ref="ES30" ca="1" si="59">CT30</f>
        <v/>
      </c>
      <c r="ET30" s="509" t="str">
        <f t="shared" ref="ET30" si="60">DF30</f>
        <v/>
      </c>
      <c r="EU30" s="509" t="str">
        <f t="shared" ref="EU30" ca="1" si="61">DK30</f>
        <v/>
      </c>
      <c r="EV30" s="509" t="str">
        <f t="shared" ref="EV30" ca="1" si="62">DP30</f>
        <v/>
      </c>
      <c r="EW30" s="509" t="str">
        <f t="shared" ref="EW30" ca="1" si="63">DU30</f>
        <v/>
      </c>
      <c r="EX30" s="509" t="str">
        <f t="shared" ref="EX30" ca="1" si="64">DZ30</f>
        <v/>
      </c>
      <c r="EY30" s="509" t="str">
        <f t="shared" ref="EY30" ca="1" si="65">EE30</f>
        <v/>
      </c>
      <c r="EZ30" s="509" t="str">
        <f t="shared" ref="EZ30" ca="1" si="66">EJ30</f>
        <v/>
      </c>
      <c r="FA30" s="509" t="str">
        <f t="shared" ref="FA30" ca="1" si="67">EO30</f>
        <v/>
      </c>
      <c r="FC30" s="509">
        <f t="shared" ref="FC30" ca="1" si="68">COUNTA(EQ30:FA30)-COUNTBLANK(EQ30:FA30)</f>
        <v>0</v>
      </c>
      <c r="FD30" s="280">
        <f t="shared" ref="FD30" ca="1" si="69">SUM(EQ30:FA30)</f>
        <v>0</v>
      </c>
      <c r="FE30" s="280" t="str">
        <f t="shared" ref="FE30" ca="1" si="70">IF(AND(FC30=FD30,FD30&gt;0),"Show","Hide")</f>
        <v>Hide</v>
      </c>
      <c r="FF30" s="228"/>
      <c r="FG30" s="281"/>
      <c r="FH30" s="281"/>
      <c r="FI30" s="281"/>
      <c r="FJ30" s="281"/>
      <c r="FK30" s="281"/>
      <c r="FL30" s="281"/>
    </row>
    <row r="31" spans="1:168" ht="6" customHeight="1" x14ac:dyDescent="0.25">
      <c r="A31" s="28" t="s">
        <v>526</v>
      </c>
      <c r="C31" s="93"/>
      <c r="D31" s="128"/>
      <c r="E31" s="86"/>
      <c r="F31" s="195"/>
      <c r="G31" s="153"/>
      <c r="H31" s="182"/>
      <c r="I31" s="196"/>
      <c r="J31" s="96"/>
      <c r="K31" s="196"/>
      <c r="L31" s="127"/>
      <c r="M31" s="127"/>
      <c r="N31" s="127"/>
      <c r="O31" s="127"/>
      <c r="Q31" s="1"/>
      <c r="AE31" s="11"/>
      <c r="AF31" s="122"/>
      <c r="AG31" s="12" t="b">
        <f>AG30</f>
        <v>1</v>
      </c>
      <c r="AH31" s="12"/>
      <c r="AI31" s="168"/>
      <c r="AJ31" s="166"/>
      <c r="AK31" s="166"/>
      <c r="AL31" s="167"/>
      <c r="AM31" s="1"/>
      <c r="AN31" s="1"/>
      <c r="AO31" s="1"/>
      <c r="AP31" s="1"/>
      <c r="AQ31" s="1"/>
      <c r="AR31" s="1"/>
      <c r="AS31" s="1"/>
      <c r="AT31" s="230" t="str">
        <f t="shared" si="5"/>
        <v/>
      </c>
      <c r="AU31" s="231" t="str">
        <f t="shared" si="4"/>
        <v/>
      </c>
      <c r="AV31" s="227"/>
      <c r="AW31" s="230" t="str">
        <f>AW30</f>
        <v/>
      </c>
      <c r="AX31" s="227"/>
      <c r="AY31" s="230" t="str">
        <f>AY30</f>
        <v/>
      </c>
      <c r="AZ31" s="227"/>
      <c r="BA31" s="230" t="str">
        <f>BA30</f>
        <v/>
      </c>
      <c r="BB31" s="227"/>
      <c r="BC31" s="230" t="str">
        <f>BC30</f>
        <v/>
      </c>
      <c r="BD31" s="227"/>
      <c r="BE31" s="230" t="str">
        <f>BE30</f>
        <v/>
      </c>
      <c r="BF31" s="227"/>
      <c r="BG31" s="230" t="str">
        <f>BG30</f>
        <v/>
      </c>
      <c r="BH31" s="1"/>
      <c r="FE31" s="90" t="str">
        <f ca="1">FE30</f>
        <v>Hide</v>
      </c>
      <c r="FF31" s="228"/>
      <c r="FG31" s="281"/>
      <c r="FH31" s="281"/>
      <c r="FI31" s="281"/>
      <c r="FJ31" s="281"/>
      <c r="FK31" s="281"/>
      <c r="FL31" s="281"/>
    </row>
    <row r="32" spans="1:168" ht="6" customHeight="1" x14ac:dyDescent="0.25">
      <c r="A32" s="28" t="s">
        <v>526</v>
      </c>
      <c r="C32" s="92"/>
      <c r="D32" s="3"/>
      <c r="E32" s="82"/>
      <c r="F32" s="191"/>
      <c r="G32" s="154"/>
      <c r="H32" s="187"/>
      <c r="I32" s="192"/>
      <c r="J32" s="94"/>
      <c r="K32" s="192"/>
      <c r="L32" s="507"/>
      <c r="M32" s="507"/>
      <c r="N32" s="507"/>
      <c r="O32" s="507"/>
      <c r="Q32" s="1"/>
      <c r="AE32" s="11"/>
      <c r="AF32" s="122"/>
      <c r="AG32" s="124" t="b">
        <f>AG33</f>
        <v>1</v>
      </c>
      <c r="AH32" s="124"/>
      <c r="AI32" s="168"/>
      <c r="AJ32" s="166"/>
      <c r="AK32" s="166"/>
      <c r="AL32" s="167"/>
      <c r="AM32" s="1"/>
      <c r="AN32" s="1"/>
      <c r="AO32" s="1"/>
      <c r="AP32" s="1"/>
      <c r="AQ32" s="1"/>
      <c r="AR32" s="1"/>
      <c r="AS32" s="1"/>
      <c r="AT32" s="230" t="str">
        <f t="shared" si="5"/>
        <v/>
      </c>
      <c r="AU32" s="231" t="str">
        <f t="shared" si="4"/>
        <v/>
      </c>
      <c r="AV32" s="227"/>
      <c r="AW32" s="230" t="str">
        <f>AW33</f>
        <v/>
      </c>
      <c r="AX32" s="227"/>
      <c r="AY32" s="230" t="str">
        <f>AY33</f>
        <v/>
      </c>
      <c r="AZ32" s="227"/>
      <c r="BA32" s="230" t="str">
        <f>BA33</f>
        <v/>
      </c>
      <c r="BB32" s="227"/>
      <c r="BC32" s="230" t="str">
        <f>BC33</f>
        <v/>
      </c>
      <c r="BD32" s="227"/>
      <c r="BE32" s="230" t="str">
        <f>BE33</f>
        <v/>
      </c>
      <c r="BF32" s="227"/>
      <c r="BG32" s="230" t="str">
        <f>BG33</f>
        <v/>
      </c>
      <c r="BH32" s="1"/>
      <c r="FE32" s="90" t="str">
        <f ca="1">FE33</f>
        <v>Hide</v>
      </c>
      <c r="FF32" s="228"/>
      <c r="FG32" s="281"/>
      <c r="FH32" s="281"/>
      <c r="FI32" s="281"/>
      <c r="FJ32" s="281"/>
      <c r="FK32" s="281"/>
      <c r="FL32" s="281"/>
    </row>
    <row r="33" spans="1:168" ht="39.6" x14ac:dyDescent="0.25">
      <c r="A33" s="28" t="s">
        <v>526</v>
      </c>
      <c r="C33" s="176" t="s">
        <v>558</v>
      </c>
      <c r="D33" s="316" t="str">
        <f>IF(Cklst_Style=4,IF(FIND("--",$C$3)=11,MID($C$3,9,1)&amp;"."&amp;AI33,MID($C$3,9,2)&amp;"."&amp;AI33),IF(FIND("--",$C$3)=9,MID($C$3,7,1)&amp;"."&amp;AI33,MID($C$3,7,2)&amp;"."&amp;AI33))</f>
        <v>4.6</v>
      </c>
      <c r="E33" s="483" t="s">
        <v>786</v>
      </c>
      <c r="F33" s="177"/>
      <c r="G33" s="508" t="s">
        <v>203</v>
      </c>
      <c r="H33" s="181"/>
      <c r="I33" s="151" t="s">
        <v>216</v>
      </c>
      <c r="J33" s="143"/>
      <c r="K33" s="192"/>
      <c r="L33" s="482"/>
      <c r="M33" s="482"/>
      <c r="N33" s="482"/>
      <c r="O33" s="482"/>
      <c r="Q33" s="1"/>
      <c r="R33" s="171"/>
      <c r="S33" s="171"/>
      <c r="T33" s="171"/>
      <c r="U33" s="171"/>
      <c r="AE33" s="11" t="b">
        <f>IF(F33=CHAR(80),TRUE,FALSE)</f>
        <v>0</v>
      </c>
      <c r="AF33" s="122" t="b">
        <f>IF(H33=CHAR(80),TRUE,FALSE)</f>
        <v>0</v>
      </c>
      <c r="AG33" s="12" t="b">
        <f>IF(OR(C33=CHAR(80),C33="."),TRUE,FALSE)</f>
        <v>1</v>
      </c>
      <c r="AH33" s="218">
        <v>0</v>
      </c>
      <c r="AI33" s="169">
        <v>6</v>
      </c>
      <c r="AJ33" s="160"/>
      <c r="AK33" s="160"/>
      <c r="AL33" s="161" t="b">
        <v>1</v>
      </c>
      <c r="AM33" s="1"/>
      <c r="AN33" s="1"/>
      <c r="AO33" s="1"/>
      <c r="AP33" s="1"/>
      <c r="AQ33" s="1"/>
      <c r="AR33" s="1"/>
      <c r="AS33" s="1"/>
      <c r="AT33" s="230" t="str">
        <f t="shared" si="5"/>
        <v/>
      </c>
      <c r="AU33" s="231" t="str">
        <f t="shared" si="4"/>
        <v>4.6</v>
      </c>
      <c r="AV33" s="318"/>
      <c r="AW33" s="230" t="str">
        <f>IF(AND(Setup_Flag=1,AV33="",$C33=""),FALSE,"")</f>
        <v/>
      </c>
      <c r="AX33" s="318"/>
      <c r="AY33" s="230" t="str">
        <f>IF(AND(MR2_Flag=1,AX33="",$C33=""),FALSE,"")</f>
        <v/>
      </c>
      <c r="AZ33" s="318"/>
      <c r="BA33" s="230" t="str">
        <f>IF(AND(DP_Flag=1,AZ33="",$C33=""),FALSE,"")</f>
        <v/>
      </c>
      <c r="BB33" s="318"/>
      <c r="BC33" s="230" t="str">
        <f>IF(AND(SS_Flag=1,BB33="",$C33=""),FALSE,"")</f>
        <v/>
      </c>
      <c r="BD33" s="318"/>
      <c r="BE33" s="230" t="str">
        <f>IF(AND(SP_Flag=1,BD33="",$C33=""),FALSE,"")</f>
        <v/>
      </c>
      <c r="BF33" s="318"/>
      <c r="BG33" s="230" t="str">
        <f>IF(AND(FM_Flag=1,BF33="",$C33=""),FALSE,"")</f>
        <v/>
      </c>
      <c r="BH33" s="1"/>
      <c r="BI33" s="268"/>
      <c r="BJ33" s="269" t="s">
        <v>675</v>
      </c>
      <c r="BK33" s="269" t="s">
        <v>675</v>
      </c>
      <c r="BL33" s="269" t="s">
        <v>675</v>
      </c>
      <c r="BM33" s="269" t="s">
        <v>675</v>
      </c>
      <c r="BN33" s="269" t="s">
        <v>675</v>
      </c>
      <c r="BO33" s="269" t="s">
        <v>675</v>
      </c>
      <c r="BP33" s="270" t="str">
        <f ca="1">IF(OR(BI$16=0,BR$16&lt;&gt;0),"",IF(OFFSET(BI33,0,BI$16)="Y",1,IF(OFFSET(BI33,0,BI$16)="N",0,"")))</f>
        <v/>
      </c>
      <c r="BQ33" s="278"/>
      <c r="BR33" s="268"/>
      <c r="BS33" s="269" t="s">
        <v>675</v>
      </c>
      <c r="BT33" s="269" t="s">
        <v>675</v>
      </c>
      <c r="BU33" s="269" t="s">
        <v>675</v>
      </c>
      <c r="BV33" s="269" t="s">
        <v>675</v>
      </c>
      <c r="BW33" s="269" t="s">
        <v>675</v>
      </c>
      <c r="BX33" s="269" t="s">
        <v>675</v>
      </c>
      <c r="BY33" s="269" t="s">
        <v>675</v>
      </c>
      <c r="BZ33" s="269" t="s">
        <v>675</v>
      </c>
      <c r="CA33" s="269" t="s">
        <v>675</v>
      </c>
      <c r="CB33" s="269" t="s">
        <v>675</v>
      </c>
      <c r="CC33" s="269" t="s">
        <v>675</v>
      </c>
      <c r="CD33" s="269" t="s">
        <v>675</v>
      </c>
      <c r="CE33" s="269" t="s">
        <v>675</v>
      </c>
      <c r="CF33" s="269" t="s">
        <v>675</v>
      </c>
      <c r="CG33" s="269" t="s">
        <v>675</v>
      </c>
      <c r="CH33" s="269" t="s">
        <v>675</v>
      </c>
      <c r="CI33" s="269" t="s">
        <v>675</v>
      </c>
      <c r="CJ33" s="269" t="s">
        <v>675</v>
      </c>
      <c r="CK33" s="269" t="s">
        <v>675</v>
      </c>
      <c r="CL33" s="270" t="str">
        <f ca="1">IF(BR$16=0,"",IF(OFFSET(BR33,0,BR$16)="Y",1,IF(OFFSET(BR33,0,BR$16)="N",0,"")))</f>
        <v/>
      </c>
      <c r="CM33" s="278"/>
      <c r="CN33" s="268"/>
      <c r="CO33" s="269" t="s">
        <v>675</v>
      </c>
      <c r="CP33" s="269" t="s">
        <v>675</v>
      </c>
      <c r="CQ33" s="269" t="s">
        <v>675</v>
      </c>
      <c r="CR33" s="269" t="s">
        <v>675</v>
      </c>
      <c r="CS33" s="269" t="s">
        <v>675</v>
      </c>
      <c r="CT33" s="270" t="str">
        <f ca="1">IF(OR(CN$16=0,CW$16&lt;&gt;0),"",IF(CW$16=1,0,IF(OFFSET(CN33,0,CN$16)="Y",1,IF(OFFSET(CN33,0,CN$16)="N",0,""))))</f>
        <v/>
      </c>
      <c r="CU33" s="188"/>
      <c r="CV33" s="268"/>
      <c r="CW33" s="269" t="s">
        <v>675</v>
      </c>
      <c r="CX33" s="269" t="s">
        <v>675</v>
      </c>
      <c r="CY33" s="269" t="s">
        <v>675</v>
      </c>
      <c r="CZ33" s="269" t="s">
        <v>675</v>
      </c>
      <c r="DA33" s="269" t="s">
        <v>675</v>
      </c>
      <c r="DB33" s="269" t="s">
        <v>675</v>
      </c>
      <c r="DC33" s="269" t="s">
        <v>675</v>
      </c>
      <c r="DD33" s="269" t="s">
        <v>675</v>
      </c>
      <c r="DE33" s="269" t="s">
        <v>675</v>
      </c>
      <c r="DF33" s="270" t="str">
        <f>IF(CV$16=0,"",IF(OR(AND(CW$16=1,CW33="Y"),AND(CX$16=1,CX33="Y"),AND(CY$16=1,CY33="Y"),AND(CZ$16=1,CZ33="Y"),AND(DA$16=1,DA33="Y"),AND(DB$16=1,DB33="Y"),AND(DC$16=1,DC33="Y"),AND(DD$16=1,DD33="Y"),AND(DE$16=1,DE33="Y")),1,IF(OR(AND(CW$16=1,CW33="N"),AND(CX$16=1,CX33="N"),AND(CY$16=1,CY33="N"),AND(CZ$16=1,CZ33="N"),AND(DA$16=1,DA33="N"),AND(DB$16=1,DB33="N"),AND(DC$16=1,DC33="N"),AND(DD$16=1,DD33="N"),AND(DE$16=1,DE33="N")),0,"")))</f>
        <v/>
      </c>
      <c r="DG33" s="188"/>
      <c r="DH33" s="268"/>
      <c r="DI33" s="269" t="s">
        <v>675</v>
      </c>
      <c r="DJ33" s="269" t="s">
        <v>675</v>
      </c>
      <c r="DK33" s="270" t="str">
        <f ca="1">IF(DH$16=0,"",IF(OFFSET(DH33,0,DH$16)="Y",1,IF(OFFSET(DH33,0,DH$16)="N",0,"")))</f>
        <v/>
      </c>
      <c r="DL33" s="188"/>
      <c r="DM33" s="268"/>
      <c r="DN33" s="269" t="s">
        <v>675</v>
      </c>
      <c r="DO33" s="269" t="s">
        <v>675</v>
      </c>
      <c r="DP33" s="270" t="str">
        <f ca="1">IF(DM$16=0,"",IF(OFFSET(DM33,0,DM$16)="Y",1,IF(OFFSET(DM33,0,DM$16)="N",0,"")))</f>
        <v/>
      </c>
      <c r="DQ33" s="188"/>
      <c r="DR33" s="268"/>
      <c r="DS33" s="269" t="s">
        <v>676</v>
      </c>
      <c r="DT33" s="279"/>
      <c r="DU33" s="270" t="str">
        <f ca="1">IF(DR$16=0,"",IF(AND(OFFSET(DR33,0,1)="Y",DS$16="Yes"),1,IF(OFFSET(DR33,0,1)="N",1,0)))</f>
        <v/>
      </c>
      <c r="DV33" s="188"/>
      <c r="DW33" s="268"/>
      <c r="DX33" s="269" t="s">
        <v>676</v>
      </c>
      <c r="DY33" s="279"/>
      <c r="DZ33" s="270" t="str">
        <f ca="1">IF(DW$16=0,"",IF(AND(OFFSET(DW33,0,1)="Y",DX$16="Yes"),1,IF(OFFSET(DW33,0,1)="N",1,0)))</f>
        <v/>
      </c>
      <c r="EA33" s="188"/>
      <c r="EB33" s="268"/>
      <c r="EC33" s="269" t="s">
        <v>676</v>
      </c>
      <c r="ED33" s="279"/>
      <c r="EE33" s="270" t="str">
        <f ca="1">IF(EB$16=0,"",IF(AND(OFFSET(EB33,0,1)="Y",EC$16="Yes"),1,IF(OFFSET(EB33,0,1)="N",1,0)))</f>
        <v/>
      </c>
      <c r="EF33" s="188"/>
      <c r="EG33" s="268"/>
      <c r="EH33" s="269" t="s">
        <v>676</v>
      </c>
      <c r="EI33" s="279"/>
      <c r="EJ33" s="270" t="str">
        <f ca="1">IF(EG$16=0,"",IF(AND(OFFSET(EG33,0,1)="Y",EH$16="Yes"),1,IF(OFFSET(EG33,0,1)="N",1,0)))</f>
        <v/>
      </c>
      <c r="EK33" s="188"/>
      <c r="EL33" s="268"/>
      <c r="EM33" s="269" t="s">
        <v>676</v>
      </c>
      <c r="EN33" s="279"/>
      <c r="EO33" s="270" t="str">
        <f ca="1">IF(EL$16=0,"",IF(AND(OFFSET(EL33,0,1)="Y",EM$16="Yes"),1,IF(OFFSET(EL33,0,1)="N",1,0)))</f>
        <v/>
      </c>
      <c r="EP33" s="271"/>
      <c r="EQ33" s="509" t="str">
        <f ca="1">BP33</f>
        <v/>
      </c>
      <c r="ER33" s="509" t="str">
        <f t="shared" ref="ER33" ca="1" si="71">CL33</f>
        <v/>
      </c>
      <c r="ES33" s="509" t="str">
        <f t="shared" ref="ES33" ca="1" si="72">CT33</f>
        <v/>
      </c>
      <c r="ET33" s="509" t="str">
        <f t="shared" ref="ET33" si="73">DF33</f>
        <v/>
      </c>
      <c r="EU33" s="509" t="str">
        <f t="shared" ref="EU33" ca="1" si="74">DK33</f>
        <v/>
      </c>
      <c r="EV33" s="509" t="str">
        <f t="shared" ref="EV33" ca="1" si="75">DP33</f>
        <v/>
      </c>
      <c r="EW33" s="509" t="str">
        <f t="shared" ref="EW33" ca="1" si="76">DU33</f>
        <v/>
      </c>
      <c r="EX33" s="509" t="str">
        <f t="shared" ref="EX33" ca="1" si="77">DZ33</f>
        <v/>
      </c>
      <c r="EY33" s="509" t="str">
        <f t="shared" ref="EY33" ca="1" si="78">EE33</f>
        <v/>
      </c>
      <c r="EZ33" s="509" t="str">
        <f t="shared" ref="EZ33" ca="1" si="79">EJ33</f>
        <v/>
      </c>
      <c r="FA33" s="509" t="str">
        <f t="shared" ref="FA33" ca="1" si="80">EO33</f>
        <v/>
      </c>
      <c r="FC33" s="509">
        <f t="shared" ref="FC33" ca="1" si="81">COUNTA(EQ33:FA33)-COUNTBLANK(EQ33:FA33)</f>
        <v>0</v>
      </c>
      <c r="FD33" s="280">
        <f t="shared" ref="FD33" ca="1" si="82">SUM(EQ33:FA33)</f>
        <v>0</v>
      </c>
      <c r="FE33" s="280" t="str">
        <f t="shared" ref="FE33" ca="1" si="83">IF(AND(FC33=FD33,FD33&gt;0),"Show","Hide")</f>
        <v>Hide</v>
      </c>
      <c r="FF33" s="228"/>
      <c r="FG33" s="281"/>
      <c r="FH33" s="281"/>
      <c r="FI33" s="281"/>
      <c r="FJ33" s="281"/>
      <c r="FK33" s="281"/>
      <c r="FL33" s="281"/>
    </row>
    <row r="34" spans="1:168" ht="6" customHeight="1" x14ac:dyDescent="0.25">
      <c r="A34" s="28" t="s">
        <v>526</v>
      </c>
      <c r="C34" s="93"/>
      <c r="D34" s="128"/>
      <c r="E34" s="86"/>
      <c r="F34" s="195"/>
      <c r="G34" s="153"/>
      <c r="H34" s="182"/>
      <c r="I34" s="196"/>
      <c r="J34" s="96"/>
      <c r="K34" s="196"/>
      <c r="L34" s="127"/>
      <c r="M34" s="127"/>
      <c r="N34" s="127"/>
      <c r="O34" s="127"/>
      <c r="Q34" s="1"/>
      <c r="AE34" s="11"/>
      <c r="AF34" s="122"/>
      <c r="AG34" s="12" t="b">
        <f>AG33</f>
        <v>1</v>
      </c>
      <c r="AH34" s="12"/>
      <c r="AI34" s="168"/>
      <c r="AJ34" s="166"/>
      <c r="AK34" s="166"/>
      <c r="AL34" s="167"/>
      <c r="AM34" s="1"/>
      <c r="AN34" s="1"/>
      <c r="AO34" s="1"/>
      <c r="AP34" s="1"/>
      <c r="AQ34" s="1"/>
      <c r="AR34" s="1"/>
      <c r="AS34" s="1"/>
      <c r="AT34" s="230" t="str">
        <f t="shared" si="5"/>
        <v/>
      </c>
      <c r="AU34" s="231" t="str">
        <f t="shared" si="4"/>
        <v/>
      </c>
      <c r="AV34" s="227"/>
      <c r="AW34" s="230" t="str">
        <f>AW33</f>
        <v/>
      </c>
      <c r="AX34" s="227"/>
      <c r="AY34" s="230" t="str">
        <f>AY33</f>
        <v/>
      </c>
      <c r="AZ34" s="227"/>
      <c r="BA34" s="230" t="str">
        <f>BA33</f>
        <v/>
      </c>
      <c r="BB34" s="227"/>
      <c r="BC34" s="230" t="str">
        <f>BC33</f>
        <v/>
      </c>
      <c r="BD34" s="227"/>
      <c r="BE34" s="230" t="str">
        <f>BE33</f>
        <v/>
      </c>
      <c r="BF34" s="227"/>
      <c r="BG34" s="230" t="str">
        <f>BG33</f>
        <v/>
      </c>
      <c r="BH34" s="1"/>
      <c r="FE34" s="90" t="str">
        <f ca="1">FE33</f>
        <v>Hide</v>
      </c>
      <c r="FF34" s="228"/>
      <c r="FG34" s="281"/>
      <c r="FH34" s="281"/>
      <c r="FI34" s="281"/>
      <c r="FJ34" s="281"/>
      <c r="FK34" s="281"/>
      <c r="FL34" s="281"/>
    </row>
    <row r="35" spans="1:168" ht="6" customHeight="1" x14ac:dyDescent="0.25">
      <c r="A35" s="28" t="s">
        <v>526</v>
      </c>
      <c r="C35" s="92"/>
      <c r="D35" s="3"/>
      <c r="E35" s="82"/>
      <c r="F35" s="191"/>
      <c r="G35" s="154"/>
      <c r="H35" s="187"/>
      <c r="I35" s="192"/>
      <c r="J35" s="94"/>
      <c r="K35" s="192"/>
      <c r="L35" s="507"/>
      <c r="M35" s="507"/>
      <c r="N35" s="507"/>
      <c r="O35" s="507"/>
      <c r="Q35" s="1"/>
      <c r="AE35" s="11"/>
      <c r="AF35" s="122"/>
      <c r="AG35" s="124" t="b">
        <f>AG36</f>
        <v>1</v>
      </c>
      <c r="AH35" s="124"/>
      <c r="AI35" s="168"/>
      <c r="AJ35" s="166"/>
      <c r="AK35" s="166"/>
      <c r="AL35" s="167"/>
      <c r="AM35" s="1"/>
      <c r="AN35" s="1"/>
      <c r="AO35" s="1"/>
      <c r="AP35" s="1"/>
      <c r="AQ35" s="1"/>
      <c r="AR35" s="1"/>
      <c r="AS35" s="1"/>
      <c r="AT35" s="230" t="str">
        <f t="shared" si="5"/>
        <v/>
      </c>
      <c r="AU35" s="231" t="str">
        <f t="shared" si="4"/>
        <v/>
      </c>
      <c r="AV35" s="227"/>
      <c r="AW35" s="230" t="str">
        <f>AW36</f>
        <v/>
      </c>
      <c r="AX35" s="227"/>
      <c r="AY35" s="230" t="str">
        <f>AY36</f>
        <v/>
      </c>
      <c r="AZ35" s="227"/>
      <c r="BA35" s="230" t="str">
        <f>BA36</f>
        <v/>
      </c>
      <c r="BB35" s="227"/>
      <c r="BC35" s="230" t="str">
        <f>BC36</f>
        <v/>
      </c>
      <c r="BD35" s="227"/>
      <c r="BE35" s="230" t="str">
        <f>BE36</f>
        <v/>
      </c>
      <c r="BF35" s="227"/>
      <c r="BG35" s="230" t="str">
        <f>BG36</f>
        <v/>
      </c>
      <c r="BH35" s="1"/>
      <c r="FE35" s="90" t="str">
        <f ca="1">FE36</f>
        <v>Hide</v>
      </c>
      <c r="FF35" s="228"/>
      <c r="FG35" s="281"/>
      <c r="FH35" s="281"/>
      <c r="FI35" s="281"/>
      <c r="FJ35" s="281"/>
      <c r="FK35" s="281"/>
      <c r="FL35" s="281"/>
    </row>
    <row r="36" spans="1:168" ht="15" x14ac:dyDescent="0.25">
      <c r="A36" s="28" t="s">
        <v>526</v>
      </c>
      <c r="C36" s="176" t="s">
        <v>558</v>
      </c>
      <c r="D36" s="316" t="str">
        <f>IF(Cklst_Style=4,IF(FIND("--",$C$3)=11,MID($C$3,9,1)&amp;"."&amp;AI36,MID($C$3,9,2)&amp;"."&amp;AI36),IF(FIND("--",$C$3)=9,MID($C$3,7,1)&amp;"."&amp;AI36,MID($C$3,7,2)&amp;"."&amp;AI36))</f>
        <v>4.7</v>
      </c>
      <c r="E36" s="483" t="s">
        <v>787</v>
      </c>
      <c r="F36" s="177"/>
      <c r="G36" s="508" t="s">
        <v>203</v>
      </c>
      <c r="H36" s="181"/>
      <c r="I36" s="151" t="s">
        <v>216</v>
      </c>
      <c r="J36" s="143"/>
      <c r="K36" s="192"/>
      <c r="L36" s="482"/>
      <c r="M36" s="482"/>
      <c r="N36" s="482"/>
      <c r="O36" s="482"/>
      <c r="Q36" s="1"/>
      <c r="R36" s="171"/>
      <c r="S36" s="171"/>
      <c r="T36" s="171"/>
      <c r="U36" s="171"/>
      <c r="AE36" s="11" t="b">
        <f>IF(F36=CHAR(80),TRUE,FALSE)</f>
        <v>0</v>
      </c>
      <c r="AF36" s="122" t="b">
        <f>IF(H36=CHAR(80),TRUE,FALSE)</f>
        <v>0</v>
      </c>
      <c r="AG36" s="12" t="b">
        <f>IF(OR(C36=CHAR(80),C36="."),TRUE,FALSE)</f>
        <v>1</v>
      </c>
      <c r="AH36" s="218">
        <v>0</v>
      </c>
      <c r="AI36" s="169">
        <v>7</v>
      </c>
      <c r="AJ36" s="160"/>
      <c r="AK36" s="160"/>
      <c r="AL36" s="161" t="b">
        <v>1</v>
      </c>
      <c r="AM36" s="1"/>
      <c r="AN36" s="1"/>
      <c r="AO36" s="1"/>
      <c r="AP36" s="1"/>
      <c r="AQ36" s="1"/>
      <c r="AR36" s="1"/>
      <c r="AS36" s="1"/>
      <c r="AT36" s="230" t="str">
        <f t="shared" si="5"/>
        <v/>
      </c>
      <c r="AU36" s="231" t="str">
        <f t="shared" si="4"/>
        <v>4.7</v>
      </c>
      <c r="AV36" s="318"/>
      <c r="AW36" s="230" t="str">
        <f>IF(AND(Setup_Flag=1,AV36="",$C36=""),FALSE,"")</f>
        <v/>
      </c>
      <c r="AX36" s="318"/>
      <c r="AY36" s="230" t="str">
        <f>IF(AND(MR2_Flag=1,AX36="",$C36=""),FALSE,"")</f>
        <v/>
      </c>
      <c r="AZ36" s="318"/>
      <c r="BA36" s="230" t="str">
        <f>IF(AND(DP_Flag=1,AZ36="",$C36=""),FALSE,"")</f>
        <v/>
      </c>
      <c r="BB36" s="318"/>
      <c r="BC36" s="230" t="str">
        <f>IF(AND(SS_Flag=1,BB36="",$C36=""),FALSE,"")</f>
        <v/>
      </c>
      <c r="BD36" s="318"/>
      <c r="BE36" s="230" t="str">
        <f>IF(AND(SP_Flag=1,BD36="",$C36=""),FALSE,"")</f>
        <v/>
      </c>
      <c r="BF36" s="318"/>
      <c r="BG36" s="230" t="str">
        <f>IF(AND(FM_Flag=1,BF36="",$C36=""),FALSE,"")</f>
        <v/>
      </c>
      <c r="BH36" s="1"/>
      <c r="BI36" s="268"/>
      <c r="BJ36" s="269" t="s">
        <v>675</v>
      </c>
      <c r="BK36" s="269" t="s">
        <v>675</v>
      </c>
      <c r="BL36" s="269" t="s">
        <v>675</v>
      </c>
      <c r="BM36" s="269" t="s">
        <v>675</v>
      </c>
      <c r="BN36" s="269" t="s">
        <v>675</v>
      </c>
      <c r="BO36" s="269" t="s">
        <v>675</v>
      </c>
      <c r="BP36" s="270" t="str">
        <f ca="1">IF(OR(BI$16=0,BR$16&lt;&gt;0),"",IF(OFFSET(BI36,0,BI$16)="Y",1,IF(OFFSET(BI36,0,BI$16)="N",0,"")))</f>
        <v/>
      </c>
      <c r="BQ36" s="278"/>
      <c r="BR36" s="268"/>
      <c r="BS36" s="269" t="s">
        <v>675</v>
      </c>
      <c r="BT36" s="269" t="s">
        <v>675</v>
      </c>
      <c r="BU36" s="269" t="s">
        <v>675</v>
      </c>
      <c r="BV36" s="269" t="s">
        <v>675</v>
      </c>
      <c r="BW36" s="269" t="s">
        <v>675</v>
      </c>
      <c r="BX36" s="269" t="s">
        <v>675</v>
      </c>
      <c r="BY36" s="269" t="s">
        <v>675</v>
      </c>
      <c r="BZ36" s="269" t="s">
        <v>675</v>
      </c>
      <c r="CA36" s="269" t="s">
        <v>675</v>
      </c>
      <c r="CB36" s="269" t="s">
        <v>675</v>
      </c>
      <c r="CC36" s="269" t="s">
        <v>675</v>
      </c>
      <c r="CD36" s="269" t="s">
        <v>675</v>
      </c>
      <c r="CE36" s="269" t="s">
        <v>675</v>
      </c>
      <c r="CF36" s="269" t="s">
        <v>675</v>
      </c>
      <c r="CG36" s="269" t="s">
        <v>675</v>
      </c>
      <c r="CH36" s="269" t="s">
        <v>675</v>
      </c>
      <c r="CI36" s="269" t="s">
        <v>675</v>
      </c>
      <c r="CJ36" s="269" t="s">
        <v>675</v>
      </c>
      <c r="CK36" s="269" t="s">
        <v>675</v>
      </c>
      <c r="CL36" s="270" t="str">
        <f ca="1">IF(BR$16=0,"",IF(OFFSET(BR36,0,BR$16)="Y",1,IF(OFFSET(BR36,0,BR$16)="N",0,"")))</f>
        <v/>
      </c>
      <c r="CM36" s="278"/>
      <c r="CN36" s="268"/>
      <c r="CO36" s="269" t="s">
        <v>675</v>
      </c>
      <c r="CP36" s="269" t="s">
        <v>675</v>
      </c>
      <c r="CQ36" s="269" t="s">
        <v>675</v>
      </c>
      <c r="CR36" s="269" t="s">
        <v>675</v>
      </c>
      <c r="CS36" s="269" t="s">
        <v>675</v>
      </c>
      <c r="CT36" s="270" t="str">
        <f ca="1">IF(OR(CN$16=0,CW$16&lt;&gt;0),"",IF(CW$16=1,0,IF(OFFSET(CN36,0,CN$16)="Y",1,IF(OFFSET(CN36,0,CN$16)="N",0,""))))</f>
        <v/>
      </c>
      <c r="CU36" s="188"/>
      <c r="CV36" s="268"/>
      <c r="CW36" s="269" t="s">
        <v>675</v>
      </c>
      <c r="CX36" s="269" t="s">
        <v>675</v>
      </c>
      <c r="CY36" s="269" t="s">
        <v>675</v>
      </c>
      <c r="CZ36" s="269" t="s">
        <v>675</v>
      </c>
      <c r="DA36" s="269" t="s">
        <v>675</v>
      </c>
      <c r="DB36" s="269" t="s">
        <v>675</v>
      </c>
      <c r="DC36" s="269" t="s">
        <v>675</v>
      </c>
      <c r="DD36" s="269" t="s">
        <v>675</v>
      </c>
      <c r="DE36" s="269" t="s">
        <v>675</v>
      </c>
      <c r="DF36" s="270" t="str">
        <f>IF(CV$16=0,"",IF(OR(AND(CW$16=1,CW36="Y"),AND(CX$16=1,CX36="Y"),AND(CY$16=1,CY36="Y"),AND(CZ$16=1,CZ36="Y"),AND(DA$16=1,DA36="Y"),AND(DB$16=1,DB36="Y"),AND(DC$16=1,DC36="Y"),AND(DD$16=1,DD36="Y"),AND(DE$16=1,DE36="Y")),1,IF(OR(AND(CW$16=1,CW36="N"),AND(CX$16=1,CX36="N"),AND(CY$16=1,CY36="N"),AND(CZ$16=1,CZ36="N"),AND(DA$16=1,DA36="N"),AND(DB$16=1,DB36="N"),AND(DC$16=1,DC36="N"),AND(DD$16=1,DD36="N"),AND(DE$16=1,DE36="N")),0,"")))</f>
        <v/>
      </c>
      <c r="DG36" s="188"/>
      <c r="DH36" s="268"/>
      <c r="DI36" s="269" t="s">
        <v>675</v>
      </c>
      <c r="DJ36" s="269" t="s">
        <v>675</v>
      </c>
      <c r="DK36" s="270" t="str">
        <f ca="1">IF(DH$16=0,"",IF(OFFSET(DH36,0,DH$16)="Y",1,IF(OFFSET(DH36,0,DH$16)="N",0,"")))</f>
        <v/>
      </c>
      <c r="DL36" s="188"/>
      <c r="DM36" s="268"/>
      <c r="DN36" s="269" t="s">
        <v>675</v>
      </c>
      <c r="DO36" s="269" t="s">
        <v>675</v>
      </c>
      <c r="DP36" s="270" t="str">
        <f ca="1">IF(DM$16=0,"",IF(OFFSET(DM36,0,DM$16)="Y",1,IF(OFFSET(DM36,0,DM$16)="N",0,"")))</f>
        <v/>
      </c>
      <c r="DQ36" s="188"/>
      <c r="DR36" s="268"/>
      <c r="DS36" s="269" t="s">
        <v>676</v>
      </c>
      <c r="DT36" s="279"/>
      <c r="DU36" s="270" t="str">
        <f ca="1">IF(DR$16=0,"",IF(AND(OFFSET(DR36,0,1)="Y",DS$16="Yes"),1,IF(OFFSET(DR36,0,1)="N",1,0)))</f>
        <v/>
      </c>
      <c r="DV36" s="188"/>
      <c r="DW36" s="268"/>
      <c r="DX36" s="269" t="s">
        <v>676</v>
      </c>
      <c r="DY36" s="279"/>
      <c r="DZ36" s="270" t="str">
        <f ca="1">IF(DW$16=0,"",IF(AND(OFFSET(DW36,0,1)="Y",DX$16="Yes"),1,IF(OFFSET(DW36,0,1)="N",1,0)))</f>
        <v/>
      </c>
      <c r="EA36" s="188"/>
      <c r="EB36" s="268"/>
      <c r="EC36" s="269" t="s">
        <v>676</v>
      </c>
      <c r="ED36" s="279"/>
      <c r="EE36" s="270" t="str">
        <f ca="1">IF(EB$16=0,"",IF(AND(OFFSET(EB36,0,1)="Y",EC$16="Yes"),1,IF(OFFSET(EB36,0,1)="N",1,0)))</f>
        <v/>
      </c>
      <c r="EF36" s="188"/>
      <c r="EG36" s="268"/>
      <c r="EH36" s="269" t="s">
        <v>676</v>
      </c>
      <c r="EI36" s="279"/>
      <c r="EJ36" s="270" t="str">
        <f ca="1">IF(EG$16=0,"",IF(AND(OFFSET(EG36,0,1)="Y",EH$16="Yes"),1,IF(OFFSET(EG36,0,1)="N",1,0)))</f>
        <v/>
      </c>
      <c r="EK36" s="188"/>
      <c r="EL36" s="268"/>
      <c r="EM36" s="269" t="s">
        <v>676</v>
      </c>
      <c r="EN36" s="279"/>
      <c r="EO36" s="270" t="str">
        <f ca="1">IF(EL$16=0,"",IF(AND(OFFSET(EL36,0,1)="Y",EM$16="Yes"),1,IF(OFFSET(EL36,0,1)="N",1,0)))</f>
        <v/>
      </c>
      <c r="EP36" s="271"/>
      <c r="EQ36" s="509" t="str">
        <f ca="1">BP36</f>
        <v/>
      </c>
      <c r="ER36" s="509" t="str">
        <f t="shared" ref="ER36" ca="1" si="84">CL36</f>
        <v/>
      </c>
      <c r="ES36" s="509" t="str">
        <f t="shared" ref="ES36" ca="1" si="85">CT36</f>
        <v/>
      </c>
      <c r="ET36" s="509" t="str">
        <f t="shared" ref="ET36" si="86">DF36</f>
        <v/>
      </c>
      <c r="EU36" s="509" t="str">
        <f t="shared" ref="EU36" ca="1" si="87">DK36</f>
        <v/>
      </c>
      <c r="EV36" s="509" t="str">
        <f t="shared" ref="EV36" ca="1" si="88">DP36</f>
        <v/>
      </c>
      <c r="EW36" s="509" t="str">
        <f t="shared" ref="EW36" ca="1" si="89">DU36</f>
        <v/>
      </c>
      <c r="EX36" s="509" t="str">
        <f t="shared" ref="EX36" ca="1" si="90">DZ36</f>
        <v/>
      </c>
      <c r="EY36" s="509" t="str">
        <f t="shared" ref="EY36" ca="1" si="91">EE36</f>
        <v/>
      </c>
      <c r="EZ36" s="509" t="str">
        <f t="shared" ref="EZ36" ca="1" si="92">EJ36</f>
        <v/>
      </c>
      <c r="FA36" s="509" t="str">
        <f t="shared" ref="FA36" ca="1" si="93">EO36</f>
        <v/>
      </c>
      <c r="FC36" s="509">
        <f t="shared" ref="FC36" ca="1" si="94">COUNTA(EQ36:FA36)-COUNTBLANK(EQ36:FA36)</f>
        <v>0</v>
      </c>
      <c r="FD36" s="280">
        <f t="shared" ref="FD36" ca="1" si="95">SUM(EQ36:FA36)</f>
        <v>0</v>
      </c>
      <c r="FE36" s="280" t="str">
        <f t="shared" ref="FE36" ca="1" si="96">IF(AND(FC36=FD36,FD36&gt;0),"Show","Hide")</f>
        <v>Hide</v>
      </c>
      <c r="FF36" s="228"/>
      <c r="FG36" s="281"/>
      <c r="FH36" s="281"/>
      <c r="FI36" s="281"/>
      <c r="FJ36" s="281"/>
      <c r="FK36" s="281"/>
      <c r="FL36" s="281"/>
    </row>
    <row r="37" spans="1:168" ht="6" customHeight="1" x14ac:dyDescent="0.25">
      <c r="A37" s="28" t="s">
        <v>526</v>
      </c>
      <c r="C37" s="93"/>
      <c r="D37" s="128"/>
      <c r="E37" s="86"/>
      <c r="F37" s="195"/>
      <c r="G37" s="153"/>
      <c r="H37" s="182"/>
      <c r="I37" s="196"/>
      <c r="J37" s="96"/>
      <c r="K37" s="196"/>
      <c r="L37" s="127"/>
      <c r="M37" s="127"/>
      <c r="N37" s="127"/>
      <c r="O37" s="127"/>
      <c r="Q37" s="1"/>
      <c r="AE37" s="11"/>
      <c r="AF37" s="122"/>
      <c r="AG37" s="12" t="b">
        <f>AG36</f>
        <v>1</v>
      </c>
      <c r="AH37" s="12"/>
      <c r="AI37" s="168"/>
      <c r="AJ37" s="166"/>
      <c r="AK37" s="166"/>
      <c r="AL37" s="167"/>
      <c r="AM37" s="1"/>
      <c r="AN37" s="1"/>
      <c r="AO37" s="1"/>
      <c r="AP37" s="1"/>
      <c r="AQ37" s="1"/>
      <c r="AR37" s="1"/>
      <c r="AS37" s="1"/>
      <c r="AT37" s="230" t="str">
        <f t="shared" si="5"/>
        <v/>
      </c>
      <c r="AU37" s="231" t="str">
        <f t="shared" si="4"/>
        <v/>
      </c>
      <c r="AV37" s="227"/>
      <c r="AW37" s="230" t="str">
        <f>AW36</f>
        <v/>
      </c>
      <c r="AX37" s="227"/>
      <c r="AY37" s="230" t="str">
        <f>AY36</f>
        <v/>
      </c>
      <c r="AZ37" s="227"/>
      <c r="BA37" s="230" t="str">
        <f>BA36</f>
        <v/>
      </c>
      <c r="BB37" s="227"/>
      <c r="BC37" s="230" t="str">
        <f>BC36</f>
        <v/>
      </c>
      <c r="BD37" s="227"/>
      <c r="BE37" s="230" t="str">
        <f>BE36</f>
        <v/>
      </c>
      <c r="BF37" s="227"/>
      <c r="BG37" s="230" t="str">
        <f>BG36</f>
        <v/>
      </c>
      <c r="BH37" s="1"/>
      <c r="FE37" s="90" t="str">
        <f ca="1">FE36</f>
        <v>Hide</v>
      </c>
      <c r="FF37" s="228"/>
      <c r="FG37" s="281"/>
      <c r="FH37" s="281"/>
      <c r="FI37" s="281"/>
      <c r="FJ37" s="281"/>
      <c r="FK37" s="281"/>
      <c r="FL37" s="281"/>
    </row>
    <row r="38" spans="1:168" ht="6" customHeight="1" x14ac:dyDescent="0.25">
      <c r="A38" s="28" t="s">
        <v>526</v>
      </c>
      <c r="C38" s="92"/>
      <c r="D38" s="3"/>
      <c r="E38" s="82"/>
      <c r="F38" s="191"/>
      <c r="G38" s="154"/>
      <c r="H38" s="187"/>
      <c r="I38" s="192"/>
      <c r="J38" s="94"/>
      <c r="K38" s="192"/>
      <c r="L38" s="507"/>
      <c r="M38" s="507"/>
      <c r="N38" s="507"/>
      <c r="O38" s="507"/>
      <c r="Q38" s="1"/>
      <c r="AE38" s="11"/>
      <c r="AF38" s="122"/>
      <c r="AG38" s="124" t="b">
        <f>AG39</f>
        <v>1</v>
      </c>
      <c r="AH38" s="124"/>
      <c r="AI38" s="168"/>
      <c r="AJ38" s="166"/>
      <c r="AK38" s="166"/>
      <c r="AL38" s="167"/>
      <c r="AM38" s="1"/>
      <c r="AN38" s="1"/>
      <c r="AO38" s="1"/>
      <c r="AP38" s="1"/>
      <c r="AQ38" s="1"/>
      <c r="AR38" s="1"/>
      <c r="AS38" s="1"/>
      <c r="AT38" s="230" t="str">
        <f t="shared" si="5"/>
        <v/>
      </c>
      <c r="AU38" s="231" t="str">
        <f t="shared" si="4"/>
        <v/>
      </c>
      <c r="AV38" s="227"/>
      <c r="AW38" s="230" t="str">
        <f>AW39</f>
        <v/>
      </c>
      <c r="AX38" s="227"/>
      <c r="AY38" s="230" t="str">
        <f>AY39</f>
        <v/>
      </c>
      <c r="AZ38" s="227"/>
      <c r="BA38" s="230" t="str">
        <f>BA39</f>
        <v/>
      </c>
      <c r="BB38" s="227"/>
      <c r="BC38" s="230" t="str">
        <f>BC39</f>
        <v/>
      </c>
      <c r="BD38" s="227"/>
      <c r="BE38" s="230" t="str">
        <f>BE39</f>
        <v/>
      </c>
      <c r="BF38" s="227"/>
      <c r="BG38" s="230" t="str">
        <f>BG39</f>
        <v/>
      </c>
      <c r="BH38" s="1"/>
      <c r="FE38" s="90" t="str">
        <f ca="1">FE39</f>
        <v>Hide</v>
      </c>
      <c r="FF38" s="228"/>
      <c r="FG38" s="281"/>
      <c r="FH38" s="281"/>
      <c r="FI38" s="281"/>
      <c r="FJ38" s="281"/>
      <c r="FK38" s="281"/>
      <c r="FL38" s="281"/>
    </row>
    <row r="39" spans="1:168" ht="26.4" x14ac:dyDescent="0.25">
      <c r="A39" s="28" t="s">
        <v>526</v>
      </c>
      <c r="C39" s="176" t="s">
        <v>558</v>
      </c>
      <c r="D39" s="316" t="str">
        <f>IF(Cklst_Style=4,IF(FIND("--",$C$3)=11,MID($C$3,9,1)&amp;"."&amp;AI39,MID($C$3,9,2)&amp;"."&amp;AI39),IF(FIND("--",$C$3)=9,MID($C$3,7,1)&amp;"."&amp;AI39,MID($C$3,7,2)&amp;"."&amp;AI39))</f>
        <v>4.8</v>
      </c>
      <c r="E39" s="483" t="s">
        <v>788</v>
      </c>
      <c r="F39" s="177"/>
      <c r="G39" s="508" t="s">
        <v>203</v>
      </c>
      <c r="H39" s="181"/>
      <c r="I39" s="151" t="s">
        <v>216</v>
      </c>
      <c r="J39" s="143"/>
      <c r="K39" s="192"/>
      <c r="L39" s="482"/>
      <c r="M39" s="482"/>
      <c r="N39" s="482"/>
      <c r="O39" s="482"/>
      <c r="Q39" s="1"/>
      <c r="R39" s="171"/>
      <c r="S39" s="171"/>
      <c r="T39" s="171"/>
      <c r="U39" s="171"/>
      <c r="AE39" s="11" t="b">
        <f>IF(F39=CHAR(80),TRUE,FALSE)</f>
        <v>0</v>
      </c>
      <c r="AF39" s="122" t="b">
        <f>IF(H39=CHAR(80),TRUE,FALSE)</f>
        <v>0</v>
      </c>
      <c r="AG39" s="12" t="b">
        <f>IF(OR(C39=CHAR(80),C39="."),TRUE,FALSE)</f>
        <v>1</v>
      </c>
      <c r="AH39" s="218">
        <v>0</v>
      </c>
      <c r="AI39" s="169">
        <v>8</v>
      </c>
      <c r="AJ39" s="160"/>
      <c r="AK39" s="160"/>
      <c r="AL39" s="161" t="b">
        <v>1</v>
      </c>
      <c r="AM39" s="1"/>
      <c r="AN39" s="1"/>
      <c r="AO39" s="1"/>
      <c r="AP39" s="1"/>
      <c r="AQ39" s="1"/>
      <c r="AR39" s="1"/>
      <c r="AS39" s="1"/>
      <c r="AT39" s="230" t="str">
        <f t="shared" si="5"/>
        <v/>
      </c>
      <c r="AU39" s="231" t="str">
        <f t="shared" si="4"/>
        <v>4.8</v>
      </c>
      <c r="AV39" s="318"/>
      <c r="AW39" s="230" t="str">
        <f>IF(AND(Setup_Flag=1,AV39="",$C39=""),FALSE,"")</f>
        <v/>
      </c>
      <c r="AX39" s="318"/>
      <c r="AY39" s="230" t="str">
        <f>IF(AND(MR2_Flag=1,AX39="",$C39=""),FALSE,"")</f>
        <v/>
      </c>
      <c r="AZ39" s="318"/>
      <c r="BA39" s="230" t="str">
        <f>IF(AND(DP_Flag=1,AZ39="",$C39=""),FALSE,"")</f>
        <v/>
      </c>
      <c r="BB39" s="318"/>
      <c r="BC39" s="230" t="str">
        <f>IF(AND(SS_Flag=1,BB39="",$C39=""),FALSE,"")</f>
        <v/>
      </c>
      <c r="BD39" s="318"/>
      <c r="BE39" s="230" t="str">
        <f>IF(AND(SP_Flag=1,BD39="",$C39=""),FALSE,"")</f>
        <v/>
      </c>
      <c r="BF39" s="318"/>
      <c r="BG39" s="230" t="str">
        <f>IF(AND(FM_Flag=1,BF39="",$C39=""),FALSE,"")</f>
        <v/>
      </c>
      <c r="BH39" s="1"/>
      <c r="BI39" s="268"/>
      <c r="BJ39" s="269" t="s">
        <v>675</v>
      </c>
      <c r="BK39" s="269" t="s">
        <v>675</v>
      </c>
      <c r="BL39" s="269" t="s">
        <v>675</v>
      </c>
      <c r="BM39" s="269" t="s">
        <v>675</v>
      </c>
      <c r="BN39" s="269" t="s">
        <v>675</v>
      </c>
      <c r="BO39" s="269" t="s">
        <v>675</v>
      </c>
      <c r="BP39" s="270" t="str">
        <f ca="1">IF(OR(BI$16=0,BR$16&lt;&gt;0),"",IF(OFFSET(BI39,0,BI$16)="Y",1,IF(OFFSET(BI39,0,BI$16)="N",0,"")))</f>
        <v/>
      </c>
      <c r="BQ39" s="278"/>
      <c r="BR39" s="268"/>
      <c r="BS39" s="269" t="s">
        <v>675</v>
      </c>
      <c r="BT39" s="269" t="s">
        <v>675</v>
      </c>
      <c r="BU39" s="269" t="s">
        <v>675</v>
      </c>
      <c r="BV39" s="269" t="s">
        <v>675</v>
      </c>
      <c r="BW39" s="269" t="s">
        <v>675</v>
      </c>
      <c r="BX39" s="269" t="s">
        <v>675</v>
      </c>
      <c r="BY39" s="269" t="s">
        <v>675</v>
      </c>
      <c r="BZ39" s="269" t="s">
        <v>675</v>
      </c>
      <c r="CA39" s="269" t="s">
        <v>675</v>
      </c>
      <c r="CB39" s="269" t="s">
        <v>675</v>
      </c>
      <c r="CC39" s="269" t="s">
        <v>675</v>
      </c>
      <c r="CD39" s="269" t="s">
        <v>675</v>
      </c>
      <c r="CE39" s="269" t="s">
        <v>675</v>
      </c>
      <c r="CF39" s="269" t="s">
        <v>675</v>
      </c>
      <c r="CG39" s="269" t="s">
        <v>675</v>
      </c>
      <c r="CH39" s="269" t="s">
        <v>675</v>
      </c>
      <c r="CI39" s="269" t="s">
        <v>675</v>
      </c>
      <c r="CJ39" s="269" t="s">
        <v>675</v>
      </c>
      <c r="CK39" s="269" t="s">
        <v>675</v>
      </c>
      <c r="CL39" s="270" t="str">
        <f ca="1">IF(BR$16=0,"",IF(OFFSET(BR39,0,BR$16)="Y",1,IF(OFFSET(BR39,0,BR$16)="N",0,"")))</f>
        <v/>
      </c>
      <c r="CM39" s="278"/>
      <c r="CN39" s="268"/>
      <c r="CO39" s="269" t="s">
        <v>675</v>
      </c>
      <c r="CP39" s="269" t="s">
        <v>675</v>
      </c>
      <c r="CQ39" s="269" t="s">
        <v>675</v>
      </c>
      <c r="CR39" s="269" t="s">
        <v>675</v>
      </c>
      <c r="CS39" s="269" t="s">
        <v>675</v>
      </c>
      <c r="CT39" s="270" t="str">
        <f ca="1">IF(OR(CN$16=0,CW$16&lt;&gt;0),"",IF(CW$16=1,0,IF(OFFSET(CN39,0,CN$16)="Y",1,IF(OFFSET(CN39,0,CN$16)="N",0,""))))</f>
        <v/>
      </c>
      <c r="CU39" s="188"/>
      <c r="CV39" s="268"/>
      <c r="CW39" s="269" t="s">
        <v>675</v>
      </c>
      <c r="CX39" s="269" t="s">
        <v>675</v>
      </c>
      <c r="CY39" s="269" t="s">
        <v>675</v>
      </c>
      <c r="CZ39" s="269" t="s">
        <v>675</v>
      </c>
      <c r="DA39" s="269" t="s">
        <v>675</v>
      </c>
      <c r="DB39" s="269" t="s">
        <v>675</v>
      </c>
      <c r="DC39" s="269" t="s">
        <v>675</v>
      </c>
      <c r="DD39" s="269" t="s">
        <v>675</v>
      </c>
      <c r="DE39" s="269" t="s">
        <v>675</v>
      </c>
      <c r="DF39" s="270" t="str">
        <f>IF(CV$16=0,"",IF(OR(AND(CW$16=1,CW39="Y"),AND(CX$16=1,CX39="Y"),AND(CY$16=1,CY39="Y"),AND(CZ$16=1,CZ39="Y"),AND(DA$16=1,DA39="Y"),AND(DB$16=1,DB39="Y"),AND(DC$16=1,DC39="Y"),AND(DD$16=1,DD39="Y"),AND(DE$16=1,DE39="Y")),1,IF(OR(AND(CW$16=1,CW39="N"),AND(CX$16=1,CX39="N"),AND(CY$16=1,CY39="N"),AND(CZ$16=1,CZ39="N"),AND(DA$16=1,DA39="N"),AND(DB$16=1,DB39="N"),AND(DC$16=1,DC39="N"),AND(DD$16=1,DD39="N"),AND(DE$16=1,DE39="N")),0,"")))</f>
        <v/>
      </c>
      <c r="DG39" s="188"/>
      <c r="DH39" s="268"/>
      <c r="DI39" s="269" t="s">
        <v>675</v>
      </c>
      <c r="DJ39" s="269" t="s">
        <v>675</v>
      </c>
      <c r="DK39" s="270" t="str">
        <f ca="1">IF(DH$16=0,"",IF(OFFSET(DH39,0,DH$16)="Y",1,IF(OFFSET(DH39,0,DH$16)="N",0,"")))</f>
        <v/>
      </c>
      <c r="DL39" s="188"/>
      <c r="DM39" s="268"/>
      <c r="DN39" s="269" t="s">
        <v>675</v>
      </c>
      <c r="DO39" s="269" t="s">
        <v>675</v>
      </c>
      <c r="DP39" s="270" t="str">
        <f ca="1">IF(DM$16=0,"",IF(OFFSET(DM39,0,DM$16)="Y",1,IF(OFFSET(DM39,0,DM$16)="N",0,"")))</f>
        <v/>
      </c>
      <c r="DQ39" s="188"/>
      <c r="DR39" s="268"/>
      <c r="DS39" s="269" t="s">
        <v>676</v>
      </c>
      <c r="DT39" s="279"/>
      <c r="DU39" s="270" t="str">
        <f ca="1">IF(DR$16=0,"",IF(AND(OFFSET(DR39,0,1)="Y",DS$16="Yes"),1,IF(OFFSET(DR39,0,1)="N",1,0)))</f>
        <v/>
      </c>
      <c r="DV39" s="188"/>
      <c r="DW39" s="268"/>
      <c r="DX39" s="269" t="s">
        <v>676</v>
      </c>
      <c r="DY39" s="279"/>
      <c r="DZ39" s="270" t="str">
        <f ca="1">IF(DW$16=0,"",IF(AND(OFFSET(DW39,0,1)="Y",DX$16="Yes"),1,IF(OFFSET(DW39,0,1)="N",1,0)))</f>
        <v/>
      </c>
      <c r="EA39" s="188"/>
      <c r="EB39" s="268"/>
      <c r="EC39" s="269" t="s">
        <v>676</v>
      </c>
      <c r="ED39" s="279"/>
      <c r="EE39" s="270" t="str">
        <f ca="1">IF(EB$16=0,"",IF(AND(OFFSET(EB39,0,1)="Y",EC$16="Yes"),1,IF(OFFSET(EB39,0,1)="N",1,0)))</f>
        <v/>
      </c>
      <c r="EF39" s="188"/>
      <c r="EG39" s="268"/>
      <c r="EH39" s="269" t="s">
        <v>676</v>
      </c>
      <c r="EI39" s="279"/>
      <c r="EJ39" s="270" t="str">
        <f ca="1">IF(EG$16=0,"",IF(AND(OFFSET(EG39,0,1)="Y",EH$16="Yes"),1,IF(OFFSET(EG39,0,1)="N",1,0)))</f>
        <v/>
      </c>
      <c r="EK39" s="188"/>
      <c r="EL39" s="268"/>
      <c r="EM39" s="269" t="s">
        <v>676</v>
      </c>
      <c r="EN39" s="279"/>
      <c r="EO39" s="270" t="str">
        <f ca="1">IF(EL$16=0,"",IF(AND(OFFSET(EL39,0,1)="Y",EM$16="Yes"),1,IF(OFFSET(EL39,0,1)="N",1,0)))</f>
        <v/>
      </c>
      <c r="EP39" s="271"/>
      <c r="EQ39" s="509" t="str">
        <f ca="1">BP39</f>
        <v/>
      </c>
      <c r="ER39" s="509" t="str">
        <f t="shared" ref="ER39" ca="1" si="97">CL39</f>
        <v/>
      </c>
      <c r="ES39" s="509" t="str">
        <f t="shared" ref="ES39" ca="1" si="98">CT39</f>
        <v/>
      </c>
      <c r="ET39" s="509" t="str">
        <f t="shared" ref="ET39" si="99">DF39</f>
        <v/>
      </c>
      <c r="EU39" s="509" t="str">
        <f t="shared" ref="EU39" ca="1" si="100">DK39</f>
        <v/>
      </c>
      <c r="EV39" s="509" t="str">
        <f t="shared" ref="EV39" ca="1" si="101">DP39</f>
        <v/>
      </c>
      <c r="EW39" s="509" t="str">
        <f t="shared" ref="EW39" ca="1" si="102">DU39</f>
        <v/>
      </c>
      <c r="EX39" s="509" t="str">
        <f t="shared" ref="EX39" ca="1" si="103">DZ39</f>
        <v/>
      </c>
      <c r="EY39" s="509" t="str">
        <f t="shared" ref="EY39" ca="1" si="104">EE39</f>
        <v/>
      </c>
      <c r="EZ39" s="509" t="str">
        <f t="shared" ref="EZ39" ca="1" si="105">EJ39</f>
        <v/>
      </c>
      <c r="FA39" s="509" t="str">
        <f t="shared" ref="FA39" ca="1" si="106">EO39</f>
        <v/>
      </c>
      <c r="FC39" s="509">
        <f t="shared" ref="FC39" ca="1" si="107">COUNTA(EQ39:FA39)-COUNTBLANK(EQ39:FA39)</f>
        <v>0</v>
      </c>
      <c r="FD39" s="280">
        <f t="shared" ref="FD39" ca="1" si="108">SUM(EQ39:FA39)</f>
        <v>0</v>
      </c>
      <c r="FE39" s="280" t="str">
        <f t="shared" ref="FE39" ca="1" si="109">IF(AND(FC39=FD39,FD39&gt;0),"Show","Hide")</f>
        <v>Hide</v>
      </c>
      <c r="FF39" s="228"/>
      <c r="FG39" s="281"/>
      <c r="FH39" s="281"/>
      <c r="FI39" s="281"/>
      <c r="FJ39" s="281"/>
      <c r="FK39" s="281"/>
      <c r="FL39" s="281"/>
    </row>
    <row r="40" spans="1:168" ht="6" customHeight="1" x14ac:dyDescent="0.25">
      <c r="A40" s="28" t="s">
        <v>526</v>
      </c>
      <c r="C40" s="93"/>
      <c r="D40" s="128"/>
      <c r="E40" s="86"/>
      <c r="F40" s="195"/>
      <c r="G40" s="153"/>
      <c r="H40" s="182"/>
      <c r="I40" s="196"/>
      <c r="J40" s="96"/>
      <c r="K40" s="196"/>
      <c r="L40" s="127"/>
      <c r="M40" s="127"/>
      <c r="N40" s="127"/>
      <c r="O40" s="127"/>
      <c r="Q40" s="1"/>
      <c r="AE40" s="11"/>
      <c r="AF40" s="122"/>
      <c r="AG40" s="12" t="b">
        <f>AG39</f>
        <v>1</v>
      </c>
      <c r="AH40" s="12"/>
      <c r="AI40" s="168"/>
      <c r="AJ40" s="166"/>
      <c r="AK40" s="166"/>
      <c r="AL40" s="167"/>
      <c r="AM40" s="1"/>
      <c r="AN40" s="1"/>
      <c r="AO40" s="1"/>
      <c r="AP40" s="1"/>
      <c r="AQ40" s="1"/>
      <c r="AR40" s="1"/>
      <c r="AS40" s="1"/>
      <c r="AT40" s="230" t="str">
        <f t="shared" si="5"/>
        <v/>
      </c>
      <c r="AU40" s="231" t="str">
        <f t="shared" si="4"/>
        <v/>
      </c>
      <c r="AV40" s="227"/>
      <c r="AW40" s="230" t="str">
        <f>AW39</f>
        <v/>
      </c>
      <c r="AX40" s="227"/>
      <c r="AY40" s="230" t="str">
        <f>AY39</f>
        <v/>
      </c>
      <c r="AZ40" s="227"/>
      <c r="BA40" s="230" t="str">
        <f>BA39</f>
        <v/>
      </c>
      <c r="BB40" s="227"/>
      <c r="BC40" s="230" t="str">
        <f>BC39</f>
        <v/>
      </c>
      <c r="BD40" s="227"/>
      <c r="BE40" s="230" t="str">
        <f>BE39</f>
        <v/>
      </c>
      <c r="BF40" s="227"/>
      <c r="BG40" s="230" t="str">
        <f>BG39</f>
        <v/>
      </c>
      <c r="BH40" s="1"/>
      <c r="FE40" s="90" t="str">
        <f ca="1">FE39</f>
        <v>Hide</v>
      </c>
      <c r="FF40" s="228"/>
      <c r="FG40" s="281"/>
      <c r="FH40" s="281"/>
      <c r="FI40" s="281"/>
      <c r="FJ40" s="281"/>
      <c r="FK40" s="281"/>
      <c r="FL40" s="281"/>
    </row>
    <row r="41" spans="1:168" ht="6" customHeight="1" x14ac:dyDescent="0.25">
      <c r="A41" s="28" t="s">
        <v>526</v>
      </c>
      <c r="C41" s="92"/>
      <c r="D41" s="3"/>
      <c r="E41" s="82"/>
      <c r="F41" s="191"/>
      <c r="G41" s="154"/>
      <c r="H41" s="187"/>
      <c r="I41" s="192"/>
      <c r="J41" s="94"/>
      <c r="K41" s="192"/>
      <c r="L41" s="507"/>
      <c r="M41" s="507"/>
      <c r="N41" s="507"/>
      <c r="O41" s="507"/>
      <c r="Q41" s="1"/>
      <c r="AE41" s="11"/>
      <c r="AF41" s="122"/>
      <c r="AG41" s="124" t="b">
        <f>AG42</f>
        <v>1</v>
      </c>
      <c r="AH41" s="124"/>
      <c r="AI41" s="168"/>
      <c r="AJ41" s="166"/>
      <c r="AK41" s="166"/>
      <c r="AL41" s="167"/>
      <c r="AM41" s="1"/>
      <c r="AN41" s="1"/>
      <c r="AO41" s="1"/>
      <c r="AP41" s="1"/>
      <c r="AQ41" s="1"/>
      <c r="AR41" s="1"/>
      <c r="AS41" s="1"/>
      <c r="AT41" s="230" t="str">
        <f t="shared" si="5"/>
        <v/>
      </c>
      <c r="AU41" s="231" t="str">
        <f t="shared" si="4"/>
        <v/>
      </c>
      <c r="AV41" s="227"/>
      <c r="AW41" s="230" t="str">
        <f>AW42</f>
        <v/>
      </c>
      <c r="AX41" s="227"/>
      <c r="AY41" s="230" t="str">
        <f>AY42</f>
        <v/>
      </c>
      <c r="AZ41" s="227"/>
      <c r="BA41" s="230" t="str">
        <f>BA42</f>
        <v/>
      </c>
      <c r="BB41" s="227"/>
      <c r="BC41" s="230" t="str">
        <f>BC42</f>
        <v/>
      </c>
      <c r="BD41" s="227"/>
      <c r="BE41" s="230" t="str">
        <f>BE42</f>
        <v/>
      </c>
      <c r="BF41" s="227"/>
      <c r="BG41" s="230" t="str">
        <f>BG42</f>
        <v/>
      </c>
      <c r="BH41" s="1"/>
      <c r="FE41" s="90" t="str">
        <f ca="1">FE42</f>
        <v>Hide</v>
      </c>
      <c r="FF41" s="228"/>
      <c r="FG41" s="281"/>
      <c r="FH41" s="281"/>
      <c r="FI41" s="281"/>
      <c r="FJ41" s="281"/>
      <c r="FK41" s="281"/>
      <c r="FL41" s="281"/>
    </row>
    <row r="42" spans="1:168" ht="15" x14ac:dyDescent="0.25">
      <c r="A42" s="28" t="s">
        <v>526</v>
      </c>
      <c r="C42" s="176" t="s">
        <v>558</v>
      </c>
      <c r="D42" s="316" t="str">
        <f>IF(Cklst_Style=4,IF(FIND("--",$C$3)=11,MID($C$3,9,1)&amp;"."&amp;AI42,MID($C$3,9,2)&amp;"."&amp;AI42),IF(FIND("--",$C$3)=9,MID($C$3,7,1)&amp;"."&amp;AI42,MID($C$3,7,2)&amp;"."&amp;AI42))</f>
        <v>4.9</v>
      </c>
      <c r="E42" s="483" t="s">
        <v>789</v>
      </c>
      <c r="F42" s="177"/>
      <c r="G42" s="508" t="s">
        <v>203</v>
      </c>
      <c r="H42" s="181"/>
      <c r="I42" s="151" t="s">
        <v>216</v>
      </c>
      <c r="J42" s="143"/>
      <c r="K42" s="192"/>
      <c r="L42" s="482"/>
      <c r="M42" s="482"/>
      <c r="N42" s="482"/>
      <c r="O42" s="482"/>
      <c r="Q42" s="1"/>
      <c r="R42" s="171"/>
      <c r="S42" s="171"/>
      <c r="T42" s="171"/>
      <c r="U42" s="171"/>
      <c r="AE42" s="11" t="b">
        <f>IF(F42=CHAR(80),TRUE,FALSE)</f>
        <v>0</v>
      </c>
      <c r="AF42" s="122" t="b">
        <f>IF(H42=CHAR(80),TRUE,FALSE)</f>
        <v>0</v>
      </c>
      <c r="AG42" s="12" t="b">
        <f>IF(OR(C42=CHAR(80),C42="."),TRUE,FALSE)</f>
        <v>1</v>
      </c>
      <c r="AH42" s="218">
        <v>0</v>
      </c>
      <c r="AI42" s="169">
        <v>9</v>
      </c>
      <c r="AJ42" s="160"/>
      <c r="AK42" s="160"/>
      <c r="AL42" s="161" t="b">
        <v>1</v>
      </c>
      <c r="AM42" s="1"/>
      <c r="AN42" s="1"/>
      <c r="AO42" s="1"/>
      <c r="AP42" s="1"/>
      <c r="AQ42" s="1"/>
      <c r="AR42" s="1"/>
      <c r="AS42" s="1"/>
      <c r="AT42" s="230" t="str">
        <f t="shared" si="5"/>
        <v/>
      </c>
      <c r="AU42" s="231" t="str">
        <f t="shared" si="4"/>
        <v>4.9</v>
      </c>
      <c r="AV42" s="318"/>
      <c r="AW42" s="230" t="str">
        <f>IF(AND(Setup_Flag=1,AV42="",$C42=""),FALSE,"")</f>
        <v/>
      </c>
      <c r="AX42" s="318"/>
      <c r="AY42" s="230" t="str">
        <f>IF(AND(MR2_Flag=1,AX42="",$C42=""),FALSE,"")</f>
        <v/>
      </c>
      <c r="AZ42" s="318"/>
      <c r="BA42" s="230" t="str">
        <f>IF(AND(DP_Flag=1,AZ42="",$C42=""),FALSE,"")</f>
        <v/>
      </c>
      <c r="BB42" s="318"/>
      <c r="BC42" s="230" t="str">
        <f>IF(AND(SS_Flag=1,BB42="",$C42=""),FALSE,"")</f>
        <v/>
      </c>
      <c r="BD42" s="318"/>
      <c r="BE42" s="230" t="str">
        <f>IF(AND(SP_Flag=1,BD42="",$C42=""),FALSE,"")</f>
        <v/>
      </c>
      <c r="BF42" s="318"/>
      <c r="BG42" s="230" t="str">
        <f>IF(AND(FM_Flag=1,BF42="",$C42=""),FALSE,"")</f>
        <v/>
      </c>
      <c r="BH42" s="1"/>
      <c r="BI42" s="268"/>
      <c r="BJ42" s="269" t="s">
        <v>675</v>
      </c>
      <c r="BK42" s="269" t="s">
        <v>675</v>
      </c>
      <c r="BL42" s="269" t="s">
        <v>675</v>
      </c>
      <c r="BM42" s="269" t="s">
        <v>675</v>
      </c>
      <c r="BN42" s="269" t="s">
        <v>675</v>
      </c>
      <c r="BO42" s="269" t="s">
        <v>675</v>
      </c>
      <c r="BP42" s="270" t="str">
        <f ca="1">IF(OR(BI$16=0,BR$16&lt;&gt;0),"",IF(OFFSET(BI42,0,BI$16)="Y",1,IF(OFFSET(BI42,0,BI$16)="N",0,"")))</f>
        <v/>
      </c>
      <c r="BQ42" s="278"/>
      <c r="BR42" s="268"/>
      <c r="BS42" s="269" t="s">
        <v>675</v>
      </c>
      <c r="BT42" s="269" t="s">
        <v>675</v>
      </c>
      <c r="BU42" s="269" t="s">
        <v>675</v>
      </c>
      <c r="BV42" s="269" t="s">
        <v>675</v>
      </c>
      <c r="BW42" s="269" t="s">
        <v>675</v>
      </c>
      <c r="BX42" s="269" t="s">
        <v>675</v>
      </c>
      <c r="BY42" s="269" t="s">
        <v>675</v>
      </c>
      <c r="BZ42" s="269" t="s">
        <v>675</v>
      </c>
      <c r="CA42" s="269" t="s">
        <v>675</v>
      </c>
      <c r="CB42" s="269" t="s">
        <v>675</v>
      </c>
      <c r="CC42" s="269" t="s">
        <v>675</v>
      </c>
      <c r="CD42" s="269" t="s">
        <v>675</v>
      </c>
      <c r="CE42" s="269" t="s">
        <v>675</v>
      </c>
      <c r="CF42" s="269" t="s">
        <v>675</v>
      </c>
      <c r="CG42" s="269" t="s">
        <v>675</v>
      </c>
      <c r="CH42" s="269" t="s">
        <v>675</v>
      </c>
      <c r="CI42" s="269" t="s">
        <v>675</v>
      </c>
      <c r="CJ42" s="269" t="s">
        <v>675</v>
      </c>
      <c r="CK42" s="269" t="s">
        <v>675</v>
      </c>
      <c r="CL42" s="270" t="str">
        <f ca="1">IF(BR$16=0,"",IF(OFFSET(BR42,0,BR$16)="Y",1,IF(OFFSET(BR42,0,BR$16)="N",0,"")))</f>
        <v/>
      </c>
      <c r="CM42" s="278"/>
      <c r="CN42" s="268"/>
      <c r="CO42" s="269" t="s">
        <v>675</v>
      </c>
      <c r="CP42" s="269" t="s">
        <v>675</v>
      </c>
      <c r="CQ42" s="269" t="s">
        <v>675</v>
      </c>
      <c r="CR42" s="269" t="s">
        <v>675</v>
      </c>
      <c r="CS42" s="269" t="s">
        <v>675</v>
      </c>
      <c r="CT42" s="270" t="str">
        <f ca="1">IF(OR(CN$16=0,CW$16&lt;&gt;0),"",IF(CW$16=1,0,IF(OFFSET(CN42,0,CN$16)="Y",1,IF(OFFSET(CN42,0,CN$16)="N",0,""))))</f>
        <v/>
      </c>
      <c r="CU42" s="188"/>
      <c r="CV42" s="268"/>
      <c r="CW42" s="269" t="s">
        <v>675</v>
      </c>
      <c r="CX42" s="269" t="s">
        <v>675</v>
      </c>
      <c r="CY42" s="269" t="s">
        <v>675</v>
      </c>
      <c r="CZ42" s="269" t="s">
        <v>675</v>
      </c>
      <c r="DA42" s="269" t="s">
        <v>675</v>
      </c>
      <c r="DB42" s="269" t="s">
        <v>675</v>
      </c>
      <c r="DC42" s="269" t="s">
        <v>675</v>
      </c>
      <c r="DD42" s="269" t="s">
        <v>675</v>
      </c>
      <c r="DE42" s="269" t="s">
        <v>675</v>
      </c>
      <c r="DF42" s="270" t="str">
        <f>IF(CV$16=0,"",IF(OR(AND(CW$16=1,CW42="Y"),AND(CX$16=1,CX42="Y"),AND(CY$16=1,CY42="Y"),AND(CZ$16=1,CZ42="Y"),AND(DA$16=1,DA42="Y"),AND(DB$16=1,DB42="Y"),AND(DC$16=1,DC42="Y"),AND(DD$16=1,DD42="Y"),AND(DE$16=1,DE42="Y")),1,IF(OR(AND(CW$16=1,CW42="N"),AND(CX$16=1,CX42="N"),AND(CY$16=1,CY42="N"),AND(CZ$16=1,CZ42="N"),AND(DA$16=1,DA42="N"),AND(DB$16=1,DB42="N"),AND(DC$16=1,DC42="N"),AND(DD$16=1,DD42="N"),AND(DE$16=1,DE42="N")),0,"")))</f>
        <v/>
      </c>
      <c r="DG42" s="188"/>
      <c r="DH42" s="268"/>
      <c r="DI42" s="269" t="s">
        <v>675</v>
      </c>
      <c r="DJ42" s="269" t="s">
        <v>675</v>
      </c>
      <c r="DK42" s="270" t="str">
        <f ca="1">IF(DH$16=0,"",IF(OFFSET(DH42,0,DH$16)="Y",1,IF(OFFSET(DH42,0,DH$16)="N",0,"")))</f>
        <v/>
      </c>
      <c r="DL42" s="188"/>
      <c r="DM42" s="268"/>
      <c r="DN42" s="269" t="s">
        <v>675</v>
      </c>
      <c r="DO42" s="269" t="s">
        <v>675</v>
      </c>
      <c r="DP42" s="270" t="str">
        <f ca="1">IF(DM$16=0,"",IF(OFFSET(DM42,0,DM$16)="Y",1,IF(OFFSET(DM42,0,DM$16)="N",0,"")))</f>
        <v/>
      </c>
      <c r="DQ42" s="188"/>
      <c r="DR42" s="268"/>
      <c r="DS42" s="269" t="s">
        <v>676</v>
      </c>
      <c r="DT42" s="279"/>
      <c r="DU42" s="270" t="str">
        <f ca="1">IF(DR$16=0,"",IF(AND(OFFSET(DR42,0,1)="Y",DS$16="Yes"),1,IF(OFFSET(DR42,0,1)="N",1,0)))</f>
        <v/>
      </c>
      <c r="DV42" s="188"/>
      <c r="DW42" s="268"/>
      <c r="DX42" s="269" t="s">
        <v>676</v>
      </c>
      <c r="DY42" s="279"/>
      <c r="DZ42" s="270" t="str">
        <f ca="1">IF(DW$16=0,"",IF(AND(OFFSET(DW42,0,1)="Y",DX$16="Yes"),1,IF(OFFSET(DW42,0,1)="N",1,0)))</f>
        <v/>
      </c>
      <c r="EA42" s="188"/>
      <c r="EB42" s="268"/>
      <c r="EC42" s="269" t="s">
        <v>676</v>
      </c>
      <c r="ED42" s="279"/>
      <c r="EE42" s="270" t="str">
        <f ca="1">IF(EB$16=0,"",IF(AND(OFFSET(EB42,0,1)="Y",EC$16="Yes"),1,IF(OFFSET(EB42,0,1)="N",1,0)))</f>
        <v/>
      </c>
      <c r="EF42" s="188"/>
      <c r="EG42" s="268"/>
      <c r="EH42" s="269" t="s">
        <v>676</v>
      </c>
      <c r="EI42" s="279"/>
      <c r="EJ42" s="270" t="str">
        <f ca="1">IF(EG$16=0,"",IF(AND(OFFSET(EG42,0,1)="Y",EH$16="Yes"),1,IF(OFFSET(EG42,0,1)="N",1,0)))</f>
        <v/>
      </c>
      <c r="EK42" s="188"/>
      <c r="EL42" s="268"/>
      <c r="EM42" s="269" t="s">
        <v>676</v>
      </c>
      <c r="EN42" s="279"/>
      <c r="EO42" s="270" t="str">
        <f ca="1">IF(EL$16=0,"",IF(AND(OFFSET(EL42,0,1)="Y",EM$16="Yes"),1,IF(OFFSET(EL42,0,1)="N",1,0)))</f>
        <v/>
      </c>
      <c r="EP42" s="271"/>
      <c r="EQ42" s="509" t="str">
        <f ca="1">BP42</f>
        <v/>
      </c>
      <c r="ER42" s="509" t="str">
        <f t="shared" ref="ER42" ca="1" si="110">CL42</f>
        <v/>
      </c>
      <c r="ES42" s="509" t="str">
        <f t="shared" ref="ES42" ca="1" si="111">CT42</f>
        <v/>
      </c>
      <c r="ET42" s="509" t="str">
        <f t="shared" ref="ET42" si="112">DF42</f>
        <v/>
      </c>
      <c r="EU42" s="509" t="str">
        <f t="shared" ref="EU42" ca="1" si="113">DK42</f>
        <v/>
      </c>
      <c r="EV42" s="509" t="str">
        <f t="shared" ref="EV42" ca="1" si="114">DP42</f>
        <v/>
      </c>
      <c r="EW42" s="509" t="str">
        <f t="shared" ref="EW42" ca="1" si="115">DU42</f>
        <v/>
      </c>
      <c r="EX42" s="509" t="str">
        <f t="shared" ref="EX42" ca="1" si="116">DZ42</f>
        <v/>
      </c>
      <c r="EY42" s="509" t="str">
        <f t="shared" ref="EY42" ca="1" si="117">EE42</f>
        <v/>
      </c>
      <c r="EZ42" s="509" t="str">
        <f t="shared" ref="EZ42" ca="1" si="118">EJ42</f>
        <v/>
      </c>
      <c r="FA42" s="509" t="str">
        <f t="shared" ref="FA42" ca="1" si="119">EO42</f>
        <v/>
      </c>
      <c r="FC42" s="509">
        <f t="shared" ref="FC42" ca="1" si="120">COUNTA(EQ42:FA42)-COUNTBLANK(EQ42:FA42)</f>
        <v>0</v>
      </c>
      <c r="FD42" s="280">
        <f t="shared" ref="FD42" ca="1" si="121">SUM(EQ42:FA42)</f>
        <v>0</v>
      </c>
      <c r="FE42" s="280" t="str">
        <f t="shared" ref="FE42" ca="1" si="122">IF(AND(FC42=FD42,FD42&gt;0),"Show","Hide")</f>
        <v>Hide</v>
      </c>
      <c r="FF42" s="228"/>
      <c r="FG42" s="281"/>
      <c r="FH42" s="281"/>
      <c r="FI42" s="281"/>
      <c r="FJ42" s="281"/>
      <c r="FK42" s="281"/>
      <c r="FL42" s="281"/>
    </row>
    <row r="43" spans="1:168" ht="6" customHeight="1" x14ac:dyDescent="0.25">
      <c r="A43" s="28" t="s">
        <v>526</v>
      </c>
      <c r="C43" s="93"/>
      <c r="D43" s="128"/>
      <c r="E43" s="86"/>
      <c r="F43" s="195"/>
      <c r="G43" s="153"/>
      <c r="H43" s="182"/>
      <c r="I43" s="196"/>
      <c r="J43" s="96"/>
      <c r="K43" s="196"/>
      <c r="L43" s="127"/>
      <c r="M43" s="127"/>
      <c r="N43" s="127"/>
      <c r="O43" s="127"/>
      <c r="Q43" s="1"/>
      <c r="AE43" s="11"/>
      <c r="AF43" s="122"/>
      <c r="AG43" s="12" t="b">
        <f>AG42</f>
        <v>1</v>
      </c>
      <c r="AH43" s="12"/>
      <c r="AI43" s="168"/>
      <c r="AJ43" s="166"/>
      <c r="AK43" s="166"/>
      <c r="AL43" s="167"/>
      <c r="AM43" s="1"/>
      <c r="AN43" s="1"/>
      <c r="AO43" s="1"/>
      <c r="AP43" s="1"/>
      <c r="AQ43" s="1"/>
      <c r="AR43" s="1"/>
      <c r="AS43" s="1"/>
      <c r="AT43" s="230" t="str">
        <f t="shared" si="5"/>
        <v/>
      </c>
      <c r="AU43" s="231" t="str">
        <f t="shared" si="4"/>
        <v/>
      </c>
      <c r="AV43" s="227"/>
      <c r="AW43" s="230" t="str">
        <f>AW42</f>
        <v/>
      </c>
      <c r="AX43" s="227"/>
      <c r="AY43" s="230" t="str">
        <f>AY42</f>
        <v/>
      </c>
      <c r="AZ43" s="227"/>
      <c r="BA43" s="230" t="str">
        <f>BA42</f>
        <v/>
      </c>
      <c r="BB43" s="227"/>
      <c r="BC43" s="230" t="str">
        <f>BC42</f>
        <v/>
      </c>
      <c r="BD43" s="227"/>
      <c r="BE43" s="230" t="str">
        <f>BE42</f>
        <v/>
      </c>
      <c r="BF43" s="227"/>
      <c r="BG43" s="230" t="str">
        <f>BG42</f>
        <v/>
      </c>
      <c r="BH43" s="1"/>
      <c r="FE43" s="90" t="str">
        <f ca="1">FE42</f>
        <v>Hide</v>
      </c>
      <c r="FF43" s="228"/>
      <c r="FG43" s="281"/>
      <c r="FH43" s="281"/>
      <c r="FI43" s="281"/>
      <c r="FJ43" s="281"/>
      <c r="FK43" s="281"/>
      <c r="FL43" s="281"/>
    </row>
    <row r="44" spans="1:168" ht="6" customHeight="1" x14ac:dyDescent="0.25">
      <c r="A44" s="28" t="s">
        <v>526</v>
      </c>
      <c r="C44" s="92"/>
      <c r="D44" s="3"/>
      <c r="E44" s="82"/>
      <c r="F44" s="191"/>
      <c r="G44" s="154"/>
      <c r="H44" s="187"/>
      <c r="I44" s="192"/>
      <c r="J44" s="94"/>
      <c r="K44" s="192"/>
      <c r="L44" s="507"/>
      <c r="M44" s="507"/>
      <c r="N44" s="507"/>
      <c r="O44" s="507"/>
      <c r="Q44" s="1"/>
      <c r="AE44" s="11"/>
      <c r="AF44" s="122"/>
      <c r="AG44" s="124" t="b">
        <f>AG45</f>
        <v>1</v>
      </c>
      <c r="AH44" s="124"/>
      <c r="AI44" s="168"/>
      <c r="AJ44" s="166"/>
      <c r="AK44" s="166"/>
      <c r="AL44" s="167"/>
      <c r="AM44" s="1"/>
      <c r="AN44" s="1"/>
      <c r="AO44" s="1"/>
      <c r="AP44" s="1"/>
      <c r="AQ44" s="1"/>
      <c r="AR44" s="1"/>
      <c r="AS44" s="1"/>
      <c r="AT44" s="230" t="str">
        <f t="shared" si="5"/>
        <v/>
      </c>
      <c r="AU44" s="231" t="str">
        <f t="shared" si="4"/>
        <v/>
      </c>
      <c r="AV44" s="227"/>
      <c r="AW44" s="230" t="str">
        <f>AW45</f>
        <v/>
      </c>
      <c r="AX44" s="227"/>
      <c r="AY44" s="230" t="str">
        <f>AY45</f>
        <v/>
      </c>
      <c r="AZ44" s="227"/>
      <c r="BA44" s="230" t="str">
        <f>BA45</f>
        <v/>
      </c>
      <c r="BB44" s="227"/>
      <c r="BC44" s="230" t="str">
        <f>BC45</f>
        <v/>
      </c>
      <c r="BD44" s="227"/>
      <c r="BE44" s="230" t="str">
        <f>BE45</f>
        <v/>
      </c>
      <c r="BF44" s="227"/>
      <c r="BG44" s="230" t="str">
        <f>BG45</f>
        <v/>
      </c>
      <c r="BH44" s="1"/>
      <c r="FE44" s="90" t="str">
        <f ca="1">FE45</f>
        <v>Hide</v>
      </c>
      <c r="FF44" s="228"/>
      <c r="FG44" s="281"/>
      <c r="FH44" s="281"/>
      <c r="FI44" s="281"/>
      <c r="FJ44" s="281"/>
      <c r="FK44" s="281"/>
      <c r="FL44" s="281"/>
    </row>
    <row r="45" spans="1:168" ht="39.6" x14ac:dyDescent="0.25">
      <c r="A45" s="28" t="s">
        <v>526</v>
      </c>
      <c r="C45" s="176" t="s">
        <v>558</v>
      </c>
      <c r="D45" s="316" t="str">
        <f>IF(Cklst_Style=4,IF(FIND("--",$C$3)=11,MID($C$3,9,1)&amp;"."&amp;AI45,MID($C$3,9,2)&amp;"."&amp;AI45),IF(FIND("--",$C$3)=9,MID($C$3,7,1)&amp;"."&amp;AI45,MID($C$3,7,2)&amp;"."&amp;AI45))</f>
        <v>4.10</v>
      </c>
      <c r="E45" s="483" t="s">
        <v>790</v>
      </c>
      <c r="F45" s="177"/>
      <c r="G45" s="508" t="s">
        <v>203</v>
      </c>
      <c r="H45" s="181"/>
      <c r="I45" s="151" t="s">
        <v>216</v>
      </c>
      <c r="J45" s="143"/>
      <c r="K45" s="192"/>
      <c r="L45" s="482"/>
      <c r="M45" s="482"/>
      <c r="N45" s="482"/>
      <c r="O45" s="482"/>
      <c r="Q45" s="1"/>
      <c r="R45" s="171"/>
      <c r="S45" s="171"/>
      <c r="T45" s="171"/>
      <c r="U45" s="171"/>
      <c r="AE45" s="11" t="b">
        <f>IF(F45=CHAR(80),TRUE,FALSE)</f>
        <v>0</v>
      </c>
      <c r="AF45" s="122" t="b">
        <f>IF(H45=CHAR(80),TRUE,FALSE)</f>
        <v>0</v>
      </c>
      <c r="AG45" s="12" t="b">
        <f>IF(OR(C45=CHAR(80),C45="."),TRUE,FALSE)</f>
        <v>1</v>
      </c>
      <c r="AH45" s="218">
        <v>0</v>
      </c>
      <c r="AI45" s="169">
        <v>10</v>
      </c>
      <c r="AJ45" s="160"/>
      <c r="AK45" s="160"/>
      <c r="AL45" s="161" t="b">
        <v>1</v>
      </c>
      <c r="AM45" s="1"/>
      <c r="AN45" s="1"/>
      <c r="AO45" s="1"/>
      <c r="AP45" s="1"/>
      <c r="AQ45" s="1"/>
      <c r="AR45" s="1"/>
      <c r="AS45" s="1"/>
      <c r="AT45" s="230" t="str">
        <f t="shared" si="5"/>
        <v/>
      </c>
      <c r="AU45" s="231" t="str">
        <f t="shared" si="4"/>
        <v>4.10</v>
      </c>
      <c r="AV45" s="318"/>
      <c r="AW45" s="230" t="str">
        <f>IF(AND(Setup_Flag=1,AV45="",$C45=""),FALSE,"")</f>
        <v/>
      </c>
      <c r="AX45" s="318"/>
      <c r="AY45" s="230" t="str">
        <f>IF(AND(MR2_Flag=1,AX45="",$C45=""),FALSE,"")</f>
        <v/>
      </c>
      <c r="AZ45" s="318"/>
      <c r="BA45" s="230" t="str">
        <f>IF(AND(DP_Flag=1,AZ45="",$C45=""),FALSE,"")</f>
        <v/>
      </c>
      <c r="BB45" s="318"/>
      <c r="BC45" s="230" t="str">
        <f>IF(AND(SS_Flag=1,BB45="",$C45=""),FALSE,"")</f>
        <v/>
      </c>
      <c r="BD45" s="318"/>
      <c r="BE45" s="230" t="str">
        <f>IF(AND(SP_Flag=1,BD45="",$C45=""),FALSE,"")</f>
        <v/>
      </c>
      <c r="BF45" s="318"/>
      <c r="BG45" s="230" t="str">
        <f>IF(AND(FM_Flag=1,BF45="",$C45=""),FALSE,"")</f>
        <v/>
      </c>
      <c r="BH45" s="1"/>
      <c r="BI45" s="268"/>
      <c r="BJ45" s="269" t="s">
        <v>675</v>
      </c>
      <c r="BK45" s="269" t="s">
        <v>675</v>
      </c>
      <c r="BL45" s="269" t="s">
        <v>675</v>
      </c>
      <c r="BM45" s="269" t="s">
        <v>675</v>
      </c>
      <c r="BN45" s="269" t="s">
        <v>675</v>
      </c>
      <c r="BO45" s="269" t="s">
        <v>675</v>
      </c>
      <c r="BP45" s="270" t="str">
        <f ca="1">IF(OR(BI$16=0,BR$16&lt;&gt;0),"",IF(OFFSET(BI45,0,BI$16)="Y",1,IF(OFFSET(BI45,0,BI$16)="N",0,"")))</f>
        <v/>
      </c>
      <c r="BQ45" s="278"/>
      <c r="BR45" s="268"/>
      <c r="BS45" s="269" t="s">
        <v>675</v>
      </c>
      <c r="BT45" s="269" t="s">
        <v>675</v>
      </c>
      <c r="BU45" s="269" t="s">
        <v>675</v>
      </c>
      <c r="BV45" s="269" t="s">
        <v>675</v>
      </c>
      <c r="BW45" s="269" t="s">
        <v>675</v>
      </c>
      <c r="BX45" s="269" t="s">
        <v>675</v>
      </c>
      <c r="BY45" s="269" t="s">
        <v>675</v>
      </c>
      <c r="BZ45" s="269" t="s">
        <v>675</v>
      </c>
      <c r="CA45" s="269" t="s">
        <v>675</v>
      </c>
      <c r="CB45" s="269" t="s">
        <v>675</v>
      </c>
      <c r="CC45" s="269" t="s">
        <v>675</v>
      </c>
      <c r="CD45" s="269" t="s">
        <v>675</v>
      </c>
      <c r="CE45" s="269" t="s">
        <v>675</v>
      </c>
      <c r="CF45" s="269" t="s">
        <v>675</v>
      </c>
      <c r="CG45" s="269" t="s">
        <v>675</v>
      </c>
      <c r="CH45" s="269" t="s">
        <v>675</v>
      </c>
      <c r="CI45" s="269" t="s">
        <v>675</v>
      </c>
      <c r="CJ45" s="269" t="s">
        <v>675</v>
      </c>
      <c r="CK45" s="269" t="s">
        <v>675</v>
      </c>
      <c r="CL45" s="270" t="str">
        <f ca="1">IF(BR$16=0,"",IF(OFFSET(BR45,0,BR$16)="Y",1,IF(OFFSET(BR45,0,BR$16)="N",0,"")))</f>
        <v/>
      </c>
      <c r="CM45" s="278"/>
      <c r="CN45" s="268"/>
      <c r="CO45" s="269" t="s">
        <v>675</v>
      </c>
      <c r="CP45" s="269" t="s">
        <v>675</v>
      </c>
      <c r="CQ45" s="269" t="s">
        <v>675</v>
      </c>
      <c r="CR45" s="269" t="s">
        <v>675</v>
      </c>
      <c r="CS45" s="269" t="s">
        <v>675</v>
      </c>
      <c r="CT45" s="270" t="str">
        <f ca="1">IF(OR(CN$16=0,CW$16&lt;&gt;0),"",IF(CW$16=1,0,IF(OFFSET(CN45,0,CN$16)="Y",1,IF(OFFSET(CN45,0,CN$16)="N",0,""))))</f>
        <v/>
      </c>
      <c r="CU45" s="188"/>
      <c r="CV45" s="268"/>
      <c r="CW45" s="269" t="s">
        <v>675</v>
      </c>
      <c r="CX45" s="269" t="s">
        <v>675</v>
      </c>
      <c r="CY45" s="269" t="s">
        <v>675</v>
      </c>
      <c r="CZ45" s="269" t="s">
        <v>675</v>
      </c>
      <c r="DA45" s="269" t="s">
        <v>675</v>
      </c>
      <c r="DB45" s="269" t="s">
        <v>675</v>
      </c>
      <c r="DC45" s="269" t="s">
        <v>675</v>
      </c>
      <c r="DD45" s="269" t="s">
        <v>675</v>
      </c>
      <c r="DE45" s="269" t="s">
        <v>675</v>
      </c>
      <c r="DF45" s="270" t="str">
        <f>IF(CV$16=0,"",IF(OR(AND(CW$16=1,CW45="Y"),AND(CX$16=1,CX45="Y"),AND(CY$16=1,CY45="Y"),AND(CZ$16=1,CZ45="Y"),AND(DA$16=1,DA45="Y"),AND(DB$16=1,DB45="Y"),AND(DC$16=1,DC45="Y"),AND(DD$16=1,DD45="Y"),AND(DE$16=1,DE45="Y")),1,IF(OR(AND(CW$16=1,CW45="N"),AND(CX$16=1,CX45="N"),AND(CY$16=1,CY45="N"),AND(CZ$16=1,CZ45="N"),AND(DA$16=1,DA45="N"),AND(DB$16=1,DB45="N"),AND(DC$16=1,DC45="N"),AND(DD$16=1,DD45="N"),AND(DE$16=1,DE45="N")),0,"")))</f>
        <v/>
      </c>
      <c r="DG45" s="188"/>
      <c r="DH45" s="268"/>
      <c r="DI45" s="269" t="s">
        <v>675</v>
      </c>
      <c r="DJ45" s="269" t="s">
        <v>675</v>
      </c>
      <c r="DK45" s="270" t="str">
        <f ca="1">IF(DH$16=0,"",IF(OFFSET(DH45,0,DH$16)="Y",1,IF(OFFSET(DH45,0,DH$16)="N",0,"")))</f>
        <v/>
      </c>
      <c r="DL45" s="188"/>
      <c r="DM45" s="268"/>
      <c r="DN45" s="269" t="s">
        <v>675</v>
      </c>
      <c r="DO45" s="269" t="s">
        <v>675</v>
      </c>
      <c r="DP45" s="270" t="str">
        <f ca="1">IF(DM$16=0,"",IF(OFFSET(DM45,0,DM$16)="Y",1,IF(OFFSET(DM45,0,DM$16)="N",0,"")))</f>
        <v/>
      </c>
      <c r="DQ45" s="188"/>
      <c r="DR45" s="268"/>
      <c r="DS45" s="269" t="s">
        <v>676</v>
      </c>
      <c r="DT45" s="279"/>
      <c r="DU45" s="270" t="str">
        <f ca="1">IF(DR$16=0,"",IF(AND(OFFSET(DR45,0,1)="Y",DS$16="Yes"),1,IF(OFFSET(DR45,0,1)="N",1,0)))</f>
        <v/>
      </c>
      <c r="DV45" s="188"/>
      <c r="DW45" s="268"/>
      <c r="DX45" s="269" t="s">
        <v>676</v>
      </c>
      <c r="DY45" s="279"/>
      <c r="DZ45" s="270" t="str">
        <f ca="1">IF(DW$16=0,"",IF(AND(OFFSET(DW45,0,1)="Y",DX$16="Yes"),1,IF(OFFSET(DW45,0,1)="N",1,0)))</f>
        <v/>
      </c>
      <c r="EA45" s="188"/>
      <c r="EB45" s="268"/>
      <c r="EC45" s="269" t="s">
        <v>676</v>
      </c>
      <c r="ED45" s="279"/>
      <c r="EE45" s="270" t="str">
        <f ca="1">IF(EB$16=0,"",IF(AND(OFFSET(EB45,0,1)="Y",EC$16="Yes"),1,IF(OFFSET(EB45,0,1)="N",1,0)))</f>
        <v/>
      </c>
      <c r="EF45" s="188"/>
      <c r="EG45" s="268"/>
      <c r="EH45" s="269" t="s">
        <v>676</v>
      </c>
      <c r="EI45" s="279"/>
      <c r="EJ45" s="270" t="str">
        <f ca="1">IF(EG$16=0,"",IF(AND(OFFSET(EG45,0,1)="Y",EH$16="Yes"),1,IF(OFFSET(EG45,0,1)="N",1,0)))</f>
        <v/>
      </c>
      <c r="EK45" s="188"/>
      <c r="EL45" s="268"/>
      <c r="EM45" s="269" t="s">
        <v>676</v>
      </c>
      <c r="EN45" s="279"/>
      <c r="EO45" s="270" t="str">
        <f ca="1">IF(EL$16=0,"",IF(AND(OFFSET(EL45,0,1)="Y",EM$16="Yes"),1,IF(OFFSET(EL45,0,1)="N",1,0)))</f>
        <v/>
      </c>
      <c r="EP45" s="271"/>
      <c r="EQ45" s="509" t="str">
        <f ca="1">BP45</f>
        <v/>
      </c>
      <c r="ER45" s="509" t="str">
        <f t="shared" ref="ER45" ca="1" si="123">CL45</f>
        <v/>
      </c>
      <c r="ES45" s="509" t="str">
        <f t="shared" ref="ES45" ca="1" si="124">CT45</f>
        <v/>
      </c>
      <c r="ET45" s="509" t="str">
        <f t="shared" ref="ET45" si="125">DF45</f>
        <v/>
      </c>
      <c r="EU45" s="509" t="str">
        <f t="shared" ref="EU45" ca="1" si="126">DK45</f>
        <v/>
      </c>
      <c r="EV45" s="509" t="str">
        <f t="shared" ref="EV45" ca="1" si="127">DP45</f>
        <v/>
      </c>
      <c r="EW45" s="509" t="str">
        <f t="shared" ref="EW45" ca="1" si="128">DU45</f>
        <v/>
      </c>
      <c r="EX45" s="509" t="str">
        <f t="shared" ref="EX45" ca="1" si="129">DZ45</f>
        <v/>
      </c>
      <c r="EY45" s="509" t="str">
        <f t="shared" ref="EY45" ca="1" si="130">EE45</f>
        <v/>
      </c>
      <c r="EZ45" s="509" t="str">
        <f t="shared" ref="EZ45" ca="1" si="131">EJ45</f>
        <v/>
      </c>
      <c r="FA45" s="509" t="str">
        <f t="shared" ref="FA45" ca="1" si="132">EO45</f>
        <v/>
      </c>
      <c r="FC45" s="509">
        <f t="shared" ref="FC45" ca="1" si="133">COUNTA(EQ45:FA45)-COUNTBLANK(EQ45:FA45)</f>
        <v>0</v>
      </c>
      <c r="FD45" s="280">
        <f t="shared" ref="FD45" ca="1" si="134">SUM(EQ45:FA45)</f>
        <v>0</v>
      </c>
      <c r="FE45" s="280" t="str">
        <f t="shared" ref="FE45" ca="1" si="135">IF(AND(FC45=FD45,FD45&gt;0),"Show","Hide")</f>
        <v>Hide</v>
      </c>
      <c r="FF45" s="228"/>
      <c r="FG45" s="281"/>
      <c r="FH45" s="281"/>
      <c r="FI45" s="281"/>
      <c r="FJ45" s="281"/>
      <c r="FK45" s="281"/>
      <c r="FL45" s="281"/>
    </row>
    <row r="46" spans="1:168" ht="6" customHeight="1" x14ac:dyDescent="0.25">
      <c r="A46" s="28" t="s">
        <v>526</v>
      </c>
      <c r="C46" s="93"/>
      <c r="D46" s="128"/>
      <c r="E46" s="86"/>
      <c r="F46" s="195"/>
      <c r="G46" s="153"/>
      <c r="H46" s="182"/>
      <c r="I46" s="196"/>
      <c r="J46" s="96"/>
      <c r="K46" s="196"/>
      <c r="L46" s="127"/>
      <c r="M46" s="127"/>
      <c r="N46" s="127"/>
      <c r="O46" s="127"/>
      <c r="Q46" s="1"/>
      <c r="AE46" s="11"/>
      <c r="AF46" s="122"/>
      <c r="AG46" s="12" t="b">
        <f>AG45</f>
        <v>1</v>
      </c>
      <c r="AH46" s="12"/>
      <c r="AI46" s="168"/>
      <c r="AJ46" s="166"/>
      <c r="AK46" s="166"/>
      <c r="AL46" s="167"/>
      <c r="AM46" s="1"/>
      <c r="AN46" s="1"/>
      <c r="AO46" s="1"/>
      <c r="AP46" s="1"/>
      <c r="AQ46" s="1"/>
      <c r="AR46" s="1"/>
      <c r="AS46" s="1"/>
      <c r="AT46" s="230" t="str">
        <f t="shared" si="5"/>
        <v/>
      </c>
      <c r="AU46" s="231" t="str">
        <f t="shared" si="4"/>
        <v/>
      </c>
      <c r="AV46" s="227"/>
      <c r="AW46" s="230" t="str">
        <f>AW45</f>
        <v/>
      </c>
      <c r="AX46" s="227"/>
      <c r="AY46" s="230" t="str">
        <f>AY45</f>
        <v/>
      </c>
      <c r="AZ46" s="227"/>
      <c r="BA46" s="230" t="str">
        <f>BA45</f>
        <v/>
      </c>
      <c r="BB46" s="227"/>
      <c r="BC46" s="230" t="str">
        <f>BC45</f>
        <v/>
      </c>
      <c r="BD46" s="227"/>
      <c r="BE46" s="230" t="str">
        <f>BE45</f>
        <v/>
      </c>
      <c r="BF46" s="227"/>
      <c r="BG46" s="230" t="str">
        <f>BG45</f>
        <v/>
      </c>
      <c r="BH46" s="1"/>
      <c r="FE46" s="90" t="str">
        <f ca="1">FE45</f>
        <v>Hide</v>
      </c>
      <c r="FF46" s="228"/>
      <c r="FG46" s="281"/>
      <c r="FH46" s="281"/>
      <c r="FI46" s="281"/>
      <c r="FJ46" s="281"/>
      <c r="FK46" s="281"/>
      <c r="FL46" s="281"/>
    </row>
    <row r="47" spans="1:168" ht="6" customHeight="1" x14ac:dyDescent="0.25">
      <c r="A47" s="28" t="s">
        <v>526</v>
      </c>
      <c r="C47" s="92"/>
      <c r="D47" s="3"/>
      <c r="E47" s="82"/>
      <c r="F47" s="191"/>
      <c r="G47" s="154"/>
      <c r="H47" s="187"/>
      <c r="I47" s="192"/>
      <c r="J47" s="94"/>
      <c r="K47" s="192"/>
      <c r="L47" s="507"/>
      <c r="M47" s="507"/>
      <c r="N47" s="507"/>
      <c r="O47" s="507"/>
      <c r="Q47" s="1"/>
      <c r="AE47" s="11"/>
      <c r="AF47" s="122"/>
      <c r="AG47" s="124" t="b">
        <f>AG48</f>
        <v>1</v>
      </c>
      <c r="AH47" s="124"/>
      <c r="AI47" s="168"/>
      <c r="AJ47" s="166"/>
      <c r="AK47" s="166"/>
      <c r="AL47" s="167"/>
      <c r="AM47" s="1"/>
      <c r="AN47" s="1"/>
      <c r="AO47" s="1"/>
      <c r="AP47" s="1"/>
      <c r="AQ47" s="1"/>
      <c r="AR47" s="1"/>
      <c r="AS47" s="1"/>
      <c r="AT47" s="230" t="str">
        <f t="shared" si="5"/>
        <v/>
      </c>
      <c r="AU47" s="231" t="str">
        <f t="shared" si="4"/>
        <v/>
      </c>
      <c r="AV47" s="227"/>
      <c r="AW47" s="230" t="str">
        <f>AW48</f>
        <v/>
      </c>
      <c r="AX47" s="227"/>
      <c r="AY47" s="230" t="str">
        <f>AY48</f>
        <v/>
      </c>
      <c r="AZ47" s="227"/>
      <c r="BA47" s="230" t="str">
        <f>BA48</f>
        <v/>
      </c>
      <c r="BB47" s="227"/>
      <c r="BC47" s="230" t="str">
        <f>BC48</f>
        <v/>
      </c>
      <c r="BD47" s="227"/>
      <c r="BE47" s="230" t="str">
        <f>BE48</f>
        <v/>
      </c>
      <c r="BF47" s="227"/>
      <c r="BG47" s="230" t="str">
        <f>BG48</f>
        <v/>
      </c>
      <c r="BH47" s="1"/>
      <c r="FE47" s="90" t="str">
        <f ca="1">FE48</f>
        <v>Hide</v>
      </c>
      <c r="FF47" s="228"/>
      <c r="FG47" s="281"/>
      <c r="FH47" s="281"/>
      <c r="FI47" s="281"/>
      <c r="FJ47" s="281"/>
      <c r="FK47" s="281"/>
      <c r="FL47" s="281"/>
    </row>
    <row r="48" spans="1:168" ht="15" x14ac:dyDescent="0.25">
      <c r="A48" s="28" t="s">
        <v>526</v>
      </c>
      <c r="C48" s="176" t="s">
        <v>558</v>
      </c>
      <c r="D48" s="316" t="str">
        <f>IF(Cklst_Style=4,IF(FIND("--",$C$3)=11,MID($C$3,9,1)&amp;"."&amp;AI48,MID($C$3,9,2)&amp;"."&amp;AI48),IF(FIND("--",$C$3)=9,MID($C$3,7,1)&amp;"."&amp;AI48,MID($C$3,7,2)&amp;"."&amp;AI48))</f>
        <v>4.11</v>
      </c>
      <c r="E48" s="483" t="s">
        <v>791</v>
      </c>
      <c r="F48" s="177"/>
      <c r="G48" s="508" t="s">
        <v>203</v>
      </c>
      <c r="H48" s="181"/>
      <c r="I48" s="151" t="s">
        <v>216</v>
      </c>
      <c r="J48" s="143"/>
      <c r="K48" s="192"/>
      <c r="L48" s="482"/>
      <c r="M48" s="482"/>
      <c r="N48" s="482"/>
      <c r="O48" s="482"/>
      <c r="Q48" s="1"/>
      <c r="R48" s="171"/>
      <c r="S48" s="171"/>
      <c r="T48" s="171"/>
      <c r="U48" s="171"/>
      <c r="AE48" s="11" t="b">
        <f>IF(F48=CHAR(80),TRUE,FALSE)</f>
        <v>0</v>
      </c>
      <c r="AF48" s="122" t="b">
        <f>IF(H48=CHAR(80),TRUE,FALSE)</f>
        <v>0</v>
      </c>
      <c r="AG48" s="12" t="b">
        <f>IF(OR(C48=CHAR(80),C48="."),TRUE,FALSE)</f>
        <v>1</v>
      </c>
      <c r="AH48" s="218">
        <v>0</v>
      </c>
      <c r="AI48" s="169">
        <v>11</v>
      </c>
      <c r="AJ48" s="160"/>
      <c r="AK48" s="160"/>
      <c r="AL48" s="161" t="b">
        <v>1</v>
      </c>
      <c r="AM48" s="1"/>
      <c r="AN48" s="1"/>
      <c r="AO48" s="1"/>
      <c r="AP48" s="1"/>
      <c r="AQ48" s="1"/>
      <c r="AR48" s="1"/>
      <c r="AS48" s="1"/>
      <c r="AT48" s="230" t="str">
        <f t="shared" si="5"/>
        <v/>
      </c>
      <c r="AU48" s="231" t="str">
        <f t="shared" ref="AU48:AU74" si="136">IF(D48&lt;&gt;0,D48,"")</f>
        <v>4.11</v>
      </c>
      <c r="AV48" s="318"/>
      <c r="AW48" s="230" t="str">
        <f>IF(AND(Setup_Flag=1,AV48="",$C48=""),FALSE,"")</f>
        <v/>
      </c>
      <c r="AX48" s="318"/>
      <c r="AY48" s="230" t="str">
        <f>IF(AND(MR2_Flag=1,AX48="",$C48=""),FALSE,"")</f>
        <v/>
      </c>
      <c r="AZ48" s="318"/>
      <c r="BA48" s="230" t="str">
        <f>IF(AND(DP_Flag=1,AZ48="",$C48=""),FALSE,"")</f>
        <v/>
      </c>
      <c r="BB48" s="318"/>
      <c r="BC48" s="230" t="str">
        <f>IF(AND(SS_Flag=1,BB48="",$C48=""),FALSE,"")</f>
        <v/>
      </c>
      <c r="BD48" s="318"/>
      <c r="BE48" s="230" t="str">
        <f>IF(AND(SP_Flag=1,BD48="",$C48=""),FALSE,"")</f>
        <v/>
      </c>
      <c r="BF48" s="318"/>
      <c r="BG48" s="230" t="str">
        <f>IF(AND(FM_Flag=1,BF48="",$C48=""),FALSE,"")</f>
        <v/>
      </c>
      <c r="BH48" s="1"/>
      <c r="BI48" s="268"/>
      <c r="BJ48" s="269" t="s">
        <v>675</v>
      </c>
      <c r="BK48" s="269" t="s">
        <v>675</v>
      </c>
      <c r="BL48" s="269" t="s">
        <v>675</v>
      </c>
      <c r="BM48" s="269" t="s">
        <v>675</v>
      </c>
      <c r="BN48" s="269" t="s">
        <v>675</v>
      </c>
      <c r="BO48" s="269" t="s">
        <v>675</v>
      </c>
      <c r="BP48" s="270" t="str">
        <f ca="1">IF(OR(BI$16=0,BR$16&lt;&gt;0),"",IF(OFFSET(BI48,0,BI$16)="Y",1,IF(OFFSET(BI48,0,BI$16)="N",0,"")))</f>
        <v/>
      </c>
      <c r="BQ48" s="278"/>
      <c r="BR48" s="268"/>
      <c r="BS48" s="269" t="s">
        <v>675</v>
      </c>
      <c r="BT48" s="269" t="s">
        <v>675</v>
      </c>
      <c r="BU48" s="269" t="s">
        <v>675</v>
      </c>
      <c r="BV48" s="269" t="s">
        <v>675</v>
      </c>
      <c r="BW48" s="269" t="s">
        <v>675</v>
      </c>
      <c r="BX48" s="269" t="s">
        <v>675</v>
      </c>
      <c r="BY48" s="269" t="s">
        <v>675</v>
      </c>
      <c r="BZ48" s="269" t="s">
        <v>675</v>
      </c>
      <c r="CA48" s="269" t="s">
        <v>675</v>
      </c>
      <c r="CB48" s="269" t="s">
        <v>675</v>
      </c>
      <c r="CC48" s="269" t="s">
        <v>675</v>
      </c>
      <c r="CD48" s="269" t="s">
        <v>675</v>
      </c>
      <c r="CE48" s="269" t="s">
        <v>675</v>
      </c>
      <c r="CF48" s="269" t="s">
        <v>675</v>
      </c>
      <c r="CG48" s="269" t="s">
        <v>675</v>
      </c>
      <c r="CH48" s="269" t="s">
        <v>675</v>
      </c>
      <c r="CI48" s="269" t="s">
        <v>675</v>
      </c>
      <c r="CJ48" s="269" t="s">
        <v>675</v>
      </c>
      <c r="CK48" s="269" t="s">
        <v>675</v>
      </c>
      <c r="CL48" s="270" t="str">
        <f ca="1">IF(BR$16=0,"",IF(OFFSET(BR48,0,BR$16)="Y",1,IF(OFFSET(BR48,0,BR$16)="N",0,"")))</f>
        <v/>
      </c>
      <c r="CM48" s="278"/>
      <c r="CN48" s="268"/>
      <c r="CO48" s="269" t="s">
        <v>675</v>
      </c>
      <c r="CP48" s="269" t="s">
        <v>675</v>
      </c>
      <c r="CQ48" s="269" t="s">
        <v>675</v>
      </c>
      <c r="CR48" s="269" t="s">
        <v>675</v>
      </c>
      <c r="CS48" s="269" t="s">
        <v>675</v>
      </c>
      <c r="CT48" s="270" t="str">
        <f ca="1">IF(OR(CN$16=0,CW$16&lt;&gt;0),"",IF(CW$16=1,0,IF(OFFSET(CN48,0,CN$16)="Y",1,IF(OFFSET(CN48,0,CN$16)="N",0,""))))</f>
        <v/>
      </c>
      <c r="CU48" s="188"/>
      <c r="CV48" s="268"/>
      <c r="CW48" s="269" t="s">
        <v>675</v>
      </c>
      <c r="CX48" s="269" t="s">
        <v>675</v>
      </c>
      <c r="CY48" s="269" t="s">
        <v>675</v>
      </c>
      <c r="CZ48" s="269" t="s">
        <v>675</v>
      </c>
      <c r="DA48" s="269" t="s">
        <v>675</v>
      </c>
      <c r="DB48" s="269" t="s">
        <v>675</v>
      </c>
      <c r="DC48" s="269" t="s">
        <v>675</v>
      </c>
      <c r="DD48" s="269" t="s">
        <v>675</v>
      </c>
      <c r="DE48" s="269" t="s">
        <v>675</v>
      </c>
      <c r="DF48" s="270" t="str">
        <f>IF(CV$16=0,"",IF(OR(AND(CW$16=1,CW48="Y"),AND(CX$16=1,CX48="Y"),AND(CY$16=1,CY48="Y"),AND(CZ$16=1,CZ48="Y"),AND(DA$16=1,DA48="Y"),AND(DB$16=1,DB48="Y"),AND(DC$16=1,DC48="Y"),AND(DD$16=1,DD48="Y"),AND(DE$16=1,DE48="Y")),1,IF(OR(AND(CW$16=1,CW48="N"),AND(CX$16=1,CX48="N"),AND(CY$16=1,CY48="N"),AND(CZ$16=1,CZ48="N"),AND(DA$16=1,DA48="N"),AND(DB$16=1,DB48="N"),AND(DC$16=1,DC48="N"),AND(DD$16=1,DD48="N"),AND(DE$16=1,DE48="N")),0,"")))</f>
        <v/>
      </c>
      <c r="DG48" s="188"/>
      <c r="DH48" s="268"/>
      <c r="DI48" s="269" t="s">
        <v>675</v>
      </c>
      <c r="DJ48" s="269" t="s">
        <v>675</v>
      </c>
      <c r="DK48" s="270" t="str">
        <f ca="1">IF(DH$16=0,"",IF(OFFSET(DH48,0,DH$16)="Y",1,IF(OFFSET(DH48,0,DH$16)="N",0,"")))</f>
        <v/>
      </c>
      <c r="DL48" s="188"/>
      <c r="DM48" s="268"/>
      <c r="DN48" s="269" t="s">
        <v>675</v>
      </c>
      <c r="DO48" s="269" t="s">
        <v>675</v>
      </c>
      <c r="DP48" s="270" t="str">
        <f ca="1">IF(DM$16=0,"",IF(OFFSET(DM48,0,DM$16)="Y",1,IF(OFFSET(DM48,0,DM$16)="N",0,"")))</f>
        <v/>
      </c>
      <c r="DQ48" s="188"/>
      <c r="DR48" s="268"/>
      <c r="DS48" s="269" t="s">
        <v>676</v>
      </c>
      <c r="DT48" s="279"/>
      <c r="DU48" s="270" t="str">
        <f ca="1">IF(DR$16=0,"",IF(AND(OFFSET(DR48,0,1)="Y",DS$16="Yes"),1,IF(OFFSET(DR48,0,1)="N",1,0)))</f>
        <v/>
      </c>
      <c r="DV48" s="188"/>
      <c r="DW48" s="268"/>
      <c r="DX48" s="269" t="s">
        <v>676</v>
      </c>
      <c r="DY48" s="279"/>
      <c r="DZ48" s="270" t="str">
        <f ca="1">IF(DW$16=0,"",IF(AND(OFFSET(DW48,0,1)="Y",DX$16="Yes"),1,IF(OFFSET(DW48,0,1)="N",1,0)))</f>
        <v/>
      </c>
      <c r="EA48" s="188"/>
      <c r="EB48" s="268"/>
      <c r="EC48" s="269" t="s">
        <v>676</v>
      </c>
      <c r="ED48" s="279"/>
      <c r="EE48" s="270" t="str">
        <f ca="1">IF(EB$16=0,"",IF(AND(OFFSET(EB48,0,1)="Y",EC$16="Yes"),1,IF(OFFSET(EB48,0,1)="N",1,0)))</f>
        <v/>
      </c>
      <c r="EF48" s="188"/>
      <c r="EG48" s="268"/>
      <c r="EH48" s="269" t="s">
        <v>676</v>
      </c>
      <c r="EI48" s="279"/>
      <c r="EJ48" s="270" t="str">
        <f ca="1">IF(EG$16=0,"",IF(AND(OFFSET(EG48,0,1)="Y",EH$16="Yes"),1,IF(OFFSET(EG48,0,1)="N",1,0)))</f>
        <v/>
      </c>
      <c r="EK48" s="188"/>
      <c r="EL48" s="268"/>
      <c r="EM48" s="269" t="s">
        <v>676</v>
      </c>
      <c r="EN48" s="279"/>
      <c r="EO48" s="270" t="str">
        <f ca="1">IF(EL$16=0,"",IF(AND(OFFSET(EL48,0,1)="Y",EM$16="Yes"),1,IF(OFFSET(EL48,0,1)="N",1,0)))</f>
        <v/>
      </c>
      <c r="EP48" s="271"/>
      <c r="EQ48" s="509" t="str">
        <f ca="1">BP48</f>
        <v/>
      </c>
      <c r="ER48" s="509" t="str">
        <f t="shared" ref="ER48" ca="1" si="137">CL48</f>
        <v/>
      </c>
      <c r="ES48" s="509" t="str">
        <f t="shared" ref="ES48" ca="1" si="138">CT48</f>
        <v/>
      </c>
      <c r="ET48" s="509" t="str">
        <f t="shared" ref="ET48" si="139">DF48</f>
        <v/>
      </c>
      <c r="EU48" s="509" t="str">
        <f t="shared" ref="EU48" ca="1" si="140">DK48</f>
        <v/>
      </c>
      <c r="EV48" s="509" t="str">
        <f t="shared" ref="EV48" ca="1" si="141">DP48</f>
        <v/>
      </c>
      <c r="EW48" s="509" t="str">
        <f t="shared" ref="EW48" ca="1" si="142">DU48</f>
        <v/>
      </c>
      <c r="EX48" s="509" t="str">
        <f t="shared" ref="EX48" ca="1" si="143">DZ48</f>
        <v/>
      </c>
      <c r="EY48" s="509" t="str">
        <f t="shared" ref="EY48" ca="1" si="144">EE48</f>
        <v/>
      </c>
      <c r="EZ48" s="509" t="str">
        <f t="shared" ref="EZ48" ca="1" si="145">EJ48</f>
        <v/>
      </c>
      <c r="FA48" s="509" t="str">
        <f t="shared" ref="FA48" ca="1" si="146">EO48</f>
        <v/>
      </c>
      <c r="FC48" s="509">
        <f t="shared" ref="FC48" ca="1" si="147">COUNTA(EQ48:FA48)-COUNTBLANK(EQ48:FA48)</f>
        <v>0</v>
      </c>
      <c r="FD48" s="280">
        <f t="shared" ref="FD48" ca="1" si="148">SUM(EQ48:FA48)</f>
        <v>0</v>
      </c>
      <c r="FE48" s="280" t="str">
        <f t="shared" ref="FE48" ca="1" si="149">IF(AND(FC48=FD48,FD48&gt;0),"Show","Hide")</f>
        <v>Hide</v>
      </c>
      <c r="FF48" s="228"/>
      <c r="FG48" s="281"/>
      <c r="FH48" s="281"/>
      <c r="FI48" s="281"/>
      <c r="FJ48" s="281"/>
      <c r="FK48" s="281"/>
      <c r="FL48" s="281"/>
    </row>
    <row r="49" spans="1:168" ht="6" customHeight="1" x14ac:dyDescent="0.25">
      <c r="A49" s="28" t="s">
        <v>526</v>
      </c>
      <c r="C49" s="93"/>
      <c r="D49" s="128"/>
      <c r="E49" s="86"/>
      <c r="F49" s="195"/>
      <c r="G49" s="153"/>
      <c r="H49" s="182"/>
      <c r="I49" s="196"/>
      <c r="J49" s="96"/>
      <c r="K49" s="196"/>
      <c r="L49" s="127"/>
      <c r="M49" s="127"/>
      <c r="N49" s="127"/>
      <c r="O49" s="127"/>
      <c r="Q49" s="1"/>
      <c r="AE49" s="11"/>
      <c r="AF49" s="122"/>
      <c r="AG49" s="12" t="b">
        <f>AG48</f>
        <v>1</v>
      </c>
      <c r="AH49" s="12"/>
      <c r="AI49" s="168"/>
      <c r="AJ49" s="166"/>
      <c r="AK49" s="166"/>
      <c r="AL49" s="167"/>
      <c r="AM49" s="1"/>
      <c r="AN49" s="1"/>
      <c r="AO49" s="1"/>
      <c r="AP49" s="1"/>
      <c r="AQ49" s="1"/>
      <c r="AR49" s="1"/>
      <c r="AS49" s="1"/>
      <c r="AT49" s="230" t="str">
        <f t="shared" ref="AT49:AT73" si="150">IF(AG49&lt;&gt;TRUE,FALSE,"")</f>
        <v/>
      </c>
      <c r="AU49" s="231" t="str">
        <f t="shared" si="136"/>
        <v/>
      </c>
      <c r="AV49" s="227"/>
      <c r="AW49" s="230" t="str">
        <f>AW48</f>
        <v/>
      </c>
      <c r="AX49" s="227"/>
      <c r="AY49" s="230" t="str">
        <f>AY48</f>
        <v/>
      </c>
      <c r="AZ49" s="227"/>
      <c r="BA49" s="230" t="str">
        <f>BA48</f>
        <v/>
      </c>
      <c r="BB49" s="227"/>
      <c r="BC49" s="230" t="str">
        <f>BC48</f>
        <v/>
      </c>
      <c r="BD49" s="227"/>
      <c r="BE49" s="230" t="str">
        <f>BE48</f>
        <v/>
      </c>
      <c r="BF49" s="227"/>
      <c r="BG49" s="230" t="str">
        <f>BG48</f>
        <v/>
      </c>
      <c r="BH49" s="1"/>
      <c r="FE49" s="90" t="str">
        <f ca="1">FE48</f>
        <v>Hide</v>
      </c>
      <c r="FF49" s="228"/>
      <c r="FG49" s="281"/>
      <c r="FH49" s="281"/>
      <c r="FI49" s="281"/>
      <c r="FJ49" s="281"/>
      <c r="FK49" s="281"/>
      <c r="FL49" s="281"/>
    </row>
    <row r="50" spans="1:168" ht="6" customHeight="1" x14ac:dyDescent="0.25">
      <c r="A50" s="28" t="s">
        <v>526</v>
      </c>
      <c r="C50" s="92"/>
      <c r="D50" s="3"/>
      <c r="E50" s="82"/>
      <c r="F50" s="191"/>
      <c r="G50" s="154"/>
      <c r="H50" s="187"/>
      <c r="I50" s="192"/>
      <c r="J50" s="94"/>
      <c r="K50" s="192"/>
      <c r="L50" s="507"/>
      <c r="M50" s="507"/>
      <c r="N50" s="507"/>
      <c r="O50" s="507"/>
      <c r="Q50" s="1"/>
      <c r="AE50" s="11"/>
      <c r="AF50" s="122"/>
      <c r="AG50" s="124" t="b">
        <f>AG51</f>
        <v>1</v>
      </c>
      <c r="AH50" s="124"/>
      <c r="AI50" s="168"/>
      <c r="AJ50" s="166"/>
      <c r="AK50" s="166"/>
      <c r="AL50" s="167"/>
      <c r="AM50" s="1"/>
      <c r="AN50" s="1"/>
      <c r="AO50" s="1"/>
      <c r="AP50" s="1"/>
      <c r="AQ50" s="1"/>
      <c r="AR50" s="1"/>
      <c r="AS50" s="1"/>
      <c r="AT50" s="230" t="str">
        <f t="shared" si="150"/>
        <v/>
      </c>
      <c r="AU50" s="231" t="str">
        <f t="shared" si="136"/>
        <v/>
      </c>
      <c r="AV50" s="227"/>
      <c r="AW50" s="230" t="str">
        <f>AW51</f>
        <v/>
      </c>
      <c r="AX50" s="227"/>
      <c r="AY50" s="230" t="str">
        <f>AY51</f>
        <v/>
      </c>
      <c r="AZ50" s="227"/>
      <c r="BA50" s="230" t="str">
        <f>BA51</f>
        <v/>
      </c>
      <c r="BB50" s="227"/>
      <c r="BC50" s="230" t="str">
        <f>BC51</f>
        <v/>
      </c>
      <c r="BD50" s="227"/>
      <c r="BE50" s="230" t="str">
        <f>BE51</f>
        <v/>
      </c>
      <c r="BF50" s="227"/>
      <c r="BG50" s="230" t="str">
        <f>BG51</f>
        <v/>
      </c>
      <c r="BH50" s="1"/>
      <c r="FE50" s="90" t="str">
        <f ca="1">FE51</f>
        <v>Hide</v>
      </c>
      <c r="FF50" s="228"/>
      <c r="FG50" s="281"/>
      <c r="FH50" s="281"/>
      <c r="FI50" s="281"/>
      <c r="FJ50" s="281"/>
      <c r="FK50" s="281"/>
      <c r="FL50" s="281"/>
    </row>
    <row r="51" spans="1:168" ht="26.4" x14ac:dyDescent="0.25">
      <c r="A51" s="28" t="s">
        <v>526</v>
      </c>
      <c r="C51" s="176" t="s">
        <v>558</v>
      </c>
      <c r="D51" s="316" t="str">
        <f>IF(Cklst_Style=4,IF(FIND("--",$C$3)=11,MID($C$3,9,1)&amp;"."&amp;AI51,MID($C$3,9,2)&amp;"."&amp;AI51),IF(FIND("--",$C$3)=9,MID($C$3,7,1)&amp;"."&amp;AI51,MID($C$3,7,2)&amp;"."&amp;AI51))</f>
        <v>4.12</v>
      </c>
      <c r="E51" s="481" t="s">
        <v>792</v>
      </c>
      <c r="F51" s="177"/>
      <c r="G51" s="508" t="s">
        <v>203</v>
      </c>
      <c r="H51" s="181"/>
      <c r="I51" s="151" t="s">
        <v>216</v>
      </c>
      <c r="J51" s="143"/>
      <c r="K51" s="192"/>
      <c r="L51" s="482"/>
      <c r="M51" s="482"/>
      <c r="N51" s="482"/>
      <c r="O51" s="482"/>
      <c r="Q51" s="1"/>
      <c r="R51" s="171"/>
      <c r="S51" s="171"/>
      <c r="T51" s="171"/>
      <c r="U51" s="171"/>
      <c r="AE51" s="11" t="b">
        <f>IF(F51=CHAR(80),TRUE,FALSE)</f>
        <v>0</v>
      </c>
      <c r="AF51" s="122" t="b">
        <f>IF(H51=CHAR(80),TRUE,FALSE)</f>
        <v>0</v>
      </c>
      <c r="AG51" s="12" t="b">
        <f>IF(OR(C51=CHAR(80),C51="."),TRUE,FALSE)</f>
        <v>1</v>
      </c>
      <c r="AH51" s="218">
        <v>0</v>
      </c>
      <c r="AI51" s="169">
        <v>12</v>
      </c>
      <c r="AJ51" s="160"/>
      <c r="AK51" s="160" t="b">
        <v>1</v>
      </c>
      <c r="AL51" s="161"/>
      <c r="AM51" s="1"/>
      <c r="AN51" s="1"/>
      <c r="AO51" s="1"/>
      <c r="AP51" s="1"/>
      <c r="AQ51" s="1"/>
      <c r="AR51" s="1"/>
      <c r="AS51" s="1"/>
      <c r="AT51" s="230" t="str">
        <f t="shared" si="150"/>
        <v/>
      </c>
      <c r="AU51" s="231" t="str">
        <f t="shared" si="136"/>
        <v>4.12</v>
      </c>
      <c r="AV51" s="318"/>
      <c r="AW51" s="230" t="str">
        <f>IF(AND(Setup_Flag=1,AV51="",$C51=""),FALSE,"")</f>
        <v/>
      </c>
      <c r="AX51" s="318"/>
      <c r="AY51" s="230" t="str">
        <f>IF(AND(MR2_Flag=1,AX51="",$C51=""),FALSE,"")</f>
        <v/>
      </c>
      <c r="AZ51" s="318"/>
      <c r="BA51" s="230" t="str">
        <f>IF(AND(DP_Flag=1,AZ51="",$C51=""),FALSE,"")</f>
        <v/>
      </c>
      <c r="BB51" s="318"/>
      <c r="BC51" s="230" t="str">
        <f>IF(AND(SS_Flag=1,BB51="",$C51=""),FALSE,"")</f>
        <v/>
      </c>
      <c r="BD51" s="318"/>
      <c r="BE51" s="230" t="str">
        <f>IF(AND(SP_Flag=1,BD51="",$C51=""),FALSE,"")</f>
        <v/>
      </c>
      <c r="BF51" s="318"/>
      <c r="BG51" s="230" t="str">
        <f>IF(AND(FM_Flag=1,BF51="",$C51=""),FALSE,"")</f>
        <v/>
      </c>
      <c r="BH51" s="1"/>
      <c r="BI51" s="268"/>
      <c r="BJ51" s="269" t="s">
        <v>675</v>
      </c>
      <c r="BK51" s="269" t="s">
        <v>675</v>
      </c>
      <c r="BL51" s="269" t="s">
        <v>675</v>
      </c>
      <c r="BM51" s="269" t="s">
        <v>675</v>
      </c>
      <c r="BN51" s="269" t="s">
        <v>675</v>
      </c>
      <c r="BO51" s="269" t="s">
        <v>675</v>
      </c>
      <c r="BP51" s="270" t="str">
        <f ca="1">IF(OR(BI$16=0,BR$16&lt;&gt;0),"",IF(OFFSET(BI51,0,BI$16)="Y",1,IF(OFFSET(BI51,0,BI$16)="N",0,"")))</f>
        <v/>
      </c>
      <c r="BQ51" s="278"/>
      <c r="BR51" s="268"/>
      <c r="BS51" s="269" t="s">
        <v>675</v>
      </c>
      <c r="BT51" s="269" t="s">
        <v>675</v>
      </c>
      <c r="BU51" s="269" t="s">
        <v>675</v>
      </c>
      <c r="BV51" s="269" t="s">
        <v>675</v>
      </c>
      <c r="BW51" s="269" t="s">
        <v>675</v>
      </c>
      <c r="BX51" s="269" t="s">
        <v>675</v>
      </c>
      <c r="BY51" s="269" t="s">
        <v>675</v>
      </c>
      <c r="BZ51" s="269" t="s">
        <v>675</v>
      </c>
      <c r="CA51" s="269" t="s">
        <v>675</v>
      </c>
      <c r="CB51" s="269" t="s">
        <v>675</v>
      </c>
      <c r="CC51" s="269" t="s">
        <v>675</v>
      </c>
      <c r="CD51" s="269" t="s">
        <v>675</v>
      </c>
      <c r="CE51" s="269" t="s">
        <v>675</v>
      </c>
      <c r="CF51" s="269" t="s">
        <v>675</v>
      </c>
      <c r="CG51" s="269" t="s">
        <v>675</v>
      </c>
      <c r="CH51" s="269" t="s">
        <v>675</v>
      </c>
      <c r="CI51" s="269" t="s">
        <v>675</v>
      </c>
      <c r="CJ51" s="269" t="s">
        <v>675</v>
      </c>
      <c r="CK51" s="269" t="s">
        <v>675</v>
      </c>
      <c r="CL51" s="270" t="str">
        <f ca="1">IF(BR$16=0,"",IF(OFFSET(BR51,0,BR$16)="Y",1,IF(OFFSET(BR51,0,BR$16)="N",0,"")))</f>
        <v/>
      </c>
      <c r="CM51" s="278"/>
      <c r="CN51" s="268"/>
      <c r="CO51" s="269" t="s">
        <v>675</v>
      </c>
      <c r="CP51" s="269" t="s">
        <v>675</v>
      </c>
      <c r="CQ51" s="269" t="s">
        <v>675</v>
      </c>
      <c r="CR51" s="269" t="s">
        <v>675</v>
      </c>
      <c r="CS51" s="269" t="s">
        <v>675</v>
      </c>
      <c r="CT51" s="270" t="str">
        <f ca="1">IF(OR(CN$16=0,CW$16&lt;&gt;0),"",IF(CW$16=1,0,IF(OFFSET(CN51,0,CN$16)="Y",1,IF(OFFSET(CN51,0,CN$16)="N",0,""))))</f>
        <v/>
      </c>
      <c r="CU51" s="188"/>
      <c r="CV51" s="268"/>
      <c r="CW51" s="269" t="s">
        <v>675</v>
      </c>
      <c r="CX51" s="269" t="s">
        <v>675</v>
      </c>
      <c r="CY51" s="269" t="s">
        <v>675</v>
      </c>
      <c r="CZ51" s="269" t="s">
        <v>675</v>
      </c>
      <c r="DA51" s="269" t="s">
        <v>675</v>
      </c>
      <c r="DB51" s="269" t="s">
        <v>675</v>
      </c>
      <c r="DC51" s="269" t="s">
        <v>675</v>
      </c>
      <c r="DD51" s="269" t="s">
        <v>675</v>
      </c>
      <c r="DE51" s="269" t="s">
        <v>675</v>
      </c>
      <c r="DF51" s="270" t="str">
        <f>IF(CV$16=0,"",IF(OR(AND(CW$16=1,CW51="Y"),AND(CX$16=1,CX51="Y"),AND(CY$16=1,CY51="Y"),AND(CZ$16=1,CZ51="Y"),AND(DA$16=1,DA51="Y"),AND(DB$16=1,DB51="Y"),AND(DC$16=1,DC51="Y"),AND(DD$16=1,DD51="Y"),AND(DE$16=1,DE51="Y")),1,IF(OR(AND(CW$16=1,CW51="N"),AND(CX$16=1,CX51="N"),AND(CY$16=1,CY51="N"),AND(CZ$16=1,CZ51="N"),AND(DA$16=1,DA51="N"),AND(DB$16=1,DB51="N"),AND(DC$16=1,DC51="N"),AND(DD$16=1,DD51="N"),AND(DE$16=1,DE51="N")),0,"")))</f>
        <v/>
      </c>
      <c r="DG51" s="188"/>
      <c r="DH51" s="268"/>
      <c r="DI51" s="269" t="s">
        <v>675</v>
      </c>
      <c r="DJ51" s="269" t="s">
        <v>675</v>
      </c>
      <c r="DK51" s="270" t="str">
        <f ca="1">IF(DH$16=0,"",IF(OFFSET(DH51,0,DH$16)="Y",1,IF(OFFSET(DH51,0,DH$16)="N",0,"")))</f>
        <v/>
      </c>
      <c r="DL51" s="188"/>
      <c r="DM51" s="268"/>
      <c r="DN51" s="269" t="s">
        <v>675</v>
      </c>
      <c r="DO51" s="269" t="s">
        <v>675</v>
      </c>
      <c r="DP51" s="270" t="str">
        <f ca="1">IF(DM$16=0,"",IF(OFFSET(DM51,0,DM$16)="Y",1,IF(OFFSET(DM51,0,DM$16)="N",0,"")))</f>
        <v/>
      </c>
      <c r="DQ51" s="188"/>
      <c r="DR51" s="268"/>
      <c r="DS51" s="269" t="s">
        <v>676</v>
      </c>
      <c r="DT51" s="279"/>
      <c r="DU51" s="270" t="str">
        <f ca="1">IF(DR$16=0,"",IF(AND(OFFSET(DR51,0,1)="Y",DS$16="Yes"),1,IF(OFFSET(DR51,0,1)="N",1,0)))</f>
        <v/>
      </c>
      <c r="DV51" s="188"/>
      <c r="DW51" s="268"/>
      <c r="DX51" s="269" t="s">
        <v>676</v>
      </c>
      <c r="DY51" s="279"/>
      <c r="DZ51" s="270" t="str">
        <f ca="1">IF(DW$16=0,"",IF(AND(OFFSET(DW51,0,1)="Y",DX$16="Yes"),1,IF(OFFSET(DW51,0,1)="N",1,0)))</f>
        <v/>
      </c>
      <c r="EA51" s="188"/>
      <c r="EB51" s="268"/>
      <c r="EC51" s="269" t="s">
        <v>676</v>
      </c>
      <c r="ED51" s="279"/>
      <c r="EE51" s="270" t="str">
        <f ca="1">IF(EB$16=0,"",IF(AND(OFFSET(EB51,0,1)="Y",EC$16="Yes"),1,IF(OFFSET(EB51,0,1)="N",1,0)))</f>
        <v/>
      </c>
      <c r="EF51" s="188"/>
      <c r="EG51" s="268"/>
      <c r="EH51" s="269" t="s">
        <v>676</v>
      </c>
      <c r="EI51" s="279"/>
      <c r="EJ51" s="270" t="str">
        <f ca="1">IF(EG$16=0,"",IF(AND(OFFSET(EG51,0,1)="Y",EH$16="Yes"),1,IF(OFFSET(EG51,0,1)="N",1,0)))</f>
        <v/>
      </c>
      <c r="EK51" s="188"/>
      <c r="EL51" s="268"/>
      <c r="EM51" s="269" t="s">
        <v>676</v>
      </c>
      <c r="EN51" s="279"/>
      <c r="EO51" s="270" t="str">
        <f ca="1">IF(EL$16=0,"",IF(AND(OFFSET(EL51,0,1)="Y",EM$16="Yes"),1,IF(OFFSET(EL51,0,1)="N",1,0)))</f>
        <v/>
      </c>
      <c r="EP51" s="271"/>
      <c r="EQ51" s="509" t="str">
        <f ca="1">BP51</f>
        <v/>
      </c>
      <c r="ER51" s="509" t="str">
        <f t="shared" ref="ER51" ca="1" si="151">CL51</f>
        <v/>
      </c>
      <c r="ES51" s="509" t="str">
        <f t="shared" ref="ES51" ca="1" si="152">CT51</f>
        <v/>
      </c>
      <c r="ET51" s="509" t="str">
        <f t="shared" ref="ET51" si="153">DF51</f>
        <v/>
      </c>
      <c r="EU51" s="509" t="str">
        <f t="shared" ref="EU51" ca="1" si="154">DK51</f>
        <v/>
      </c>
      <c r="EV51" s="509" t="str">
        <f t="shared" ref="EV51" ca="1" si="155">DP51</f>
        <v/>
      </c>
      <c r="EW51" s="509" t="str">
        <f t="shared" ref="EW51" ca="1" si="156">DU51</f>
        <v/>
      </c>
      <c r="EX51" s="509" t="str">
        <f t="shared" ref="EX51" ca="1" si="157">DZ51</f>
        <v/>
      </c>
      <c r="EY51" s="509" t="str">
        <f t="shared" ref="EY51" ca="1" si="158">EE51</f>
        <v/>
      </c>
      <c r="EZ51" s="509" t="str">
        <f t="shared" ref="EZ51" ca="1" si="159">EJ51</f>
        <v/>
      </c>
      <c r="FA51" s="509" t="str">
        <f t="shared" ref="FA51" ca="1" si="160">EO51</f>
        <v/>
      </c>
      <c r="FC51" s="509">
        <f t="shared" ref="FC51" ca="1" si="161">COUNTA(EQ51:FA51)-COUNTBLANK(EQ51:FA51)</f>
        <v>0</v>
      </c>
      <c r="FD51" s="280">
        <f t="shared" ref="FD51" ca="1" si="162">SUM(EQ51:FA51)</f>
        <v>0</v>
      </c>
      <c r="FE51" s="280" t="str">
        <f t="shared" ref="FE51" ca="1" si="163">IF(AND(FC51=FD51,FD51&gt;0),"Show","Hide")</f>
        <v>Hide</v>
      </c>
      <c r="FF51" s="228"/>
      <c r="FG51" s="281"/>
      <c r="FH51" s="281"/>
      <c r="FI51" s="281"/>
      <c r="FJ51" s="281"/>
      <c r="FK51" s="281"/>
      <c r="FL51" s="281"/>
    </row>
    <row r="52" spans="1:168" ht="6" customHeight="1" x14ac:dyDescent="0.25">
      <c r="A52" s="28" t="s">
        <v>526</v>
      </c>
      <c r="C52" s="93"/>
      <c r="D52" s="128"/>
      <c r="E52" s="86"/>
      <c r="F52" s="195"/>
      <c r="G52" s="153"/>
      <c r="H52" s="182"/>
      <c r="I52" s="196"/>
      <c r="J52" s="96"/>
      <c r="K52" s="196"/>
      <c r="L52" s="127"/>
      <c r="M52" s="127"/>
      <c r="N52" s="127"/>
      <c r="O52" s="127"/>
      <c r="Q52" s="1"/>
      <c r="AE52" s="11"/>
      <c r="AF52" s="122"/>
      <c r="AG52" s="12" t="b">
        <f>AG51</f>
        <v>1</v>
      </c>
      <c r="AH52" s="12"/>
      <c r="AI52" s="168"/>
      <c r="AJ52" s="166"/>
      <c r="AK52" s="166"/>
      <c r="AL52" s="167"/>
      <c r="AM52" s="1"/>
      <c r="AN52" s="1"/>
      <c r="AO52" s="1"/>
      <c r="AP52" s="1"/>
      <c r="AQ52" s="1"/>
      <c r="AR52" s="1"/>
      <c r="AS52" s="1"/>
      <c r="AT52" s="230" t="str">
        <f t="shared" si="150"/>
        <v/>
      </c>
      <c r="AU52" s="231" t="str">
        <f t="shared" si="136"/>
        <v/>
      </c>
      <c r="AV52" s="227"/>
      <c r="AW52" s="230" t="str">
        <f>AW51</f>
        <v/>
      </c>
      <c r="AX52" s="227"/>
      <c r="AY52" s="230" t="str">
        <f>AY51</f>
        <v/>
      </c>
      <c r="AZ52" s="227"/>
      <c r="BA52" s="230" t="str">
        <f>BA51</f>
        <v/>
      </c>
      <c r="BB52" s="227"/>
      <c r="BC52" s="230" t="str">
        <f>BC51</f>
        <v/>
      </c>
      <c r="BD52" s="227"/>
      <c r="BE52" s="230" t="str">
        <f>BE51</f>
        <v/>
      </c>
      <c r="BF52" s="227"/>
      <c r="BG52" s="230" t="str">
        <f>BG51</f>
        <v/>
      </c>
      <c r="BH52" s="1"/>
      <c r="FE52" s="90" t="str">
        <f ca="1">FE51</f>
        <v>Hide</v>
      </c>
      <c r="FF52" s="228"/>
      <c r="FG52" s="281"/>
      <c r="FH52" s="281"/>
      <c r="FI52" s="281"/>
      <c r="FJ52" s="281"/>
      <c r="FK52" s="281"/>
      <c r="FL52" s="281"/>
    </row>
    <row r="53" spans="1:168" ht="6" customHeight="1" x14ac:dyDescent="0.25">
      <c r="A53" s="28" t="s">
        <v>526</v>
      </c>
      <c r="C53" s="92"/>
      <c r="D53" s="3"/>
      <c r="E53" s="82"/>
      <c r="F53" s="191"/>
      <c r="G53" s="154"/>
      <c r="H53" s="187"/>
      <c r="I53" s="192"/>
      <c r="J53" s="94"/>
      <c r="K53" s="192"/>
      <c r="L53" s="507"/>
      <c r="M53" s="507"/>
      <c r="N53" s="507"/>
      <c r="O53" s="507"/>
      <c r="Q53" s="1"/>
      <c r="AE53" s="11"/>
      <c r="AF53" s="122"/>
      <c r="AG53" s="124" t="b">
        <f>AG54</f>
        <v>1</v>
      </c>
      <c r="AH53" s="124"/>
      <c r="AI53" s="168"/>
      <c r="AJ53" s="166"/>
      <c r="AK53" s="166"/>
      <c r="AL53" s="167"/>
      <c r="AM53" s="1"/>
      <c r="AN53" s="1"/>
      <c r="AO53" s="1"/>
      <c r="AP53" s="1"/>
      <c r="AQ53" s="1"/>
      <c r="AR53" s="1"/>
      <c r="AS53" s="1"/>
      <c r="AT53" s="230" t="str">
        <f t="shared" si="150"/>
        <v/>
      </c>
      <c r="AU53" s="231" t="str">
        <f t="shared" si="136"/>
        <v/>
      </c>
      <c r="AV53" s="227"/>
      <c r="AW53" s="230" t="str">
        <f>AW54</f>
        <v/>
      </c>
      <c r="AX53" s="227"/>
      <c r="AY53" s="230" t="str">
        <f>AY54</f>
        <v/>
      </c>
      <c r="AZ53" s="227"/>
      <c r="BA53" s="230" t="str">
        <f>BA54</f>
        <v/>
      </c>
      <c r="BB53" s="227"/>
      <c r="BC53" s="230" t="str">
        <f>BC54</f>
        <v/>
      </c>
      <c r="BD53" s="227"/>
      <c r="BE53" s="230" t="str">
        <f>BE54</f>
        <v/>
      </c>
      <c r="BF53" s="227"/>
      <c r="BG53" s="230" t="str">
        <f>BG54</f>
        <v/>
      </c>
      <c r="BH53" s="1"/>
      <c r="FE53" s="90" t="str">
        <f ca="1">FE54</f>
        <v>Hide</v>
      </c>
      <c r="FF53" s="228"/>
      <c r="FG53" s="281"/>
      <c r="FH53" s="281"/>
      <c r="FI53" s="281"/>
      <c r="FJ53" s="281"/>
      <c r="FK53" s="281"/>
      <c r="FL53" s="281"/>
    </row>
    <row r="54" spans="1:168" ht="26.4" x14ac:dyDescent="0.25">
      <c r="A54" s="28" t="s">
        <v>526</v>
      </c>
      <c r="C54" s="176" t="s">
        <v>558</v>
      </c>
      <c r="D54" s="316" t="str">
        <f>IF(Cklst_Style=4,IF(FIND("--",$C$3)=11,MID($C$3,9,1)&amp;"."&amp;AI54,MID($C$3,9,2)&amp;"."&amp;AI54),IF(FIND("--",$C$3)=9,MID($C$3,7,1)&amp;"."&amp;AI54,MID($C$3,7,2)&amp;"."&amp;AI54))</f>
        <v>4.13</v>
      </c>
      <c r="E54" s="481" t="s">
        <v>793</v>
      </c>
      <c r="F54" s="177"/>
      <c r="G54" s="508" t="s">
        <v>203</v>
      </c>
      <c r="H54" s="181"/>
      <c r="I54" s="151" t="s">
        <v>216</v>
      </c>
      <c r="J54" s="143"/>
      <c r="K54" s="192"/>
      <c r="L54" s="482"/>
      <c r="M54" s="482"/>
      <c r="N54" s="482"/>
      <c r="O54" s="482"/>
      <c r="Q54" s="1"/>
      <c r="R54" s="171"/>
      <c r="S54" s="171"/>
      <c r="T54" s="171"/>
      <c r="U54" s="171"/>
      <c r="AE54" s="11" t="b">
        <f>IF(F54=CHAR(80),TRUE,FALSE)</f>
        <v>0</v>
      </c>
      <c r="AF54" s="122" t="b">
        <f>IF(H54=CHAR(80),TRUE,FALSE)</f>
        <v>0</v>
      </c>
      <c r="AG54" s="12" t="b">
        <f>IF(OR(C54=CHAR(80),C54="."),TRUE,FALSE)</f>
        <v>1</v>
      </c>
      <c r="AH54" s="218">
        <v>0</v>
      </c>
      <c r="AI54" s="169">
        <v>13</v>
      </c>
      <c r="AJ54" s="160"/>
      <c r="AK54" s="160" t="b">
        <v>1</v>
      </c>
      <c r="AL54" s="161"/>
      <c r="AM54" s="1"/>
      <c r="AN54" s="1"/>
      <c r="AO54" s="1"/>
      <c r="AP54" s="1"/>
      <c r="AQ54" s="1"/>
      <c r="AR54" s="1"/>
      <c r="AS54" s="1"/>
      <c r="AT54" s="230" t="str">
        <f t="shared" si="150"/>
        <v/>
      </c>
      <c r="AU54" s="231" t="str">
        <f t="shared" si="136"/>
        <v>4.13</v>
      </c>
      <c r="AV54" s="318"/>
      <c r="AW54" s="230" t="str">
        <f>IF(AND(Setup_Flag=1,AV54="",$C54=""),FALSE,"")</f>
        <v/>
      </c>
      <c r="AX54" s="318"/>
      <c r="AY54" s="230" t="str">
        <f>IF(AND(MR2_Flag=1,AX54="",$C54=""),FALSE,"")</f>
        <v/>
      </c>
      <c r="AZ54" s="318"/>
      <c r="BA54" s="230" t="str">
        <f>IF(AND(DP_Flag=1,AZ54="",$C54=""),FALSE,"")</f>
        <v/>
      </c>
      <c r="BB54" s="318"/>
      <c r="BC54" s="230" t="str">
        <f>IF(AND(SS_Flag=1,BB54="",$C54=""),FALSE,"")</f>
        <v/>
      </c>
      <c r="BD54" s="318"/>
      <c r="BE54" s="230" t="str">
        <f>IF(AND(SP_Flag=1,BD54="",$C54=""),FALSE,"")</f>
        <v/>
      </c>
      <c r="BF54" s="318"/>
      <c r="BG54" s="230" t="str">
        <f>IF(AND(FM_Flag=1,BF54="",$C54=""),FALSE,"")</f>
        <v/>
      </c>
      <c r="BH54" s="1"/>
      <c r="BI54" s="268"/>
      <c r="BJ54" s="269" t="s">
        <v>675</v>
      </c>
      <c r="BK54" s="269" t="s">
        <v>675</v>
      </c>
      <c r="BL54" s="269" t="s">
        <v>675</v>
      </c>
      <c r="BM54" s="269" t="s">
        <v>675</v>
      </c>
      <c r="BN54" s="269" t="s">
        <v>675</v>
      </c>
      <c r="BO54" s="269" t="s">
        <v>675</v>
      </c>
      <c r="BP54" s="270" t="str">
        <f ca="1">IF(OR(BI$16=0,BR$16&lt;&gt;0),"",IF(OFFSET(BI54,0,BI$16)="Y",1,IF(OFFSET(BI54,0,BI$16)="N",0,"")))</f>
        <v/>
      </c>
      <c r="BQ54" s="278"/>
      <c r="BR54" s="268"/>
      <c r="BS54" s="269" t="s">
        <v>675</v>
      </c>
      <c r="BT54" s="269" t="s">
        <v>675</v>
      </c>
      <c r="BU54" s="269" t="s">
        <v>675</v>
      </c>
      <c r="BV54" s="269" t="s">
        <v>675</v>
      </c>
      <c r="BW54" s="269" t="s">
        <v>675</v>
      </c>
      <c r="BX54" s="269" t="s">
        <v>675</v>
      </c>
      <c r="BY54" s="269" t="s">
        <v>675</v>
      </c>
      <c r="BZ54" s="269" t="s">
        <v>675</v>
      </c>
      <c r="CA54" s="269" t="s">
        <v>675</v>
      </c>
      <c r="CB54" s="269" t="s">
        <v>675</v>
      </c>
      <c r="CC54" s="269" t="s">
        <v>675</v>
      </c>
      <c r="CD54" s="269" t="s">
        <v>675</v>
      </c>
      <c r="CE54" s="269" t="s">
        <v>675</v>
      </c>
      <c r="CF54" s="269" t="s">
        <v>675</v>
      </c>
      <c r="CG54" s="269" t="s">
        <v>675</v>
      </c>
      <c r="CH54" s="269" t="s">
        <v>675</v>
      </c>
      <c r="CI54" s="269" t="s">
        <v>675</v>
      </c>
      <c r="CJ54" s="269" t="s">
        <v>675</v>
      </c>
      <c r="CK54" s="269" t="s">
        <v>675</v>
      </c>
      <c r="CL54" s="270" t="str">
        <f ca="1">IF(BR$16=0,"",IF(OFFSET(BR54,0,BR$16)="Y",1,IF(OFFSET(BR54,0,BR$16)="N",0,"")))</f>
        <v/>
      </c>
      <c r="CM54" s="278"/>
      <c r="CN54" s="268"/>
      <c r="CO54" s="269" t="s">
        <v>675</v>
      </c>
      <c r="CP54" s="269" t="s">
        <v>675</v>
      </c>
      <c r="CQ54" s="269" t="s">
        <v>675</v>
      </c>
      <c r="CR54" s="269" t="s">
        <v>675</v>
      </c>
      <c r="CS54" s="269" t="s">
        <v>675</v>
      </c>
      <c r="CT54" s="270" t="str">
        <f ca="1">IF(OR(CN$16=0,CW$16&lt;&gt;0),"",IF(CW$16=1,0,IF(OFFSET(CN54,0,CN$16)="Y",1,IF(OFFSET(CN54,0,CN$16)="N",0,""))))</f>
        <v/>
      </c>
      <c r="CU54" s="188"/>
      <c r="CV54" s="268"/>
      <c r="CW54" s="269" t="s">
        <v>675</v>
      </c>
      <c r="CX54" s="269" t="s">
        <v>675</v>
      </c>
      <c r="CY54" s="269" t="s">
        <v>675</v>
      </c>
      <c r="CZ54" s="269" t="s">
        <v>675</v>
      </c>
      <c r="DA54" s="269" t="s">
        <v>675</v>
      </c>
      <c r="DB54" s="269" t="s">
        <v>675</v>
      </c>
      <c r="DC54" s="269" t="s">
        <v>675</v>
      </c>
      <c r="DD54" s="269" t="s">
        <v>675</v>
      </c>
      <c r="DE54" s="269" t="s">
        <v>675</v>
      </c>
      <c r="DF54" s="270" t="str">
        <f>IF(CV$16=0,"",IF(OR(AND(CW$16=1,CW54="Y"),AND(CX$16=1,CX54="Y"),AND(CY$16=1,CY54="Y"),AND(CZ$16=1,CZ54="Y"),AND(DA$16=1,DA54="Y"),AND(DB$16=1,DB54="Y"),AND(DC$16=1,DC54="Y"),AND(DD$16=1,DD54="Y"),AND(DE$16=1,DE54="Y")),1,IF(OR(AND(CW$16=1,CW54="N"),AND(CX$16=1,CX54="N"),AND(CY$16=1,CY54="N"),AND(CZ$16=1,CZ54="N"),AND(DA$16=1,DA54="N"),AND(DB$16=1,DB54="N"),AND(DC$16=1,DC54="N"),AND(DD$16=1,DD54="N"),AND(DE$16=1,DE54="N")),0,"")))</f>
        <v/>
      </c>
      <c r="DG54" s="188"/>
      <c r="DH54" s="268"/>
      <c r="DI54" s="269" t="s">
        <v>675</v>
      </c>
      <c r="DJ54" s="269" t="s">
        <v>675</v>
      </c>
      <c r="DK54" s="270" t="str">
        <f ca="1">IF(DH$16=0,"",IF(OFFSET(DH54,0,DH$16)="Y",1,IF(OFFSET(DH54,0,DH$16)="N",0,"")))</f>
        <v/>
      </c>
      <c r="DL54" s="188"/>
      <c r="DM54" s="268"/>
      <c r="DN54" s="269" t="s">
        <v>675</v>
      </c>
      <c r="DO54" s="269" t="s">
        <v>675</v>
      </c>
      <c r="DP54" s="270" t="str">
        <f ca="1">IF(DM$16=0,"",IF(OFFSET(DM54,0,DM$16)="Y",1,IF(OFFSET(DM54,0,DM$16)="N",0,"")))</f>
        <v/>
      </c>
      <c r="DQ54" s="188"/>
      <c r="DR54" s="268"/>
      <c r="DS54" s="269" t="s">
        <v>676</v>
      </c>
      <c r="DT54" s="279"/>
      <c r="DU54" s="270" t="str">
        <f ca="1">IF(DR$16=0,"",IF(AND(OFFSET(DR54,0,1)="Y",DS$16="Yes"),1,IF(OFFSET(DR54,0,1)="N",1,0)))</f>
        <v/>
      </c>
      <c r="DV54" s="188"/>
      <c r="DW54" s="268"/>
      <c r="DX54" s="269" t="s">
        <v>676</v>
      </c>
      <c r="DY54" s="279"/>
      <c r="DZ54" s="270" t="str">
        <f ca="1">IF(DW$16=0,"",IF(AND(OFFSET(DW54,0,1)="Y",DX$16="Yes"),1,IF(OFFSET(DW54,0,1)="N",1,0)))</f>
        <v/>
      </c>
      <c r="EA54" s="188"/>
      <c r="EB54" s="268"/>
      <c r="EC54" s="269" t="s">
        <v>676</v>
      </c>
      <c r="ED54" s="279"/>
      <c r="EE54" s="270" t="str">
        <f ca="1">IF(EB$16=0,"",IF(AND(OFFSET(EB54,0,1)="Y",EC$16="Yes"),1,IF(OFFSET(EB54,0,1)="N",1,0)))</f>
        <v/>
      </c>
      <c r="EF54" s="188"/>
      <c r="EG54" s="268"/>
      <c r="EH54" s="269" t="s">
        <v>676</v>
      </c>
      <c r="EI54" s="279"/>
      <c r="EJ54" s="270" t="str">
        <f ca="1">IF(EG$16=0,"",IF(AND(OFFSET(EG54,0,1)="Y",EH$16="Yes"),1,IF(OFFSET(EG54,0,1)="N",1,0)))</f>
        <v/>
      </c>
      <c r="EK54" s="188"/>
      <c r="EL54" s="268"/>
      <c r="EM54" s="269" t="s">
        <v>676</v>
      </c>
      <c r="EN54" s="279"/>
      <c r="EO54" s="270" t="str">
        <f ca="1">IF(EL$16=0,"",IF(AND(OFFSET(EL54,0,1)="Y",EM$16="Yes"),1,IF(OFFSET(EL54,0,1)="N",1,0)))</f>
        <v/>
      </c>
      <c r="EP54" s="271"/>
      <c r="EQ54" s="509" t="str">
        <f ca="1">BP54</f>
        <v/>
      </c>
      <c r="ER54" s="509" t="str">
        <f t="shared" ref="ER54" ca="1" si="164">CL54</f>
        <v/>
      </c>
      <c r="ES54" s="509" t="str">
        <f t="shared" ref="ES54" ca="1" si="165">CT54</f>
        <v/>
      </c>
      <c r="ET54" s="509" t="str">
        <f t="shared" ref="ET54" si="166">DF54</f>
        <v/>
      </c>
      <c r="EU54" s="509" t="str">
        <f t="shared" ref="EU54" ca="1" si="167">DK54</f>
        <v/>
      </c>
      <c r="EV54" s="509" t="str">
        <f t="shared" ref="EV54" ca="1" si="168">DP54</f>
        <v/>
      </c>
      <c r="EW54" s="509" t="str">
        <f t="shared" ref="EW54" ca="1" si="169">DU54</f>
        <v/>
      </c>
      <c r="EX54" s="509" t="str">
        <f t="shared" ref="EX54" ca="1" si="170">DZ54</f>
        <v/>
      </c>
      <c r="EY54" s="509" t="str">
        <f t="shared" ref="EY54" ca="1" si="171">EE54</f>
        <v/>
      </c>
      <c r="EZ54" s="509" t="str">
        <f t="shared" ref="EZ54" ca="1" si="172">EJ54</f>
        <v/>
      </c>
      <c r="FA54" s="509" t="str">
        <f t="shared" ref="FA54" ca="1" si="173">EO54</f>
        <v/>
      </c>
      <c r="FC54" s="509">
        <f t="shared" ref="FC54" ca="1" si="174">COUNTA(EQ54:FA54)-COUNTBLANK(EQ54:FA54)</f>
        <v>0</v>
      </c>
      <c r="FD54" s="280">
        <f t="shared" ref="FD54" ca="1" si="175">SUM(EQ54:FA54)</f>
        <v>0</v>
      </c>
      <c r="FE54" s="280" t="str">
        <f t="shared" ref="FE54" ca="1" si="176">IF(AND(FC54=FD54,FD54&gt;0),"Show","Hide")</f>
        <v>Hide</v>
      </c>
      <c r="FF54" s="228"/>
      <c r="FG54" s="281"/>
      <c r="FH54" s="281"/>
      <c r="FI54" s="281"/>
      <c r="FJ54" s="281"/>
      <c r="FK54" s="281"/>
      <c r="FL54" s="281"/>
    </row>
    <row r="55" spans="1:168" ht="6" customHeight="1" x14ac:dyDescent="0.25">
      <c r="A55" s="28" t="s">
        <v>526</v>
      </c>
      <c r="C55" s="93"/>
      <c r="D55" s="128"/>
      <c r="E55" s="86"/>
      <c r="F55" s="195"/>
      <c r="G55" s="153"/>
      <c r="H55" s="182"/>
      <c r="I55" s="196"/>
      <c r="J55" s="96"/>
      <c r="K55" s="196"/>
      <c r="L55" s="127"/>
      <c r="M55" s="127"/>
      <c r="N55" s="127"/>
      <c r="O55" s="127"/>
      <c r="Q55" s="1"/>
      <c r="AE55" s="11"/>
      <c r="AF55" s="122"/>
      <c r="AG55" s="12" t="b">
        <f>AG54</f>
        <v>1</v>
      </c>
      <c r="AH55" s="12"/>
      <c r="AI55" s="168"/>
      <c r="AJ55" s="166"/>
      <c r="AK55" s="166"/>
      <c r="AL55" s="167"/>
      <c r="AM55" s="1"/>
      <c r="AN55" s="1"/>
      <c r="AO55" s="1"/>
      <c r="AP55" s="1"/>
      <c r="AQ55" s="1"/>
      <c r="AR55" s="1"/>
      <c r="AS55" s="1"/>
      <c r="AT55" s="230" t="str">
        <f t="shared" si="150"/>
        <v/>
      </c>
      <c r="AU55" s="231" t="str">
        <f t="shared" si="136"/>
        <v/>
      </c>
      <c r="AV55" s="227"/>
      <c r="AW55" s="230" t="str">
        <f>AW54</f>
        <v/>
      </c>
      <c r="AX55" s="227"/>
      <c r="AY55" s="230" t="str">
        <f>AY54</f>
        <v/>
      </c>
      <c r="AZ55" s="227"/>
      <c r="BA55" s="230" t="str">
        <f>BA54</f>
        <v/>
      </c>
      <c r="BB55" s="227"/>
      <c r="BC55" s="230" t="str">
        <f>BC54</f>
        <v/>
      </c>
      <c r="BD55" s="227"/>
      <c r="BE55" s="230" t="str">
        <f>BE54</f>
        <v/>
      </c>
      <c r="BF55" s="227"/>
      <c r="BG55" s="230" t="str">
        <f>BG54</f>
        <v/>
      </c>
      <c r="BH55" s="1"/>
      <c r="FE55" s="90" t="str">
        <f ca="1">FE54</f>
        <v>Hide</v>
      </c>
      <c r="FF55" s="228"/>
      <c r="FG55" s="281"/>
      <c r="FH55" s="281"/>
      <c r="FI55" s="281"/>
      <c r="FJ55" s="281"/>
      <c r="FK55" s="281"/>
      <c r="FL55" s="281"/>
    </row>
    <row r="56" spans="1:168" ht="6" customHeight="1" x14ac:dyDescent="0.25">
      <c r="A56" s="28" t="s">
        <v>526</v>
      </c>
      <c r="C56" s="92"/>
      <c r="D56" s="3"/>
      <c r="E56" s="82"/>
      <c r="F56" s="191"/>
      <c r="G56" s="154"/>
      <c r="H56" s="187"/>
      <c r="I56" s="192"/>
      <c r="J56" s="94"/>
      <c r="K56" s="192"/>
      <c r="L56" s="507"/>
      <c r="M56" s="507"/>
      <c r="N56" s="507"/>
      <c r="O56" s="507"/>
      <c r="Q56" s="1"/>
      <c r="AE56" s="11"/>
      <c r="AF56" s="122"/>
      <c r="AG56" s="124" t="b">
        <f>AG57</f>
        <v>1</v>
      </c>
      <c r="AH56" s="124"/>
      <c r="AI56" s="168"/>
      <c r="AJ56" s="166"/>
      <c r="AK56" s="166"/>
      <c r="AL56" s="167"/>
      <c r="AM56" s="1"/>
      <c r="AN56" s="1"/>
      <c r="AO56" s="1"/>
      <c r="AP56" s="1"/>
      <c r="AQ56" s="1"/>
      <c r="AR56" s="1"/>
      <c r="AS56" s="1"/>
      <c r="AT56" s="230" t="str">
        <f t="shared" si="150"/>
        <v/>
      </c>
      <c r="AU56" s="231" t="str">
        <f t="shared" si="136"/>
        <v/>
      </c>
      <c r="AV56" s="227"/>
      <c r="AW56" s="230" t="str">
        <f>AW57</f>
        <v/>
      </c>
      <c r="AX56" s="227"/>
      <c r="AY56" s="230" t="str">
        <f>AY57</f>
        <v/>
      </c>
      <c r="AZ56" s="227"/>
      <c r="BA56" s="230" t="str">
        <f>BA57</f>
        <v/>
      </c>
      <c r="BB56" s="227"/>
      <c r="BC56" s="230" t="str">
        <f>BC57</f>
        <v/>
      </c>
      <c r="BD56" s="227"/>
      <c r="BE56" s="230" t="str">
        <f>BE57</f>
        <v/>
      </c>
      <c r="BF56" s="227"/>
      <c r="BG56" s="230" t="str">
        <f>BG57</f>
        <v/>
      </c>
      <c r="BH56" s="1"/>
      <c r="FE56" s="90" t="str">
        <f ca="1">FE57</f>
        <v>Hide</v>
      </c>
      <c r="FF56" s="228"/>
      <c r="FG56" s="281"/>
      <c r="FH56" s="281"/>
      <c r="FI56" s="281"/>
      <c r="FJ56" s="281"/>
      <c r="FK56" s="281"/>
      <c r="FL56" s="281"/>
    </row>
    <row r="57" spans="1:168" ht="39.6" x14ac:dyDescent="0.25">
      <c r="A57" s="28" t="s">
        <v>526</v>
      </c>
      <c r="C57" s="176" t="s">
        <v>558</v>
      </c>
      <c r="D57" s="316" t="str">
        <f>IF(Cklst_Style=4,IF(FIND("--",$C$3)=11,MID($C$3,9,1)&amp;"."&amp;AI57,MID($C$3,9,2)&amp;"."&amp;AI57),IF(FIND("--",$C$3)=9,MID($C$3,7,1)&amp;"."&amp;AI57,MID($C$3,7,2)&amp;"."&amp;AI57))</f>
        <v>4.14</v>
      </c>
      <c r="E57" s="481" t="s">
        <v>794</v>
      </c>
      <c r="F57" s="177"/>
      <c r="G57" s="508" t="s">
        <v>203</v>
      </c>
      <c r="H57" s="181"/>
      <c r="I57" s="151" t="s">
        <v>216</v>
      </c>
      <c r="J57" s="143"/>
      <c r="K57" s="192"/>
      <c r="L57" s="482"/>
      <c r="M57" s="482"/>
      <c r="N57" s="482"/>
      <c r="O57" s="482"/>
      <c r="Q57" s="1"/>
      <c r="R57" s="171"/>
      <c r="S57" s="171"/>
      <c r="T57" s="171"/>
      <c r="U57" s="171"/>
      <c r="AE57" s="11" t="b">
        <f>IF(F57=CHAR(80),TRUE,FALSE)</f>
        <v>0</v>
      </c>
      <c r="AF57" s="122" t="b">
        <f>IF(H57=CHAR(80),TRUE,FALSE)</f>
        <v>0</v>
      </c>
      <c r="AG57" s="12" t="b">
        <f>IF(OR(C57=CHAR(80),C57="."),TRUE,FALSE)</f>
        <v>1</v>
      </c>
      <c r="AH57" s="218">
        <v>0</v>
      </c>
      <c r="AI57" s="169">
        <v>14</v>
      </c>
      <c r="AJ57" s="160"/>
      <c r="AK57" s="160" t="b">
        <v>1</v>
      </c>
      <c r="AL57" s="161"/>
      <c r="AM57" s="1"/>
      <c r="AN57" s="1"/>
      <c r="AO57" s="1"/>
      <c r="AP57" s="1"/>
      <c r="AQ57" s="1"/>
      <c r="AR57" s="1"/>
      <c r="AS57" s="1"/>
      <c r="AT57" s="230" t="str">
        <f t="shared" si="150"/>
        <v/>
      </c>
      <c r="AU57" s="231" t="str">
        <f t="shared" si="136"/>
        <v>4.14</v>
      </c>
      <c r="AV57" s="318"/>
      <c r="AW57" s="230" t="str">
        <f>IF(AND(Setup_Flag=1,AV57="",$C57=""),FALSE,"")</f>
        <v/>
      </c>
      <c r="AX57" s="318"/>
      <c r="AY57" s="230" t="str">
        <f>IF(AND(MR2_Flag=1,AX57="",$C57=""),FALSE,"")</f>
        <v/>
      </c>
      <c r="AZ57" s="318"/>
      <c r="BA57" s="230" t="str">
        <f>IF(AND(DP_Flag=1,AZ57="",$C57=""),FALSE,"")</f>
        <v/>
      </c>
      <c r="BB57" s="318"/>
      <c r="BC57" s="230" t="str">
        <f>IF(AND(SS_Flag=1,BB57="",$C57=""),FALSE,"")</f>
        <v/>
      </c>
      <c r="BD57" s="318"/>
      <c r="BE57" s="230" t="str">
        <f>IF(AND(SP_Flag=1,BD57="",$C57=""),FALSE,"")</f>
        <v/>
      </c>
      <c r="BF57" s="318"/>
      <c r="BG57" s="230" t="str">
        <f>IF(AND(FM_Flag=1,BF57="",$C57=""),FALSE,"")</f>
        <v/>
      </c>
      <c r="BH57" s="1"/>
      <c r="BI57" s="268"/>
      <c r="BJ57" s="269" t="s">
        <v>675</v>
      </c>
      <c r="BK57" s="269" t="s">
        <v>675</v>
      </c>
      <c r="BL57" s="269" t="s">
        <v>675</v>
      </c>
      <c r="BM57" s="269" t="s">
        <v>675</v>
      </c>
      <c r="BN57" s="269" t="s">
        <v>675</v>
      </c>
      <c r="BO57" s="269" t="s">
        <v>675</v>
      </c>
      <c r="BP57" s="270" t="str">
        <f ca="1">IF(OR(BI$16=0,BR$16&lt;&gt;0),"",IF(OFFSET(BI57,0,BI$16)="Y",1,IF(OFFSET(BI57,0,BI$16)="N",0,"")))</f>
        <v/>
      </c>
      <c r="BQ57" s="278"/>
      <c r="BR57" s="268"/>
      <c r="BS57" s="269" t="s">
        <v>675</v>
      </c>
      <c r="BT57" s="269" t="s">
        <v>675</v>
      </c>
      <c r="BU57" s="269" t="s">
        <v>675</v>
      </c>
      <c r="BV57" s="269" t="s">
        <v>675</v>
      </c>
      <c r="BW57" s="269" t="s">
        <v>675</v>
      </c>
      <c r="BX57" s="269" t="s">
        <v>675</v>
      </c>
      <c r="BY57" s="269" t="s">
        <v>675</v>
      </c>
      <c r="BZ57" s="269" t="s">
        <v>675</v>
      </c>
      <c r="CA57" s="269" t="s">
        <v>675</v>
      </c>
      <c r="CB57" s="269" t="s">
        <v>675</v>
      </c>
      <c r="CC57" s="269" t="s">
        <v>675</v>
      </c>
      <c r="CD57" s="269" t="s">
        <v>675</v>
      </c>
      <c r="CE57" s="269" t="s">
        <v>675</v>
      </c>
      <c r="CF57" s="269" t="s">
        <v>675</v>
      </c>
      <c r="CG57" s="269" t="s">
        <v>675</v>
      </c>
      <c r="CH57" s="269" t="s">
        <v>675</v>
      </c>
      <c r="CI57" s="269" t="s">
        <v>675</v>
      </c>
      <c r="CJ57" s="269" t="s">
        <v>675</v>
      </c>
      <c r="CK57" s="269" t="s">
        <v>675</v>
      </c>
      <c r="CL57" s="270" t="str">
        <f ca="1">IF(BR$16=0,"",IF(OFFSET(BR57,0,BR$16)="Y",1,IF(OFFSET(BR57,0,BR$16)="N",0,"")))</f>
        <v/>
      </c>
      <c r="CM57" s="278"/>
      <c r="CN57" s="268"/>
      <c r="CO57" s="269" t="s">
        <v>675</v>
      </c>
      <c r="CP57" s="269" t="s">
        <v>675</v>
      </c>
      <c r="CQ57" s="269" t="s">
        <v>675</v>
      </c>
      <c r="CR57" s="269" t="s">
        <v>675</v>
      </c>
      <c r="CS57" s="269" t="s">
        <v>675</v>
      </c>
      <c r="CT57" s="270" t="str">
        <f ca="1">IF(OR(CN$16=0,CW$16&lt;&gt;0),"",IF(CW$16=1,0,IF(OFFSET(CN57,0,CN$16)="Y",1,IF(OFFSET(CN57,0,CN$16)="N",0,""))))</f>
        <v/>
      </c>
      <c r="CU57" s="188"/>
      <c r="CV57" s="268"/>
      <c r="CW57" s="269" t="s">
        <v>675</v>
      </c>
      <c r="CX57" s="269" t="s">
        <v>675</v>
      </c>
      <c r="CY57" s="269" t="s">
        <v>675</v>
      </c>
      <c r="CZ57" s="269" t="s">
        <v>675</v>
      </c>
      <c r="DA57" s="269" t="s">
        <v>675</v>
      </c>
      <c r="DB57" s="269" t="s">
        <v>675</v>
      </c>
      <c r="DC57" s="269" t="s">
        <v>675</v>
      </c>
      <c r="DD57" s="269" t="s">
        <v>675</v>
      </c>
      <c r="DE57" s="269" t="s">
        <v>675</v>
      </c>
      <c r="DF57" s="270" t="str">
        <f>IF(CV$16=0,"",IF(OR(AND(CW$16=1,CW57="Y"),AND(CX$16=1,CX57="Y"),AND(CY$16=1,CY57="Y"),AND(CZ$16=1,CZ57="Y"),AND(DA$16=1,DA57="Y"),AND(DB$16=1,DB57="Y"),AND(DC$16=1,DC57="Y"),AND(DD$16=1,DD57="Y"),AND(DE$16=1,DE57="Y")),1,IF(OR(AND(CW$16=1,CW57="N"),AND(CX$16=1,CX57="N"),AND(CY$16=1,CY57="N"),AND(CZ$16=1,CZ57="N"),AND(DA$16=1,DA57="N"),AND(DB$16=1,DB57="N"),AND(DC$16=1,DC57="N"),AND(DD$16=1,DD57="N"),AND(DE$16=1,DE57="N")),0,"")))</f>
        <v/>
      </c>
      <c r="DG57" s="188"/>
      <c r="DH57" s="268"/>
      <c r="DI57" s="269" t="s">
        <v>675</v>
      </c>
      <c r="DJ57" s="269" t="s">
        <v>675</v>
      </c>
      <c r="DK57" s="270" t="str">
        <f ca="1">IF(DH$16=0,"",IF(OFFSET(DH57,0,DH$16)="Y",1,IF(OFFSET(DH57,0,DH$16)="N",0,"")))</f>
        <v/>
      </c>
      <c r="DL57" s="188"/>
      <c r="DM57" s="268"/>
      <c r="DN57" s="269" t="s">
        <v>675</v>
      </c>
      <c r="DO57" s="269" t="s">
        <v>675</v>
      </c>
      <c r="DP57" s="270" t="str">
        <f ca="1">IF(DM$16=0,"",IF(OFFSET(DM57,0,DM$16)="Y",1,IF(OFFSET(DM57,0,DM$16)="N",0,"")))</f>
        <v/>
      </c>
      <c r="DQ57" s="188"/>
      <c r="DR57" s="268"/>
      <c r="DS57" s="269" t="s">
        <v>676</v>
      </c>
      <c r="DT57" s="279"/>
      <c r="DU57" s="270" t="str">
        <f ca="1">IF(DR$16=0,"",IF(AND(OFFSET(DR57,0,1)="Y",DS$16="Yes"),1,IF(OFFSET(DR57,0,1)="N",1,0)))</f>
        <v/>
      </c>
      <c r="DV57" s="188"/>
      <c r="DW57" s="268"/>
      <c r="DX57" s="269" t="s">
        <v>676</v>
      </c>
      <c r="DY57" s="279"/>
      <c r="DZ57" s="270" t="str">
        <f ca="1">IF(DW$16=0,"",IF(AND(OFFSET(DW57,0,1)="Y",DX$16="Yes"),1,IF(OFFSET(DW57,0,1)="N",1,0)))</f>
        <v/>
      </c>
      <c r="EA57" s="188"/>
      <c r="EB57" s="268"/>
      <c r="EC57" s="269" t="s">
        <v>676</v>
      </c>
      <c r="ED57" s="279"/>
      <c r="EE57" s="270" t="str">
        <f ca="1">IF(EB$16=0,"",IF(AND(OFFSET(EB57,0,1)="Y",EC$16="Yes"),1,IF(OFFSET(EB57,0,1)="N",1,0)))</f>
        <v/>
      </c>
      <c r="EF57" s="188"/>
      <c r="EG57" s="268"/>
      <c r="EH57" s="269" t="s">
        <v>676</v>
      </c>
      <c r="EI57" s="279"/>
      <c r="EJ57" s="270" t="str">
        <f ca="1">IF(EG$16=0,"",IF(AND(OFFSET(EG57,0,1)="Y",EH$16="Yes"),1,IF(OFFSET(EG57,0,1)="N",1,0)))</f>
        <v/>
      </c>
      <c r="EK57" s="188"/>
      <c r="EL57" s="268"/>
      <c r="EM57" s="269" t="s">
        <v>676</v>
      </c>
      <c r="EN57" s="279"/>
      <c r="EO57" s="270" t="str">
        <f ca="1">IF(EL$16=0,"",IF(AND(OFFSET(EL57,0,1)="Y",EM$16="Yes"),1,IF(OFFSET(EL57,0,1)="N",1,0)))</f>
        <v/>
      </c>
      <c r="EP57" s="271"/>
      <c r="EQ57" s="509" t="str">
        <f ca="1">BP57</f>
        <v/>
      </c>
      <c r="ER57" s="509" t="str">
        <f t="shared" ref="ER57" ca="1" si="177">CL57</f>
        <v/>
      </c>
      <c r="ES57" s="509" t="str">
        <f t="shared" ref="ES57" ca="1" si="178">CT57</f>
        <v/>
      </c>
      <c r="ET57" s="509" t="str">
        <f t="shared" ref="ET57" si="179">DF57</f>
        <v/>
      </c>
      <c r="EU57" s="509" t="str">
        <f t="shared" ref="EU57" ca="1" si="180">DK57</f>
        <v/>
      </c>
      <c r="EV57" s="509" t="str">
        <f t="shared" ref="EV57" ca="1" si="181">DP57</f>
        <v/>
      </c>
      <c r="EW57" s="509" t="str">
        <f t="shared" ref="EW57" ca="1" si="182">DU57</f>
        <v/>
      </c>
      <c r="EX57" s="509" t="str">
        <f t="shared" ref="EX57" ca="1" si="183">DZ57</f>
        <v/>
      </c>
      <c r="EY57" s="509" t="str">
        <f t="shared" ref="EY57" ca="1" si="184">EE57</f>
        <v/>
      </c>
      <c r="EZ57" s="509" t="str">
        <f t="shared" ref="EZ57" ca="1" si="185">EJ57</f>
        <v/>
      </c>
      <c r="FA57" s="509" t="str">
        <f t="shared" ref="FA57" ca="1" si="186">EO57</f>
        <v/>
      </c>
      <c r="FC57" s="509">
        <f t="shared" ref="FC57" ca="1" si="187">COUNTA(EQ57:FA57)-COUNTBLANK(EQ57:FA57)</f>
        <v>0</v>
      </c>
      <c r="FD57" s="280">
        <f t="shared" ref="FD57" ca="1" si="188">SUM(EQ57:FA57)</f>
        <v>0</v>
      </c>
      <c r="FE57" s="280" t="str">
        <f t="shared" ref="FE57" ca="1" si="189">IF(AND(FC57=FD57,FD57&gt;0),"Show","Hide")</f>
        <v>Hide</v>
      </c>
      <c r="FF57" s="228"/>
      <c r="FG57" s="281"/>
      <c r="FH57" s="281"/>
      <c r="FI57" s="281"/>
      <c r="FJ57" s="281"/>
      <c r="FK57" s="281"/>
      <c r="FL57" s="281"/>
    </row>
    <row r="58" spans="1:168" ht="6" customHeight="1" x14ac:dyDescent="0.25">
      <c r="A58" s="28" t="s">
        <v>526</v>
      </c>
      <c r="C58" s="93"/>
      <c r="D58" s="128"/>
      <c r="E58" s="86"/>
      <c r="F58" s="195"/>
      <c r="G58" s="153"/>
      <c r="H58" s="182"/>
      <c r="I58" s="196"/>
      <c r="J58" s="96"/>
      <c r="K58" s="196"/>
      <c r="L58" s="127"/>
      <c r="M58" s="127"/>
      <c r="N58" s="127"/>
      <c r="O58" s="127"/>
      <c r="Q58" s="1"/>
      <c r="AE58" s="11"/>
      <c r="AF58" s="122"/>
      <c r="AG58" s="12" t="b">
        <f>AG57</f>
        <v>1</v>
      </c>
      <c r="AH58" s="12"/>
      <c r="AI58" s="168"/>
      <c r="AJ58" s="166"/>
      <c r="AK58" s="166"/>
      <c r="AL58" s="167"/>
      <c r="AM58" s="1"/>
      <c r="AN58" s="1"/>
      <c r="AO58" s="1"/>
      <c r="AP58" s="1"/>
      <c r="AQ58" s="1"/>
      <c r="AR58" s="1"/>
      <c r="AS58" s="1"/>
      <c r="AT58" s="230" t="str">
        <f t="shared" si="150"/>
        <v/>
      </c>
      <c r="AU58" s="231" t="str">
        <f t="shared" si="136"/>
        <v/>
      </c>
      <c r="AV58" s="227"/>
      <c r="AW58" s="230" t="str">
        <f>AW57</f>
        <v/>
      </c>
      <c r="AX58" s="227"/>
      <c r="AY58" s="230" t="str">
        <f>AY57</f>
        <v/>
      </c>
      <c r="AZ58" s="227"/>
      <c r="BA58" s="230" t="str">
        <f>BA57</f>
        <v/>
      </c>
      <c r="BB58" s="227"/>
      <c r="BC58" s="230" t="str">
        <f>BC57</f>
        <v/>
      </c>
      <c r="BD58" s="227"/>
      <c r="BE58" s="230" t="str">
        <f>BE57</f>
        <v/>
      </c>
      <c r="BF58" s="227"/>
      <c r="BG58" s="230" t="str">
        <f>BG57</f>
        <v/>
      </c>
      <c r="BH58" s="1"/>
      <c r="FE58" s="90" t="str">
        <f ca="1">FE57</f>
        <v>Hide</v>
      </c>
      <c r="FF58" s="228"/>
      <c r="FG58" s="281"/>
      <c r="FH58" s="281"/>
      <c r="FI58" s="281"/>
      <c r="FJ58" s="281"/>
      <c r="FK58" s="281"/>
      <c r="FL58" s="281"/>
    </row>
    <row r="59" spans="1:168" ht="6" customHeight="1" x14ac:dyDescent="0.25">
      <c r="A59" s="28" t="s">
        <v>526</v>
      </c>
      <c r="C59" s="92"/>
      <c r="D59" s="3"/>
      <c r="E59" s="82"/>
      <c r="F59" s="191"/>
      <c r="G59" s="154"/>
      <c r="H59" s="187"/>
      <c r="I59" s="192"/>
      <c r="J59" s="94"/>
      <c r="K59" s="192"/>
      <c r="L59" s="507"/>
      <c r="M59" s="507"/>
      <c r="N59" s="507"/>
      <c r="O59" s="507"/>
      <c r="Q59" s="1"/>
      <c r="AE59" s="11"/>
      <c r="AF59" s="122"/>
      <c r="AG59" s="124" t="b">
        <f>AG60</f>
        <v>1</v>
      </c>
      <c r="AH59" s="124"/>
      <c r="AI59" s="168"/>
      <c r="AJ59" s="166"/>
      <c r="AK59" s="166"/>
      <c r="AL59" s="167"/>
      <c r="AM59" s="1"/>
      <c r="AN59" s="1"/>
      <c r="AO59" s="1"/>
      <c r="AP59" s="1"/>
      <c r="AQ59" s="1"/>
      <c r="AR59" s="1"/>
      <c r="AS59" s="1"/>
      <c r="AT59" s="230" t="str">
        <f t="shared" si="150"/>
        <v/>
      </c>
      <c r="AU59" s="231" t="str">
        <f t="shared" si="136"/>
        <v/>
      </c>
      <c r="AV59" s="227"/>
      <c r="AW59" s="230" t="str">
        <f>AW60</f>
        <v/>
      </c>
      <c r="AX59" s="227"/>
      <c r="AY59" s="230" t="str">
        <f>AY60</f>
        <v/>
      </c>
      <c r="AZ59" s="227"/>
      <c r="BA59" s="230" t="str">
        <f>BA60</f>
        <v/>
      </c>
      <c r="BB59" s="227"/>
      <c r="BC59" s="230" t="str">
        <f>BC60</f>
        <v/>
      </c>
      <c r="BD59" s="227"/>
      <c r="BE59" s="230" t="str">
        <f>BE60</f>
        <v/>
      </c>
      <c r="BF59" s="227"/>
      <c r="BG59" s="230" t="str">
        <f>BG60</f>
        <v/>
      </c>
      <c r="BH59" s="1"/>
      <c r="FE59" s="90" t="str">
        <f ca="1">FE60</f>
        <v>Hide</v>
      </c>
      <c r="FF59" s="228"/>
      <c r="FG59" s="281"/>
      <c r="FH59" s="281"/>
      <c r="FI59" s="281"/>
      <c r="FJ59" s="281"/>
      <c r="FK59" s="281"/>
      <c r="FL59" s="281"/>
    </row>
    <row r="60" spans="1:168" ht="15" x14ac:dyDescent="0.25">
      <c r="A60" s="28" t="s">
        <v>526</v>
      </c>
      <c r="C60" s="176" t="s">
        <v>558</v>
      </c>
      <c r="D60" s="316" t="str">
        <f>IF(Cklst_Style=4,IF(FIND("--",$C$3)=11,MID($C$3,9,1)&amp;"."&amp;AI60,MID($C$3,9,2)&amp;"."&amp;AI60),IF(FIND("--",$C$3)=9,MID($C$3,7,1)&amp;"."&amp;AI60,MID($C$3,7,2)&amp;"."&amp;AI60))</f>
        <v>4.15</v>
      </c>
      <c r="E60" s="481" t="s">
        <v>795</v>
      </c>
      <c r="F60" s="177"/>
      <c r="G60" s="508" t="s">
        <v>203</v>
      </c>
      <c r="H60" s="181"/>
      <c r="I60" s="151" t="s">
        <v>216</v>
      </c>
      <c r="J60" s="143"/>
      <c r="K60" s="192"/>
      <c r="L60" s="482"/>
      <c r="M60" s="482"/>
      <c r="N60" s="482"/>
      <c r="O60" s="482"/>
      <c r="Q60" s="1"/>
      <c r="R60" s="171"/>
      <c r="S60" s="171"/>
      <c r="T60" s="171"/>
      <c r="U60" s="171"/>
      <c r="AE60" s="11" t="b">
        <f>IF(F60=CHAR(80),TRUE,FALSE)</f>
        <v>0</v>
      </c>
      <c r="AF60" s="122" t="b">
        <f>IF(H60=CHAR(80),TRUE,FALSE)</f>
        <v>0</v>
      </c>
      <c r="AG60" s="12" t="b">
        <f>IF(OR(C60=CHAR(80),C60="."),TRUE,FALSE)</f>
        <v>1</v>
      </c>
      <c r="AH60" s="218">
        <v>0</v>
      </c>
      <c r="AI60" s="169">
        <v>15</v>
      </c>
      <c r="AJ60" s="160"/>
      <c r="AK60" s="160" t="b">
        <v>1</v>
      </c>
      <c r="AL60" s="161"/>
      <c r="AM60" s="1"/>
      <c r="AN60" s="1"/>
      <c r="AO60" s="1"/>
      <c r="AP60" s="1"/>
      <c r="AQ60" s="1"/>
      <c r="AR60" s="1"/>
      <c r="AS60" s="1"/>
      <c r="AT60" s="230" t="str">
        <f t="shared" si="150"/>
        <v/>
      </c>
      <c r="AU60" s="231" t="str">
        <f t="shared" si="136"/>
        <v>4.15</v>
      </c>
      <c r="AV60" s="318"/>
      <c r="AW60" s="230" t="str">
        <f>IF(AND(Setup_Flag=1,AV60="",$C60=""),FALSE,"")</f>
        <v/>
      </c>
      <c r="AX60" s="318"/>
      <c r="AY60" s="230" t="str">
        <f>IF(AND(MR2_Flag=1,AX60="",$C60=""),FALSE,"")</f>
        <v/>
      </c>
      <c r="AZ60" s="318"/>
      <c r="BA60" s="230" t="str">
        <f>IF(AND(DP_Flag=1,AZ60="",$C60=""),FALSE,"")</f>
        <v/>
      </c>
      <c r="BB60" s="318"/>
      <c r="BC60" s="230" t="str">
        <f>IF(AND(SS_Flag=1,BB60="",$C60=""),FALSE,"")</f>
        <v/>
      </c>
      <c r="BD60" s="318"/>
      <c r="BE60" s="230" t="str">
        <f>IF(AND(SP_Flag=1,BD60="",$C60=""),FALSE,"")</f>
        <v/>
      </c>
      <c r="BF60" s="318"/>
      <c r="BG60" s="230" t="str">
        <f>IF(AND(FM_Flag=1,BF60="",$C60=""),FALSE,"")</f>
        <v/>
      </c>
      <c r="BH60" s="1"/>
      <c r="BI60" s="268"/>
      <c r="BJ60" s="269" t="s">
        <v>675</v>
      </c>
      <c r="BK60" s="269" t="s">
        <v>675</v>
      </c>
      <c r="BL60" s="269" t="s">
        <v>675</v>
      </c>
      <c r="BM60" s="269" t="s">
        <v>675</v>
      </c>
      <c r="BN60" s="269" t="s">
        <v>675</v>
      </c>
      <c r="BO60" s="269" t="s">
        <v>675</v>
      </c>
      <c r="BP60" s="270" t="str">
        <f ca="1">IF(OR(BI$16=0,BR$16&lt;&gt;0),"",IF(OFFSET(BI60,0,BI$16)="Y",1,IF(OFFSET(BI60,0,BI$16)="N",0,"")))</f>
        <v/>
      </c>
      <c r="BQ60" s="278"/>
      <c r="BR60" s="268"/>
      <c r="BS60" s="269" t="s">
        <v>675</v>
      </c>
      <c r="BT60" s="269" t="s">
        <v>675</v>
      </c>
      <c r="BU60" s="269" t="s">
        <v>675</v>
      </c>
      <c r="BV60" s="269" t="s">
        <v>675</v>
      </c>
      <c r="BW60" s="269" t="s">
        <v>675</v>
      </c>
      <c r="BX60" s="269" t="s">
        <v>675</v>
      </c>
      <c r="BY60" s="269" t="s">
        <v>675</v>
      </c>
      <c r="BZ60" s="269" t="s">
        <v>675</v>
      </c>
      <c r="CA60" s="269" t="s">
        <v>675</v>
      </c>
      <c r="CB60" s="269" t="s">
        <v>675</v>
      </c>
      <c r="CC60" s="269" t="s">
        <v>675</v>
      </c>
      <c r="CD60" s="269" t="s">
        <v>675</v>
      </c>
      <c r="CE60" s="269" t="s">
        <v>675</v>
      </c>
      <c r="CF60" s="269" t="s">
        <v>675</v>
      </c>
      <c r="CG60" s="269" t="s">
        <v>675</v>
      </c>
      <c r="CH60" s="269" t="s">
        <v>675</v>
      </c>
      <c r="CI60" s="269" t="s">
        <v>675</v>
      </c>
      <c r="CJ60" s="269" t="s">
        <v>675</v>
      </c>
      <c r="CK60" s="269" t="s">
        <v>675</v>
      </c>
      <c r="CL60" s="270" t="str">
        <f ca="1">IF(BR$16=0,"",IF(OFFSET(BR60,0,BR$16)="Y",1,IF(OFFSET(BR60,0,BR$16)="N",0,"")))</f>
        <v/>
      </c>
      <c r="CM60" s="278"/>
      <c r="CN60" s="268"/>
      <c r="CO60" s="269" t="s">
        <v>675</v>
      </c>
      <c r="CP60" s="269" t="s">
        <v>675</v>
      </c>
      <c r="CQ60" s="269" t="s">
        <v>675</v>
      </c>
      <c r="CR60" s="269" t="s">
        <v>675</v>
      </c>
      <c r="CS60" s="269" t="s">
        <v>675</v>
      </c>
      <c r="CT60" s="270" t="str">
        <f ca="1">IF(OR(CN$16=0,CW$16&lt;&gt;0),"",IF(CW$16=1,0,IF(OFFSET(CN60,0,CN$16)="Y",1,IF(OFFSET(CN60,0,CN$16)="N",0,""))))</f>
        <v/>
      </c>
      <c r="CU60" s="188"/>
      <c r="CV60" s="268"/>
      <c r="CW60" s="269" t="s">
        <v>675</v>
      </c>
      <c r="CX60" s="269" t="s">
        <v>675</v>
      </c>
      <c r="CY60" s="269" t="s">
        <v>675</v>
      </c>
      <c r="CZ60" s="269" t="s">
        <v>675</v>
      </c>
      <c r="DA60" s="269" t="s">
        <v>675</v>
      </c>
      <c r="DB60" s="269" t="s">
        <v>675</v>
      </c>
      <c r="DC60" s="269" t="s">
        <v>675</v>
      </c>
      <c r="DD60" s="269" t="s">
        <v>675</v>
      </c>
      <c r="DE60" s="269" t="s">
        <v>675</v>
      </c>
      <c r="DF60" s="270" t="str">
        <f>IF(CV$16=0,"",IF(OR(AND(CW$16=1,CW60="Y"),AND(CX$16=1,CX60="Y"),AND(CY$16=1,CY60="Y"),AND(CZ$16=1,CZ60="Y"),AND(DA$16=1,DA60="Y"),AND(DB$16=1,DB60="Y"),AND(DC$16=1,DC60="Y"),AND(DD$16=1,DD60="Y"),AND(DE$16=1,DE60="Y")),1,IF(OR(AND(CW$16=1,CW60="N"),AND(CX$16=1,CX60="N"),AND(CY$16=1,CY60="N"),AND(CZ$16=1,CZ60="N"),AND(DA$16=1,DA60="N"),AND(DB$16=1,DB60="N"),AND(DC$16=1,DC60="N"),AND(DD$16=1,DD60="N"),AND(DE$16=1,DE60="N")),0,"")))</f>
        <v/>
      </c>
      <c r="DG60" s="188"/>
      <c r="DH60" s="268"/>
      <c r="DI60" s="269" t="s">
        <v>675</v>
      </c>
      <c r="DJ60" s="269" t="s">
        <v>675</v>
      </c>
      <c r="DK60" s="270" t="str">
        <f ca="1">IF(DH$16=0,"",IF(OFFSET(DH60,0,DH$16)="Y",1,IF(OFFSET(DH60,0,DH$16)="N",0,"")))</f>
        <v/>
      </c>
      <c r="DL60" s="188"/>
      <c r="DM60" s="268"/>
      <c r="DN60" s="269" t="s">
        <v>675</v>
      </c>
      <c r="DO60" s="269" t="s">
        <v>675</v>
      </c>
      <c r="DP60" s="270" t="str">
        <f ca="1">IF(DM$16=0,"",IF(OFFSET(DM60,0,DM$16)="Y",1,IF(OFFSET(DM60,0,DM$16)="N",0,"")))</f>
        <v/>
      </c>
      <c r="DQ60" s="188"/>
      <c r="DR60" s="268"/>
      <c r="DS60" s="269" t="s">
        <v>676</v>
      </c>
      <c r="DT60" s="279"/>
      <c r="DU60" s="270" t="str">
        <f ca="1">IF(DR$16=0,"",IF(AND(OFFSET(DR60,0,1)="Y",DS$16="Yes"),1,IF(OFFSET(DR60,0,1)="N",1,0)))</f>
        <v/>
      </c>
      <c r="DV60" s="188"/>
      <c r="DW60" s="268"/>
      <c r="DX60" s="269" t="s">
        <v>676</v>
      </c>
      <c r="DY60" s="279"/>
      <c r="DZ60" s="270" t="str">
        <f ca="1">IF(DW$16=0,"",IF(AND(OFFSET(DW60,0,1)="Y",DX$16="Yes"),1,IF(OFFSET(DW60,0,1)="N",1,0)))</f>
        <v/>
      </c>
      <c r="EA60" s="188"/>
      <c r="EB60" s="268"/>
      <c r="EC60" s="269" t="s">
        <v>676</v>
      </c>
      <c r="ED60" s="279"/>
      <c r="EE60" s="270" t="str">
        <f ca="1">IF(EB$16=0,"",IF(AND(OFFSET(EB60,0,1)="Y",EC$16="Yes"),1,IF(OFFSET(EB60,0,1)="N",1,0)))</f>
        <v/>
      </c>
      <c r="EF60" s="188"/>
      <c r="EG60" s="268"/>
      <c r="EH60" s="269" t="s">
        <v>676</v>
      </c>
      <c r="EI60" s="279"/>
      <c r="EJ60" s="270" t="str">
        <f ca="1">IF(EG$16=0,"",IF(AND(OFFSET(EG60,0,1)="Y",EH$16="Yes"),1,IF(OFFSET(EG60,0,1)="N",1,0)))</f>
        <v/>
      </c>
      <c r="EK60" s="188"/>
      <c r="EL60" s="268"/>
      <c r="EM60" s="269" t="s">
        <v>676</v>
      </c>
      <c r="EN60" s="279"/>
      <c r="EO60" s="270" t="str">
        <f ca="1">IF(EL$16=0,"",IF(AND(OFFSET(EL60,0,1)="Y",EM$16="Yes"),1,IF(OFFSET(EL60,0,1)="N",1,0)))</f>
        <v/>
      </c>
      <c r="EP60" s="271"/>
      <c r="EQ60" s="509" t="str">
        <f ca="1">BP60</f>
        <v/>
      </c>
      <c r="ER60" s="509" t="str">
        <f t="shared" ref="ER60" ca="1" si="190">CL60</f>
        <v/>
      </c>
      <c r="ES60" s="509" t="str">
        <f t="shared" ref="ES60" ca="1" si="191">CT60</f>
        <v/>
      </c>
      <c r="ET60" s="509" t="str">
        <f t="shared" ref="ET60" si="192">DF60</f>
        <v/>
      </c>
      <c r="EU60" s="509" t="str">
        <f t="shared" ref="EU60" ca="1" si="193">DK60</f>
        <v/>
      </c>
      <c r="EV60" s="509" t="str">
        <f t="shared" ref="EV60" ca="1" si="194">DP60</f>
        <v/>
      </c>
      <c r="EW60" s="509" t="str">
        <f t="shared" ref="EW60" ca="1" si="195">DU60</f>
        <v/>
      </c>
      <c r="EX60" s="509" t="str">
        <f t="shared" ref="EX60" ca="1" si="196">DZ60</f>
        <v/>
      </c>
      <c r="EY60" s="509" t="str">
        <f t="shared" ref="EY60" ca="1" si="197">EE60</f>
        <v/>
      </c>
      <c r="EZ60" s="509" t="str">
        <f t="shared" ref="EZ60" ca="1" si="198">EJ60</f>
        <v/>
      </c>
      <c r="FA60" s="509" t="str">
        <f t="shared" ref="FA60" ca="1" si="199">EO60</f>
        <v/>
      </c>
      <c r="FC60" s="509">
        <f t="shared" ref="FC60" ca="1" si="200">COUNTA(EQ60:FA60)-COUNTBLANK(EQ60:FA60)</f>
        <v>0</v>
      </c>
      <c r="FD60" s="280">
        <f t="shared" ref="FD60" ca="1" si="201">SUM(EQ60:FA60)</f>
        <v>0</v>
      </c>
      <c r="FE60" s="280" t="str">
        <f t="shared" ref="FE60" ca="1" si="202">IF(AND(FC60=FD60,FD60&gt;0),"Show","Hide")</f>
        <v>Hide</v>
      </c>
      <c r="FF60" s="228"/>
      <c r="FG60" s="281"/>
      <c r="FH60" s="281"/>
      <c r="FI60" s="281"/>
      <c r="FJ60" s="281"/>
      <c r="FK60" s="281"/>
      <c r="FL60" s="281"/>
    </row>
    <row r="61" spans="1:168" ht="6" customHeight="1" x14ac:dyDescent="0.25">
      <c r="A61" s="28" t="s">
        <v>526</v>
      </c>
      <c r="C61" s="93"/>
      <c r="D61" s="128"/>
      <c r="E61" s="86"/>
      <c r="F61" s="195"/>
      <c r="G61" s="153"/>
      <c r="H61" s="182"/>
      <c r="I61" s="196"/>
      <c r="J61" s="96"/>
      <c r="K61" s="196"/>
      <c r="L61" s="127"/>
      <c r="M61" s="127"/>
      <c r="N61" s="127"/>
      <c r="O61" s="127"/>
      <c r="Q61" s="1"/>
      <c r="AE61" s="11"/>
      <c r="AF61" s="122"/>
      <c r="AG61" s="12" t="b">
        <f>AG60</f>
        <v>1</v>
      </c>
      <c r="AH61" s="12"/>
      <c r="AI61" s="168"/>
      <c r="AJ61" s="166"/>
      <c r="AK61" s="166"/>
      <c r="AL61" s="167"/>
      <c r="AM61" s="1"/>
      <c r="AN61" s="1"/>
      <c r="AO61" s="1"/>
      <c r="AP61" s="1"/>
      <c r="AQ61" s="1"/>
      <c r="AR61" s="1"/>
      <c r="AS61" s="1"/>
      <c r="AT61" s="230" t="str">
        <f t="shared" si="150"/>
        <v/>
      </c>
      <c r="AU61" s="231" t="str">
        <f t="shared" si="136"/>
        <v/>
      </c>
      <c r="AV61" s="227"/>
      <c r="AW61" s="230" t="str">
        <f>AW60</f>
        <v/>
      </c>
      <c r="AX61" s="227"/>
      <c r="AY61" s="230" t="str">
        <f>AY60</f>
        <v/>
      </c>
      <c r="AZ61" s="227"/>
      <c r="BA61" s="230" t="str">
        <f>BA60</f>
        <v/>
      </c>
      <c r="BB61" s="227"/>
      <c r="BC61" s="230" t="str">
        <f>BC60</f>
        <v/>
      </c>
      <c r="BD61" s="227"/>
      <c r="BE61" s="230" t="str">
        <f>BE60</f>
        <v/>
      </c>
      <c r="BF61" s="227"/>
      <c r="BG61" s="230" t="str">
        <f>BG60</f>
        <v/>
      </c>
      <c r="BH61" s="1"/>
      <c r="FE61" s="90" t="str">
        <f ca="1">FE60</f>
        <v>Hide</v>
      </c>
      <c r="FF61" s="228"/>
      <c r="FG61" s="281"/>
      <c r="FH61" s="281"/>
      <c r="FI61" s="281"/>
      <c r="FJ61" s="281"/>
      <c r="FK61" s="281"/>
      <c r="FL61" s="281"/>
    </row>
    <row r="62" spans="1:168" ht="6" customHeight="1" x14ac:dyDescent="0.25">
      <c r="A62" s="28" t="s">
        <v>526</v>
      </c>
      <c r="C62" s="92"/>
      <c r="D62" s="3"/>
      <c r="E62" s="82"/>
      <c r="F62" s="191"/>
      <c r="G62" s="154"/>
      <c r="H62" s="187"/>
      <c r="I62" s="192"/>
      <c r="J62" s="94"/>
      <c r="K62" s="192"/>
      <c r="L62" s="507"/>
      <c r="M62" s="507"/>
      <c r="N62" s="507"/>
      <c r="O62" s="507"/>
      <c r="Q62" s="1"/>
      <c r="AE62" s="11"/>
      <c r="AF62" s="122"/>
      <c r="AG62" s="124" t="b">
        <f>AG63</f>
        <v>1</v>
      </c>
      <c r="AH62" s="124"/>
      <c r="AI62" s="168"/>
      <c r="AJ62" s="166"/>
      <c r="AK62" s="166"/>
      <c r="AL62" s="167"/>
      <c r="AM62" s="1"/>
      <c r="AN62" s="1"/>
      <c r="AO62" s="1"/>
      <c r="AP62" s="1"/>
      <c r="AQ62" s="1"/>
      <c r="AR62" s="1"/>
      <c r="AS62" s="1"/>
      <c r="AT62" s="230" t="str">
        <f t="shared" si="150"/>
        <v/>
      </c>
      <c r="AU62" s="231" t="str">
        <f t="shared" si="136"/>
        <v/>
      </c>
      <c r="AV62" s="227"/>
      <c r="AW62" s="230" t="str">
        <f>AW63</f>
        <v/>
      </c>
      <c r="AX62" s="227"/>
      <c r="AY62" s="230" t="str">
        <f>AY63</f>
        <v/>
      </c>
      <c r="AZ62" s="227"/>
      <c r="BA62" s="230" t="str">
        <f>BA63</f>
        <v/>
      </c>
      <c r="BB62" s="227"/>
      <c r="BC62" s="230" t="str">
        <f>BC63</f>
        <v/>
      </c>
      <c r="BD62" s="227"/>
      <c r="BE62" s="230" t="str">
        <f>BE63</f>
        <v/>
      </c>
      <c r="BF62" s="227"/>
      <c r="BG62" s="230" t="str">
        <f>BG63</f>
        <v/>
      </c>
      <c r="BH62" s="1"/>
      <c r="FE62" s="90" t="str">
        <f ca="1">FE63</f>
        <v>Hide</v>
      </c>
      <c r="FF62" s="228"/>
      <c r="FG62" s="281"/>
      <c r="FH62" s="281"/>
      <c r="FI62" s="281"/>
      <c r="FJ62" s="281"/>
      <c r="FK62" s="281"/>
      <c r="FL62" s="281"/>
    </row>
    <row r="63" spans="1:168" ht="26.4" x14ac:dyDescent="0.25">
      <c r="A63" s="28" t="s">
        <v>526</v>
      </c>
      <c r="C63" s="176" t="s">
        <v>558</v>
      </c>
      <c r="D63" s="316" t="str">
        <f>IF(Cklst_Style=4,IF(FIND("--",$C$3)=11,MID($C$3,9,1)&amp;"."&amp;AI63,MID($C$3,9,2)&amp;"."&amp;AI63),IF(FIND("--",$C$3)=9,MID($C$3,7,1)&amp;"."&amp;AI63,MID($C$3,7,2)&amp;"."&amp;AI63))</f>
        <v>4.16</v>
      </c>
      <c r="E63" s="481" t="s">
        <v>796</v>
      </c>
      <c r="F63" s="177"/>
      <c r="G63" s="508" t="s">
        <v>203</v>
      </c>
      <c r="H63" s="181"/>
      <c r="I63" s="151" t="s">
        <v>216</v>
      </c>
      <c r="J63" s="143"/>
      <c r="K63" s="192"/>
      <c r="L63" s="482"/>
      <c r="M63" s="482"/>
      <c r="N63" s="482"/>
      <c r="O63" s="482"/>
      <c r="Q63" s="1"/>
      <c r="R63" s="171"/>
      <c r="S63" s="171"/>
      <c r="T63" s="171"/>
      <c r="U63" s="171"/>
      <c r="AE63" s="11" t="b">
        <f>IF(F63=CHAR(80),TRUE,FALSE)</f>
        <v>0</v>
      </c>
      <c r="AF63" s="122" t="b">
        <f>IF(H63=CHAR(80),TRUE,FALSE)</f>
        <v>0</v>
      </c>
      <c r="AG63" s="12" t="b">
        <f>IF(OR(C63=CHAR(80),C63="."),TRUE,FALSE)</f>
        <v>1</v>
      </c>
      <c r="AH63" s="218">
        <v>0</v>
      </c>
      <c r="AI63" s="169">
        <v>16</v>
      </c>
      <c r="AJ63" s="160"/>
      <c r="AK63" s="160" t="b">
        <v>1</v>
      </c>
      <c r="AL63" s="161"/>
      <c r="AM63" s="1"/>
      <c r="AN63" s="1"/>
      <c r="AO63" s="1"/>
      <c r="AP63" s="1"/>
      <c r="AQ63" s="1"/>
      <c r="AR63" s="1"/>
      <c r="AS63" s="1"/>
      <c r="AT63" s="230" t="str">
        <f t="shared" si="150"/>
        <v/>
      </c>
      <c r="AU63" s="231" t="str">
        <f t="shared" si="136"/>
        <v>4.16</v>
      </c>
      <c r="AV63" s="318"/>
      <c r="AW63" s="230" t="str">
        <f>IF(AND(Setup_Flag=1,AV63="",$C63=""),FALSE,"")</f>
        <v/>
      </c>
      <c r="AX63" s="318"/>
      <c r="AY63" s="230" t="str">
        <f>IF(AND(MR2_Flag=1,AX63="",$C63=""),FALSE,"")</f>
        <v/>
      </c>
      <c r="AZ63" s="318"/>
      <c r="BA63" s="230" t="str">
        <f>IF(AND(DP_Flag=1,AZ63="",$C63=""),FALSE,"")</f>
        <v/>
      </c>
      <c r="BB63" s="318"/>
      <c r="BC63" s="230" t="str">
        <f>IF(AND(SS_Flag=1,BB63="",$C63=""),FALSE,"")</f>
        <v/>
      </c>
      <c r="BD63" s="318"/>
      <c r="BE63" s="230" t="str">
        <f>IF(AND(SP_Flag=1,BD63="",$C63=""),FALSE,"")</f>
        <v/>
      </c>
      <c r="BF63" s="318"/>
      <c r="BG63" s="230" t="str">
        <f>IF(AND(FM_Flag=1,BF63="",$C63=""),FALSE,"")</f>
        <v/>
      </c>
      <c r="BH63" s="1"/>
      <c r="BI63" s="268"/>
      <c r="BJ63" s="269" t="s">
        <v>675</v>
      </c>
      <c r="BK63" s="269" t="s">
        <v>675</v>
      </c>
      <c r="BL63" s="269" t="s">
        <v>675</v>
      </c>
      <c r="BM63" s="269" t="s">
        <v>675</v>
      </c>
      <c r="BN63" s="269" t="s">
        <v>675</v>
      </c>
      <c r="BO63" s="269" t="s">
        <v>675</v>
      </c>
      <c r="BP63" s="270" t="str">
        <f ca="1">IF(OR(BI$16=0,BR$16&lt;&gt;0),"",IF(OFFSET(BI63,0,BI$16)="Y",1,IF(OFFSET(BI63,0,BI$16)="N",0,"")))</f>
        <v/>
      </c>
      <c r="BQ63" s="278"/>
      <c r="BR63" s="268"/>
      <c r="BS63" s="269" t="s">
        <v>675</v>
      </c>
      <c r="BT63" s="269" t="s">
        <v>675</v>
      </c>
      <c r="BU63" s="269" t="s">
        <v>675</v>
      </c>
      <c r="BV63" s="269" t="s">
        <v>675</v>
      </c>
      <c r="BW63" s="269" t="s">
        <v>675</v>
      </c>
      <c r="BX63" s="269" t="s">
        <v>675</v>
      </c>
      <c r="BY63" s="269" t="s">
        <v>675</v>
      </c>
      <c r="BZ63" s="269" t="s">
        <v>675</v>
      </c>
      <c r="CA63" s="269" t="s">
        <v>675</v>
      </c>
      <c r="CB63" s="269" t="s">
        <v>675</v>
      </c>
      <c r="CC63" s="269" t="s">
        <v>675</v>
      </c>
      <c r="CD63" s="269" t="s">
        <v>675</v>
      </c>
      <c r="CE63" s="269" t="s">
        <v>675</v>
      </c>
      <c r="CF63" s="269" t="s">
        <v>675</v>
      </c>
      <c r="CG63" s="269" t="s">
        <v>675</v>
      </c>
      <c r="CH63" s="269" t="s">
        <v>675</v>
      </c>
      <c r="CI63" s="269" t="s">
        <v>675</v>
      </c>
      <c r="CJ63" s="269" t="s">
        <v>675</v>
      </c>
      <c r="CK63" s="269" t="s">
        <v>675</v>
      </c>
      <c r="CL63" s="270" t="str">
        <f ca="1">IF(BR$16=0,"",IF(OFFSET(BR63,0,BR$16)="Y",1,IF(OFFSET(BR63,0,BR$16)="N",0,"")))</f>
        <v/>
      </c>
      <c r="CM63" s="278"/>
      <c r="CN63" s="268"/>
      <c r="CO63" s="269" t="s">
        <v>675</v>
      </c>
      <c r="CP63" s="269" t="s">
        <v>675</v>
      </c>
      <c r="CQ63" s="269" t="s">
        <v>675</v>
      </c>
      <c r="CR63" s="269" t="s">
        <v>675</v>
      </c>
      <c r="CS63" s="269" t="s">
        <v>675</v>
      </c>
      <c r="CT63" s="270" t="str">
        <f ca="1">IF(OR(CN$16=0,CW$16&lt;&gt;0),"",IF(CW$16=1,0,IF(OFFSET(CN63,0,CN$16)="Y",1,IF(OFFSET(CN63,0,CN$16)="N",0,""))))</f>
        <v/>
      </c>
      <c r="CU63" s="188"/>
      <c r="CV63" s="268"/>
      <c r="CW63" s="269" t="s">
        <v>675</v>
      </c>
      <c r="CX63" s="269" t="s">
        <v>675</v>
      </c>
      <c r="CY63" s="269" t="s">
        <v>675</v>
      </c>
      <c r="CZ63" s="269" t="s">
        <v>675</v>
      </c>
      <c r="DA63" s="269" t="s">
        <v>675</v>
      </c>
      <c r="DB63" s="269" t="s">
        <v>675</v>
      </c>
      <c r="DC63" s="269" t="s">
        <v>675</v>
      </c>
      <c r="DD63" s="269" t="s">
        <v>675</v>
      </c>
      <c r="DE63" s="269" t="s">
        <v>675</v>
      </c>
      <c r="DF63" s="270" t="str">
        <f>IF(CV$16=0,"",IF(OR(AND(CW$16=1,CW63="Y"),AND(CX$16=1,CX63="Y"),AND(CY$16=1,CY63="Y"),AND(CZ$16=1,CZ63="Y"),AND(DA$16=1,DA63="Y"),AND(DB$16=1,DB63="Y"),AND(DC$16=1,DC63="Y"),AND(DD$16=1,DD63="Y"),AND(DE$16=1,DE63="Y")),1,IF(OR(AND(CW$16=1,CW63="N"),AND(CX$16=1,CX63="N"),AND(CY$16=1,CY63="N"),AND(CZ$16=1,CZ63="N"),AND(DA$16=1,DA63="N"),AND(DB$16=1,DB63="N"),AND(DC$16=1,DC63="N"),AND(DD$16=1,DD63="N"),AND(DE$16=1,DE63="N")),0,"")))</f>
        <v/>
      </c>
      <c r="DG63" s="188"/>
      <c r="DH63" s="268"/>
      <c r="DI63" s="269" t="s">
        <v>675</v>
      </c>
      <c r="DJ63" s="269" t="s">
        <v>675</v>
      </c>
      <c r="DK63" s="270" t="str">
        <f ca="1">IF(DH$16=0,"",IF(OFFSET(DH63,0,DH$16)="Y",1,IF(OFFSET(DH63,0,DH$16)="N",0,"")))</f>
        <v/>
      </c>
      <c r="DL63" s="188"/>
      <c r="DM63" s="268"/>
      <c r="DN63" s="269" t="s">
        <v>675</v>
      </c>
      <c r="DO63" s="269" t="s">
        <v>675</v>
      </c>
      <c r="DP63" s="270" t="str">
        <f ca="1">IF(DM$16=0,"",IF(OFFSET(DM63,0,DM$16)="Y",1,IF(OFFSET(DM63,0,DM$16)="N",0,"")))</f>
        <v/>
      </c>
      <c r="DQ63" s="188"/>
      <c r="DR63" s="268"/>
      <c r="DS63" s="269" t="s">
        <v>676</v>
      </c>
      <c r="DT63" s="279"/>
      <c r="DU63" s="270" t="str">
        <f ca="1">IF(DR$16=0,"",IF(AND(OFFSET(DR63,0,1)="Y",DS$16="Yes"),1,IF(OFFSET(DR63,0,1)="N",1,0)))</f>
        <v/>
      </c>
      <c r="DV63" s="188"/>
      <c r="DW63" s="268"/>
      <c r="DX63" s="269" t="s">
        <v>676</v>
      </c>
      <c r="DY63" s="279"/>
      <c r="DZ63" s="270" t="str">
        <f ca="1">IF(DW$16=0,"",IF(AND(OFFSET(DW63,0,1)="Y",DX$16="Yes"),1,IF(OFFSET(DW63,0,1)="N",1,0)))</f>
        <v/>
      </c>
      <c r="EA63" s="188"/>
      <c r="EB63" s="268"/>
      <c r="EC63" s="269" t="s">
        <v>676</v>
      </c>
      <c r="ED63" s="279"/>
      <c r="EE63" s="270" t="str">
        <f ca="1">IF(EB$16=0,"",IF(AND(OFFSET(EB63,0,1)="Y",EC$16="Yes"),1,IF(OFFSET(EB63,0,1)="N",1,0)))</f>
        <v/>
      </c>
      <c r="EF63" s="188"/>
      <c r="EG63" s="268"/>
      <c r="EH63" s="269" t="s">
        <v>676</v>
      </c>
      <c r="EI63" s="279"/>
      <c r="EJ63" s="270" t="str">
        <f ca="1">IF(EG$16=0,"",IF(AND(OFFSET(EG63,0,1)="Y",EH$16="Yes"),1,IF(OFFSET(EG63,0,1)="N",1,0)))</f>
        <v/>
      </c>
      <c r="EK63" s="188"/>
      <c r="EL63" s="268"/>
      <c r="EM63" s="269" t="s">
        <v>676</v>
      </c>
      <c r="EN63" s="279"/>
      <c r="EO63" s="270" t="str">
        <f ca="1">IF(EL$16=0,"",IF(AND(OFFSET(EL63,0,1)="Y",EM$16="Yes"),1,IF(OFFSET(EL63,0,1)="N",1,0)))</f>
        <v/>
      </c>
      <c r="EP63" s="271"/>
      <c r="EQ63" s="509" t="str">
        <f ca="1">BP63</f>
        <v/>
      </c>
      <c r="ER63" s="509" t="str">
        <f t="shared" ref="ER63" ca="1" si="203">CL63</f>
        <v/>
      </c>
      <c r="ES63" s="509" t="str">
        <f t="shared" ref="ES63" ca="1" si="204">CT63</f>
        <v/>
      </c>
      <c r="ET63" s="509" t="str">
        <f t="shared" ref="ET63" si="205">DF63</f>
        <v/>
      </c>
      <c r="EU63" s="509" t="str">
        <f t="shared" ref="EU63" ca="1" si="206">DK63</f>
        <v/>
      </c>
      <c r="EV63" s="509" t="str">
        <f t="shared" ref="EV63" ca="1" si="207">DP63</f>
        <v/>
      </c>
      <c r="EW63" s="509" t="str">
        <f t="shared" ref="EW63" ca="1" si="208">DU63</f>
        <v/>
      </c>
      <c r="EX63" s="509" t="str">
        <f t="shared" ref="EX63" ca="1" si="209">DZ63</f>
        <v/>
      </c>
      <c r="EY63" s="509" t="str">
        <f t="shared" ref="EY63" ca="1" si="210">EE63</f>
        <v/>
      </c>
      <c r="EZ63" s="509" t="str">
        <f t="shared" ref="EZ63" ca="1" si="211">EJ63</f>
        <v/>
      </c>
      <c r="FA63" s="509" t="str">
        <f t="shared" ref="FA63" ca="1" si="212">EO63</f>
        <v/>
      </c>
      <c r="FC63" s="509">
        <f t="shared" ref="FC63" ca="1" si="213">COUNTA(EQ63:FA63)-COUNTBLANK(EQ63:FA63)</f>
        <v>0</v>
      </c>
      <c r="FD63" s="280">
        <f t="shared" ref="FD63" ca="1" si="214">SUM(EQ63:FA63)</f>
        <v>0</v>
      </c>
      <c r="FE63" s="280" t="str">
        <f t="shared" ref="FE63" ca="1" si="215">IF(AND(FC63=FD63,FD63&gt;0),"Show","Hide")</f>
        <v>Hide</v>
      </c>
      <c r="FF63" s="228"/>
      <c r="FG63" s="281"/>
      <c r="FH63" s="281"/>
      <c r="FI63" s="281"/>
      <c r="FJ63" s="281"/>
      <c r="FK63" s="281"/>
      <c r="FL63" s="281"/>
    </row>
    <row r="64" spans="1:168" ht="6" customHeight="1" x14ac:dyDescent="0.25">
      <c r="A64" s="28" t="s">
        <v>526</v>
      </c>
      <c r="C64" s="93"/>
      <c r="D64" s="128"/>
      <c r="E64" s="86"/>
      <c r="F64" s="195"/>
      <c r="G64" s="153"/>
      <c r="H64" s="182"/>
      <c r="I64" s="196"/>
      <c r="J64" s="96"/>
      <c r="K64" s="196"/>
      <c r="L64" s="127"/>
      <c r="M64" s="127"/>
      <c r="N64" s="127"/>
      <c r="O64" s="127"/>
      <c r="Q64" s="1"/>
      <c r="AE64" s="11"/>
      <c r="AF64" s="122"/>
      <c r="AG64" s="12" t="b">
        <f>AG63</f>
        <v>1</v>
      </c>
      <c r="AH64" s="12"/>
      <c r="AI64" s="168"/>
      <c r="AJ64" s="166"/>
      <c r="AK64" s="166"/>
      <c r="AL64" s="167"/>
      <c r="AM64" s="1"/>
      <c r="AN64" s="1"/>
      <c r="AO64" s="1"/>
      <c r="AP64" s="1"/>
      <c r="AQ64" s="1"/>
      <c r="AR64" s="1"/>
      <c r="AS64" s="1"/>
      <c r="AT64" s="230" t="str">
        <f t="shared" si="150"/>
        <v/>
      </c>
      <c r="AU64" s="231" t="str">
        <f t="shared" si="136"/>
        <v/>
      </c>
      <c r="AV64" s="227"/>
      <c r="AW64" s="230" t="str">
        <f>AW63</f>
        <v/>
      </c>
      <c r="AX64" s="227"/>
      <c r="AY64" s="230" t="str">
        <f>AY63</f>
        <v/>
      </c>
      <c r="AZ64" s="227"/>
      <c r="BA64" s="230" t="str">
        <f>BA63</f>
        <v/>
      </c>
      <c r="BB64" s="227"/>
      <c r="BC64" s="230" t="str">
        <f>BC63</f>
        <v/>
      </c>
      <c r="BD64" s="227"/>
      <c r="BE64" s="230" t="str">
        <f>BE63</f>
        <v/>
      </c>
      <c r="BF64" s="227"/>
      <c r="BG64" s="230" t="str">
        <f>BG63</f>
        <v/>
      </c>
      <c r="BH64" s="1"/>
      <c r="FE64" s="90" t="str">
        <f ca="1">FE63</f>
        <v>Hide</v>
      </c>
      <c r="FF64" s="228"/>
      <c r="FG64" s="281"/>
      <c r="FH64" s="281"/>
      <c r="FI64" s="281"/>
      <c r="FJ64" s="281"/>
      <c r="FK64" s="281"/>
      <c r="FL64" s="281"/>
    </row>
    <row r="65" spans="1:168" ht="6" customHeight="1" x14ac:dyDescent="0.25">
      <c r="A65" s="28" t="s">
        <v>526</v>
      </c>
      <c r="C65" s="92"/>
      <c r="D65" s="3"/>
      <c r="E65" s="82"/>
      <c r="F65" s="191"/>
      <c r="G65" s="154"/>
      <c r="H65" s="187"/>
      <c r="I65" s="192"/>
      <c r="J65" s="94"/>
      <c r="K65" s="192"/>
      <c r="L65" s="507"/>
      <c r="M65" s="507"/>
      <c r="N65" s="507"/>
      <c r="O65" s="507"/>
      <c r="Q65" s="1"/>
      <c r="AE65" s="11"/>
      <c r="AF65" s="122"/>
      <c r="AG65" s="124" t="b">
        <f>AG66</f>
        <v>1</v>
      </c>
      <c r="AH65" s="124"/>
      <c r="AI65" s="168"/>
      <c r="AJ65" s="166"/>
      <c r="AK65" s="166"/>
      <c r="AL65" s="167"/>
      <c r="AM65" s="1"/>
      <c r="AN65" s="1"/>
      <c r="AO65" s="1"/>
      <c r="AP65" s="1"/>
      <c r="AQ65" s="1"/>
      <c r="AR65" s="1"/>
      <c r="AS65" s="1"/>
      <c r="AT65" s="230" t="str">
        <f t="shared" si="150"/>
        <v/>
      </c>
      <c r="AU65" s="231" t="str">
        <f t="shared" si="136"/>
        <v/>
      </c>
      <c r="AV65" s="227"/>
      <c r="AW65" s="230" t="str">
        <f>AW66</f>
        <v/>
      </c>
      <c r="AX65" s="227"/>
      <c r="AY65" s="230" t="str">
        <f>AY66</f>
        <v/>
      </c>
      <c r="AZ65" s="227"/>
      <c r="BA65" s="230" t="str">
        <f>BA66</f>
        <v/>
      </c>
      <c r="BB65" s="227"/>
      <c r="BC65" s="230" t="str">
        <f>BC66</f>
        <v/>
      </c>
      <c r="BD65" s="227"/>
      <c r="BE65" s="230" t="str">
        <f>BE66</f>
        <v/>
      </c>
      <c r="BF65" s="227"/>
      <c r="BG65" s="230" t="str">
        <f>BG66</f>
        <v/>
      </c>
      <c r="BH65" s="1"/>
      <c r="FE65" s="90" t="str">
        <f ca="1">FE66</f>
        <v>Hide</v>
      </c>
      <c r="FF65" s="228"/>
      <c r="FG65" s="281"/>
      <c r="FH65" s="281"/>
      <c r="FI65" s="281"/>
      <c r="FJ65" s="281"/>
      <c r="FK65" s="281"/>
      <c r="FL65" s="281"/>
    </row>
    <row r="66" spans="1:168" ht="26.4" x14ac:dyDescent="0.25">
      <c r="A66" s="28" t="s">
        <v>526</v>
      </c>
      <c r="C66" s="176" t="s">
        <v>558</v>
      </c>
      <c r="D66" s="316" t="str">
        <f>IF(Cklst_Style=4,IF(FIND("--",$C$3)=11,MID($C$3,9,1)&amp;"."&amp;AI66,MID($C$3,9,2)&amp;"."&amp;AI66),IF(FIND("--",$C$3)=9,MID($C$3,7,1)&amp;"."&amp;AI66,MID($C$3,7,2)&amp;"."&amp;AI66))</f>
        <v>4.17</v>
      </c>
      <c r="E66" s="481" t="s">
        <v>797</v>
      </c>
      <c r="F66" s="177"/>
      <c r="G66" s="508" t="s">
        <v>203</v>
      </c>
      <c r="H66" s="181"/>
      <c r="I66" s="151" t="s">
        <v>216</v>
      </c>
      <c r="J66" s="143"/>
      <c r="K66" s="192"/>
      <c r="L66" s="482"/>
      <c r="M66" s="482"/>
      <c r="N66" s="482"/>
      <c r="O66" s="482"/>
      <c r="Q66" s="1"/>
      <c r="R66" s="171"/>
      <c r="S66" s="171"/>
      <c r="T66" s="171"/>
      <c r="U66" s="171"/>
      <c r="AE66" s="11" t="b">
        <f>IF(F66=CHAR(80),TRUE,FALSE)</f>
        <v>0</v>
      </c>
      <c r="AF66" s="122" t="b">
        <f>IF(H66=CHAR(80),TRUE,FALSE)</f>
        <v>0</v>
      </c>
      <c r="AG66" s="12" t="b">
        <f>IF(OR(C66=CHAR(80),C66="."),TRUE,FALSE)</f>
        <v>1</v>
      </c>
      <c r="AH66" s="218">
        <v>0</v>
      </c>
      <c r="AI66" s="169">
        <v>17</v>
      </c>
      <c r="AJ66" s="160"/>
      <c r="AK66" s="160" t="b">
        <v>1</v>
      </c>
      <c r="AL66" s="161"/>
      <c r="AM66" s="1"/>
      <c r="AN66" s="1"/>
      <c r="AO66" s="1"/>
      <c r="AP66" s="1"/>
      <c r="AQ66" s="1"/>
      <c r="AR66" s="1"/>
      <c r="AS66" s="1"/>
      <c r="AT66" s="230" t="str">
        <f t="shared" si="150"/>
        <v/>
      </c>
      <c r="AU66" s="231" t="str">
        <f t="shared" si="136"/>
        <v>4.17</v>
      </c>
      <c r="AV66" s="318"/>
      <c r="AW66" s="230" t="str">
        <f>IF(AND(Setup_Flag=1,AV66="",$C66=""),FALSE,"")</f>
        <v/>
      </c>
      <c r="AX66" s="318"/>
      <c r="AY66" s="230" t="str">
        <f>IF(AND(MR2_Flag=1,AX66="",$C66=""),FALSE,"")</f>
        <v/>
      </c>
      <c r="AZ66" s="318"/>
      <c r="BA66" s="230" t="str">
        <f>IF(AND(DP_Flag=1,AZ66="",$C66=""),FALSE,"")</f>
        <v/>
      </c>
      <c r="BB66" s="318"/>
      <c r="BC66" s="230" t="str">
        <f>IF(AND(SS_Flag=1,BB66="",$C66=""),FALSE,"")</f>
        <v/>
      </c>
      <c r="BD66" s="318"/>
      <c r="BE66" s="230" t="str">
        <f>IF(AND(SP_Flag=1,BD66="",$C66=""),FALSE,"")</f>
        <v/>
      </c>
      <c r="BF66" s="318"/>
      <c r="BG66" s="230" t="str">
        <f>IF(AND(FM_Flag=1,BF66="",$C66=""),FALSE,"")</f>
        <v/>
      </c>
      <c r="BH66" s="1"/>
      <c r="BI66" s="268"/>
      <c r="BJ66" s="269" t="s">
        <v>675</v>
      </c>
      <c r="BK66" s="269" t="s">
        <v>675</v>
      </c>
      <c r="BL66" s="269" t="s">
        <v>675</v>
      </c>
      <c r="BM66" s="269" t="s">
        <v>675</v>
      </c>
      <c r="BN66" s="269" t="s">
        <v>675</v>
      </c>
      <c r="BO66" s="269" t="s">
        <v>675</v>
      </c>
      <c r="BP66" s="270" t="str">
        <f ca="1">IF(OR(BI$16=0,BR$16&lt;&gt;0),"",IF(OFFSET(BI66,0,BI$16)="Y",1,IF(OFFSET(BI66,0,BI$16)="N",0,"")))</f>
        <v/>
      </c>
      <c r="BQ66" s="278"/>
      <c r="BR66" s="268"/>
      <c r="BS66" s="269" t="s">
        <v>675</v>
      </c>
      <c r="BT66" s="269" t="s">
        <v>675</v>
      </c>
      <c r="BU66" s="269" t="s">
        <v>675</v>
      </c>
      <c r="BV66" s="269" t="s">
        <v>675</v>
      </c>
      <c r="BW66" s="269" t="s">
        <v>675</v>
      </c>
      <c r="BX66" s="269" t="s">
        <v>675</v>
      </c>
      <c r="BY66" s="269" t="s">
        <v>675</v>
      </c>
      <c r="BZ66" s="269" t="s">
        <v>675</v>
      </c>
      <c r="CA66" s="269" t="s">
        <v>675</v>
      </c>
      <c r="CB66" s="269" t="s">
        <v>675</v>
      </c>
      <c r="CC66" s="269" t="s">
        <v>675</v>
      </c>
      <c r="CD66" s="269" t="s">
        <v>675</v>
      </c>
      <c r="CE66" s="269" t="s">
        <v>675</v>
      </c>
      <c r="CF66" s="269" t="s">
        <v>675</v>
      </c>
      <c r="CG66" s="269" t="s">
        <v>675</v>
      </c>
      <c r="CH66" s="269" t="s">
        <v>675</v>
      </c>
      <c r="CI66" s="269" t="s">
        <v>675</v>
      </c>
      <c r="CJ66" s="269" t="s">
        <v>675</v>
      </c>
      <c r="CK66" s="269" t="s">
        <v>675</v>
      </c>
      <c r="CL66" s="270" t="str">
        <f ca="1">IF(BR$16=0,"",IF(OFFSET(BR66,0,BR$16)="Y",1,IF(OFFSET(BR66,0,BR$16)="N",0,"")))</f>
        <v/>
      </c>
      <c r="CM66" s="278"/>
      <c r="CN66" s="268"/>
      <c r="CO66" s="269" t="s">
        <v>675</v>
      </c>
      <c r="CP66" s="269" t="s">
        <v>675</v>
      </c>
      <c r="CQ66" s="269" t="s">
        <v>675</v>
      </c>
      <c r="CR66" s="269" t="s">
        <v>675</v>
      </c>
      <c r="CS66" s="269" t="s">
        <v>675</v>
      </c>
      <c r="CT66" s="270" t="str">
        <f ca="1">IF(OR(CN$16=0,CW$16&lt;&gt;0),"",IF(CW$16=1,0,IF(OFFSET(CN66,0,CN$16)="Y",1,IF(OFFSET(CN66,0,CN$16)="N",0,""))))</f>
        <v/>
      </c>
      <c r="CU66" s="188"/>
      <c r="CV66" s="268"/>
      <c r="CW66" s="269" t="s">
        <v>675</v>
      </c>
      <c r="CX66" s="269" t="s">
        <v>675</v>
      </c>
      <c r="CY66" s="269" t="s">
        <v>675</v>
      </c>
      <c r="CZ66" s="269" t="s">
        <v>675</v>
      </c>
      <c r="DA66" s="269" t="s">
        <v>675</v>
      </c>
      <c r="DB66" s="269" t="s">
        <v>675</v>
      </c>
      <c r="DC66" s="269" t="s">
        <v>675</v>
      </c>
      <c r="DD66" s="269" t="s">
        <v>675</v>
      </c>
      <c r="DE66" s="269" t="s">
        <v>675</v>
      </c>
      <c r="DF66" s="270" t="str">
        <f>IF(CV$16=0,"",IF(OR(AND(CW$16=1,CW66="Y"),AND(CX$16=1,CX66="Y"),AND(CY$16=1,CY66="Y"),AND(CZ$16=1,CZ66="Y"),AND(DA$16=1,DA66="Y"),AND(DB$16=1,DB66="Y"),AND(DC$16=1,DC66="Y"),AND(DD$16=1,DD66="Y"),AND(DE$16=1,DE66="Y")),1,IF(OR(AND(CW$16=1,CW66="N"),AND(CX$16=1,CX66="N"),AND(CY$16=1,CY66="N"),AND(CZ$16=1,CZ66="N"),AND(DA$16=1,DA66="N"),AND(DB$16=1,DB66="N"),AND(DC$16=1,DC66="N"),AND(DD$16=1,DD66="N"),AND(DE$16=1,DE66="N")),0,"")))</f>
        <v/>
      </c>
      <c r="DG66" s="188"/>
      <c r="DH66" s="268"/>
      <c r="DI66" s="269" t="s">
        <v>675</v>
      </c>
      <c r="DJ66" s="269" t="s">
        <v>675</v>
      </c>
      <c r="DK66" s="270" t="str">
        <f ca="1">IF(DH$16=0,"",IF(OFFSET(DH66,0,DH$16)="Y",1,IF(OFFSET(DH66,0,DH$16)="N",0,"")))</f>
        <v/>
      </c>
      <c r="DL66" s="188"/>
      <c r="DM66" s="268"/>
      <c r="DN66" s="269" t="s">
        <v>675</v>
      </c>
      <c r="DO66" s="269" t="s">
        <v>675</v>
      </c>
      <c r="DP66" s="270" t="str">
        <f ca="1">IF(DM$16=0,"",IF(OFFSET(DM66,0,DM$16)="Y",1,IF(OFFSET(DM66,0,DM$16)="N",0,"")))</f>
        <v/>
      </c>
      <c r="DQ66" s="188"/>
      <c r="DR66" s="268"/>
      <c r="DS66" s="269" t="s">
        <v>676</v>
      </c>
      <c r="DT66" s="279"/>
      <c r="DU66" s="270" t="str">
        <f ca="1">IF(DR$16=0,"",IF(AND(OFFSET(DR66,0,1)="Y",DS$16="Yes"),1,IF(OFFSET(DR66,0,1)="N",1,0)))</f>
        <v/>
      </c>
      <c r="DV66" s="188"/>
      <c r="DW66" s="268"/>
      <c r="DX66" s="269" t="s">
        <v>676</v>
      </c>
      <c r="DY66" s="279"/>
      <c r="DZ66" s="270" t="str">
        <f ca="1">IF(DW$16=0,"",IF(AND(OFFSET(DW66,0,1)="Y",DX$16="Yes"),1,IF(OFFSET(DW66,0,1)="N",1,0)))</f>
        <v/>
      </c>
      <c r="EA66" s="188"/>
      <c r="EB66" s="268"/>
      <c r="EC66" s="269" t="s">
        <v>676</v>
      </c>
      <c r="ED66" s="279"/>
      <c r="EE66" s="270" t="str">
        <f ca="1">IF(EB$16=0,"",IF(AND(OFFSET(EB66,0,1)="Y",EC$16="Yes"),1,IF(OFFSET(EB66,0,1)="N",1,0)))</f>
        <v/>
      </c>
      <c r="EF66" s="188"/>
      <c r="EG66" s="268"/>
      <c r="EH66" s="269" t="s">
        <v>676</v>
      </c>
      <c r="EI66" s="279"/>
      <c r="EJ66" s="270" t="str">
        <f ca="1">IF(EG$16=0,"",IF(AND(OFFSET(EG66,0,1)="Y",EH$16="Yes"),1,IF(OFFSET(EG66,0,1)="N",1,0)))</f>
        <v/>
      </c>
      <c r="EK66" s="188"/>
      <c r="EL66" s="268"/>
      <c r="EM66" s="269" t="s">
        <v>676</v>
      </c>
      <c r="EN66" s="279"/>
      <c r="EO66" s="270" t="str">
        <f ca="1">IF(EL$16=0,"",IF(AND(OFFSET(EL66,0,1)="Y",EM$16="Yes"),1,IF(OFFSET(EL66,0,1)="N",1,0)))</f>
        <v/>
      </c>
      <c r="EP66" s="271"/>
      <c r="EQ66" s="509" t="str">
        <f ca="1">BP66</f>
        <v/>
      </c>
      <c r="ER66" s="509" t="str">
        <f t="shared" ref="ER66" ca="1" si="216">CL66</f>
        <v/>
      </c>
      <c r="ES66" s="509" t="str">
        <f t="shared" ref="ES66" ca="1" si="217">CT66</f>
        <v/>
      </c>
      <c r="ET66" s="509" t="str">
        <f t="shared" ref="ET66" si="218">DF66</f>
        <v/>
      </c>
      <c r="EU66" s="509" t="str">
        <f t="shared" ref="EU66" ca="1" si="219">DK66</f>
        <v/>
      </c>
      <c r="EV66" s="509" t="str">
        <f t="shared" ref="EV66" ca="1" si="220">DP66</f>
        <v/>
      </c>
      <c r="EW66" s="509" t="str">
        <f t="shared" ref="EW66" ca="1" si="221">DU66</f>
        <v/>
      </c>
      <c r="EX66" s="509" t="str">
        <f t="shared" ref="EX66" ca="1" si="222">DZ66</f>
        <v/>
      </c>
      <c r="EY66" s="509" t="str">
        <f t="shared" ref="EY66" ca="1" si="223">EE66</f>
        <v/>
      </c>
      <c r="EZ66" s="509" t="str">
        <f t="shared" ref="EZ66" ca="1" si="224">EJ66</f>
        <v/>
      </c>
      <c r="FA66" s="509" t="str">
        <f t="shared" ref="FA66" ca="1" si="225">EO66</f>
        <v/>
      </c>
      <c r="FC66" s="509">
        <f t="shared" ref="FC66" ca="1" si="226">COUNTA(EQ66:FA66)-COUNTBLANK(EQ66:FA66)</f>
        <v>0</v>
      </c>
      <c r="FD66" s="280">
        <f t="shared" ref="FD66" ca="1" si="227">SUM(EQ66:FA66)</f>
        <v>0</v>
      </c>
      <c r="FE66" s="280" t="str">
        <f t="shared" ref="FE66" ca="1" si="228">IF(AND(FC66=FD66,FD66&gt;0),"Show","Hide")</f>
        <v>Hide</v>
      </c>
      <c r="FF66" s="228"/>
      <c r="FG66" s="281"/>
      <c r="FH66" s="281"/>
      <c r="FI66" s="281"/>
      <c r="FJ66" s="281"/>
      <c r="FK66" s="281"/>
      <c r="FL66" s="281"/>
    </row>
    <row r="67" spans="1:168" ht="6" customHeight="1" x14ac:dyDescent="0.25">
      <c r="A67" s="28" t="s">
        <v>526</v>
      </c>
      <c r="C67" s="93"/>
      <c r="D67" s="128"/>
      <c r="E67" s="86"/>
      <c r="F67" s="195"/>
      <c r="G67" s="153"/>
      <c r="H67" s="182"/>
      <c r="I67" s="196"/>
      <c r="J67" s="96"/>
      <c r="K67" s="196"/>
      <c r="L67" s="127"/>
      <c r="M67" s="127"/>
      <c r="N67" s="127"/>
      <c r="O67" s="127"/>
      <c r="Q67" s="1"/>
      <c r="AE67" s="11"/>
      <c r="AF67" s="122"/>
      <c r="AG67" s="12" t="b">
        <f>AG66</f>
        <v>1</v>
      </c>
      <c r="AH67" s="12"/>
      <c r="AI67" s="168"/>
      <c r="AJ67" s="166"/>
      <c r="AK67" s="166"/>
      <c r="AL67" s="167"/>
      <c r="AM67" s="1"/>
      <c r="AN67" s="1"/>
      <c r="AO67" s="1"/>
      <c r="AP67" s="1"/>
      <c r="AQ67" s="1"/>
      <c r="AR67" s="1"/>
      <c r="AS67" s="1"/>
      <c r="AT67" s="230" t="str">
        <f t="shared" si="150"/>
        <v/>
      </c>
      <c r="AU67" s="231" t="str">
        <f t="shared" si="136"/>
        <v/>
      </c>
      <c r="AV67" s="227"/>
      <c r="AW67" s="230" t="str">
        <f>AW66</f>
        <v/>
      </c>
      <c r="AX67" s="227"/>
      <c r="AY67" s="230" t="str">
        <f>AY66</f>
        <v/>
      </c>
      <c r="AZ67" s="227"/>
      <c r="BA67" s="230" t="str">
        <f>BA66</f>
        <v/>
      </c>
      <c r="BB67" s="227"/>
      <c r="BC67" s="230" t="str">
        <f>BC66</f>
        <v/>
      </c>
      <c r="BD67" s="227"/>
      <c r="BE67" s="230" t="str">
        <f>BE66</f>
        <v/>
      </c>
      <c r="BF67" s="227"/>
      <c r="BG67" s="230" t="str">
        <f>BG66</f>
        <v/>
      </c>
      <c r="BH67" s="1"/>
      <c r="FE67" s="90" t="str">
        <f ca="1">FE66</f>
        <v>Hide</v>
      </c>
      <c r="FF67" s="228"/>
      <c r="FG67" s="281"/>
      <c r="FH67" s="281"/>
      <c r="FI67" s="281"/>
      <c r="FJ67" s="281"/>
      <c r="FK67" s="281"/>
      <c r="FL67" s="281"/>
    </row>
    <row r="68" spans="1:168" ht="6" customHeight="1" x14ac:dyDescent="0.25">
      <c r="A68" s="28" t="s">
        <v>526</v>
      </c>
      <c r="C68" s="92"/>
      <c r="D68" s="3"/>
      <c r="E68" s="82"/>
      <c r="F68" s="191"/>
      <c r="G68" s="154"/>
      <c r="H68" s="187"/>
      <c r="I68" s="192"/>
      <c r="J68" s="94"/>
      <c r="K68" s="192"/>
      <c r="L68" s="507"/>
      <c r="M68" s="507"/>
      <c r="N68" s="507"/>
      <c r="O68" s="507"/>
      <c r="Q68" s="1"/>
      <c r="AE68" s="11"/>
      <c r="AF68" s="122"/>
      <c r="AG68" s="124" t="b">
        <f>AG69</f>
        <v>1</v>
      </c>
      <c r="AH68" s="124"/>
      <c r="AI68" s="168"/>
      <c r="AJ68" s="166"/>
      <c r="AK68" s="166"/>
      <c r="AL68" s="167"/>
      <c r="AM68" s="1"/>
      <c r="AN68" s="1"/>
      <c r="AO68" s="1"/>
      <c r="AP68" s="1"/>
      <c r="AQ68" s="1"/>
      <c r="AR68" s="1"/>
      <c r="AS68" s="1"/>
      <c r="AT68" s="230" t="str">
        <f t="shared" si="150"/>
        <v/>
      </c>
      <c r="AU68" s="231" t="str">
        <f t="shared" si="136"/>
        <v/>
      </c>
      <c r="AV68" s="227"/>
      <c r="AW68" s="230" t="str">
        <f>AW69</f>
        <v/>
      </c>
      <c r="AX68" s="227"/>
      <c r="AY68" s="230" t="str">
        <f>AY69</f>
        <v/>
      </c>
      <c r="AZ68" s="227"/>
      <c r="BA68" s="230" t="str">
        <f>BA69</f>
        <v/>
      </c>
      <c r="BB68" s="227"/>
      <c r="BC68" s="230" t="str">
        <f>BC69</f>
        <v/>
      </c>
      <c r="BD68" s="227"/>
      <c r="BE68" s="230" t="str">
        <f>BE69</f>
        <v/>
      </c>
      <c r="BF68" s="227"/>
      <c r="BG68" s="230" t="str">
        <f>BG69</f>
        <v/>
      </c>
      <c r="BH68" s="1"/>
      <c r="FE68" s="90" t="str">
        <f ca="1">FE69</f>
        <v>Hide</v>
      </c>
      <c r="FF68" s="228"/>
      <c r="FG68" s="281"/>
      <c r="FH68" s="281"/>
      <c r="FI68" s="281"/>
      <c r="FJ68" s="281"/>
      <c r="FK68" s="281"/>
      <c r="FL68" s="281"/>
    </row>
    <row r="69" spans="1:168" ht="26.4" x14ac:dyDescent="0.25">
      <c r="A69" s="28" t="s">
        <v>526</v>
      </c>
      <c r="C69" s="176" t="s">
        <v>558</v>
      </c>
      <c r="D69" s="316" t="str">
        <f>IF(Cklst_Style=4,IF(FIND("--",$C$3)=11,MID($C$3,9,1)&amp;"."&amp;AI69,MID($C$3,9,2)&amp;"."&amp;AI69),IF(FIND("--",$C$3)=9,MID($C$3,7,1)&amp;"."&amp;AI69,MID($C$3,7,2)&amp;"."&amp;AI69))</f>
        <v>4.18</v>
      </c>
      <c r="E69" s="481" t="s">
        <v>798</v>
      </c>
      <c r="F69" s="177"/>
      <c r="G69" s="508" t="s">
        <v>203</v>
      </c>
      <c r="H69" s="181"/>
      <c r="I69" s="151" t="s">
        <v>216</v>
      </c>
      <c r="J69" s="143"/>
      <c r="K69" s="192"/>
      <c r="L69" s="482"/>
      <c r="M69" s="482"/>
      <c r="N69" s="482"/>
      <c r="O69" s="482"/>
      <c r="Q69" s="1"/>
      <c r="R69" s="171"/>
      <c r="S69" s="171"/>
      <c r="T69" s="171"/>
      <c r="U69" s="171"/>
      <c r="AE69" s="11" t="b">
        <f>IF(F69=CHAR(80),TRUE,FALSE)</f>
        <v>0</v>
      </c>
      <c r="AF69" s="122" t="b">
        <f>IF(H69=CHAR(80),TRUE,FALSE)</f>
        <v>0</v>
      </c>
      <c r="AG69" s="12" t="b">
        <f>IF(OR(C69=CHAR(80),C69="."),TRUE,FALSE)</f>
        <v>1</v>
      </c>
      <c r="AH69" s="218">
        <v>0</v>
      </c>
      <c r="AI69" s="169">
        <v>18</v>
      </c>
      <c r="AJ69" s="160"/>
      <c r="AK69" s="160" t="b">
        <v>1</v>
      </c>
      <c r="AL69" s="161"/>
      <c r="AM69" s="1"/>
      <c r="AN69" s="1"/>
      <c r="AO69" s="1"/>
      <c r="AP69" s="1"/>
      <c r="AQ69" s="1"/>
      <c r="AR69" s="1"/>
      <c r="AS69" s="1"/>
      <c r="AT69" s="230" t="str">
        <f t="shared" si="150"/>
        <v/>
      </c>
      <c r="AU69" s="231" t="str">
        <f t="shared" si="136"/>
        <v>4.18</v>
      </c>
      <c r="AV69" s="318"/>
      <c r="AW69" s="230" t="str">
        <f>IF(AND(Setup_Flag=1,AV69="",$C69=""),FALSE,"")</f>
        <v/>
      </c>
      <c r="AX69" s="318"/>
      <c r="AY69" s="230" t="str">
        <f>IF(AND(MR2_Flag=1,AX69="",$C69=""),FALSE,"")</f>
        <v/>
      </c>
      <c r="AZ69" s="318"/>
      <c r="BA69" s="230" t="str">
        <f>IF(AND(DP_Flag=1,AZ69="",$C69=""),FALSE,"")</f>
        <v/>
      </c>
      <c r="BB69" s="318"/>
      <c r="BC69" s="230" t="str">
        <f>IF(AND(SS_Flag=1,BB69="",$C69=""),FALSE,"")</f>
        <v/>
      </c>
      <c r="BD69" s="318"/>
      <c r="BE69" s="230" t="str">
        <f>IF(AND(SP_Flag=1,BD69="",$C69=""),FALSE,"")</f>
        <v/>
      </c>
      <c r="BF69" s="318"/>
      <c r="BG69" s="230" t="str">
        <f>IF(AND(FM_Flag=1,BF69="",$C69=""),FALSE,"")</f>
        <v/>
      </c>
      <c r="BH69" s="1"/>
      <c r="BI69" s="268"/>
      <c r="BJ69" s="269" t="s">
        <v>675</v>
      </c>
      <c r="BK69" s="269" t="s">
        <v>675</v>
      </c>
      <c r="BL69" s="269" t="s">
        <v>675</v>
      </c>
      <c r="BM69" s="269" t="s">
        <v>675</v>
      </c>
      <c r="BN69" s="269" t="s">
        <v>675</v>
      </c>
      <c r="BO69" s="269" t="s">
        <v>675</v>
      </c>
      <c r="BP69" s="270" t="str">
        <f ca="1">IF(OR(BI$16=0,BR$16&lt;&gt;0),"",IF(OFFSET(BI69,0,BI$16)="Y",1,IF(OFFSET(BI69,0,BI$16)="N",0,"")))</f>
        <v/>
      </c>
      <c r="BQ69" s="278"/>
      <c r="BR69" s="268"/>
      <c r="BS69" s="269" t="s">
        <v>675</v>
      </c>
      <c r="BT69" s="269" t="s">
        <v>675</v>
      </c>
      <c r="BU69" s="269" t="s">
        <v>675</v>
      </c>
      <c r="BV69" s="269" t="s">
        <v>675</v>
      </c>
      <c r="BW69" s="269" t="s">
        <v>675</v>
      </c>
      <c r="BX69" s="269" t="s">
        <v>675</v>
      </c>
      <c r="BY69" s="269" t="s">
        <v>675</v>
      </c>
      <c r="BZ69" s="269" t="s">
        <v>675</v>
      </c>
      <c r="CA69" s="269" t="s">
        <v>675</v>
      </c>
      <c r="CB69" s="269" t="s">
        <v>675</v>
      </c>
      <c r="CC69" s="269" t="s">
        <v>675</v>
      </c>
      <c r="CD69" s="269" t="s">
        <v>675</v>
      </c>
      <c r="CE69" s="269" t="s">
        <v>675</v>
      </c>
      <c r="CF69" s="269" t="s">
        <v>675</v>
      </c>
      <c r="CG69" s="269" t="s">
        <v>675</v>
      </c>
      <c r="CH69" s="269" t="s">
        <v>675</v>
      </c>
      <c r="CI69" s="269" t="s">
        <v>675</v>
      </c>
      <c r="CJ69" s="269" t="s">
        <v>675</v>
      </c>
      <c r="CK69" s="269" t="s">
        <v>675</v>
      </c>
      <c r="CL69" s="270" t="str">
        <f ca="1">IF(BR$16=0,"",IF(OFFSET(BR69,0,BR$16)="Y",1,IF(OFFSET(BR69,0,BR$16)="N",0,"")))</f>
        <v/>
      </c>
      <c r="CM69" s="278"/>
      <c r="CN69" s="268"/>
      <c r="CO69" s="269" t="s">
        <v>675</v>
      </c>
      <c r="CP69" s="269" t="s">
        <v>675</v>
      </c>
      <c r="CQ69" s="269" t="s">
        <v>675</v>
      </c>
      <c r="CR69" s="269" t="s">
        <v>675</v>
      </c>
      <c r="CS69" s="269" t="s">
        <v>675</v>
      </c>
      <c r="CT69" s="270" t="str">
        <f ca="1">IF(OR(CN$16=0,CW$16&lt;&gt;0),"",IF(CW$16=1,0,IF(OFFSET(CN69,0,CN$16)="Y",1,IF(OFFSET(CN69,0,CN$16)="N",0,""))))</f>
        <v/>
      </c>
      <c r="CU69" s="188"/>
      <c r="CV69" s="268"/>
      <c r="CW69" s="269" t="s">
        <v>675</v>
      </c>
      <c r="CX69" s="269" t="s">
        <v>675</v>
      </c>
      <c r="CY69" s="269" t="s">
        <v>675</v>
      </c>
      <c r="CZ69" s="269" t="s">
        <v>675</v>
      </c>
      <c r="DA69" s="269" t="s">
        <v>675</v>
      </c>
      <c r="DB69" s="269" t="s">
        <v>675</v>
      </c>
      <c r="DC69" s="269" t="s">
        <v>675</v>
      </c>
      <c r="DD69" s="269" t="s">
        <v>675</v>
      </c>
      <c r="DE69" s="269" t="s">
        <v>675</v>
      </c>
      <c r="DF69" s="270" t="str">
        <f>IF(CV$16=0,"",IF(OR(AND(CW$16=1,CW69="Y"),AND(CX$16=1,CX69="Y"),AND(CY$16=1,CY69="Y"),AND(CZ$16=1,CZ69="Y"),AND(DA$16=1,DA69="Y"),AND(DB$16=1,DB69="Y"),AND(DC$16=1,DC69="Y"),AND(DD$16=1,DD69="Y"),AND(DE$16=1,DE69="Y")),1,IF(OR(AND(CW$16=1,CW69="N"),AND(CX$16=1,CX69="N"),AND(CY$16=1,CY69="N"),AND(CZ$16=1,CZ69="N"),AND(DA$16=1,DA69="N"),AND(DB$16=1,DB69="N"),AND(DC$16=1,DC69="N"),AND(DD$16=1,DD69="N"),AND(DE$16=1,DE69="N")),0,"")))</f>
        <v/>
      </c>
      <c r="DG69" s="188"/>
      <c r="DH69" s="268"/>
      <c r="DI69" s="269" t="s">
        <v>675</v>
      </c>
      <c r="DJ69" s="269" t="s">
        <v>675</v>
      </c>
      <c r="DK69" s="270" t="str">
        <f ca="1">IF(DH$16=0,"",IF(OFFSET(DH69,0,DH$16)="Y",1,IF(OFFSET(DH69,0,DH$16)="N",0,"")))</f>
        <v/>
      </c>
      <c r="DL69" s="188"/>
      <c r="DM69" s="268"/>
      <c r="DN69" s="269" t="s">
        <v>675</v>
      </c>
      <c r="DO69" s="269" t="s">
        <v>675</v>
      </c>
      <c r="DP69" s="270" t="str">
        <f ca="1">IF(DM$16=0,"",IF(OFFSET(DM69,0,DM$16)="Y",1,IF(OFFSET(DM69,0,DM$16)="N",0,"")))</f>
        <v/>
      </c>
      <c r="DQ69" s="188"/>
      <c r="DR69" s="268"/>
      <c r="DS69" s="269" t="s">
        <v>676</v>
      </c>
      <c r="DT69" s="279"/>
      <c r="DU69" s="270" t="str">
        <f ca="1">IF(DR$16=0,"",IF(AND(OFFSET(DR69,0,1)="Y",DS$16="Yes"),1,IF(OFFSET(DR69,0,1)="N",1,0)))</f>
        <v/>
      </c>
      <c r="DV69" s="188"/>
      <c r="DW69" s="268"/>
      <c r="DX69" s="269" t="s">
        <v>676</v>
      </c>
      <c r="DY69" s="279"/>
      <c r="DZ69" s="270" t="str">
        <f ca="1">IF(DW$16=0,"",IF(AND(OFFSET(DW69,0,1)="Y",DX$16="Yes"),1,IF(OFFSET(DW69,0,1)="N",1,0)))</f>
        <v/>
      </c>
      <c r="EA69" s="188"/>
      <c r="EB69" s="268"/>
      <c r="EC69" s="269" t="s">
        <v>676</v>
      </c>
      <c r="ED69" s="279"/>
      <c r="EE69" s="270" t="str">
        <f ca="1">IF(EB$16=0,"",IF(AND(OFFSET(EB69,0,1)="Y",EC$16="Yes"),1,IF(OFFSET(EB69,0,1)="N",1,0)))</f>
        <v/>
      </c>
      <c r="EF69" s="188"/>
      <c r="EG69" s="268"/>
      <c r="EH69" s="269" t="s">
        <v>676</v>
      </c>
      <c r="EI69" s="279"/>
      <c r="EJ69" s="270" t="str">
        <f ca="1">IF(EG$16=0,"",IF(AND(OFFSET(EG69,0,1)="Y",EH$16="Yes"),1,IF(OFFSET(EG69,0,1)="N",1,0)))</f>
        <v/>
      </c>
      <c r="EK69" s="188"/>
      <c r="EL69" s="268"/>
      <c r="EM69" s="269" t="s">
        <v>676</v>
      </c>
      <c r="EN69" s="279"/>
      <c r="EO69" s="270" t="str">
        <f ca="1">IF(EL$16=0,"",IF(AND(OFFSET(EL69,0,1)="Y",EM$16="Yes"),1,IF(OFFSET(EL69,0,1)="N",1,0)))</f>
        <v/>
      </c>
      <c r="EP69" s="271"/>
      <c r="EQ69" s="509" t="str">
        <f ca="1">BP69</f>
        <v/>
      </c>
      <c r="ER69" s="509" t="str">
        <f t="shared" ref="ER69" ca="1" si="229">CL69</f>
        <v/>
      </c>
      <c r="ES69" s="509" t="str">
        <f t="shared" ref="ES69" ca="1" si="230">CT69</f>
        <v/>
      </c>
      <c r="ET69" s="509" t="str">
        <f t="shared" ref="ET69" si="231">DF69</f>
        <v/>
      </c>
      <c r="EU69" s="509" t="str">
        <f t="shared" ref="EU69" ca="1" si="232">DK69</f>
        <v/>
      </c>
      <c r="EV69" s="509" t="str">
        <f t="shared" ref="EV69" ca="1" si="233">DP69</f>
        <v/>
      </c>
      <c r="EW69" s="509" t="str">
        <f t="shared" ref="EW69" ca="1" si="234">DU69</f>
        <v/>
      </c>
      <c r="EX69" s="509" t="str">
        <f t="shared" ref="EX69" ca="1" si="235">DZ69</f>
        <v/>
      </c>
      <c r="EY69" s="509" t="str">
        <f t="shared" ref="EY69" ca="1" si="236">EE69</f>
        <v/>
      </c>
      <c r="EZ69" s="509" t="str">
        <f t="shared" ref="EZ69" ca="1" si="237">EJ69</f>
        <v/>
      </c>
      <c r="FA69" s="509" t="str">
        <f t="shared" ref="FA69" ca="1" si="238">EO69</f>
        <v/>
      </c>
      <c r="FC69" s="509">
        <f t="shared" ref="FC69" ca="1" si="239">COUNTA(EQ69:FA69)-COUNTBLANK(EQ69:FA69)</f>
        <v>0</v>
      </c>
      <c r="FD69" s="280">
        <f t="shared" ref="FD69" ca="1" si="240">SUM(EQ69:FA69)</f>
        <v>0</v>
      </c>
      <c r="FE69" s="280" t="str">
        <f t="shared" ref="FE69" ca="1" si="241">IF(AND(FC69=FD69,FD69&gt;0),"Show","Hide")</f>
        <v>Hide</v>
      </c>
      <c r="FF69" s="228"/>
      <c r="FG69" s="281"/>
      <c r="FH69" s="281"/>
      <c r="FI69" s="281"/>
      <c r="FJ69" s="281"/>
      <c r="FK69" s="281"/>
      <c r="FL69" s="281"/>
    </row>
    <row r="70" spans="1:168" ht="6" customHeight="1" x14ac:dyDescent="0.25">
      <c r="A70" s="28" t="s">
        <v>526</v>
      </c>
      <c r="C70" s="93"/>
      <c r="D70" s="128"/>
      <c r="E70" s="86"/>
      <c r="F70" s="195"/>
      <c r="G70" s="153"/>
      <c r="H70" s="182"/>
      <c r="I70" s="196"/>
      <c r="J70" s="96"/>
      <c r="K70" s="196"/>
      <c r="L70" s="127"/>
      <c r="M70" s="127"/>
      <c r="N70" s="127"/>
      <c r="O70" s="127"/>
      <c r="Q70" s="1"/>
      <c r="AE70" s="11"/>
      <c r="AF70" s="122"/>
      <c r="AG70" s="12" t="b">
        <f>AG69</f>
        <v>1</v>
      </c>
      <c r="AH70" s="12"/>
      <c r="AI70" s="168"/>
      <c r="AJ70" s="166"/>
      <c r="AK70" s="166"/>
      <c r="AL70" s="167"/>
      <c r="AM70" s="1"/>
      <c r="AN70" s="1"/>
      <c r="AO70" s="1"/>
      <c r="AP70" s="1"/>
      <c r="AQ70" s="1"/>
      <c r="AR70" s="1"/>
      <c r="AS70" s="1"/>
      <c r="AT70" s="230" t="str">
        <f t="shared" si="150"/>
        <v/>
      </c>
      <c r="AU70" s="231" t="str">
        <f t="shared" si="136"/>
        <v/>
      </c>
      <c r="AV70" s="227"/>
      <c r="AW70" s="230" t="str">
        <f>AW69</f>
        <v/>
      </c>
      <c r="AX70" s="227"/>
      <c r="AY70" s="230" t="str">
        <f>AY69</f>
        <v/>
      </c>
      <c r="AZ70" s="227"/>
      <c r="BA70" s="230" t="str">
        <f>BA69</f>
        <v/>
      </c>
      <c r="BB70" s="227"/>
      <c r="BC70" s="230" t="str">
        <f>BC69</f>
        <v/>
      </c>
      <c r="BD70" s="227"/>
      <c r="BE70" s="230" t="str">
        <f>BE69</f>
        <v/>
      </c>
      <c r="BF70" s="227"/>
      <c r="BG70" s="230" t="str">
        <f>BG69</f>
        <v/>
      </c>
      <c r="BH70" s="1"/>
      <c r="FE70" s="90" t="str">
        <f ca="1">FE69</f>
        <v>Hide</v>
      </c>
      <c r="FF70" s="228"/>
      <c r="FG70" s="281"/>
      <c r="FH70" s="281"/>
      <c r="FI70" s="281"/>
      <c r="FJ70" s="281"/>
      <c r="FK70" s="281"/>
      <c r="FL70" s="281"/>
    </row>
    <row r="71" spans="1:168" ht="6" customHeight="1" x14ac:dyDescent="0.25">
      <c r="A71" s="28" t="s">
        <v>526</v>
      </c>
      <c r="C71" s="92"/>
      <c r="D71" s="3"/>
      <c r="E71" s="82"/>
      <c r="F71" s="592"/>
      <c r="G71" s="579"/>
      <c r="H71" s="579"/>
      <c r="I71" s="593"/>
      <c r="J71" s="94"/>
      <c r="K71" s="192"/>
      <c r="L71" s="507"/>
      <c r="M71" s="507"/>
      <c r="N71" s="507"/>
      <c r="O71" s="507"/>
      <c r="Q71" s="1"/>
      <c r="AE71" s="11"/>
      <c r="AF71" s="122"/>
      <c r="AG71" s="124" t="b">
        <f>AG72</f>
        <v>1</v>
      </c>
      <c r="AH71" s="124"/>
      <c r="AI71" s="168"/>
      <c r="AJ71" s="166"/>
      <c r="AK71" s="166"/>
      <c r="AL71" s="167"/>
      <c r="AM71" s="1"/>
      <c r="AN71" s="1"/>
      <c r="AO71" s="1"/>
      <c r="AP71" s="1"/>
      <c r="AQ71" s="1"/>
      <c r="AR71" s="1"/>
      <c r="AS71" s="1"/>
      <c r="AT71" s="230" t="str">
        <f t="shared" si="150"/>
        <v/>
      </c>
      <c r="AU71" s="231" t="str">
        <f t="shared" si="136"/>
        <v/>
      </c>
      <c r="AV71" s="227"/>
      <c r="AW71" s="230" t="str">
        <f>AW72</f>
        <v/>
      </c>
      <c r="AX71" s="227"/>
      <c r="AY71" s="230" t="str">
        <f>AY72</f>
        <v/>
      </c>
      <c r="AZ71" s="227"/>
      <c r="BA71" s="230" t="str">
        <f>BA72</f>
        <v/>
      </c>
      <c r="BB71" s="227"/>
      <c r="BC71" s="230" t="str">
        <f>BC72</f>
        <v/>
      </c>
      <c r="BD71" s="227"/>
      <c r="BE71" s="230" t="str">
        <f>BE72</f>
        <v/>
      </c>
      <c r="BF71" s="227"/>
      <c r="BG71" s="230" t="str">
        <f>BG72</f>
        <v/>
      </c>
      <c r="BH71" s="1"/>
      <c r="FE71" s="90" t="str">
        <f ca="1">FE72</f>
        <v>Hide</v>
      </c>
      <c r="FF71" s="228"/>
      <c r="FG71" s="281"/>
      <c r="FH71" s="281"/>
      <c r="FI71" s="281"/>
      <c r="FJ71" s="281"/>
      <c r="FK71" s="281"/>
      <c r="FL71" s="281"/>
    </row>
    <row r="72" spans="1:168" ht="26.4" x14ac:dyDescent="0.25">
      <c r="A72" s="28" t="s">
        <v>526</v>
      </c>
      <c r="C72" s="176" t="s">
        <v>558</v>
      </c>
      <c r="D72" s="316" t="str">
        <f>IF(Cklst_Style=4,IF(FIND("--",$C$3)=11,MID($C$3,9,1)&amp;"."&amp;AI72,MID($C$3,9,2)&amp;"."&amp;AI72),IF(FIND("--",$C$3)=9,MID($C$3,7,1)&amp;"."&amp;AI72,MID($C$3,7,2)&amp;"."&amp;AI72))</f>
        <v>4.19</v>
      </c>
      <c r="E72" s="481" t="s">
        <v>749</v>
      </c>
      <c r="F72" s="594"/>
      <c r="G72" s="600"/>
      <c r="H72" s="600"/>
      <c r="I72" s="601"/>
      <c r="J72" s="143"/>
      <c r="K72" s="192"/>
      <c r="L72" s="482"/>
      <c r="M72" s="482"/>
      <c r="N72" s="482"/>
      <c r="O72" s="482"/>
      <c r="Q72" s="1"/>
      <c r="R72" s="171"/>
      <c r="S72" s="171"/>
      <c r="T72" s="171"/>
      <c r="U72" s="171"/>
      <c r="AE72" s="11" t="b">
        <f>IF(F72=CHAR(80),TRUE,FALSE)</f>
        <v>0</v>
      </c>
      <c r="AF72" s="122" t="b">
        <f>IF(H72=CHAR(80),TRUE,FALSE)</f>
        <v>0</v>
      </c>
      <c r="AG72" s="12" t="b">
        <f>IF(OR(C72=CHAR(80),C72="."),TRUE,FALSE)</f>
        <v>1</v>
      </c>
      <c r="AH72" s="218">
        <v>1</v>
      </c>
      <c r="AI72" s="169">
        <v>19</v>
      </c>
      <c r="AJ72" s="160"/>
      <c r="AK72" s="160" t="b">
        <v>1</v>
      </c>
      <c r="AL72" s="161"/>
      <c r="AM72" s="1"/>
      <c r="AN72" s="1"/>
      <c r="AO72" s="1"/>
      <c r="AP72" s="1"/>
      <c r="AQ72" s="1"/>
      <c r="AR72" s="1"/>
      <c r="AS72" s="1"/>
      <c r="AT72" s="230" t="str">
        <f t="shared" si="150"/>
        <v/>
      </c>
      <c r="AU72" s="231" t="str">
        <f t="shared" si="136"/>
        <v>4.19</v>
      </c>
      <c r="AV72" s="318"/>
      <c r="AW72" s="230" t="str">
        <f>IF(AND(Setup_Flag=1,AV72="",$C72=""),FALSE,"")</f>
        <v/>
      </c>
      <c r="AX72" s="318"/>
      <c r="AY72" s="230" t="str">
        <f>IF(AND(MR2_Flag=1,AX72="",$C72=""),FALSE,"")</f>
        <v/>
      </c>
      <c r="AZ72" s="318"/>
      <c r="BA72" s="230" t="str">
        <f>IF(AND(DP_Flag=1,AZ72="",$C72=""),FALSE,"")</f>
        <v/>
      </c>
      <c r="BB72" s="318"/>
      <c r="BC72" s="230" t="str">
        <f>IF(AND(SS_Flag=1,BB72="",$C72=""),FALSE,"")</f>
        <v/>
      </c>
      <c r="BD72" s="318"/>
      <c r="BE72" s="230" t="str">
        <f>IF(AND(SP_Flag=1,BD72="",$C72=""),FALSE,"")</f>
        <v/>
      </c>
      <c r="BF72" s="318"/>
      <c r="BG72" s="230" t="str">
        <f>IF(AND(FM_Flag=1,BF72="",$C72=""),FALSE,"")</f>
        <v/>
      </c>
      <c r="BH72" s="1"/>
      <c r="BI72" s="268"/>
      <c r="BJ72" s="269" t="s">
        <v>675</v>
      </c>
      <c r="BK72" s="269" t="s">
        <v>675</v>
      </c>
      <c r="BL72" s="269" t="s">
        <v>675</v>
      </c>
      <c r="BM72" s="269" t="s">
        <v>675</v>
      </c>
      <c r="BN72" s="269" t="s">
        <v>675</v>
      </c>
      <c r="BO72" s="269" t="s">
        <v>675</v>
      </c>
      <c r="BP72" s="270" t="str">
        <f ca="1">IF(OR(BI$16=0,BR$16&lt;&gt;0),"",IF(OFFSET(BI72,0,BI$16)="Y",1,IF(OFFSET(BI72,0,BI$16)="N",0,"")))</f>
        <v/>
      </c>
      <c r="BQ72" s="278"/>
      <c r="BR72" s="268"/>
      <c r="BS72" s="269" t="s">
        <v>675</v>
      </c>
      <c r="BT72" s="269" t="s">
        <v>675</v>
      </c>
      <c r="BU72" s="269" t="s">
        <v>675</v>
      </c>
      <c r="BV72" s="269" t="s">
        <v>675</v>
      </c>
      <c r="BW72" s="269" t="s">
        <v>675</v>
      </c>
      <c r="BX72" s="269" t="s">
        <v>675</v>
      </c>
      <c r="BY72" s="269" t="s">
        <v>675</v>
      </c>
      <c r="BZ72" s="269" t="s">
        <v>675</v>
      </c>
      <c r="CA72" s="269" t="s">
        <v>675</v>
      </c>
      <c r="CB72" s="269" t="s">
        <v>675</v>
      </c>
      <c r="CC72" s="269" t="s">
        <v>675</v>
      </c>
      <c r="CD72" s="269" t="s">
        <v>675</v>
      </c>
      <c r="CE72" s="269" t="s">
        <v>675</v>
      </c>
      <c r="CF72" s="269" t="s">
        <v>675</v>
      </c>
      <c r="CG72" s="269" t="s">
        <v>675</v>
      </c>
      <c r="CH72" s="269" t="s">
        <v>675</v>
      </c>
      <c r="CI72" s="269" t="s">
        <v>675</v>
      </c>
      <c r="CJ72" s="269" t="s">
        <v>675</v>
      </c>
      <c r="CK72" s="269" t="s">
        <v>675</v>
      </c>
      <c r="CL72" s="270" t="str">
        <f ca="1">IF(BR$16=0,"",IF(OFFSET(BR72,0,BR$16)="Y",1,IF(OFFSET(BR72,0,BR$16)="N",0,"")))</f>
        <v/>
      </c>
      <c r="CM72" s="278"/>
      <c r="CN72" s="268"/>
      <c r="CO72" s="269" t="s">
        <v>675</v>
      </c>
      <c r="CP72" s="269" t="s">
        <v>675</v>
      </c>
      <c r="CQ72" s="269" t="s">
        <v>675</v>
      </c>
      <c r="CR72" s="269" t="s">
        <v>675</v>
      </c>
      <c r="CS72" s="269" t="s">
        <v>675</v>
      </c>
      <c r="CT72" s="270" t="str">
        <f ca="1">IF(OR(CN$16=0,CW$16&lt;&gt;0),"",IF(CW$16=1,0,IF(OFFSET(CN72,0,CN$16)="Y",1,IF(OFFSET(CN72,0,CN$16)="N",0,""))))</f>
        <v/>
      </c>
      <c r="CU72" s="188"/>
      <c r="CV72" s="268"/>
      <c r="CW72" s="269" t="s">
        <v>675</v>
      </c>
      <c r="CX72" s="269" t="s">
        <v>675</v>
      </c>
      <c r="CY72" s="269" t="s">
        <v>675</v>
      </c>
      <c r="CZ72" s="269" t="s">
        <v>675</v>
      </c>
      <c r="DA72" s="269" t="s">
        <v>675</v>
      </c>
      <c r="DB72" s="269" t="s">
        <v>675</v>
      </c>
      <c r="DC72" s="269" t="s">
        <v>675</v>
      </c>
      <c r="DD72" s="269" t="s">
        <v>675</v>
      </c>
      <c r="DE72" s="269" t="s">
        <v>675</v>
      </c>
      <c r="DF72" s="270" t="str">
        <f>IF(CV$16=0,"",IF(OR(AND(CW$16=1,CW72="Y"),AND(CX$16=1,CX72="Y"),AND(CY$16=1,CY72="Y"),AND(CZ$16=1,CZ72="Y"),AND(DA$16=1,DA72="Y"),AND(DB$16=1,DB72="Y"),AND(DC$16=1,DC72="Y"),AND(DD$16=1,DD72="Y"),AND(DE$16=1,DE72="Y")),1,IF(OR(AND(CW$16=1,CW72="N"),AND(CX$16=1,CX72="N"),AND(CY$16=1,CY72="N"),AND(CZ$16=1,CZ72="N"),AND(DA$16=1,DA72="N"),AND(DB$16=1,DB72="N"),AND(DC$16=1,DC72="N"),AND(DD$16=1,DD72="N"),AND(DE$16=1,DE72="N")),0,"")))</f>
        <v/>
      </c>
      <c r="DG72" s="188"/>
      <c r="DH72" s="268"/>
      <c r="DI72" s="269" t="s">
        <v>675</v>
      </c>
      <c r="DJ72" s="269" t="s">
        <v>675</v>
      </c>
      <c r="DK72" s="270" t="str">
        <f ca="1">IF(DH$16=0,"",IF(OFFSET(DH72,0,DH$16)="Y",1,IF(OFFSET(DH72,0,DH$16)="N",0,"")))</f>
        <v/>
      </c>
      <c r="DL72" s="188"/>
      <c r="DM72" s="268"/>
      <c r="DN72" s="269" t="s">
        <v>675</v>
      </c>
      <c r="DO72" s="269" t="s">
        <v>675</v>
      </c>
      <c r="DP72" s="270" t="str">
        <f ca="1">IF(DM$16=0,"",IF(OFFSET(DM72,0,DM$16)="Y",1,IF(OFFSET(DM72,0,DM$16)="N",0,"")))</f>
        <v/>
      </c>
      <c r="DQ72" s="188"/>
      <c r="DR72" s="268"/>
      <c r="DS72" s="269" t="s">
        <v>676</v>
      </c>
      <c r="DT72" s="279"/>
      <c r="DU72" s="270" t="str">
        <f ca="1">IF(DR$16=0,"",IF(AND(OFFSET(DR72,0,1)="Y",DS$16="Yes"),1,IF(OFFSET(DR72,0,1)="N",1,0)))</f>
        <v/>
      </c>
      <c r="DV72" s="188"/>
      <c r="DW72" s="268"/>
      <c r="DX72" s="269" t="s">
        <v>676</v>
      </c>
      <c r="DY72" s="279"/>
      <c r="DZ72" s="270" t="str">
        <f ca="1">IF(DW$16=0,"",IF(AND(OFFSET(DW72,0,1)="Y",DX$16="Yes"),1,IF(OFFSET(DW72,0,1)="N",1,0)))</f>
        <v/>
      </c>
      <c r="EA72" s="188"/>
      <c r="EB72" s="268"/>
      <c r="EC72" s="269" t="s">
        <v>676</v>
      </c>
      <c r="ED72" s="279"/>
      <c r="EE72" s="270" t="str">
        <f ca="1">IF(EB$16=0,"",IF(AND(OFFSET(EB72,0,1)="Y",EC$16="Yes"),1,IF(OFFSET(EB72,0,1)="N",1,0)))</f>
        <v/>
      </c>
      <c r="EF72" s="188"/>
      <c r="EG72" s="268"/>
      <c r="EH72" s="269" t="s">
        <v>676</v>
      </c>
      <c r="EI72" s="279"/>
      <c r="EJ72" s="270" t="str">
        <f ca="1">IF(EG$16=0,"",IF(AND(OFFSET(EG72,0,1)="Y",EH$16="Yes"),1,IF(OFFSET(EG72,0,1)="N",1,0)))</f>
        <v/>
      </c>
      <c r="EK72" s="188"/>
      <c r="EL72" s="268"/>
      <c r="EM72" s="269" t="s">
        <v>676</v>
      </c>
      <c r="EN72" s="279"/>
      <c r="EO72" s="270" t="str">
        <f ca="1">IF(EL$16=0,"",IF(AND(OFFSET(EL72,0,1)="Y",EM$16="Yes"),1,IF(OFFSET(EL72,0,1)="N",1,0)))</f>
        <v/>
      </c>
      <c r="EP72" s="271"/>
      <c r="EQ72" s="509" t="str">
        <f ca="1">BP72</f>
        <v/>
      </c>
      <c r="ER72" s="509" t="str">
        <f t="shared" ref="ER72" ca="1" si="242">CL72</f>
        <v/>
      </c>
      <c r="ES72" s="509" t="str">
        <f t="shared" ref="ES72" ca="1" si="243">CT72</f>
        <v/>
      </c>
      <c r="ET72" s="509" t="str">
        <f t="shared" ref="ET72" si="244">DF72</f>
        <v/>
      </c>
      <c r="EU72" s="509" t="str">
        <f t="shared" ref="EU72" ca="1" si="245">DK72</f>
        <v/>
      </c>
      <c r="EV72" s="509" t="str">
        <f t="shared" ref="EV72" ca="1" si="246">DP72</f>
        <v/>
      </c>
      <c r="EW72" s="509" t="str">
        <f t="shared" ref="EW72" ca="1" si="247">DU72</f>
        <v/>
      </c>
      <c r="EX72" s="509" t="str">
        <f t="shared" ref="EX72" ca="1" si="248">DZ72</f>
        <v/>
      </c>
      <c r="EY72" s="509" t="str">
        <f t="shared" ref="EY72" ca="1" si="249">EE72</f>
        <v/>
      </c>
      <c r="EZ72" s="509" t="str">
        <f t="shared" ref="EZ72" ca="1" si="250">EJ72</f>
        <v/>
      </c>
      <c r="FA72" s="509" t="str">
        <f t="shared" ref="FA72" ca="1" si="251">EO72</f>
        <v/>
      </c>
      <c r="FC72" s="509">
        <f t="shared" ref="FC72" ca="1" si="252">COUNTA(EQ72:FA72)-COUNTBLANK(EQ72:FA72)</f>
        <v>0</v>
      </c>
      <c r="FD72" s="280">
        <f t="shared" ref="FD72" ca="1" si="253">SUM(EQ72:FA72)</f>
        <v>0</v>
      </c>
      <c r="FE72" s="280" t="str">
        <f t="shared" ref="FE72" ca="1" si="254">IF(AND(FC72=FD72,FD72&gt;0),"Show","Hide")</f>
        <v>Hide</v>
      </c>
      <c r="FF72" s="228"/>
      <c r="FG72" s="281"/>
      <c r="FH72" s="281"/>
      <c r="FI72" s="281"/>
      <c r="FJ72" s="281"/>
      <c r="FK72" s="281"/>
      <c r="FL72" s="281"/>
    </row>
    <row r="73" spans="1:168" ht="6" customHeight="1" x14ac:dyDescent="0.25">
      <c r="A73" s="28" t="s">
        <v>526</v>
      </c>
      <c r="C73" s="93"/>
      <c r="D73" s="128"/>
      <c r="E73" s="86"/>
      <c r="F73" s="589"/>
      <c r="G73" s="590"/>
      <c r="H73" s="590"/>
      <c r="I73" s="591"/>
      <c r="J73" s="96"/>
      <c r="K73" s="196"/>
      <c r="L73" s="127"/>
      <c r="M73" s="127"/>
      <c r="N73" s="127"/>
      <c r="O73" s="127"/>
      <c r="Q73" s="1"/>
      <c r="AE73" s="11"/>
      <c r="AF73" s="122"/>
      <c r="AG73" s="12" t="b">
        <f>AG72</f>
        <v>1</v>
      </c>
      <c r="AH73" s="12"/>
      <c r="AI73" s="168"/>
      <c r="AJ73" s="166"/>
      <c r="AK73" s="166"/>
      <c r="AL73" s="167"/>
      <c r="AM73" s="1"/>
      <c r="AN73" s="1"/>
      <c r="AO73" s="1"/>
      <c r="AP73" s="1"/>
      <c r="AQ73" s="1"/>
      <c r="AR73" s="1"/>
      <c r="AS73" s="1"/>
      <c r="AT73" s="230" t="str">
        <f t="shared" si="150"/>
        <v/>
      </c>
      <c r="AU73" s="231" t="str">
        <f t="shared" si="136"/>
        <v/>
      </c>
      <c r="AV73" s="227"/>
      <c r="AW73" s="230" t="str">
        <f>AW72</f>
        <v/>
      </c>
      <c r="AX73" s="227"/>
      <c r="AY73" s="230" t="str">
        <f>AY72</f>
        <v/>
      </c>
      <c r="AZ73" s="227"/>
      <c r="BA73" s="230" t="str">
        <f>BA72</f>
        <v/>
      </c>
      <c r="BB73" s="227"/>
      <c r="BC73" s="230" t="str">
        <f>BC72</f>
        <v/>
      </c>
      <c r="BD73" s="227"/>
      <c r="BE73" s="230" t="str">
        <f>BE72</f>
        <v/>
      </c>
      <c r="BF73" s="227"/>
      <c r="BG73" s="230" t="str">
        <f>BG72</f>
        <v/>
      </c>
      <c r="BH73" s="1"/>
      <c r="FE73" s="90" t="str">
        <f ca="1">FE72</f>
        <v>Hide</v>
      </c>
      <c r="FF73" s="228"/>
      <c r="FG73" s="281"/>
      <c r="FH73" s="281"/>
      <c r="FI73" s="281"/>
      <c r="FJ73" s="281"/>
      <c r="FK73" s="281"/>
      <c r="FL73" s="281"/>
    </row>
    <row r="74" spans="1:168" ht="13.8" thickBot="1" x14ac:dyDescent="0.3">
      <c r="A74" s="494"/>
      <c r="C74" s="602" t="s">
        <v>703</v>
      </c>
      <c r="D74" s="603"/>
      <c r="E74" s="603"/>
      <c r="F74" s="603"/>
      <c r="G74" s="603"/>
      <c r="H74" s="603"/>
      <c r="I74" s="603"/>
      <c r="J74" s="197"/>
      <c r="K74" s="198"/>
      <c r="L74" s="191"/>
      <c r="Q74" s="1"/>
      <c r="AE74" s="13"/>
      <c r="AF74" s="41"/>
      <c r="AG74" s="142"/>
      <c r="AH74" s="142"/>
      <c r="AJ74" s="142"/>
      <c r="AK74" s="162"/>
      <c r="AL74" s="163"/>
      <c r="AM74" s="1"/>
      <c r="AN74" s="1"/>
      <c r="AO74" s="1"/>
      <c r="AP74" s="228"/>
      <c r="AQ74" s="228"/>
      <c r="AR74" s="228"/>
      <c r="AS74" s="1"/>
      <c r="AT74" s="286">
        <v>0</v>
      </c>
      <c r="AU74" s="231" t="str">
        <f t="shared" si="136"/>
        <v/>
      </c>
      <c r="AV74" s="253">
        <f>Setup_Flag</f>
        <v>0</v>
      </c>
      <c r="AW74" s="127"/>
      <c r="AX74" s="253">
        <f>MR2_Flag</f>
        <v>0</v>
      </c>
      <c r="AY74" s="127"/>
      <c r="AZ74" s="253">
        <f>DP_Flag</f>
        <v>0</v>
      </c>
      <c r="BA74" s="127"/>
      <c r="BB74" s="253">
        <f>SS_Flag</f>
        <v>0</v>
      </c>
      <c r="BC74" s="127"/>
      <c r="BD74" s="253">
        <f>SP_Flag</f>
        <v>0</v>
      </c>
      <c r="BE74" s="127"/>
      <c r="BF74" s="253">
        <f>FM_Flag</f>
        <v>0</v>
      </c>
      <c r="BG74" s="127"/>
      <c r="BH74" s="1"/>
      <c r="FF74" s="228"/>
      <c r="FG74" s="281"/>
      <c r="FH74" s="281"/>
      <c r="FI74" s="281"/>
      <c r="FJ74" s="281"/>
      <c r="FK74" s="281"/>
      <c r="FL74" s="281"/>
    </row>
    <row r="75" spans="1:168" ht="6" customHeight="1" x14ac:dyDescent="0.25">
      <c r="A75" s="494"/>
      <c r="C75" s="510"/>
      <c r="D75" s="597"/>
      <c r="E75" s="597"/>
      <c r="F75" s="597"/>
      <c r="G75" s="597"/>
      <c r="H75" s="597"/>
      <c r="I75" s="597"/>
      <c r="J75" s="597"/>
      <c r="K75" s="192"/>
      <c r="Q75" s="1"/>
      <c r="AE75" s="8"/>
      <c r="AG75" s="5"/>
      <c r="AM75" s="1"/>
      <c r="AN75" s="1"/>
      <c r="AO75" s="228"/>
      <c r="AP75" s="228"/>
      <c r="AQ75" s="228"/>
      <c r="AR75" s="228"/>
      <c r="AS75" s="1"/>
      <c r="AT75" s="228"/>
      <c r="AU75" s="228"/>
      <c r="AV75" s="1"/>
      <c r="AW75" s="1"/>
      <c r="AX75" s="1"/>
      <c r="AY75" s="1"/>
      <c r="AZ75" s="1"/>
      <c r="BA75" s="1"/>
      <c r="BB75" s="1"/>
      <c r="BC75" s="1"/>
      <c r="BD75" s="1"/>
      <c r="BE75" s="1"/>
      <c r="BF75" s="1"/>
      <c r="BG75" s="1"/>
      <c r="BH75" s="1"/>
      <c r="FF75" s="228"/>
      <c r="FG75" s="281"/>
      <c r="FH75" s="281"/>
      <c r="FI75" s="281"/>
      <c r="FJ75" s="281"/>
      <c r="FK75" s="281"/>
      <c r="FL75" s="281"/>
    </row>
    <row r="76" spans="1:168" x14ac:dyDescent="0.25">
      <c r="A76" s="28" t="s">
        <v>546</v>
      </c>
      <c r="B76" s="214">
        <v>1</v>
      </c>
      <c r="C76" s="510"/>
      <c r="D76" s="598"/>
      <c r="E76" s="598"/>
      <c r="F76" s="598"/>
      <c r="G76" s="598"/>
      <c r="H76" s="598"/>
      <c r="I76" s="598"/>
      <c r="J76" s="598"/>
      <c r="K76" s="192"/>
      <c r="L76" s="84">
        <f>IF(OR(COUNTBLANK(L16:L74)-1=ROWS(POA:Note_Pad)-2,COUNTIF(L16:L74,"n/a")=ROWS(POA:Note_Pad)-2,COUNTBLANK(L16:L74)-1+COUNTIF(L16:L74,"n/a")=ROWS(POA:Note_Pad)-2),0,1)</f>
        <v>0</v>
      </c>
      <c r="M76" s="84">
        <f>IF(OR(COUNTBLANK(M16:M74)-1=ROWS(POA:Note_Pad)-2,COUNTIF(M16:M74,"n/a")=ROWS(POA:Note_Pad)-2,COUNTBLANK(M16:M74)-1+COUNTIF(M16:M74,"n/a")=ROWS(POA:Note_Pad)-2),0,1)</f>
        <v>0</v>
      </c>
      <c r="N76" s="84">
        <f>IF(OR(COUNTBLANK(N16:N74)-1=ROWS(POA:Note_Pad)-2,COUNTIF(N16:N74,"n/a")=ROWS(POA:Note_Pad)-2,COUNTBLANK(N16:N74)-1+COUNTIF(N16:N74,"n/a")=ROWS(POA:Note_Pad)-2),0,1)</f>
        <v>0</v>
      </c>
      <c r="O76" s="84">
        <f>IF(OR(COUNTBLANK(O16:O74)-1=ROWS(POA:Note_Pad)-2,COUNTIF(O16:O74,"n/a")=ROWS(POA:Note_Pad)-2,COUNTBLANK(O16:O74)-1+COUNTIF(O16:O74,"n/a")=ROWS(POA:Note_Pad)-2),0,1)</f>
        <v>0</v>
      </c>
      <c r="Q76" s="1"/>
      <c r="AM76" s="1"/>
      <c r="AN76" s="157">
        <f>D76</f>
        <v>0</v>
      </c>
      <c r="AO76" s="228"/>
      <c r="AP76" s="228"/>
      <c r="AQ76" s="228"/>
      <c r="AR76" s="228"/>
      <c r="AS76" s="1"/>
      <c r="AT76" s="228"/>
      <c r="AU76" s="228"/>
      <c r="AV76" s="1"/>
      <c r="AW76" s="1"/>
      <c r="AX76" s="1"/>
      <c r="AY76" s="1"/>
      <c r="AZ76" s="1"/>
      <c r="BA76" s="1"/>
      <c r="BB76" s="1"/>
      <c r="BC76" s="1"/>
      <c r="BD76" s="1"/>
      <c r="BE76" s="1"/>
      <c r="BF76" s="1"/>
      <c r="BG76" s="1"/>
      <c r="BH76" s="1"/>
      <c r="FF76" s="228"/>
      <c r="FG76" s="281"/>
      <c r="FH76" s="281"/>
      <c r="FI76" s="281"/>
      <c r="FJ76" s="281"/>
      <c r="FK76" s="281"/>
      <c r="FL76" s="281"/>
    </row>
    <row r="77" spans="1:168" ht="6" customHeight="1" x14ac:dyDescent="0.25">
      <c r="A77" s="494"/>
      <c r="C77" s="511"/>
      <c r="D77" s="599"/>
      <c r="E77" s="599"/>
      <c r="F77" s="599"/>
      <c r="G77" s="599"/>
      <c r="H77" s="599"/>
      <c r="I77" s="599"/>
      <c r="J77" s="599"/>
      <c r="K77" s="196"/>
      <c r="Q77" s="1"/>
      <c r="AM77" s="1"/>
      <c r="AN77" s="1"/>
      <c r="AO77" s="228"/>
      <c r="AP77" s="228"/>
      <c r="AQ77" s="228"/>
      <c r="AR77" s="228"/>
      <c r="AS77" s="1"/>
      <c r="AT77" s="228"/>
      <c r="AU77" s="228"/>
      <c r="AV77" s="1"/>
      <c r="AW77" s="1"/>
      <c r="AX77" s="1"/>
      <c r="AY77" s="1"/>
      <c r="AZ77" s="1"/>
      <c r="BA77" s="1"/>
      <c r="BB77" s="1"/>
      <c r="BC77" s="1"/>
      <c r="BD77" s="1"/>
      <c r="BE77" s="1"/>
      <c r="BF77" s="1"/>
      <c r="BG77" s="1"/>
      <c r="BH77" s="1"/>
      <c r="FF77" s="228"/>
      <c r="FG77" s="281"/>
      <c r="FH77" s="281"/>
      <c r="FI77" s="281"/>
      <c r="FJ77" s="281"/>
      <c r="FK77" s="281"/>
      <c r="FL77" s="281"/>
    </row>
    <row r="78" spans="1:168" x14ac:dyDescent="0.25">
      <c r="A78" s="494"/>
      <c r="C78" s="62"/>
      <c r="D78" s="62"/>
      <c r="E78" s="62"/>
      <c r="F78" s="62"/>
      <c r="G78" s="62"/>
      <c r="H78" s="62"/>
      <c r="I78" s="62"/>
      <c r="J78" s="62"/>
      <c r="Q78" s="1"/>
      <c r="AM78" s="1"/>
      <c r="AN78" s="1"/>
      <c r="AO78" s="228"/>
      <c r="AP78" s="228"/>
      <c r="AQ78" s="228"/>
      <c r="AR78" s="228"/>
      <c r="AS78" s="1"/>
      <c r="AT78" s="228"/>
      <c r="AU78" s="228"/>
      <c r="AV78" s="1"/>
      <c r="AW78" s="1"/>
      <c r="AX78" s="1"/>
      <c r="AY78" s="1"/>
      <c r="AZ78" s="1"/>
      <c r="BA78" s="1"/>
      <c r="BB78" s="1"/>
      <c r="BC78" s="1"/>
      <c r="BD78" s="1"/>
      <c r="BE78" s="1"/>
      <c r="BF78" s="1"/>
      <c r="BG78" s="1"/>
      <c r="BH78" s="1"/>
      <c r="FF78" s="228"/>
      <c r="FG78" s="281"/>
      <c r="FH78" s="281"/>
      <c r="FI78" s="281"/>
      <c r="FJ78" s="281"/>
      <c r="FK78" s="281"/>
      <c r="FL78" s="281"/>
    </row>
    <row r="79" spans="1:168" ht="4.2" customHeight="1" x14ac:dyDescent="0.25">
      <c r="A79" s="494"/>
      <c r="B79" s="1"/>
      <c r="C79" s="1"/>
      <c r="D79" s="2"/>
      <c r="E79" s="2"/>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228"/>
      <c r="AP79" s="228"/>
      <c r="AQ79" s="228"/>
      <c r="AR79" s="228"/>
      <c r="AS79" s="1"/>
      <c r="AT79" s="228"/>
      <c r="AU79" s="228"/>
      <c r="AV79" s="1"/>
      <c r="AW79" s="1"/>
      <c r="AX79" s="1"/>
      <c r="AY79" s="1"/>
      <c r="AZ79" s="1"/>
      <c r="BA79" s="1"/>
      <c r="BB79" s="1"/>
      <c r="BC79" s="1"/>
      <c r="BD79" s="1"/>
      <c r="BE79" s="1"/>
      <c r="BF79" s="1"/>
      <c r="BG79" s="1"/>
      <c r="BH79" s="1"/>
      <c r="BI79" s="1"/>
      <c r="BJ79" s="228"/>
      <c r="BK79" s="228"/>
      <c r="BL79" s="1"/>
      <c r="BM79" s="1"/>
      <c r="BN79" s="1"/>
      <c r="BO79" s="1"/>
      <c r="BP79" s="1"/>
      <c r="BQ79" s="1"/>
      <c r="BR79" s="1"/>
      <c r="BS79" s="1"/>
      <c r="BT79" s="1"/>
      <c r="BU79" s="1"/>
      <c r="BV79" s="1"/>
      <c r="BW79" s="1"/>
      <c r="BX79" s="1"/>
      <c r="BY79" s="1"/>
      <c r="BZ79" s="1"/>
      <c r="CA79" s="281"/>
      <c r="CB79" s="281"/>
      <c r="CC79" s="281"/>
      <c r="CD79" s="281"/>
      <c r="CE79" s="281"/>
      <c r="CF79" s="281"/>
      <c r="CG79" s="281"/>
      <c r="CH79" s="281"/>
      <c r="CI79" s="281"/>
      <c r="CJ79" s="281"/>
      <c r="CK79" s="281"/>
      <c r="CL79" s="281"/>
      <c r="CM79" s="281"/>
      <c r="CN79" s="281"/>
      <c r="CO79" s="281"/>
      <c r="CP79" s="281"/>
      <c r="CQ79" s="281"/>
      <c r="CR79" s="281"/>
      <c r="CS79" s="281"/>
      <c r="CT79" s="281"/>
      <c r="CU79" s="281"/>
      <c r="CV79" s="281"/>
      <c r="CW79" s="281"/>
      <c r="CX79" s="281"/>
      <c r="CY79" s="281"/>
      <c r="CZ79" s="281"/>
      <c r="DA79" s="281"/>
      <c r="DB79" s="281"/>
      <c r="DC79" s="281"/>
      <c r="DD79" s="281"/>
      <c r="DE79" s="281"/>
      <c r="DF79" s="281"/>
      <c r="DG79" s="281"/>
      <c r="DH79" s="281"/>
      <c r="DI79" s="281"/>
      <c r="DJ79" s="281"/>
      <c r="DK79" s="281"/>
      <c r="DL79" s="281"/>
      <c r="DM79" s="281"/>
      <c r="DN79" s="281"/>
      <c r="DO79" s="281"/>
      <c r="DP79" s="281"/>
      <c r="DQ79" s="281"/>
      <c r="DR79" s="281"/>
      <c r="DS79" s="281"/>
      <c r="DT79" s="281"/>
      <c r="DU79" s="281"/>
      <c r="DV79" s="281"/>
      <c r="DW79" s="281"/>
      <c r="DX79" s="281"/>
      <c r="DY79" s="281"/>
      <c r="DZ79" s="281"/>
      <c r="EA79" s="281"/>
      <c r="EB79" s="281"/>
      <c r="EC79" s="281"/>
      <c r="ED79" s="281"/>
      <c r="EE79" s="281"/>
      <c r="EF79" s="281"/>
      <c r="EG79" s="281"/>
      <c r="EH79" s="281"/>
      <c r="EI79" s="281"/>
      <c r="EJ79" s="281"/>
      <c r="EK79" s="281"/>
      <c r="EL79" s="281"/>
      <c r="EM79" s="281"/>
      <c r="EN79" s="281"/>
      <c r="EO79" s="281"/>
      <c r="EP79" s="281"/>
      <c r="EQ79" s="281"/>
      <c r="ER79" s="281"/>
      <c r="ES79" s="281"/>
      <c r="ET79" s="281"/>
      <c r="EU79" s="281"/>
      <c r="EV79" s="281"/>
      <c r="EW79" s="281"/>
      <c r="EX79" s="281"/>
      <c r="EY79" s="281"/>
      <c r="EZ79" s="281"/>
      <c r="FA79" s="281"/>
      <c r="FB79" s="281"/>
      <c r="FC79" s="281"/>
      <c r="FD79" s="281"/>
      <c r="FE79" s="281"/>
      <c r="FF79" s="281"/>
      <c r="FG79" s="281"/>
      <c r="FH79" s="281"/>
      <c r="FI79" s="281"/>
      <c r="FJ79" s="281"/>
      <c r="FK79" s="281"/>
      <c r="FL79" s="281"/>
    </row>
    <row r="80" spans="1:168" x14ac:dyDescent="0.25">
      <c r="A80" s="494"/>
      <c r="B80" s="494"/>
      <c r="C80" s="222" t="s">
        <v>704</v>
      </c>
      <c r="D80" s="2"/>
      <c r="E80" s="2"/>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228"/>
      <c r="AP80" s="228"/>
      <c r="AQ80" s="228"/>
      <c r="AR80" s="228"/>
      <c r="AS80" s="1"/>
      <c r="AT80" s="228"/>
      <c r="AU80" s="228"/>
      <c r="AV80" s="1"/>
      <c r="AW80" s="1"/>
      <c r="AX80" s="1"/>
      <c r="AY80" s="1"/>
      <c r="AZ80" s="1"/>
      <c r="BA80" s="1"/>
      <c r="BB80" s="1"/>
      <c r="BC80" s="1"/>
      <c r="BD80" s="1"/>
      <c r="BE80" s="1"/>
      <c r="BF80" s="1"/>
      <c r="BG80" s="1"/>
      <c r="BH80" s="1"/>
      <c r="BI80" s="1"/>
      <c r="BJ80" s="228"/>
      <c r="BK80" s="228"/>
      <c r="BL80" s="1"/>
      <c r="BM80" s="1"/>
      <c r="BN80" s="1"/>
      <c r="BO80" s="1"/>
      <c r="BP80" s="1"/>
      <c r="BQ80" s="1"/>
      <c r="BR80" s="1"/>
      <c r="BS80" s="1"/>
      <c r="BT80" s="1"/>
      <c r="BU80" s="1"/>
      <c r="BV80" s="1"/>
      <c r="BW80" s="1"/>
      <c r="BX80" s="1"/>
      <c r="BY80" s="1"/>
      <c r="BZ80" s="1"/>
      <c r="CA80" s="281"/>
      <c r="CB80" s="281"/>
      <c r="CC80" s="281"/>
      <c r="CD80" s="281"/>
      <c r="CE80" s="281"/>
      <c r="CF80" s="281"/>
      <c r="CG80" s="281"/>
      <c r="CH80" s="281"/>
      <c r="CI80" s="281"/>
      <c r="CJ80" s="281"/>
      <c r="CK80" s="281"/>
      <c r="CL80" s="281"/>
      <c r="CM80" s="281"/>
      <c r="CN80" s="281"/>
      <c r="CO80" s="281"/>
      <c r="CP80" s="281"/>
      <c r="CQ80" s="281"/>
      <c r="CR80" s="281"/>
      <c r="CS80" s="281"/>
      <c r="CT80" s="281"/>
      <c r="CU80" s="281"/>
      <c r="CV80" s="281"/>
      <c r="CW80" s="281"/>
      <c r="CX80" s="281"/>
      <c r="CY80" s="281"/>
      <c r="CZ80" s="281"/>
      <c r="DA80" s="281"/>
      <c r="DB80" s="281"/>
      <c r="DC80" s="281"/>
      <c r="DD80" s="281"/>
      <c r="DE80" s="281"/>
      <c r="DF80" s="281"/>
      <c r="DG80" s="281"/>
      <c r="DH80" s="281"/>
      <c r="DI80" s="281"/>
      <c r="DJ80" s="281"/>
      <c r="DK80" s="281"/>
      <c r="DL80" s="281"/>
      <c r="DM80" s="281"/>
      <c r="DN80" s="281"/>
      <c r="DO80" s="281"/>
      <c r="DP80" s="281"/>
      <c r="DQ80" s="281"/>
      <c r="DR80" s="281"/>
      <c r="DS80" s="281"/>
      <c r="DT80" s="281"/>
      <c r="DU80" s="281"/>
      <c r="DV80" s="281"/>
      <c r="DW80" s="281"/>
      <c r="DX80" s="281"/>
      <c r="DY80" s="281"/>
      <c r="DZ80" s="281"/>
      <c r="EA80" s="281"/>
      <c r="EB80" s="281"/>
      <c r="EC80" s="281"/>
      <c r="ED80" s="281"/>
      <c r="EE80" s="281"/>
      <c r="EF80" s="281"/>
      <c r="EG80" s="281"/>
      <c r="EH80" s="281"/>
      <c r="EI80" s="281"/>
      <c r="EJ80" s="281"/>
      <c r="EK80" s="281"/>
      <c r="EL80" s="281"/>
      <c r="EM80" s="281"/>
      <c r="EN80" s="281"/>
      <c r="EO80" s="281"/>
      <c r="EP80" s="281"/>
      <c r="EQ80" s="281"/>
      <c r="ER80" s="281"/>
      <c r="ES80" s="281"/>
      <c r="ET80" s="281"/>
      <c r="EU80" s="281"/>
      <c r="EV80" s="281"/>
      <c r="EW80" s="281"/>
      <c r="EX80" s="281"/>
      <c r="EY80" s="281"/>
      <c r="EZ80" s="281"/>
      <c r="FA80" s="281"/>
      <c r="FB80" s="281"/>
      <c r="FC80" s="281"/>
      <c r="FD80" s="281"/>
      <c r="FE80" s="281"/>
      <c r="FF80" s="281"/>
      <c r="FG80" s="281"/>
      <c r="FH80" s="281"/>
      <c r="FI80" s="281"/>
      <c r="FJ80" s="281"/>
      <c r="FK80" s="281"/>
      <c r="FL80" s="281"/>
    </row>
    <row r="81" spans="1:168" x14ac:dyDescent="0.25">
      <c r="A81" s="494"/>
      <c r="B81" s="1"/>
      <c r="C81" s="1"/>
      <c r="D81" s="2"/>
      <c r="E81" s="2"/>
      <c r="F81" s="1"/>
      <c r="G81" s="1"/>
      <c r="H81" s="1"/>
      <c r="I81" s="1"/>
      <c r="J81" s="1"/>
      <c r="K81" s="1"/>
      <c r="L81" s="1"/>
      <c r="M81" s="1"/>
      <c r="N81" s="1"/>
      <c r="O81" s="1"/>
      <c r="P81" s="1"/>
      <c r="Q81" s="1"/>
      <c r="R81" s="1"/>
      <c r="S81" s="1"/>
      <c r="T81" s="1"/>
      <c r="U81" s="1"/>
      <c r="V81" s="1"/>
      <c r="W81" s="217">
        <f>SUM(W13:W16)</f>
        <v>0</v>
      </c>
      <c r="X81" s="1"/>
      <c r="Y81" s="1"/>
      <c r="Z81" s="1"/>
      <c r="AA81" s="1"/>
      <c r="AB81" s="1"/>
      <c r="AC81" s="1"/>
      <c r="AD81" s="1"/>
      <c r="AE81" s="217">
        <f>COUNTIF(POA_Y,TRUE)</f>
        <v>0</v>
      </c>
      <c r="AF81" s="217">
        <f>COUNTIF(POA_N,TRUE)</f>
        <v>0</v>
      </c>
      <c r="AG81" s="217">
        <f>COUNTIF(Eval_1,TRUE)</f>
        <v>57</v>
      </c>
      <c r="AH81" s="1"/>
      <c r="AI81" s="1"/>
      <c r="AJ81" s="1"/>
      <c r="AK81" s="1"/>
      <c r="AL81" s="1"/>
      <c r="AM81" s="217">
        <f>COUNTA(Cause_Codes)</f>
        <v>0</v>
      </c>
      <c r="AN81" s="1" t="s">
        <v>705</v>
      </c>
      <c r="AO81" s="228"/>
      <c r="AP81" s="228"/>
      <c r="AQ81" s="228"/>
      <c r="AR81" s="228"/>
      <c r="AS81" s="1"/>
      <c r="AT81" s="228"/>
      <c r="AU81" s="228"/>
      <c r="AV81" s="231">
        <f>(COUNTA(AV16:AV74)-2)+(COUNTBLANK(Show_Setup)-2)/3</f>
        <v>19</v>
      </c>
      <c r="AW81" s="1"/>
      <c r="AX81" s="231">
        <f>(COUNTA(AX16:AX74)-2)+(COUNTBLANK(Show_MR2)-2)/3</f>
        <v>19</v>
      </c>
      <c r="AY81" s="1"/>
      <c r="AZ81" s="231">
        <f>(COUNTA(AZ16:AZ74)-2)+(COUNTBLANK(Show_DP)-2)/3</f>
        <v>19</v>
      </c>
      <c r="BA81" s="1"/>
      <c r="BB81" s="231">
        <f>(COUNTA(BB16:BB74)-2)+(COUNTBLANK(Show_SS)-2)/3</f>
        <v>19</v>
      </c>
      <c r="BC81" s="1"/>
      <c r="BD81" s="231">
        <f>(COUNTA(BD16:BD74)-2)+(COUNTBLANK(Show_SP)-2)/3</f>
        <v>19</v>
      </c>
      <c r="BE81" s="1"/>
      <c r="BF81" s="231">
        <f>(COUNTA(BF16:BF74)-2)+(COUNTBLANK(Show_FM)-2)/3</f>
        <v>19</v>
      </c>
      <c r="BG81" s="1"/>
      <c r="BH81" s="1"/>
      <c r="BI81" s="1"/>
      <c r="BJ81" s="228"/>
      <c r="BK81" s="228"/>
      <c r="BL81" s="1"/>
      <c r="BM81" s="1"/>
      <c r="BN81" s="1"/>
      <c r="BO81" s="1"/>
      <c r="BP81" s="1"/>
      <c r="BQ81" s="1"/>
      <c r="BR81" s="1"/>
      <c r="BS81" s="1"/>
      <c r="BT81" s="1"/>
      <c r="BU81" s="1"/>
      <c r="BV81" s="1"/>
      <c r="BW81" s="1"/>
      <c r="BX81" s="1"/>
      <c r="BY81" s="1"/>
      <c r="BZ81" s="1"/>
      <c r="CA81" s="281"/>
      <c r="CB81" s="281"/>
      <c r="CC81" s="281"/>
      <c r="CD81" s="281"/>
      <c r="CE81" s="281"/>
      <c r="CF81" s="281"/>
      <c r="CG81" s="281"/>
      <c r="CH81" s="281"/>
      <c r="CI81" s="281"/>
      <c r="CJ81" s="281"/>
      <c r="CK81" s="281"/>
      <c r="CL81" s="281"/>
      <c r="CM81" s="281"/>
      <c r="CN81" s="281"/>
      <c r="CO81" s="281"/>
      <c r="CP81" s="281"/>
      <c r="CQ81" s="281"/>
      <c r="CR81" s="281"/>
      <c r="CS81" s="281"/>
      <c r="CT81" s="281"/>
      <c r="CU81" s="281"/>
      <c r="CV81" s="281"/>
      <c r="CW81" s="281"/>
      <c r="CX81" s="281"/>
      <c r="CY81" s="281"/>
      <c r="CZ81" s="281"/>
      <c r="DA81" s="281"/>
      <c r="DB81" s="281"/>
      <c r="DC81" s="281"/>
      <c r="DD81" s="281"/>
      <c r="DE81" s="281"/>
      <c r="DF81" s="281"/>
      <c r="DG81" s="281"/>
      <c r="DH81" s="281"/>
      <c r="DI81" s="281"/>
      <c r="DJ81" s="281"/>
      <c r="DK81" s="281"/>
      <c r="DL81" s="281"/>
      <c r="DM81" s="281"/>
      <c r="DN81" s="281"/>
      <c r="DO81" s="281"/>
      <c r="DP81" s="281"/>
      <c r="DQ81" s="281"/>
      <c r="DR81" s="281"/>
      <c r="DS81" s="281"/>
      <c r="DT81" s="281"/>
      <c r="DU81" s="281"/>
      <c r="DV81" s="281"/>
      <c r="DW81" s="281"/>
      <c r="DX81" s="281"/>
      <c r="DY81" s="281"/>
      <c r="DZ81" s="281"/>
      <c r="EA81" s="281"/>
      <c r="EB81" s="281"/>
      <c r="EC81" s="281"/>
      <c r="ED81" s="281"/>
      <c r="EE81" s="281"/>
      <c r="EF81" s="281"/>
      <c r="EG81" s="281"/>
      <c r="EH81" s="281"/>
      <c r="EI81" s="281"/>
      <c r="EJ81" s="281"/>
      <c r="EK81" s="281"/>
      <c r="EL81" s="281"/>
      <c r="EM81" s="281"/>
      <c r="EN81" s="281"/>
      <c r="EO81" s="281"/>
      <c r="EP81" s="281"/>
      <c r="EQ81" s="281"/>
      <c r="ER81" s="281"/>
      <c r="ES81" s="281"/>
      <c r="ET81" s="281"/>
      <c r="EU81" s="281"/>
      <c r="EV81" s="281"/>
      <c r="EW81" s="281"/>
      <c r="EX81" s="281"/>
      <c r="EY81" s="281"/>
      <c r="EZ81" s="281"/>
      <c r="FA81" s="281"/>
      <c r="FB81" s="281"/>
      <c r="FC81" s="281"/>
      <c r="FD81" s="281"/>
      <c r="FE81" s="281"/>
      <c r="FF81" s="281"/>
      <c r="FG81" s="281"/>
      <c r="FH81" s="281"/>
      <c r="FI81" s="281"/>
      <c r="FJ81" s="281"/>
      <c r="FK81" s="281"/>
      <c r="FL81" s="281"/>
    </row>
    <row r="82" spans="1:168" x14ac:dyDescent="0.25">
      <c r="A82" s="494"/>
      <c r="B82" s="1"/>
      <c r="C82" s="1"/>
      <c r="D82" s="2"/>
      <c r="E82" s="2"/>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217">
        <f>SUM(ST)+SUM(PA)+SUM(CA)</f>
        <v>0</v>
      </c>
      <c r="AN82" s="1" t="s">
        <v>706</v>
      </c>
      <c r="AO82" s="228"/>
      <c r="AP82" s="228"/>
      <c r="AQ82" s="228"/>
      <c r="AR82" s="228"/>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281"/>
      <c r="CB82" s="281"/>
      <c r="CC82" s="281"/>
      <c r="CD82" s="281"/>
      <c r="CE82" s="281"/>
      <c r="CF82" s="281"/>
      <c r="CG82" s="281"/>
      <c r="CH82" s="281"/>
      <c r="CI82" s="281"/>
      <c r="CJ82" s="281"/>
      <c r="CK82" s="281"/>
      <c r="CL82" s="281"/>
      <c r="CM82" s="281"/>
      <c r="CN82" s="281"/>
      <c r="CO82" s="281"/>
      <c r="CP82" s="281"/>
      <c r="CQ82" s="281"/>
      <c r="CR82" s="281"/>
      <c r="CS82" s="281"/>
      <c r="CT82" s="281"/>
      <c r="CU82" s="281"/>
      <c r="CV82" s="281"/>
      <c r="CW82" s="281"/>
      <c r="CX82" s="281"/>
      <c r="CY82" s="281"/>
      <c r="CZ82" s="281"/>
      <c r="DA82" s="281"/>
      <c r="DB82" s="281"/>
      <c r="DC82" s="281"/>
      <c r="DD82" s="281"/>
      <c r="DE82" s="281"/>
      <c r="DF82" s="281"/>
      <c r="DG82" s="281"/>
      <c r="DH82" s="281"/>
      <c r="DI82" s="281"/>
      <c r="DJ82" s="281"/>
      <c r="DK82" s="281"/>
      <c r="DL82" s="281"/>
      <c r="DM82" s="281"/>
      <c r="DN82" s="281"/>
      <c r="DO82" s="281"/>
      <c r="DP82" s="281"/>
      <c r="DQ82" s="281"/>
      <c r="DR82" s="281"/>
      <c r="DS82" s="281"/>
      <c r="DT82" s="281"/>
      <c r="DU82" s="281"/>
      <c r="DV82" s="281"/>
      <c r="DW82" s="281"/>
      <c r="DX82" s="281"/>
      <c r="DY82" s="281"/>
      <c r="DZ82" s="281"/>
      <c r="EA82" s="281"/>
      <c r="EB82" s="281"/>
      <c r="EC82" s="281"/>
      <c r="ED82" s="281"/>
      <c r="EE82" s="281"/>
      <c r="EF82" s="281"/>
      <c r="EG82" s="281"/>
      <c r="EH82" s="281"/>
      <c r="EI82" s="281"/>
      <c r="EJ82" s="281"/>
      <c r="EK82" s="281"/>
      <c r="EL82" s="281"/>
      <c r="EM82" s="281"/>
      <c r="EN82" s="281"/>
      <c r="EO82" s="281"/>
      <c r="EP82" s="281"/>
      <c r="EQ82" s="281"/>
      <c r="ER82" s="281"/>
      <c r="ES82" s="281"/>
      <c r="ET82" s="281"/>
      <c r="EU82" s="281"/>
      <c r="EV82" s="281"/>
      <c r="EW82" s="281"/>
      <c r="EX82" s="281"/>
      <c r="EY82" s="281"/>
      <c r="EZ82" s="281"/>
      <c r="FA82" s="281"/>
      <c r="FB82" s="281"/>
      <c r="FC82" s="281"/>
      <c r="FD82" s="281"/>
      <c r="FE82" s="281"/>
      <c r="FF82" s="281"/>
      <c r="FG82" s="281"/>
      <c r="FH82" s="281"/>
      <c r="FI82" s="281"/>
      <c r="FJ82" s="281"/>
      <c r="FK82" s="281"/>
      <c r="FL82" s="281"/>
    </row>
    <row r="83" spans="1:168" x14ac:dyDescent="0.25">
      <c r="A83" s="494"/>
      <c r="B83" s="1"/>
      <c r="C83" s="1"/>
      <c r="D83" s="2"/>
      <c r="E83" s="2"/>
      <c r="F83" s="1"/>
      <c r="G83" s="1"/>
      <c r="H83" s="1"/>
      <c r="I83" s="1"/>
      <c r="J83" s="1"/>
      <c r="K83" s="1"/>
      <c r="L83" s="1"/>
      <c r="M83" s="1"/>
      <c r="N83" s="1"/>
      <c r="O83" s="1"/>
      <c r="P83" s="1"/>
      <c r="Q83" s="1"/>
      <c r="R83" s="1"/>
      <c r="S83" s="1"/>
      <c r="T83" s="1"/>
      <c r="U83" s="1"/>
      <c r="V83" s="1"/>
      <c r="W83" s="217">
        <f>Find_1</f>
        <v>0</v>
      </c>
      <c r="X83" s="1"/>
      <c r="Y83" s="1"/>
      <c r="Z83" s="1"/>
      <c r="AA83" s="1"/>
      <c r="AB83" s="1"/>
      <c r="AC83" s="1"/>
      <c r="AD83" s="1"/>
      <c r="AE83" s="1"/>
      <c r="AF83" s="1"/>
      <c r="AG83" s="1"/>
      <c r="AH83" s="1"/>
      <c r="AI83" s="1"/>
      <c r="AJ83" s="1"/>
      <c r="AK83" s="1"/>
      <c r="AL83" s="1"/>
      <c r="AM83" s="217">
        <f>SUM(COUNTIF(Cause_Codes,"{C08a}"),COUNTIF(Cause_Codes,"{C08b}"),COUNTIF(Cause_Codes,"{C08c}"),COUNTIF(Cause_Codes,"{C08d}"),COUNTIF(Cause_Codes,"{C08e}"),COUNTIF(Cause_Codes,"{C08f}"))-COUNTA(CC08_Practices)</f>
        <v>0</v>
      </c>
      <c r="AN83" s="1" t="s">
        <v>707</v>
      </c>
      <c r="AO83" s="228"/>
      <c r="AP83" s="228"/>
      <c r="AQ83" s="228"/>
      <c r="AR83" s="228"/>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281"/>
      <c r="CB83" s="281"/>
      <c r="CC83" s="281"/>
      <c r="CD83" s="281"/>
      <c r="CE83" s="281"/>
      <c r="CF83" s="281"/>
      <c r="CG83" s="281"/>
      <c r="CH83" s="281"/>
      <c r="CI83" s="281"/>
      <c r="CJ83" s="281"/>
      <c r="CK83" s="281"/>
      <c r="CL83" s="281"/>
      <c r="CM83" s="281"/>
      <c r="CN83" s="281"/>
      <c r="CO83" s="281"/>
      <c r="CP83" s="281"/>
      <c r="CQ83" s="281"/>
      <c r="CR83" s="281"/>
      <c r="CS83" s="281"/>
      <c r="CT83" s="281"/>
      <c r="CU83" s="281"/>
      <c r="CV83" s="281"/>
      <c r="CW83" s="281"/>
      <c r="CX83" s="281"/>
      <c r="CY83" s="281"/>
      <c r="CZ83" s="281"/>
      <c r="DA83" s="281"/>
      <c r="DB83" s="281"/>
      <c r="DC83" s="281"/>
      <c r="DD83" s="281"/>
      <c r="DE83" s="281"/>
      <c r="DF83" s="281"/>
      <c r="DG83" s="281"/>
      <c r="DH83" s="281"/>
      <c r="DI83" s="281"/>
      <c r="DJ83" s="281"/>
      <c r="DK83" s="281"/>
      <c r="DL83" s="281"/>
      <c r="DM83" s="281"/>
      <c r="DN83" s="281"/>
      <c r="DO83" s="281"/>
      <c r="DP83" s="281"/>
      <c r="DQ83" s="281"/>
      <c r="DR83" s="281"/>
      <c r="DS83" s="281"/>
      <c r="DT83" s="281"/>
      <c r="DU83" s="281"/>
      <c r="DV83" s="281"/>
      <c r="DW83" s="281"/>
      <c r="DX83" s="281"/>
      <c r="DY83" s="281"/>
      <c r="DZ83" s="281"/>
      <c r="EA83" s="281"/>
      <c r="EB83" s="281"/>
      <c r="EC83" s="281"/>
      <c r="ED83" s="281"/>
      <c r="EE83" s="281"/>
      <c r="EF83" s="281"/>
      <c r="EG83" s="281"/>
      <c r="EH83" s="281"/>
      <c r="EI83" s="281"/>
      <c r="EJ83" s="281"/>
      <c r="EK83" s="281"/>
      <c r="EL83" s="281"/>
      <c r="EM83" s="281"/>
      <c r="EN83" s="281"/>
      <c r="EO83" s="281"/>
      <c r="EP83" s="281"/>
      <c r="EQ83" s="281"/>
      <c r="ER83" s="281"/>
      <c r="ES83" s="281"/>
      <c r="ET83" s="281"/>
      <c r="EU83" s="281"/>
      <c r="EV83" s="281"/>
      <c r="EW83" s="281"/>
      <c r="EX83" s="281"/>
      <c r="EY83" s="281"/>
      <c r="EZ83" s="281"/>
      <c r="FA83" s="281"/>
      <c r="FB83" s="281"/>
      <c r="FC83" s="281"/>
      <c r="FD83" s="281"/>
      <c r="FE83" s="281"/>
      <c r="FF83" s="281"/>
      <c r="FG83" s="281"/>
      <c r="FH83" s="281"/>
      <c r="FI83" s="281"/>
      <c r="FJ83" s="281"/>
      <c r="FK83" s="281"/>
      <c r="FL83" s="281"/>
    </row>
    <row r="84" spans="1:168" x14ac:dyDescent="0.25">
      <c r="A84" s="494"/>
      <c r="B84" s="1"/>
      <c r="C84" s="1"/>
      <c r="D84" s="2"/>
      <c r="E84" s="2"/>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217">
        <f>SUM(COUNTIF(Cause_Codes,"{C99}"),COUNTIF(Cause_Codes,"{S99}"))-COUNTA(Others)</f>
        <v>0</v>
      </c>
      <c r="AN84" s="1" t="s">
        <v>708</v>
      </c>
      <c r="AO84" s="228"/>
      <c r="AP84" s="228"/>
      <c r="AQ84" s="228"/>
      <c r="AR84" s="228"/>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281"/>
      <c r="CB84" s="281"/>
      <c r="CC84" s="281"/>
      <c r="CD84" s="281"/>
      <c r="CE84" s="281"/>
      <c r="CF84" s="281"/>
      <c r="CG84" s="281"/>
      <c r="CH84" s="281"/>
      <c r="CI84" s="281"/>
      <c r="CJ84" s="281"/>
      <c r="CK84" s="281"/>
      <c r="CL84" s="281"/>
      <c r="CM84" s="281"/>
      <c r="CN84" s="281"/>
      <c r="CO84" s="281"/>
      <c r="CP84" s="281"/>
      <c r="CQ84" s="281"/>
      <c r="CR84" s="281"/>
      <c r="CS84" s="281"/>
      <c r="CT84" s="281"/>
      <c r="CU84" s="281"/>
      <c r="CV84" s="281"/>
      <c r="CW84" s="281"/>
      <c r="CX84" s="281"/>
      <c r="CY84" s="281"/>
      <c r="CZ84" s="281"/>
      <c r="DA84" s="281"/>
      <c r="DB84" s="281"/>
      <c r="DC84" s="281"/>
      <c r="DD84" s="281"/>
      <c r="DE84" s="281"/>
      <c r="DF84" s="281"/>
      <c r="DG84" s="281"/>
      <c r="DH84" s="281"/>
      <c r="DI84" s="281"/>
      <c r="DJ84" s="281"/>
      <c r="DK84" s="281"/>
      <c r="DL84" s="281"/>
      <c r="DM84" s="281"/>
      <c r="DN84" s="281"/>
      <c r="DO84" s="281"/>
      <c r="DP84" s="281"/>
      <c r="DQ84" s="281"/>
      <c r="DR84" s="281"/>
      <c r="DS84" s="281"/>
      <c r="DT84" s="281"/>
      <c r="DU84" s="281"/>
      <c r="DV84" s="281"/>
      <c r="DW84" s="281"/>
      <c r="DX84" s="281"/>
      <c r="DY84" s="281"/>
      <c r="DZ84" s="281"/>
      <c r="EA84" s="281"/>
      <c r="EB84" s="281"/>
      <c r="EC84" s="281"/>
      <c r="ED84" s="281"/>
      <c r="EE84" s="281"/>
      <c r="EF84" s="281"/>
      <c r="EG84" s="281"/>
      <c r="EH84" s="281"/>
      <c r="EI84" s="281"/>
      <c r="EJ84" s="281"/>
      <c r="EK84" s="281"/>
      <c r="EL84" s="281"/>
      <c r="EM84" s="281"/>
      <c r="EN84" s="281"/>
      <c r="EO84" s="281"/>
      <c r="EP84" s="281"/>
      <c r="EQ84" s="281"/>
      <c r="ER84" s="281"/>
      <c r="ES84" s="281"/>
      <c r="ET84" s="281"/>
      <c r="EU84" s="281"/>
      <c r="EV84" s="281"/>
      <c r="EW84" s="281"/>
      <c r="EX84" s="281"/>
      <c r="EY84" s="281"/>
      <c r="EZ84" s="281"/>
      <c r="FA84" s="281"/>
      <c r="FB84" s="281"/>
      <c r="FC84" s="281"/>
      <c r="FD84" s="281"/>
      <c r="FE84" s="281"/>
      <c r="FF84" s="281"/>
      <c r="FG84" s="281"/>
      <c r="FH84" s="281"/>
      <c r="FI84" s="281"/>
      <c r="FJ84" s="281"/>
      <c r="FK84" s="281"/>
      <c r="FL84" s="281"/>
    </row>
    <row r="85" spans="1:168" x14ac:dyDescent="0.25">
      <c r="A85" s="494"/>
      <c r="B85" s="1"/>
      <c r="C85" s="1"/>
      <c r="D85" s="2"/>
      <c r="E85" s="2"/>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228"/>
      <c r="AP85" s="228"/>
      <c r="AQ85" s="228"/>
      <c r="AR85" s="228"/>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281"/>
      <c r="CB85" s="281"/>
      <c r="CC85" s="281"/>
      <c r="CD85" s="281"/>
      <c r="CE85" s="281"/>
      <c r="CF85" s="281"/>
      <c r="CG85" s="281"/>
      <c r="CH85" s="281"/>
      <c r="CI85" s="281"/>
      <c r="CJ85" s="281"/>
      <c r="CK85" s="281"/>
      <c r="CL85" s="281"/>
      <c r="CM85" s="281"/>
      <c r="CN85" s="281"/>
      <c r="CO85" s="281"/>
      <c r="CP85" s="281"/>
      <c r="CQ85" s="281"/>
      <c r="CR85" s="281"/>
      <c r="CS85" s="281"/>
      <c r="CT85" s="281"/>
      <c r="CU85" s="281"/>
      <c r="CV85" s="281"/>
      <c r="CW85" s="281"/>
      <c r="CX85" s="281"/>
      <c r="CY85" s="281"/>
      <c r="CZ85" s="281"/>
      <c r="DA85" s="281"/>
      <c r="DB85" s="281"/>
      <c r="DC85" s="281"/>
      <c r="DD85" s="281"/>
      <c r="DE85" s="281"/>
      <c r="DF85" s="281"/>
      <c r="DG85" s="281"/>
      <c r="DH85" s="281"/>
      <c r="DI85" s="281"/>
      <c r="DJ85" s="281"/>
      <c r="DK85" s="281"/>
      <c r="DL85" s="281"/>
      <c r="DM85" s="281"/>
      <c r="DN85" s="281"/>
      <c r="DO85" s="281"/>
      <c r="DP85" s="281"/>
      <c r="DQ85" s="281"/>
      <c r="DR85" s="281"/>
      <c r="DS85" s="281"/>
      <c r="DT85" s="281"/>
      <c r="DU85" s="281"/>
      <c r="DV85" s="281"/>
      <c r="DW85" s="281"/>
      <c r="DX85" s="281"/>
      <c r="DY85" s="281"/>
      <c r="DZ85" s="281"/>
      <c r="EA85" s="281"/>
      <c r="EB85" s="281"/>
      <c r="EC85" s="281"/>
      <c r="ED85" s="281"/>
      <c r="EE85" s="281"/>
      <c r="EF85" s="281"/>
      <c r="EG85" s="281"/>
      <c r="EH85" s="281"/>
      <c r="EI85" s="281"/>
      <c r="EJ85" s="281"/>
      <c r="EK85" s="281"/>
      <c r="EL85" s="281"/>
      <c r="EM85" s="281"/>
      <c r="EN85" s="281"/>
      <c r="EO85" s="281"/>
      <c r="EP85" s="281"/>
      <c r="EQ85" s="281"/>
      <c r="ER85" s="281"/>
      <c r="ES85" s="281"/>
      <c r="ET85" s="281"/>
      <c r="EU85" s="281"/>
      <c r="EV85" s="281"/>
      <c r="EW85" s="281"/>
      <c r="EX85" s="281"/>
      <c r="EY85" s="281"/>
      <c r="EZ85" s="281"/>
      <c r="FA85" s="281"/>
      <c r="FB85" s="281"/>
      <c r="FC85" s="281"/>
      <c r="FD85" s="281"/>
      <c r="FE85" s="281"/>
      <c r="FF85" s="281"/>
      <c r="FG85" s="281"/>
      <c r="FH85" s="281"/>
      <c r="FI85" s="281"/>
      <c r="FJ85" s="281"/>
      <c r="FK85" s="281"/>
      <c r="FL85" s="281"/>
    </row>
    <row r="86" spans="1:168" x14ac:dyDescent="0.25">
      <c r="A86" s="494"/>
      <c r="B86" s="1"/>
      <c r="C86" s="1"/>
      <c r="D86" s="2"/>
      <c r="E86" s="2"/>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228"/>
      <c r="AP86" s="228"/>
      <c r="AQ86" s="228"/>
      <c r="AR86" s="228"/>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281"/>
      <c r="CB86" s="281"/>
      <c r="CC86" s="281"/>
      <c r="CD86" s="281"/>
      <c r="CE86" s="281"/>
      <c r="CF86" s="281"/>
      <c r="CG86" s="281"/>
      <c r="CH86" s="281"/>
      <c r="CI86" s="281"/>
      <c r="CJ86" s="281"/>
      <c r="CK86" s="281"/>
      <c r="CL86" s="281"/>
      <c r="CM86" s="281"/>
      <c r="CN86" s="281"/>
      <c r="CO86" s="281"/>
      <c r="CP86" s="281"/>
      <c r="CQ86" s="281"/>
      <c r="CR86" s="281"/>
      <c r="CS86" s="281"/>
      <c r="CT86" s="281"/>
      <c r="CU86" s="281"/>
      <c r="CV86" s="281"/>
      <c r="CW86" s="281"/>
      <c r="CX86" s="281"/>
      <c r="CY86" s="281"/>
      <c r="CZ86" s="281"/>
      <c r="DA86" s="281"/>
      <c r="DB86" s="281"/>
      <c r="DC86" s="281"/>
      <c r="DD86" s="281"/>
      <c r="DE86" s="281"/>
      <c r="DF86" s="281"/>
      <c r="DG86" s="281"/>
      <c r="DH86" s="281"/>
      <c r="DI86" s="281"/>
      <c r="DJ86" s="281"/>
      <c r="DK86" s="281"/>
      <c r="DL86" s="281"/>
      <c r="DM86" s="281"/>
      <c r="DN86" s="281"/>
      <c r="DO86" s="281"/>
      <c r="DP86" s="281"/>
      <c r="DQ86" s="281"/>
      <c r="DR86" s="281"/>
      <c r="DS86" s="281"/>
      <c r="DT86" s="281"/>
      <c r="DU86" s="281"/>
      <c r="DV86" s="281"/>
      <c r="DW86" s="281"/>
      <c r="DX86" s="281"/>
      <c r="DY86" s="281"/>
      <c r="DZ86" s="281"/>
      <c r="EA86" s="281"/>
      <c r="EB86" s="281"/>
      <c r="EC86" s="281"/>
      <c r="ED86" s="281"/>
      <c r="EE86" s="281"/>
      <c r="EF86" s="281"/>
      <c r="EG86" s="281"/>
      <c r="EH86" s="281"/>
      <c r="EI86" s="281"/>
      <c r="EJ86" s="281"/>
      <c r="EK86" s="281"/>
      <c r="EL86" s="281"/>
      <c r="EM86" s="281"/>
      <c r="EN86" s="281"/>
      <c r="EO86" s="281"/>
      <c r="EP86" s="281"/>
      <c r="EQ86" s="281"/>
      <c r="ER86" s="281"/>
      <c r="ES86" s="281"/>
      <c r="ET86" s="281"/>
      <c r="EU86" s="281"/>
      <c r="EV86" s="281"/>
      <c r="EW86" s="281"/>
      <c r="EX86" s="281"/>
      <c r="EY86" s="281"/>
      <c r="EZ86" s="281"/>
      <c r="FA86" s="281"/>
      <c r="FB86" s="281"/>
      <c r="FC86" s="281"/>
      <c r="FD86" s="281"/>
      <c r="FE86" s="281"/>
      <c r="FF86" s="281"/>
      <c r="FG86" s="281"/>
      <c r="FH86" s="281"/>
      <c r="FI86" s="281"/>
      <c r="FJ86" s="281"/>
      <c r="FK86" s="281"/>
      <c r="FL86" s="281"/>
    </row>
    <row r="87" spans="1:168" x14ac:dyDescent="0.25">
      <c r="A87" s="494"/>
      <c r="B87" s="1"/>
      <c r="C87" s="1"/>
      <c r="D87" s="2"/>
      <c r="E87" s="2"/>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228"/>
      <c r="AP87" s="228"/>
      <c r="AQ87" s="228"/>
      <c r="AR87" s="228"/>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281"/>
      <c r="CB87" s="281"/>
      <c r="CC87" s="281"/>
      <c r="CD87" s="281"/>
      <c r="CE87" s="281"/>
      <c r="CF87" s="281"/>
      <c r="CG87" s="281"/>
      <c r="CH87" s="281"/>
      <c r="CI87" s="281"/>
      <c r="CJ87" s="281"/>
      <c r="CK87" s="281"/>
      <c r="CL87" s="281"/>
      <c r="CM87" s="281"/>
      <c r="CN87" s="281"/>
      <c r="CO87" s="281"/>
      <c r="CP87" s="281"/>
      <c r="CQ87" s="281"/>
      <c r="CR87" s="281"/>
      <c r="CS87" s="281"/>
      <c r="CT87" s="281"/>
      <c r="CU87" s="281"/>
      <c r="CV87" s="281"/>
      <c r="CW87" s="281"/>
      <c r="CX87" s="281"/>
      <c r="CY87" s="281"/>
      <c r="CZ87" s="281"/>
      <c r="DA87" s="281"/>
      <c r="DB87" s="281"/>
      <c r="DC87" s="281"/>
      <c r="DD87" s="281"/>
      <c r="DE87" s="281"/>
      <c r="DF87" s="281"/>
      <c r="DG87" s="281"/>
      <c r="DH87" s="281"/>
      <c r="DI87" s="281"/>
      <c r="DJ87" s="281"/>
      <c r="DK87" s="281"/>
      <c r="DL87" s="281"/>
      <c r="DM87" s="281"/>
      <c r="DN87" s="281"/>
      <c r="DO87" s="281"/>
      <c r="DP87" s="281"/>
      <c r="DQ87" s="281"/>
      <c r="DR87" s="281"/>
      <c r="DS87" s="281"/>
      <c r="DT87" s="281"/>
      <c r="DU87" s="281"/>
      <c r="DV87" s="281"/>
      <c r="DW87" s="281"/>
      <c r="DX87" s="281"/>
      <c r="DY87" s="281"/>
      <c r="DZ87" s="281"/>
      <c r="EA87" s="281"/>
      <c r="EB87" s="281"/>
      <c r="EC87" s="281"/>
      <c r="ED87" s="281"/>
      <c r="EE87" s="281"/>
      <c r="EF87" s="281"/>
      <c r="EG87" s="281"/>
      <c r="EH87" s="281"/>
      <c r="EI87" s="281"/>
      <c r="EJ87" s="281"/>
      <c r="EK87" s="281"/>
      <c r="EL87" s="281"/>
      <c r="EM87" s="281"/>
      <c r="EN87" s="281"/>
      <c r="EO87" s="281"/>
      <c r="EP87" s="281"/>
      <c r="EQ87" s="281"/>
      <c r="ER87" s="281"/>
      <c r="ES87" s="281"/>
      <c r="ET87" s="281"/>
      <c r="EU87" s="281"/>
      <c r="EV87" s="281"/>
      <c r="EW87" s="281"/>
      <c r="EX87" s="281"/>
      <c r="EY87" s="281"/>
      <c r="EZ87" s="281"/>
      <c r="FA87" s="281"/>
      <c r="FB87" s="281"/>
      <c r="FC87" s="281"/>
      <c r="FD87" s="281"/>
      <c r="FE87" s="281"/>
      <c r="FF87" s="281"/>
      <c r="FG87" s="281"/>
      <c r="FH87" s="281"/>
      <c r="FI87" s="281"/>
      <c r="FJ87" s="281"/>
      <c r="FK87" s="281"/>
      <c r="FL87" s="281"/>
    </row>
    <row r="88" spans="1:168" x14ac:dyDescent="0.25">
      <c r="A88" s="494"/>
      <c r="B88" s="1"/>
      <c r="C88" s="1"/>
      <c r="D88" s="2"/>
      <c r="E88" s="2"/>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228"/>
      <c r="AP88" s="228"/>
      <c r="AQ88" s="228"/>
      <c r="AR88" s="228"/>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281"/>
      <c r="CB88" s="281"/>
      <c r="CC88" s="281"/>
      <c r="CD88" s="281"/>
      <c r="CE88" s="281"/>
      <c r="CF88" s="281"/>
      <c r="CG88" s="281"/>
      <c r="CH88" s="281"/>
      <c r="CI88" s="281"/>
      <c r="CJ88" s="281"/>
      <c r="CK88" s="281"/>
      <c r="CL88" s="281"/>
      <c r="CM88" s="281"/>
      <c r="CN88" s="281"/>
      <c r="CO88" s="281"/>
      <c r="CP88" s="281"/>
      <c r="CQ88" s="281"/>
      <c r="CR88" s="281"/>
      <c r="CS88" s="281"/>
      <c r="CT88" s="281"/>
      <c r="CU88" s="281"/>
      <c r="CV88" s="281"/>
      <c r="CW88" s="281"/>
      <c r="CX88" s="281"/>
      <c r="CY88" s="281"/>
      <c r="CZ88" s="281"/>
      <c r="DA88" s="281"/>
      <c r="DB88" s="281"/>
      <c r="DC88" s="281"/>
      <c r="DD88" s="281"/>
      <c r="DE88" s="281"/>
      <c r="DF88" s="281"/>
      <c r="DG88" s="281"/>
      <c r="DH88" s="281"/>
      <c r="DI88" s="281"/>
      <c r="DJ88" s="281"/>
      <c r="DK88" s="281"/>
      <c r="DL88" s="281"/>
      <c r="DM88" s="281"/>
      <c r="DN88" s="281"/>
      <c r="DO88" s="281"/>
      <c r="DP88" s="281"/>
      <c r="DQ88" s="281"/>
      <c r="DR88" s="281"/>
      <c r="DS88" s="281"/>
      <c r="DT88" s="281"/>
      <c r="DU88" s="281"/>
      <c r="DV88" s="281"/>
      <c r="DW88" s="281"/>
      <c r="DX88" s="281"/>
      <c r="DY88" s="281"/>
      <c r="DZ88" s="281"/>
      <c r="EA88" s="281"/>
      <c r="EB88" s="281"/>
      <c r="EC88" s="281"/>
      <c r="ED88" s="281"/>
      <c r="EE88" s="281"/>
      <c r="EF88" s="281"/>
      <c r="EG88" s="281"/>
      <c r="EH88" s="281"/>
      <c r="EI88" s="281"/>
      <c r="EJ88" s="281"/>
      <c r="EK88" s="281"/>
      <c r="EL88" s="281"/>
      <c r="EM88" s="281"/>
      <c r="EN88" s="281"/>
      <c r="EO88" s="281"/>
      <c r="EP88" s="281"/>
      <c r="EQ88" s="281"/>
      <c r="ER88" s="281"/>
      <c r="ES88" s="281"/>
      <c r="ET88" s="281"/>
      <c r="EU88" s="281"/>
      <c r="EV88" s="281"/>
      <c r="EW88" s="281"/>
      <c r="EX88" s="281"/>
      <c r="EY88" s="281"/>
      <c r="EZ88" s="281"/>
      <c r="FA88" s="281"/>
      <c r="FB88" s="281"/>
      <c r="FC88" s="281"/>
      <c r="FD88" s="281"/>
      <c r="FE88" s="281"/>
      <c r="FF88" s="281"/>
      <c r="FG88" s="281"/>
      <c r="FH88" s="281"/>
      <c r="FI88" s="281"/>
      <c r="FJ88" s="281"/>
      <c r="FK88" s="281"/>
      <c r="FL88" s="281"/>
    </row>
    <row r="89" spans="1:168" x14ac:dyDescent="0.25">
      <c r="A89" s="494"/>
      <c r="B89" s="1"/>
      <c r="C89" s="1"/>
      <c r="D89" s="2"/>
      <c r="E89" s="2"/>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228"/>
      <c r="AP89" s="228"/>
      <c r="AQ89" s="228"/>
      <c r="AR89" s="228"/>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281"/>
      <c r="CB89" s="281"/>
      <c r="CC89" s="281"/>
      <c r="CD89" s="281"/>
      <c r="CE89" s="281"/>
      <c r="CF89" s="281"/>
      <c r="CG89" s="281"/>
      <c r="CH89" s="281"/>
      <c r="CI89" s="281"/>
      <c r="CJ89" s="281"/>
      <c r="CK89" s="281"/>
      <c r="CL89" s="281"/>
      <c r="CM89" s="281"/>
      <c r="CN89" s="281"/>
      <c r="CO89" s="281"/>
      <c r="CP89" s="281"/>
      <c r="CQ89" s="281"/>
      <c r="CR89" s="281"/>
      <c r="CS89" s="281"/>
      <c r="CT89" s="281"/>
      <c r="CU89" s="281"/>
      <c r="CV89" s="281"/>
      <c r="CW89" s="281"/>
      <c r="CX89" s="281"/>
      <c r="CY89" s="281"/>
      <c r="CZ89" s="281"/>
      <c r="DA89" s="281"/>
      <c r="DB89" s="281"/>
      <c r="DC89" s="281"/>
      <c r="DD89" s="281"/>
      <c r="DE89" s="281"/>
      <c r="DF89" s="281"/>
      <c r="DG89" s="281"/>
      <c r="DH89" s="281"/>
      <c r="DI89" s="281"/>
      <c r="DJ89" s="281"/>
      <c r="DK89" s="281"/>
      <c r="DL89" s="281"/>
      <c r="DM89" s="281"/>
      <c r="DN89" s="281"/>
      <c r="DO89" s="281"/>
      <c r="DP89" s="281"/>
      <c r="DQ89" s="281"/>
      <c r="DR89" s="281"/>
      <c r="DS89" s="281"/>
      <c r="DT89" s="281"/>
      <c r="DU89" s="281"/>
      <c r="DV89" s="281"/>
      <c r="DW89" s="281"/>
      <c r="DX89" s="281"/>
      <c r="DY89" s="281"/>
      <c r="DZ89" s="281"/>
      <c r="EA89" s="281"/>
      <c r="EB89" s="281"/>
      <c r="EC89" s="281"/>
      <c r="ED89" s="281"/>
      <c r="EE89" s="281"/>
      <c r="EF89" s="281"/>
      <c r="EG89" s="281"/>
      <c r="EH89" s="281"/>
      <c r="EI89" s="281"/>
      <c r="EJ89" s="281"/>
      <c r="EK89" s="281"/>
      <c r="EL89" s="281"/>
      <c r="EM89" s="281"/>
      <c r="EN89" s="281"/>
      <c r="EO89" s="281"/>
      <c r="EP89" s="281"/>
      <c r="EQ89" s="281"/>
      <c r="ER89" s="281"/>
      <c r="ES89" s="281"/>
      <c r="ET89" s="281"/>
      <c r="EU89" s="281"/>
      <c r="EV89" s="281"/>
      <c r="EW89" s="281"/>
      <c r="EX89" s="281"/>
      <c r="EY89" s="281"/>
      <c r="EZ89" s="281"/>
      <c r="FA89" s="281"/>
      <c r="FB89" s="281"/>
      <c r="FC89" s="281"/>
      <c r="FD89" s="281"/>
      <c r="FE89" s="281"/>
      <c r="FF89" s="281"/>
      <c r="FG89" s="281"/>
      <c r="FH89" s="281"/>
      <c r="FI89" s="281"/>
      <c r="FJ89" s="281"/>
      <c r="FK89" s="281"/>
      <c r="FL89" s="281"/>
    </row>
    <row r="90" spans="1:168" x14ac:dyDescent="0.25">
      <c r="A90" s="494"/>
      <c r="B90" s="1"/>
      <c r="C90" s="1"/>
      <c r="D90" s="2"/>
      <c r="E90" s="2"/>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228"/>
      <c r="AP90" s="228"/>
      <c r="AQ90" s="228"/>
      <c r="AR90" s="228"/>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281"/>
      <c r="CB90" s="281"/>
      <c r="CC90" s="281"/>
      <c r="CD90" s="281"/>
      <c r="CE90" s="281"/>
      <c r="CF90" s="281"/>
      <c r="CG90" s="281"/>
      <c r="CH90" s="281"/>
      <c r="CI90" s="281"/>
      <c r="CJ90" s="281"/>
      <c r="CK90" s="281"/>
      <c r="CL90" s="281"/>
      <c r="CM90" s="281"/>
      <c r="CN90" s="281"/>
      <c r="CO90" s="281"/>
      <c r="CP90" s="281"/>
      <c r="CQ90" s="281"/>
      <c r="CR90" s="281"/>
      <c r="CS90" s="281"/>
      <c r="CT90" s="281"/>
      <c r="CU90" s="281"/>
      <c r="CV90" s="281"/>
      <c r="CW90" s="281"/>
      <c r="CX90" s="281"/>
      <c r="CY90" s="281"/>
      <c r="CZ90" s="281"/>
      <c r="DA90" s="281"/>
      <c r="DB90" s="281"/>
      <c r="DC90" s="281"/>
      <c r="DD90" s="281"/>
      <c r="DE90" s="281"/>
      <c r="DF90" s="281"/>
      <c r="DG90" s="281"/>
      <c r="DH90" s="281"/>
      <c r="DI90" s="281"/>
      <c r="DJ90" s="281"/>
      <c r="DK90" s="281"/>
      <c r="DL90" s="281"/>
      <c r="DM90" s="281"/>
      <c r="DN90" s="281"/>
      <c r="DO90" s="281"/>
      <c r="DP90" s="281"/>
      <c r="DQ90" s="281"/>
      <c r="DR90" s="281"/>
      <c r="DS90" s="281"/>
      <c r="DT90" s="281"/>
      <c r="DU90" s="281"/>
      <c r="DV90" s="281"/>
      <c r="DW90" s="281"/>
      <c r="DX90" s="281"/>
      <c r="DY90" s="281"/>
      <c r="DZ90" s="281"/>
      <c r="EA90" s="281"/>
      <c r="EB90" s="281"/>
      <c r="EC90" s="281"/>
      <c r="ED90" s="281"/>
      <c r="EE90" s="281"/>
      <c r="EF90" s="281"/>
      <c r="EG90" s="281"/>
      <c r="EH90" s="281"/>
      <c r="EI90" s="281"/>
      <c r="EJ90" s="281"/>
      <c r="EK90" s="281"/>
      <c r="EL90" s="281"/>
      <c r="EM90" s="281"/>
      <c r="EN90" s="281"/>
      <c r="EO90" s="281"/>
      <c r="EP90" s="281"/>
      <c r="EQ90" s="281"/>
      <c r="ER90" s="281"/>
      <c r="ES90" s="281"/>
      <c r="ET90" s="281"/>
      <c r="EU90" s="281"/>
      <c r="EV90" s="281"/>
      <c r="EW90" s="281"/>
      <c r="EX90" s="281"/>
      <c r="EY90" s="281"/>
      <c r="EZ90" s="281"/>
      <c r="FA90" s="281"/>
      <c r="FB90" s="281"/>
      <c r="FC90" s="281"/>
      <c r="FD90" s="281"/>
      <c r="FE90" s="281"/>
      <c r="FF90" s="281"/>
      <c r="FG90" s="281"/>
      <c r="FH90" s="281"/>
      <c r="FI90" s="281"/>
      <c r="FJ90" s="281"/>
      <c r="FK90" s="281"/>
      <c r="FL90" s="281"/>
    </row>
    <row r="91" spans="1:168" x14ac:dyDescent="0.25">
      <c r="A91" s="494"/>
      <c r="B91" s="1"/>
      <c r="C91" s="1"/>
      <c r="D91" s="2"/>
      <c r="E91" s="2"/>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228"/>
      <c r="AP91" s="228"/>
      <c r="AQ91" s="228"/>
      <c r="AR91" s="228"/>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281"/>
      <c r="CB91" s="281"/>
      <c r="CC91" s="281"/>
      <c r="CD91" s="281"/>
      <c r="CE91" s="281"/>
      <c r="CF91" s="281"/>
      <c r="CG91" s="281"/>
      <c r="CH91" s="281"/>
      <c r="CI91" s="281"/>
      <c r="CJ91" s="281"/>
      <c r="CK91" s="281"/>
      <c r="CL91" s="281"/>
      <c r="CM91" s="281"/>
      <c r="CN91" s="281"/>
      <c r="CO91" s="281"/>
      <c r="CP91" s="281"/>
      <c r="CQ91" s="281"/>
      <c r="CR91" s="281"/>
      <c r="CS91" s="281"/>
      <c r="CT91" s="281"/>
      <c r="CU91" s="281"/>
      <c r="CV91" s="281"/>
      <c r="CW91" s="281"/>
      <c r="CX91" s="281"/>
      <c r="CY91" s="281"/>
      <c r="CZ91" s="281"/>
      <c r="DA91" s="281"/>
      <c r="DB91" s="281"/>
      <c r="DC91" s="281"/>
      <c r="DD91" s="281"/>
      <c r="DE91" s="281"/>
      <c r="DF91" s="281"/>
      <c r="DG91" s="281"/>
      <c r="DH91" s="281"/>
      <c r="DI91" s="281"/>
      <c r="DJ91" s="281"/>
      <c r="DK91" s="281"/>
      <c r="DL91" s="281"/>
      <c r="DM91" s="281"/>
      <c r="DN91" s="281"/>
      <c r="DO91" s="281"/>
      <c r="DP91" s="281"/>
      <c r="DQ91" s="281"/>
      <c r="DR91" s="281"/>
      <c r="DS91" s="281"/>
      <c r="DT91" s="281"/>
      <c r="DU91" s="281"/>
      <c r="DV91" s="281"/>
      <c r="DW91" s="281"/>
      <c r="DX91" s="281"/>
      <c r="DY91" s="281"/>
      <c r="DZ91" s="281"/>
      <c r="EA91" s="281"/>
      <c r="EB91" s="281"/>
      <c r="EC91" s="281"/>
      <c r="ED91" s="281"/>
      <c r="EE91" s="281"/>
      <c r="EF91" s="281"/>
      <c r="EG91" s="281"/>
      <c r="EH91" s="281"/>
      <c r="EI91" s="281"/>
      <c r="EJ91" s="281"/>
      <c r="EK91" s="281"/>
      <c r="EL91" s="281"/>
      <c r="EM91" s="281"/>
      <c r="EN91" s="281"/>
      <c r="EO91" s="281"/>
      <c r="EP91" s="281"/>
      <c r="EQ91" s="281"/>
      <c r="ER91" s="281"/>
      <c r="ES91" s="281"/>
      <c r="ET91" s="281"/>
      <c r="EU91" s="281"/>
      <c r="EV91" s="281"/>
      <c r="EW91" s="281"/>
      <c r="EX91" s="281"/>
      <c r="EY91" s="281"/>
      <c r="EZ91" s="281"/>
      <c r="FA91" s="281"/>
      <c r="FB91" s="281"/>
      <c r="FC91" s="281"/>
      <c r="FD91" s="281"/>
      <c r="FE91" s="281"/>
      <c r="FF91" s="281"/>
      <c r="FG91" s="281"/>
      <c r="FH91" s="281"/>
      <c r="FI91" s="281"/>
      <c r="FJ91" s="281"/>
      <c r="FK91" s="281"/>
      <c r="FL91" s="281"/>
    </row>
    <row r="92" spans="1:168" x14ac:dyDescent="0.25">
      <c r="A92" s="494"/>
      <c r="B92" s="1"/>
      <c r="C92" s="1"/>
      <c r="D92" s="2"/>
      <c r="E92" s="2"/>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228"/>
      <c r="AP92" s="228"/>
      <c r="AQ92" s="228"/>
      <c r="AR92" s="228"/>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281"/>
      <c r="CB92" s="281"/>
      <c r="CC92" s="281"/>
      <c r="CD92" s="281"/>
      <c r="CE92" s="281"/>
      <c r="CF92" s="281"/>
      <c r="CG92" s="281"/>
      <c r="CH92" s="281"/>
      <c r="CI92" s="281"/>
      <c r="CJ92" s="281"/>
      <c r="CK92" s="281"/>
      <c r="CL92" s="281"/>
      <c r="CM92" s="281"/>
      <c r="CN92" s="281"/>
      <c r="CO92" s="281"/>
      <c r="CP92" s="281"/>
      <c r="CQ92" s="281"/>
      <c r="CR92" s="281"/>
      <c r="CS92" s="281"/>
      <c r="CT92" s="281"/>
      <c r="CU92" s="281"/>
      <c r="CV92" s="281"/>
      <c r="CW92" s="281"/>
      <c r="CX92" s="281"/>
      <c r="CY92" s="281"/>
      <c r="CZ92" s="281"/>
      <c r="DA92" s="281"/>
      <c r="DB92" s="281"/>
      <c r="DC92" s="281"/>
      <c r="DD92" s="281"/>
      <c r="DE92" s="281"/>
      <c r="DF92" s="281"/>
      <c r="DG92" s="281"/>
      <c r="DH92" s="281"/>
      <c r="DI92" s="281"/>
      <c r="DJ92" s="281"/>
      <c r="DK92" s="281"/>
      <c r="DL92" s="281"/>
      <c r="DM92" s="281"/>
      <c r="DN92" s="281"/>
      <c r="DO92" s="281"/>
      <c r="DP92" s="281"/>
      <c r="DQ92" s="281"/>
      <c r="DR92" s="281"/>
      <c r="DS92" s="281"/>
      <c r="DT92" s="281"/>
      <c r="DU92" s="281"/>
      <c r="DV92" s="281"/>
      <c r="DW92" s="281"/>
      <c r="DX92" s="281"/>
      <c r="DY92" s="281"/>
      <c r="DZ92" s="281"/>
      <c r="EA92" s="281"/>
      <c r="EB92" s="281"/>
      <c r="EC92" s="281"/>
      <c r="ED92" s="281"/>
      <c r="EE92" s="281"/>
      <c r="EF92" s="281"/>
      <c r="EG92" s="281"/>
      <c r="EH92" s="281"/>
      <c r="EI92" s="281"/>
      <c r="EJ92" s="281"/>
      <c r="EK92" s="281"/>
      <c r="EL92" s="281"/>
      <c r="EM92" s="281"/>
      <c r="EN92" s="281"/>
      <c r="EO92" s="281"/>
      <c r="EP92" s="281"/>
      <c r="EQ92" s="281"/>
      <c r="ER92" s="281"/>
      <c r="ES92" s="281"/>
      <c r="ET92" s="281"/>
      <c r="EU92" s="281"/>
      <c r="EV92" s="281"/>
      <c r="EW92" s="281"/>
      <c r="EX92" s="281"/>
      <c r="EY92" s="281"/>
      <c r="EZ92" s="281"/>
      <c r="FA92" s="281"/>
      <c r="FB92" s="281"/>
      <c r="FC92" s="281"/>
      <c r="FD92" s="281"/>
      <c r="FE92" s="281"/>
      <c r="FF92" s="281"/>
      <c r="FG92" s="281"/>
      <c r="FH92" s="281"/>
      <c r="FI92" s="281"/>
      <c r="FJ92" s="281"/>
      <c r="FK92" s="281"/>
      <c r="FL92" s="281"/>
    </row>
    <row r="93" spans="1:168" x14ac:dyDescent="0.25">
      <c r="A93" s="494"/>
      <c r="B93" s="1"/>
      <c r="C93" s="1"/>
      <c r="D93" s="2"/>
      <c r="E93" s="2"/>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228"/>
      <c r="AP93" s="228"/>
      <c r="AQ93" s="228"/>
      <c r="AR93" s="228"/>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281"/>
      <c r="CB93" s="281"/>
      <c r="CC93" s="281"/>
      <c r="CD93" s="281"/>
      <c r="CE93" s="281"/>
      <c r="CF93" s="281"/>
      <c r="CG93" s="281"/>
      <c r="CH93" s="281"/>
      <c r="CI93" s="281"/>
      <c r="CJ93" s="281"/>
      <c r="CK93" s="281"/>
      <c r="CL93" s="281"/>
      <c r="CM93" s="281"/>
      <c r="CN93" s="281"/>
      <c r="CO93" s="281"/>
      <c r="CP93" s="281"/>
      <c r="CQ93" s="281"/>
      <c r="CR93" s="281"/>
      <c r="CS93" s="281"/>
      <c r="CT93" s="281"/>
      <c r="CU93" s="281"/>
      <c r="CV93" s="281"/>
      <c r="CW93" s="281"/>
      <c r="CX93" s="281"/>
      <c r="CY93" s="281"/>
      <c r="CZ93" s="281"/>
      <c r="DA93" s="281"/>
      <c r="DB93" s="281"/>
      <c r="DC93" s="281"/>
      <c r="DD93" s="281"/>
      <c r="DE93" s="281"/>
      <c r="DF93" s="281"/>
      <c r="DG93" s="281"/>
      <c r="DH93" s="281"/>
      <c r="DI93" s="281"/>
      <c r="DJ93" s="281"/>
      <c r="DK93" s="281"/>
      <c r="DL93" s="281"/>
      <c r="DM93" s="281"/>
      <c r="DN93" s="281"/>
      <c r="DO93" s="281"/>
      <c r="DP93" s="281"/>
      <c r="DQ93" s="281"/>
      <c r="DR93" s="281"/>
      <c r="DS93" s="281"/>
      <c r="DT93" s="281"/>
      <c r="DU93" s="281"/>
      <c r="DV93" s="281"/>
      <c r="DW93" s="281"/>
      <c r="DX93" s="281"/>
      <c r="DY93" s="281"/>
      <c r="DZ93" s="281"/>
      <c r="EA93" s="281"/>
      <c r="EB93" s="281"/>
      <c r="EC93" s="281"/>
      <c r="ED93" s="281"/>
      <c r="EE93" s="281"/>
      <c r="EF93" s="281"/>
      <c r="EG93" s="281"/>
      <c r="EH93" s="281"/>
      <c r="EI93" s="281"/>
      <c r="EJ93" s="281"/>
      <c r="EK93" s="281"/>
      <c r="EL93" s="281"/>
      <c r="EM93" s="281"/>
      <c r="EN93" s="281"/>
      <c r="EO93" s="281"/>
      <c r="EP93" s="281"/>
      <c r="EQ93" s="281"/>
      <c r="ER93" s="281"/>
      <c r="ES93" s="281"/>
      <c r="ET93" s="281"/>
      <c r="EU93" s="281"/>
      <c r="EV93" s="281"/>
      <c r="EW93" s="281"/>
      <c r="EX93" s="281"/>
      <c r="EY93" s="281"/>
      <c r="EZ93" s="281"/>
      <c r="FA93" s="281"/>
      <c r="FB93" s="281"/>
      <c r="FC93" s="281"/>
      <c r="FD93" s="281"/>
      <c r="FE93" s="281"/>
      <c r="FF93" s="281"/>
      <c r="FG93" s="281"/>
      <c r="FH93" s="281"/>
      <c r="FI93" s="281"/>
      <c r="FJ93" s="281"/>
      <c r="FK93" s="281"/>
      <c r="FL93" s="281"/>
    </row>
    <row r="94" spans="1:168" x14ac:dyDescent="0.25">
      <c r="A94" s="494"/>
      <c r="B94" s="1"/>
      <c r="C94" s="1"/>
      <c r="D94" s="2"/>
      <c r="E94" s="2"/>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228"/>
      <c r="AP94" s="228"/>
      <c r="AQ94" s="228"/>
      <c r="AR94" s="228"/>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281"/>
      <c r="CB94" s="281"/>
      <c r="CC94" s="281"/>
      <c r="CD94" s="281"/>
      <c r="CE94" s="281"/>
      <c r="CF94" s="281"/>
      <c r="CG94" s="281"/>
      <c r="CH94" s="281"/>
      <c r="CI94" s="281"/>
      <c r="CJ94" s="281"/>
      <c r="CK94" s="281"/>
      <c r="CL94" s="281"/>
      <c r="CM94" s="281"/>
      <c r="CN94" s="281"/>
      <c r="CO94" s="281"/>
      <c r="CP94" s="281"/>
      <c r="CQ94" s="281"/>
      <c r="CR94" s="281"/>
      <c r="CS94" s="281"/>
      <c r="CT94" s="281"/>
      <c r="CU94" s="281"/>
      <c r="CV94" s="281"/>
      <c r="CW94" s="281"/>
      <c r="CX94" s="281"/>
      <c r="CY94" s="281"/>
      <c r="CZ94" s="281"/>
      <c r="DA94" s="281"/>
      <c r="DB94" s="281"/>
      <c r="DC94" s="281"/>
      <c r="DD94" s="281"/>
      <c r="DE94" s="281"/>
      <c r="DF94" s="281"/>
      <c r="DG94" s="281"/>
      <c r="DH94" s="281"/>
      <c r="DI94" s="281"/>
      <c r="DJ94" s="281"/>
      <c r="DK94" s="281"/>
      <c r="DL94" s="281"/>
      <c r="DM94" s="281"/>
      <c r="DN94" s="281"/>
      <c r="DO94" s="281"/>
      <c r="DP94" s="281"/>
      <c r="DQ94" s="281"/>
      <c r="DR94" s="281"/>
      <c r="DS94" s="281"/>
      <c r="DT94" s="281"/>
      <c r="DU94" s="281"/>
      <c r="DV94" s="281"/>
      <c r="DW94" s="281"/>
      <c r="DX94" s="281"/>
      <c r="DY94" s="281"/>
      <c r="DZ94" s="281"/>
      <c r="EA94" s="281"/>
      <c r="EB94" s="281"/>
      <c r="EC94" s="281"/>
      <c r="ED94" s="281"/>
      <c r="EE94" s="281"/>
      <c r="EF94" s="281"/>
      <c r="EG94" s="281"/>
      <c r="EH94" s="281"/>
      <c r="EI94" s="281"/>
      <c r="EJ94" s="281"/>
      <c r="EK94" s="281"/>
      <c r="EL94" s="281"/>
      <c r="EM94" s="281"/>
      <c r="EN94" s="281"/>
      <c r="EO94" s="281"/>
      <c r="EP94" s="281"/>
      <c r="EQ94" s="281"/>
      <c r="ER94" s="281"/>
      <c r="ES94" s="281"/>
      <c r="ET94" s="281"/>
      <c r="EU94" s="281"/>
      <c r="EV94" s="281"/>
      <c r="EW94" s="281"/>
      <c r="EX94" s="281"/>
      <c r="EY94" s="281"/>
      <c r="EZ94" s="281"/>
      <c r="FA94" s="281"/>
      <c r="FB94" s="281"/>
      <c r="FC94" s="281"/>
      <c r="FD94" s="281"/>
      <c r="FE94" s="281"/>
      <c r="FF94" s="281"/>
      <c r="FG94" s="281"/>
      <c r="FH94" s="281"/>
      <c r="FI94" s="281"/>
      <c r="FJ94" s="281"/>
      <c r="FK94" s="281"/>
      <c r="FL94" s="281"/>
    </row>
    <row r="95" spans="1:168" x14ac:dyDescent="0.25">
      <c r="A95" s="494"/>
      <c r="B95" s="1"/>
      <c r="C95" s="1"/>
      <c r="D95" s="2"/>
      <c r="E95" s="2"/>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281"/>
      <c r="CB95" s="281"/>
      <c r="CC95" s="281"/>
      <c r="CD95" s="281"/>
      <c r="CE95" s="281"/>
      <c r="CF95" s="281"/>
      <c r="CG95" s="281"/>
      <c r="CH95" s="281"/>
      <c r="CI95" s="281"/>
      <c r="CJ95" s="281"/>
      <c r="CK95" s="281"/>
      <c r="CL95" s="281"/>
      <c r="CM95" s="281"/>
      <c r="CN95" s="281"/>
      <c r="CO95" s="281"/>
      <c r="CP95" s="281"/>
      <c r="CQ95" s="281"/>
      <c r="CR95" s="281"/>
      <c r="CS95" s="281"/>
      <c r="CT95" s="281"/>
      <c r="CU95" s="281"/>
      <c r="CV95" s="281"/>
      <c r="CW95" s="281"/>
      <c r="CX95" s="281"/>
      <c r="CY95" s="281"/>
      <c r="CZ95" s="281"/>
      <c r="DA95" s="281"/>
      <c r="DB95" s="281"/>
      <c r="DC95" s="281"/>
      <c r="DD95" s="281"/>
      <c r="DE95" s="281"/>
      <c r="DF95" s="281"/>
      <c r="DG95" s="281"/>
      <c r="DH95" s="281"/>
      <c r="DI95" s="281"/>
      <c r="DJ95" s="281"/>
      <c r="DK95" s="281"/>
      <c r="DL95" s="281"/>
      <c r="DM95" s="281"/>
      <c r="DN95" s="281"/>
      <c r="DO95" s="281"/>
      <c r="DP95" s="281"/>
      <c r="DQ95" s="281"/>
      <c r="DR95" s="281"/>
      <c r="DS95" s="281"/>
      <c r="DT95" s="281"/>
      <c r="DU95" s="281"/>
      <c r="DV95" s="281"/>
      <c r="DW95" s="281"/>
      <c r="DX95" s="281"/>
      <c r="DY95" s="281"/>
      <c r="DZ95" s="281"/>
      <c r="EA95" s="281"/>
      <c r="EB95" s="281"/>
      <c r="EC95" s="281"/>
      <c r="ED95" s="281"/>
      <c r="EE95" s="281"/>
      <c r="EF95" s="281"/>
      <c r="EG95" s="281"/>
      <c r="EH95" s="281"/>
      <c r="EI95" s="281"/>
      <c r="EJ95" s="281"/>
      <c r="EK95" s="281"/>
      <c r="EL95" s="281"/>
      <c r="EM95" s="281"/>
      <c r="EN95" s="281"/>
      <c r="EO95" s="281"/>
      <c r="EP95" s="281"/>
      <c r="EQ95" s="281"/>
      <c r="ER95" s="281"/>
      <c r="ES95" s="281"/>
      <c r="ET95" s="281"/>
      <c r="EU95" s="281"/>
      <c r="EV95" s="281"/>
      <c r="EW95" s="281"/>
      <c r="EX95" s="281"/>
      <c r="EY95" s="281"/>
      <c r="EZ95" s="281"/>
      <c r="FA95" s="281"/>
      <c r="FB95" s="281"/>
      <c r="FC95" s="281"/>
      <c r="FD95" s="281"/>
      <c r="FE95" s="281"/>
      <c r="FF95" s="281"/>
      <c r="FG95" s="281"/>
      <c r="FH95" s="281"/>
      <c r="FI95" s="281"/>
      <c r="FJ95" s="281"/>
      <c r="FK95" s="281"/>
      <c r="FL95" s="281"/>
    </row>
    <row r="96" spans="1:168" x14ac:dyDescent="0.25">
      <c r="A96" s="494"/>
      <c r="B96" s="1"/>
      <c r="C96" s="1"/>
      <c r="D96" s="2"/>
      <c r="E96" s="2"/>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281"/>
      <c r="CB96" s="281"/>
      <c r="CC96" s="281"/>
      <c r="CD96" s="281"/>
      <c r="CE96" s="281"/>
      <c r="CF96" s="281"/>
      <c r="CG96" s="281"/>
      <c r="CH96" s="281"/>
      <c r="CI96" s="281"/>
      <c r="CJ96" s="281"/>
      <c r="CK96" s="281"/>
      <c r="CL96" s="281"/>
      <c r="CM96" s="281"/>
      <c r="CN96" s="281"/>
      <c r="CO96" s="281"/>
      <c r="CP96" s="281"/>
      <c r="CQ96" s="281"/>
      <c r="CR96" s="281"/>
      <c r="CS96" s="281"/>
      <c r="CT96" s="281"/>
      <c r="CU96" s="281"/>
      <c r="CV96" s="281"/>
      <c r="CW96" s="281"/>
      <c r="CX96" s="281"/>
      <c r="CY96" s="281"/>
      <c r="CZ96" s="281"/>
      <c r="DA96" s="281"/>
      <c r="DB96" s="281"/>
      <c r="DC96" s="281"/>
      <c r="DD96" s="281"/>
      <c r="DE96" s="281"/>
      <c r="DF96" s="281"/>
      <c r="DG96" s="281"/>
      <c r="DH96" s="281"/>
      <c r="DI96" s="281"/>
      <c r="DJ96" s="281"/>
      <c r="DK96" s="281"/>
      <c r="DL96" s="281"/>
      <c r="DM96" s="281"/>
      <c r="DN96" s="281"/>
      <c r="DO96" s="281"/>
      <c r="DP96" s="281"/>
      <c r="DQ96" s="281"/>
      <c r="DR96" s="281"/>
      <c r="DS96" s="281"/>
      <c r="DT96" s="281"/>
      <c r="DU96" s="281"/>
      <c r="DV96" s="281"/>
      <c r="DW96" s="281"/>
      <c r="DX96" s="281"/>
      <c r="DY96" s="281"/>
      <c r="DZ96" s="281"/>
      <c r="EA96" s="281"/>
      <c r="EB96" s="281"/>
      <c r="EC96" s="281"/>
      <c r="ED96" s="281"/>
      <c r="EE96" s="281"/>
      <c r="EF96" s="281"/>
      <c r="EG96" s="281"/>
      <c r="EH96" s="281"/>
      <c r="EI96" s="281"/>
      <c r="EJ96" s="281"/>
      <c r="EK96" s="281"/>
      <c r="EL96" s="281"/>
      <c r="EM96" s="281"/>
      <c r="EN96" s="281"/>
      <c r="EO96" s="281"/>
      <c r="EP96" s="281"/>
      <c r="EQ96" s="281"/>
      <c r="ER96" s="281"/>
      <c r="ES96" s="281"/>
      <c r="ET96" s="281"/>
      <c r="EU96" s="281"/>
      <c r="EV96" s="281"/>
      <c r="EW96" s="281"/>
      <c r="EX96" s="281"/>
      <c r="EY96" s="281"/>
      <c r="EZ96" s="281"/>
      <c r="FA96" s="281"/>
      <c r="FB96" s="281"/>
      <c r="FC96" s="281"/>
      <c r="FD96" s="281"/>
      <c r="FE96" s="281"/>
      <c r="FF96" s="281"/>
      <c r="FG96" s="281"/>
      <c r="FH96" s="281"/>
      <c r="FI96" s="281"/>
      <c r="FJ96" s="281"/>
      <c r="FK96" s="281"/>
      <c r="FL96" s="281"/>
    </row>
    <row r="97" spans="1:168" x14ac:dyDescent="0.25">
      <c r="A97" s="494"/>
      <c r="B97" s="1"/>
      <c r="C97" s="1"/>
      <c r="D97" s="2"/>
      <c r="E97" s="2"/>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281"/>
      <c r="CB97" s="281"/>
      <c r="CC97" s="281"/>
      <c r="CD97" s="281"/>
      <c r="CE97" s="281"/>
      <c r="CF97" s="281"/>
      <c r="CG97" s="281"/>
      <c r="CH97" s="281"/>
      <c r="CI97" s="281"/>
      <c r="CJ97" s="281"/>
      <c r="CK97" s="281"/>
      <c r="CL97" s="281"/>
      <c r="CM97" s="281"/>
      <c r="CN97" s="281"/>
      <c r="CO97" s="281"/>
      <c r="CP97" s="281"/>
      <c r="CQ97" s="281"/>
      <c r="CR97" s="281"/>
      <c r="CS97" s="281"/>
      <c r="CT97" s="281"/>
      <c r="CU97" s="281"/>
      <c r="CV97" s="281"/>
      <c r="CW97" s="281"/>
      <c r="CX97" s="281"/>
      <c r="CY97" s="281"/>
      <c r="CZ97" s="281"/>
      <c r="DA97" s="281"/>
      <c r="DB97" s="281"/>
      <c r="DC97" s="281"/>
      <c r="DD97" s="281"/>
      <c r="DE97" s="281"/>
      <c r="DF97" s="281"/>
      <c r="DG97" s="281"/>
      <c r="DH97" s="281"/>
      <c r="DI97" s="281"/>
      <c r="DJ97" s="281"/>
      <c r="DK97" s="281"/>
      <c r="DL97" s="281"/>
      <c r="DM97" s="281"/>
      <c r="DN97" s="281"/>
      <c r="DO97" s="281"/>
      <c r="DP97" s="281"/>
      <c r="DQ97" s="281"/>
      <c r="DR97" s="281"/>
      <c r="DS97" s="281"/>
      <c r="DT97" s="281"/>
      <c r="DU97" s="281"/>
      <c r="DV97" s="281"/>
      <c r="DW97" s="281"/>
      <c r="DX97" s="281"/>
      <c r="DY97" s="281"/>
      <c r="DZ97" s="281"/>
      <c r="EA97" s="281"/>
      <c r="EB97" s="281"/>
      <c r="EC97" s="281"/>
      <c r="ED97" s="281"/>
      <c r="EE97" s="281"/>
      <c r="EF97" s="281"/>
      <c r="EG97" s="281"/>
      <c r="EH97" s="281"/>
      <c r="EI97" s="281"/>
      <c r="EJ97" s="281"/>
      <c r="EK97" s="281"/>
      <c r="EL97" s="281"/>
      <c r="EM97" s="281"/>
      <c r="EN97" s="281"/>
      <c r="EO97" s="281"/>
      <c r="EP97" s="281"/>
      <c r="EQ97" s="281"/>
      <c r="ER97" s="281"/>
      <c r="ES97" s="281"/>
      <c r="ET97" s="281"/>
      <c r="EU97" s="281"/>
      <c r="EV97" s="281"/>
      <c r="EW97" s="281"/>
      <c r="EX97" s="281"/>
      <c r="EY97" s="281"/>
      <c r="EZ97" s="281"/>
      <c r="FA97" s="281"/>
      <c r="FB97" s="281"/>
      <c r="FC97" s="281"/>
      <c r="FD97" s="281"/>
      <c r="FE97" s="281"/>
      <c r="FF97" s="281"/>
      <c r="FG97" s="281"/>
      <c r="FH97" s="281"/>
      <c r="FI97" s="281"/>
      <c r="FJ97" s="281"/>
      <c r="FK97" s="281"/>
      <c r="FL97" s="281"/>
    </row>
    <row r="98" spans="1:168" x14ac:dyDescent="0.25">
      <c r="A98" s="494"/>
      <c r="B98" s="1"/>
      <c r="C98" s="1"/>
      <c r="D98" s="2"/>
      <c r="E98" s="2"/>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281"/>
      <c r="CB98" s="281"/>
      <c r="CC98" s="281"/>
      <c r="CD98" s="281"/>
      <c r="CE98" s="281"/>
      <c r="CF98" s="281"/>
      <c r="CG98" s="281"/>
      <c r="CH98" s="281"/>
      <c r="CI98" s="281"/>
      <c r="CJ98" s="281"/>
      <c r="CK98" s="281"/>
      <c r="CL98" s="281"/>
      <c r="CM98" s="281"/>
      <c r="CN98" s="281"/>
      <c r="CO98" s="281"/>
      <c r="CP98" s="281"/>
      <c r="CQ98" s="281"/>
      <c r="CR98" s="281"/>
      <c r="CS98" s="281"/>
      <c r="CT98" s="281"/>
      <c r="CU98" s="281"/>
      <c r="CV98" s="281"/>
      <c r="CW98" s="281"/>
      <c r="CX98" s="281"/>
      <c r="CY98" s="281"/>
      <c r="CZ98" s="281"/>
      <c r="DA98" s="281"/>
      <c r="DB98" s="281"/>
      <c r="DC98" s="281"/>
      <c r="DD98" s="281"/>
      <c r="DE98" s="281"/>
      <c r="DF98" s="281"/>
      <c r="DG98" s="281"/>
      <c r="DH98" s="281"/>
      <c r="DI98" s="281"/>
      <c r="DJ98" s="281"/>
      <c r="DK98" s="281"/>
      <c r="DL98" s="281"/>
      <c r="DM98" s="281"/>
      <c r="DN98" s="281"/>
      <c r="DO98" s="281"/>
      <c r="DP98" s="281"/>
      <c r="DQ98" s="281"/>
      <c r="DR98" s="281"/>
      <c r="DS98" s="281"/>
      <c r="DT98" s="281"/>
      <c r="DU98" s="281"/>
      <c r="DV98" s="281"/>
      <c r="DW98" s="281"/>
      <c r="DX98" s="281"/>
      <c r="DY98" s="281"/>
      <c r="DZ98" s="281"/>
      <c r="EA98" s="281"/>
      <c r="EB98" s="281"/>
      <c r="EC98" s="281"/>
      <c r="ED98" s="281"/>
      <c r="EE98" s="281"/>
      <c r="EF98" s="281"/>
      <c r="EG98" s="281"/>
      <c r="EH98" s="281"/>
      <c r="EI98" s="281"/>
      <c r="EJ98" s="281"/>
      <c r="EK98" s="281"/>
      <c r="EL98" s="281"/>
      <c r="EM98" s="281"/>
      <c r="EN98" s="281"/>
      <c r="EO98" s="281"/>
      <c r="EP98" s="281"/>
      <c r="EQ98" s="281"/>
      <c r="ER98" s="281"/>
      <c r="ES98" s="281"/>
      <c r="ET98" s="281"/>
      <c r="EU98" s="281"/>
      <c r="EV98" s="281"/>
      <c r="EW98" s="281"/>
      <c r="EX98" s="281"/>
      <c r="EY98" s="281"/>
      <c r="EZ98" s="281"/>
      <c r="FA98" s="281"/>
      <c r="FB98" s="281"/>
      <c r="FC98" s="281"/>
      <c r="FD98" s="281"/>
      <c r="FE98" s="281"/>
      <c r="FF98" s="281"/>
      <c r="FG98" s="281"/>
      <c r="FH98" s="281"/>
      <c r="FI98" s="281"/>
      <c r="FJ98" s="281"/>
      <c r="FK98" s="281"/>
      <c r="FL98" s="281"/>
    </row>
    <row r="99" spans="1:168" x14ac:dyDescent="0.25">
      <c r="A99" s="494"/>
      <c r="B99" s="1"/>
      <c r="C99" s="1"/>
      <c r="D99" s="2"/>
      <c r="E99" s="2"/>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281"/>
      <c r="CB99" s="281"/>
      <c r="CC99" s="281"/>
      <c r="CD99" s="281"/>
      <c r="CE99" s="281"/>
      <c r="CF99" s="281"/>
      <c r="CG99" s="281"/>
      <c r="CH99" s="281"/>
      <c r="CI99" s="281"/>
      <c r="CJ99" s="281"/>
      <c r="CK99" s="281"/>
      <c r="CL99" s="281"/>
      <c r="CM99" s="281"/>
      <c r="CN99" s="281"/>
      <c r="CO99" s="281"/>
      <c r="CP99" s="281"/>
      <c r="CQ99" s="281"/>
      <c r="CR99" s="281"/>
      <c r="CS99" s="281"/>
      <c r="CT99" s="281"/>
      <c r="CU99" s="281"/>
      <c r="CV99" s="281"/>
      <c r="CW99" s="281"/>
      <c r="CX99" s="281"/>
      <c r="CY99" s="281"/>
      <c r="CZ99" s="281"/>
      <c r="DA99" s="281"/>
      <c r="DB99" s="281"/>
      <c r="DC99" s="281"/>
      <c r="DD99" s="281"/>
      <c r="DE99" s="281"/>
      <c r="DF99" s="281"/>
      <c r="DG99" s="281"/>
      <c r="DH99" s="281"/>
      <c r="DI99" s="281"/>
      <c r="DJ99" s="281"/>
      <c r="DK99" s="281"/>
      <c r="DL99" s="281"/>
      <c r="DM99" s="281"/>
      <c r="DN99" s="281"/>
      <c r="DO99" s="281"/>
      <c r="DP99" s="281"/>
      <c r="DQ99" s="281"/>
      <c r="DR99" s="281"/>
      <c r="DS99" s="281"/>
      <c r="DT99" s="281"/>
      <c r="DU99" s="281"/>
      <c r="DV99" s="281"/>
      <c r="DW99" s="281"/>
      <c r="DX99" s="281"/>
      <c r="DY99" s="281"/>
      <c r="DZ99" s="281"/>
      <c r="EA99" s="281"/>
      <c r="EB99" s="281"/>
      <c r="EC99" s="281"/>
      <c r="ED99" s="281"/>
      <c r="EE99" s="281"/>
      <c r="EF99" s="281"/>
      <c r="EG99" s="281"/>
      <c r="EH99" s="281"/>
      <c r="EI99" s="281"/>
      <c r="EJ99" s="281"/>
      <c r="EK99" s="281"/>
      <c r="EL99" s="281"/>
      <c r="EM99" s="281"/>
      <c r="EN99" s="281"/>
      <c r="EO99" s="281"/>
      <c r="EP99" s="281"/>
      <c r="EQ99" s="281"/>
      <c r="ER99" s="281"/>
      <c r="ES99" s="281"/>
      <c r="ET99" s="281"/>
      <c r="EU99" s="281"/>
      <c r="EV99" s="281"/>
      <c r="EW99" s="281"/>
      <c r="EX99" s="281"/>
      <c r="EY99" s="281"/>
      <c r="EZ99" s="281"/>
      <c r="FA99" s="281"/>
      <c r="FB99" s="281"/>
      <c r="FC99" s="281"/>
      <c r="FD99" s="281"/>
      <c r="FE99" s="281"/>
      <c r="FF99" s="281"/>
      <c r="FG99" s="281"/>
      <c r="FH99" s="281"/>
      <c r="FI99" s="281"/>
      <c r="FJ99" s="281"/>
      <c r="FK99" s="281"/>
      <c r="FL99" s="281"/>
    </row>
    <row r="100" spans="1:168" x14ac:dyDescent="0.25">
      <c r="A100" s="494"/>
      <c r="B100" s="1"/>
      <c r="C100" s="1"/>
      <c r="D100" s="2"/>
      <c r="E100" s="2"/>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281"/>
      <c r="CB100" s="281"/>
      <c r="CC100" s="281"/>
      <c r="CD100" s="281"/>
      <c r="CE100" s="281"/>
      <c r="CF100" s="281"/>
      <c r="CG100" s="281"/>
      <c r="CH100" s="281"/>
      <c r="CI100" s="281"/>
      <c r="CJ100" s="281"/>
      <c r="CK100" s="281"/>
      <c r="CL100" s="281"/>
      <c r="CM100" s="281"/>
      <c r="CN100" s="281"/>
      <c r="CO100" s="281"/>
      <c r="CP100" s="281"/>
      <c r="CQ100" s="281"/>
      <c r="CR100" s="281"/>
      <c r="CS100" s="281"/>
      <c r="CT100" s="281"/>
      <c r="CU100" s="281"/>
      <c r="CV100" s="281"/>
      <c r="CW100" s="281"/>
      <c r="CX100" s="281"/>
      <c r="CY100" s="281"/>
      <c r="CZ100" s="281"/>
      <c r="DA100" s="281"/>
      <c r="DB100" s="281"/>
      <c r="DC100" s="281"/>
      <c r="DD100" s="281"/>
      <c r="DE100" s="281"/>
      <c r="DF100" s="281"/>
      <c r="DG100" s="281"/>
      <c r="DH100" s="281"/>
      <c r="DI100" s="281"/>
      <c r="DJ100" s="281"/>
      <c r="DK100" s="281"/>
      <c r="DL100" s="281"/>
      <c r="DM100" s="281"/>
      <c r="DN100" s="281"/>
      <c r="DO100" s="281"/>
      <c r="DP100" s="281"/>
      <c r="DQ100" s="281"/>
      <c r="DR100" s="281"/>
      <c r="DS100" s="281"/>
      <c r="DT100" s="281"/>
      <c r="DU100" s="281"/>
      <c r="DV100" s="281"/>
      <c r="DW100" s="281"/>
      <c r="DX100" s="281"/>
      <c r="DY100" s="281"/>
      <c r="DZ100" s="281"/>
      <c r="EA100" s="281"/>
      <c r="EB100" s="281"/>
      <c r="EC100" s="281"/>
      <c r="ED100" s="281"/>
      <c r="EE100" s="281"/>
      <c r="EF100" s="281"/>
      <c r="EG100" s="281"/>
      <c r="EH100" s="281"/>
      <c r="EI100" s="281"/>
      <c r="EJ100" s="281"/>
      <c r="EK100" s="281"/>
      <c r="EL100" s="281"/>
      <c r="EM100" s="281"/>
      <c r="EN100" s="281"/>
      <c r="EO100" s="281"/>
      <c r="EP100" s="281"/>
      <c r="EQ100" s="281"/>
      <c r="ER100" s="281"/>
      <c r="ES100" s="281"/>
      <c r="ET100" s="281"/>
      <c r="EU100" s="281"/>
      <c r="EV100" s="281"/>
      <c r="EW100" s="281"/>
      <c r="EX100" s="281"/>
      <c r="EY100" s="281"/>
      <c r="EZ100" s="281"/>
      <c r="FA100" s="281"/>
      <c r="FB100" s="281"/>
      <c r="FC100" s="281"/>
      <c r="FD100" s="281"/>
      <c r="FE100" s="281"/>
      <c r="FF100" s="281"/>
      <c r="FG100" s="281"/>
      <c r="FH100" s="281"/>
      <c r="FI100" s="281"/>
      <c r="FJ100" s="281"/>
      <c r="FK100" s="281"/>
      <c r="FL100" s="281"/>
    </row>
    <row r="101" spans="1:168" x14ac:dyDescent="0.25">
      <c r="A101" s="494"/>
      <c r="B101" s="1"/>
      <c r="C101" s="1"/>
      <c r="D101" s="2"/>
      <c r="E101" s="2"/>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281"/>
      <c r="CB101" s="281"/>
      <c r="CC101" s="281"/>
      <c r="CD101" s="281"/>
      <c r="CE101" s="281"/>
      <c r="CF101" s="281"/>
      <c r="CG101" s="281"/>
      <c r="CH101" s="281"/>
      <c r="CI101" s="281"/>
      <c r="CJ101" s="281"/>
      <c r="CK101" s="281"/>
      <c r="CL101" s="281"/>
      <c r="CM101" s="281"/>
      <c r="CN101" s="281"/>
      <c r="CO101" s="281"/>
      <c r="CP101" s="281"/>
      <c r="CQ101" s="281"/>
      <c r="CR101" s="281"/>
      <c r="CS101" s="281"/>
      <c r="CT101" s="281"/>
      <c r="CU101" s="281"/>
      <c r="CV101" s="281"/>
      <c r="CW101" s="281"/>
      <c r="CX101" s="281"/>
      <c r="CY101" s="281"/>
      <c r="CZ101" s="281"/>
      <c r="DA101" s="281"/>
      <c r="DB101" s="281"/>
      <c r="DC101" s="281"/>
      <c r="DD101" s="281"/>
      <c r="DE101" s="281"/>
      <c r="DF101" s="281"/>
      <c r="DG101" s="281"/>
      <c r="DH101" s="281"/>
      <c r="DI101" s="281"/>
      <c r="DJ101" s="281"/>
      <c r="DK101" s="281"/>
      <c r="DL101" s="281"/>
      <c r="DM101" s="281"/>
      <c r="DN101" s="281"/>
      <c r="DO101" s="281"/>
      <c r="DP101" s="281"/>
      <c r="DQ101" s="281"/>
      <c r="DR101" s="281"/>
      <c r="DS101" s="281"/>
      <c r="DT101" s="281"/>
      <c r="DU101" s="281"/>
      <c r="DV101" s="281"/>
      <c r="DW101" s="281"/>
      <c r="DX101" s="281"/>
      <c r="DY101" s="281"/>
      <c r="DZ101" s="281"/>
      <c r="EA101" s="281"/>
      <c r="EB101" s="281"/>
      <c r="EC101" s="281"/>
      <c r="ED101" s="281"/>
      <c r="EE101" s="281"/>
      <c r="EF101" s="281"/>
      <c r="EG101" s="281"/>
      <c r="EH101" s="281"/>
      <c r="EI101" s="281"/>
      <c r="EJ101" s="281"/>
      <c r="EK101" s="281"/>
      <c r="EL101" s="281"/>
      <c r="EM101" s="281"/>
      <c r="EN101" s="281"/>
      <c r="EO101" s="281"/>
      <c r="EP101" s="281"/>
      <c r="EQ101" s="281"/>
      <c r="ER101" s="281"/>
      <c r="ES101" s="281"/>
      <c r="ET101" s="281"/>
      <c r="EU101" s="281"/>
      <c r="EV101" s="281"/>
      <c r="EW101" s="281"/>
      <c r="EX101" s="281"/>
      <c r="EY101" s="281"/>
      <c r="EZ101" s="281"/>
      <c r="FA101" s="281"/>
      <c r="FB101" s="281"/>
      <c r="FC101" s="281"/>
      <c r="FD101" s="281"/>
      <c r="FE101" s="281"/>
      <c r="FF101" s="281"/>
      <c r="FG101" s="281"/>
      <c r="FH101" s="281"/>
      <c r="FI101" s="281"/>
      <c r="FJ101" s="281"/>
      <c r="FK101" s="281"/>
      <c r="FL101" s="281"/>
    </row>
    <row r="102" spans="1:168" x14ac:dyDescent="0.25">
      <c r="A102" s="494"/>
      <c r="B102" s="1"/>
      <c r="C102" s="1"/>
      <c r="D102" s="2"/>
      <c r="E102" s="2"/>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281"/>
      <c r="CB102" s="281"/>
      <c r="CC102" s="281"/>
      <c r="CD102" s="281"/>
      <c r="CE102" s="281"/>
      <c r="CF102" s="281"/>
      <c r="CG102" s="281"/>
      <c r="CH102" s="281"/>
      <c r="CI102" s="281"/>
      <c r="CJ102" s="281"/>
      <c r="CK102" s="281"/>
      <c r="CL102" s="281"/>
      <c r="CM102" s="281"/>
      <c r="CN102" s="281"/>
      <c r="CO102" s="281"/>
      <c r="CP102" s="281"/>
      <c r="CQ102" s="281"/>
      <c r="CR102" s="281"/>
      <c r="CS102" s="281"/>
      <c r="CT102" s="281"/>
      <c r="CU102" s="281"/>
      <c r="CV102" s="281"/>
      <c r="CW102" s="281"/>
      <c r="CX102" s="281"/>
      <c r="CY102" s="281"/>
      <c r="CZ102" s="281"/>
      <c r="DA102" s="281"/>
      <c r="DB102" s="281"/>
      <c r="DC102" s="281"/>
      <c r="DD102" s="281"/>
      <c r="DE102" s="281"/>
      <c r="DF102" s="281"/>
      <c r="DG102" s="281"/>
      <c r="DH102" s="281"/>
      <c r="DI102" s="281"/>
      <c r="DJ102" s="281"/>
      <c r="DK102" s="281"/>
      <c r="DL102" s="281"/>
      <c r="DM102" s="281"/>
      <c r="DN102" s="281"/>
      <c r="DO102" s="281"/>
      <c r="DP102" s="281"/>
      <c r="DQ102" s="281"/>
      <c r="DR102" s="281"/>
      <c r="DS102" s="281"/>
      <c r="DT102" s="281"/>
      <c r="DU102" s="281"/>
      <c r="DV102" s="281"/>
      <c r="DW102" s="281"/>
      <c r="DX102" s="281"/>
      <c r="DY102" s="281"/>
      <c r="DZ102" s="281"/>
      <c r="EA102" s="281"/>
      <c r="EB102" s="281"/>
      <c r="EC102" s="281"/>
      <c r="ED102" s="281"/>
      <c r="EE102" s="281"/>
      <c r="EF102" s="281"/>
      <c r="EG102" s="281"/>
      <c r="EH102" s="281"/>
      <c r="EI102" s="281"/>
      <c r="EJ102" s="281"/>
      <c r="EK102" s="281"/>
      <c r="EL102" s="281"/>
      <c r="EM102" s="281"/>
      <c r="EN102" s="281"/>
      <c r="EO102" s="281"/>
      <c r="EP102" s="281"/>
      <c r="EQ102" s="281"/>
      <c r="ER102" s="281"/>
      <c r="ES102" s="281"/>
      <c r="ET102" s="281"/>
      <c r="EU102" s="281"/>
      <c r="EV102" s="281"/>
      <c r="EW102" s="281"/>
      <c r="EX102" s="281"/>
      <c r="EY102" s="281"/>
      <c r="EZ102" s="281"/>
      <c r="FA102" s="281"/>
      <c r="FB102" s="281"/>
      <c r="FC102" s="281"/>
      <c r="FD102" s="281"/>
      <c r="FE102" s="281"/>
      <c r="FF102" s="281"/>
      <c r="FG102" s="281"/>
      <c r="FH102" s="281"/>
      <c r="FI102" s="281"/>
      <c r="FJ102" s="281"/>
      <c r="FK102" s="281"/>
      <c r="FL102" s="281"/>
    </row>
    <row r="103" spans="1:168" x14ac:dyDescent="0.25">
      <c r="A103" s="494"/>
      <c r="B103" s="1"/>
      <c r="C103" s="1"/>
      <c r="D103" s="2"/>
      <c r="E103" s="2"/>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281"/>
      <c r="CB103" s="281"/>
      <c r="CC103" s="281"/>
      <c r="CD103" s="281"/>
      <c r="CE103" s="281"/>
      <c r="CF103" s="281"/>
      <c r="CG103" s="281"/>
      <c r="CH103" s="281"/>
      <c r="CI103" s="281"/>
      <c r="CJ103" s="281"/>
      <c r="CK103" s="281"/>
      <c r="CL103" s="281"/>
      <c r="CM103" s="281"/>
      <c r="CN103" s="281"/>
      <c r="CO103" s="281"/>
      <c r="CP103" s="281"/>
      <c r="CQ103" s="281"/>
      <c r="CR103" s="281"/>
      <c r="CS103" s="281"/>
      <c r="CT103" s="281"/>
      <c r="CU103" s="281"/>
      <c r="CV103" s="281"/>
      <c r="CW103" s="281"/>
      <c r="CX103" s="281"/>
      <c r="CY103" s="281"/>
      <c r="CZ103" s="281"/>
      <c r="DA103" s="281"/>
      <c r="DB103" s="281"/>
      <c r="DC103" s="281"/>
      <c r="DD103" s="281"/>
      <c r="DE103" s="281"/>
      <c r="DF103" s="281"/>
      <c r="DG103" s="281"/>
      <c r="DH103" s="281"/>
      <c r="DI103" s="281"/>
      <c r="DJ103" s="281"/>
      <c r="DK103" s="281"/>
      <c r="DL103" s="281"/>
      <c r="DM103" s="281"/>
      <c r="DN103" s="281"/>
      <c r="DO103" s="281"/>
      <c r="DP103" s="281"/>
      <c r="DQ103" s="281"/>
      <c r="DR103" s="281"/>
      <c r="DS103" s="281"/>
      <c r="DT103" s="281"/>
      <c r="DU103" s="281"/>
      <c r="DV103" s="281"/>
      <c r="DW103" s="281"/>
      <c r="DX103" s="281"/>
      <c r="DY103" s="281"/>
      <c r="DZ103" s="281"/>
      <c r="EA103" s="281"/>
      <c r="EB103" s="281"/>
      <c r="EC103" s="281"/>
      <c r="ED103" s="281"/>
      <c r="EE103" s="281"/>
      <c r="EF103" s="281"/>
      <c r="EG103" s="281"/>
      <c r="EH103" s="281"/>
      <c r="EI103" s="281"/>
      <c r="EJ103" s="281"/>
      <c r="EK103" s="281"/>
      <c r="EL103" s="281"/>
      <c r="EM103" s="281"/>
      <c r="EN103" s="281"/>
      <c r="EO103" s="281"/>
      <c r="EP103" s="281"/>
      <c r="EQ103" s="281"/>
      <c r="ER103" s="281"/>
      <c r="ES103" s="281"/>
      <c r="ET103" s="281"/>
      <c r="EU103" s="281"/>
      <c r="EV103" s="281"/>
      <c r="EW103" s="281"/>
      <c r="EX103" s="281"/>
      <c r="EY103" s="281"/>
      <c r="EZ103" s="281"/>
      <c r="FA103" s="281"/>
      <c r="FB103" s="281"/>
      <c r="FC103" s="281"/>
      <c r="FD103" s="281"/>
      <c r="FE103" s="281"/>
      <c r="FF103" s="281"/>
      <c r="FG103" s="281"/>
      <c r="FH103" s="281"/>
      <c r="FI103" s="281"/>
      <c r="FJ103" s="281"/>
      <c r="FK103" s="281"/>
      <c r="FL103" s="281"/>
    </row>
    <row r="104" spans="1:168" x14ac:dyDescent="0.25">
      <c r="A104" s="494"/>
      <c r="B104" s="1"/>
      <c r="C104" s="1"/>
      <c r="D104" s="2"/>
      <c r="E104" s="2"/>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281"/>
      <c r="CB104" s="281"/>
      <c r="CC104" s="281"/>
      <c r="CD104" s="281"/>
      <c r="CE104" s="281"/>
      <c r="CF104" s="281"/>
      <c r="CG104" s="281"/>
      <c r="CH104" s="281"/>
      <c r="CI104" s="281"/>
      <c r="CJ104" s="281"/>
      <c r="CK104" s="281"/>
      <c r="CL104" s="281"/>
      <c r="CM104" s="281"/>
      <c r="CN104" s="281"/>
      <c r="CO104" s="281"/>
      <c r="CP104" s="281"/>
      <c r="CQ104" s="281"/>
      <c r="CR104" s="281"/>
      <c r="CS104" s="281"/>
      <c r="CT104" s="281"/>
      <c r="CU104" s="281"/>
      <c r="CV104" s="281"/>
      <c r="CW104" s="281"/>
      <c r="CX104" s="281"/>
      <c r="CY104" s="281"/>
      <c r="CZ104" s="281"/>
      <c r="DA104" s="281"/>
      <c r="DB104" s="281"/>
      <c r="DC104" s="281"/>
      <c r="DD104" s="281"/>
      <c r="DE104" s="281"/>
      <c r="DF104" s="281"/>
      <c r="DG104" s="281"/>
      <c r="DH104" s="281"/>
      <c r="DI104" s="281"/>
      <c r="DJ104" s="281"/>
      <c r="DK104" s="281"/>
      <c r="DL104" s="281"/>
      <c r="DM104" s="281"/>
      <c r="DN104" s="281"/>
      <c r="DO104" s="281"/>
      <c r="DP104" s="281"/>
      <c r="DQ104" s="281"/>
      <c r="DR104" s="281"/>
      <c r="DS104" s="281"/>
      <c r="DT104" s="281"/>
      <c r="DU104" s="281"/>
      <c r="DV104" s="281"/>
      <c r="DW104" s="281"/>
      <c r="DX104" s="281"/>
      <c r="DY104" s="281"/>
      <c r="DZ104" s="281"/>
      <c r="EA104" s="281"/>
      <c r="EB104" s="281"/>
      <c r="EC104" s="281"/>
      <c r="ED104" s="281"/>
      <c r="EE104" s="281"/>
      <c r="EF104" s="281"/>
      <c r="EG104" s="281"/>
      <c r="EH104" s="281"/>
      <c r="EI104" s="281"/>
      <c r="EJ104" s="281"/>
      <c r="EK104" s="281"/>
      <c r="EL104" s="281"/>
      <c r="EM104" s="281"/>
      <c r="EN104" s="281"/>
      <c r="EO104" s="281"/>
      <c r="EP104" s="281"/>
      <c r="EQ104" s="281"/>
      <c r="ER104" s="281"/>
      <c r="ES104" s="281"/>
      <c r="ET104" s="281"/>
      <c r="EU104" s="281"/>
      <c r="EV104" s="281"/>
      <c r="EW104" s="281"/>
      <c r="EX104" s="281"/>
      <c r="EY104" s="281"/>
      <c r="EZ104" s="281"/>
      <c r="FA104" s="281"/>
      <c r="FB104" s="281"/>
      <c r="FC104" s="281"/>
      <c r="FD104" s="281"/>
      <c r="FE104" s="281"/>
      <c r="FF104" s="281"/>
      <c r="FG104" s="281"/>
      <c r="FH104" s="281"/>
      <c r="FI104" s="281"/>
      <c r="FJ104" s="281"/>
      <c r="FK104" s="281"/>
      <c r="FL104" s="281"/>
    </row>
    <row r="105" spans="1:168" x14ac:dyDescent="0.25">
      <c r="A105" s="494"/>
      <c r="B105" s="1"/>
      <c r="C105" s="1"/>
      <c r="D105" s="2"/>
      <c r="E105" s="2"/>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281"/>
      <c r="CB105" s="281"/>
      <c r="CC105" s="281"/>
      <c r="CD105" s="281"/>
      <c r="CE105" s="281"/>
      <c r="CF105" s="281"/>
      <c r="CG105" s="281"/>
      <c r="CH105" s="281"/>
      <c r="CI105" s="281"/>
      <c r="CJ105" s="281"/>
      <c r="CK105" s="281"/>
      <c r="CL105" s="281"/>
      <c r="CM105" s="281"/>
      <c r="CN105" s="281"/>
      <c r="CO105" s="281"/>
      <c r="CP105" s="281"/>
      <c r="CQ105" s="281"/>
      <c r="CR105" s="281"/>
      <c r="CS105" s="281"/>
      <c r="CT105" s="281"/>
      <c r="CU105" s="281"/>
      <c r="CV105" s="281"/>
      <c r="CW105" s="281"/>
      <c r="CX105" s="281"/>
      <c r="CY105" s="281"/>
      <c r="CZ105" s="281"/>
      <c r="DA105" s="281"/>
      <c r="DB105" s="281"/>
      <c r="DC105" s="281"/>
      <c r="DD105" s="281"/>
      <c r="DE105" s="281"/>
      <c r="DF105" s="281"/>
      <c r="DG105" s="281"/>
      <c r="DH105" s="281"/>
      <c r="DI105" s="281"/>
      <c r="DJ105" s="281"/>
      <c r="DK105" s="281"/>
      <c r="DL105" s="281"/>
      <c r="DM105" s="281"/>
      <c r="DN105" s="281"/>
      <c r="DO105" s="281"/>
      <c r="DP105" s="281"/>
      <c r="DQ105" s="281"/>
      <c r="DR105" s="281"/>
      <c r="DS105" s="281"/>
      <c r="DT105" s="281"/>
      <c r="DU105" s="281"/>
      <c r="DV105" s="281"/>
      <c r="DW105" s="281"/>
      <c r="DX105" s="281"/>
      <c r="DY105" s="281"/>
      <c r="DZ105" s="281"/>
      <c r="EA105" s="281"/>
      <c r="EB105" s="281"/>
      <c r="EC105" s="281"/>
      <c r="ED105" s="281"/>
      <c r="EE105" s="281"/>
      <c r="EF105" s="281"/>
      <c r="EG105" s="281"/>
      <c r="EH105" s="281"/>
      <c r="EI105" s="281"/>
      <c r="EJ105" s="281"/>
      <c r="EK105" s="281"/>
      <c r="EL105" s="281"/>
      <c r="EM105" s="281"/>
      <c r="EN105" s="281"/>
      <c r="EO105" s="281"/>
      <c r="EP105" s="281"/>
      <c r="EQ105" s="281"/>
      <c r="ER105" s="281"/>
      <c r="ES105" s="281"/>
      <c r="ET105" s="281"/>
      <c r="EU105" s="281"/>
      <c r="EV105" s="281"/>
      <c r="EW105" s="281"/>
      <c r="EX105" s="281"/>
      <c r="EY105" s="281"/>
      <c r="EZ105" s="281"/>
      <c r="FA105" s="281"/>
      <c r="FB105" s="281"/>
      <c r="FC105" s="281"/>
      <c r="FD105" s="281"/>
      <c r="FE105" s="281"/>
      <c r="FF105" s="281"/>
      <c r="FG105" s="281"/>
      <c r="FH105" s="281"/>
      <c r="FI105" s="281"/>
      <c r="FJ105" s="281"/>
      <c r="FK105" s="281"/>
      <c r="FL105" s="281"/>
    </row>
    <row r="106" spans="1:168" x14ac:dyDescent="0.25">
      <c r="A106" s="494"/>
      <c r="B106" s="1"/>
      <c r="C106" s="1"/>
      <c r="D106" s="2"/>
      <c r="E106" s="2"/>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281"/>
      <c r="CB106" s="281"/>
      <c r="CC106" s="281"/>
      <c r="CD106" s="281"/>
      <c r="CE106" s="281"/>
      <c r="CF106" s="281"/>
      <c r="CG106" s="281"/>
      <c r="CH106" s="281"/>
      <c r="CI106" s="281"/>
      <c r="CJ106" s="281"/>
      <c r="CK106" s="281"/>
      <c r="CL106" s="281"/>
      <c r="CM106" s="281"/>
      <c r="CN106" s="281"/>
      <c r="CO106" s="281"/>
      <c r="CP106" s="281"/>
      <c r="CQ106" s="281"/>
      <c r="CR106" s="281"/>
      <c r="CS106" s="281"/>
      <c r="CT106" s="281"/>
      <c r="CU106" s="281"/>
      <c r="CV106" s="281"/>
      <c r="CW106" s="281"/>
      <c r="CX106" s="281"/>
      <c r="CY106" s="281"/>
      <c r="CZ106" s="281"/>
      <c r="DA106" s="281"/>
      <c r="DB106" s="281"/>
      <c r="DC106" s="281"/>
      <c r="DD106" s="281"/>
      <c r="DE106" s="281"/>
      <c r="DF106" s="281"/>
      <c r="DG106" s="281"/>
      <c r="DH106" s="281"/>
      <c r="DI106" s="281"/>
      <c r="DJ106" s="281"/>
      <c r="DK106" s="281"/>
      <c r="DL106" s="281"/>
      <c r="DM106" s="281"/>
      <c r="DN106" s="281"/>
      <c r="DO106" s="281"/>
      <c r="DP106" s="281"/>
      <c r="DQ106" s="281"/>
      <c r="DR106" s="281"/>
      <c r="DS106" s="281"/>
      <c r="DT106" s="281"/>
      <c r="DU106" s="281"/>
      <c r="DV106" s="281"/>
      <c r="DW106" s="281"/>
      <c r="DX106" s="281"/>
      <c r="DY106" s="281"/>
      <c r="DZ106" s="281"/>
      <c r="EA106" s="281"/>
      <c r="EB106" s="281"/>
      <c r="EC106" s="281"/>
      <c r="ED106" s="281"/>
      <c r="EE106" s="281"/>
      <c r="EF106" s="281"/>
      <c r="EG106" s="281"/>
      <c r="EH106" s="281"/>
      <c r="EI106" s="281"/>
      <c r="EJ106" s="281"/>
      <c r="EK106" s="281"/>
      <c r="EL106" s="281"/>
      <c r="EM106" s="281"/>
      <c r="EN106" s="281"/>
      <c r="EO106" s="281"/>
      <c r="EP106" s="281"/>
      <c r="EQ106" s="281"/>
      <c r="ER106" s="281"/>
      <c r="ES106" s="281"/>
      <c r="ET106" s="281"/>
      <c r="EU106" s="281"/>
      <c r="EV106" s="281"/>
      <c r="EW106" s="281"/>
      <c r="EX106" s="281"/>
      <c r="EY106" s="281"/>
      <c r="EZ106" s="281"/>
      <c r="FA106" s="281"/>
      <c r="FB106" s="281"/>
      <c r="FC106" s="281"/>
      <c r="FD106" s="281"/>
      <c r="FE106" s="281"/>
      <c r="FF106" s="281"/>
      <c r="FG106" s="281"/>
      <c r="FH106" s="281"/>
      <c r="FI106" s="281"/>
      <c r="FJ106" s="281"/>
      <c r="FK106" s="281"/>
      <c r="FL106" s="281"/>
    </row>
    <row r="107" spans="1:168" x14ac:dyDescent="0.25">
      <c r="A107" s="494"/>
      <c r="B107" s="1"/>
      <c r="C107" s="1"/>
      <c r="D107" s="2"/>
      <c r="E107" s="2"/>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281"/>
      <c r="CB107" s="281"/>
      <c r="CC107" s="281"/>
      <c r="CD107" s="281"/>
      <c r="CE107" s="281"/>
      <c r="CF107" s="281"/>
      <c r="CG107" s="281"/>
      <c r="CH107" s="281"/>
      <c r="CI107" s="281"/>
      <c r="CJ107" s="281"/>
      <c r="CK107" s="281"/>
      <c r="CL107" s="281"/>
      <c r="CM107" s="281"/>
      <c r="CN107" s="281"/>
      <c r="CO107" s="281"/>
      <c r="CP107" s="281"/>
      <c r="CQ107" s="281"/>
      <c r="CR107" s="281"/>
      <c r="CS107" s="281"/>
      <c r="CT107" s="281"/>
      <c r="CU107" s="281"/>
      <c r="CV107" s="281"/>
      <c r="CW107" s="281"/>
      <c r="CX107" s="281"/>
      <c r="CY107" s="281"/>
      <c r="CZ107" s="281"/>
      <c r="DA107" s="281"/>
      <c r="DB107" s="281"/>
      <c r="DC107" s="281"/>
      <c r="DD107" s="281"/>
      <c r="DE107" s="281"/>
      <c r="DF107" s="281"/>
      <c r="DG107" s="281"/>
      <c r="DH107" s="281"/>
      <c r="DI107" s="281"/>
      <c r="DJ107" s="281"/>
      <c r="DK107" s="281"/>
      <c r="DL107" s="281"/>
      <c r="DM107" s="281"/>
      <c r="DN107" s="281"/>
      <c r="DO107" s="281"/>
      <c r="DP107" s="281"/>
      <c r="DQ107" s="281"/>
      <c r="DR107" s="281"/>
      <c r="DS107" s="281"/>
      <c r="DT107" s="281"/>
      <c r="DU107" s="281"/>
      <c r="DV107" s="281"/>
      <c r="DW107" s="281"/>
      <c r="DX107" s="281"/>
      <c r="DY107" s="281"/>
      <c r="DZ107" s="281"/>
      <c r="EA107" s="281"/>
      <c r="EB107" s="281"/>
      <c r="EC107" s="281"/>
      <c r="ED107" s="281"/>
      <c r="EE107" s="281"/>
      <c r="EF107" s="281"/>
      <c r="EG107" s="281"/>
      <c r="EH107" s="281"/>
      <c r="EI107" s="281"/>
      <c r="EJ107" s="281"/>
      <c r="EK107" s="281"/>
      <c r="EL107" s="281"/>
      <c r="EM107" s="281"/>
      <c r="EN107" s="281"/>
      <c r="EO107" s="281"/>
      <c r="EP107" s="281"/>
      <c r="EQ107" s="281"/>
      <c r="ER107" s="281"/>
      <c r="ES107" s="281"/>
      <c r="ET107" s="281"/>
      <c r="EU107" s="281"/>
      <c r="EV107" s="281"/>
      <c r="EW107" s="281"/>
      <c r="EX107" s="281"/>
      <c r="EY107" s="281"/>
      <c r="EZ107" s="281"/>
      <c r="FA107" s="281"/>
      <c r="FB107" s="281"/>
      <c r="FC107" s="281"/>
      <c r="FD107" s="281"/>
      <c r="FE107" s="281"/>
      <c r="FF107" s="281"/>
      <c r="FG107" s="281"/>
      <c r="FH107" s="281"/>
      <c r="FI107" s="281"/>
      <c r="FJ107" s="281"/>
      <c r="FK107" s="281"/>
      <c r="FL107" s="281"/>
    </row>
    <row r="108" spans="1:168" x14ac:dyDescent="0.25">
      <c r="A108" s="494"/>
      <c r="B108" s="1"/>
      <c r="C108" s="1"/>
      <c r="D108" s="2"/>
      <c r="E108" s="2"/>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281"/>
      <c r="CB108" s="281"/>
      <c r="CC108" s="281"/>
      <c r="CD108" s="281"/>
      <c r="CE108" s="281"/>
      <c r="CF108" s="281"/>
      <c r="CG108" s="281"/>
      <c r="CH108" s="281"/>
      <c r="CI108" s="281"/>
      <c r="CJ108" s="281"/>
      <c r="CK108" s="281"/>
      <c r="CL108" s="281"/>
      <c r="CM108" s="281"/>
      <c r="CN108" s="281"/>
      <c r="CO108" s="281"/>
      <c r="CP108" s="281"/>
      <c r="CQ108" s="281"/>
      <c r="CR108" s="281"/>
      <c r="CS108" s="281"/>
      <c r="CT108" s="281"/>
      <c r="CU108" s="281"/>
      <c r="CV108" s="281"/>
      <c r="CW108" s="281"/>
      <c r="CX108" s="281"/>
      <c r="CY108" s="281"/>
      <c r="CZ108" s="281"/>
      <c r="DA108" s="281"/>
      <c r="DB108" s="281"/>
      <c r="DC108" s="281"/>
      <c r="DD108" s="281"/>
      <c r="DE108" s="281"/>
      <c r="DF108" s="281"/>
      <c r="DG108" s="281"/>
      <c r="DH108" s="281"/>
      <c r="DI108" s="281"/>
      <c r="DJ108" s="281"/>
      <c r="DK108" s="281"/>
      <c r="DL108" s="281"/>
      <c r="DM108" s="281"/>
      <c r="DN108" s="281"/>
      <c r="DO108" s="281"/>
      <c r="DP108" s="281"/>
      <c r="DQ108" s="281"/>
      <c r="DR108" s="281"/>
      <c r="DS108" s="281"/>
      <c r="DT108" s="281"/>
      <c r="DU108" s="281"/>
      <c r="DV108" s="281"/>
      <c r="DW108" s="281"/>
      <c r="DX108" s="281"/>
      <c r="DY108" s="281"/>
      <c r="DZ108" s="281"/>
      <c r="EA108" s="281"/>
      <c r="EB108" s="281"/>
      <c r="EC108" s="281"/>
      <c r="ED108" s="281"/>
      <c r="EE108" s="281"/>
      <c r="EF108" s="281"/>
      <c r="EG108" s="281"/>
      <c r="EH108" s="281"/>
      <c r="EI108" s="281"/>
      <c r="EJ108" s="281"/>
      <c r="EK108" s="281"/>
      <c r="EL108" s="281"/>
      <c r="EM108" s="281"/>
      <c r="EN108" s="281"/>
      <c r="EO108" s="281"/>
      <c r="EP108" s="281"/>
      <c r="EQ108" s="281"/>
      <c r="ER108" s="281"/>
      <c r="ES108" s="281"/>
      <c r="ET108" s="281"/>
      <c r="EU108" s="281"/>
      <c r="EV108" s="281"/>
      <c r="EW108" s="281"/>
      <c r="EX108" s="281"/>
      <c r="EY108" s="281"/>
      <c r="EZ108" s="281"/>
      <c r="FA108" s="281"/>
      <c r="FB108" s="281"/>
      <c r="FC108" s="281"/>
      <c r="FD108" s="281"/>
      <c r="FE108" s="281"/>
      <c r="FF108" s="281"/>
      <c r="FG108" s="281"/>
      <c r="FH108" s="281"/>
      <c r="FI108" s="281"/>
      <c r="FJ108" s="281"/>
      <c r="FK108" s="281"/>
      <c r="FL108" s="281"/>
    </row>
    <row r="109" spans="1:168" x14ac:dyDescent="0.25">
      <c r="A109" s="494"/>
      <c r="B109" s="1"/>
      <c r="C109" s="1"/>
      <c r="D109" s="2"/>
      <c r="E109" s="2"/>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281"/>
      <c r="CB109" s="281"/>
      <c r="CC109" s="281"/>
      <c r="CD109" s="281"/>
      <c r="CE109" s="281"/>
      <c r="CF109" s="281"/>
      <c r="CG109" s="281"/>
      <c r="CH109" s="281"/>
      <c r="CI109" s="281"/>
      <c r="CJ109" s="281"/>
      <c r="CK109" s="281"/>
      <c r="CL109" s="281"/>
      <c r="CM109" s="281"/>
      <c r="CN109" s="281"/>
      <c r="CO109" s="281"/>
      <c r="CP109" s="281"/>
      <c r="CQ109" s="281"/>
      <c r="CR109" s="281"/>
      <c r="CS109" s="281"/>
      <c r="CT109" s="281"/>
      <c r="CU109" s="281"/>
      <c r="CV109" s="281"/>
      <c r="CW109" s="281"/>
      <c r="CX109" s="281"/>
      <c r="CY109" s="281"/>
      <c r="CZ109" s="281"/>
      <c r="DA109" s="281"/>
      <c r="DB109" s="281"/>
      <c r="DC109" s="281"/>
      <c r="DD109" s="281"/>
      <c r="DE109" s="281"/>
      <c r="DF109" s="281"/>
      <c r="DG109" s="281"/>
      <c r="DH109" s="281"/>
      <c r="DI109" s="281"/>
      <c r="DJ109" s="281"/>
      <c r="DK109" s="281"/>
      <c r="DL109" s="281"/>
      <c r="DM109" s="281"/>
      <c r="DN109" s="281"/>
      <c r="DO109" s="281"/>
      <c r="DP109" s="281"/>
      <c r="DQ109" s="281"/>
      <c r="DR109" s="281"/>
      <c r="DS109" s="281"/>
      <c r="DT109" s="281"/>
      <c r="DU109" s="281"/>
      <c r="DV109" s="281"/>
      <c r="DW109" s="281"/>
      <c r="DX109" s="281"/>
      <c r="DY109" s="281"/>
      <c r="DZ109" s="281"/>
      <c r="EA109" s="281"/>
      <c r="EB109" s="281"/>
      <c r="EC109" s="281"/>
      <c r="ED109" s="281"/>
      <c r="EE109" s="281"/>
      <c r="EF109" s="281"/>
      <c r="EG109" s="281"/>
      <c r="EH109" s="281"/>
      <c r="EI109" s="281"/>
      <c r="EJ109" s="281"/>
      <c r="EK109" s="281"/>
      <c r="EL109" s="281"/>
      <c r="EM109" s="281"/>
      <c r="EN109" s="281"/>
      <c r="EO109" s="281"/>
      <c r="EP109" s="281"/>
      <c r="EQ109" s="281"/>
      <c r="ER109" s="281"/>
      <c r="ES109" s="281"/>
      <c r="ET109" s="281"/>
      <c r="EU109" s="281"/>
      <c r="EV109" s="281"/>
      <c r="EW109" s="281"/>
      <c r="EX109" s="281"/>
      <c r="EY109" s="281"/>
      <c r="EZ109" s="281"/>
      <c r="FA109" s="281"/>
      <c r="FB109" s="281"/>
      <c r="FC109" s="281"/>
      <c r="FD109" s="281"/>
      <c r="FE109" s="281"/>
      <c r="FF109" s="281"/>
      <c r="FG109" s="281"/>
      <c r="FH109" s="281"/>
      <c r="FI109" s="281"/>
      <c r="FJ109" s="281"/>
      <c r="FK109" s="281"/>
      <c r="FL109" s="281"/>
    </row>
    <row r="110" spans="1:168" x14ac:dyDescent="0.25">
      <c r="A110" s="494"/>
      <c r="B110" s="1"/>
      <c r="C110" s="1"/>
      <c r="D110" s="2"/>
      <c r="E110" s="2"/>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281"/>
      <c r="CB110" s="281"/>
      <c r="CC110" s="281"/>
      <c r="CD110" s="281"/>
      <c r="CE110" s="281"/>
      <c r="CF110" s="281"/>
      <c r="CG110" s="281"/>
      <c r="CH110" s="281"/>
      <c r="CI110" s="281"/>
      <c r="CJ110" s="281"/>
      <c r="CK110" s="281"/>
      <c r="CL110" s="281"/>
      <c r="CM110" s="281"/>
      <c r="CN110" s="281"/>
      <c r="CO110" s="281"/>
      <c r="CP110" s="281"/>
      <c r="CQ110" s="281"/>
      <c r="CR110" s="281"/>
      <c r="CS110" s="281"/>
      <c r="CT110" s="281"/>
      <c r="CU110" s="281"/>
      <c r="CV110" s="281"/>
      <c r="CW110" s="281"/>
      <c r="CX110" s="281"/>
      <c r="CY110" s="281"/>
      <c r="CZ110" s="281"/>
      <c r="DA110" s="281"/>
      <c r="DB110" s="281"/>
      <c r="DC110" s="281"/>
      <c r="DD110" s="281"/>
      <c r="DE110" s="281"/>
      <c r="DF110" s="281"/>
      <c r="DG110" s="281"/>
      <c r="DH110" s="281"/>
      <c r="DI110" s="281"/>
      <c r="DJ110" s="281"/>
      <c r="DK110" s="281"/>
      <c r="DL110" s="281"/>
      <c r="DM110" s="281"/>
      <c r="DN110" s="281"/>
      <c r="DO110" s="281"/>
      <c r="DP110" s="281"/>
      <c r="DQ110" s="281"/>
      <c r="DR110" s="281"/>
      <c r="DS110" s="281"/>
      <c r="DT110" s="281"/>
      <c r="DU110" s="281"/>
      <c r="DV110" s="281"/>
      <c r="DW110" s="281"/>
      <c r="DX110" s="281"/>
      <c r="DY110" s="281"/>
      <c r="DZ110" s="281"/>
      <c r="EA110" s="281"/>
      <c r="EB110" s="281"/>
      <c r="EC110" s="281"/>
      <c r="ED110" s="281"/>
      <c r="EE110" s="281"/>
      <c r="EF110" s="281"/>
      <c r="EG110" s="281"/>
      <c r="EH110" s="281"/>
      <c r="EI110" s="281"/>
      <c r="EJ110" s="281"/>
      <c r="EK110" s="281"/>
      <c r="EL110" s="281"/>
      <c r="EM110" s="281"/>
      <c r="EN110" s="281"/>
      <c r="EO110" s="281"/>
      <c r="EP110" s="281"/>
      <c r="EQ110" s="281"/>
      <c r="ER110" s="281"/>
      <c r="ES110" s="281"/>
      <c r="ET110" s="281"/>
      <c r="EU110" s="281"/>
      <c r="EV110" s="281"/>
      <c r="EW110" s="281"/>
      <c r="EX110" s="281"/>
      <c r="EY110" s="281"/>
      <c r="EZ110" s="281"/>
      <c r="FA110" s="281"/>
      <c r="FB110" s="281"/>
      <c r="FC110" s="281"/>
      <c r="FD110" s="281"/>
      <c r="FE110" s="281"/>
      <c r="FF110" s="281"/>
      <c r="FG110" s="281"/>
      <c r="FH110" s="281"/>
      <c r="FI110" s="281"/>
      <c r="FJ110" s="281"/>
      <c r="FK110" s="281"/>
      <c r="FL110" s="281"/>
    </row>
    <row r="111" spans="1:168" x14ac:dyDescent="0.25">
      <c r="A111" s="494"/>
      <c r="B111" s="1"/>
      <c r="C111" s="1"/>
      <c r="D111" s="2"/>
      <c r="E111" s="2"/>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281"/>
      <c r="CB111" s="281"/>
      <c r="CC111" s="281"/>
      <c r="CD111" s="281"/>
      <c r="CE111" s="281"/>
      <c r="CF111" s="281"/>
      <c r="CG111" s="281"/>
      <c r="CH111" s="281"/>
      <c r="CI111" s="281"/>
      <c r="CJ111" s="281"/>
      <c r="CK111" s="281"/>
      <c r="CL111" s="281"/>
      <c r="CM111" s="281"/>
      <c r="CN111" s="281"/>
      <c r="CO111" s="281"/>
      <c r="CP111" s="281"/>
      <c r="CQ111" s="281"/>
      <c r="CR111" s="281"/>
      <c r="CS111" s="281"/>
      <c r="CT111" s="281"/>
      <c r="CU111" s="281"/>
      <c r="CV111" s="281"/>
      <c r="CW111" s="281"/>
      <c r="CX111" s="281"/>
      <c r="CY111" s="281"/>
      <c r="CZ111" s="281"/>
      <c r="DA111" s="281"/>
      <c r="DB111" s="281"/>
      <c r="DC111" s="281"/>
      <c r="DD111" s="281"/>
      <c r="DE111" s="281"/>
      <c r="DF111" s="281"/>
      <c r="DG111" s="281"/>
      <c r="DH111" s="281"/>
      <c r="DI111" s="281"/>
      <c r="DJ111" s="281"/>
      <c r="DK111" s="281"/>
      <c r="DL111" s="281"/>
      <c r="DM111" s="281"/>
      <c r="DN111" s="281"/>
      <c r="DO111" s="281"/>
      <c r="DP111" s="281"/>
      <c r="DQ111" s="281"/>
      <c r="DR111" s="281"/>
      <c r="DS111" s="281"/>
      <c r="DT111" s="281"/>
      <c r="DU111" s="281"/>
      <c r="DV111" s="281"/>
      <c r="DW111" s="281"/>
      <c r="DX111" s="281"/>
      <c r="DY111" s="281"/>
      <c r="DZ111" s="281"/>
      <c r="EA111" s="281"/>
      <c r="EB111" s="281"/>
      <c r="EC111" s="281"/>
      <c r="ED111" s="281"/>
      <c r="EE111" s="281"/>
      <c r="EF111" s="281"/>
      <c r="EG111" s="281"/>
      <c r="EH111" s="281"/>
      <c r="EI111" s="281"/>
      <c r="EJ111" s="281"/>
      <c r="EK111" s="281"/>
      <c r="EL111" s="281"/>
      <c r="EM111" s="281"/>
      <c r="EN111" s="281"/>
      <c r="EO111" s="281"/>
      <c r="EP111" s="281"/>
      <c r="EQ111" s="281"/>
      <c r="ER111" s="281"/>
      <c r="ES111" s="281"/>
      <c r="ET111" s="281"/>
      <c r="EU111" s="281"/>
      <c r="EV111" s="281"/>
      <c r="EW111" s="281"/>
      <c r="EX111" s="281"/>
      <c r="EY111" s="281"/>
      <c r="EZ111" s="281"/>
      <c r="FA111" s="281"/>
      <c r="FB111" s="281"/>
      <c r="FC111" s="281"/>
      <c r="FD111" s="281"/>
      <c r="FE111" s="281"/>
      <c r="FF111" s="281"/>
      <c r="FG111" s="281"/>
      <c r="FH111" s="281"/>
      <c r="FI111" s="281"/>
      <c r="FJ111" s="281"/>
      <c r="FK111" s="281"/>
      <c r="FL111" s="281"/>
    </row>
    <row r="112" spans="1:168" x14ac:dyDescent="0.25">
      <c r="A112" s="494"/>
      <c r="B112" s="1"/>
      <c r="C112" s="1"/>
      <c r="D112" s="2"/>
      <c r="E112" s="2"/>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281"/>
      <c r="CB112" s="281"/>
      <c r="CC112" s="281"/>
      <c r="CD112" s="281"/>
      <c r="CE112" s="281"/>
      <c r="CF112" s="281"/>
      <c r="CG112" s="281"/>
      <c r="CH112" s="281"/>
      <c r="CI112" s="281"/>
      <c r="CJ112" s="281"/>
      <c r="CK112" s="281"/>
      <c r="CL112" s="281"/>
      <c r="CM112" s="281"/>
      <c r="CN112" s="281"/>
      <c r="CO112" s="281"/>
      <c r="CP112" s="281"/>
      <c r="CQ112" s="281"/>
      <c r="CR112" s="281"/>
      <c r="CS112" s="281"/>
      <c r="CT112" s="281"/>
      <c r="CU112" s="281"/>
      <c r="CV112" s="281"/>
      <c r="CW112" s="281"/>
      <c r="CX112" s="281"/>
      <c r="CY112" s="281"/>
      <c r="CZ112" s="281"/>
      <c r="DA112" s="281"/>
      <c r="DB112" s="281"/>
      <c r="DC112" s="281"/>
      <c r="DD112" s="281"/>
      <c r="DE112" s="281"/>
      <c r="DF112" s="281"/>
      <c r="DG112" s="281"/>
      <c r="DH112" s="281"/>
      <c r="DI112" s="281"/>
      <c r="DJ112" s="281"/>
      <c r="DK112" s="281"/>
      <c r="DL112" s="281"/>
      <c r="DM112" s="281"/>
      <c r="DN112" s="281"/>
      <c r="DO112" s="281"/>
      <c r="DP112" s="281"/>
      <c r="DQ112" s="281"/>
      <c r="DR112" s="281"/>
      <c r="DS112" s="281"/>
      <c r="DT112" s="281"/>
      <c r="DU112" s="281"/>
      <c r="DV112" s="281"/>
      <c r="DW112" s="281"/>
      <c r="DX112" s="281"/>
      <c r="DY112" s="281"/>
      <c r="DZ112" s="281"/>
      <c r="EA112" s="281"/>
      <c r="EB112" s="281"/>
      <c r="EC112" s="281"/>
      <c r="ED112" s="281"/>
      <c r="EE112" s="281"/>
      <c r="EF112" s="281"/>
      <c r="EG112" s="281"/>
      <c r="EH112" s="281"/>
      <c r="EI112" s="281"/>
      <c r="EJ112" s="281"/>
      <c r="EK112" s="281"/>
      <c r="EL112" s="281"/>
      <c r="EM112" s="281"/>
      <c r="EN112" s="281"/>
      <c r="EO112" s="281"/>
      <c r="EP112" s="281"/>
      <c r="EQ112" s="281"/>
      <c r="ER112" s="281"/>
      <c r="ES112" s="281"/>
      <c r="ET112" s="281"/>
      <c r="EU112" s="281"/>
      <c r="EV112" s="281"/>
      <c r="EW112" s="281"/>
      <c r="EX112" s="281"/>
      <c r="EY112" s="281"/>
      <c r="EZ112" s="281"/>
      <c r="FA112" s="281"/>
      <c r="FB112" s="281"/>
      <c r="FC112" s="281"/>
      <c r="FD112" s="281"/>
      <c r="FE112" s="281"/>
      <c r="FF112" s="281"/>
      <c r="FG112" s="281"/>
      <c r="FH112" s="281"/>
      <c r="FI112" s="281"/>
      <c r="FJ112" s="281"/>
      <c r="FK112" s="281"/>
      <c r="FL112" s="281"/>
    </row>
    <row r="113" spans="1:168" x14ac:dyDescent="0.25">
      <c r="A113" s="494"/>
      <c r="B113" s="1"/>
      <c r="C113" s="1"/>
      <c r="D113" s="2"/>
      <c r="E113" s="2"/>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281"/>
      <c r="CB113" s="281"/>
      <c r="CC113" s="281"/>
      <c r="CD113" s="281"/>
      <c r="CE113" s="281"/>
      <c r="CF113" s="281"/>
      <c r="CG113" s="281"/>
      <c r="CH113" s="281"/>
      <c r="CI113" s="281"/>
      <c r="CJ113" s="281"/>
      <c r="CK113" s="281"/>
      <c r="CL113" s="281"/>
      <c r="CM113" s="281"/>
      <c r="CN113" s="281"/>
      <c r="CO113" s="281"/>
      <c r="CP113" s="281"/>
      <c r="CQ113" s="281"/>
      <c r="CR113" s="281"/>
      <c r="CS113" s="281"/>
      <c r="CT113" s="281"/>
      <c r="CU113" s="281"/>
      <c r="CV113" s="281"/>
      <c r="CW113" s="281"/>
      <c r="CX113" s="281"/>
      <c r="CY113" s="281"/>
      <c r="CZ113" s="281"/>
      <c r="DA113" s="281"/>
      <c r="DB113" s="281"/>
      <c r="DC113" s="281"/>
      <c r="DD113" s="281"/>
      <c r="DE113" s="281"/>
      <c r="DF113" s="281"/>
      <c r="DG113" s="281"/>
      <c r="DH113" s="281"/>
      <c r="DI113" s="281"/>
      <c r="DJ113" s="281"/>
      <c r="DK113" s="281"/>
      <c r="DL113" s="281"/>
      <c r="DM113" s="281"/>
      <c r="DN113" s="281"/>
      <c r="DO113" s="281"/>
      <c r="DP113" s="281"/>
      <c r="DQ113" s="281"/>
      <c r="DR113" s="281"/>
      <c r="DS113" s="281"/>
      <c r="DT113" s="281"/>
      <c r="DU113" s="281"/>
      <c r="DV113" s="281"/>
      <c r="DW113" s="281"/>
      <c r="DX113" s="281"/>
      <c r="DY113" s="281"/>
      <c r="DZ113" s="281"/>
      <c r="EA113" s="281"/>
      <c r="EB113" s="281"/>
      <c r="EC113" s="281"/>
      <c r="ED113" s="281"/>
      <c r="EE113" s="281"/>
      <c r="EF113" s="281"/>
      <c r="EG113" s="281"/>
      <c r="EH113" s="281"/>
      <c r="EI113" s="281"/>
      <c r="EJ113" s="281"/>
      <c r="EK113" s="281"/>
      <c r="EL113" s="281"/>
      <c r="EM113" s="281"/>
      <c r="EN113" s="281"/>
      <c r="EO113" s="281"/>
      <c r="EP113" s="281"/>
      <c r="EQ113" s="281"/>
      <c r="ER113" s="281"/>
      <c r="ES113" s="281"/>
      <c r="ET113" s="281"/>
      <c r="EU113" s="281"/>
      <c r="EV113" s="281"/>
      <c r="EW113" s="281"/>
      <c r="EX113" s="281"/>
      <c r="EY113" s="281"/>
      <c r="EZ113" s="281"/>
      <c r="FA113" s="281"/>
      <c r="FB113" s="281"/>
      <c r="FC113" s="281"/>
      <c r="FD113" s="281"/>
      <c r="FE113" s="281"/>
      <c r="FF113" s="281"/>
      <c r="FG113" s="281"/>
      <c r="FH113" s="281"/>
      <c r="FI113" s="281"/>
      <c r="FJ113" s="281"/>
      <c r="FK113" s="281"/>
      <c r="FL113" s="281"/>
    </row>
    <row r="148" spans="1:168" hidden="1" x14ac:dyDescent="0.25"/>
    <row r="149" spans="1:168" hidden="1" x14ac:dyDescent="0.25">
      <c r="A149" s="28"/>
      <c r="C149" s="501"/>
      <c r="D149" s="502" t="str">
        <f>"No Findings have been identified for this " &amp; dmyTopic &amp; " at this time."</f>
        <v>No Findings have been identified for this Topic at this time.</v>
      </c>
      <c r="E149" s="503"/>
      <c r="G149" s="192"/>
      <c r="H149" s="244"/>
      <c r="I149" s="180"/>
      <c r="K149" s="192"/>
      <c r="Q149" s="1"/>
      <c r="R149" s="11"/>
      <c r="S149" s="8"/>
      <c r="T149" s="8"/>
      <c r="U149" s="8"/>
      <c r="V149" s="122"/>
      <c r="W149" s="65"/>
      <c r="X149" s="11"/>
      <c r="Y149" s="8"/>
      <c r="Z149" s="8"/>
      <c r="AA149" s="8"/>
      <c r="AB149" s="8"/>
      <c r="AC149" s="12"/>
      <c r="AD149" s="8"/>
      <c r="AE149" s="8"/>
      <c r="AF149" s="8"/>
      <c r="AG149" s="8"/>
      <c r="AH149" s="8"/>
      <c r="AI149" s="8"/>
      <c r="AJ149" s="8"/>
      <c r="AK149" s="8"/>
      <c r="AL149" s="8"/>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228"/>
      <c r="CA149" s="281"/>
      <c r="CB149" s="281"/>
      <c r="CC149" s="281"/>
      <c r="CD149" s="281"/>
      <c r="CE149" s="281"/>
      <c r="CF149" s="281"/>
      <c r="CG149" s="281"/>
      <c r="CH149" s="281"/>
      <c r="CI149" s="281"/>
      <c r="CJ149" s="281"/>
      <c r="CK149" s="281"/>
      <c r="CL149" s="281"/>
      <c r="CM149" s="281"/>
      <c r="CN149" s="281"/>
      <c r="CO149" s="281"/>
      <c r="CP149" s="281"/>
      <c r="CQ149" s="281"/>
      <c r="CR149" s="281"/>
      <c r="CS149" s="281"/>
      <c r="CT149" s="281"/>
      <c r="CU149" s="281"/>
      <c r="CV149" s="281"/>
      <c r="CW149" s="281"/>
      <c r="CX149" s="281"/>
      <c r="CY149" s="281"/>
      <c r="CZ149" s="281"/>
      <c r="DA149" s="281"/>
      <c r="DB149" s="281"/>
      <c r="DC149" s="281"/>
      <c r="DD149" s="281"/>
      <c r="DE149" s="281"/>
      <c r="DF149" s="281"/>
      <c r="DG149" s="281"/>
      <c r="DH149" s="281"/>
      <c r="DI149" s="281"/>
      <c r="DJ149" s="281"/>
      <c r="DK149" s="281"/>
      <c r="DL149" s="281"/>
      <c r="DM149" s="281"/>
      <c r="DN149" s="281"/>
      <c r="DO149" s="281"/>
      <c r="DP149" s="281"/>
      <c r="DQ149" s="281"/>
      <c r="DR149" s="281"/>
      <c r="DS149" s="281"/>
      <c r="DT149" s="281"/>
      <c r="DU149" s="281"/>
      <c r="DV149" s="281"/>
      <c r="DW149" s="281"/>
      <c r="DX149" s="281"/>
      <c r="DY149" s="281"/>
      <c r="DZ149" s="281"/>
      <c r="EA149" s="281"/>
      <c r="EB149" s="281"/>
      <c r="EC149" s="281"/>
      <c r="ED149" s="281"/>
      <c r="EE149" s="281"/>
      <c r="EF149" s="281"/>
      <c r="EG149" s="281"/>
      <c r="EH149" s="281"/>
      <c r="EI149" s="281"/>
      <c r="EJ149" s="281"/>
      <c r="EK149" s="281"/>
      <c r="EL149" s="281"/>
      <c r="EM149" s="281"/>
      <c r="EN149" s="281"/>
      <c r="EO149" s="281"/>
      <c r="EP149" s="281"/>
      <c r="EQ149" s="281"/>
      <c r="ER149" s="281"/>
      <c r="ES149" s="281"/>
      <c r="ET149" s="281"/>
      <c r="EU149" s="281"/>
      <c r="EV149" s="281"/>
      <c r="EW149" s="281"/>
      <c r="EX149" s="281"/>
      <c r="EY149" s="281"/>
      <c r="EZ149" s="281"/>
      <c r="FA149" s="281"/>
      <c r="FB149" s="281"/>
      <c r="FC149" s="281"/>
      <c r="FD149" s="281"/>
      <c r="FE149" s="281"/>
      <c r="FF149" s="281"/>
      <c r="FG149" s="281"/>
      <c r="FH149" s="281"/>
      <c r="FI149" s="281"/>
      <c r="FJ149" s="281"/>
      <c r="FK149" s="281"/>
      <c r="FL149" s="281"/>
    </row>
    <row r="150" spans="1:168" hidden="1" x14ac:dyDescent="0.25">
      <c r="A150" s="28"/>
      <c r="C150" s="501"/>
      <c r="D150" s="502"/>
      <c r="E150" s="503"/>
      <c r="G150" s="192"/>
      <c r="H150" s="244"/>
      <c r="I150" s="180"/>
      <c r="K150" s="192"/>
      <c r="Q150" s="1"/>
      <c r="R150" s="11"/>
      <c r="S150" s="8"/>
      <c r="T150" s="8"/>
      <c r="U150" s="8"/>
      <c r="V150" s="122"/>
      <c r="W150" s="65"/>
      <c r="X150" s="11"/>
      <c r="Y150" s="8"/>
      <c r="Z150" s="8"/>
      <c r="AA150" s="8"/>
      <c r="AB150" s="8"/>
      <c r="AC150" s="12"/>
      <c r="AD150" s="8"/>
      <c r="AE150" s="8"/>
      <c r="AF150" s="8"/>
      <c r="AG150" s="8"/>
      <c r="AH150" s="8"/>
      <c r="AI150" s="8"/>
      <c r="AJ150" s="8"/>
      <c r="AK150" s="8"/>
      <c r="AL150" s="8"/>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228"/>
      <c r="CA150" s="281"/>
      <c r="CB150" s="281"/>
      <c r="CC150" s="281"/>
      <c r="CD150" s="281"/>
      <c r="CE150" s="281"/>
      <c r="CF150" s="281"/>
      <c r="CG150" s="281"/>
      <c r="CH150" s="281"/>
      <c r="CI150" s="281"/>
      <c r="CJ150" s="281"/>
      <c r="CK150" s="281"/>
      <c r="CL150" s="281"/>
      <c r="CM150" s="281"/>
      <c r="CN150" s="281"/>
      <c r="CO150" s="281"/>
      <c r="CP150" s="281"/>
      <c r="CQ150" s="281"/>
      <c r="CR150" s="281"/>
      <c r="CS150" s="281"/>
      <c r="CT150" s="281"/>
      <c r="CU150" s="281"/>
      <c r="CV150" s="281"/>
      <c r="CW150" s="281"/>
      <c r="CX150" s="281"/>
      <c r="CY150" s="281"/>
      <c r="CZ150" s="281"/>
      <c r="DA150" s="281"/>
      <c r="DB150" s="281"/>
      <c r="DC150" s="281"/>
      <c r="DD150" s="281"/>
      <c r="DE150" s="281"/>
      <c r="DF150" s="281"/>
      <c r="DG150" s="281"/>
      <c r="DH150" s="281"/>
      <c r="DI150" s="281"/>
      <c r="DJ150" s="281"/>
      <c r="DK150" s="281"/>
      <c r="DL150" s="281"/>
      <c r="DM150" s="281"/>
      <c r="DN150" s="281"/>
      <c r="DO150" s="281"/>
      <c r="DP150" s="281"/>
      <c r="DQ150" s="281"/>
      <c r="DR150" s="281"/>
      <c r="DS150" s="281"/>
      <c r="DT150" s="281"/>
      <c r="DU150" s="281"/>
      <c r="DV150" s="281"/>
      <c r="DW150" s="281"/>
      <c r="DX150" s="281"/>
      <c r="DY150" s="281"/>
      <c r="DZ150" s="281"/>
      <c r="EA150" s="281"/>
      <c r="EB150" s="281"/>
      <c r="EC150" s="281"/>
      <c r="ED150" s="281"/>
      <c r="EE150" s="281"/>
      <c r="EF150" s="281"/>
      <c r="EG150" s="281"/>
      <c r="EH150" s="281"/>
      <c r="EI150" s="281"/>
      <c r="EJ150" s="281"/>
      <c r="EK150" s="281"/>
      <c r="EL150" s="281"/>
      <c r="EM150" s="281"/>
      <c r="EN150" s="281"/>
      <c r="EO150" s="281"/>
      <c r="EP150" s="281"/>
      <c r="EQ150" s="281"/>
      <c r="ER150" s="281"/>
      <c r="ES150" s="281"/>
      <c r="ET150" s="281"/>
      <c r="EU150" s="281"/>
      <c r="EV150" s="281"/>
      <c r="EW150" s="281"/>
      <c r="EX150" s="281"/>
      <c r="EY150" s="281"/>
      <c r="EZ150" s="281"/>
      <c r="FA150" s="281"/>
      <c r="FB150" s="281"/>
      <c r="FC150" s="281"/>
      <c r="FD150" s="281"/>
      <c r="FE150" s="281"/>
      <c r="FF150" s="281"/>
      <c r="FG150" s="281"/>
      <c r="FH150" s="281"/>
      <c r="FI150" s="281"/>
      <c r="FJ150" s="281"/>
      <c r="FK150" s="281"/>
      <c r="FL150" s="281"/>
    </row>
    <row r="151" spans="1:168" hidden="1" x14ac:dyDescent="0.25"/>
    <row r="152" spans="1:168" hidden="1" x14ac:dyDescent="0.25"/>
    <row r="153" spans="1:168" ht="15" hidden="1" x14ac:dyDescent="0.25">
      <c r="A153" s="28"/>
      <c r="B153">
        <v>3</v>
      </c>
      <c r="C153" s="512"/>
      <c r="D153" s="513">
        <f ca="1">OFFSET(D153,-2,0)+1</f>
        <v>1</v>
      </c>
      <c r="E153" s="479"/>
      <c r="F153" s="249"/>
      <c r="G153" s="250"/>
      <c r="H153" s="247"/>
      <c r="I153" s="183"/>
      <c r="J153" s="514"/>
      <c r="K153" s="192"/>
      <c r="Q153" s="1"/>
      <c r="R153" s="11" t="b">
        <f>IF(F153=CHAR(80),TRUE,FALSE)</f>
        <v>0</v>
      </c>
      <c r="S153" s="8" t="b">
        <f>IF(G153=CHAR(80),TRUE,FALSE)</f>
        <v>0</v>
      </c>
      <c r="T153" s="8" t="b">
        <f>IF(H153=CHAR(80),TRUE,FALSE)</f>
        <v>0</v>
      </c>
      <c r="U153" s="8" t="b">
        <f>IF(I153=CHAR(80),TRUE,FALSE)</f>
        <v>0</v>
      </c>
      <c r="V153" s="122"/>
      <c r="W153" s="515">
        <f>COUNTIF(R153:V153,TRUE)</f>
        <v>0</v>
      </c>
      <c r="X153" s="219" t="str">
        <f t="shared" ref="X153:AB154" si="255">IF(R153=TRUE,1,"")</f>
        <v/>
      </c>
      <c r="Y153" s="144" t="str">
        <f t="shared" si="255"/>
        <v/>
      </c>
      <c r="Z153" s="144" t="str">
        <f t="shared" si="255"/>
        <v/>
      </c>
      <c r="AA153" s="144" t="str">
        <f t="shared" si="255"/>
        <v/>
      </c>
      <c r="AB153" s="144" t="str">
        <f t="shared" si="255"/>
        <v/>
      </c>
      <c r="AC153" s="218" t="str">
        <f>IF(SUM(X153:AA153)&gt;0,1,"")</f>
        <v/>
      </c>
      <c r="AD153" s="8"/>
      <c r="AE153" s="8"/>
      <c r="AF153" s="8"/>
      <c r="AG153" s="8"/>
      <c r="AH153" s="8"/>
      <c r="AI153" s="8"/>
      <c r="AJ153" s="8"/>
      <c r="AK153" s="8"/>
      <c r="AL153" s="8"/>
      <c r="AM153" s="147"/>
      <c r="AN153" s="159"/>
      <c r="AO153" s="172"/>
      <c r="AP153" s="1"/>
      <c r="AQ153" s="1"/>
      <c r="AR153" s="172"/>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228"/>
      <c r="CA153" s="281"/>
      <c r="CB153" s="281"/>
      <c r="CC153" s="281"/>
      <c r="CD153" s="281"/>
      <c r="CE153" s="281"/>
      <c r="CF153" s="281"/>
      <c r="CG153" s="281"/>
      <c r="CH153" s="281"/>
      <c r="CI153" s="281"/>
      <c r="CJ153" s="281"/>
      <c r="CK153" s="281"/>
      <c r="CL153" s="281"/>
      <c r="CM153" s="281"/>
      <c r="CN153" s="281"/>
      <c r="CO153" s="281"/>
      <c r="CP153" s="281"/>
      <c r="CQ153" s="281"/>
      <c r="CR153" s="281"/>
      <c r="CS153" s="281"/>
      <c r="CT153" s="281"/>
      <c r="CU153" s="281"/>
      <c r="CV153" s="281"/>
      <c r="CW153" s="281"/>
      <c r="CX153" s="281"/>
      <c r="CY153" s="281"/>
      <c r="CZ153" s="281"/>
      <c r="DA153" s="281"/>
      <c r="DB153" s="281"/>
      <c r="DC153" s="281"/>
      <c r="DD153" s="281"/>
      <c r="DE153" s="281"/>
      <c r="DF153" s="281"/>
      <c r="DG153" s="281"/>
      <c r="DH153" s="281"/>
      <c r="DI153" s="281"/>
      <c r="DJ153" s="281"/>
      <c r="DK153" s="281"/>
      <c r="DL153" s="281"/>
      <c r="DM153" s="281"/>
      <c r="DN153" s="281"/>
      <c r="DO153" s="281"/>
      <c r="DP153" s="281"/>
      <c r="DQ153" s="281"/>
      <c r="DR153" s="281"/>
      <c r="DS153" s="281"/>
      <c r="DT153" s="281"/>
      <c r="DU153" s="281"/>
      <c r="DV153" s="281"/>
      <c r="DW153" s="281"/>
      <c r="DX153" s="281"/>
      <c r="DY153" s="281"/>
      <c r="DZ153" s="281"/>
      <c r="EA153" s="281"/>
      <c r="EB153" s="281"/>
      <c r="EC153" s="281"/>
      <c r="ED153" s="281"/>
      <c r="EE153" s="281"/>
      <c r="EF153" s="281"/>
      <c r="EG153" s="281"/>
      <c r="EH153" s="281"/>
      <c r="EI153" s="281"/>
      <c r="EJ153" s="281"/>
      <c r="EK153" s="281"/>
      <c r="EL153" s="281"/>
      <c r="EM153" s="281"/>
      <c r="EN153" s="281"/>
      <c r="EO153" s="281"/>
      <c r="EP153" s="281"/>
      <c r="EQ153" s="281"/>
      <c r="ER153" s="281"/>
      <c r="ES153" s="281"/>
      <c r="ET153" s="281"/>
      <c r="EU153" s="281"/>
      <c r="EV153" s="281"/>
      <c r="EW153" s="281"/>
      <c r="EX153" s="281"/>
      <c r="EY153" s="281"/>
      <c r="EZ153" s="281"/>
      <c r="FA153" s="281"/>
      <c r="FB153" s="281"/>
      <c r="FC153" s="281"/>
      <c r="FD153" s="281"/>
      <c r="FE153" s="281"/>
      <c r="FF153" s="281"/>
      <c r="FG153" s="281"/>
      <c r="FH153" s="281"/>
      <c r="FI153" s="281"/>
      <c r="FJ153" s="281"/>
      <c r="FK153" s="281"/>
      <c r="FL153" s="281"/>
    </row>
    <row r="154" spans="1:168" hidden="1" x14ac:dyDescent="0.25">
      <c r="A154" s="28"/>
      <c r="C154" s="512"/>
      <c r="D154" s="480"/>
      <c r="E154" s="503"/>
      <c r="F154" s="116"/>
      <c r="G154" s="251"/>
      <c r="H154" s="248"/>
      <c r="I154" s="184"/>
      <c r="K154" s="192"/>
      <c r="Q154" s="1"/>
      <c r="R154" s="11"/>
      <c r="S154" s="8"/>
      <c r="T154" s="8"/>
      <c r="U154" s="8"/>
      <c r="V154" s="122"/>
      <c r="W154" s="65"/>
      <c r="X154" s="219" t="str">
        <f t="shared" si="255"/>
        <v/>
      </c>
      <c r="Y154" s="144" t="str">
        <f t="shared" si="255"/>
        <v/>
      </c>
      <c r="Z154" s="144" t="str">
        <f t="shared" si="255"/>
        <v/>
      </c>
      <c r="AA154" s="144" t="str">
        <f t="shared" si="255"/>
        <v/>
      </c>
      <c r="AB154" s="144" t="str">
        <f t="shared" si="255"/>
        <v/>
      </c>
      <c r="AC154" s="218" t="str">
        <f>IF(SUM(X154:AA154)&gt;0,1,"")</f>
        <v/>
      </c>
      <c r="AD154" s="8"/>
      <c r="AE154" s="8"/>
      <c r="AF154" s="8"/>
      <c r="AG154" s="8"/>
      <c r="AH154" s="8"/>
      <c r="AI154" s="8"/>
      <c r="AJ154" s="8"/>
      <c r="AK154" s="8"/>
      <c r="AL154" s="8"/>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228"/>
      <c r="CA154" s="281"/>
      <c r="CB154" s="281"/>
      <c r="CC154" s="281"/>
      <c r="CD154" s="281"/>
      <c r="CE154" s="281"/>
      <c r="CF154" s="281"/>
      <c r="CG154" s="281"/>
      <c r="CH154" s="281"/>
      <c r="CI154" s="281"/>
      <c r="CJ154" s="281"/>
      <c r="CK154" s="281"/>
      <c r="CL154" s="281"/>
      <c r="CM154" s="281"/>
      <c r="CN154" s="281"/>
      <c r="CO154" s="281"/>
      <c r="CP154" s="281"/>
      <c r="CQ154" s="281"/>
      <c r="CR154" s="281"/>
      <c r="CS154" s="281"/>
      <c r="CT154" s="281"/>
      <c r="CU154" s="281"/>
      <c r="CV154" s="281"/>
      <c r="CW154" s="281"/>
      <c r="CX154" s="281"/>
      <c r="CY154" s="281"/>
      <c r="CZ154" s="281"/>
      <c r="DA154" s="281"/>
      <c r="DB154" s="281"/>
      <c r="DC154" s="281"/>
      <c r="DD154" s="281"/>
      <c r="DE154" s="281"/>
      <c r="DF154" s="281"/>
      <c r="DG154" s="281"/>
      <c r="DH154" s="281"/>
      <c r="DI154" s="281"/>
      <c r="DJ154" s="281"/>
      <c r="DK154" s="281"/>
      <c r="DL154" s="281"/>
      <c r="DM154" s="281"/>
      <c r="DN154" s="281"/>
      <c r="DO154" s="281"/>
      <c r="DP154" s="281"/>
      <c r="DQ154" s="281"/>
      <c r="DR154" s="281"/>
      <c r="DS154" s="281"/>
      <c r="DT154" s="281"/>
      <c r="DU154" s="281"/>
      <c r="DV154" s="281"/>
      <c r="DW154" s="281"/>
      <c r="DX154" s="281"/>
      <c r="DY154" s="281"/>
      <c r="DZ154" s="281"/>
      <c r="EA154" s="281"/>
      <c r="EB154" s="281"/>
      <c r="EC154" s="281"/>
      <c r="ED154" s="281"/>
      <c r="EE154" s="281"/>
      <c r="EF154" s="281"/>
      <c r="EG154" s="281"/>
      <c r="EH154" s="281"/>
      <c r="EI154" s="281"/>
      <c r="EJ154" s="281"/>
      <c r="EK154" s="281"/>
      <c r="EL154" s="281"/>
      <c r="EM154" s="281"/>
      <c r="EN154" s="281"/>
      <c r="EO154" s="281"/>
      <c r="EP154" s="281"/>
      <c r="EQ154" s="281"/>
      <c r="ER154" s="281"/>
      <c r="ES154" s="281"/>
      <c r="ET154" s="281"/>
      <c r="EU154" s="281"/>
      <c r="EV154" s="281"/>
      <c r="EW154" s="281"/>
      <c r="EX154" s="281"/>
      <c r="EY154" s="281"/>
      <c r="EZ154" s="281"/>
      <c r="FA154" s="281"/>
      <c r="FB154" s="281"/>
      <c r="FC154" s="281"/>
      <c r="FD154" s="281"/>
      <c r="FE154" s="281"/>
      <c r="FF154" s="281"/>
      <c r="FG154" s="281"/>
      <c r="FH154" s="281"/>
      <c r="FI154" s="281"/>
      <c r="FJ154" s="281"/>
      <c r="FK154" s="281"/>
      <c r="FL154" s="281"/>
    </row>
    <row r="155" spans="1:168" ht="12.75" hidden="1" customHeight="1" x14ac:dyDescent="0.25"/>
    <row r="156" spans="1:168" ht="12.75" hidden="1" customHeight="1" x14ac:dyDescent="0.25"/>
    <row r="157" spans="1:168" ht="6" hidden="1" customHeight="1" x14ac:dyDescent="0.25">
      <c r="A157" s="28" t="s">
        <v>546</v>
      </c>
      <c r="C157" s="92"/>
      <c r="D157" s="3"/>
      <c r="E157" s="82"/>
      <c r="F157" s="138"/>
      <c r="G157" s="154"/>
      <c r="H157" s="185"/>
      <c r="I157" s="139"/>
      <c r="J157" s="94"/>
      <c r="K157" s="192"/>
      <c r="L157" s="507"/>
      <c r="M157" s="507"/>
      <c r="N157" s="507"/>
      <c r="O157" s="507"/>
      <c r="Q157" s="1"/>
      <c r="AE157" s="11"/>
      <c r="AF157" s="122"/>
      <c r="AG157" s="124" t="b">
        <f>AG158</f>
        <v>1</v>
      </c>
      <c r="AH157" s="124"/>
      <c r="AI157" s="168"/>
      <c r="AJ157" s="166"/>
      <c r="AK157" s="166"/>
      <c r="AL157" s="167"/>
      <c r="AM157" s="1"/>
      <c r="AN157" s="1"/>
      <c r="AO157" s="1"/>
      <c r="AP157" s="1"/>
      <c r="AQ157" s="1"/>
      <c r="AR157" s="1"/>
      <c r="AS157" s="1"/>
      <c r="AT157" s="230" t="str">
        <f>IF(AG157&lt;&gt;TRUE,FALSE,"")</f>
        <v/>
      </c>
      <c r="AU157" s="231" t="str">
        <f>IF(D157&lt;&gt;0,D157,"")</f>
        <v/>
      </c>
      <c r="AV157" s="227"/>
      <c r="AW157" s="230" t="str">
        <f>AW158</f>
        <v/>
      </c>
      <c r="AX157" s="227"/>
      <c r="AY157" s="230" t="str">
        <f>AY158</f>
        <v/>
      </c>
      <c r="AZ157" s="227"/>
      <c r="BA157" s="230" t="str">
        <f>BA158</f>
        <v/>
      </c>
      <c r="BB157" s="227"/>
      <c r="BC157" s="230" t="str">
        <f>BC158</f>
        <v/>
      </c>
      <c r="BD157" s="227"/>
      <c r="BE157" s="230" t="str">
        <f>BE158</f>
        <v/>
      </c>
      <c r="BF157" s="227"/>
      <c r="BG157" s="230" t="str">
        <f>BG158</f>
        <v/>
      </c>
      <c r="BH157" s="1"/>
      <c r="FE157" s="90" t="str">
        <f ca="1">FE158</f>
        <v>Hide</v>
      </c>
      <c r="FF157" s="228"/>
      <c r="FG157" s="281"/>
      <c r="FH157" s="281"/>
      <c r="FI157" s="281"/>
      <c r="FJ157" s="281"/>
      <c r="FK157" s="281"/>
      <c r="FL157" s="281"/>
    </row>
    <row r="158" spans="1:168" ht="15" hidden="1" x14ac:dyDescent="0.25">
      <c r="A158" s="28" t="s">
        <v>546</v>
      </c>
      <c r="C158" s="176" t="s">
        <v>558</v>
      </c>
      <c r="D158" s="316" t="str">
        <f>IF(Cklst_Style=4,IF(FIND("--",$C$3)=11,MID($C$3,9,1)&amp;"."&amp;AI158,MID($C$3,9,2)&amp;"."&amp;AI158),IF(FIND("--",$C$3)=9,MID($C$3,7,1)&amp;"."&amp;AI158,MID($C$3,7,2)&amp;"."&amp;AI158))</f>
        <v>4.X</v>
      </c>
      <c r="E158" s="85" t="s">
        <v>709</v>
      </c>
      <c r="F158" s="177"/>
      <c r="G158" s="508" t="s">
        <v>203</v>
      </c>
      <c r="H158" s="181"/>
      <c r="I158" s="151" t="s">
        <v>216</v>
      </c>
      <c r="J158" s="143"/>
      <c r="K158" s="192"/>
      <c r="L158" s="130"/>
      <c r="M158" s="130"/>
      <c r="N158" s="130"/>
      <c r="O158" s="130"/>
      <c r="Q158" s="1"/>
      <c r="R158" s="171"/>
      <c r="S158" s="171"/>
      <c r="T158" s="171"/>
      <c r="U158" s="171"/>
      <c r="AE158" s="11" t="b">
        <f>IF(F158=CHAR(80),TRUE,FALSE)</f>
        <v>0</v>
      </c>
      <c r="AF158" s="122" t="b">
        <f>IF(H158=CHAR(80),TRUE,FALSE)</f>
        <v>0</v>
      </c>
      <c r="AG158" s="12" t="b">
        <f>IF(OR(C158=CHAR(80),C158="."),TRUE,FALSE)</f>
        <v>1</v>
      </c>
      <c r="AH158" s="218">
        <v>0</v>
      </c>
      <c r="AI158" s="169" t="s">
        <v>710</v>
      </c>
      <c r="AJ158" s="160"/>
      <c r="AK158" s="160" t="b">
        <v>1</v>
      </c>
      <c r="AL158" s="161"/>
      <c r="AM158" s="1"/>
      <c r="AN158" s="1"/>
      <c r="AO158" s="1"/>
      <c r="AP158" s="1"/>
      <c r="AQ158" s="1"/>
      <c r="AR158" s="1"/>
      <c r="AS158" s="1"/>
      <c r="AT158" s="230" t="str">
        <f>IF(AG158&lt;&gt;TRUE,FALSE,"")</f>
        <v/>
      </c>
      <c r="AU158" s="231" t="str">
        <f>IF(D158&lt;&gt;0,D158,"")</f>
        <v>4.X</v>
      </c>
      <c r="AV158" s="318"/>
      <c r="AW158" s="230" t="str">
        <f>IF(AND(Setup_Flag=1,AV158="",$C158=""),FALSE,"")</f>
        <v/>
      </c>
      <c r="AX158" s="318"/>
      <c r="AY158" s="230" t="str">
        <f>IF(AND(MR2_Flag=1,AX158="",$C158=""),FALSE,"")</f>
        <v/>
      </c>
      <c r="AZ158" s="318"/>
      <c r="BA158" s="230" t="str">
        <f>IF(AND(DP_Flag=1,AZ158="",$C158=""),FALSE,"")</f>
        <v/>
      </c>
      <c r="BB158" s="318"/>
      <c r="BC158" s="230" t="str">
        <f>IF(AND(SS_Flag=1,BB158="",$C158=""),FALSE,"")</f>
        <v/>
      </c>
      <c r="BD158" s="318"/>
      <c r="BE158" s="230" t="str">
        <f>IF(AND(SP_Flag=1,BD158="",$C158=""),FALSE,"")</f>
        <v/>
      </c>
      <c r="BF158" s="318"/>
      <c r="BG158" s="230" t="str">
        <f>IF(AND(FM_Flag=1,BF158="",$C158=""),FALSE,"")</f>
        <v/>
      </c>
      <c r="BH158" s="1"/>
      <c r="BI158" s="268"/>
      <c r="BJ158" s="269" t="s">
        <v>675</v>
      </c>
      <c r="BK158" s="269" t="s">
        <v>675</v>
      </c>
      <c r="BL158" s="269" t="s">
        <v>675</v>
      </c>
      <c r="BM158" s="269" t="s">
        <v>675</v>
      </c>
      <c r="BN158" s="269" t="s">
        <v>675</v>
      </c>
      <c r="BO158" s="269" t="s">
        <v>675</v>
      </c>
      <c r="BP158" s="270" t="str">
        <f ca="1">IF(OR(BI$16=0,BR$16&lt;&gt;0),"",IF(OFFSET(BI158,0,BI$16)="Y",1,IF(OFFSET(BI158,0,BI$16)="N",0,"")))</f>
        <v/>
      </c>
      <c r="BQ158" s="278"/>
      <c r="BR158" s="268"/>
      <c r="BS158" s="269" t="s">
        <v>675</v>
      </c>
      <c r="BT158" s="269" t="s">
        <v>675</v>
      </c>
      <c r="BU158" s="269" t="s">
        <v>675</v>
      </c>
      <c r="BV158" s="269" t="s">
        <v>675</v>
      </c>
      <c r="BW158" s="269" t="s">
        <v>675</v>
      </c>
      <c r="BX158" s="269" t="s">
        <v>675</v>
      </c>
      <c r="BY158" s="269" t="s">
        <v>675</v>
      </c>
      <c r="BZ158" s="269" t="s">
        <v>675</v>
      </c>
      <c r="CA158" s="269" t="s">
        <v>675</v>
      </c>
      <c r="CB158" s="269" t="s">
        <v>675</v>
      </c>
      <c r="CC158" s="269" t="s">
        <v>675</v>
      </c>
      <c r="CD158" s="269" t="s">
        <v>675</v>
      </c>
      <c r="CE158" s="269" t="s">
        <v>675</v>
      </c>
      <c r="CF158" s="269" t="s">
        <v>675</v>
      </c>
      <c r="CG158" s="269" t="s">
        <v>675</v>
      </c>
      <c r="CH158" s="269" t="s">
        <v>675</v>
      </c>
      <c r="CI158" s="269" t="s">
        <v>675</v>
      </c>
      <c r="CJ158" s="269" t="s">
        <v>675</v>
      </c>
      <c r="CK158" s="269" t="s">
        <v>675</v>
      </c>
      <c r="CL158" s="270" t="str">
        <f ca="1">IF(BR$16=0,"",IF(OFFSET(BR158,0,BR$16)="Y",1,IF(OFFSET(BR158,0,BR$16)="N",0,"")))</f>
        <v/>
      </c>
      <c r="CM158" s="278"/>
      <c r="CN158" s="268"/>
      <c r="CO158" s="269" t="s">
        <v>675</v>
      </c>
      <c r="CP158" s="269" t="s">
        <v>675</v>
      </c>
      <c r="CQ158" s="269" t="s">
        <v>675</v>
      </c>
      <c r="CR158" s="269" t="s">
        <v>675</v>
      </c>
      <c r="CS158" s="269" t="s">
        <v>675</v>
      </c>
      <c r="CT158" s="270" t="str">
        <f ca="1">IF(OR(CN$16=0,CW$16&lt;&gt;0),"",IF(CW$16=1,0,IF(OFFSET(CN158,0,CN$16)="Y",1,IF(OFFSET(CN158,0,CN$16)="N",0,""))))</f>
        <v/>
      </c>
      <c r="CU158" s="188"/>
      <c r="CV158" s="268"/>
      <c r="CW158" s="269" t="s">
        <v>675</v>
      </c>
      <c r="CX158" s="269" t="s">
        <v>675</v>
      </c>
      <c r="CY158" s="269" t="s">
        <v>675</v>
      </c>
      <c r="CZ158" s="269" t="s">
        <v>675</v>
      </c>
      <c r="DA158" s="269" t="s">
        <v>675</v>
      </c>
      <c r="DB158" s="269" t="s">
        <v>675</v>
      </c>
      <c r="DC158" s="269" t="s">
        <v>675</v>
      </c>
      <c r="DD158" s="269" t="s">
        <v>675</v>
      </c>
      <c r="DE158" s="269" t="s">
        <v>675</v>
      </c>
      <c r="DF158" s="270" t="str">
        <f>IF(CV$16=0,"",IF(OR(AND(CW$16=1,CW158="Y"),AND(CX$16=1,CX158="Y"),AND(CY$16=1,CY158="Y"),AND(CZ$16=1,CZ158="Y"),AND(DA$16=1,DA158="Y"),AND(DB$16=1,DB158="Y"),AND(DC$16=1,DC158="Y"),AND(DD$16=1,DD158="Y"),AND(DE$16=1,DE158="Y")),1,IF(OR(AND(CW$16=1,CW158="N"),AND(CX$16=1,CX158="N"),AND(CY$16=1,CY158="N"),AND(CZ$16=1,CZ158="N"),AND(DA$16=1,DA158="N"),AND(DB$16=1,DB158="N"),AND(DC$16=1,DC158="N"),AND(DD$16=1,DD158="N"),AND(DE$16=1,DE158="N")),0,"")))</f>
        <v/>
      </c>
      <c r="DG158" s="188"/>
      <c r="DH158" s="268"/>
      <c r="DI158" s="269" t="s">
        <v>675</v>
      </c>
      <c r="DJ158" s="269" t="s">
        <v>675</v>
      </c>
      <c r="DK158" s="270" t="str">
        <f ca="1">IF(DH$16=0,"",IF(OFFSET(DH158,0,DH$16)="Y",1,IF(OFFSET(DH158,0,DH$16)="N",0,"")))</f>
        <v/>
      </c>
      <c r="DL158" s="188"/>
      <c r="DM158" s="268"/>
      <c r="DN158" s="269" t="s">
        <v>675</v>
      </c>
      <c r="DO158" s="269" t="s">
        <v>675</v>
      </c>
      <c r="DP158" s="270" t="str">
        <f ca="1">IF(DM$16=0,"",IF(OFFSET(DM158,0,DM$16)="Y",1,IF(OFFSET(DM158,0,DM$16)="N",0,"")))</f>
        <v/>
      </c>
      <c r="DQ158" s="188"/>
      <c r="DR158" s="268"/>
      <c r="DS158" s="269" t="s">
        <v>676</v>
      </c>
      <c r="DT158" s="279"/>
      <c r="DU158" s="270" t="str">
        <f ca="1">IF(DR$16=0,"",IF(AND(OFFSET(DR158,0,1)="Y",DS$16="Yes"),1,IF(OFFSET(DR158,0,1)="N",1,0)))</f>
        <v/>
      </c>
      <c r="DV158" s="188"/>
      <c r="DW158" s="268"/>
      <c r="DX158" s="269" t="s">
        <v>676</v>
      </c>
      <c r="DY158" s="279"/>
      <c r="DZ158" s="270" t="str">
        <f ca="1">IF(DW$16=0,"",IF(AND(OFFSET(DW158,0,1)="Y",DX$16="Yes"),1,IF(OFFSET(DW158,0,1)="N",1,0)))</f>
        <v/>
      </c>
      <c r="EA158" s="188"/>
      <c r="EB158" s="268"/>
      <c r="EC158" s="269" t="s">
        <v>676</v>
      </c>
      <c r="ED158" s="279"/>
      <c r="EE158" s="270" t="str">
        <f ca="1">IF(EB$16=0,"",IF(AND(OFFSET(EB158,0,1)="Y",EC$16="Yes"),1,IF(OFFSET(EB158,0,1)="N",1,0)))</f>
        <v/>
      </c>
      <c r="EF158" s="188"/>
      <c r="EG158" s="268"/>
      <c r="EH158" s="269" t="s">
        <v>676</v>
      </c>
      <c r="EI158" s="279"/>
      <c r="EJ158" s="270" t="str">
        <f ca="1">IF(EG$16=0,"",IF(AND(OFFSET(EG158,0,1)="Y",EH$16="Yes"),1,IF(OFFSET(EG158,0,1)="N",1,0)))</f>
        <v/>
      </c>
      <c r="EK158" s="188"/>
      <c r="EL158" s="268"/>
      <c r="EM158" s="269" t="s">
        <v>676</v>
      </c>
      <c r="EN158" s="279"/>
      <c r="EO158" s="270" t="str">
        <f ca="1">IF(EL$16=0,"",IF(AND(OFFSET(EL158,0,1)="Y",EM$16="Yes"),1,IF(OFFSET(EL158,0,1)="N",1,0)))</f>
        <v/>
      </c>
      <c r="EP158" s="271"/>
      <c r="EQ158" s="509" t="str">
        <f ca="1">BP158</f>
        <v/>
      </c>
      <c r="ER158" s="509" t="str">
        <f t="shared" ref="ER158" ca="1" si="256">CL158</f>
        <v/>
      </c>
      <c r="ES158" s="509" t="str">
        <f t="shared" ref="ES158" ca="1" si="257">CT158</f>
        <v/>
      </c>
      <c r="ET158" s="509" t="str">
        <f t="shared" ref="ET158" si="258">DF158</f>
        <v/>
      </c>
      <c r="EU158" s="509" t="str">
        <f t="shared" ref="EU158" ca="1" si="259">DK158</f>
        <v/>
      </c>
      <c r="EV158" s="509" t="str">
        <f t="shared" ref="EV158" ca="1" si="260">DP158</f>
        <v/>
      </c>
      <c r="EW158" s="509" t="str">
        <f t="shared" ref="EW158" ca="1" si="261">DU158</f>
        <v/>
      </c>
      <c r="EX158" s="509" t="str">
        <f t="shared" ref="EX158" ca="1" si="262">DZ158</f>
        <v/>
      </c>
      <c r="EY158" s="509" t="str">
        <f t="shared" ref="EY158" ca="1" si="263">EE158</f>
        <v/>
      </c>
      <c r="EZ158" s="509" t="str">
        <f t="shared" ref="EZ158" ca="1" si="264">EJ158</f>
        <v/>
      </c>
      <c r="FA158" s="509" t="str">
        <f t="shared" ref="FA158" ca="1" si="265">EO158</f>
        <v/>
      </c>
      <c r="FC158" s="509">
        <f t="shared" ref="FC158" ca="1" si="266">COUNTA(EQ158:FA158)-COUNTBLANK(EQ158:FA158)</f>
        <v>0</v>
      </c>
      <c r="FD158" s="280">
        <f t="shared" ref="FD158" ca="1" si="267">SUM(EQ158:FA158)</f>
        <v>0</v>
      </c>
      <c r="FE158" s="280" t="str">
        <f t="shared" ref="FE158" ca="1" si="268">IF(AND(FC158=FD158,FD158&gt;0),"Show","Hide")</f>
        <v>Hide</v>
      </c>
      <c r="FF158" s="228"/>
      <c r="FG158" s="281"/>
      <c r="FH158" s="281"/>
      <c r="FI158" s="281"/>
      <c r="FJ158" s="281"/>
      <c r="FK158" s="281"/>
      <c r="FL158" s="281"/>
    </row>
    <row r="159" spans="1:168" ht="6" hidden="1" customHeight="1" x14ac:dyDescent="0.25">
      <c r="A159" s="28" t="s">
        <v>546</v>
      </c>
      <c r="C159" s="93"/>
      <c r="D159" s="128"/>
      <c r="E159" s="86"/>
      <c r="F159" s="140"/>
      <c r="G159" s="153"/>
      <c r="H159" s="186"/>
      <c r="I159" s="141"/>
      <c r="J159" s="96"/>
      <c r="K159" s="196"/>
      <c r="L159" s="127"/>
      <c r="M159" s="127"/>
      <c r="N159" s="127"/>
      <c r="O159" s="127"/>
      <c r="Q159" s="1"/>
      <c r="AE159" s="11"/>
      <c r="AF159" s="122"/>
      <c r="AG159" s="12" t="b">
        <f>AG158</f>
        <v>1</v>
      </c>
      <c r="AH159" s="12"/>
      <c r="AI159" s="168"/>
      <c r="AJ159" s="166"/>
      <c r="AK159" s="166"/>
      <c r="AL159" s="167"/>
      <c r="AM159" s="1"/>
      <c r="AN159" s="1"/>
      <c r="AO159" s="1"/>
      <c r="AP159" s="1"/>
      <c r="AQ159" s="1"/>
      <c r="AR159" s="1"/>
      <c r="AS159" s="1"/>
      <c r="AT159" s="230" t="str">
        <f>IF(AG159&lt;&gt;TRUE,FALSE,"")</f>
        <v/>
      </c>
      <c r="AU159" s="231" t="str">
        <f>IF(D159&lt;&gt;0,D159,"")</f>
        <v/>
      </c>
      <c r="AV159" s="227"/>
      <c r="AW159" s="230" t="str">
        <f>AW158</f>
        <v/>
      </c>
      <c r="AX159" s="227"/>
      <c r="AY159" s="230" t="str">
        <f>AY158</f>
        <v/>
      </c>
      <c r="AZ159" s="227"/>
      <c r="BA159" s="230" t="str">
        <f>BA158</f>
        <v/>
      </c>
      <c r="BB159" s="227"/>
      <c r="BC159" s="230" t="str">
        <f>BC158</f>
        <v/>
      </c>
      <c r="BD159" s="227"/>
      <c r="BE159" s="230" t="str">
        <f>BE158</f>
        <v/>
      </c>
      <c r="BF159" s="227"/>
      <c r="BG159" s="230" t="str">
        <f>BG158</f>
        <v/>
      </c>
      <c r="BH159" s="1"/>
      <c r="FE159" s="90" t="str">
        <f ca="1">FE158</f>
        <v>Hide</v>
      </c>
      <c r="FF159" s="228"/>
      <c r="FG159" s="281"/>
      <c r="FH159" s="281"/>
      <c r="FI159" s="281"/>
      <c r="FJ159" s="281"/>
      <c r="FK159" s="281"/>
      <c r="FL159" s="281"/>
    </row>
    <row r="160" spans="1:168" hidden="1" x14ac:dyDescent="0.25"/>
    <row r="161" spans="1:168" hidden="1" x14ac:dyDescent="0.25"/>
    <row r="162" spans="1:168" ht="6" hidden="1" customHeight="1" x14ac:dyDescent="0.25">
      <c r="A162" s="28" t="s">
        <v>546</v>
      </c>
      <c r="C162" s="92"/>
      <c r="D162" s="3"/>
      <c r="E162" s="82"/>
      <c r="F162" s="138"/>
      <c r="G162" s="154"/>
      <c r="H162" s="185"/>
      <c r="I162" s="139"/>
      <c r="J162" s="94"/>
      <c r="K162" s="192"/>
      <c r="L162" s="507"/>
      <c r="M162" s="507"/>
      <c r="N162" s="507"/>
      <c r="O162" s="507"/>
      <c r="Q162" s="1"/>
      <c r="AE162" s="11"/>
      <c r="AF162" s="122"/>
      <c r="AG162" s="124" t="b">
        <f>AG163</f>
        <v>1</v>
      </c>
      <c r="AH162" s="124"/>
      <c r="AI162" s="168"/>
      <c r="AJ162" s="166"/>
      <c r="AK162" s="166"/>
      <c r="AL162" s="167"/>
      <c r="AM162" s="1"/>
      <c r="AN162" s="1"/>
      <c r="AO162" s="1"/>
      <c r="AP162" s="1"/>
      <c r="AQ162" s="1"/>
      <c r="AR162" s="1"/>
      <c r="AS162" s="1"/>
      <c r="AT162" s="230" t="str">
        <f>IF(AG162&lt;&gt;TRUE,FALSE,"")</f>
        <v/>
      </c>
      <c r="AU162" s="231" t="str">
        <f>IF(D162&lt;&gt;0,D162,"")</f>
        <v/>
      </c>
      <c r="AV162" s="227"/>
      <c r="AW162" s="230" t="str">
        <f>AW163</f>
        <v/>
      </c>
      <c r="AX162" s="227"/>
      <c r="AY162" s="230" t="str">
        <f>AY163</f>
        <v/>
      </c>
      <c r="AZ162" s="227"/>
      <c r="BA162" s="230" t="str">
        <f>BA163</f>
        <v/>
      </c>
      <c r="BB162" s="227"/>
      <c r="BC162" s="230" t="str">
        <f>BC163</f>
        <v/>
      </c>
      <c r="BD162" s="227"/>
      <c r="BE162" s="230" t="str">
        <f>BE163</f>
        <v/>
      </c>
      <c r="BF162" s="227"/>
      <c r="BG162" s="230" t="str">
        <f>BG163</f>
        <v/>
      </c>
      <c r="BH162" s="1"/>
      <c r="FE162" s="90" t="str">
        <f ca="1">FE163</f>
        <v>Hide</v>
      </c>
      <c r="FF162" s="228"/>
      <c r="FG162" s="281"/>
      <c r="FH162" s="281"/>
      <c r="FI162" s="281"/>
      <c r="FJ162" s="281"/>
      <c r="FK162" s="281"/>
      <c r="FL162" s="281"/>
    </row>
    <row r="163" spans="1:168" ht="15" hidden="1" x14ac:dyDescent="0.25">
      <c r="A163" s="28" t="s">
        <v>546</v>
      </c>
      <c r="C163" s="176" t="s">
        <v>558</v>
      </c>
      <c r="D163" s="317"/>
      <c r="E163" s="85" t="s">
        <v>709</v>
      </c>
      <c r="F163" s="177"/>
      <c r="G163" s="508" t="s">
        <v>203</v>
      </c>
      <c r="H163" s="181"/>
      <c r="I163" s="151" t="s">
        <v>216</v>
      </c>
      <c r="J163" s="143"/>
      <c r="K163" s="192"/>
      <c r="L163" s="130"/>
      <c r="M163" s="130"/>
      <c r="N163" s="130"/>
      <c r="O163" s="130"/>
      <c r="Q163" s="1"/>
      <c r="R163" s="171"/>
      <c r="S163" s="171"/>
      <c r="T163" s="171"/>
      <c r="U163" s="171"/>
      <c r="AE163" s="11" t="b">
        <f>IF(F163=CHAR(80),TRUE,FALSE)</f>
        <v>0</v>
      </c>
      <c r="AF163" s="122" t="b">
        <f>IF(H163=CHAR(80),TRUE,FALSE)</f>
        <v>0</v>
      </c>
      <c r="AG163" s="12" t="b">
        <f>IF(OR(C163=CHAR(80),C163="."),TRUE,FALSE)</f>
        <v>1</v>
      </c>
      <c r="AH163" s="218">
        <v>0</v>
      </c>
      <c r="AI163" s="169" t="s">
        <v>711</v>
      </c>
      <c r="AJ163" s="160"/>
      <c r="AK163" s="160"/>
      <c r="AL163" s="161" t="b">
        <v>1</v>
      </c>
      <c r="AM163" s="1"/>
      <c r="AN163" s="1"/>
      <c r="AO163" s="1"/>
      <c r="AP163" s="1"/>
      <c r="AQ163" s="1"/>
      <c r="AR163" s="1"/>
      <c r="AS163" s="1"/>
      <c r="AT163" s="230" t="str">
        <f>IF(AG163&lt;&gt;TRUE,FALSE,"")</f>
        <v/>
      </c>
      <c r="AU163" s="231" t="str">
        <f>IF(D163&lt;&gt;0,D163,"")</f>
        <v/>
      </c>
      <c r="AV163" s="318"/>
      <c r="AW163" s="230" t="str">
        <f>IF(AND(Setup_Flag=1,AV163="",$C163=""),FALSE,"")</f>
        <v/>
      </c>
      <c r="AX163" s="318"/>
      <c r="AY163" s="230" t="str">
        <f>IF(AND(MR2_Flag=1,AX163="",$C163=""),FALSE,"")</f>
        <v/>
      </c>
      <c r="AZ163" s="318"/>
      <c r="BA163" s="230" t="str">
        <f>IF(AND(DP_Flag=1,AZ163="",$C163=""),FALSE,"")</f>
        <v/>
      </c>
      <c r="BB163" s="318"/>
      <c r="BC163" s="230" t="str">
        <f>IF(AND(SS_Flag=1,BB163="",$C163=""),FALSE,"")</f>
        <v/>
      </c>
      <c r="BD163" s="318"/>
      <c r="BE163" s="230" t="str">
        <f>IF(AND(SP_Flag=1,BD163="",$C163=""),FALSE,"")</f>
        <v/>
      </c>
      <c r="BF163" s="318"/>
      <c r="BG163" s="230" t="str">
        <f>IF(AND(FM_Flag=1,BF163="",$C163=""),FALSE,"")</f>
        <v/>
      </c>
      <c r="BH163" s="1"/>
      <c r="BI163" s="268"/>
      <c r="BJ163" s="269" t="s">
        <v>675</v>
      </c>
      <c r="BK163" s="269" t="s">
        <v>675</v>
      </c>
      <c r="BL163" s="269" t="s">
        <v>675</v>
      </c>
      <c r="BM163" s="269" t="s">
        <v>675</v>
      </c>
      <c r="BN163" s="269" t="s">
        <v>675</v>
      </c>
      <c r="BO163" s="269" t="s">
        <v>675</v>
      </c>
      <c r="BP163" s="270" t="str">
        <f ca="1">IF(OR(BI$16=0,BR$16&lt;&gt;0),"",IF(OFFSET(BI163,0,BI$16)="Y",1,IF(OFFSET(BI163,0,BI$16)="N",0,"")))</f>
        <v/>
      </c>
      <c r="BQ163" s="278"/>
      <c r="BR163" s="268"/>
      <c r="BS163" s="269" t="s">
        <v>675</v>
      </c>
      <c r="BT163" s="269" t="s">
        <v>675</v>
      </c>
      <c r="BU163" s="269" t="s">
        <v>675</v>
      </c>
      <c r="BV163" s="269" t="s">
        <v>675</v>
      </c>
      <c r="BW163" s="269" t="s">
        <v>675</v>
      </c>
      <c r="BX163" s="269" t="s">
        <v>675</v>
      </c>
      <c r="BY163" s="269" t="s">
        <v>675</v>
      </c>
      <c r="BZ163" s="269" t="s">
        <v>675</v>
      </c>
      <c r="CA163" s="269" t="s">
        <v>675</v>
      </c>
      <c r="CB163" s="269" t="s">
        <v>675</v>
      </c>
      <c r="CC163" s="269" t="s">
        <v>675</v>
      </c>
      <c r="CD163" s="269" t="s">
        <v>675</v>
      </c>
      <c r="CE163" s="269" t="s">
        <v>675</v>
      </c>
      <c r="CF163" s="269" t="s">
        <v>675</v>
      </c>
      <c r="CG163" s="269" t="s">
        <v>675</v>
      </c>
      <c r="CH163" s="269" t="s">
        <v>675</v>
      </c>
      <c r="CI163" s="269" t="s">
        <v>675</v>
      </c>
      <c r="CJ163" s="269" t="s">
        <v>675</v>
      </c>
      <c r="CK163" s="269" t="s">
        <v>675</v>
      </c>
      <c r="CL163" s="270" t="str">
        <f ca="1">IF(BR$16=0,"",IF(OFFSET(BR163,0,BR$16)="Y",1,IF(OFFSET(BR163,0,BR$16)="N",0,"")))</f>
        <v/>
      </c>
      <c r="CM163" s="278"/>
      <c r="CN163" s="268"/>
      <c r="CO163" s="269" t="s">
        <v>675</v>
      </c>
      <c r="CP163" s="269" t="s">
        <v>675</v>
      </c>
      <c r="CQ163" s="269" t="s">
        <v>675</v>
      </c>
      <c r="CR163" s="269" t="s">
        <v>675</v>
      </c>
      <c r="CS163" s="269" t="s">
        <v>675</v>
      </c>
      <c r="CT163" s="270" t="str">
        <f ca="1">IF(OR(CN$16=0,CW$16&lt;&gt;0),"",IF(CW$16=1,0,IF(OFFSET(CN163,0,CN$16)="Y",1,IF(OFFSET(CN163,0,CN$16)="N",0,""))))</f>
        <v/>
      </c>
      <c r="CU163" s="188"/>
      <c r="CV163" s="268"/>
      <c r="CW163" s="269" t="s">
        <v>675</v>
      </c>
      <c r="CX163" s="269" t="s">
        <v>675</v>
      </c>
      <c r="CY163" s="269" t="s">
        <v>675</v>
      </c>
      <c r="CZ163" s="269" t="s">
        <v>675</v>
      </c>
      <c r="DA163" s="269" t="s">
        <v>675</v>
      </c>
      <c r="DB163" s="269" t="s">
        <v>675</v>
      </c>
      <c r="DC163" s="269" t="s">
        <v>675</v>
      </c>
      <c r="DD163" s="269" t="s">
        <v>675</v>
      </c>
      <c r="DE163" s="269" t="s">
        <v>675</v>
      </c>
      <c r="DF163" s="270" t="str">
        <f>IF(CV$16=0,"",IF(OR(AND(CW$16=1,CW163="Y"),AND(CX$16=1,CX163="Y"),AND(CY$16=1,CY163="Y"),AND(CZ$16=1,CZ163="Y"),AND(DA$16=1,DA163="Y"),AND(DB$16=1,DB163="Y"),AND(DC$16=1,DC163="Y"),AND(DD$16=1,DD163="Y"),AND(DE$16=1,DE163="Y")),1,IF(OR(AND(CW$16=1,CW163="N"),AND(CX$16=1,CX163="N"),AND(CY$16=1,CY163="N"),AND(CZ$16=1,CZ163="N"),AND(DA$16=1,DA163="N"),AND(DB$16=1,DB163="N"),AND(DC$16=1,DC163="N"),AND(DD$16=1,DD163="N"),AND(DE$16=1,DE163="N")),0,"")))</f>
        <v/>
      </c>
      <c r="DG163" s="188"/>
      <c r="DH163" s="268"/>
      <c r="DI163" s="269" t="s">
        <v>675</v>
      </c>
      <c r="DJ163" s="269" t="s">
        <v>675</v>
      </c>
      <c r="DK163" s="270" t="str">
        <f ca="1">IF(DH$16=0,"",IF(OFFSET(DH163,0,DH$16)="Y",1,IF(OFFSET(DH163,0,DH$16)="N",0,"")))</f>
        <v/>
      </c>
      <c r="DL163" s="188"/>
      <c r="DM163" s="268"/>
      <c r="DN163" s="269" t="s">
        <v>675</v>
      </c>
      <c r="DO163" s="269" t="s">
        <v>675</v>
      </c>
      <c r="DP163" s="270" t="str">
        <f ca="1">IF(DM$16=0,"",IF(OFFSET(DM163,0,DM$16)="Y",1,IF(OFFSET(DM163,0,DM$16)="N",0,"")))</f>
        <v/>
      </c>
      <c r="DQ163" s="188"/>
      <c r="DR163" s="268"/>
      <c r="DS163" s="269" t="s">
        <v>676</v>
      </c>
      <c r="DT163" s="279"/>
      <c r="DU163" s="270" t="str">
        <f ca="1">IF(DR$16=0,"",IF(AND(OFFSET(DR163,0,1)="Y",DS$16="Yes"),1,IF(OFFSET(DR163,0,1)="N",1,0)))</f>
        <v/>
      </c>
      <c r="DV163" s="188"/>
      <c r="DW163" s="268"/>
      <c r="DX163" s="269" t="s">
        <v>676</v>
      </c>
      <c r="DY163" s="279"/>
      <c r="DZ163" s="270" t="str">
        <f ca="1">IF(DW$16=0,"",IF(AND(OFFSET(DW163,0,1)="Y",DX$16="Yes"),1,IF(OFFSET(DW163,0,1)="N",1,0)))</f>
        <v/>
      </c>
      <c r="EA163" s="188"/>
      <c r="EB163" s="268"/>
      <c r="EC163" s="269" t="s">
        <v>676</v>
      </c>
      <c r="ED163" s="279"/>
      <c r="EE163" s="270" t="str">
        <f ca="1">IF(EB$16=0,"",IF(AND(OFFSET(EB163,0,1)="Y",EC$16="Yes"),1,IF(OFFSET(EB163,0,1)="N",1,0)))</f>
        <v/>
      </c>
      <c r="EF163" s="188"/>
      <c r="EG163" s="268"/>
      <c r="EH163" s="269" t="s">
        <v>676</v>
      </c>
      <c r="EI163" s="279"/>
      <c r="EJ163" s="270" t="str">
        <f ca="1">IF(EG$16=0,"",IF(AND(OFFSET(EG163,0,1)="Y",EH$16="Yes"),1,IF(OFFSET(EG163,0,1)="N",1,0)))</f>
        <v/>
      </c>
      <c r="EK163" s="188"/>
      <c r="EL163" s="268"/>
      <c r="EM163" s="269" t="s">
        <v>676</v>
      </c>
      <c r="EN163" s="279"/>
      <c r="EO163" s="270" t="str">
        <f ca="1">IF(EL$16=0,"",IF(AND(OFFSET(EL163,0,1)="Y",EM$16="Yes"),1,IF(OFFSET(EL163,0,1)="N",1,0)))</f>
        <v/>
      </c>
      <c r="EP163" s="271"/>
      <c r="EQ163" s="509" t="str">
        <f ca="1">BP163</f>
        <v/>
      </c>
      <c r="ER163" s="509" t="str">
        <f t="shared" ref="ER163" ca="1" si="269">CL163</f>
        <v/>
      </c>
      <c r="ES163" s="509" t="str">
        <f t="shared" ref="ES163" ca="1" si="270">CT163</f>
        <v/>
      </c>
      <c r="ET163" s="509" t="str">
        <f t="shared" ref="ET163" si="271">DF163</f>
        <v/>
      </c>
      <c r="EU163" s="509" t="str">
        <f t="shared" ref="EU163" ca="1" si="272">DK163</f>
        <v/>
      </c>
      <c r="EV163" s="509" t="str">
        <f t="shared" ref="EV163" ca="1" si="273">DP163</f>
        <v/>
      </c>
      <c r="EW163" s="509" t="str">
        <f t="shared" ref="EW163" ca="1" si="274">DU163</f>
        <v/>
      </c>
      <c r="EX163" s="509" t="str">
        <f t="shared" ref="EX163" ca="1" si="275">DZ163</f>
        <v/>
      </c>
      <c r="EY163" s="509" t="str">
        <f t="shared" ref="EY163" ca="1" si="276">EE163</f>
        <v/>
      </c>
      <c r="EZ163" s="509" t="str">
        <f t="shared" ref="EZ163" ca="1" si="277">EJ163</f>
        <v/>
      </c>
      <c r="FA163" s="509" t="str">
        <f t="shared" ref="FA163" ca="1" si="278">EO163</f>
        <v/>
      </c>
      <c r="FC163" s="509">
        <f t="shared" ref="FC163" ca="1" si="279">COUNTA(EQ163:FA163)-COUNTBLANK(EQ163:FA163)</f>
        <v>0</v>
      </c>
      <c r="FD163" s="280">
        <f t="shared" ref="FD163" ca="1" si="280">SUM(EQ163:FA163)</f>
        <v>0</v>
      </c>
      <c r="FE163" s="280" t="str">
        <f t="shared" ref="FE163" ca="1" si="281">IF(AND(FC163=FD163,FD163&gt;0),"Show","Hide")</f>
        <v>Hide</v>
      </c>
      <c r="FF163" s="228"/>
      <c r="FG163" s="281"/>
      <c r="FH163" s="281"/>
      <c r="FI163" s="281"/>
      <c r="FJ163" s="281"/>
      <c r="FK163" s="281"/>
      <c r="FL163" s="281"/>
    </row>
    <row r="164" spans="1:168" ht="6" hidden="1" customHeight="1" x14ac:dyDescent="0.25">
      <c r="A164" s="28" t="s">
        <v>546</v>
      </c>
      <c r="C164" s="93"/>
      <c r="D164" s="128"/>
      <c r="E164" s="86"/>
      <c r="F164" s="140"/>
      <c r="G164" s="153"/>
      <c r="H164" s="186"/>
      <c r="I164" s="141"/>
      <c r="J164" s="96"/>
      <c r="K164" s="196"/>
      <c r="L164" s="127"/>
      <c r="M164" s="127"/>
      <c r="N164" s="127"/>
      <c r="O164" s="127"/>
      <c r="Q164" s="1"/>
      <c r="AE164" s="11"/>
      <c r="AF164" s="122"/>
      <c r="AG164" s="12" t="b">
        <f>AG163</f>
        <v>1</v>
      </c>
      <c r="AH164" s="12"/>
      <c r="AI164" s="168"/>
      <c r="AJ164" s="166"/>
      <c r="AK164" s="166"/>
      <c r="AL164" s="167"/>
      <c r="AM164" s="1"/>
      <c r="AN164" s="1"/>
      <c r="AO164" s="1"/>
      <c r="AP164" s="1"/>
      <c r="AQ164" s="1"/>
      <c r="AR164" s="1"/>
      <c r="AS164" s="1"/>
      <c r="AT164" s="230" t="str">
        <f>IF(AG164&lt;&gt;TRUE,FALSE,"")</f>
        <v/>
      </c>
      <c r="AU164" s="231" t="str">
        <f>IF(D164&lt;&gt;0,D164,"")</f>
        <v/>
      </c>
      <c r="AV164" s="227"/>
      <c r="AW164" s="230" t="str">
        <f>AW163</f>
        <v/>
      </c>
      <c r="AX164" s="227"/>
      <c r="AY164" s="230" t="str">
        <f>AY163</f>
        <v/>
      </c>
      <c r="AZ164" s="227"/>
      <c r="BA164" s="230" t="str">
        <f>BA163</f>
        <v/>
      </c>
      <c r="BB164" s="227"/>
      <c r="BC164" s="230" t="str">
        <f>BC163</f>
        <v/>
      </c>
      <c r="BD164" s="227"/>
      <c r="BE164" s="230" t="str">
        <f>BE163</f>
        <v/>
      </c>
      <c r="BF164" s="227"/>
      <c r="BG164" s="230" t="str">
        <f>BG163</f>
        <v/>
      </c>
      <c r="BH164" s="1"/>
      <c r="FE164" s="90" t="str">
        <f ca="1">FE163</f>
        <v>Hide</v>
      </c>
      <c r="FF164" s="228"/>
      <c r="FG164" s="281"/>
      <c r="FH164" s="281"/>
      <c r="FI164" s="281"/>
      <c r="FJ164" s="281"/>
      <c r="FK164" s="281"/>
      <c r="FL164" s="281"/>
    </row>
    <row r="165" spans="1:168" hidden="1" x14ac:dyDescent="0.25"/>
    <row r="166" spans="1:168" hidden="1" x14ac:dyDescent="0.25"/>
    <row r="167" spans="1:168" ht="6" hidden="1" customHeight="1" x14ac:dyDescent="0.25">
      <c r="A167" s="28" t="s">
        <v>546</v>
      </c>
      <c r="C167" s="92"/>
      <c r="D167" s="3"/>
      <c r="E167" s="82"/>
      <c r="F167" s="255"/>
      <c r="G167" s="255"/>
      <c r="H167" s="255"/>
      <c r="I167" s="255"/>
      <c r="J167" s="94"/>
      <c r="K167" s="192"/>
      <c r="L167" s="507"/>
      <c r="M167" s="507"/>
      <c r="N167" s="507"/>
      <c r="O167" s="507"/>
      <c r="Q167" s="1"/>
      <c r="AE167" s="11"/>
      <c r="AF167" s="122"/>
      <c r="AG167" s="124" t="b">
        <f>AG168</f>
        <v>1</v>
      </c>
      <c r="AH167" s="124"/>
      <c r="AI167" s="168"/>
      <c r="AJ167" s="166"/>
      <c r="AK167" s="166"/>
      <c r="AL167" s="167"/>
      <c r="AM167" s="1"/>
      <c r="AN167" s="1"/>
      <c r="AO167" s="1"/>
      <c r="AP167" s="1"/>
      <c r="AQ167" s="1"/>
      <c r="AR167" s="1"/>
      <c r="AS167" s="1"/>
      <c r="AT167" s="230" t="str">
        <f>IF(AG167&lt;&gt;TRUE,FALSE,"")</f>
        <v/>
      </c>
      <c r="AU167" s="231" t="str">
        <f>IF(D167&lt;&gt;0,D167,"")</f>
        <v/>
      </c>
      <c r="AV167" s="227"/>
      <c r="AW167" s="230" t="str">
        <f>AW168</f>
        <v/>
      </c>
      <c r="AX167" s="227"/>
      <c r="AY167" s="230" t="str">
        <f>AY168</f>
        <v/>
      </c>
      <c r="AZ167" s="227"/>
      <c r="BA167" s="230" t="str">
        <f>BA168</f>
        <v/>
      </c>
      <c r="BB167" s="227"/>
      <c r="BC167" s="230" t="str">
        <f>BC168</f>
        <v/>
      </c>
      <c r="BD167" s="227"/>
      <c r="BE167" s="230" t="str">
        <f>BE168</f>
        <v/>
      </c>
      <c r="BF167" s="227"/>
      <c r="BG167" s="230" t="str">
        <f>BG168</f>
        <v/>
      </c>
      <c r="BH167" s="1"/>
      <c r="FE167" s="90" t="str">
        <f ca="1">FE168</f>
        <v>Hide</v>
      </c>
      <c r="FF167" s="228"/>
      <c r="FG167" s="281"/>
      <c r="FH167" s="281"/>
      <c r="FI167" s="281"/>
      <c r="FJ167" s="281"/>
      <c r="FK167" s="281"/>
      <c r="FL167" s="281"/>
    </row>
    <row r="168" spans="1:168" ht="15" hidden="1" customHeight="1" x14ac:dyDescent="0.25">
      <c r="A168" s="28" t="s">
        <v>546</v>
      </c>
      <c r="C168" s="176" t="s">
        <v>558</v>
      </c>
      <c r="D168" s="257" t="s">
        <v>712</v>
      </c>
      <c r="E168" s="85"/>
      <c r="F168" s="258"/>
      <c r="G168" s="258"/>
      <c r="H168" s="258"/>
      <c r="I168" s="258"/>
      <c r="J168" s="254"/>
      <c r="K168" s="192"/>
      <c r="L168" s="130"/>
      <c r="M168" s="130"/>
      <c r="N168" s="130"/>
      <c r="O168" s="130"/>
      <c r="Q168" s="1"/>
      <c r="R168" s="171"/>
      <c r="S168" s="171"/>
      <c r="T168" s="171"/>
      <c r="U168" s="171"/>
      <c r="AE168" s="11" t="b">
        <f>IF(F168=CHAR(80),TRUE,FALSE)</f>
        <v>0</v>
      </c>
      <c r="AF168" s="122" t="b">
        <f>IF(H168=CHAR(80),TRUE,FALSE)</f>
        <v>0</v>
      </c>
      <c r="AG168" s="12" t="b">
        <f>IF(OR(C168=CHAR(80),C168="."),TRUE,FALSE)</f>
        <v>1</v>
      </c>
      <c r="AH168" s="218">
        <v>3</v>
      </c>
      <c r="AI168" s="169" t="s">
        <v>711</v>
      </c>
      <c r="AJ168" s="160" t="b">
        <v>1</v>
      </c>
      <c r="AK168" s="160" t="b">
        <v>1</v>
      </c>
      <c r="AL168" s="161"/>
      <c r="AM168" s="1"/>
      <c r="AN168" s="1"/>
      <c r="AO168" s="1"/>
      <c r="AP168" s="1"/>
      <c r="AQ168" s="1"/>
      <c r="AR168" s="1"/>
      <c r="AS168" s="1"/>
      <c r="AT168" s="230" t="str">
        <f>IF(AG168&lt;&gt;TRUE,FALSE,"")</f>
        <v/>
      </c>
      <c r="AU168" s="231" t="str">
        <f>IF(D168&lt;&gt;0,D168,"")</f>
        <v>(place heading here)</v>
      </c>
      <c r="AV168" s="318"/>
      <c r="AW168" s="230" t="str">
        <f>IF(AND(Setup_Flag=1,AV168="",$C168=""),FALSE,"")</f>
        <v/>
      </c>
      <c r="AX168" s="318"/>
      <c r="AY168" s="230" t="str">
        <f>IF(AND(MR2_Flag=1,AX168="",$C168=""),FALSE,"")</f>
        <v/>
      </c>
      <c r="AZ168" s="318"/>
      <c r="BA168" s="230" t="str">
        <f>IF(AND(DP_Flag=1,AZ168="",$C168=""),FALSE,"")</f>
        <v/>
      </c>
      <c r="BB168" s="318"/>
      <c r="BC168" s="230" t="str">
        <f>IF(AND(SS_Flag=1,BB168="",$C168=""),FALSE,"")</f>
        <v/>
      </c>
      <c r="BD168" s="318"/>
      <c r="BE168" s="230" t="str">
        <f>IF(AND(SP_Flag=1,BD168="",$C168=""),FALSE,"")</f>
        <v/>
      </c>
      <c r="BF168" s="318"/>
      <c r="BG168" s="230" t="str">
        <f>IF(AND(FM_Flag=1,BF168="",$C168=""),FALSE,"")</f>
        <v/>
      </c>
      <c r="BH168" s="1"/>
      <c r="BI168" s="268"/>
      <c r="BJ168" s="269" t="s">
        <v>675</v>
      </c>
      <c r="BK168" s="269" t="s">
        <v>675</v>
      </c>
      <c r="BL168" s="269" t="s">
        <v>675</v>
      </c>
      <c r="BM168" s="269" t="s">
        <v>675</v>
      </c>
      <c r="BN168" s="269" t="s">
        <v>675</v>
      </c>
      <c r="BO168" s="269" t="s">
        <v>675</v>
      </c>
      <c r="BP168" s="270" t="str">
        <f ca="1">IF(OR(BI$16=0,BR$16&lt;&gt;0),"",IF(OFFSET(BI168,0,BI$16)="Y",1,IF(OFFSET(BI168,0,BI$16)="N",0,"")))</f>
        <v/>
      </c>
      <c r="BQ168" s="278"/>
      <c r="BR168" s="268"/>
      <c r="BS168" s="269" t="s">
        <v>675</v>
      </c>
      <c r="BT168" s="269" t="s">
        <v>675</v>
      </c>
      <c r="BU168" s="269" t="s">
        <v>675</v>
      </c>
      <c r="BV168" s="269" t="s">
        <v>675</v>
      </c>
      <c r="BW168" s="269" t="s">
        <v>675</v>
      </c>
      <c r="BX168" s="269" t="s">
        <v>675</v>
      </c>
      <c r="BY168" s="269" t="s">
        <v>675</v>
      </c>
      <c r="BZ168" s="269" t="s">
        <v>675</v>
      </c>
      <c r="CA168" s="269" t="s">
        <v>675</v>
      </c>
      <c r="CB168" s="269" t="s">
        <v>675</v>
      </c>
      <c r="CC168" s="269" t="s">
        <v>675</v>
      </c>
      <c r="CD168" s="269" t="s">
        <v>675</v>
      </c>
      <c r="CE168" s="269" t="s">
        <v>675</v>
      </c>
      <c r="CF168" s="269" t="s">
        <v>675</v>
      </c>
      <c r="CG168" s="269" t="s">
        <v>675</v>
      </c>
      <c r="CH168" s="269" t="s">
        <v>675</v>
      </c>
      <c r="CI168" s="269" t="s">
        <v>675</v>
      </c>
      <c r="CJ168" s="269" t="s">
        <v>675</v>
      </c>
      <c r="CK168" s="269" t="s">
        <v>675</v>
      </c>
      <c r="CL168" s="270" t="str">
        <f ca="1">IF(BR$16=0,"",IF(OFFSET(BR168,0,BR$16)="Y",1,IF(OFFSET(BR168,0,BR$16)="N",0,"")))</f>
        <v/>
      </c>
      <c r="CM168" s="278"/>
      <c r="CN168" s="268"/>
      <c r="CO168" s="269" t="s">
        <v>675</v>
      </c>
      <c r="CP168" s="269" t="s">
        <v>675</v>
      </c>
      <c r="CQ168" s="269" t="s">
        <v>675</v>
      </c>
      <c r="CR168" s="269" t="s">
        <v>675</v>
      </c>
      <c r="CS168" s="269" t="s">
        <v>675</v>
      </c>
      <c r="CT168" s="270" t="str">
        <f ca="1">IF(OR(CN$16=0,CW$16&lt;&gt;0),"",IF(CW$16=1,0,IF(OFFSET(CN168,0,CN$16)="Y",1,IF(OFFSET(CN168,0,CN$16)="N",0,""))))</f>
        <v/>
      </c>
      <c r="CU168" s="188"/>
      <c r="CV168" s="268"/>
      <c r="CW168" s="269" t="s">
        <v>675</v>
      </c>
      <c r="CX168" s="269" t="s">
        <v>675</v>
      </c>
      <c r="CY168" s="269" t="s">
        <v>675</v>
      </c>
      <c r="CZ168" s="269" t="s">
        <v>675</v>
      </c>
      <c r="DA168" s="269" t="s">
        <v>675</v>
      </c>
      <c r="DB168" s="269" t="s">
        <v>675</v>
      </c>
      <c r="DC168" s="269" t="s">
        <v>675</v>
      </c>
      <c r="DD168" s="269" t="s">
        <v>675</v>
      </c>
      <c r="DE168" s="269" t="s">
        <v>675</v>
      </c>
      <c r="DF168" s="270" t="str">
        <f>IF(CV$16=0,"",IF(OR(AND(CW$16=1,CW168="Y"),AND(CX$16=1,CX168="Y"),AND(CY$16=1,CY168="Y"),AND(CZ$16=1,CZ168="Y"),AND(DA$16=1,DA168="Y"),AND(DB$16=1,DB168="Y"),AND(DC$16=1,DC168="Y"),AND(DD$16=1,DD168="Y"),AND(DE$16=1,DE168="Y")),1,IF(OR(AND(CW$16=1,CW168="N"),AND(CX$16=1,CX168="N"),AND(CY$16=1,CY168="N"),AND(CZ$16=1,CZ168="N"),AND(DA$16=1,DA168="N"),AND(DB$16=1,DB168="N"),AND(DC$16=1,DC168="N"),AND(DD$16=1,DD168="N"),AND(DE$16=1,DE168="N")),0,"")))</f>
        <v/>
      </c>
      <c r="DG168" s="188"/>
      <c r="DH168" s="268"/>
      <c r="DI168" s="269" t="s">
        <v>675</v>
      </c>
      <c r="DJ168" s="269" t="s">
        <v>675</v>
      </c>
      <c r="DK168" s="270" t="str">
        <f ca="1">IF(DH$16=0,"",IF(OFFSET(DH168,0,DH$16)="Y",1,IF(OFFSET(DH168,0,DH$16)="N",0,"")))</f>
        <v/>
      </c>
      <c r="DL168" s="188"/>
      <c r="DM168" s="268"/>
      <c r="DN168" s="269" t="s">
        <v>675</v>
      </c>
      <c r="DO168" s="269" t="s">
        <v>675</v>
      </c>
      <c r="DP168" s="270" t="str">
        <f ca="1">IF(DM$16=0,"",IF(OFFSET(DM168,0,DM$16)="Y",1,IF(OFFSET(DM168,0,DM$16)="N",0,"")))</f>
        <v/>
      </c>
      <c r="DQ168" s="188"/>
      <c r="DR168" s="268"/>
      <c r="DS168" s="269" t="s">
        <v>676</v>
      </c>
      <c r="DT168" s="279"/>
      <c r="DU168" s="270" t="str">
        <f ca="1">IF(DR$16=0,"",IF(AND(OFFSET(DR168,0,1)="Y",DS$16="Yes"),1,IF(OFFSET(DR168,0,1)="N",1,0)))</f>
        <v/>
      </c>
      <c r="DV168" s="188"/>
      <c r="DW168" s="268"/>
      <c r="DX168" s="269" t="s">
        <v>676</v>
      </c>
      <c r="DY168" s="279"/>
      <c r="DZ168" s="270" t="str">
        <f ca="1">IF(DW$16=0,"",IF(AND(OFFSET(DW168,0,1)="Y",DX$16="Yes"),1,IF(OFFSET(DW168,0,1)="N",1,0)))</f>
        <v/>
      </c>
      <c r="EA168" s="188"/>
      <c r="EB168" s="268"/>
      <c r="EC168" s="269" t="s">
        <v>676</v>
      </c>
      <c r="ED168" s="279"/>
      <c r="EE168" s="270" t="str">
        <f ca="1">IF(EB$16=0,"",IF(AND(OFFSET(EB168,0,1)="Y",EC$16="Yes"),1,IF(OFFSET(EB168,0,1)="N",1,0)))</f>
        <v/>
      </c>
      <c r="EF168" s="188"/>
      <c r="EG168" s="268"/>
      <c r="EH168" s="269" t="s">
        <v>676</v>
      </c>
      <c r="EI168" s="279"/>
      <c r="EJ168" s="270" t="str">
        <f ca="1">IF(EG$16=0,"",IF(AND(OFFSET(EG168,0,1)="Y",EH$16="Yes"),1,IF(OFFSET(EG168,0,1)="N",1,0)))</f>
        <v/>
      </c>
      <c r="EK168" s="188"/>
      <c r="EL168" s="268"/>
      <c r="EM168" s="269" t="s">
        <v>676</v>
      </c>
      <c r="EN168" s="279"/>
      <c r="EO168" s="270" t="str">
        <f ca="1">IF(EL$16=0,"",IF(AND(OFFSET(EL168,0,1)="Y",EM$16="Yes"),1,IF(OFFSET(EL168,0,1)="N",1,0)))</f>
        <v/>
      </c>
      <c r="EP168" s="271"/>
      <c r="EQ168" s="509" t="str">
        <f ca="1">BP168</f>
        <v/>
      </c>
      <c r="ER168" s="509" t="str">
        <f t="shared" ref="ER168" ca="1" si="282">CL168</f>
        <v/>
      </c>
      <c r="ES168" s="509" t="str">
        <f t="shared" ref="ES168" ca="1" si="283">CT168</f>
        <v/>
      </c>
      <c r="ET168" s="509" t="str">
        <f t="shared" ref="ET168" si="284">DF168</f>
        <v/>
      </c>
      <c r="EU168" s="509" t="str">
        <f t="shared" ref="EU168" ca="1" si="285">DK168</f>
        <v/>
      </c>
      <c r="EV168" s="509" t="str">
        <f t="shared" ref="EV168" ca="1" si="286">DP168</f>
        <v/>
      </c>
      <c r="EW168" s="509" t="str">
        <f t="shared" ref="EW168" ca="1" si="287">DU168</f>
        <v/>
      </c>
      <c r="EX168" s="509" t="str">
        <f t="shared" ref="EX168" ca="1" si="288">DZ168</f>
        <v/>
      </c>
      <c r="EY168" s="509" t="str">
        <f t="shared" ref="EY168" ca="1" si="289">EE168</f>
        <v/>
      </c>
      <c r="EZ168" s="509" t="str">
        <f t="shared" ref="EZ168" ca="1" si="290">EJ168</f>
        <v/>
      </c>
      <c r="FA168" s="509" t="str">
        <f t="shared" ref="FA168" ca="1" si="291">EO168</f>
        <v/>
      </c>
      <c r="FC168" s="509">
        <f t="shared" ref="FC168" ca="1" si="292">COUNTA(EQ168:FA168)-COUNTBLANK(EQ168:FA168)</f>
        <v>0</v>
      </c>
      <c r="FD168" s="280">
        <f t="shared" ref="FD168" ca="1" si="293">SUM(EQ168:FA168)</f>
        <v>0</v>
      </c>
      <c r="FE168" s="280" t="str">
        <f t="shared" ref="FE168" ca="1" si="294">IF(AND(FC168=FD168,FD168&gt;0),"Show","Hide")</f>
        <v>Hide</v>
      </c>
      <c r="FF168" s="228"/>
      <c r="FG168" s="281"/>
      <c r="FH168" s="281"/>
      <c r="FI168" s="281"/>
      <c r="FJ168" s="281"/>
      <c r="FK168" s="281"/>
      <c r="FL168" s="281"/>
    </row>
    <row r="169" spans="1:168" ht="6" hidden="1" customHeight="1" x14ac:dyDescent="0.25">
      <c r="A169" s="28" t="s">
        <v>546</v>
      </c>
      <c r="C169" s="93"/>
      <c r="D169" s="128"/>
      <c r="E169" s="86"/>
      <c r="F169" s="256"/>
      <c r="G169" s="256"/>
      <c r="H169" s="256"/>
      <c r="I169" s="256"/>
      <c r="J169" s="96"/>
      <c r="K169" s="196"/>
      <c r="L169" s="127"/>
      <c r="M169" s="127"/>
      <c r="N169" s="127"/>
      <c r="O169" s="127"/>
      <c r="Q169" s="1"/>
      <c r="AE169" s="11"/>
      <c r="AF169" s="122"/>
      <c r="AG169" s="12" t="b">
        <f>AG168</f>
        <v>1</v>
      </c>
      <c r="AH169" s="12"/>
      <c r="AI169" s="168"/>
      <c r="AJ169" s="166"/>
      <c r="AK169" s="166"/>
      <c r="AL169" s="167"/>
      <c r="AM169" s="1"/>
      <c r="AN169" s="1"/>
      <c r="AO169" s="1"/>
      <c r="AP169" s="1"/>
      <c r="AQ169" s="1"/>
      <c r="AR169" s="1"/>
      <c r="AS169" s="1"/>
      <c r="AT169" s="230" t="str">
        <f>IF(AG169&lt;&gt;TRUE,FALSE,"")</f>
        <v/>
      </c>
      <c r="AU169" s="231" t="str">
        <f>IF(D169&lt;&gt;0,D169,"")</f>
        <v/>
      </c>
      <c r="AV169" s="227"/>
      <c r="AW169" s="230" t="str">
        <f>AW168</f>
        <v/>
      </c>
      <c r="AX169" s="227"/>
      <c r="AY169" s="230" t="str">
        <f>AY168</f>
        <v/>
      </c>
      <c r="AZ169" s="227"/>
      <c r="BA169" s="230" t="str">
        <f>BA168</f>
        <v/>
      </c>
      <c r="BB169" s="227"/>
      <c r="BC169" s="230" t="str">
        <f>BC168</f>
        <v/>
      </c>
      <c r="BD169" s="227"/>
      <c r="BE169" s="230" t="str">
        <f>BE168</f>
        <v/>
      </c>
      <c r="BF169" s="227"/>
      <c r="BG169" s="230" t="str">
        <f>BG168</f>
        <v/>
      </c>
      <c r="BH169" s="1"/>
      <c r="FE169" s="90" t="str">
        <f ca="1">FE168</f>
        <v>Hide</v>
      </c>
      <c r="FF169" s="228"/>
      <c r="FG169" s="281"/>
      <c r="FH169" s="281"/>
      <c r="FI169" s="281"/>
      <c r="FJ169" s="281"/>
      <c r="FK169" s="281"/>
      <c r="FL169" s="281"/>
    </row>
    <row r="170" spans="1:168" hidden="1" x14ac:dyDescent="0.25"/>
    <row r="171" spans="1:168" hidden="1" x14ac:dyDescent="0.25"/>
    <row r="172" spans="1:168" ht="6" hidden="1" customHeight="1" x14ac:dyDescent="0.25">
      <c r="F172" s="191"/>
      <c r="G172" s="154"/>
      <c r="H172" s="187"/>
      <c r="I172" s="192"/>
    </row>
    <row r="173" spans="1:168" ht="15" hidden="1" x14ac:dyDescent="0.25">
      <c r="F173" s="177"/>
      <c r="G173" s="508" t="s">
        <v>203</v>
      </c>
      <c r="H173" s="181"/>
      <c r="I173" s="151" t="s">
        <v>216</v>
      </c>
      <c r="J173" t="s">
        <v>713</v>
      </c>
      <c r="AG173" t="b">
        <v>1</v>
      </c>
    </row>
    <row r="174" spans="1:168" ht="6" hidden="1" customHeight="1" x14ac:dyDescent="0.25">
      <c r="F174" s="195"/>
      <c r="G174" s="153"/>
      <c r="H174" s="182"/>
      <c r="I174" s="196"/>
    </row>
    <row r="175" spans="1:168" hidden="1" x14ac:dyDescent="0.25"/>
    <row r="176" spans="1:168" ht="6" hidden="1" customHeight="1" x14ac:dyDescent="0.25">
      <c r="F176" s="592"/>
      <c r="G176" s="579"/>
      <c r="H176" s="579"/>
      <c r="I176" s="593"/>
    </row>
    <row r="177" spans="6:33" hidden="1" x14ac:dyDescent="0.25">
      <c r="F177" s="594"/>
      <c r="G177" s="600"/>
      <c r="H177" s="600"/>
      <c r="I177" s="601"/>
      <c r="J177" t="s">
        <v>714</v>
      </c>
      <c r="AG177" t="b">
        <v>1</v>
      </c>
    </row>
    <row r="178" spans="6:33" ht="6" hidden="1" customHeight="1" x14ac:dyDescent="0.25">
      <c r="F178" s="589"/>
      <c r="G178" s="590"/>
      <c r="H178" s="590"/>
      <c r="I178" s="591"/>
    </row>
    <row r="179" spans="6:33" hidden="1" x14ac:dyDescent="0.25"/>
    <row r="180" spans="6:33" ht="6" hidden="1" customHeight="1" x14ac:dyDescent="0.25">
      <c r="F180" s="592"/>
      <c r="G180" s="579"/>
      <c r="H180" s="579"/>
      <c r="I180" s="593"/>
    </row>
    <row r="181" spans="6:33" hidden="1" x14ac:dyDescent="0.25">
      <c r="F181" s="594" t="s">
        <v>715</v>
      </c>
      <c r="G181" s="595"/>
      <c r="H181" s="595"/>
      <c r="I181" s="596"/>
      <c r="J181" s="188" t="s">
        <v>716</v>
      </c>
      <c r="AG181" t="b">
        <v>1</v>
      </c>
    </row>
    <row r="182" spans="6:33" ht="6" hidden="1" customHeight="1" x14ac:dyDescent="0.25">
      <c r="F182" s="589"/>
      <c r="G182" s="590"/>
      <c r="H182" s="590"/>
      <c r="I182" s="591"/>
    </row>
  </sheetData>
  <sheetProtection algorithmName="SHA-512" hashValue="S7IYhYOYEo2nd7f3Yxiuh8US9qlZlWop0wVIQUBuKRlTN0ZAHWz4nb15wnMy4VMvdhXy78DXo9HQxNYKK0/gRg==" saltValue="hLJsYKjSsh65tizKcHb4+Q==" spinCount="100000" sheet="1" objects="1" scenarios="1"/>
  <mergeCells count="45">
    <mergeCell ref="EL2:EO3"/>
    <mergeCell ref="C3:I4"/>
    <mergeCell ref="BS3:BX3"/>
    <mergeCell ref="BY3:CB3"/>
    <mergeCell ref="CC3:CD3"/>
    <mergeCell ref="CE3:CF3"/>
    <mergeCell ref="BI2:BP2"/>
    <mergeCell ref="BR2:CL2"/>
    <mergeCell ref="CN2:CT3"/>
    <mergeCell ref="CV2:DF3"/>
    <mergeCell ref="DH2:DK3"/>
    <mergeCell ref="DM2:DP3"/>
    <mergeCell ref="CG3:CH3"/>
    <mergeCell ref="CI3:CK3"/>
    <mergeCell ref="D10:J10"/>
    <mergeCell ref="DR2:DU3"/>
    <mergeCell ref="DW2:DZ3"/>
    <mergeCell ref="EB2:EE3"/>
    <mergeCell ref="EG2:EJ3"/>
    <mergeCell ref="D5:J5"/>
    <mergeCell ref="D6:J6"/>
    <mergeCell ref="D7:J7"/>
    <mergeCell ref="C8:J8"/>
    <mergeCell ref="D9:J9"/>
    <mergeCell ref="D11:J11"/>
    <mergeCell ref="C12:E12"/>
    <mergeCell ref="C16:E16"/>
    <mergeCell ref="F16:I16"/>
    <mergeCell ref="C74:E74"/>
    <mergeCell ref="F74:I74"/>
    <mergeCell ref="F180:I180"/>
    <mergeCell ref="F181:I181"/>
    <mergeCell ref="F182:I182"/>
    <mergeCell ref="F26:I26"/>
    <mergeCell ref="F27:I27"/>
    <mergeCell ref="F28:I28"/>
    <mergeCell ref="F71:I71"/>
    <mergeCell ref="F72:I72"/>
    <mergeCell ref="F73:I73"/>
    <mergeCell ref="D75:J75"/>
    <mergeCell ref="D76:J76"/>
    <mergeCell ref="D77:J77"/>
    <mergeCell ref="F176:I176"/>
    <mergeCell ref="F177:I177"/>
    <mergeCell ref="F178:I178"/>
  </mergeCells>
  <conditionalFormatting sqref="C3:F4">
    <cfRule type="expression" dxfId="2009" priority="297" stopIfTrue="1">
      <formula>A3="L"</formula>
    </cfRule>
  </conditionalFormatting>
  <conditionalFormatting sqref="I153">
    <cfRule type="expression" dxfId="2008" priority="296" stopIfTrue="1">
      <formula>AND(AC153&lt;&gt;1)</formula>
    </cfRule>
  </conditionalFormatting>
  <conditionalFormatting sqref="D6:G6">
    <cfRule type="expression" dxfId="2007" priority="295" stopIfTrue="1">
      <formula>A6="L"</formula>
    </cfRule>
  </conditionalFormatting>
  <conditionalFormatting sqref="E158 E163 E18">
    <cfRule type="expression" dxfId="2006" priority="293" stopIfTrue="1">
      <formula>AG18&lt;&gt;TRUE</formula>
    </cfRule>
    <cfRule type="expression" dxfId="2005" priority="294" stopIfTrue="1">
      <formula>A18="L"</formula>
    </cfRule>
  </conditionalFormatting>
  <conditionalFormatting sqref="J163 J158 J18">
    <cfRule type="expression" dxfId="2004" priority="291" stopIfTrue="1">
      <formula>AG18&lt;&gt;TRUE</formula>
    </cfRule>
    <cfRule type="expression" dxfId="2003" priority="292" stopIfTrue="1">
      <formula>AND(AH18=1,F18="")</formula>
    </cfRule>
  </conditionalFormatting>
  <conditionalFormatting sqref="L163:O163 L158:O158 L18:O18">
    <cfRule type="expression" dxfId="2002" priority="289" stopIfTrue="1">
      <formula>$AG18&lt;&gt;TRUE</formula>
    </cfRule>
    <cfRule type="expression" dxfId="2001" priority="290" stopIfTrue="1">
      <formula>$A18="L"</formula>
    </cfRule>
  </conditionalFormatting>
  <conditionalFormatting sqref="E153">
    <cfRule type="expression" dxfId="2000" priority="288" stopIfTrue="1">
      <formula>AND(E153="")</formula>
    </cfRule>
  </conditionalFormatting>
  <conditionalFormatting sqref="F153:G153">
    <cfRule type="expression" dxfId="1999" priority="287" stopIfTrue="1">
      <formula>AND($E153="")</formula>
    </cfRule>
  </conditionalFormatting>
  <conditionalFormatting sqref="H153">
    <cfRule type="expression" dxfId="1998" priority="286" stopIfTrue="1">
      <formula>AND(AC153&lt;&gt;1)</formula>
    </cfRule>
  </conditionalFormatting>
  <conditionalFormatting sqref="F173 H158:I158 H163:I163 H173:I173 F158 F163">
    <cfRule type="expression" dxfId="1997" priority="285" stopIfTrue="1">
      <formula>$AG158&lt;&gt;TRUE</formula>
    </cfRule>
  </conditionalFormatting>
  <conditionalFormatting sqref="J153">
    <cfRule type="expression" dxfId="1996" priority="283" stopIfTrue="1">
      <formula>OR(J153="",AND(AM153=J153,OR(X153=1,Z153=1,AA153=1)))</formula>
    </cfRule>
    <cfRule type="expression" dxfId="1995" priority="284" stopIfTrue="1">
      <formula>OR(AND(AM153="",OR(Z153=1,AA153=1)),AND(AN153="",LEFT(AM153,4)="{C08"),AND(AS153="",RIGHT(AM153,3)="99}"))</formula>
    </cfRule>
  </conditionalFormatting>
  <conditionalFormatting sqref="G173 G158 G163">
    <cfRule type="expression" dxfId="1994" priority="282" stopIfTrue="1">
      <formula>$AG158&lt;&gt;TRUE</formula>
    </cfRule>
  </conditionalFormatting>
  <conditionalFormatting sqref="F177">
    <cfRule type="expression" dxfId="1993" priority="280">
      <formula>$AG177&lt;&gt;TRUE</formula>
    </cfRule>
    <cfRule type="expression" dxfId="1992" priority="281">
      <formula>$J177&lt;&gt;""</formula>
    </cfRule>
  </conditionalFormatting>
  <conditionalFormatting sqref="D18">
    <cfRule type="expression" dxfId="1991" priority="279">
      <formula>AG18&lt;&gt;TRUE</formula>
    </cfRule>
  </conditionalFormatting>
  <conditionalFormatting sqref="D158">
    <cfRule type="expression" dxfId="1990" priority="278">
      <formula>AG158&lt;&gt;TRUE</formula>
    </cfRule>
  </conditionalFormatting>
  <conditionalFormatting sqref="D163">
    <cfRule type="expression" dxfId="1989" priority="276">
      <formula>AG163&lt;&gt;TRUE</formula>
    </cfRule>
    <cfRule type="expression" dxfId="1988" priority="277" stopIfTrue="1">
      <formula>AND(A163="L")</formula>
    </cfRule>
  </conditionalFormatting>
  <conditionalFormatting sqref="L168:O168">
    <cfRule type="expression" dxfId="1987" priority="274" stopIfTrue="1">
      <formula>$AG168&lt;&gt;TRUE</formula>
    </cfRule>
    <cfRule type="expression" dxfId="1986" priority="275" stopIfTrue="1">
      <formula>$A168="L"</formula>
    </cfRule>
  </conditionalFormatting>
  <conditionalFormatting sqref="D168:J168">
    <cfRule type="expression" dxfId="1985" priority="272">
      <formula>$AG168&lt;&gt;TRUE</formula>
    </cfRule>
    <cfRule type="expression" dxfId="1984" priority="273" stopIfTrue="1">
      <formula>AND($A168="L")</formula>
    </cfRule>
  </conditionalFormatting>
  <conditionalFormatting sqref="BI1:DV1 BQ16:CN16">
    <cfRule type="expression" dxfId="1983" priority="271">
      <formula>AND(Edit_Mode=0)</formula>
    </cfRule>
  </conditionalFormatting>
  <conditionalFormatting sqref="BI16:BP16">
    <cfRule type="expression" dxfId="1982" priority="270">
      <formula>AND(Edit_Mode=0)</formula>
    </cfRule>
  </conditionalFormatting>
  <conditionalFormatting sqref="BJ4">
    <cfRule type="expression" dxfId="1981" priority="269">
      <formula>AND(Reconciliation_Flag=1,BJ$7=Filter_Business_Line_Main)</formula>
    </cfRule>
  </conditionalFormatting>
  <conditionalFormatting sqref="BK4">
    <cfRule type="expression" dxfId="1980" priority="268">
      <formula>AND(Reconciliation_Flag=1,BK$7=Filter_Business_Line_Main)</formula>
    </cfRule>
  </conditionalFormatting>
  <conditionalFormatting sqref="BL4">
    <cfRule type="expression" dxfId="1979" priority="267">
      <formula>AND(Reconciliation_Flag=1,BL$7=Filter_Business_Line_Main)</formula>
    </cfRule>
  </conditionalFormatting>
  <conditionalFormatting sqref="BM4">
    <cfRule type="expression" dxfId="1978" priority="266">
      <formula>AND(Reconciliation_Flag=1,BM$7=Filter_Business_Line_Main)</formula>
    </cfRule>
  </conditionalFormatting>
  <conditionalFormatting sqref="BN4">
    <cfRule type="expression" dxfId="1977" priority="265">
      <formula>AND(Reconciliation_Flag=1,BN$7=Filter_Business_Line_Main)</formula>
    </cfRule>
  </conditionalFormatting>
  <conditionalFormatting sqref="BO4">
    <cfRule type="expression" dxfId="1976" priority="264">
      <formula>AND(Reconciliation_Flag=1,BO$7=Filter_Business_Line_Main)</formula>
    </cfRule>
  </conditionalFormatting>
  <conditionalFormatting sqref="EA1 EF1 EK1:EO1 CO16 DI16:DL16 DN16:DQ16 DS16:DV16 CQ16:CV16 DF16:DG16">
    <cfRule type="expression" dxfId="1975" priority="263">
      <formula>AND(Edit_Mode=0)</formula>
    </cfRule>
  </conditionalFormatting>
  <conditionalFormatting sqref="EA16 EF16 EK16:EO16">
    <cfRule type="expression" dxfId="1974" priority="262">
      <formula>AND(Edit_Mode=0)</formula>
    </cfRule>
  </conditionalFormatting>
  <conditionalFormatting sqref="BS4">
    <cfRule type="expression" dxfId="1973" priority="261">
      <formula>AND(Reconciliation_Flag=1,BS$7=Filter_Business_Line_Sub)</formula>
    </cfRule>
  </conditionalFormatting>
  <conditionalFormatting sqref="BT4">
    <cfRule type="expression" dxfId="1972" priority="260">
      <formula>AND(Reconciliation_Flag=1,BT$7=Filter_Business_Line_Sub)</formula>
    </cfRule>
  </conditionalFormatting>
  <conditionalFormatting sqref="BU4">
    <cfRule type="expression" dxfId="1971" priority="259">
      <formula>AND(Reconciliation_Flag=1,BU$7=Filter_Business_Line_Sub)</formula>
    </cfRule>
  </conditionalFormatting>
  <conditionalFormatting sqref="BV4">
    <cfRule type="expression" dxfId="1970" priority="258">
      <formula>AND(Reconciliation_Flag=1,BV$7=Filter_Business_Line_Sub)</formula>
    </cfRule>
  </conditionalFormatting>
  <conditionalFormatting sqref="BW4">
    <cfRule type="expression" dxfId="1969" priority="257">
      <formula>AND(Reconciliation_Flag=1,BW$7=Filter_Business_Line_Sub)</formula>
    </cfRule>
  </conditionalFormatting>
  <conditionalFormatting sqref="BX4">
    <cfRule type="expression" dxfId="1968" priority="256">
      <formula>AND(Reconciliation_Flag=1,BX$7=Filter_Business_Line_Sub)</formula>
    </cfRule>
  </conditionalFormatting>
  <conditionalFormatting sqref="BY4">
    <cfRule type="expression" dxfId="1967" priority="255">
      <formula>AND(Reconciliation_Flag=1,BY$7=Filter_Business_Line_Sub)</formula>
    </cfRule>
  </conditionalFormatting>
  <conditionalFormatting sqref="BZ4">
    <cfRule type="expression" dxfId="1966" priority="254">
      <formula>AND(Reconciliation_Flag=1,BZ$7=Filter_Business_Line_Sub)</formula>
    </cfRule>
  </conditionalFormatting>
  <conditionalFormatting sqref="CA4">
    <cfRule type="expression" dxfId="1965" priority="253">
      <formula>AND(Reconciliation_Flag=1,CA$7=Filter_Business_Line_Sub)</formula>
    </cfRule>
  </conditionalFormatting>
  <conditionalFormatting sqref="CB4">
    <cfRule type="expression" dxfId="1964" priority="252">
      <formula>AND(Reconciliation_Flag=1,CB$7=Filter_Business_Line_Sub)</formula>
    </cfRule>
  </conditionalFormatting>
  <conditionalFormatting sqref="CC4">
    <cfRule type="expression" dxfId="1963" priority="251">
      <formula>AND(Reconciliation_Flag=1,CC$7=Filter_Business_Line_Sub)</formula>
    </cfRule>
  </conditionalFormatting>
  <conditionalFormatting sqref="CD4">
    <cfRule type="expression" dxfId="1962" priority="250">
      <formula>AND(Reconciliation_Flag=1,CD$7=Filter_Business_Line_Sub)</formula>
    </cfRule>
  </conditionalFormatting>
  <conditionalFormatting sqref="CE4">
    <cfRule type="expression" dxfId="1961" priority="249">
      <formula>AND(Reconciliation_Flag=1,CE$7=Filter_Business_Line_Sub)</formula>
    </cfRule>
  </conditionalFormatting>
  <conditionalFormatting sqref="CF4">
    <cfRule type="expression" dxfId="1960" priority="248">
      <formula>AND(Reconciliation_Flag=1,CF$7=Filter_Business_Line_Sub)</formula>
    </cfRule>
  </conditionalFormatting>
  <conditionalFormatting sqref="CG4">
    <cfRule type="expression" dxfId="1959" priority="247">
      <formula>AND(Reconciliation_Flag=1,CG$7=Filter_Business_Line_Sub)</formula>
    </cfRule>
  </conditionalFormatting>
  <conditionalFormatting sqref="CH4">
    <cfRule type="expression" dxfId="1958" priority="246">
      <formula>AND(Reconciliation_Flag=1,CH$7=Filter_Business_Line_Sub)</formula>
    </cfRule>
  </conditionalFormatting>
  <conditionalFormatting sqref="CI4">
    <cfRule type="expression" dxfId="1957" priority="245">
      <formula>AND(Reconciliation_Flag=1,CI$7=Filter_Business_Line_Sub)</formula>
    </cfRule>
  </conditionalFormatting>
  <conditionalFormatting sqref="CJ4">
    <cfRule type="expression" dxfId="1956" priority="244">
      <formula>AND(Reconciliation_Flag=1,CJ$7=Filter_Business_Line_Sub)</formula>
    </cfRule>
  </conditionalFormatting>
  <conditionalFormatting sqref="CK4">
    <cfRule type="expression" dxfId="1955" priority="243">
      <formula>AND(Reconciliation_Flag=1,CK$7=Filter_Business_Line_Sub)</formula>
    </cfRule>
  </conditionalFormatting>
  <conditionalFormatting sqref="CP4">
    <cfRule type="expression" dxfId="1954" priority="242">
      <formula>AND(Reconciliation_Flag=1,CP$7=Filter_Phase)</formula>
    </cfRule>
  </conditionalFormatting>
  <conditionalFormatting sqref="CQ4">
    <cfRule type="expression" dxfId="1953" priority="241">
      <formula>AND(Reconciliation_Flag=1,CQ$7=Filter_Phase)</formula>
    </cfRule>
  </conditionalFormatting>
  <conditionalFormatting sqref="CR4">
    <cfRule type="expression" dxfId="1952" priority="240">
      <formula>AND(Reconciliation_Flag=1,CR$7=Filter_Phase)</formula>
    </cfRule>
  </conditionalFormatting>
  <conditionalFormatting sqref="CS4">
    <cfRule type="expression" dxfId="1951" priority="239">
      <formula>AND(Reconciliation_Flag=1,CS$7=Filter_Phase)</formula>
    </cfRule>
  </conditionalFormatting>
  <conditionalFormatting sqref="CW4">
    <cfRule type="expression" dxfId="1950" priority="238">
      <formula>AND(Reconciliation_Flag=1,CW$18=1)</formula>
    </cfRule>
  </conditionalFormatting>
  <conditionalFormatting sqref="DI4">
    <cfRule type="expression" dxfId="1949" priority="237">
      <formula>AND(Reconciliation_Flag=1,DI$7=Filter_Size)</formula>
    </cfRule>
  </conditionalFormatting>
  <conditionalFormatting sqref="DJ4">
    <cfRule type="expression" dxfId="1948" priority="236">
      <formula>AND(Reconciliation_Flag=1,DJ$7=Filter_Size)</formula>
    </cfRule>
  </conditionalFormatting>
  <conditionalFormatting sqref="DN4">
    <cfRule type="expression" dxfId="1947" priority="235">
      <formula>AND(Reconciliation_Flag=1,DN$7=Filter_Contract)</formula>
    </cfRule>
  </conditionalFormatting>
  <conditionalFormatting sqref="DO4">
    <cfRule type="expression" dxfId="1946" priority="234">
      <formula>AND(Reconciliation_Flag=1,DO$7=Filter_Contract)</formula>
    </cfRule>
  </conditionalFormatting>
  <conditionalFormatting sqref="EM4">
    <cfRule type="expression" dxfId="1945" priority="233">
      <formula>AND(Reconciliation_Flag=1,EM$7=Filter_Fluor_Entities)</formula>
    </cfRule>
  </conditionalFormatting>
  <conditionalFormatting sqref="EN4">
    <cfRule type="expression" dxfId="1944" priority="232">
      <formula>AND(Reconciliation_Flag=1,EN$7=Filter_Fluor_Entities)</formula>
    </cfRule>
  </conditionalFormatting>
  <conditionalFormatting sqref="CX4">
    <cfRule type="expression" dxfId="1943" priority="231">
      <formula>AND(Reconciliation_Flag=1,CX$18=1)</formula>
    </cfRule>
  </conditionalFormatting>
  <conditionalFormatting sqref="CY4">
    <cfRule type="expression" dxfId="1942" priority="230">
      <formula>AND(Reconciliation_Flag=1,CY$18=1)</formula>
    </cfRule>
  </conditionalFormatting>
  <conditionalFormatting sqref="CZ4">
    <cfRule type="expression" dxfId="1941" priority="229">
      <formula>AND(Reconciliation_Flag=1,CZ$18=1)</formula>
    </cfRule>
  </conditionalFormatting>
  <conditionalFormatting sqref="DA4">
    <cfRule type="expression" dxfId="1940" priority="228">
      <formula>AND(Reconciliation_Flag=1,DA$18=1)</formula>
    </cfRule>
  </conditionalFormatting>
  <conditionalFormatting sqref="DB4">
    <cfRule type="expression" dxfId="1939" priority="227">
      <formula>AND(Reconciliation_Flag=1,DB$18=1)</formula>
    </cfRule>
  </conditionalFormatting>
  <conditionalFormatting sqref="DC4">
    <cfRule type="expression" dxfId="1938" priority="226">
      <formula>AND(Reconciliation_Flag=1,DC$18=1)</formula>
    </cfRule>
  </conditionalFormatting>
  <conditionalFormatting sqref="DD4">
    <cfRule type="expression" dxfId="1937" priority="225">
      <formula>AND(Reconciliation_Flag=1,DD$18=1)</formula>
    </cfRule>
  </conditionalFormatting>
  <conditionalFormatting sqref="DE4">
    <cfRule type="expression" dxfId="1936" priority="224">
      <formula>AND(Reconciliation_Flag=1,DE$18=1)</formula>
    </cfRule>
  </conditionalFormatting>
  <conditionalFormatting sqref="DW1:DZ1">
    <cfRule type="expression" dxfId="1935" priority="223">
      <formula>AND(Edit_Mode=0)</formula>
    </cfRule>
  </conditionalFormatting>
  <conditionalFormatting sqref="DX16:DZ16">
    <cfRule type="expression" dxfId="1934" priority="222">
      <formula>AND(Edit_Mode=0)</formula>
    </cfRule>
  </conditionalFormatting>
  <conditionalFormatting sqref="EB1:EE1">
    <cfRule type="expression" dxfId="1933" priority="221">
      <formula>AND(Edit_Mode=0)</formula>
    </cfRule>
  </conditionalFormatting>
  <conditionalFormatting sqref="EC16:EE16">
    <cfRule type="expression" dxfId="1932" priority="220">
      <formula>AND(Edit_Mode=0)</formula>
    </cfRule>
  </conditionalFormatting>
  <conditionalFormatting sqref="EC4">
    <cfRule type="expression" dxfId="1931" priority="219">
      <formula>AND(Reconciliation_Flag=1,EC$7=Filter_Joint_Venture)</formula>
    </cfRule>
  </conditionalFormatting>
  <conditionalFormatting sqref="ED4">
    <cfRule type="expression" dxfId="1930" priority="218">
      <formula>AND(Reconciliation_Flag=1,ED$7=Filter_Joint_Venture)</formula>
    </cfRule>
  </conditionalFormatting>
  <conditionalFormatting sqref="EG1:EJ1">
    <cfRule type="expression" dxfId="1929" priority="217">
      <formula>AND(Edit_Mode=0)</formula>
    </cfRule>
  </conditionalFormatting>
  <conditionalFormatting sqref="EH16:EJ16">
    <cfRule type="expression" dxfId="1928" priority="216">
      <formula>AND(Edit_Mode=0)</formula>
    </cfRule>
  </conditionalFormatting>
  <conditionalFormatting sqref="DS4">
    <cfRule type="expression" dxfId="1927" priority="215">
      <formula>AND(Reconciliation_Flag=1,DS$7=Filter_Corporate_Risk)</formula>
    </cfRule>
  </conditionalFormatting>
  <conditionalFormatting sqref="DT4">
    <cfRule type="expression" dxfId="1926" priority="214">
      <formula>AND(Reconciliation_Flag=1,DT$7=Filter_Corporate_Risk)</formula>
    </cfRule>
  </conditionalFormatting>
  <conditionalFormatting sqref="DX4">
    <cfRule type="expression" dxfId="1925" priority="213">
      <formula>AND(Reconciliation_Flag=1,DX$7=Filter_Distributed_Execution)</formula>
    </cfRule>
  </conditionalFormatting>
  <conditionalFormatting sqref="DY4">
    <cfRule type="expression" dxfId="1924" priority="212">
      <formula>AND(Reconciliation_Flag=1,DY$7=Filter_Distributed_Execution)</formula>
    </cfRule>
  </conditionalFormatting>
  <conditionalFormatting sqref="EH4">
    <cfRule type="expression" dxfId="1923" priority="211">
      <formula>AND(Reconciliation_Flag=1,EH$7=Filter_Modularization)</formula>
    </cfRule>
  </conditionalFormatting>
  <conditionalFormatting sqref="EI4">
    <cfRule type="expression" dxfId="1922" priority="210">
      <formula>AND(Reconciliation_Flag=1,EI$7=Filter_Modularization)</formula>
    </cfRule>
  </conditionalFormatting>
  <conditionalFormatting sqref="CO4">
    <cfRule type="expression" dxfId="1921" priority="209">
      <formula>AND(Reconciliation_Flag=1,CO$7=Filter_Phase)</formula>
    </cfRule>
  </conditionalFormatting>
  <conditionalFormatting sqref="DH16">
    <cfRule type="expression" dxfId="1920" priority="208">
      <formula>AND(Edit_Mode=0)</formula>
    </cfRule>
  </conditionalFormatting>
  <conditionalFormatting sqref="DM16">
    <cfRule type="expression" dxfId="1919" priority="207">
      <formula>AND(Edit_Mode=0)</formula>
    </cfRule>
  </conditionalFormatting>
  <conditionalFormatting sqref="DR16">
    <cfRule type="expression" dxfId="1918" priority="206">
      <formula>AND(Edit_Mode=0)</formula>
    </cfRule>
  </conditionalFormatting>
  <conditionalFormatting sqref="DW16">
    <cfRule type="expression" dxfId="1917" priority="205">
      <formula>AND(Edit_Mode=0)</formula>
    </cfRule>
  </conditionalFormatting>
  <conditionalFormatting sqref="EB16">
    <cfRule type="expression" dxfId="1916" priority="204">
      <formula>AND(Edit_Mode=0)</formula>
    </cfRule>
  </conditionalFormatting>
  <conditionalFormatting sqref="EG16">
    <cfRule type="expression" dxfId="1915" priority="203">
      <formula>AND(Edit_Mode=0)</formula>
    </cfRule>
  </conditionalFormatting>
  <conditionalFormatting sqref="CW16:DE16">
    <cfRule type="expression" dxfId="1914" priority="202">
      <formula>AND(Edit_Mode=0)</formula>
    </cfRule>
  </conditionalFormatting>
  <conditionalFormatting sqref="CW16:DE16">
    <cfRule type="expression" dxfId="1913" priority="201">
      <formula>AND(Edit_Mode=0)</formula>
    </cfRule>
  </conditionalFormatting>
  <conditionalFormatting sqref="E21">
    <cfRule type="expression" dxfId="1912" priority="199" stopIfTrue="1">
      <formula>AG21&lt;&gt;TRUE</formula>
    </cfRule>
    <cfRule type="expression" dxfId="1911" priority="200" stopIfTrue="1">
      <formula>A21="L"</formula>
    </cfRule>
  </conditionalFormatting>
  <conditionalFormatting sqref="J21">
    <cfRule type="expression" dxfId="1910" priority="197" stopIfTrue="1">
      <formula>AG21&lt;&gt;TRUE</formula>
    </cfRule>
    <cfRule type="expression" dxfId="1909" priority="198" stopIfTrue="1">
      <formula>AND(AH21=1,F21="")</formula>
    </cfRule>
  </conditionalFormatting>
  <conditionalFormatting sqref="L21:O21">
    <cfRule type="expression" dxfId="1908" priority="195" stopIfTrue="1">
      <formula>$AG21&lt;&gt;TRUE</formula>
    </cfRule>
    <cfRule type="expression" dxfId="1907" priority="196" stopIfTrue="1">
      <formula>$A21="L"</formula>
    </cfRule>
  </conditionalFormatting>
  <conditionalFormatting sqref="D21">
    <cfRule type="expression" dxfId="1906" priority="192">
      <formula>AG21&lt;&gt;TRUE</formula>
    </cfRule>
  </conditionalFormatting>
  <conditionalFormatting sqref="E24">
    <cfRule type="expression" dxfId="1905" priority="190" stopIfTrue="1">
      <formula>AG24&lt;&gt;TRUE</formula>
    </cfRule>
    <cfRule type="expression" dxfId="1904" priority="191" stopIfTrue="1">
      <formula>A24="L"</formula>
    </cfRule>
  </conditionalFormatting>
  <conditionalFormatting sqref="J24">
    <cfRule type="expression" dxfId="1903" priority="188" stopIfTrue="1">
      <formula>AG24&lt;&gt;TRUE</formula>
    </cfRule>
    <cfRule type="expression" dxfId="1902" priority="189" stopIfTrue="1">
      <formula>AND(AH24=1,F24="")</formula>
    </cfRule>
  </conditionalFormatting>
  <conditionalFormatting sqref="L24:O24">
    <cfRule type="expression" dxfId="1901" priority="186" stopIfTrue="1">
      <formula>$AG24&lt;&gt;TRUE</formula>
    </cfRule>
    <cfRule type="expression" dxfId="1900" priority="187" stopIfTrue="1">
      <formula>$A24="L"</formula>
    </cfRule>
  </conditionalFormatting>
  <conditionalFormatting sqref="D24">
    <cfRule type="expression" dxfId="1899" priority="183">
      <formula>AG24&lt;&gt;TRUE</formula>
    </cfRule>
  </conditionalFormatting>
  <conditionalFormatting sqref="E27">
    <cfRule type="expression" dxfId="1898" priority="181" stopIfTrue="1">
      <formula>AG27&lt;&gt;TRUE</formula>
    </cfRule>
    <cfRule type="expression" dxfId="1897" priority="182" stopIfTrue="1">
      <formula>A27="L"</formula>
    </cfRule>
  </conditionalFormatting>
  <conditionalFormatting sqref="J27">
    <cfRule type="expression" dxfId="1896" priority="179" stopIfTrue="1">
      <formula>AG27&lt;&gt;TRUE</formula>
    </cfRule>
    <cfRule type="expression" dxfId="1895" priority="180" stopIfTrue="1">
      <formula>AND(AH27=1,F27="")</formula>
    </cfRule>
  </conditionalFormatting>
  <conditionalFormatting sqref="L27:O27">
    <cfRule type="expression" dxfId="1894" priority="177" stopIfTrue="1">
      <formula>$AG27&lt;&gt;TRUE</formula>
    </cfRule>
    <cfRule type="expression" dxfId="1893" priority="178" stopIfTrue="1">
      <formula>$A27="L"</formula>
    </cfRule>
  </conditionalFormatting>
  <conditionalFormatting sqref="D27">
    <cfRule type="expression" dxfId="1892" priority="174">
      <formula>AG27&lt;&gt;TRUE</formula>
    </cfRule>
  </conditionalFormatting>
  <conditionalFormatting sqref="E30">
    <cfRule type="expression" dxfId="1891" priority="172" stopIfTrue="1">
      <formula>AG30&lt;&gt;TRUE</formula>
    </cfRule>
    <cfRule type="expression" dxfId="1890" priority="173" stopIfTrue="1">
      <formula>A30="L"</formula>
    </cfRule>
  </conditionalFormatting>
  <conditionalFormatting sqref="J30">
    <cfRule type="expression" dxfId="1889" priority="170" stopIfTrue="1">
      <formula>AG30&lt;&gt;TRUE</formula>
    </cfRule>
    <cfRule type="expression" dxfId="1888" priority="171" stopIfTrue="1">
      <formula>AND(AH30=1,F30="")</formula>
    </cfRule>
  </conditionalFormatting>
  <conditionalFormatting sqref="L30:O30">
    <cfRule type="expression" dxfId="1887" priority="168" stopIfTrue="1">
      <formula>$AG30&lt;&gt;TRUE</formula>
    </cfRule>
    <cfRule type="expression" dxfId="1886" priority="169" stopIfTrue="1">
      <formula>$A30="L"</formula>
    </cfRule>
  </conditionalFormatting>
  <conditionalFormatting sqref="D30">
    <cfRule type="expression" dxfId="1885" priority="165">
      <formula>AG30&lt;&gt;TRUE</formula>
    </cfRule>
  </conditionalFormatting>
  <conditionalFormatting sqref="E33">
    <cfRule type="expression" dxfId="1884" priority="163" stopIfTrue="1">
      <formula>AG33&lt;&gt;TRUE</formula>
    </cfRule>
    <cfRule type="expression" dxfId="1883" priority="164" stopIfTrue="1">
      <formula>A33="L"</formula>
    </cfRule>
  </conditionalFormatting>
  <conditionalFormatting sqref="J33">
    <cfRule type="expression" dxfId="1882" priority="161" stopIfTrue="1">
      <formula>AG33&lt;&gt;TRUE</formula>
    </cfRule>
    <cfRule type="expression" dxfId="1881" priority="162" stopIfTrue="1">
      <formula>AND(AH33=1,F33="")</formula>
    </cfRule>
  </conditionalFormatting>
  <conditionalFormatting sqref="L33:O33">
    <cfRule type="expression" dxfId="1880" priority="159" stopIfTrue="1">
      <formula>$AG33&lt;&gt;TRUE</formula>
    </cfRule>
    <cfRule type="expression" dxfId="1879" priority="160" stopIfTrue="1">
      <formula>$A33="L"</formula>
    </cfRule>
  </conditionalFormatting>
  <conditionalFormatting sqref="D33">
    <cfRule type="expression" dxfId="1878" priority="156">
      <formula>AG33&lt;&gt;TRUE</formula>
    </cfRule>
  </conditionalFormatting>
  <conditionalFormatting sqref="E36">
    <cfRule type="expression" dxfId="1877" priority="154" stopIfTrue="1">
      <formula>AG36&lt;&gt;TRUE</formula>
    </cfRule>
    <cfRule type="expression" dxfId="1876" priority="155" stopIfTrue="1">
      <formula>A36="L"</formula>
    </cfRule>
  </conditionalFormatting>
  <conditionalFormatting sqref="J36">
    <cfRule type="expression" dxfId="1875" priority="152" stopIfTrue="1">
      <formula>AG36&lt;&gt;TRUE</formula>
    </cfRule>
    <cfRule type="expression" dxfId="1874" priority="153" stopIfTrue="1">
      <formula>AND(AH36=1,F36="")</formula>
    </cfRule>
  </conditionalFormatting>
  <conditionalFormatting sqref="L36:O36">
    <cfRule type="expression" dxfId="1873" priority="150" stopIfTrue="1">
      <formula>$AG36&lt;&gt;TRUE</formula>
    </cfRule>
    <cfRule type="expression" dxfId="1872" priority="151" stopIfTrue="1">
      <formula>$A36="L"</formula>
    </cfRule>
  </conditionalFormatting>
  <conditionalFormatting sqref="D36">
    <cfRule type="expression" dxfId="1871" priority="147">
      <formula>AG36&lt;&gt;TRUE</formula>
    </cfRule>
  </conditionalFormatting>
  <conditionalFormatting sqref="E39">
    <cfRule type="expression" dxfId="1870" priority="145" stopIfTrue="1">
      <formula>AG39&lt;&gt;TRUE</formula>
    </cfRule>
    <cfRule type="expression" dxfId="1869" priority="146" stopIfTrue="1">
      <formula>A39="L"</formula>
    </cfRule>
  </conditionalFormatting>
  <conditionalFormatting sqref="J39">
    <cfRule type="expression" dxfId="1868" priority="143" stopIfTrue="1">
      <formula>AG39&lt;&gt;TRUE</formula>
    </cfRule>
    <cfRule type="expression" dxfId="1867" priority="144" stopIfTrue="1">
      <formula>AND(AH39=1,F39="")</formula>
    </cfRule>
  </conditionalFormatting>
  <conditionalFormatting sqref="L39:O39">
    <cfRule type="expression" dxfId="1866" priority="141" stopIfTrue="1">
      <formula>$AG39&lt;&gt;TRUE</formula>
    </cfRule>
    <cfRule type="expression" dxfId="1865" priority="142" stopIfTrue="1">
      <formula>$A39="L"</formula>
    </cfRule>
  </conditionalFormatting>
  <conditionalFormatting sqref="D39">
    <cfRule type="expression" dxfId="1864" priority="138">
      <formula>AG39&lt;&gt;TRUE</formula>
    </cfRule>
  </conditionalFormatting>
  <conditionalFormatting sqref="E42">
    <cfRule type="expression" dxfId="1863" priority="136" stopIfTrue="1">
      <formula>AG42&lt;&gt;TRUE</formula>
    </cfRule>
    <cfRule type="expression" dxfId="1862" priority="137" stopIfTrue="1">
      <formula>A42="L"</formula>
    </cfRule>
  </conditionalFormatting>
  <conditionalFormatting sqref="J42">
    <cfRule type="expression" dxfId="1861" priority="134" stopIfTrue="1">
      <formula>AG42&lt;&gt;TRUE</formula>
    </cfRule>
    <cfRule type="expression" dxfId="1860" priority="135" stopIfTrue="1">
      <formula>AND(AH42=1,F42="")</formula>
    </cfRule>
  </conditionalFormatting>
  <conditionalFormatting sqref="L42:O42">
    <cfRule type="expression" dxfId="1859" priority="132" stopIfTrue="1">
      <formula>$AG42&lt;&gt;TRUE</formula>
    </cfRule>
    <cfRule type="expression" dxfId="1858" priority="133" stopIfTrue="1">
      <formula>$A42="L"</formula>
    </cfRule>
  </conditionalFormatting>
  <conditionalFormatting sqref="D42">
    <cfRule type="expression" dxfId="1857" priority="129">
      <formula>AG42&lt;&gt;TRUE</formula>
    </cfRule>
  </conditionalFormatting>
  <conditionalFormatting sqref="E45">
    <cfRule type="expression" dxfId="1856" priority="127" stopIfTrue="1">
      <formula>AG45&lt;&gt;TRUE</formula>
    </cfRule>
    <cfRule type="expression" dxfId="1855" priority="128" stopIfTrue="1">
      <formula>A45="L"</formula>
    </cfRule>
  </conditionalFormatting>
  <conditionalFormatting sqref="J45">
    <cfRule type="expression" dxfId="1854" priority="125" stopIfTrue="1">
      <formula>AG45&lt;&gt;TRUE</formula>
    </cfRule>
    <cfRule type="expression" dxfId="1853" priority="126" stopIfTrue="1">
      <formula>AND(AH45=1,F45="")</formula>
    </cfRule>
  </conditionalFormatting>
  <conditionalFormatting sqref="L45:O45">
    <cfRule type="expression" dxfId="1852" priority="123" stopIfTrue="1">
      <formula>$AG45&lt;&gt;TRUE</formula>
    </cfRule>
    <cfRule type="expression" dxfId="1851" priority="124" stopIfTrue="1">
      <formula>$A45="L"</formula>
    </cfRule>
  </conditionalFormatting>
  <conditionalFormatting sqref="D45">
    <cfRule type="expression" dxfId="1850" priority="120">
      <formula>AG45&lt;&gt;TRUE</formula>
    </cfRule>
  </conditionalFormatting>
  <conditionalFormatting sqref="E48">
    <cfRule type="expression" dxfId="1849" priority="118" stopIfTrue="1">
      <formula>AG48&lt;&gt;TRUE</formula>
    </cfRule>
    <cfRule type="expression" dxfId="1848" priority="119" stopIfTrue="1">
      <formula>A48="L"</formula>
    </cfRule>
  </conditionalFormatting>
  <conditionalFormatting sqref="J48">
    <cfRule type="expression" dxfId="1847" priority="116" stopIfTrue="1">
      <formula>AG48&lt;&gt;TRUE</formula>
    </cfRule>
    <cfRule type="expression" dxfId="1846" priority="117" stopIfTrue="1">
      <formula>AND(AH48=1,F48="")</formula>
    </cfRule>
  </conditionalFormatting>
  <conditionalFormatting sqref="L48:O48">
    <cfRule type="expression" dxfId="1845" priority="114" stopIfTrue="1">
      <formula>$AG48&lt;&gt;TRUE</formula>
    </cfRule>
    <cfRule type="expression" dxfId="1844" priority="115" stopIfTrue="1">
      <formula>$A48="L"</formula>
    </cfRule>
  </conditionalFormatting>
  <conditionalFormatting sqref="D48">
    <cfRule type="expression" dxfId="1843" priority="111">
      <formula>AG48&lt;&gt;TRUE</formula>
    </cfRule>
  </conditionalFormatting>
  <conditionalFormatting sqref="E51">
    <cfRule type="expression" dxfId="1842" priority="109" stopIfTrue="1">
      <formula>AG51&lt;&gt;TRUE</formula>
    </cfRule>
    <cfRule type="expression" dxfId="1841" priority="110" stopIfTrue="1">
      <formula>A51="L"</formula>
    </cfRule>
  </conditionalFormatting>
  <conditionalFormatting sqref="J51">
    <cfRule type="expression" dxfId="1840" priority="107" stopIfTrue="1">
      <formula>AG51&lt;&gt;TRUE</formula>
    </cfRule>
    <cfRule type="expression" dxfId="1839" priority="108" stopIfTrue="1">
      <formula>AND(AH51=1,F51="")</formula>
    </cfRule>
  </conditionalFormatting>
  <conditionalFormatting sqref="L51:O51">
    <cfRule type="expression" dxfId="1838" priority="105" stopIfTrue="1">
      <formula>$AG51&lt;&gt;TRUE</formula>
    </cfRule>
    <cfRule type="expression" dxfId="1837" priority="106" stopIfTrue="1">
      <formula>$A51="L"</formula>
    </cfRule>
  </conditionalFormatting>
  <conditionalFormatting sqref="D51">
    <cfRule type="expression" dxfId="1836" priority="102">
      <formula>AG51&lt;&gt;TRUE</formula>
    </cfRule>
  </conditionalFormatting>
  <conditionalFormatting sqref="E54">
    <cfRule type="expression" dxfId="1835" priority="100" stopIfTrue="1">
      <formula>AG54&lt;&gt;TRUE</formula>
    </cfRule>
    <cfRule type="expression" dxfId="1834" priority="101" stopIfTrue="1">
      <formula>A54="L"</formula>
    </cfRule>
  </conditionalFormatting>
  <conditionalFormatting sqref="J54">
    <cfRule type="expression" dxfId="1833" priority="98" stopIfTrue="1">
      <formula>AG54&lt;&gt;TRUE</formula>
    </cfRule>
    <cfRule type="expression" dxfId="1832" priority="99" stopIfTrue="1">
      <formula>AND(AH54=1,F54="")</formula>
    </cfRule>
  </conditionalFormatting>
  <conditionalFormatting sqref="L54:O54">
    <cfRule type="expression" dxfId="1831" priority="96" stopIfTrue="1">
      <formula>$AG54&lt;&gt;TRUE</formula>
    </cfRule>
    <cfRule type="expression" dxfId="1830" priority="97" stopIfTrue="1">
      <formula>$A54="L"</formula>
    </cfRule>
  </conditionalFormatting>
  <conditionalFormatting sqref="D54">
    <cfRule type="expression" dxfId="1829" priority="93">
      <formula>AG54&lt;&gt;TRUE</formula>
    </cfRule>
  </conditionalFormatting>
  <conditionalFormatting sqref="E57">
    <cfRule type="expression" dxfId="1828" priority="91" stopIfTrue="1">
      <formula>AG57&lt;&gt;TRUE</formula>
    </cfRule>
    <cfRule type="expression" dxfId="1827" priority="92" stopIfTrue="1">
      <formula>A57="L"</formula>
    </cfRule>
  </conditionalFormatting>
  <conditionalFormatting sqref="J57">
    <cfRule type="expression" dxfId="1826" priority="89" stopIfTrue="1">
      <formula>AG57&lt;&gt;TRUE</formula>
    </cfRule>
    <cfRule type="expression" dxfId="1825" priority="90" stopIfTrue="1">
      <formula>AND(AH57=1,F57="")</formula>
    </cfRule>
  </conditionalFormatting>
  <conditionalFormatting sqref="L57:O57">
    <cfRule type="expression" dxfId="1824" priority="87" stopIfTrue="1">
      <formula>$AG57&lt;&gt;TRUE</formula>
    </cfRule>
    <cfRule type="expression" dxfId="1823" priority="88" stopIfTrue="1">
      <formula>$A57="L"</formula>
    </cfRule>
  </conditionalFormatting>
  <conditionalFormatting sqref="D57">
    <cfRule type="expression" dxfId="1822" priority="84">
      <formula>AG57&lt;&gt;TRUE</formula>
    </cfRule>
  </conditionalFormatting>
  <conditionalFormatting sqref="E60">
    <cfRule type="expression" dxfId="1821" priority="82" stopIfTrue="1">
      <formula>AG60&lt;&gt;TRUE</formula>
    </cfRule>
    <cfRule type="expression" dxfId="1820" priority="83" stopIfTrue="1">
      <formula>A60="L"</formula>
    </cfRule>
  </conditionalFormatting>
  <conditionalFormatting sqref="J60">
    <cfRule type="expression" dxfId="1819" priority="80" stopIfTrue="1">
      <formula>AG60&lt;&gt;TRUE</formula>
    </cfRule>
    <cfRule type="expression" dxfId="1818" priority="81" stopIfTrue="1">
      <formula>AND(AH60=1,F60="")</formula>
    </cfRule>
  </conditionalFormatting>
  <conditionalFormatting sqref="L60:O60">
    <cfRule type="expression" dxfId="1817" priority="78" stopIfTrue="1">
      <formula>$AG60&lt;&gt;TRUE</formula>
    </cfRule>
    <cfRule type="expression" dxfId="1816" priority="79" stopIfTrue="1">
      <formula>$A60="L"</formula>
    </cfRule>
  </conditionalFormatting>
  <conditionalFormatting sqref="D60">
    <cfRule type="expression" dxfId="1815" priority="75">
      <formula>AG60&lt;&gt;TRUE</formula>
    </cfRule>
  </conditionalFormatting>
  <conditionalFormatting sqref="E63">
    <cfRule type="expression" dxfId="1814" priority="73" stopIfTrue="1">
      <formula>AG63&lt;&gt;TRUE</formula>
    </cfRule>
    <cfRule type="expression" dxfId="1813" priority="74" stopIfTrue="1">
      <formula>A63="L"</formula>
    </cfRule>
  </conditionalFormatting>
  <conditionalFormatting sqref="J63">
    <cfRule type="expression" dxfId="1812" priority="71" stopIfTrue="1">
      <formula>AG63&lt;&gt;TRUE</formula>
    </cfRule>
    <cfRule type="expression" dxfId="1811" priority="72" stopIfTrue="1">
      <formula>AND(AH63=1,F63="")</formula>
    </cfRule>
  </conditionalFormatting>
  <conditionalFormatting sqref="L63:O63">
    <cfRule type="expression" dxfId="1810" priority="69" stopIfTrue="1">
      <formula>$AG63&lt;&gt;TRUE</formula>
    </cfRule>
    <cfRule type="expression" dxfId="1809" priority="70" stopIfTrue="1">
      <formula>$A63="L"</formula>
    </cfRule>
  </conditionalFormatting>
  <conditionalFormatting sqref="D63">
    <cfRule type="expression" dxfId="1808" priority="66">
      <formula>AG63&lt;&gt;TRUE</formula>
    </cfRule>
  </conditionalFormatting>
  <conditionalFormatting sqref="E66">
    <cfRule type="expression" dxfId="1807" priority="64" stopIfTrue="1">
      <formula>AG66&lt;&gt;TRUE</formula>
    </cfRule>
    <cfRule type="expression" dxfId="1806" priority="65" stopIfTrue="1">
      <formula>A66="L"</formula>
    </cfRule>
  </conditionalFormatting>
  <conditionalFormatting sqref="J66">
    <cfRule type="expression" dxfId="1805" priority="62" stopIfTrue="1">
      <formula>AG66&lt;&gt;TRUE</formula>
    </cfRule>
    <cfRule type="expression" dxfId="1804" priority="63" stopIfTrue="1">
      <formula>AND(AH66=1,F66="")</formula>
    </cfRule>
  </conditionalFormatting>
  <conditionalFormatting sqref="L66:O66">
    <cfRule type="expression" dxfId="1803" priority="60" stopIfTrue="1">
      <formula>$AG66&lt;&gt;TRUE</formula>
    </cfRule>
    <cfRule type="expression" dxfId="1802" priority="61" stopIfTrue="1">
      <formula>$A66="L"</formula>
    </cfRule>
  </conditionalFormatting>
  <conditionalFormatting sqref="D66">
    <cfRule type="expression" dxfId="1801" priority="57">
      <formula>AG66&lt;&gt;TRUE</formula>
    </cfRule>
  </conditionalFormatting>
  <conditionalFormatting sqref="E69">
    <cfRule type="expression" dxfId="1800" priority="55" stopIfTrue="1">
      <formula>AG69&lt;&gt;TRUE</formula>
    </cfRule>
    <cfRule type="expression" dxfId="1799" priority="56" stopIfTrue="1">
      <formula>A69="L"</formula>
    </cfRule>
  </conditionalFormatting>
  <conditionalFormatting sqref="J69">
    <cfRule type="expression" dxfId="1798" priority="53" stopIfTrue="1">
      <formula>AG69&lt;&gt;TRUE</formula>
    </cfRule>
    <cfRule type="expression" dxfId="1797" priority="54" stopIfTrue="1">
      <formula>AND(AH69=1,F69="")</formula>
    </cfRule>
  </conditionalFormatting>
  <conditionalFormatting sqref="L69:O69">
    <cfRule type="expression" dxfId="1796" priority="51" stopIfTrue="1">
      <formula>$AG69&lt;&gt;TRUE</formula>
    </cfRule>
    <cfRule type="expression" dxfId="1795" priority="52" stopIfTrue="1">
      <formula>$A69="L"</formula>
    </cfRule>
  </conditionalFormatting>
  <conditionalFormatting sqref="D69">
    <cfRule type="expression" dxfId="1794" priority="48">
      <formula>AG69&lt;&gt;TRUE</formula>
    </cfRule>
  </conditionalFormatting>
  <conditionalFormatting sqref="E72">
    <cfRule type="expression" dxfId="1793" priority="46" stopIfTrue="1">
      <formula>AG72&lt;&gt;TRUE</formula>
    </cfRule>
    <cfRule type="expression" dxfId="1792" priority="47" stopIfTrue="1">
      <formula>A72="L"</formula>
    </cfRule>
  </conditionalFormatting>
  <conditionalFormatting sqref="J72">
    <cfRule type="expression" dxfId="1791" priority="44" stopIfTrue="1">
      <formula>AG72&lt;&gt;TRUE</formula>
    </cfRule>
    <cfRule type="expression" dxfId="1790" priority="45" stopIfTrue="1">
      <formula>AND(AH72=1,F72="")</formula>
    </cfRule>
  </conditionalFormatting>
  <conditionalFormatting sqref="L72:O72">
    <cfRule type="expression" dxfId="1789" priority="42" stopIfTrue="1">
      <formula>$AG72&lt;&gt;TRUE</formula>
    </cfRule>
    <cfRule type="expression" dxfId="1788" priority="43" stopIfTrue="1">
      <formula>$A72="L"</formula>
    </cfRule>
  </conditionalFormatting>
  <conditionalFormatting sqref="D72">
    <cfRule type="expression" dxfId="1787" priority="39">
      <formula>AG72&lt;&gt;TRUE</formula>
    </cfRule>
  </conditionalFormatting>
  <conditionalFormatting sqref="F18 H18:I18">
    <cfRule type="expression" dxfId="1786" priority="38" stopIfTrue="1">
      <formula>$AG18&lt;&gt;TRUE</formula>
    </cfRule>
  </conditionalFormatting>
  <conditionalFormatting sqref="G18">
    <cfRule type="expression" dxfId="1785" priority="37" stopIfTrue="1">
      <formula>$AG18&lt;&gt;TRUE</formula>
    </cfRule>
  </conditionalFormatting>
  <conditionalFormatting sqref="F21 H21:I21">
    <cfRule type="expression" dxfId="1784" priority="36" stopIfTrue="1">
      <formula>$AG21&lt;&gt;TRUE</formula>
    </cfRule>
  </conditionalFormatting>
  <conditionalFormatting sqref="G21">
    <cfRule type="expression" dxfId="1783" priority="35" stopIfTrue="1">
      <formula>$AG21&lt;&gt;TRUE</formula>
    </cfRule>
  </conditionalFormatting>
  <conditionalFormatting sqref="F24 H24:I24">
    <cfRule type="expression" dxfId="1782" priority="34" stopIfTrue="1">
      <formula>$AG24&lt;&gt;TRUE</formula>
    </cfRule>
  </conditionalFormatting>
  <conditionalFormatting sqref="G24">
    <cfRule type="expression" dxfId="1781" priority="33" stopIfTrue="1">
      <formula>$AG24&lt;&gt;TRUE</formula>
    </cfRule>
  </conditionalFormatting>
  <conditionalFormatting sqref="F27">
    <cfRule type="expression" dxfId="1780" priority="31">
      <formula>$AG27&lt;&gt;TRUE</formula>
    </cfRule>
    <cfRule type="expression" dxfId="1779" priority="32">
      <formula>$J27&lt;&gt;""</formula>
    </cfRule>
  </conditionalFormatting>
  <conditionalFormatting sqref="F30 H30:I30">
    <cfRule type="expression" dxfId="1778" priority="30" stopIfTrue="1">
      <formula>$AG30&lt;&gt;TRUE</formula>
    </cfRule>
  </conditionalFormatting>
  <conditionalFormatting sqref="G30">
    <cfRule type="expression" dxfId="1777" priority="29" stopIfTrue="1">
      <formula>$AG30&lt;&gt;TRUE</formula>
    </cfRule>
  </conditionalFormatting>
  <conditionalFormatting sqref="F33 H33:I33">
    <cfRule type="expression" dxfId="1776" priority="28" stopIfTrue="1">
      <formula>$AG33&lt;&gt;TRUE</formula>
    </cfRule>
  </conditionalFormatting>
  <conditionalFormatting sqref="G33">
    <cfRule type="expression" dxfId="1775" priority="27" stopIfTrue="1">
      <formula>$AG33&lt;&gt;TRUE</formula>
    </cfRule>
  </conditionalFormatting>
  <conditionalFormatting sqref="F36 H36:I36">
    <cfRule type="expression" dxfId="1774" priority="26" stopIfTrue="1">
      <formula>$AG36&lt;&gt;TRUE</formula>
    </cfRule>
  </conditionalFormatting>
  <conditionalFormatting sqref="G36">
    <cfRule type="expression" dxfId="1773" priority="25" stopIfTrue="1">
      <formula>$AG36&lt;&gt;TRUE</formula>
    </cfRule>
  </conditionalFormatting>
  <conditionalFormatting sqref="F39 H39:I39">
    <cfRule type="expression" dxfId="1772" priority="24" stopIfTrue="1">
      <formula>$AG39&lt;&gt;TRUE</formula>
    </cfRule>
  </conditionalFormatting>
  <conditionalFormatting sqref="G39">
    <cfRule type="expression" dxfId="1771" priority="23" stopIfTrue="1">
      <formula>$AG39&lt;&gt;TRUE</formula>
    </cfRule>
  </conditionalFormatting>
  <conditionalFormatting sqref="F42 H42:I42">
    <cfRule type="expression" dxfId="1770" priority="22" stopIfTrue="1">
      <formula>$AG42&lt;&gt;TRUE</formula>
    </cfRule>
  </conditionalFormatting>
  <conditionalFormatting sqref="G42">
    <cfRule type="expression" dxfId="1769" priority="21" stopIfTrue="1">
      <formula>$AG42&lt;&gt;TRUE</formula>
    </cfRule>
  </conditionalFormatting>
  <conditionalFormatting sqref="F45 H45:I45">
    <cfRule type="expression" dxfId="1768" priority="20" stopIfTrue="1">
      <formula>$AG45&lt;&gt;TRUE</formula>
    </cfRule>
  </conditionalFormatting>
  <conditionalFormatting sqref="G45">
    <cfRule type="expression" dxfId="1767" priority="19" stopIfTrue="1">
      <formula>$AG45&lt;&gt;TRUE</formula>
    </cfRule>
  </conditionalFormatting>
  <conditionalFormatting sqref="F48 H48:I48">
    <cfRule type="expression" dxfId="1766" priority="18" stopIfTrue="1">
      <formula>$AG48&lt;&gt;TRUE</formula>
    </cfRule>
  </conditionalFormatting>
  <conditionalFormatting sqref="G48">
    <cfRule type="expression" dxfId="1765" priority="17" stopIfTrue="1">
      <formula>$AG48&lt;&gt;TRUE</formula>
    </cfRule>
  </conditionalFormatting>
  <conditionalFormatting sqref="F51 H51:I51">
    <cfRule type="expression" dxfId="1764" priority="16" stopIfTrue="1">
      <formula>$AG51&lt;&gt;TRUE</formula>
    </cfRule>
  </conditionalFormatting>
  <conditionalFormatting sqref="G51">
    <cfRule type="expression" dxfId="1763" priority="15" stopIfTrue="1">
      <formula>$AG51&lt;&gt;TRUE</formula>
    </cfRule>
  </conditionalFormatting>
  <conditionalFormatting sqref="F54 H54:I54">
    <cfRule type="expression" dxfId="1762" priority="14" stopIfTrue="1">
      <formula>$AG54&lt;&gt;TRUE</formula>
    </cfRule>
  </conditionalFormatting>
  <conditionalFormatting sqref="G54">
    <cfRule type="expression" dxfId="1761" priority="13" stopIfTrue="1">
      <formula>$AG54&lt;&gt;TRUE</formula>
    </cfRule>
  </conditionalFormatting>
  <conditionalFormatting sqref="F57 H57:I57">
    <cfRule type="expression" dxfId="1760" priority="12" stopIfTrue="1">
      <formula>$AG57&lt;&gt;TRUE</formula>
    </cfRule>
  </conditionalFormatting>
  <conditionalFormatting sqref="G57">
    <cfRule type="expression" dxfId="1759" priority="11" stopIfTrue="1">
      <formula>$AG57&lt;&gt;TRUE</formula>
    </cfRule>
  </conditionalFormatting>
  <conditionalFormatting sqref="F60 H60:I60">
    <cfRule type="expression" dxfId="1758" priority="10" stopIfTrue="1">
      <formula>$AG60&lt;&gt;TRUE</formula>
    </cfRule>
  </conditionalFormatting>
  <conditionalFormatting sqref="G60">
    <cfRule type="expression" dxfId="1757" priority="9" stopIfTrue="1">
      <formula>$AG60&lt;&gt;TRUE</formula>
    </cfRule>
  </conditionalFormatting>
  <conditionalFormatting sqref="F63 H63:I63">
    <cfRule type="expression" dxfId="1756" priority="8" stopIfTrue="1">
      <formula>$AG63&lt;&gt;TRUE</formula>
    </cfRule>
  </conditionalFormatting>
  <conditionalFormatting sqref="G63">
    <cfRule type="expression" dxfId="1755" priority="7" stopIfTrue="1">
      <formula>$AG63&lt;&gt;TRUE</formula>
    </cfRule>
  </conditionalFormatting>
  <conditionalFormatting sqref="F66 H66:I66">
    <cfRule type="expression" dxfId="1754" priority="6" stopIfTrue="1">
      <formula>$AG66&lt;&gt;TRUE</formula>
    </cfRule>
  </conditionalFormatting>
  <conditionalFormatting sqref="G66">
    <cfRule type="expression" dxfId="1753" priority="5" stopIfTrue="1">
      <formula>$AG66&lt;&gt;TRUE</formula>
    </cfRule>
  </conditionalFormatting>
  <conditionalFormatting sqref="F69 H69:I69">
    <cfRule type="expression" dxfId="1752" priority="4" stopIfTrue="1">
      <formula>$AG69&lt;&gt;TRUE</formula>
    </cfRule>
  </conditionalFormatting>
  <conditionalFormatting sqref="G69">
    <cfRule type="expression" dxfId="1751" priority="3" stopIfTrue="1">
      <formula>$AG69&lt;&gt;TRUE</formula>
    </cfRule>
  </conditionalFormatting>
  <conditionalFormatting sqref="F72">
    <cfRule type="expression" dxfId="1750" priority="1">
      <formula>$AG72&lt;&gt;TRUE</formula>
    </cfRule>
    <cfRule type="expression" dxfId="1749" priority="2">
      <formula>$J72&lt;&gt;""</formula>
    </cfRule>
  </conditionalFormatting>
  <printOptions horizontalCentered="1"/>
  <pageMargins left="0.5" right="0.5" top="1" bottom="0.75" header="0.25" footer="0.25"/>
  <pageSetup scale="75" fitToHeight="200" orientation="landscape" r:id="rId1"/>
  <headerFooter alignWithMargins="0">
    <oddHeader>&amp;L&amp;"Arial,bold"&amp;10Teck Resources 
HVC MLE
Project No: CM00119
Audit No: XX-YY-AU-ZZZ&amp;R&amp;"Arial,bold"&amp;10Form 000.509.F9161
Form Date 23Feb2023
Page &amp;P of &amp;N
Date Prepared: 30Jul2026</oddHeader>
    <oddFooter>&amp;R&amp;"Arial,bold"&amp;10Quality Audit Checklist for Electrical Work Contractors -- C&amp;&amp;F Quality&amp;L&amp;8&amp;F; &amp;A
Copyright © 2023, Fluor Corporation.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7873" r:id="rId4" name="Option Button 1">
              <controlPr defaultSize="0" autoFill="0" autoLine="0" autoPict="0" macro="[0]!Reset_Status">
                <anchor moveWithCells="1">
                  <from>
                    <xdr:col>9</xdr:col>
                    <xdr:colOff>220980</xdr:colOff>
                    <xdr:row>2</xdr:row>
                    <xdr:rowOff>22860</xdr:rowOff>
                  </from>
                  <to>
                    <xdr:col>9</xdr:col>
                    <xdr:colOff>541020</xdr:colOff>
                    <xdr:row>2</xdr:row>
                    <xdr:rowOff>251460</xdr:rowOff>
                  </to>
                </anchor>
              </controlPr>
            </control>
          </mc:Choice>
        </mc:AlternateContent>
        <mc:AlternateContent xmlns:mc="http://schemas.openxmlformats.org/markup-compatibility/2006">
          <mc:Choice Requires="x14">
            <control shapeId="847874" r:id="rId5" name="Option Button 2">
              <controlPr defaultSize="0" autoFill="0" autoLine="0" autoPict="0" macro="[0]!Reset_Status">
                <anchor moveWithCells="1">
                  <from>
                    <xdr:col>9</xdr:col>
                    <xdr:colOff>220980</xdr:colOff>
                    <xdr:row>3</xdr:row>
                    <xdr:rowOff>22860</xdr:rowOff>
                  </from>
                  <to>
                    <xdr:col>9</xdr:col>
                    <xdr:colOff>541020</xdr:colOff>
                    <xdr:row>3</xdr:row>
                    <xdr:rowOff>251460</xdr:rowOff>
                  </to>
                </anchor>
              </controlPr>
            </control>
          </mc:Choice>
        </mc:AlternateContent>
        <mc:AlternateContent xmlns:mc="http://schemas.openxmlformats.org/markup-compatibility/2006">
          <mc:Choice Requires="x14">
            <control shapeId="847875" r:id="rId6" name="Button 3">
              <controlPr defaultSize="0" print="0" autoFill="0" autoPict="0" macro="[0]!Reset_Findings">
                <anchor moveWithCells="1">
                  <from>
                    <xdr:col>9</xdr:col>
                    <xdr:colOff>45720</xdr:colOff>
                    <xdr:row>11</xdr:row>
                    <xdr:rowOff>22860</xdr:rowOff>
                  </from>
                  <to>
                    <xdr:col>9</xdr:col>
                    <xdr:colOff>594360</xdr:colOff>
                    <xdr:row>11</xdr:row>
                    <xdr:rowOff>182880</xdr:rowOff>
                  </to>
                </anchor>
              </controlPr>
            </control>
          </mc:Choice>
        </mc:AlternateContent>
        <mc:AlternateContent xmlns:mc="http://schemas.openxmlformats.org/markup-compatibility/2006">
          <mc:Choice Requires="x14">
            <control shapeId="847876" r:id="rId7" name="Button 4">
              <controlPr defaultSize="0" print="0" autoFill="0" autoPict="0" macro="[0]!Reset_Points">
                <anchor moveWithCells="1">
                  <from>
                    <xdr:col>9</xdr:col>
                    <xdr:colOff>45720</xdr:colOff>
                    <xdr:row>15</xdr:row>
                    <xdr:rowOff>22860</xdr:rowOff>
                  </from>
                  <to>
                    <xdr:col>9</xdr:col>
                    <xdr:colOff>594360</xdr:colOff>
                    <xdr:row>15</xdr:row>
                    <xdr:rowOff>182880</xdr:rowOff>
                  </to>
                </anchor>
              </controlPr>
            </control>
          </mc:Choice>
        </mc:AlternateContent>
        <mc:AlternateContent xmlns:mc="http://schemas.openxmlformats.org/markup-compatibility/2006">
          <mc:Choice Requires="x14">
            <control shapeId="847877" r:id="rId8" name="Button 5">
              <controlPr defaultSize="0" print="0" autoFill="0" autoPict="0" macro="[0]!Add_Finding_Button">
                <anchor moveWithCells="1">
                  <from>
                    <xdr:col>4</xdr:col>
                    <xdr:colOff>3528060</xdr:colOff>
                    <xdr:row>11</xdr:row>
                    <xdr:rowOff>22860</xdr:rowOff>
                  </from>
                  <to>
                    <xdr:col>4</xdr:col>
                    <xdr:colOff>4084320</xdr:colOff>
                    <xdr:row>11</xdr:row>
                    <xdr:rowOff>182880</xdr:rowOff>
                  </to>
                </anchor>
              </controlPr>
            </control>
          </mc:Choice>
        </mc:AlternateContent>
        <mc:AlternateContent xmlns:mc="http://schemas.openxmlformats.org/markup-compatibility/2006">
          <mc:Choice Requires="x14">
            <control shapeId="847878" r:id="rId9" name="Button 6">
              <controlPr defaultSize="0" print="0" autoFill="0" autoPict="0" macro="[0]!Remove_Finding_Button">
                <anchor moveWithCells="1">
                  <from>
                    <xdr:col>4</xdr:col>
                    <xdr:colOff>4114800</xdr:colOff>
                    <xdr:row>11</xdr:row>
                    <xdr:rowOff>22860</xdr:rowOff>
                  </from>
                  <to>
                    <xdr:col>4</xdr:col>
                    <xdr:colOff>4671060</xdr:colOff>
                    <xdr:row>11</xdr:row>
                    <xdr:rowOff>182880</xdr:rowOff>
                  </to>
                </anchor>
              </controlPr>
            </control>
          </mc:Choice>
        </mc:AlternateContent>
        <mc:AlternateContent xmlns:mc="http://schemas.openxmlformats.org/markup-compatibility/2006">
          <mc:Choice Requires="x14">
            <control shapeId="847879" r:id="rId10" name="Button 7">
              <controlPr defaultSize="0" print="0" autoFill="0" autoPict="0" macro="[0]!Comments_Insert_Row">
                <anchor moveWithCells="1">
                  <from>
                    <xdr:col>9</xdr:col>
                    <xdr:colOff>2476500</xdr:colOff>
                    <xdr:row>73</xdr:row>
                    <xdr:rowOff>7620</xdr:rowOff>
                  </from>
                  <to>
                    <xdr:col>9</xdr:col>
                    <xdr:colOff>3398520</xdr:colOff>
                    <xdr:row>74</xdr:row>
                    <xdr:rowOff>0</xdr:rowOff>
                  </to>
                </anchor>
              </controlPr>
            </control>
          </mc:Choice>
        </mc:AlternateContent>
        <mc:AlternateContent xmlns:mc="http://schemas.openxmlformats.org/markup-compatibility/2006">
          <mc:Choice Requires="x14">
            <control shapeId="847880" r:id="rId11" name="Button 8">
              <controlPr defaultSize="0" print="0" autoFill="0" autoPict="0" macro="[0]!Comments_Delete_Row">
                <anchor moveWithCells="1">
                  <from>
                    <xdr:col>9</xdr:col>
                    <xdr:colOff>3429000</xdr:colOff>
                    <xdr:row>73</xdr:row>
                    <xdr:rowOff>7620</xdr:rowOff>
                  </from>
                  <to>
                    <xdr:col>9</xdr:col>
                    <xdr:colOff>4251960</xdr:colOff>
                    <xdr:row>74</xdr:row>
                    <xdr:rowOff>0</xdr:rowOff>
                  </to>
                </anchor>
              </controlPr>
            </control>
          </mc:Choice>
        </mc:AlternateContent>
        <mc:AlternateContent xmlns:mc="http://schemas.openxmlformats.org/markup-compatibility/2006">
          <mc:Choice Requires="x14">
            <control shapeId="847881" r:id="rId12" name="Button 9">
              <controlPr defaultSize="0" print="0" autoFill="0" autoPict="0" macro="[0]!Add_POA_Button">
                <anchor moveWithCells="1">
                  <from>
                    <xdr:col>4</xdr:col>
                    <xdr:colOff>3528060</xdr:colOff>
                    <xdr:row>15</xdr:row>
                    <xdr:rowOff>22860</xdr:rowOff>
                  </from>
                  <to>
                    <xdr:col>4</xdr:col>
                    <xdr:colOff>4084320</xdr:colOff>
                    <xdr:row>15</xdr:row>
                    <xdr:rowOff>182880</xdr:rowOff>
                  </to>
                </anchor>
              </controlPr>
            </control>
          </mc:Choice>
        </mc:AlternateContent>
        <mc:AlternateContent xmlns:mc="http://schemas.openxmlformats.org/markup-compatibility/2006">
          <mc:Choice Requires="x14">
            <control shapeId="847882" r:id="rId13" name="Button 10">
              <controlPr defaultSize="0" print="0" autoFill="0" autoPict="0" macro="[0]!Remove_POA_Button">
                <anchor moveWithCells="1">
                  <from>
                    <xdr:col>4</xdr:col>
                    <xdr:colOff>4114800</xdr:colOff>
                    <xdr:row>15</xdr:row>
                    <xdr:rowOff>22860</xdr:rowOff>
                  </from>
                  <to>
                    <xdr:col>4</xdr:col>
                    <xdr:colOff>4671060</xdr:colOff>
                    <xdr:row>15</xdr:row>
                    <xdr:rowOff>182880</xdr:rowOff>
                  </to>
                </anchor>
              </controlPr>
            </control>
          </mc:Choice>
        </mc:AlternateContent>
        <mc:AlternateContent xmlns:mc="http://schemas.openxmlformats.org/markup-compatibility/2006">
          <mc:Choice Requires="x14">
            <control shapeId="847883" r:id="rId14" name="Spell Check Button">
              <controlPr defaultSize="0" print="0" autoFill="0" autoPict="0" macro="[0]!Spell_Check_Topic">
                <anchor moveWithCells="1">
                  <from>
                    <xdr:col>5</xdr:col>
                    <xdr:colOff>22860</xdr:colOff>
                    <xdr:row>4</xdr:row>
                    <xdr:rowOff>22860</xdr:rowOff>
                  </from>
                  <to>
                    <xdr:col>9</xdr:col>
                    <xdr:colOff>0</xdr:colOff>
                    <xdr:row>4</xdr:row>
                    <xdr:rowOff>182880</xdr:rowOff>
                  </to>
                </anchor>
              </controlPr>
            </control>
          </mc:Choice>
        </mc:AlternateContent>
        <mc:AlternateContent xmlns:mc="http://schemas.openxmlformats.org/markup-compatibility/2006">
          <mc:Choice Requires="x14">
            <control shapeId="847884" r:id="rId15" name="Button 12">
              <controlPr defaultSize="0" print="0" autoFill="0" autoPict="0" macro="[0]!Audit_Sum_Insert_Row">
                <anchor moveWithCells="1">
                  <from>
                    <xdr:col>9</xdr:col>
                    <xdr:colOff>2476500</xdr:colOff>
                    <xdr:row>7</xdr:row>
                    <xdr:rowOff>22860</xdr:rowOff>
                  </from>
                  <to>
                    <xdr:col>9</xdr:col>
                    <xdr:colOff>3398520</xdr:colOff>
                    <xdr:row>7</xdr:row>
                    <xdr:rowOff>182880</xdr:rowOff>
                  </to>
                </anchor>
              </controlPr>
            </control>
          </mc:Choice>
        </mc:AlternateContent>
        <mc:AlternateContent xmlns:mc="http://schemas.openxmlformats.org/markup-compatibility/2006">
          <mc:Choice Requires="x14">
            <control shapeId="847885" r:id="rId16" name="Button 13">
              <controlPr defaultSize="0" print="0" autoFill="0" autoPict="0" macro="[0]!Audit_Sum_Delete_Row">
                <anchor moveWithCells="1">
                  <from>
                    <xdr:col>9</xdr:col>
                    <xdr:colOff>3429000</xdr:colOff>
                    <xdr:row>7</xdr:row>
                    <xdr:rowOff>22860</xdr:rowOff>
                  </from>
                  <to>
                    <xdr:col>9</xdr:col>
                    <xdr:colOff>4251960</xdr:colOff>
                    <xdr:row>7</xdr:row>
                    <xdr:rowOff>182880</xdr:rowOff>
                  </to>
                </anchor>
              </controlPr>
            </control>
          </mc:Choice>
        </mc:AlternateContent>
        <mc:AlternateContent xmlns:mc="http://schemas.openxmlformats.org/markup-compatibility/2006">
          <mc:Choice Requires="x14">
            <control shapeId="847886" r:id="rId17" name="AddRow_Button">
              <controlPr defaultSize="0" print="0" autoFill="0" autoPict="0" macro="[0]!Intro_Insert_Row">
                <anchor moveWithCells="1">
                  <from>
                    <xdr:col>9</xdr:col>
                    <xdr:colOff>2476500</xdr:colOff>
                    <xdr:row>4</xdr:row>
                    <xdr:rowOff>22860</xdr:rowOff>
                  </from>
                  <to>
                    <xdr:col>9</xdr:col>
                    <xdr:colOff>3398520</xdr:colOff>
                    <xdr:row>4</xdr:row>
                    <xdr:rowOff>182880</xdr:rowOff>
                  </to>
                </anchor>
              </controlPr>
            </control>
          </mc:Choice>
        </mc:AlternateContent>
        <mc:AlternateContent xmlns:mc="http://schemas.openxmlformats.org/markup-compatibility/2006">
          <mc:Choice Requires="x14">
            <control shapeId="847887" r:id="rId18" name="DeleteRow_Button">
              <controlPr defaultSize="0" print="0" autoFill="0" autoPict="0" macro="[0]!Intro_Delete_Row">
                <anchor moveWithCells="1">
                  <from>
                    <xdr:col>9</xdr:col>
                    <xdr:colOff>3429000</xdr:colOff>
                    <xdr:row>4</xdr:row>
                    <xdr:rowOff>22860</xdr:rowOff>
                  </from>
                  <to>
                    <xdr:col>9</xdr:col>
                    <xdr:colOff>4251960</xdr:colOff>
                    <xdr:row>4</xdr:row>
                    <xdr:rowOff>182880</xdr:rowOff>
                  </to>
                </anchor>
              </controlPr>
            </control>
          </mc:Choice>
        </mc:AlternateContent>
        <mc:AlternateContent xmlns:mc="http://schemas.openxmlformats.org/markup-compatibility/2006">
          <mc:Choice Requires="x14">
            <control shapeId="847888" r:id="rId19" name="Edit_Button">
              <controlPr defaultSize="0" print="0" autoFill="0" autoPict="0" macro="[0]!Edit_Name">
                <anchor moveWithCells="1">
                  <from>
                    <xdr:col>7</xdr:col>
                    <xdr:colOff>137160</xdr:colOff>
                    <xdr:row>2</xdr:row>
                    <xdr:rowOff>182880</xdr:rowOff>
                  </from>
                  <to>
                    <xdr:col>8</xdr:col>
                    <xdr:colOff>259080</xdr:colOff>
                    <xdr:row>3</xdr:row>
                    <xdr:rowOff>76200</xdr:rowOff>
                  </to>
                </anchor>
              </controlPr>
            </control>
          </mc:Choice>
        </mc:AlternateContent>
        <mc:AlternateContent xmlns:mc="http://schemas.openxmlformats.org/markup-compatibility/2006">
          <mc:Choice Requires="x14">
            <control shapeId="847889" r:id="rId20" name="Hide Button">
              <controlPr defaultSize="0" print="0" autoFill="0" autoPict="0" macro="'1. QUALITY MANAGEMENT SYSTEM'!Hide_POA">
                <anchor moveWithCells="1">
                  <from>
                    <xdr:col>4</xdr:col>
                    <xdr:colOff>2118360</xdr:colOff>
                    <xdr:row>15</xdr:row>
                    <xdr:rowOff>22860</xdr:rowOff>
                  </from>
                  <to>
                    <xdr:col>4</xdr:col>
                    <xdr:colOff>3489960</xdr:colOff>
                    <xdr:row>15</xdr:row>
                    <xdr:rowOff>182880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C17F1-3446-492A-93A1-FB07CDD20467}">
  <sheetPr codeName="Sheet16">
    <tabColor indexed="12"/>
    <outlinePr summaryBelow="0"/>
    <pageSetUpPr fitToPage="1"/>
  </sheetPr>
  <dimension ref="A1:FL152"/>
  <sheetViews>
    <sheetView showGridLines="0" showRowColHeaders="0" showOutlineSymbols="0" zoomScale="90" zoomScaleNormal="90" zoomScaleSheetLayoutView="81" workbookViewId="0">
      <selection activeCell="C3" sqref="C3:I4"/>
    </sheetView>
  </sheetViews>
  <sheetFormatPr defaultColWidth="9.33203125" defaultRowHeight="13.2" outlineLevelRow="1" x14ac:dyDescent="0.25"/>
  <cols>
    <col min="1" max="1" width="2.6640625" customWidth="1"/>
    <col min="2" max="2" width="1.44140625" customWidth="1"/>
    <col min="3" max="3" width="4.6640625" customWidth="1"/>
    <col min="4" max="4" width="7.6640625" customWidth="1"/>
    <col min="5" max="5" width="70.6640625" customWidth="1"/>
    <col min="6" max="9" width="4.6640625" customWidth="1"/>
    <col min="10" max="10" width="68.6640625" customWidth="1"/>
    <col min="11" max="11" width="1.6640625" customWidth="1"/>
    <col min="12" max="12" width="17.6640625" hidden="1" customWidth="1"/>
    <col min="13" max="15" width="10.6640625" hidden="1" customWidth="1"/>
    <col min="16" max="16" width="1.44140625" customWidth="1"/>
    <col min="18" max="39" width="9.33203125" hidden="1" customWidth="1"/>
    <col min="40" max="40" width="163.6640625" hidden="1" customWidth="1"/>
    <col min="41" max="60" width="9.33203125" hidden="1" customWidth="1"/>
    <col min="61" max="160" width="2.6640625" hidden="1" customWidth="1"/>
    <col min="161" max="161" width="5.6640625" hidden="1" customWidth="1"/>
    <col min="162" max="162" width="9.33203125" hidden="1" customWidth="1"/>
  </cols>
  <sheetData>
    <row r="1" spans="1:168" ht="6" customHeight="1" x14ac:dyDescent="0.25">
      <c r="A1" s="494"/>
      <c r="B1" s="1"/>
      <c r="C1" s="1"/>
      <c r="D1" s="2"/>
      <c r="E1" s="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228"/>
      <c r="AP1" s="228"/>
      <c r="AQ1" s="228"/>
      <c r="AR1" s="1"/>
      <c r="AS1" s="1"/>
      <c r="AT1" s="1"/>
      <c r="AU1" s="1"/>
      <c r="AV1" s="1"/>
      <c r="AW1" s="1"/>
      <c r="AX1" s="1"/>
      <c r="AY1" s="1"/>
      <c r="AZ1" s="1"/>
      <c r="BA1" s="1"/>
      <c r="BB1" s="1"/>
      <c r="BC1" s="1"/>
      <c r="BD1" s="1"/>
      <c r="BE1" s="1"/>
      <c r="BF1" s="1"/>
      <c r="BG1" s="1"/>
      <c r="BH1" s="1"/>
      <c r="BI1" s="261"/>
      <c r="BJ1" s="262">
        <v>1</v>
      </c>
      <c r="BK1" s="262">
        <v>2</v>
      </c>
      <c r="BL1" s="262">
        <v>3</v>
      </c>
      <c r="BM1" s="262">
        <v>4</v>
      </c>
      <c r="BN1" s="262">
        <v>5</v>
      </c>
      <c r="BO1" s="262">
        <v>6</v>
      </c>
      <c r="BP1" s="261"/>
      <c r="BQ1" s="261"/>
      <c r="BR1" s="261"/>
      <c r="BS1" s="262">
        <v>1</v>
      </c>
      <c r="BT1" s="262">
        <v>2</v>
      </c>
      <c r="BU1" s="262">
        <v>3</v>
      </c>
      <c r="BV1" s="262">
        <v>4</v>
      </c>
      <c r="BW1" s="262">
        <v>5</v>
      </c>
      <c r="BX1" s="262">
        <v>6</v>
      </c>
      <c r="BY1" s="262">
        <v>1</v>
      </c>
      <c r="BZ1" s="262">
        <v>2</v>
      </c>
      <c r="CA1" s="262">
        <v>3</v>
      </c>
      <c r="CB1" s="262">
        <v>4</v>
      </c>
      <c r="CC1" s="262">
        <v>1</v>
      </c>
      <c r="CD1" s="262">
        <v>2</v>
      </c>
      <c r="CE1" s="262">
        <v>1</v>
      </c>
      <c r="CF1" s="262">
        <v>2</v>
      </c>
      <c r="CG1" s="262">
        <v>1</v>
      </c>
      <c r="CH1" s="262">
        <v>2</v>
      </c>
      <c r="CI1" s="262">
        <v>1</v>
      </c>
      <c r="CJ1" s="262">
        <v>2</v>
      </c>
      <c r="CK1" s="262">
        <v>3</v>
      </c>
      <c r="CL1" s="261"/>
      <c r="CM1" s="261"/>
      <c r="CN1" s="261"/>
      <c r="CO1" s="262">
        <v>1</v>
      </c>
      <c r="CP1" s="262">
        <v>2</v>
      </c>
      <c r="CQ1" s="262">
        <v>3</v>
      </c>
      <c r="CR1" s="262">
        <v>4</v>
      </c>
      <c r="CS1" s="262">
        <v>5</v>
      </c>
      <c r="CT1" s="261"/>
      <c r="CV1" s="261"/>
      <c r="CW1" s="262">
        <v>1</v>
      </c>
      <c r="CX1" s="262">
        <v>2</v>
      </c>
      <c r="CY1" s="262">
        <v>3</v>
      </c>
      <c r="CZ1" s="262">
        <v>4</v>
      </c>
      <c r="DA1" s="262">
        <v>5</v>
      </c>
      <c r="DB1" s="262">
        <v>6</v>
      </c>
      <c r="DC1" s="262">
        <v>7</v>
      </c>
      <c r="DD1" s="262">
        <v>8</v>
      </c>
      <c r="DE1" s="262">
        <v>9</v>
      </c>
      <c r="DF1" s="261"/>
      <c r="DG1" s="261"/>
      <c r="DH1" s="261"/>
      <c r="DI1" s="262">
        <v>1</v>
      </c>
      <c r="DJ1" s="262">
        <v>2</v>
      </c>
      <c r="DK1" s="261"/>
      <c r="DL1" s="261"/>
      <c r="DM1" s="261"/>
      <c r="DN1" s="262">
        <v>1</v>
      </c>
      <c r="DO1" s="262">
        <v>2</v>
      </c>
      <c r="DP1" s="261"/>
      <c r="DQ1" s="261"/>
      <c r="DR1" s="261"/>
      <c r="DS1" s="262">
        <v>1</v>
      </c>
      <c r="DT1" s="262"/>
      <c r="DU1" s="261"/>
      <c r="DV1" s="261"/>
      <c r="DW1" s="261"/>
      <c r="DX1" s="262">
        <v>1</v>
      </c>
      <c r="DY1" s="262"/>
      <c r="DZ1" s="261"/>
      <c r="EA1" s="261"/>
      <c r="EB1" s="261"/>
      <c r="EC1" s="262">
        <v>1</v>
      </c>
      <c r="ED1" s="262"/>
      <c r="EE1" s="261"/>
      <c r="EF1" s="261"/>
      <c r="EG1" s="261"/>
      <c r="EH1" s="262">
        <v>1</v>
      </c>
      <c r="EI1" s="262"/>
      <c r="EJ1" s="261"/>
      <c r="EK1" s="261"/>
      <c r="EL1" s="261"/>
      <c r="EM1" s="262">
        <v>1</v>
      </c>
      <c r="EN1" s="262"/>
      <c r="EO1" s="261"/>
      <c r="EP1" s="201"/>
      <c r="FF1" s="252" t="s">
        <v>167</v>
      </c>
      <c r="FG1" s="281"/>
      <c r="FH1" s="281"/>
      <c r="FI1" s="281"/>
      <c r="FJ1" s="281"/>
      <c r="FK1" s="281"/>
      <c r="FL1" s="281"/>
    </row>
    <row r="2" spans="1:168" ht="8.25" customHeight="1" thickBot="1" x14ac:dyDescent="0.3">
      <c r="A2" s="494"/>
      <c r="D2" s="3"/>
      <c r="E2" s="3"/>
      <c r="Q2" s="1"/>
      <c r="AM2" s="1"/>
      <c r="AN2" s="1"/>
      <c r="AO2" s="228"/>
      <c r="AP2" s="228"/>
      <c r="AQ2" s="228"/>
      <c r="AR2" s="1"/>
      <c r="AS2" s="1"/>
      <c r="AT2" s="1"/>
      <c r="AU2" s="1"/>
      <c r="AV2" s="1"/>
      <c r="AW2" s="1"/>
      <c r="AX2" s="1"/>
      <c r="AY2" s="1"/>
      <c r="AZ2" s="1"/>
      <c r="BA2" s="1"/>
      <c r="BB2" s="1"/>
      <c r="BC2" s="1"/>
      <c r="BD2" s="1"/>
      <c r="BE2" s="1"/>
      <c r="BF2" s="1"/>
      <c r="BG2" s="1"/>
      <c r="BH2" s="1"/>
      <c r="BI2" s="557" t="s">
        <v>183</v>
      </c>
      <c r="BJ2" s="558"/>
      <c r="BK2" s="558"/>
      <c r="BL2" s="558"/>
      <c r="BM2" s="558"/>
      <c r="BN2" s="558"/>
      <c r="BO2" s="558"/>
      <c r="BP2" s="559"/>
      <c r="BQ2" s="273"/>
      <c r="BR2" s="557" t="s">
        <v>184</v>
      </c>
      <c r="BS2" s="558"/>
      <c r="BT2" s="558"/>
      <c r="BU2" s="558"/>
      <c r="BV2" s="558"/>
      <c r="BW2" s="558"/>
      <c r="BX2" s="558"/>
      <c r="BY2" s="558"/>
      <c r="BZ2" s="558"/>
      <c r="CA2" s="558"/>
      <c r="CB2" s="558"/>
      <c r="CC2" s="558"/>
      <c r="CD2" s="558"/>
      <c r="CE2" s="558"/>
      <c r="CF2" s="558"/>
      <c r="CG2" s="558"/>
      <c r="CH2" s="558"/>
      <c r="CI2" s="558"/>
      <c r="CJ2" s="558"/>
      <c r="CK2" s="558"/>
      <c r="CL2" s="559"/>
      <c r="CM2" s="273"/>
      <c r="CN2" s="557" t="s">
        <v>172</v>
      </c>
      <c r="CO2" s="558"/>
      <c r="CP2" s="558"/>
      <c r="CQ2" s="558"/>
      <c r="CR2" s="558"/>
      <c r="CS2" s="558"/>
      <c r="CT2" s="559"/>
      <c r="CU2" s="274"/>
      <c r="CV2" s="557" t="s">
        <v>173</v>
      </c>
      <c r="CW2" s="558"/>
      <c r="CX2" s="558"/>
      <c r="CY2" s="558"/>
      <c r="CZ2" s="558"/>
      <c r="DA2" s="558"/>
      <c r="DB2" s="558"/>
      <c r="DC2" s="558"/>
      <c r="DD2" s="558"/>
      <c r="DE2" s="558"/>
      <c r="DF2" s="559"/>
      <c r="DG2" s="273"/>
      <c r="DH2" s="547" t="s">
        <v>185</v>
      </c>
      <c r="DI2" s="558"/>
      <c r="DJ2" s="558"/>
      <c r="DK2" s="559"/>
      <c r="DL2" s="273"/>
      <c r="DM2" s="567" t="s">
        <v>186</v>
      </c>
      <c r="DN2" s="567"/>
      <c r="DO2" s="567"/>
      <c r="DP2" s="567"/>
      <c r="DQ2" s="273"/>
      <c r="DR2" s="547" t="s">
        <v>187</v>
      </c>
      <c r="DS2" s="548"/>
      <c r="DT2" s="548"/>
      <c r="DU2" s="549"/>
      <c r="DV2" s="273"/>
      <c r="DW2" s="547" t="s">
        <v>188</v>
      </c>
      <c r="DX2" s="548"/>
      <c r="DY2" s="548"/>
      <c r="DZ2" s="549"/>
      <c r="EA2" s="273"/>
      <c r="EB2" s="547" t="s">
        <v>189</v>
      </c>
      <c r="EC2" s="548"/>
      <c r="ED2" s="548"/>
      <c r="EE2" s="549"/>
      <c r="EF2" s="273"/>
      <c r="EG2" s="547" t="s">
        <v>190</v>
      </c>
      <c r="EH2" s="548"/>
      <c r="EI2" s="548"/>
      <c r="EJ2" s="549"/>
      <c r="EK2" s="273"/>
      <c r="EL2" s="547" t="s">
        <v>191</v>
      </c>
      <c r="EM2" s="548"/>
      <c r="EN2" s="548"/>
      <c r="EO2" s="549"/>
      <c r="EP2" s="201"/>
      <c r="FF2" s="228"/>
      <c r="FG2" s="281"/>
      <c r="FH2" s="281"/>
      <c r="FI2" s="281"/>
      <c r="FJ2" s="281"/>
      <c r="FK2" s="281"/>
      <c r="FL2" s="281"/>
    </row>
    <row r="3" spans="1:168" ht="21.75" customHeight="1" thickBot="1" x14ac:dyDescent="0.3">
      <c r="A3" s="28" t="s">
        <v>526</v>
      </c>
      <c r="C3" s="604" t="s">
        <v>799</v>
      </c>
      <c r="D3" s="605"/>
      <c r="E3" s="605"/>
      <c r="F3" s="605"/>
      <c r="G3" s="605"/>
      <c r="H3" s="605"/>
      <c r="I3" s="606"/>
      <c r="J3" s="95" t="s">
        <v>624</v>
      </c>
      <c r="K3" s="97"/>
      <c r="Q3" s="1"/>
      <c r="R3" s="155" t="s">
        <v>625</v>
      </c>
      <c r="S3" s="155"/>
      <c r="V3" s="156" t="s">
        <v>626</v>
      </c>
      <c r="W3" s="64" t="s">
        <v>625</v>
      </c>
      <c r="X3" s="4">
        <f>X12</f>
        <v>0</v>
      </c>
      <c r="Y3" s="4">
        <f>Y12</f>
        <v>0</v>
      </c>
      <c r="Z3" s="4">
        <f>Z12</f>
        <v>0</v>
      </c>
      <c r="AA3" s="4">
        <f>AA12</f>
        <v>0</v>
      </c>
      <c r="AB3" s="4"/>
      <c r="AC3" s="4">
        <f>AC12</f>
        <v>0</v>
      </c>
      <c r="AD3" s="156" t="s">
        <v>627</v>
      </c>
      <c r="AE3" s="4">
        <f>AE51</f>
        <v>0</v>
      </c>
      <c r="AF3" s="4">
        <f>AF51</f>
        <v>0</v>
      </c>
      <c r="AG3" s="4">
        <f>Eval_2</f>
        <v>27</v>
      </c>
      <c r="AH3" s="144"/>
      <c r="AI3" s="144"/>
      <c r="AJ3" s="144"/>
      <c r="AK3" s="144"/>
      <c r="AL3" s="144"/>
      <c r="AM3" s="1"/>
      <c r="AN3" s="1"/>
      <c r="AO3" s="228"/>
      <c r="AP3" s="228"/>
      <c r="AQ3" s="228"/>
      <c r="AR3" s="1"/>
      <c r="AS3" s="1"/>
      <c r="AT3" s="1"/>
      <c r="AU3" s="1"/>
      <c r="AV3" s="1"/>
      <c r="AW3" s="1"/>
      <c r="AX3" s="1"/>
      <c r="AY3" s="1"/>
      <c r="AZ3" s="1"/>
      <c r="BA3" s="1"/>
      <c r="BB3" s="1"/>
      <c r="BC3" s="1"/>
      <c r="BD3" s="1"/>
      <c r="BE3" s="1"/>
      <c r="BF3" s="1"/>
      <c r="BG3" s="1"/>
      <c r="BH3" s="1"/>
      <c r="BI3" s="263"/>
      <c r="BJ3" s="264">
        <v>1</v>
      </c>
      <c r="BK3" s="264">
        <v>2</v>
      </c>
      <c r="BL3" s="264">
        <v>3</v>
      </c>
      <c r="BM3" s="264">
        <v>4</v>
      </c>
      <c r="BN3" s="264">
        <v>5</v>
      </c>
      <c r="BO3" s="264">
        <v>6</v>
      </c>
      <c r="BP3" s="305"/>
      <c r="BQ3" s="273"/>
      <c r="BR3" s="263"/>
      <c r="BS3" s="554">
        <v>1</v>
      </c>
      <c r="BT3" s="555"/>
      <c r="BU3" s="555"/>
      <c r="BV3" s="555"/>
      <c r="BW3" s="555"/>
      <c r="BX3" s="556"/>
      <c r="BY3" s="554">
        <v>2</v>
      </c>
      <c r="BZ3" s="555"/>
      <c r="CA3" s="555"/>
      <c r="CB3" s="556"/>
      <c r="CC3" s="554">
        <v>3</v>
      </c>
      <c r="CD3" s="556"/>
      <c r="CE3" s="554">
        <v>4</v>
      </c>
      <c r="CF3" s="556"/>
      <c r="CG3" s="554">
        <v>5</v>
      </c>
      <c r="CH3" s="556"/>
      <c r="CI3" s="554">
        <v>6</v>
      </c>
      <c r="CJ3" s="555"/>
      <c r="CK3" s="556"/>
      <c r="CL3" s="305"/>
      <c r="CM3" s="273"/>
      <c r="CN3" s="564"/>
      <c r="CO3" s="565"/>
      <c r="CP3" s="565"/>
      <c r="CQ3" s="565"/>
      <c r="CR3" s="565"/>
      <c r="CS3" s="565"/>
      <c r="CT3" s="566"/>
      <c r="CU3" s="274"/>
      <c r="CV3" s="564"/>
      <c r="CW3" s="565"/>
      <c r="CX3" s="565"/>
      <c r="CY3" s="565"/>
      <c r="CZ3" s="565"/>
      <c r="DA3" s="565"/>
      <c r="DB3" s="565"/>
      <c r="DC3" s="565"/>
      <c r="DD3" s="565"/>
      <c r="DE3" s="565"/>
      <c r="DF3" s="566"/>
      <c r="DG3" s="273"/>
      <c r="DH3" s="564"/>
      <c r="DI3" s="565"/>
      <c r="DJ3" s="565"/>
      <c r="DK3" s="566"/>
      <c r="DL3" s="273"/>
      <c r="DM3" s="568"/>
      <c r="DN3" s="568"/>
      <c r="DO3" s="568"/>
      <c r="DP3" s="568"/>
      <c r="DQ3" s="273"/>
      <c r="DR3" s="550"/>
      <c r="DS3" s="551"/>
      <c r="DT3" s="551"/>
      <c r="DU3" s="552"/>
      <c r="DV3" s="273"/>
      <c r="DW3" s="550"/>
      <c r="DX3" s="551"/>
      <c r="DY3" s="551"/>
      <c r="DZ3" s="552"/>
      <c r="EA3" s="273"/>
      <c r="EB3" s="550"/>
      <c r="EC3" s="551"/>
      <c r="ED3" s="551"/>
      <c r="EE3" s="552"/>
      <c r="EF3" s="273"/>
      <c r="EG3" s="550"/>
      <c r="EH3" s="551"/>
      <c r="EI3" s="551"/>
      <c r="EJ3" s="552"/>
      <c r="EK3" s="273"/>
      <c r="EL3" s="550"/>
      <c r="EM3" s="551"/>
      <c r="EN3" s="551"/>
      <c r="EO3" s="552"/>
      <c r="EP3" s="201"/>
      <c r="FF3" s="228"/>
      <c r="FG3" s="281"/>
      <c r="FH3" s="281"/>
      <c r="FI3" s="281"/>
      <c r="FJ3" s="281"/>
      <c r="FK3" s="281"/>
      <c r="FL3" s="281"/>
    </row>
    <row r="4" spans="1:168" ht="21.75" customHeight="1" thickBot="1" x14ac:dyDescent="0.3">
      <c r="A4" s="494"/>
      <c r="C4" s="607"/>
      <c r="D4" s="608"/>
      <c r="E4" s="608"/>
      <c r="F4" s="608"/>
      <c r="G4" s="608"/>
      <c r="H4" s="608"/>
      <c r="I4" s="609"/>
      <c r="J4" s="119" t="s">
        <v>628</v>
      </c>
      <c r="K4" s="196"/>
      <c r="Q4" s="1"/>
      <c r="R4" s="216">
        <f>IF(COUNTIF(NI_1,TRUE)&gt;0,2,IF(OR(COUNTIF(SAT_1,TRUE)&gt;0,COUNTIF(Response_1,TRUE)&gt;0,COUNTA(Response_2)&gt;0),1,0))</f>
        <v>0</v>
      </c>
      <c r="S4" s="216">
        <f>IF(COUNTIF(NI_1,TRUE)&gt;0,2,IF(OR(COUNTIF(SAT_1,TRUE)&gt;0,COUNTIF(Response_1,TRUE)&gt;0,COUNTA(Response_2)&gt;0),1,0))</f>
        <v>0</v>
      </c>
      <c r="W4" s="156" t="s">
        <v>629</v>
      </c>
      <c r="X4" s="216">
        <f>IF(Cklst_Style=10,AE4,IF(R4=1,1,0))</f>
        <v>0</v>
      </c>
      <c r="Y4" s="4">
        <f>IF(Cklst_Style=10,AG4,IF(OR(R4=1,R4=2),1,0))</f>
        <v>0</v>
      </c>
      <c r="Z4" s="65" t="s">
        <v>630</v>
      </c>
      <c r="AC4" s="5"/>
      <c r="AD4" s="156" t="s">
        <v>629</v>
      </c>
      <c r="AE4" s="4">
        <f>AE3</f>
        <v>0</v>
      </c>
      <c r="AF4" s="4">
        <f>AE3+AF3</f>
        <v>0</v>
      </c>
      <c r="AG4" s="4">
        <f>IF(AE3+AF3=AG3,1,0)</f>
        <v>0</v>
      </c>
      <c r="AH4" s="65" t="s">
        <v>630</v>
      </c>
      <c r="AI4" s="5"/>
      <c r="AJ4" s="5"/>
      <c r="AK4" s="5"/>
      <c r="AL4" s="5"/>
      <c r="AM4" s="1"/>
      <c r="AN4" s="1"/>
      <c r="AO4" s="228"/>
      <c r="AP4" s="228"/>
      <c r="AQ4" s="228"/>
      <c r="AR4" s="1"/>
      <c r="AS4" s="1"/>
      <c r="AT4" s="1"/>
      <c r="AU4" s="1"/>
      <c r="AV4" s="1"/>
      <c r="AW4" s="1"/>
      <c r="AX4" s="1"/>
      <c r="AY4" s="1"/>
      <c r="AZ4" s="1"/>
      <c r="BA4" s="1"/>
      <c r="BB4" s="1"/>
      <c r="BC4" s="1"/>
      <c r="BD4" s="1"/>
      <c r="BE4" s="1"/>
      <c r="BF4" s="1"/>
      <c r="BG4" s="1"/>
      <c r="BH4" s="1"/>
      <c r="BI4" s="306"/>
      <c r="BJ4" s="307" t="str">
        <f t="shared" ref="BJ4:BO4" ca="1" si="0">OFFSET(Business_Line,BJ1,0)</f>
        <v>Energy &amp; Chemicals</v>
      </c>
      <c r="BK4" s="307" t="str">
        <f t="shared" ca="1" si="0"/>
        <v>Power</v>
      </c>
      <c r="BL4" s="307" t="str">
        <f t="shared" ca="1" si="0"/>
        <v>Mining &amp; Metals</v>
      </c>
      <c r="BM4" s="307" t="str">
        <f t="shared" ca="1" si="0"/>
        <v>Infrastructure</v>
      </c>
      <c r="BN4" s="307" t="str">
        <f t="shared" ca="1" si="0"/>
        <v>Life Sciences &amp; Advanced Mfg</v>
      </c>
      <c r="BO4" s="307" t="str">
        <f t="shared" ca="1" si="0"/>
        <v>Government</v>
      </c>
      <c r="BP4" s="305"/>
      <c r="BQ4" s="312"/>
      <c r="BR4" s="306"/>
      <c r="BS4" s="307" t="str">
        <f t="shared" ref="BS4:BX4" ca="1" si="1">OFFSET(Business_Line_Sub_1,BS1,0)</f>
        <v>Upstream</v>
      </c>
      <c r="BT4" s="307" t="str">
        <f t="shared" ca="1" si="1"/>
        <v>Downstream</v>
      </c>
      <c r="BU4" s="307" t="str">
        <f t="shared" ca="1" si="1"/>
        <v>Offshore</v>
      </c>
      <c r="BV4" s="307" t="str">
        <f t="shared" ca="1" si="1"/>
        <v>Pipeline</v>
      </c>
      <c r="BW4" s="307" t="str">
        <f t="shared" ca="1" si="1"/>
        <v>Chemicals</v>
      </c>
      <c r="BX4" s="307" t="str">
        <f t="shared" ca="1" si="1"/>
        <v>LNG</v>
      </c>
      <c r="BY4" s="307" t="str">
        <f ca="1">OFFSET(Business_Line_Sub_2,BY1,0)</f>
        <v>Fossil</v>
      </c>
      <c r="BZ4" s="307" t="str">
        <f ca="1">OFFSET(Business_Line_Sub_2,BZ1,0)</f>
        <v>Nuclear</v>
      </c>
      <c r="CA4" s="307" t="str">
        <f ca="1">OFFSET(Business_Line_Sub_2,CA1,0)</f>
        <v>Renewables</v>
      </c>
      <c r="CB4" s="307" t="str">
        <f ca="1">OFFSET(Business_Line_Sub_2,CB1,0)</f>
        <v>Power Services</v>
      </c>
      <c r="CC4" s="307" t="str">
        <f ca="1">OFFSET(Business_Line_Sub_3,CC1,0)</f>
        <v>Mining</v>
      </c>
      <c r="CD4" s="307" t="str">
        <f ca="1">OFFSET(Business_Line_Sub_3,CD1,0)</f>
        <v>Metals</v>
      </c>
      <c r="CE4" s="307" t="str">
        <f ca="1">OFFSET(Business_Line_Sub_4,CE1,0)</f>
        <v>Roads</v>
      </c>
      <c r="CF4" s="307" t="str">
        <f ca="1">OFFSET(Business_Line_Sub_4,CF1,0)</f>
        <v>Rail</v>
      </c>
      <c r="CG4" s="307" t="str">
        <f ca="1">OFFSET(Business_Line_Sub_5,CG1,0)</f>
        <v>Life Sciences</v>
      </c>
      <c r="CH4" s="307" t="str">
        <f ca="1">OFFSET(Business_Line_Sub_5,CH1,0)</f>
        <v>Manufacturing</v>
      </c>
      <c r="CI4" s="307" t="str">
        <f ca="1">OFFSET(Business_Line_Sub_6,CI1,0)</f>
        <v>Contingency Ops</v>
      </c>
      <c r="CJ4" s="307" t="str">
        <f ca="1">OFFSET(Business_Line_Sub_6,CJ1,0)</f>
        <v>Environmental/Nuclear Ops</v>
      </c>
      <c r="CK4" s="307" t="str">
        <f ca="1">OFFSET(Business_Line_Sub_6,CK1,0)</f>
        <v>Govt Services</v>
      </c>
      <c r="CL4" s="305"/>
      <c r="CM4" s="312"/>
      <c r="CN4" s="306"/>
      <c r="CO4" s="307" t="str">
        <f ca="1">OFFSET(Phase,CO1,0)</f>
        <v>Proposal</v>
      </c>
      <c r="CP4" s="307" t="str">
        <f ca="1">OFFSET(Phase,CP1,0)</f>
        <v>Study</v>
      </c>
      <c r="CQ4" s="307" t="str">
        <f ca="1">OFFSET(Phase,CQ1,0)</f>
        <v>Pre-FEED</v>
      </c>
      <c r="CR4" s="307" t="str">
        <f ca="1">OFFSET(Phase,CR1,0)</f>
        <v>FEED</v>
      </c>
      <c r="CS4" s="307" t="str">
        <f ca="1">OFFSET(Phase,CS1,0)</f>
        <v>Execution</v>
      </c>
      <c r="CT4" s="305"/>
      <c r="CU4" s="312"/>
      <c r="CV4" s="306"/>
      <c r="CW4" s="307" t="str">
        <f t="shared" ref="CW4:DE4" ca="1" si="2">OFFSET(Execution,CW1,0)</f>
        <v>E -- Engineering</v>
      </c>
      <c r="CX4" s="307" t="str">
        <f t="shared" ca="1" si="2"/>
        <v>P -- Procurement</v>
      </c>
      <c r="CY4" s="307" t="str">
        <f t="shared" ca="1" si="2"/>
        <v>F -- Fabrication</v>
      </c>
      <c r="CZ4" s="307" t="str">
        <f t="shared" ca="1" si="2"/>
        <v>CM -- Construction Management</v>
      </c>
      <c r="DA4" s="307" t="str">
        <f t="shared" ca="1" si="2"/>
        <v>SP -- Construction Self Perform</v>
      </c>
      <c r="DB4" s="307" t="str">
        <f t="shared" ca="1" si="2"/>
        <v>PMC -- Project Mgmt Contractor</v>
      </c>
      <c r="DC4" s="307" t="str">
        <f t="shared" ca="1" si="2"/>
        <v>Commissioning &amp; Startup</v>
      </c>
      <c r="DD4" s="307" t="str">
        <f t="shared" ca="1" si="2"/>
        <v>V -- Validation</v>
      </c>
      <c r="DE4" s="307" t="str">
        <f t="shared" ca="1" si="2"/>
        <v>O&amp;M -- Operations &amp; Maintenance</v>
      </c>
      <c r="DF4" s="305"/>
      <c r="DG4" s="312"/>
      <c r="DH4" s="306"/>
      <c r="DI4" s="307" t="str">
        <f ca="1">OFFSET(Size,DI1,0)</f>
        <v>Small (less than $5MM / 50K hrs)</v>
      </c>
      <c r="DJ4" s="307" t="str">
        <f ca="1">OFFSET(Size,DJ1,0)</f>
        <v>Large (greater than $5MM / 50K hrs)</v>
      </c>
      <c r="DK4" s="305"/>
      <c r="DL4" s="312"/>
      <c r="DM4" s="306"/>
      <c r="DN4" s="307" t="str">
        <f ca="1">OFFSET(Contract,DN1,0)</f>
        <v>Lump Sum</v>
      </c>
      <c r="DO4" s="307" t="str">
        <f ca="1">OFFSET(Contract,DO1,0)</f>
        <v>Cost Reimbursable</v>
      </c>
      <c r="DP4" s="305"/>
      <c r="DQ4" s="312"/>
      <c r="DR4" s="306"/>
      <c r="DS4" s="307" t="s">
        <v>203</v>
      </c>
      <c r="DT4" s="307" t="s">
        <v>216</v>
      </c>
      <c r="DU4" s="305"/>
      <c r="DV4" s="312"/>
      <c r="DW4" s="306"/>
      <c r="DX4" s="307" t="s">
        <v>203</v>
      </c>
      <c r="DY4" s="307" t="s">
        <v>216</v>
      </c>
      <c r="DZ4" s="305"/>
      <c r="EA4" s="284"/>
      <c r="EB4" s="306"/>
      <c r="EC4" s="307" t="s">
        <v>203</v>
      </c>
      <c r="ED4" s="307" t="s">
        <v>216</v>
      </c>
      <c r="EE4" s="305"/>
      <c r="EF4" s="284"/>
      <c r="EG4" s="306"/>
      <c r="EH4" s="307" t="s">
        <v>203</v>
      </c>
      <c r="EI4" s="307" t="s">
        <v>216</v>
      </c>
      <c r="EJ4" s="305"/>
      <c r="EK4" s="284"/>
      <c r="EL4" s="306"/>
      <c r="EM4" s="307" t="s">
        <v>203</v>
      </c>
      <c r="EN4" s="307" t="s">
        <v>216</v>
      </c>
      <c r="EO4" s="305"/>
      <c r="EP4" s="201"/>
      <c r="FF4" s="228"/>
      <c r="FG4" s="281"/>
      <c r="FH4" s="281"/>
      <c r="FI4" s="281"/>
      <c r="FJ4" s="281"/>
      <c r="FK4" s="281"/>
      <c r="FL4" s="281"/>
    </row>
    <row r="5" spans="1:168" ht="18" customHeight="1" outlineLevel="1" x14ac:dyDescent="0.25">
      <c r="A5" s="494"/>
      <c r="C5" s="6"/>
      <c r="D5" s="610"/>
      <c r="E5" s="610"/>
      <c r="F5" s="610"/>
      <c r="G5" s="610"/>
      <c r="H5" s="610"/>
      <c r="I5" s="610"/>
      <c r="J5" s="610"/>
      <c r="K5" s="192"/>
      <c r="Q5" s="1"/>
      <c r="R5" s="90" t="s">
        <v>631</v>
      </c>
      <c r="S5" s="5" t="s">
        <v>632</v>
      </c>
      <c r="X5" s="7"/>
      <c r="AM5" s="217">
        <f>COUNTA(AM6:AM7)</f>
        <v>0</v>
      </c>
      <c r="AN5" s="1"/>
      <c r="AO5" s="228"/>
      <c r="AP5" s="228"/>
      <c r="AQ5" s="228"/>
      <c r="AR5" s="1"/>
      <c r="AS5" s="1"/>
      <c r="AT5" s="1"/>
      <c r="AU5" s="1"/>
      <c r="AV5" s="1"/>
      <c r="AW5" s="1"/>
      <c r="AX5" s="1"/>
      <c r="AY5" s="1"/>
      <c r="AZ5" s="1"/>
      <c r="BA5" s="1"/>
      <c r="BB5" s="1"/>
      <c r="BC5" s="1"/>
      <c r="BD5" s="1"/>
      <c r="BE5" s="1"/>
      <c r="BF5" s="1"/>
      <c r="BG5" s="1"/>
      <c r="BH5" s="1"/>
      <c r="BI5" s="306"/>
      <c r="BJ5" s="308"/>
      <c r="BK5" s="308"/>
      <c r="BL5" s="308"/>
      <c r="BM5" s="308"/>
      <c r="BN5" s="308"/>
      <c r="BO5" s="308"/>
      <c r="BP5" s="305"/>
      <c r="BQ5" s="312"/>
      <c r="BR5" s="306"/>
      <c r="BS5" s="308"/>
      <c r="BT5" s="308"/>
      <c r="BU5" s="308"/>
      <c r="BV5" s="308"/>
      <c r="BW5" s="308"/>
      <c r="BX5" s="308"/>
      <c r="BY5" s="308"/>
      <c r="BZ5" s="308"/>
      <c r="CA5" s="308"/>
      <c r="CB5" s="308"/>
      <c r="CC5" s="308"/>
      <c r="CD5" s="308"/>
      <c r="CE5" s="308"/>
      <c r="CF5" s="308"/>
      <c r="CG5" s="308"/>
      <c r="CH5" s="308"/>
      <c r="CI5" s="308"/>
      <c r="CJ5" s="308"/>
      <c r="CK5" s="308"/>
      <c r="CL5" s="305"/>
      <c r="CM5" s="312"/>
      <c r="CN5" s="306"/>
      <c r="CO5" s="308"/>
      <c r="CP5" s="308"/>
      <c r="CQ5" s="308"/>
      <c r="CR5" s="308"/>
      <c r="CS5" s="308"/>
      <c r="CT5" s="305"/>
      <c r="CU5" s="312"/>
      <c r="CV5" s="306"/>
      <c r="CW5" s="308"/>
      <c r="CX5" s="308"/>
      <c r="CY5" s="308"/>
      <c r="CZ5" s="308"/>
      <c r="DA5" s="308"/>
      <c r="DB5" s="308"/>
      <c r="DC5" s="308"/>
      <c r="DD5" s="308"/>
      <c r="DE5" s="308"/>
      <c r="DF5" s="305"/>
      <c r="DG5" s="312"/>
      <c r="DH5" s="306"/>
      <c r="DI5" s="308"/>
      <c r="DJ5" s="308"/>
      <c r="DK5" s="305"/>
      <c r="DL5" s="312"/>
      <c r="DM5" s="306"/>
      <c r="DN5" s="308"/>
      <c r="DO5" s="308"/>
      <c r="DP5" s="305"/>
      <c r="DQ5" s="312"/>
      <c r="DR5" s="306"/>
      <c r="DS5" s="308"/>
      <c r="DT5" s="308"/>
      <c r="DU5" s="305"/>
      <c r="DV5" s="312"/>
      <c r="DW5" s="306"/>
      <c r="DX5" s="308"/>
      <c r="DY5" s="308"/>
      <c r="DZ5" s="305"/>
      <c r="EA5" s="284"/>
      <c r="EB5" s="306"/>
      <c r="EC5" s="308"/>
      <c r="ED5" s="308"/>
      <c r="EE5" s="305"/>
      <c r="EF5" s="284"/>
      <c r="EG5" s="306"/>
      <c r="EH5" s="308"/>
      <c r="EI5" s="308"/>
      <c r="EJ5" s="305"/>
      <c r="EK5" s="284"/>
      <c r="EL5" s="306"/>
      <c r="EM5" s="308"/>
      <c r="EN5" s="308"/>
      <c r="EO5" s="305"/>
      <c r="EP5" s="201"/>
      <c r="FF5" s="228"/>
      <c r="FG5" s="281"/>
      <c r="FH5" s="281"/>
      <c r="FI5" s="281"/>
      <c r="FJ5" s="281"/>
      <c r="FK5" s="281"/>
      <c r="FL5" s="281"/>
    </row>
    <row r="6" spans="1:168" ht="12.75" customHeight="1" outlineLevel="1" x14ac:dyDescent="0.25">
      <c r="A6" s="28" t="s">
        <v>526</v>
      </c>
      <c r="B6" s="214">
        <v>1</v>
      </c>
      <c r="C6" s="6"/>
      <c r="D6" s="612" t="s">
        <v>718</v>
      </c>
      <c r="E6" s="612"/>
      <c r="F6" s="612"/>
      <c r="G6" s="612"/>
      <c r="H6" s="612"/>
      <c r="I6" s="612"/>
      <c r="J6" s="612"/>
      <c r="K6" s="192"/>
      <c r="Q6" s="1"/>
      <c r="R6" s="90" t="s">
        <v>634</v>
      </c>
      <c r="S6" s="5" t="s">
        <v>635</v>
      </c>
      <c r="X6" s="8"/>
      <c r="AM6" s="1"/>
      <c r="AN6" s="157" t="str">
        <f>D6</f>
        <v>The Auditor should review the project specifications, and then add or delete Points of Audit on the following list as appropriate.</v>
      </c>
      <c r="AO6" s="228"/>
      <c r="AP6" s="228"/>
      <c r="AQ6" s="228"/>
      <c r="AR6" s="1"/>
      <c r="AS6" s="1"/>
      <c r="AT6" s="1"/>
      <c r="AU6" s="1"/>
      <c r="AV6" s="1"/>
      <c r="AW6" s="1"/>
      <c r="AX6" s="1"/>
      <c r="AY6" s="1"/>
      <c r="AZ6" s="1"/>
      <c r="BA6" s="1"/>
      <c r="BB6" s="1"/>
      <c r="BC6" s="1"/>
      <c r="BD6" s="1"/>
      <c r="BE6" s="1"/>
      <c r="BF6" s="1"/>
      <c r="BG6" s="1"/>
      <c r="BH6" s="1"/>
      <c r="BI6" s="306"/>
      <c r="BJ6" s="308"/>
      <c r="BK6" s="308"/>
      <c r="BL6" s="308"/>
      <c r="BM6" s="308"/>
      <c r="BN6" s="308"/>
      <c r="BO6" s="308"/>
      <c r="BP6" s="305"/>
      <c r="BQ6" s="312"/>
      <c r="BR6" s="306"/>
      <c r="BS6" s="308"/>
      <c r="BT6" s="308"/>
      <c r="BU6" s="308"/>
      <c r="BV6" s="308"/>
      <c r="BW6" s="308"/>
      <c r="BX6" s="308"/>
      <c r="BY6" s="308"/>
      <c r="BZ6" s="308"/>
      <c r="CA6" s="308"/>
      <c r="CB6" s="308"/>
      <c r="CC6" s="308"/>
      <c r="CD6" s="308"/>
      <c r="CE6" s="308"/>
      <c r="CF6" s="308"/>
      <c r="CG6" s="308"/>
      <c r="CH6" s="308"/>
      <c r="CI6" s="308"/>
      <c r="CJ6" s="308"/>
      <c r="CK6" s="308"/>
      <c r="CL6" s="305"/>
      <c r="CM6" s="312"/>
      <c r="CN6" s="306"/>
      <c r="CO6" s="308"/>
      <c r="CP6" s="308"/>
      <c r="CQ6" s="308"/>
      <c r="CR6" s="308"/>
      <c r="CS6" s="308"/>
      <c r="CT6" s="305"/>
      <c r="CU6" s="312"/>
      <c r="CV6" s="306"/>
      <c r="CW6" s="308"/>
      <c r="CX6" s="308"/>
      <c r="CY6" s="308"/>
      <c r="CZ6" s="308"/>
      <c r="DA6" s="308"/>
      <c r="DB6" s="308"/>
      <c r="DC6" s="308"/>
      <c r="DD6" s="308"/>
      <c r="DE6" s="308"/>
      <c r="DF6" s="305"/>
      <c r="DG6" s="312"/>
      <c r="DH6" s="306"/>
      <c r="DI6" s="308"/>
      <c r="DJ6" s="308"/>
      <c r="DK6" s="305"/>
      <c r="DL6" s="312"/>
      <c r="DM6" s="306"/>
      <c r="DN6" s="308"/>
      <c r="DO6" s="308"/>
      <c r="DP6" s="305"/>
      <c r="DQ6" s="312"/>
      <c r="DR6" s="306"/>
      <c r="DS6" s="308"/>
      <c r="DT6" s="308"/>
      <c r="DU6" s="305"/>
      <c r="DV6" s="312"/>
      <c r="DW6" s="306"/>
      <c r="DX6" s="308"/>
      <c r="DY6" s="308"/>
      <c r="DZ6" s="305"/>
      <c r="EA6" s="284"/>
      <c r="EB6" s="306"/>
      <c r="EC6" s="308"/>
      <c r="ED6" s="308"/>
      <c r="EE6" s="305"/>
      <c r="EF6" s="284"/>
      <c r="EG6" s="306"/>
      <c r="EH6" s="308"/>
      <c r="EI6" s="308"/>
      <c r="EJ6" s="305"/>
      <c r="EK6" s="284"/>
      <c r="EL6" s="306"/>
      <c r="EM6" s="308"/>
      <c r="EN6" s="308"/>
      <c r="EO6" s="305"/>
      <c r="EP6" s="201"/>
      <c r="FF6" s="228"/>
      <c r="FG6" s="281"/>
      <c r="FH6" s="281"/>
      <c r="FI6" s="281"/>
      <c r="FJ6" s="281"/>
      <c r="FK6" s="281"/>
      <c r="FL6" s="281"/>
    </row>
    <row r="7" spans="1:168" ht="13.95" customHeight="1" outlineLevel="1" x14ac:dyDescent="0.25">
      <c r="A7" s="494"/>
      <c r="C7" s="9"/>
      <c r="D7" s="613"/>
      <c r="E7" s="613"/>
      <c r="F7" s="613"/>
      <c r="G7" s="613"/>
      <c r="H7" s="613"/>
      <c r="I7" s="613"/>
      <c r="J7" s="613"/>
      <c r="K7" s="196"/>
      <c r="Q7" s="1"/>
      <c r="R7" s="8"/>
      <c r="X7" s="8"/>
      <c r="AM7" s="1"/>
      <c r="AN7" s="1"/>
      <c r="AO7" s="228"/>
      <c r="AP7" s="228"/>
      <c r="AQ7" s="228"/>
      <c r="AR7" s="1"/>
      <c r="AS7" s="1"/>
      <c r="AT7" s="1"/>
      <c r="AU7" s="1"/>
      <c r="AV7" s="1"/>
      <c r="AW7" s="1"/>
      <c r="AX7" s="1"/>
      <c r="AY7" s="1"/>
      <c r="AZ7" s="1"/>
      <c r="BA7" s="1"/>
      <c r="BB7" s="1"/>
      <c r="BC7" s="1"/>
      <c r="BD7" s="1"/>
      <c r="BE7" s="1"/>
      <c r="BF7" s="1"/>
      <c r="BG7" s="1"/>
      <c r="BH7" s="1"/>
      <c r="BI7" s="306"/>
      <c r="BJ7" s="308"/>
      <c r="BK7" s="308"/>
      <c r="BL7" s="308"/>
      <c r="BM7" s="308"/>
      <c r="BN7" s="308"/>
      <c r="BO7" s="308"/>
      <c r="BP7" s="305"/>
      <c r="BQ7" s="312"/>
      <c r="BR7" s="306"/>
      <c r="BS7" s="308"/>
      <c r="BT7" s="308"/>
      <c r="BU7" s="308"/>
      <c r="BV7" s="308"/>
      <c r="BW7" s="308"/>
      <c r="BX7" s="308"/>
      <c r="BY7" s="308"/>
      <c r="BZ7" s="308"/>
      <c r="CA7" s="308"/>
      <c r="CB7" s="308"/>
      <c r="CC7" s="308"/>
      <c r="CD7" s="308"/>
      <c r="CE7" s="308"/>
      <c r="CF7" s="308"/>
      <c r="CG7" s="308"/>
      <c r="CH7" s="308"/>
      <c r="CI7" s="308"/>
      <c r="CJ7" s="308"/>
      <c r="CK7" s="308"/>
      <c r="CL7" s="305"/>
      <c r="CM7" s="312"/>
      <c r="CN7" s="306"/>
      <c r="CO7" s="308"/>
      <c r="CP7" s="308"/>
      <c r="CQ7" s="308"/>
      <c r="CR7" s="308"/>
      <c r="CS7" s="308"/>
      <c r="CT7" s="305"/>
      <c r="CU7" s="312"/>
      <c r="CV7" s="306"/>
      <c r="CW7" s="308"/>
      <c r="CX7" s="308"/>
      <c r="CY7" s="308"/>
      <c r="CZ7" s="308"/>
      <c r="DA7" s="308"/>
      <c r="DB7" s="308"/>
      <c r="DC7" s="308"/>
      <c r="DD7" s="308"/>
      <c r="DE7" s="308"/>
      <c r="DF7" s="305"/>
      <c r="DG7" s="312"/>
      <c r="DH7" s="306"/>
      <c r="DI7" s="308"/>
      <c r="DJ7" s="308"/>
      <c r="DK7" s="305"/>
      <c r="DL7" s="312"/>
      <c r="DM7" s="306"/>
      <c r="DN7" s="308"/>
      <c r="DO7" s="308"/>
      <c r="DP7" s="305"/>
      <c r="DQ7" s="312"/>
      <c r="DR7" s="306"/>
      <c r="DS7" s="308"/>
      <c r="DT7" s="308"/>
      <c r="DU7" s="305"/>
      <c r="DV7" s="312"/>
      <c r="DW7" s="306"/>
      <c r="DX7" s="308"/>
      <c r="DY7" s="308"/>
      <c r="DZ7" s="305"/>
      <c r="EA7" s="284"/>
      <c r="EB7" s="306"/>
      <c r="EC7" s="308"/>
      <c r="ED7" s="308"/>
      <c r="EE7" s="305"/>
      <c r="EF7" s="284"/>
      <c r="EG7" s="306"/>
      <c r="EH7" s="308"/>
      <c r="EI7" s="308"/>
      <c r="EJ7" s="305"/>
      <c r="EK7" s="284"/>
      <c r="EL7" s="306"/>
      <c r="EM7" s="308"/>
      <c r="EN7" s="308"/>
      <c r="EO7" s="305"/>
      <c r="EP7" s="201"/>
      <c r="FF7" s="228"/>
      <c r="FG7" s="281"/>
      <c r="FH7" s="281"/>
      <c r="FI7" s="281"/>
      <c r="FJ7" s="281"/>
      <c r="FK7" s="281"/>
      <c r="FL7" s="281"/>
    </row>
    <row r="8" spans="1:168" ht="15.75" customHeight="1" x14ac:dyDescent="0.25">
      <c r="A8" s="494"/>
      <c r="C8" s="614" t="str">
        <f>"Auditor's Summary of Results for this " &amp; dmyTopic</f>
        <v>Auditor's Summary of Results for this Topic</v>
      </c>
      <c r="D8" s="615"/>
      <c r="E8" s="615"/>
      <c r="F8" s="615"/>
      <c r="G8" s="615"/>
      <c r="H8" s="615"/>
      <c r="I8" s="615"/>
      <c r="J8" s="615"/>
      <c r="K8" s="190"/>
      <c r="Q8" s="1"/>
      <c r="R8" s="8"/>
      <c r="X8" s="8"/>
      <c r="AM8" s="1"/>
      <c r="AN8" s="1"/>
      <c r="AO8" s="228"/>
      <c r="AP8" s="228"/>
      <c r="AQ8" s="228"/>
      <c r="AR8" s="1"/>
      <c r="AS8" s="1"/>
      <c r="AT8" s="1"/>
      <c r="AU8" s="1"/>
      <c r="AV8" s="1"/>
      <c r="AW8" s="1"/>
      <c r="AX8" s="1"/>
      <c r="AY8" s="1"/>
      <c r="AZ8" s="1"/>
      <c r="BA8" s="1"/>
      <c r="BB8" s="1"/>
      <c r="BC8" s="1"/>
      <c r="BD8" s="1"/>
      <c r="BE8" s="1"/>
      <c r="BF8" s="1"/>
      <c r="BG8" s="1"/>
      <c r="BH8" s="1"/>
      <c r="BI8" s="306"/>
      <c r="BJ8" s="308"/>
      <c r="BK8" s="308"/>
      <c r="BL8" s="308"/>
      <c r="BM8" s="308"/>
      <c r="BN8" s="308"/>
      <c r="BO8" s="308"/>
      <c r="BP8" s="305"/>
      <c r="BQ8" s="312"/>
      <c r="BR8" s="306"/>
      <c r="BS8" s="308"/>
      <c r="BT8" s="308"/>
      <c r="BU8" s="308"/>
      <c r="BV8" s="308"/>
      <c r="BW8" s="308"/>
      <c r="BX8" s="308"/>
      <c r="BY8" s="308"/>
      <c r="BZ8" s="308"/>
      <c r="CA8" s="308"/>
      <c r="CB8" s="308"/>
      <c r="CC8" s="308"/>
      <c r="CD8" s="308"/>
      <c r="CE8" s="308"/>
      <c r="CF8" s="308"/>
      <c r="CG8" s="308"/>
      <c r="CH8" s="308"/>
      <c r="CI8" s="308"/>
      <c r="CJ8" s="308"/>
      <c r="CK8" s="308"/>
      <c r="CL8" s="305"/>
      <c r="CM8" s="312"/>
      <c r="CN8" s="306"/>
      <c r="CO8" s="308"/>
      <c r="CP8" s="308"/>
      <c r="CQ8" s="308"/>
      <c r="CR8" s="308"/>
      <c r="CS8" s="308"/>
      <c r="CT8" s="305"/>
      <c r="CU8" s="312"/>
      <c r="CV8" s="306"/>
      <c r="CW8" s="308"/>
      <c r="CX8" s="308"/>
      <c r="CY8" s="308"/>
      <c r="CZ8" s="308"/>
      <c r="DA8" s="308"/>
      <c r="DB8" s="308"/>
      <c r="DC8" s="308"/>
      <c r="DD8" s="308"/>
      <c r="DE8" s="308"/>
      <c r="DF8" s="305"/>
      <c r="DG8" s="312"/>
      <c r="DH8" s="306"/>
      <c r="DI8" s="308"/>
      <c r="DJ8" s="308"/>
      <c r="DK8" s="305"/>
      <c r="DL8" s="312"/>
      <c r="DM8" s="306"/>
      <c r="DN8" s="308"/>
      <c r="DO8" s="308"/>
      <c r="DP8" s="305"/>
      <c r="DQ8" s="312"/>
      <c r="DR8" s="306"/>
      <c r="DS8" s="308"/>
      <c r="DT8" s="308"/>
      <c r="DU8" s="305"/>
      <c r="DV8" s="312"/>
      <c r="DW8" s="306"/>
      <c r="DX8" s="308"/>
      <c r="DY8" s="308"/>
      <c r="DZ8" s="305"/>
      <c r="EA8" s="284"/>
      <c r="EB8" s="306"/>
      <c r="EC8" s="308"/>
      <c r="ED8" s="308"/>
      <c r="EE8" s="305"/>
      <c r="EF8" s="284"/>
      <c r="EG8" s="306"/>
      <c r="EH8" s="308"/>
      <c r="EI8" s="308"/>
      <c r="EJ8" s="305"/>
      <c r="EK8" s="284"/>
      <c r="EL8" s="306"/>
      <c r="EM8" s="308"/>
      <c r="EN8" s="308"/>
      <c r="EO8" s="305"/>
      <c r="EP8" s="201"/>
      <c r="FF8" s="228"/>
      <c r="FG8" s="281"/>
      <c r="FH8" s="281"/>
      <c r="FI8" s="281"/>
      <c r="FJ8" s="281"/>
      <c r="FK8" s="281"/>
      <c r="FL8" s="281"/>
    </row>
    <row r="9" spans="1:168" x14ac:dyDescent="0.25">
      <c r="A9" s="494"/>
      <c r="C9" s="152"/>
      <c r="D9" s="616"/>
      <c r="E9" s="616"/>
      <c r="F9" s="616"/>
      <c r="G9" s="616"/>
      <c r="H9" s="616"/>
      <c r="I9" s="616"/>
      <c r="J9" s="616"/>
      <c r="K9" s="192"/>
      <c r="Q9" s="1"/>
      <c r="R9" s="8"/>
      <c r="X9" s="8"/>
      <c r="AM9" s="1"/>
      <c r="AN9" s="1"/>
      <c r="AO9" s="228"/>
      <c r="AP9" s="228"/>
      <c r="AQ9" s="228"/>
      <c r="AR9" s="1"/>
      <c r="AS9" s="1"/>
      <c r="AT9" s="1"/>
      <c r="AU9" s="1"/>
      <c r="AV9" s="1"/>
      <c r="AW9" s="1"/>
      <c r="AX9" s="1"/>
      <c r="AY9" s="1"/>
      <c r="AZ9" s="1"/>
      <c r="BA9" s="1"/>
      <c r="BB9" s="1"/>
      <c r="BC9" s="1"/>
      <c r="BD9" s="1"/>
      <c r="BE9" s="1"/>
      <c r="BF9" s="1"/>
      <c r="BG9" s="1"/>
      <c r="BH9" s="1"/>
      <c r="BI9" s="306"/>
      <c r="BJ9" s="308"/>
      <c r="BK9" s="308"/>
      <c r="BL9" s="308"/>
      <c r="BM9" s="308"/>
      <c r="BN9" s="308"/>
      <c r="BO9" s="308"/>
      <c r="BP9" s="305"/>
      <c r="BQ9" s="312"/>
      <c r="BR9" s="306"/>
      <c r="BS9" s="308"/>
      <c r="BT9" s="308"/>
      <c r="BU9" s="308"/>
      <c r="BV9" s="308"/>
      <c r="BW9" s="308"/>
      <c r="BX9" s="308"/>
      <c r="BY9" s="308"/>
      <c r="BZ9" s="308"/>
      <c r="CA9" s="308"/>
      <c r="CB9" s="308"/>
      <c r="CC9" s="308"/>
      <c r="CD9" s="308"/>
      <c r="CE9" s="308"/>
      <c r="CF9" s="308"/>
      <c r="CG9" s="308"/>
      <c r="CH9" s="308"/>
      <c r="CI9" s="308"/>
      <c r="CJ9" s="308"/>
      <c r="CK9" s="308"/>
      <c r="CL9" s="305"/>
      <c r="CM9" s="312"/>
      <c r="CN9" s="306"/>
      <c r="CO9" s="308"/>
      <c r="CP9" s="308"/>
      <c r="CQ9" s="308"/>
      <c r="CR9" s="308"/>
      <c r="CS9" s="308"/>
      <c r="CT9" s="305"/>
      <c r="CU9" s="312"/>
      <c r="CV9" s="306"/>
      <c r="CW9" s="308"/>
      <c r="CX9" s="308"/>
      <c r="CY9" s="308"/>
      <c r="CZ9" s="308"/>
      <c r="DA9" s="308"/>
      <c r="DB9" s="308"/>
      <c r="DC9" s="308"/>
      <c r="DD9" s="308"/>
      <c r="DE9" s="308"/>
      <c r="DF9" s="305"/>
      <c r="DG9" s="312"/>
      <c r="DH9" s="306"/>
      <c r="DI9" s="308"/>
      <c r="DJ9" s="308"/>
      <c r="DK9" s="305"/>
      <c r="DL9" s="312"/>
      <c r="DM9" s="306"/>
      <c r="DN9" s="308"/>
      <c r="DO9" s="308"/>
      <c r="DP9" s="305"/>
      <c r="DQ9" s="312"/>
      <c r="DR9" s="306"/>
      <c r="DS9" s="308"/>
      <c r="DT9" s="308"/>
      <c r="DU9" s="305"/>
      <c r="DV9" s="312"/>
      <c r="DW9" s="306"/>
      <c r="DX9" s="308"/>
      <c r="DY9" s="308"/>
      <c r="DZ9" s="305"/>
      <c r="EA9" s="284"/>
      <c r="EB9" s="306"/>
      <c r="EC9" s="308"/>
      <c r="ED9" s="308"/>
      <c r="EE9" s="305"/>
      <c r="EF9" s="284"/>
      <c r="EG9" s="306"/>
      <c r="EH9" s="308"/>
      <c r="EI9" s="308"/>
      <c r="EJ9" s="305"/>
      <c r="EK9" s="284"/>
      <c r="EL9" s="306"/>
      <c r="EM9" s="308"/>
      <c r="EN9" s="308"/>
      <c r="EO9" s="305"/>
      <c r="EP9" s="201"/>
      <c r="FF9" s="228"/>
      <c r="FG9" s="281"/>
      <c r="FH9" s="281"/>
      <c r="FI9" s="281"/>
      <c r="FJ9" s="281"/>
      <c r="FK9" s="281"/>
      <c r="FL9" s="281"/>
    </row>
    <row r="10" spans="1:168" ht="12.75" customHeight="1" x14ac:dyDescent="0.25">
      <c r="A10" s="28" t="s">
        <v>546</v>
      </c>
      <c r="B10" s="214">
        <v>1</v>
      </c>
      <c r="C10" s="495"/>
      <c r="D10" s="618"/>
      <c r="E10" s="618"/>
      <c r="F10" s="618"/>
      <c r="G10" s="618"/>
      <c r="H10" s="618"/>
      <c r="I10" s="618"/>
      <c r="J10" s="618"/>
      <c r="K10" s="192"/>
      <c r="Q10" s="1"/>
      <c r="R10" s="8"/>
      <c r="X10" s="8"/>
      <c r="AM10" s="1"/>
      <c r="AN10" s="157">
        <f>D10</f>
        <v>0</v>
      </c>
      <c r="AO10" s="228"/>
      <c r="AP10" s="228"/>
      <c r="AQ10" s="228"/>
      <c r="AR10" s="1"/>
      <c r="AS10" s="1"/>
      <c r="AT10" s="1"/>
      <c r="AU10" s="1"/>
      <c r="AV10" s="1"/>
      <c r="AW10" s="1"/>
      <c r="AX10" s="1"/>
      <c r="AY10" s="1"/>
      <c r="AZ10" s="1"/>
      <c r="BA10" s="1"/>
      <c r="BB10" s="1"/>
      <c r="BC10" s="1"/>
      <c r="BD10" s="1"/>
      <c r="BE10" s="1"/>
      <c r="BF10" s="1"/>
      <c r="BG10" s="1"/>
      <c r="BH10" s="1"/>
      <c r="BI10" s="306"/>
      <c r="BJ10" s="308"/>
      <c r="BK10" s="308"/>
      <c r="BL10" s="308"/>
      <c r="BM10" s="308"/>
      <c r="BN10" s="308"/>
      <c r="BO10" s="308"/>
      <c r="BP10" s="305"/>
      <c r="BQ10" s="312"/>
      <c r="BR10" s="306"/>
      <c r="BS10" s="308"/>
      <c r="BT10" s="308"/>
      <c r="BU10" s="308"/>
      <c r="BV10" s="308"/>
      <c r="BW10" s="308"/>
      <c r="BX10" s="308"/>
      <c r="BY10" s="308"/>
      <c r="BZ10" s="308"/>
      <c r="CA10" s="308"/>
      <c r="CB10" s="308"/>
      <c r="CC10" s="308"/>
      <c r="CD10" s="308"/>
      <c r="CE10" s="308"/>
      <c r="CF10" s="308"/>
      <c r="CG10" s="308"/>
      <c r="CH10" s="308"/>
      <c r="CI10" s="308"/>
      <c r="CJ10" s="308"/>
      <c r="CK10" s="308"/>
      <c r="CL10" s="305"/>
      <c r="CM10" s="312"/>
      <c r="CN10" s="306"/>
      <c r="CO10" s="308"/>
      <c r="CP10" s="308"/>
      <c r="CQ10" s="308"/>
      <c r="CR10" s="308"/>
      <c r="CS10" s="308"/>
      <c r="CT10" s="305"/>
      <c r="CU10" s="312"/>
      <c r="CV10" s="306"/>
      <c r="CW10" s="308"/>
      <c r="CX10" s="308"/>
      <c r="CY10" s="308"/>
      <c r="CZ10" s="308"/>
      <c r="DA10" s="308"/>
      <c r="DB10" s="308"/>
      <c r="DC10" s="308"/>
      <c r="DD10" s="308"/>
      <c r="DE10" s="308"/>
      <c r="DF10" s="305"/>
      <c r="DG10" s="312"/>
      <c r="DH10" s="306"/>
      <c r="DI10" s="308"/>
      <c r="DJ10" s="308"/>
      <c r="DK10" s="305"/>
      <c r="DL10" s="312"/>
      <c r="DM10" s="306"/>
      <c r="DN10" s="308"/>
      <c r="DO10" s="308"/>
      <c r="DP10" s="305"/>
      <c r="DQ10" s="312"/>
      <c r="DR10" s="306"/>
      <c r="DS10" s="308"/>
      <c r="DT10" s="308"/>
      <c r="DU10" s="305"/>
      <c r="DV10" s="312"/>
      <c r="DW10" s="306"/>
      <c r="DX10" s="308"/>
      <c r="DY10" s="308"/>
      <c r="DZ10" s="305"/>
      <c r="EA10" s="284"/>
      <c r="EB10" s="306"/>
      <c r="EC10" s="308"/>
      <c r="ED10" s="308"/>
      <c r="EE10" s="305"/>
      <c r="EF10" s="284"/>
      <c r="EG10" s="306"/>
      <c r="EH10" s="308"/>
      <c r="EI10" s="308"/>
      <c r="EJ10" s="305"/>
      <c r="EK10" s="284"/>
      <c r="EL10" s="306"/>
      <c r="EM10" s="308"/>
      <c r="EN10" s="308"/>
      <c r="EO10" s="305"/>
      <c r="EP10" s="201"/>
      <c r="FF10" s="228"/>
      <c r="FG10" s="281"/>
      <c r="FH10" s="281"/>
      <c r="FI10" s="281"/>
      <c r="FJ10" s="281"/>
      <c r="FK10" s="281"/>
      <c r="FL10" s="281"/>
    </row>
    <row r="11" spans="1:168" ht="13.8" thickBot="1" x14ac:dyDescent="0.3">
      <c r="A11" s="494"/>
      <c r="C11" s="496"/>
      <c r="D11" s="619"/>
      <c r="E11" s="619"/>
      <c r="F11" s="619"/>
      <c r="G11" s="619"/>
      <c r="H11" s="619"/>
      <c r="I11" s="619"/>
      <c r="J11" s="619"/>
      <c r="K11" s="196"/>
      <c r="Q11" s="1"/>
      <c r="R11" s="158"/>
      <c r="X11" s="66" t="s">
        <v>636</v>
      </c>
      <c r="Y11" s="5" t="s">
        <v>637</v>
      </c>
      <c r="Z11" s="5" t="s">
        <v>297</v>
      </c>
      <c r="AA11" s="5" t="s">
        <v>291</v>
      </c>
      <c r="AB11" s="5" t="s">
        <v>638</v>
      </c>
      <c r="AC11" s="5" t="s">
        <v>639</v>
      </c>
      <c r="AD11" s="5"/>
      <c r="AE11" s="5"/>
      <c r="AF11" s="5"/>
      <c r="AG11" s="5"/>
      <c r="AH11" s="5"/>
      <c r="AI11" s="5"/>
      <c r="AJ11" s="5"/>
      <c r="AK11" s="5"/>
      <c r="AL11" s="5"/>
      <c r="AM11" s="1"/>
      <c r="AN11" s="1"/>
      <c r="AO11" s="228"/>
      <c r="AP11" s="228"/>
      <c r="AQ11" s="228"/>
      <c r="AR11" s="1"/>
      <c r="AS11" s="1"/>
      <c r="AT11" s="1"/>
      <c r="AU11" s="1"/>
      <c r="AV11" s="1"/>
      <c r="AW11" s="1"/>
      <c r="AX11" s="1"/>
      <c r="AY11" s="1"/>
      <c r="AZ11" s="1"/>
      <c r="BA11" s="1"/>
      <c r="BB11" s="1"/>
      <c r="BC11" s="1"/>
      <c r="BD11" s="1"/>
      <c r="BE11" s="1"/>
      <c r="BF11" s="1"/>
      <c r="BG11" s="1"/>
      <c r="BH11" s="1"/>
      <c r="BI11" s="306"/>
      <c r="BJ11" s="308"/>
      <c r="BK11" s="308"/>
      <c r="BL11" s="308"/>
      <c r="BM11" s="308"/>
      <c r="BN11" s="308"/>
      <c r="BO11" s="308"/>
      <c r="BP11" s="305"/>
      <c r="BQ11" s="312"/>
      <c r="BR11" s="306"/>
      <c r="BS11" s="308"/>
      <c r="BT11" s="308"/>
      <c r="BU11" s="308"/>
      <c r="BV11" s="308"/>
      <c r="BW11" s="308"/>
      <c r="BX11" s="308"/>
      <c r="BY11" s="308"/>
      <c r="BZ11" s="308"/>
      <c r="CA11" s="308"/>
      <c r="CB11" s="308"/>
      <c r="CC11" s="308"/>
      <c r="CD11" s="308"/>
      <c r="CE11" s="308"/>
      <c r="CF11" s="308"/>
      <c r="CG11" s="308"/>
      <c r="CH11" s="308"/>
      <c r="CI11" s="308"/>
      <c r="CJ11" s="308"/>
      <c r="CK11" s="308"/>
      <c r="CL11" s="305"/>
      <c r="CM11" s="312"/>
      <c r="CN11" s="306"/>
      <c r="CO11" s="308"/>
      <c r="CP11" s="308"/>
      <c r="CQ11" s="308"/>
      <c r="CR11" s="308"/>
      <c r="CS11" s="308"/>
      <c r="CT11" s="305"/>
      <c r="CU11" s="312"/>
      <c r="CV11" s="306"/>
      <c r="CW11" s="308"/>
      <c r="CX11" s="308"/>
      <c r="CY11" s="308"/>
      <c r="CZ11" s="308"/>
      <c r="DA11" s="308"/>
      <c r="DB11" s="308"/>
      <c r="DC11" s="308"/>
      <c r="DD11" s="308"/>
      <c r="DE11" s="308"/>
      <c r="DF11" s="305"/>
      <c r="DG11" s="312"/>
      <c r="DH11" s="306"/>
      <c r="DI11" s="308"/>
      <c r="DJ11" s="308"/>
      <c r="DK11" s="305"/>
      <c r="DL11" s="312"/>
      <c r="DM11" s="306"/>
      <c r="DN11" s="308"/>
      <c r="DO11" s="308"/>
      <c r="DP11" s="305"/>
      <c r="DQ11" s="312"/>
      <c r="DR11" s="306"/>
      <c r="DS11" s="308"/>
      <c r="DT11" s="308"/>
      <c r="DU11" s="305"/>
      <c r="DV11" s="312"/>
      <c r="DW11" s="306"/>
      <c r="DX11" s="308"/>
      <c r="DY11" s="308"/>
      <c r="DZ11" s="305"/>
      <c r="EA11" s="284"/>
      <c r="EB11" s="306"/>
      <c r="EC11" s="308"/>
      <c r="ED11" s="308"/>
      <c r="EE11" s="305"/>
      <c r="EF11" s="284"/>
      <c r="EG11" s="306"/>
      <c r="EH11" s="308"/>
      <c r="EI11" s="308"/>
      <c r="EJ11" s="305"/>
      <c r="EK11" s="284"/>
      <c r="EL11" s="306"/>
      <c r="EM11" s="308"/>
      <c r="EN11" s="308"/>
      <c r="EO11" s="305"/>
      <c r="EP11" s="201"/>
      <c r="FF11" s="228"/>
      <c r="FG11" s="281"/>
      <c r="FH11" s="281"/>
      <c r="FI11" s="281"/>
      <c r="FJ11" s="281"/>
      <c r="FK11" s="281"/>
      <c r="FL11" s="281"/>
    </row>
    <row r="12" spans="1:168" ht="15.75" customHeight="1" thickBot="1" x14ac:dyDescent="0.3">
      <c r="A12" s="497" t="s">
        <v>640</v>
      </c>
      <c r="C12" s="602" t="s">
        <v>641</v>
      </c>
      <c r="D12" s="603"/>
      <c r="E12" s="603"/>
      <c r="F12" s="245"/>
      <c r="G12" s="246"/>
      <c r="H12" s="242" t="s">
        <v>297</v>
      </c>
      <c r="I12" s="178" t="s">
        <v>291</v>
      </c>
      <c r="J12" s="120" t="s">
        <v>642</v>
      </c>
      <c r="K12" s="121"/>
      <c r="Q12" s="1"/>
      <c r="R12" s="4" t="s">
        <v>636</v>
      </c>
      <c r="S12" s="64" t="s">
        <v>637</v>
      </c>
      <c r="T12" s="64" t="s">
        <v>297</v>
      </c>
      <c r="U12" s="64" t="s">
        <v>291</v>
      </c>
      <c r="V12" s="64" t="s">
        <v>638</v>
      </c>
      <c r="W12" s="65"/>
      <c r="X12" s="4">
        <f t="shared" ref="X12:AC12" si="3">SUM(X13:X16)</f>
        <v>0</v>
      </c>
      <c r="Y12" s="4">
        <f t="shared" si="3"/>
        <v>0</v>
      </c>
      <c r="Z12" s="4">
        <f t="shared" si="3"/>
        <v>0</v>
      </c>
      <c r="AA12" s="4">
        <f t="shared" si="3"/>
        <v>0</v>
      </c>
      <c r="AB12" s="4">
        <f t="shared" si="3"/>
        <v>0</v>
      </c>
      <c r="AC12" s="4">
        <f t="shared" si="3"/>
        <v>0</v>
      </c>
      <c r="AD12" s="144"/>
      <c r="AE12" s="144"/>
      <c r="AF12" s="144"/>
      <c r="AG12" s="144"/>
      <c r="AH12" s="144"/>
      <c r="AI12" s="144"/>
      <c r="AJ12" s="144"/>
      <c r="AK12" s="144"/>
      <c r="AL12" s="144"/>
      <c r="AM12" s="1"/>
      <c r="AN12" s="1"/>
      <c r="AO12" s="252" t="s">
        <v>643</v>
      </c>
      <c r="AP12" s="252" t="s">
        <v>644</v>
      </c>
      <c r="AQ12" s="252" t="s">
        <v>645</v>
      </c>
      <c r="AR12" s="147" t="s">
        <v>646</v>
      </c>
      <c r="AS12" s="147" t="s">
        <v>320</v>
      </c>
      <c r="AT12" s="147" t="s">
        <v>647</v>
      </c>
      <c r="AU12" s="1"/>
      <c r="AV12" s="1" t="s">
        <v>719</v>
      </c>
      <c r="AW12" s="1"/>
      <c r="AX12" s="1"/>
      <c r="AY12" s="1"/>
      <c r="AZ12" s="1"/>
      <c r="BA12" s="1"/>
      <c r="BB12" s="1"/>
      <c r="BC12" s="1"/>
      <c r="BD12" s="1"/>
      <c r="BE12" s="1"/>
      <c r="BF12" s="1"/>
      <c r="BG12" s="1"/>
      <c r="BH12" s="1"/>
      <c r="BI12" s="306"/>
      <c r="BJ12" s="308"/>
      <c r="BK12" s="308"/>
      <c r="BL12" s="308"/>
      <c r="BM12" s="308"/>
      <c r="BN12" s="308"/>
      <c r="BO12" s="308"/>
      <c r="BP12" s="305"/>
      <c r="BQ12" s="312"/>
      <c r="BR12" s="306"/>
      <c r="BS12" s="308"/>
      <c r="BT12" s="308"/>
      <c r="BU12" s="308"/>
      <c r="BV12" s="308"/>
      <c r="BW12" s="308"/>
      <c r="BX12" s="308"/>
      <c r="BY12" s="308"/>
      <c r="BZ12" s="308"/>
      <c r="CA12" s="308"/>
      <c r="CB12" s="308"/>
      <c r="CC12" s="308"/>
      <c r="CD12" s="308"/>
      <c r="CE12" s="308"/>
      <c r="CF12" s="308"/>
      <c r="CG12" s="308"/>
      <c r="CH12" s="308"/>
      <c r="CI12" s="308"/>
      <c r="CJ12" s="308"/>
      <c r="CK12" s="308"/>
      <c r="CL12" s="305"/>
      <c r="CM12" s="312"/>
      <c r="CN12" s="306"/>
      <c r="CO12" s="308"/>
      <c r="CP12" s="308"/>
      <c r="CQ12" s="308"/>
      <c r="CR12" s="308"/>
      <c r="CS12" s="308"/>
      <c r="CT12" s="305"/>
      <c r="CU12" s="312"/>
      <c r="CV12" s="306"/>
      <c r="CW12" s="308"/>
      <c r="CX12" s="308"/>
      <c r="CY12" s="308"/>
      <c r="CZ12" s="308"/>
      <c r="DA12" s="308"/>
      <c r="DB12" s="308"/>
      <c r="DC12" s="308"/>
      <c r="DD12" s="308"/>
      <c r="DE12" s="308"/>
      <c r="DF12" s="305"/>
      <c r="DG12" s="312"/>
      <c r="DH12" s="306"/>
      <c r="DI12" s="308"/>
      <c r="DJ12" s="308"/>
      <c r="DK12" s="305"/>
      <c r="DL12" s="312"/>
      <c r="DM12" s="306"/>
      <c r="DN12" s="308"/>
      <c r="DO12" s="308"/>
      <c r="DP12" s="305"/>
      <c r="DQ12" s="312"/>
      <c r="DR12" s="306"/>
      <c r="DS12" s="308"/>
      <c r="DT12" s="308"/>
      <c r="DU12" s="305"/>
      <c r="DV12" s="312"/>
      <c r="DW12" s="306"/>
      <c r="DX12" s="308"/>
      <c r="DY12" s="308"/>
      <c r="DZ12" s="305"/>
      <c r="EA12" s="284"/>
      <c r="EB12" s="306"/>
      <c r="EC12" s="308"/>
      <c r="ED12" s="308"/>
      <c r="EE12" s="305"/>
      <c r="EF12" s="284"/>
      <c r="EG12" s="306"/>
      <c r="EH12" s="308"/>
      <c r="EI12" s="308"/>
      <c r="EJ12" s="305"/>
      <c r="EK12" s="284"/>
      <c r="EL12" s="306"/>
      <c r="EM12" s="308"/>
      <c r="EN12" s="308"/>
      <c r="EO12" s="305"/>
      <c r="EP12" s="201"/>
      <c r="FF12" s="228"/>
      <c r="FG12" s="281"/>
      <c r="FH12" s="281"/>
      <c r="FI12" s="281"/>
      <c r="FJ12" s="281"/>
      <c r="FK12" s="281"/>
      <c r="FL12" s="281"/>
    </row>
    <row r="13" spans="1:168" ht="13.95" customHeight="1" x14ac:dyDescent="0.25">
      <c r="A13" s="28"/>
      <c r="C13" s="501"/>
      <c r="D13" s="502"/>
      <c r="E13" s="503"/>
      <c r="F13" s="62"/>
      <c r="G13" s="97"/>
      <c r="H13" s="243"/>
      <c r="I13" s="179"/>
      <c r="J13" s="62"/>
      <c r="K13" s="97"/>
      <c r="Q13" s="1"/>
      <c r="R13" s="11"/>
      <c r="S13" s="8"/>
      <c r="T13" s="8"/>
      <c r="U13" s="8"/>
      <c r="V13" s="122"/>
      <c r="W13" s="65"/>
      <c r="X13" s="11"/>
      <c r="Y13" s="8"/>
      <c r="Z13" s="8"/>
      <c r="AA13" s="8"/>
      <c r="AB13" s="8"/>
      <c r="AC13" s="12"/>
      <c r="AD13" s="8"/>
      <c r="AE13" s="8"/>
      <c r="AF13" s="8"/>
      <c r="AG13" s="8"/>
      <c r="AH13" s="8"/>
      <c r="AI13" s="8"/>
      <c r="AJ13" s="8"/>
      <c r="AK13" s="8"/>
      <c r="AL13" s="8"/>
      <c r="AM13" s="1"/>
      <c r="AN13" s="1"/>
      <c r="AO13" s="228"/>
      <c r="AP13" s="228"/>
      <c r="AQ13" s="228"/>
      <c r="AR13" s="1"/>
      <c r="AS13" s="1"/>
      <c r="AT13" s="1"/>
      <c r="AU13" s="1"/>
      <c r="AV13" s="1"/>
      <c r="AW13" s="1"/>
      <c r="AX13" s="1"/>
      <c r="AY13" s="1"/>
      <c r="AZ13" s="1"/>
      <c r="BA13" s="1"/>
      <c r="BB13" s="1"/>
      <c r="BC13" s="1"/>
      <c r="BD13" s="1"/>
      <c r="BE13" s="1"/>
      <c r="BF13" s="1"/>
      <c r="BG13" s="1"/>
      <c r="BH13" s="1"/>
      <c r="BI13" s="306"/>
      <c r="BJ13" s="308"/>
      <c r="BK13" s="308"/>
      <c r="BL13" s="308"/>
      <c r="BM13" s="308"/>
      <c r="BN13" s="308"/>
      <c r="BO13" s="308"/>
      <c r="BP13" s="305"/>
      <c r="BQ13" s="312"/>
      <c r="BR13" s="306"/>
      <c r="BS13" s="308"/>
      <c r="BT13" s="308"/>
      <c r="BU13" s="308"/>
      <c r="BV13" s="308"/>
      <c r="BW13" s="308"/>
      <c r="BX13" s="308"/>
      <c r="BY13" s="308"/>
      <c r="BZ13" s="308"/>
      <c r="CA13" s="308"/>
      <c r="CB13" s="308"/>
      <c r="CC13" s="308"/>
      <c r="CD13" s="308"/>
      <c r="CE13" s="308"/>
      <c r="CF13" s="308"/>
      <c r="CG13" s="308"/>
      <c r="CH13" s="308"/>
      <c r="CI13" s="308"/>
      <c r="CJ13" s="308"/>
      <c r="CK13" s="308"/>
      <c r="CL13" s="305"/>
      <c r="CM13" s="312"/>
      <c r="CN13" s="306"/>
      <c r="CO13" s="308"/>
      <c r="CP13" s="308"/>
      <c r="CQ13" s="308"/>
      <c r="CR13" s="308"/>
      <c r="CS13" s="308"/>
      <c r="CT13" s="305"/>
      <c r="CU13" s="312"/>
      <c r="CV13" s="306"/>
      <c r="CW13" s="308"/>
      <c r="CX13" s="308"/>
      <c r="CY13" s="308"/>
      <c r="CZ13" s="308"/>
      <c r="DA13" s="308"/>
      <c r="DB13" s="308"/>
      <c r="DC13" s="308"/>
      <c r="DD13" s="308"/>
      <c r="DE13" s="308"/>
      <c r="DF13" s="305"/>
      <c r="DG13" s="312"/>
      <c r="DH13" s="306"/>
      <c r="DI13" s="308"/>
      <c r="DJ13" s="308"/>
      <c r="DK13" s="305"/>
      <c r="DL13" s="312"/>
      <c r="DM13" s="306"/>
      <c r="DN13" s="308"/>
      <c r="DO13" s="308"/>
      <c r="DP13" s="305"/>
      <c r="DQ13" s="312"/>
      <c r="DR13" s="306"/>
      <c r="DS13" s="308"/>
      <c r="DT13" s="308"/>
      <c r="DU13" s="305"/>
      <c r="DV13" s="312"/>
      <c r="DW13" s="306"/>
      <c r="DX13" s="308"/>
      <c r="DY13" s="308"/>
      <c r="DZ13" s="305"/>
      <c r="EA13" s="284"/>
      <c r="EB13" s="306"/>
      <c r="EC13" s="308"/>
      <c r="ED13" s="308"/>
      <c r="EE13" s="305"/>
      <c r="EF13" s="284"/>
      <c r="EG13" s="306"/>
      <c r="EH13" s="308"/>
      <c r="EI13" s="308"/>
      <c r="EJ13" s="305"/>
      <c r="EK13" s="284"/>
      <c r="EL13" s="306"/>
      <c r="EM13" s="308"/>
      <c r="EN13" s="308"/>
      <c r="EO13" s="305"/>
      <c r="EP13" s="201"/>
      <c r="FF13" s="228"/>
      <c r="FG13" s="281"/>
      <c r="FH13" s="281"/>
      <c r="FI13" s="281"/>
      <c r="FJ13" s="281"/>
      <c r="FK13" s="281"/>
      <c r="FL13" s="281"/>
    </row>
    <row r="14" spans="1:168" x14ac:dyDescent="0.25">
      <c r="A14" s="28"/>
      <c r="B14" s="214">
        <v>0</v>
      </c>
      <c r="C14" s="501"/>
      <c r="D14" s="502" t="str">
        <f>"No Findings have been identified for this " &amp; dmyTopic &amp; " at this time."</f>
        <v>No Findings have been identified for this Topic at this time.</v>
      </c>
      <c r="E14" s="503"/>
      <c r="G14" s="192"/>
      <c r="H14" s="244"/>
      <c r="I14" s="180"/>
      <c r="K14" s="192"/>
      <c r="Q14" s="1"/>
      <c r="R14" s="11"/>
      <c r="S14" s="8"/>
      <c r="T14" s="8"/>
      <c r="U14" s="8"/>
      <c r="V14" s="122"/>
      <c r="W14" s="65"/>
      <c r="X14" s="11"/>
      <c r="Y14" s="8"/>
      <c r="Z14" s="8"/>
      <c r="AA14" s="8"/>
      <c r="AB14" s="8"/>
      <c r="AC14" s="12"/>
      <c r="AD14" s="8"/>
      <c r="AE14" s="8"/>
      <c r="AF14" s="8"/>
      <c r="AG14" s="8"/>
      <c r="AH14" s="8"/>
      <c r="AI14" s="8"/>
      <c r="AJ14" s="8"/>
      <c r="AK14" s="8"/>
      <c r="AL14" s="8"/>
      <c r="AM14" s="1"/>
      <c r="AN14" s="1"/>
      <c r="AO14" s="228"/>
      <c r="AP14" s="228"/>
      <c r="AQ14" s="228"/>
      <c r="AR14" s="228"/>
      <c r="AS14" s="1"/>
      <c r="AT14" s="228"/>
      <c r="AU14" s="228"/>
      <c r="AV14" s="147"/>
      <c r="AW14" s="1"/>
      <c r="AX14" s="147"/>
      <c r="AY14" s="1"/>
      <c r="AZ14" s="147"/>
      <c r="BA14" s="147"/>
      <c r="BB14" s="147"/>
      <c r="BC14" s="1"/>
      <c r="BD14" s="147"/>
      <c r="BE14" s="1"/>
      <c r="BF14" s="147"/>
      <c r="BG14" s="1"/>
      <c r="BH14" s="1"/>
      <c r="BI14" s="306"/>
      <c r="BJ14" s="308"/>
      <c r="BK14" s="308"/>
      <c r="BL14" s="308"/>
      <c r="BM14" s="308"/>
      <c r="BN14" s="308"/>
      <c r="BO14" s="308"/>
      <c r="BP14" s="305"/>
      <c r="BQ14" s="312"/>
      <c r="BR14" s="306"/>
      <c r="BS14" s="308"/>
      <c r="BT14" s="308"/>
      <c r="BU14" s="308"/>
      <c r="BV14" s="308"/>
      <c r="BW14" s="308"/>
      <c r="BX14" s="308"/>
      <c r="BY14" s="308"/>
      <c r="BZ14" s="308"/>
      <c r="CA14" s="308"/>
      <c r="CB14" s="308"/>
      <c r="CC14" s="308"/>
      <c r="CD14" s="308"/>
      <c r="CE14" s="308"/>
      <c r="CF14" s="308"/>
      <c r="CG14" s="308"/>
      <c r="CH14" s="308"/>
      <c r="CI14" s="308"/>
      <c r="CJ14" s="308"/>
      <c r="CK14" s="308"/>
      <c r="CL14" s="305"/>
      <c r="CM14" s="312"/>
      <c r="CN14" s="306"/>
      <c r="CO14" s="308"/>
      <c r="CP14" s="308"/>
      <c r="CQ14" s="308"/>
      <c r="CR14" s="308"/>
      <c r="CS14" s="308"/>
      <c r="CT14" s="305"/>
      <c r="CU14" s="312"/>
      <c r="CV14" s="306"/>
      <c r="CW14" s="308"/>
      <c r="CX14" s="308"/>
      <c r="CY14" s="308"/>
      <c r="CZ14" s="308"/>
      <c r="DA14" s="308"/>
      <c r="DB14" s="308"/>
      <c r="DC14" s="308"/>
      <c r="DD14" s="308"/>
      <c r="DE14" s="308"/>
      <c r="DF14" s="305"/>
      <c r="DG14" s="312"/>
      <c r="DH14" s="306"/>
      <c r="DI14" s="308"/>
      <c r="DJ14" s="308"/>
      <c r="DK14" s="305"/>
      <c r="DL14" s="312"/>
      <c r="DM14" s="306"/>
      <c r="DN14" s="308"/>
      <c r="DO14" s="308"/>
      <c r="DP14" s="305"/>
      <c r="DQ14" s="312"/>
      <c r="DR14" s="306"/>
      <c r="DS14" s="308"/>
      <c r="DT14" s="308"/>
      <c r="DU14" s="305"/>
      <c r="DV14" s="312"/>
      <c r="DW14" s="306"/>
      <c r="DX14" s="308"/>
      <c r="DY14" s="308"/>
      <c r="DZ14" s="305"/>
      <c r="EA14" s="284"/>
      <c r="EB14" s="306"/>
      <c r="EC14" s="308"/>
      <c r="ED14" s="308"/>
      <c r="EE14" s="305"/>
      <c r="EF14" s="284"/>
      <c r="EG14" s="306"/>
      <c r="EH14" s="308"/>
      <c r="EI14" s="308"/>
      <c r="EJ14" s="305"/>
      <c r="EK14" s="284"/>
      <c r="EL14" s="306"/>
      <c r="EM14" s="308"/>
      <c r="EN14" s="308"/>
      <c r="EO14" s="305"/>
      <c r="EP14" s="201"/>
      <c r="FF14" s="228"/>
      <c r="FG14" s="281"/>
      <c r="FH14" s="281"/>
      <c r="FI14" s="281"/>
      <c r="FJ14" s="281"/>
      <c r="FK14" s="281"/>
      <c r="FL14" s="281"/>
    </row>
    <row r="15" spans="1:168" ht="13.8" thickBot="1" x14ac:dyDescent="0.3">
      <c r="A15" s="28"/>
      <c r="C15" s="501"/>
      <c r="D15" s="502"/>
      <c r="E15" s="503"/>
      <c r="F15" s="87"/>
      <c r="G15" s="196"/>
      <c r="H15" s="244"/>
      <c r="I15" s="180"/>
      <c r="K15" s="192"/>
      <c r="Q15" s="1"/>
      <c r="R15" s="11"/>
      <c r="S15" s="8"/>
      <c r="T15" s="8"/>
      <c r="U15" s="8"/>
      <c r="V15" s="122"/>
      <c r="W15" s="65"/>
      <c r="X15" s="11"/>
      <c r="Y15" s="8"/>
      <c r="Z15" s="8"/>
      <c r="AA15" s="8"/>
      <c r="AB15" s="8"/>
      <c r="AC15" s="12"/>
      <c r="AD15" s="8"/>
      <c r="AE15" s="8"/>
      <c r="AF15" s="8"/>
      <c r="AG15" s="8"/>
      <c r="AH15" s="8"/>
      <c r="AI15" s="8"/>
      <c r="AJ15" s="8"/>
      <c r="AK15" s="8"/>
      <c r="AL15" s="8"/>
      <c r="AM15" s="1"/>
      <c r="AN15" s="1"/>
      <c r="AO15" s="228"/>
      <c r="AP15" s="228"/>
      <c r="AQ15" s="228"/>
      <c r="AR15" s="228"/>
      <c r="AS15" s="1"/>
      <c r="AT15" s="228"/>
      <c r="AU15" s="228"/>
      <c r="AV15" s="147"/>
      <c r="AW15" s="1"/>
      <c r="AX15" s="147"/>
      <c r="AY15" s="1"/>
      <c r="AZ15" s="147"/>
      <c r="BA15" s="1"/>
      <c r="BB15" s="147"/>
      <c r="BC15" s="1"/>
      <c r="BD15" s="147"/>
      <c r="BE15" s="1"/>
      <c r="BF15" s="147"/>
      <c r="BG15" s="1"/>
      <c r="BH15" s="1"/>
      <c r="BI15" s="309"/>
      <c r="BJ15" s="310"/>
      <c r="BK15" s="310"/>
      <c r="BL15" s="310"/>
      <c r="BM15" s="310"/>
      <c r="BN15" s="310"/>
      <c r="BO15" s="310"/>
      <c r="BP15" s="311"/>
      <c r="BQ15" s="312"/>
      <c r="BR15" s="309"/>
      <c r="BS15" s="310"/>
      <c r="BT15" s="310"/>
      <c r="BU15" s="310"/>
      <c r="BV15" s="310"/>
      <c r="BW15" s="310"/>
      <c r="BX15" s="310"/>
      <c r="BY15" s="310"/>
      <c r="BZ15" s="310"/>
      <c r="CA15" s="310"/>
      <c r="CB15" s="310"/>
      <c r="CC15" s="310"/>
      <c r="CD15" s="310"/>
      <c r="CE15" s="310"/>
      <c r="CF15" s="310"/>
      <c r="CG15" s="310"/>
      <c r="CH15" s="310"/>
      <c r="CI15" s="310"/>
      <c r="CJ15" s="310"/>
      <c r="CK15" s="310"/>
      <c r="CL15" s="311"/>
      <c r="CM15" s="312"/>
      <c r="CN15" s="309"/>
      <c r="CO15" s="310"/>
      <c r="CP15" s="310"/>
      <c r="CQ15" s="310"/>
      <c r="CR15" s="310"/>
      <c r="CS15" s="310"/>
      <c r="CT15" s="311"/>
      <c r="CU15" s="312"/>
      <c r="CV15" s="309"/>
      <c r="CW15" s="310"/>
      <c r="CX15" s="310"/>
      <c r="CY15" s="310"/>
      <c r="CZ15" s="310"/>
      <c r="DA15" s="310"/>
      <c r="DB15" s="310"/>
      <c r="DC15" s="310"/>
      <c r="DD15" s="310"/>
      <c r="DE15" s="310"/>
      <c r="DF15" s="311"/>
      <c r="DG15" s="312"/>
      <c r="DH15" s="309"/>
      <c r="DI15" s="310"/>
      <c r="DJ15" s="310"/>
      <c r="DK15" s="311"/>
      <c r="DL15" s="312"/>
      <c r="DM15" s="309"/>
      <c r="DN15" s="310"/>
      <c r="DO15" s="310"/>
      <c r="DP15" s="311"/>
      <c r="DQ15" s="312"/>
      <c r="DR15" s="309"/>
      <c r="DS15" s="310"/>
      <c r="DT15" s="310"/>
      <c r="DU15" s="311"/>
      <c r="DV15" s="312"/>
      <c r="DW15" s="309"/>
      <c r="DX15" s="310"/>
      <c r="DY15" s="310"/>
      <c r="DZ15" s="311"/>
      <c r="EA15" s="284"/>
      <c r="EB15" s="309"/>
      <c r="EC15" s="310"/>
      <c r="ED15" s="310"/>
      <c r="EE15" s="311"/>
      <c r="EF15" s="284"/>
      <c r="EG15" s="309"/>
      <c r="EH15" s="310"/>
      <c r="EI15" s="310"/>
      <c r="EJ15" s="311"/>
      <c r="EK15" s="284"/>
      <c r="EL15" s="309"/>
      <c r="EM15" s="310"/>
      <c r="EN15" s="310"/>
      <c r="EO15" s="311"/>
      <c r="EP15" s="201"/>
      <c r="FF15" s="228"/>
      <c r="FG15" s="281"/>
      <c r="FH15" s="281"/>
      <c r="FI15" s="281"/>
      <c r="FJ15" s="281"/>
      <c r="FK15" s="281"/>
      <c r="FL15" s="281"/>
    </row>
    <row r="16" spans="1:168" ht="15.75" customHeight="1" thickBot="1" x14ac:dyDescent="0.3">
      <c r="A16" s="497" t="s">
        <v>640</v>
      </c>
      <c r="B16" s="215">
        <v>9</v>
      </c>
      <c r="C16" s="614" t="s">
        <v>649</v>
      </c>
      <c r="D16" s="615"/>
      <c r="E16" s="620"/>
      <c r="F16" s="621" t="s">
        <v>650</v>
      </c>
      <c r="G16" s="622"/>
      <c r="H16" s="622"/>
      <c r="I16" s="623"/>
      <c r="J16" s="193" t="s">
        <v>651</v>
      </c>
      <c r="K16" s="194"/>
      <c r="L16" s="194" t="s">
        <v>652</v>
      </c>
      <c r="M16" s="194" t="s">
        <v>653</v>
      </c>
      <c r="N16" s="10" t="s">
        <v>654</v>
      </c>
      <c r="O16" s="10" t="s">
        <v>655</v>
      </c>
      <c r="Q16" s="1"/>
      <c r="R16" s="39"/>
      <c r="S16" s="40"/>
      <c r="T16" s="40"/>
      <c r="U16" s="40"/>
      <c r="V16" s="41"/>
      <c r="W16" s="65"/>
      <c r="X16" s="39"/>
      <c r="Y16" s="40"/>
      <c r="Z16" s="40"/>
      <c r="AA16" s="40"/>
      <c r="AB16" s="41"/>
      <c r="AC16" s="41"/>
      <c r="AE16" s="123" t="s">
        <v>656</v>
      </c>
      <c r="AF16" s="123" t="s">
        <v>657</v>
      </c>
      <c r="AG16" s="123" t="s">
        <v>658</v>
      </c>
      <c r="AH16" s="123" t="s">
        <v>659</v>
      </c>
      <c r="AJ16" s="64" t="s">
        <v>584</v>
      </c>
      <c r="AK16" s="164" t="s">
        <v>660</v>
      </c>
      <c r="AL16" s="165" t="s">
        <v>661</v>
      </c>
      <c r="AM16" s="147"/>
      <c r="AN16" s="1"/>
      <c r="AO16" s="1"/>
      <c r="AP16" s="228"/>
      <c r="AQ16" s="228"/>
      <c r="AR16" s="228"/>
      <c r="AS16" s="1"/>
      <c r="AT16" s="504"/>
      <c r="AU16" s="231" t="str">
        <f t="shared" ref="AU16:AU44" si="4">IF(D16&lt;&gt;0,D16,"")</f>
        <v/>
      </c>
      <c r="AV16" s="505" t="s">
        <v>573</v>
      </c>
      <c r="AW16" s="506"/>
      <c r="AX16" s="505" t="s">
        <v>662</v>
      </c>
      <c r="AY16" s="506"/>
      <c r="AZ16" s="505" t="s">
        <v>575</v>
      </c>
      <c r="BA16" s="506"/>
      <c r="BB16" s="505" t="s">
        <v>576</v>
      </c>
      <c r="BC16" s="506"/>
      <c r="BD16" s="505" t="s">
        <v>577</v>
      </c>
      <c r="BE16" s="506"/>
      <c r="BF16" s="505" t="s">
        <v>578</v>
      </c>
      <c r="BG16" s="506"/>
      <c r="BH16" s="1"/>
      <c r="BI16" s="265">
        <f ca="1">'Master Control'!AA47</f>
        <v>0</v>
      </c>
      <c r="BJ16" s="266" t="str">
        <f>Filter_Business_Line_Main</f>
        <v>(select)</v>
      </c>
      <c r="BK16" s="267"/>
      <c r="BL16" s="267"/>
      <c r="BM16" s="267"/>
      <c r="BN16" s="267"/>
      <c r="BO16" s="267"/>
      <c r="BP16" s="267"/>
      <c r="BQ16" s="274"/>
      <c r="BR16" s="265">
        <f ca="1">'Master Control'!AJ47</f>
        <v>0</v>
      </c>
      <c r="BS16" s="275" t="str">
        <f>Filter_Business_Line_Sub</f>
        <v>(none)</v>
      </c>
      <c r="BT16" s="274"/>
      <c r="BU16" s="274"/>
      <c r="BV16" s="274"/>
      <c r="BW16" s="274"/>
      <c r="BX16" s="274"/>
      <c r="BY16" s="274"/>
      <c r="BZ16" s="274"/>
      <c r="CA16" s="274"/>
      <c r="CB16" s="274"/>
      <c r="CC16" s="274"/>
      <c r="CD16" s="274"/>
      <c r="CE16" s="274"/>
      <c r="CF16" s="274"/>
      <c r="CG16" s="274"/>
      <c r="CH16" s="274"/>
      <c r="CI16" s="274"/>
      <c r="CJ16" s="274"/>
      <c r="CK16" s="274"/>
      <c r="CL16" s="274"/>
      <c r="CM16" s="274"/>
      <c r="CN16" s="265">
        <f ca="1">'Master Control'!BF47</f>
        <v>0</v>
      </c>
      <c r="CO16" s="275" t="str">
        <f>Filter_Phase</f>
        <v>(select)</v>
      </c>
      <c r="CQ16" s="274"/>
      <c r="CR16" s="274"/>
      <c r="CS16" s="274"/>
      <c r="CT16" s="274"/>
      <c r="CU16" s="274"/>
      <c r="CV16" s="265">
        <f>SUM(CW16:DE16)</f>
        <v>0</v>
      </c>
      <c r="CW16" s="276">
        <f>'Master Control'!BO47</f>
        <v>0</v>
      </c>
      <c r="CX16" s="276">
        <f>'Master Control'!BP47</f>
        <v>0</v>
      </c>
      <c r="CY16" s="276">
        <f>'Master Control'!BQ47</f>
        <v>0</v>
      </c>
      <c r="CZ16" s="276">
        <f>'Master Control'!BR47</f>
        <v>0</v>
      </c>
      <c r="DA16" s="276">
        <f>'Master Control'!BS47</f>
        <v>0</v>
      </c>
      <c r="DB16" s="276">
        <f>'Master Control'!BT47</f>
        <v>0</v>
      </c>
      <c r="DC16" s="276">
        <f>'Master Control'!BU47</f>
        <v>0</v>
      </c>
      <c r="DD16" s="276">
        <f>'Master Control'!BV47</f>
        <v>0</v>
      </c>
      <c r="DE16" s="276">
        <f>'Master Control'!BW47</f>
        <v>0</v>
      </c>
      <c r="DF16" s="274"/>
      <c r="DG16" s="274"/>
      <c r="DH16" s="265">
        <f ca="1">'Master Control'!BZ47</f>
        <v>0</v>
      </c>
      <c r="DI16" s="275" t="str">
        <f>Filter_Size</f>
        <v>(select)</v>
      </c>
      <c r="DJ16" s="274"/>
      <c r="DK16" s="274"/>
      <c r="DL16" s="274"/>
      <c r="DM16" s="265">
        <f ca="1">'Master Control'!CE47</f>
        <v>0</v>
      </c>
      <c r="DN16" s="275" t="str">
        <f>Filter_Contract</f>
        <v>(select)</v>
      </c>
      <c r="DO16" s="274"/>
      <c r="DP16" s="274"/>
      <c r="DQ16" s="274"/>
      <c r="DR16" s="265">
        <f>'Master Control'!CJ47</f>
        <v>0</v>
      </c>
      <c r="DS16" s="275" t="str">
        <f>Filter_Corporate_Risk</f>
        <v>(select)</v>
      </c>
      <c r="DT16" s="274"/>
      <c r="DU16" s="274"/>
      <c r="DV16" s="274"/>
      <c r="DW16" s="265">
        <f>'Master Control'!CO47</f>
        <v>0</v>
      </c>
      <c r="DX16" s="275" t="str">
        <f>Filter_Distributed_Execution</f>
        <v>(select)</v>
      </c>
      <c r="DY16" s="274"/>
      <c r="DZ16" s="274"/>
      <c r="EA16" s="274"/>
      <c r="EB16" s="265">
        <f>'Master Control'!CT47</f>
        <v>0</v>
      </c>
      <c r="EC16" s="275" t="str">
        <f>Filter_Joint_Venture</f>
        <v>(select)</v>
      </c>
      <c r="ED16" s="274"/>
      <c r="EE16" s="274"/>
      <c r="EF16" s="274"/>
      <c r="EG16" s="265">
        <f>'Master Control'!CY47</f>
        <v>0</v>
      </c>
      <c r="EH16" s="275" t="str">
        <f>Filter_Modularization</f>
        <v>(select)</v>
      </c>
      <c r="EI16" s="274"/>
      <c r="EJ16" s="274"/>
      <c r="EK16" s="274"/>
      <c r="EL16" s="265">
        <f>'Master Control'!DD47</f>
        <v>0</v>
      </c>
      <c r="EM16" s="275" t="str">
        <f>Filter_Fluor_Entities</f>
        <v>(select)</v>
      </c>
      <c r="EN16" s="274"/>
      <c r="EO16" s="274"/>
      <c r="EP16" s="201"/>
      <c r="EQ16" s="277" t="s">
        <v>663</v>
      </c>
      <c r="ER16" s="277" t="s">
        <v>664</v>
      </c>
      <c r="ES16" s="277" t="s">
        <v>665</v>
      </c>
      <c r="ET16" s="277" t="s">
        <v>666</v>
      </c>
      <c r="EU16" s="277" t="s">
        <v>667</v>
      </c>
      <c r="EV16" s="277" t="s">
        <v>668</v>
      </c>
      <c r="EW16" s="277" t="s">
        <v>669</v>
      </c>
      <c r="EX16" s="277" t="s">
        <v>670</v>
      </c>
      <c r="EY16" s="277" t="s">
        <v>671</v>
      </c>
      <c r="EZ16" s="277" t="s">
        <v>672</v>
      </c>
      <c r="FA16" s="277" t="s">
        <v>673</v>
      </c>
      <c r="FF16" s="228"/>
      <c r="FG16" s="281"/>
      <c r="FH16" s="281"/>
      <c r="FI16" s="281"/>
      <c r="FJ16" s="281"/>
      <c r="FK16" s="281"/>
      <c r="FL16" s="281"/>
    </row>
    <row r="17" spans="1:168" ht="6" customHeight="1" x14ac:dyDescent="0.25">
      <c r="A17" s="28" t="s">
        <v>526</v>
      </c>
      <c r="C17" s="92"/>
      <c r="D17" s="3"/>
      <c r="E17" s="82"/>
      <c r="F17" s="191"/>
      <c r="G17" s="154"/>
      <c r="H17" s="187"/>
      <c r="I17" s="192"/>
      <c r="J17" s="94"/>
      <c r="K17" s="192"/>
      <c r="L17" s="507"/>
      <c r="M17" s="507"/>
      <c r="N17" s="507"/>
      <c r="O17" s="507"/>
      <c r="Q17" s="1"/>
      <c r="AE17" s="11"/>
      <c r="AF17" s="122"/>
      <c r="AG17" s="124" t="b">
        <f>AG18</f>
        <v>1</v>
      </c>
      <c r="AH17" s="124"/>
      <c r="AI17" s="168"/>
      <c r="AJ17" s="166"/>
      <c r="AK17" s="166"/>
      <c r="AL17" s="167"/>
      <c r="AM17" s="1"/>
      <c r="AN17" s="1"/>
      <c r="AO17" s="1"/>
      <c r="AP17" s="228"/>
      <c r="AQ17" s="228"/>
      <c r="AR17" s="228"/>
      <c r="AS17" s="1"/>
      <c r="AT17" s="230" t="str">
        <f t="shared" ref="AT17:AT43" si="5">IF(AG17&lt;&gt;TRUE,FALSE,"")</f>
        <v/>
      </c>
      <c r="AU17" s="231" t="str">
        <f t="shared" si="4"/>
        <v/>
      </c>
      <c r="AV17" s="227"/>
      <c r="AW17" s="230" t="str">
        <f>AW18</f>
        <v/>
      </c>
      <c r="AX17" s="227"/>
      <c r="AY17" s="230" t="str">
        <f>AY18</f>
        <v/>
      </c>
      <c r="AZ17" s="227"/>
      <c r="BA17" s="230" t="str">
        <f>BA18</f>
        <v/>
      </c>
      <c r="BB17" s="227"/>
      <c r="BC17" s="230" t="str">
        <f>BC18</f>
        <v/>
      </c>
      <c r="BD17" s="227"/>
      <c r="BE17" s="230" t="str">
        <f>BE18</f>
        <v/>
      </c>
      <c r="BF17" s="227"/>
      <c r="BG17" s="230" t="str">
        <f>BG18</f>
        <v/>
      </c>
      <c r="BH17" s="1"/>
      <c r="FE17" t="str">
        <f ca="1">FE18</f>
        <v>Hide</v>
      </c>
      <c r="FF17" s="228"/>
      <c r="FG17" s="281"/>
      <c r="FH17" s="281"/>
      <c r="FI17" s="281"/>
      <c r="FJ17" s="281"/>
      <c r="FK17" s="281"/>
      <c r="FL17" s="281"/>
    </row>
    <row r="18" spans="1:168" ht="26.4" x14ac:dyDescent="0.25">
      <c r="A18" s="28" t="s">
        <v>526</v>
      </c>
      <c r="C18" s="176" t="s">
        <v>558</v>
      </c>
      <c r="D18" s="316" t="str">
        <f>IF(Cklst_Style=4,IF(FIND("--",$C$3)=11,MID($C$3,9,1)&amp;"."&amp;AI18,MID($C$3,9,2)&amp;"."&amp;AI18),IF(FIND("--",$C$3)=9,MID($C$3,7,1)&amp;"."&amp;AI18,MID($C$3,7,2)&amp;"."&amp;AI18))</f>
        <v>5.1</v>
      </c>
      <c r="E18" s="484" t="s">
        <v>800</v>
      </c>
      <c r="F18" s="177"/>
      <c r="G18" s="508" t="s">
        <v>203</v>
      </c>
      <c r="H18" s="181"/>
      <c r="I18" s="151" t="s">
        <v>216</v>
      </c>
      <c r="J18" s="143"/>
      <c r="K18" s="192"/>
      <c r="L18" s="482"/>
      <c r="M18" s="482"/>
      <c r="N18" s="482"/>
      <c r="O18" s="482"/>
      <c r="Q18" s="1"/>
      <c r="R18" s="171"/>
      <c r="S18" s="171"/>
      <c r="T18" s="171"/>
      <c r="U18" s="171"/>
      <c r="AE18" s="11" t="b">
        <f>IF(F18=CHAR(80),TRUE,FALSE)</f>
        <v>0</v>
      </c>
      <c r="AF18" s="122" t="b">
        <f>IF(H18=CHAR(80),TRUE,FALSE)</f>
        <v>0</v>
      </c>
      <c r="AG18" s="12" t="b">
        <f>IF(OR(C18=CHAR(80),C18="."),TRUE,FALSE)</f>
        <v>1</v>
      </c>
      <c r="AH18" s="218">
        <v>0</v>
      </c>
      <c r="AI18" s="169">
        <v>1</v>
      </c>
      <c r="AJ18" s="160"/>
      <c r="AK18" s="160" t="b">
        <v>1</v>
      </c>
      <c r="AL18" s="161"/>
      <c r="AM18" s="1"/>
      <c r="AN18" s="1"/>
      <c r="AO18" s="1"/>
      <c r="AP18" s="228"/>
      <c r="AQ18" s="228"/>
      <c r="AR18" s="228"/>
      <c r="AS18" s="1"/>
      <c r="AT18" s="230" t="str">
        <f t="shared" si="5"/>
        <v/>
      </c>
      <c r="AU18" s="231" t="str">
        <f t="shared" si="4"/>
        <v>5.1</v>
      </c>
      <c r="AV18" s="318"/>
      <c r="AW18" s="230" t="str">
        <f>IF(AND(Setup_Flag=1,AV18="",$C18=""),FALSE,"")</f>
        <v/>
      </c>
      <c r="AX18" s="318"/>
      <c r="AY18" s="230" t="str">
        <f>IF(AND(MR2_Flag=1,AX18="",$C18=""),FALSE,"")</f>
        <v/>
      </c>
      <c r="AZ18" s="318"/>
      <c r="BA18" s="230" t="str">
        <f>IF(AND(DP_Flag=1,AZ18="",$C18=""),FALSE,"")</f>
        <v/>
      </c>
      <c r="BB18" s="318"/>
      <c r="BC18" s="230" t="str">
        <f>IF(AND(SS_Flag=1,BB18="",$C18=""),FALSE,"")</f>
        <v/>
      </c>
      <c r="BD18" s="318"/>
      <c r="BE18" s="230" t="str">
        <f>IF(AND(SP_Flag=1,BD18="",$C18=""),FALSE,"")</f>
        <v/>
      </c>
      <c r="BF18" s="318"/>
      <c r="BG18" s="230" t="str">
        <f>IF(AND(FM_Flag=1,BF18="",$C18=""),FALSE,"")</f>
        <v/>
      </c>
      <c r="BH18" s="1"/>
      <c r="BI18" s="268"/>
      <c r="BJ18" s="269" t="s">
        <v>675</v>
      </c>
      <c r="BK18" s="269" t="s">
        <v>675</v>
      </c>
      <c r="BL18" s="269" t="s">
        <v>675</v>
      </c>
      <c r="BM18" s="269" t="s">
        <v>675</v>
      </c>
      <c r="BN18" s="269" t="s">
        <v>675</v>
      </c>
      <c r="BO18" s="269" t="s">
        <v>675</v>
      </c>
      <c r="BP18" s="270" t="str">
        <f ca="1">IF(OR(BI$16=0,BR$16&lt;&gt;0),"",IF(OFFSET(BI18,0,BI$16)="Y",1,IF(OFFSET(BI18,0,BI$16)="N",0,"")))</f>
        <v/>
      </c>
      <c r="BQ18" s="278"/>
      <c r="BR18" s="268"/>
      <c r="BS18" s="269" t="s">
        <v>675</v>
      </c>
      <c r="BT18" s="269" t="s">
        <v>675</v>
      </c>
      <c r="BU18" s="269" t="s">
        <v>675</v>
      </c>
      <c r="BV18" s="269" t="s">
        <v>675</v>
      </c>
      <c r="BW18" s="269" t="s">
        <v>675</v>
      </c>
      <c r="BX18" s="269" t="s">
        <v>675</v>
      </c>
      <c r="BY18" s="269" t="s">
        <v>675</v>
      </c>
      <c r="BZ18" s="269" t="s">
        <v>675</v>
      </c>
      <c r="CA18" s="269" t="s">
        <v>675</v>
      </c>
      <c r="CB18" s="269" t="s">
        <v>675</v>
      </c>
      <c r="CC18" s="269" t="s">
        <v>675</v>
      </c>
      <c r="CD18" s="269" t="s">
        <v>675</v>
      </c>
      <c r="CE18" s="269" t="s">
        <v>675</v>
      </c>
      <c r="CF18" s="269" t="s">
        <v>675</v>
      </c>
      <c r="CG18" s="269" t="s">
        <v>675</v>
      </c>
      <c r="CH18" s="269" t="s">
        <v>675</v>
      </c>
      <c r="CI18" s="269" t="s">
        <v>675</v>
      </c>
      <c r="CJ18" s="269" t="s">
        <v>675</v>
      </c>
      <c r="CK18" s="269" t="s">
        <v>675</v>
      </c>
      <c r="CL18" s="270" t="str">
        <f ca="1">IF(BR$16=0,"",IF(OFFSET(BR18,0,BR$16)="Y",1,IF(OFFSET(BR18,0,BR$16)="N",0,"")))</f>
        <v/>
      </c>
      <c r="CM18" s="278"/>
      <c r="CN18" s="268"/>
      <c r="CO18" s="269" t="s">
        <v>675</v>
      </c>
      <c r="CP18" s="269" t="s">
        <v>675</v>
      </c>
      <c r="CQ18" s="269" t="s">
        <v>675</v>
      </c>
      <c r="CR18" s="269" t="s">
        <v>675</v>
      </c>
      <c r="CS18" s="269" t="s">
        <v>675</v>
      </c>
      <c r="CT18" s="270" t="str">
        <f ca="1">IF(OR(CN$16=0,CW$16&lt;&gt;0),"",IF(CW$16=1,0,IF(OFFSET(CN18,0,CN$16)="Y",1,IF(OFFSET(CN18,0,CN$16)="N",0,""))))</f>
        <v/>
      </c>
      <c r="CU18" s="188"/>
      <c r="CV18" s="268"/>
      <c r="CW18" s="269" t="s">
        <v>675</v>
      </c>
      <c r="CX18" s="269" t="s">
        <v>675</v>
      </c>
      <c r="CY18" s="269" t="s">
        <v>675</v>
      </c>
      <c r="CZ18" s="269" t="s">
        <v>675</v>
      </c>
      <c r="DA18" s="269" t="s">
        <v>675</v>
      </c>
      <c r="DB18" s="269" t="s">
        <v>675</v>
      </c>
      <c r="DC18" s="269" t="s">
        <v>675</v>
      </c>
      <c r="DD18" s="269" t="s">
        <v>675</v>
      </c>
      <c r="DE18" s="269" t="s">
        <v>675</v>
      </c>
      <c r="DF18" s="270" t="str">
        <f>IF(CV$16=0,"",IF(OR(AND(CW$16=1,CW18="Y"),AND(CX$16=1,CX18="Y"),AND(CY$16=1,CY18="Y"),AND(CZ$16=1,CZ18="Y"),AND(DA$16=1,DA18="Y"),AND(DB$16=1,DB18="Y"),AND(DC$16=1,DC18="Y"),AND(DD$16=1,DD18="Y"),AND(DE$16=1,DE18="Y")),1,IF(OR(AND(CW$16=1,CW18="N"),AND(CX$16=1,CX18="N"),AND(CY$16=1,CY18="N"),AND(CZ$16=1,CZ18="N"),AND(DA$16=1,DA18="N"),AND(DB$16=1,DB18="N"),AND(DC$16=1,DC18="N"),AND(DD$16=1,DD18="N"),AND(DE$16=1,DE18="N")),0,"")))</f>
        <v/>
      </c>
      <c r="DG18" s="188"/>
      <c r="DH18" s="268"/>
      <c r="DI18" s="269" t="s">
        <v>675</v>
      </c>
      <c r="DJ18" s="269" t="s">
        <v>675</v>
      </c>
      <c r="DK18" s="270" t="str">
        <f ca="1">IF(DH$16=0,"",IF(OFFSET(DH18,0,DH$16)="Y",1,IF(OFFSET(DH18,0,DH$16)="N",0,"")))</f>
        <v/>
      </c>
      <c r="DL18" s="188"/>
      <c r="DM18" s="268"/>
      <c r="DN18" s="269" t="s">
        <v>675</v>
      </c>
      <c r="DO18" s="269" t="s">
        <v>675</v>
      </c>
      <c r="DP18" s="270" t="str">
        <f ca="1">IF(DM$16=0,"",IF(OFFSET(DM18,0,DM$16)="Y",1,IF(OFFSET(DM18,0,DM$16)="N",0,"")))</f>
        <v/>
      </c>
      <c r="DQ18" s="188"/>
      <c r="DR18" s="268"/>
      <c r="DS18" s="269" t="s">
        <v>676</v>
      </c>
      <c r="DT18" s="279"/>
      <c r="DU18" s="270" t="str">
        <f ca="1">IF(DR$16=0,"",IF(AND(OFFSET(DR18,0,1)="Y",DS$16="Yes"),1,IF(OFFSET(DR18,0,1)="N",1,0)))</f>
        <v/>
      </c>
      <c r="DV18" s="188"/>
      <c r="DW18" s="268"/>
      <c r="DX18" s="269" t="s">
        <v>676</v>
      </c>
      <c r="DY18" s="279"/>
      <c r="DZ18" s="270" t="str">
        <f ca="1">IF(DW$16=0,"",IF(AND(OFFSET(DW18,0,1)="Y",DX$16="Yes"),1,IF(OFFSET(DW18,0,1)="N",1,0)))</f>
        <v/>
      </c>
      <c r="EA18" s="188"/>
      <c r="EB18" s="268"/>
      <c r="EC18" s="269" t="s">
        <v>676</v>
      </c>
      <c r="ED18" s="279"/>
      <c r="EE18" s="270" t="str">
        <f ca="1">IF(EB$16=0,"",IF(AND(OFFSET(EB18,0,1)="Y",EC$16="Yes"),1,IF(OFFSET(EB18,0,1)="N",1,0)))</f>
        <v/>
      </c>
      <c r="EF18" s="188"/>
      <c r="EG18" s="268"/>
      <c r="EH18" s="269" t="s">
        <v>676</v>
      </c>
      <c r="EI18" s="279"/>
      <c r="EJ18" s="270" t="str">
        <f ca="1">IF(EG$16=0,"",IF(AND(OFFSET(EG18,0,1)="Y",EH$16="Yes"),1,IF(OFFSET(EG18,0,1)="N",1,0)))</f>
        <v/>
      </c>
      <c r="EK18" s="188"/>
      <c r="EL18" s="268"/>
      <c r="EM18" s="269" t="s">
        <v>676</v>
      </c>
      <c r="EN18" s="279"/>
      <c r="EO18" s="270" t="str">
        <f ca="1">IF(EL$16=0,"",IF(AND(OFFSET(EL18,0,1)="Y",EM$16="Yes"),1,IF(OFFSET(EL18,0,1)="N",1,0)))</f>
        <v/>
      </c>
      <c r="EP18" s="271"/>
      <c r="EQ18" s="509" t="str">
        <f ca="1">BP18</f>
        <v/>
      </c>
      <c r="ER18" s="509" t="str">
        <f t="shared" ref="ER18" ca="1" si="6">CL18</f>
        <v/>
      </c>
      <c r="ES18" s="509" t="str">
        <f t="shared" ref="ES18" ca="1" si="7">CT18</f>
        <v/>
      </c>
      <c r="ET18" s="509" t="str">
        <f t="shared" ref="ET18" si="8">DF18</f>
        <v/>
      </c>
      <c r="EU18" s="509" t="str">
        <f t="shared" ref="EU18" ca="1" si="9">DK18</f>
        <v/>
      </c>
      <c r="EV18" s="509" t="str">
        <f t="shared" ref="EV18" ca="1" si="10">DP18</f>
        <v/>
      </c>
      <c r="EW18" s="509" t="str">
        <f t="shared" ref="EW18" ca="1" si="11">DU18</f>
        <v/>
      </c>
      <c r="EX18" s="509" t="str">
        <f t="shared" ref="EX18" ca="1" si="12">DZ18</f>
        <v/>
      </c>
      <c r="EY18" s="509" t="str">
        <f t="shared" ref="EY18" ca="1" si="13">EE18</f>
        <v/>
      </c>
      <c r="EZ18" s="509" t="str">
        <f t="shared" ref="EZ18" ca="1" si="14">EJ18</f>
        <v/>
      </c>
      <c r="FA18" s="509" t="str">
        <f t="shared" ref="FA18" ca="1" si="15">EO18</f>
        <v/>
      </c>
      <c r="FC18" s="509">
        <f t="shared" ref="FC18" ca="1" si="16">COUNTA(EQ18:FA18)-COUNTBLANK(EQ18:FA18)</f>
        <v>0</v>
      </c>
      <c r="FD18" s="280">
        <f t="shared" ref="FD18" ca="1" si="17">SUM(EQ18:FA18)</f>
        <v>0</v>
      </c>
      <c r="FE18" s="280" t="str">
        <f t="shared" ref="FE18" ca="1" si="18">IF(AND(FC18=FD18,FD18&gt;0),"Show","Hide")</f>
        <v>Hide</v>
      </c>
      <c r="FF18" s="228"/>
      <c r="FG18" s="281"/>
      <c r="FH18" s="281"/>
      <c r="FI18" s="281"/>
      <c r="FJ18" s="281"/>
      <c r="FK18" s="281"/>
      <c r="FL18" s="281"/>
    </row>
    <row r="19" spans="1:168" ht="6" customHeight="1" x14ac:dyDescent="0.25">
      <c r="A19" s="28" t="s">
        <v>526</v>
      </c>
      <c r="C19" s="93"/>
      <c r="D19" s="128"/>
      <c r="E19" s="86"/>
      <c r="F19" s="195"/>
      <c r="G19" s="153"/>
      <c r="H19" s="182"/>
      <c r="I19" s="196"/>
      <c r="J19" s="96"/>
      <c r="K19" s="196"/>
      <c r="L19" s="127"/>
      <c r="M19" s="127"/>
      <c r="N19" s="127"/>
      <c r="O19" s="127"/>
      <c r="Q19" s="1"/>
      <c r="AE19" s="11"/>
      <c r="AF19" s="122"/>
      <c r="AG19" s="12" t="b">
        <f>AG18</f>
        <v>1</v>
      </c>
      <c r="AH19" s="12"/>
      <c r="AI19" s="168"/>
      <c r="AJ19" s="166"/>
      <c r="AK19" s="166"/>
      <c r="AL19" s="167"/>
      <c r="AM19" s="1"/>
      <c r="AN19" s="1"/>
      <c r="AO19" s="1"/>
      <c r="AP19" s="228"/>
      <c r="AQ19" s="228"/>
      <c r="AR19" s="228"/>
      <c r="AS19" s="1"/>
      <c r="AT19" s="230" t="str">
        <f t="shared" si="5"/>
        <v/>
      </c>
      <c r="AU19" s="231" t="str">
        <f t="shared" si="4"/>
        <v/>
      </c>
      <c r="AV19" s="227"/>
      <c r="AW19" s="230" t="str">
        <f>AW18</f>
        <v/>
      </c>
      <c r="AX19" s="227"/>
      <c r="AY19" s="230" t="str">
        <f>AY18</f>
        <v/>
      </c>
      <c r="AZ19" s="227"/>
      <c r="BA19" s="230" t="str">
        <f>BA18</f>
        <v/>
      </c>
      <c r="BB19" s="227"/>
      <c r="BC19" s="230" t="str">
        <f>BC18</f>
        <v/>
      </c>
      <c r="BD19" s="227"/>
      <c r="BE19" s="230" t="str">
        <f>BE18</f>
        <v/>
      </c>
      <c r="BF19" s="227"/>
      <c r="BG19" s="230" t="str">
        <f>BG18</f>
        <v/>
      </c>
      <c r="BH19" s="1"/>
      <c r="FE19" t="str">
        <f ca="1">FE18</f>
        <v>Hide</v>
      </c>
      <c r="FF19" s="228"/>
      <c r="FG19" s="281"/>
      <c r="FH19" s="281"/>
      <c r="FI19" s="281"/>
      <c r="FJ19" s="281"/>
      <c r="FK19" s="281"/>
      <c r="FL19" s="281"/>
    </row>
    <row r="20" spans="1:168" ht="6" customHeight="1" x14ac:dyDescent="0.25">
      <c r="A20" s="28" t="s">
        <v>526</v>
      </c>
      <c r="C20" s="92"/>
      <c r="D20" s="3"/>
      <c r="E20" s="82"/>
      <c r="F20" s="191"/>
      <c r="G20" s="154"/>
      <c r="H20" s="187"/>
      <c r="I20" s="192"/>
      <c r="J20" s="94"/>
      <c r="K20" s="192"/>
      <c r="L20" s="507"/>
      <c r="M20" s="507"/>
      <c r="N20" s="507"/>
      <c r="O20" s="507"/>
      <c r="Q20" s="1"/>
      <c r="AE20" s="11"/>
      <c r="AF20" s="122"/>
      <c r="AG20" s="124" t="b">
        <f>AG21</f>
        <v>1</v>
      </c>
      <c r="AH20" s="124"/>
      <c r="AI20" s="168"/>
      <c r="AJ20" s="166"/>
      <c r="AK20" s="166"/>
      <c r="AL20" s="167"/>
      <c r="AM20" s="1"/>
      <c r="AN20" s="1"/>
      <c r="AO20" s="1"/>
      <c r="AP20" s="1"/>
      <c r="AQ20" s="1"/>
      <c r="AR20" s="1"/>
      <c r="AS20" s="1"/>
      <c r="AT20" s="230" t="str">
        <f t="shared" si="5"/>
        <v/>
      </c>
      <c r="AU20" s="231" t="str">
        <f t="shared" si="4"/>
        <v/>
      </c>
      <c r="AV20" s="227"/>
      <c r="AW20" s="230" t="str">
        <f>AW21</f>
        <v/>
      </c>
      <c r="AX20" s="227"/>
      <c r="AY20" s="230" t="str">
        <f>AY21</f>
        <v/>
      </c>
      <c r="AZ20" s="227"/>
      <c r="BA20" s="230" t="str">
        <f>BA21</f>
        <v/>
      </c>
      <c r="BB20" s="227"/>
      <c r="BC20" s="230" t="str">
        <f>BC21</f>
        <v/>
      </c>
      <c r="BD20" s="227"/>
      <c r="BE20" s="230" t="str">
        <f>BE21</f>
        <v/>
      </c>
      <c r="BF20" s="227"/>
      <c r="BG20" s="230" t="str">
        <f>BG21</f>
        <v/>
      </c>
      <c r="BH20" s="1"/>
      <c r="FE20" s="90" t="str">
        <f ca="1">FE21</f>
        <v>Hide</v>
      </c>
      <c r="FF20" s="228"/>
      <c r="FG20" s="281"/>
      <c r="FH20" s="281"/>
      <c r="FI20" s="281"/>
      <c r="FJ20" s="281"/>
      <c r="FK20" s="281"/>
      <c r="FL20" s="281"/>
    </row>
    <row r="21" spans="1:168" ht="26.4" x14ac:dyDescent="0.25">
      <c r="A21" s="28" t="s">
        <v>526</v>
      </c>
      <c r="C21" s="176" t="s">
        <v>558</v>
      </c>
      <c r="D21" s="316" t="str">
        <f>IF(Cklst_Style=4,IF(FIND("--",$C$3)=11,MID($C$3,9,1)&amp;"."&amp;AI21,MID($C$3,9,2)&amp;"."&amp;AI21),IF(FIND("--",$C$3)=9,MID($C$3,7,1)&amp;"."&amp;AI21,MID($C$3,7,2)&amp;"."&amp;AI21))</f>
        <v>5.2</v>
      </c>
      <c r="E21" s="481" t="s">
        <v>801</v>
      </c>
      <c r="F21" s="177"/>
      <c r="G21" s="508" t="s">
        <v>203</v>
      </c>
      <c r="H21" s="181"/>
      <c r="I21" s="151" t="s">
        <v>216</v>
      </c>
      <c r="J21" s="143"/>
      <c r="K21" s="192"/>
      <c r="L21" s="482"/>
      <c r="M21" s="482"/>
      <c r="N21" s="482"/>
      <c r="O21" s="482"/>
      <c r="Q21" s="1"/>
      <c r="R21" s="171"/>
      <c r="S21" s="171"/>
      <c r="T21" s="171"/>
      <c r="U21" s="171"/>
      <c r="AE21" s="11" t="b">
        <f>IF(F21=CHAR(80),TRUE,FALSE)</f>
        <v>0</v>
      </c>
      <c r="AF21" s="122" t="b">
        <f>IF(H21=CHAR(80),TRUE,FALSE)</f>
        <v>0</v>
      </c>
      <c r="AG21" s="12" t="b">
        <f>IF(OR(C21=CHAR(80),C21="."),TRUE,FALSE)</f>
        <v>1</v>
      </c>
      <c r="AH21" s="218">
        <v>0</v>
      </c>
      <c r="AI21" s="169">
        <v>2</v>
      </c>
      <c r="AJ21" s="160"/>
      <c r="AK21" s="160" t="b">
        <v>1</v>
      </c>
      <c r="AL21" s="161"/>
      <c r="AM21" s="1"/>
      <c r="AN21" s="1"/>
      <c r="AO21" s="1"/>
      <c r="AP21" s="1"/>
      <c r="AQ21" s="1"/>
      <c r="AR21" s="1"/>
      <c r="AS21" s="1"/>
      <c r="AT21" s="230" t="str">
        <f t="shared" si="5"/>
        <v/>
      </c>
      <c r="AU21" s="231" t="str">
        <f t="shared" si="4"/>
        <v>5.2</v>
      </c>
      <c r="AV21" s="318"/>
      <c r="AW21" s="230" t="str">
        <f>IF(AND(Setup_Flag=1,AV21="",$C21=""),FALSE,"")</f>
        <v/>
      </c>
      <c r="AX21" s="318"/>
      <c r="AY21" s="230" t="str">
        <f>IF(AND(MR2_Flag=1,AX21="",$C21=""),FALSE,"")</f>
        <v/>
      </c>
      <c r="AZ21" s="318"/>
      <c r="BA21" s="230" t="str">
        <f>IF(AND(DP_Flag=1,AZ21="",$C21=""),FALSE,"")</f>
        <v/>
      </c>
      <c r="BB21" s="318"/>
      <c r="BC21" s="230" t="str">
        <f>IF(AND(SS_Flag=1,BB21="",$C21=""),FALSE,"")</f>
        <v/>
      </c>
      <c r="BD21" s="318"/>
      <c r="BE21" s="230" t="str">
        <f>IF(AND(SP_Flag=1,BD21="",$C21=""),FALSE,"")</f>
        <v/>
      </c>
      <c r="BF21" s="318"/>
      <c r="BG21" s="230" t="str">
        <f>IF(AND(FM_Flag=1,BF21="",$C21=""),FALSE,"")</f>
        <v/>
      </c>
      <c r="BH21" s="1"/>
      <c r="BI21" s="268"/>
      <c r="BJ21" s="269" t="s">
        <v>675</v>
      </c>
      <c r="BK21" s="269" t="s">
        <v>675</v>
      </c>
      <c r="BL21" s="269" t="s">
        <v>675</v>
      </c>
      <c r="BM21" s="269" t="s">
        <v>675</v>
      </c>
      <c r="BN21" s="269" t="s">
        <v>675</v>
      </c>
      <c r="BO21" s="269" t="s">
        <v>675</v>
      </c>
      <c r="BP21" s="270" t="str">
        <f ca="1">IF(OR(BI$16=0,BR$16&lt;&gt;0),"",IF(OFFSET(BI21,0,BI$16)="Y",1,IF(OFFSET(BI21,0,BI$16)="N",0,"")))</f>
        <v/>
      </c>
      <c r="BQ21" s="278"/>
      <c r="BR21" s="268"/>
      <c r="BS21" s="269" t="s">
        <v>675</v>
      </c>
      <c r="BT21" s="269" t="s">
        <v>675</v>
      </c>
      <c r="BU21" s="269" t="s">
        <v>675</v>
      </c>
      <c r="BV21" s="269" t="s">
        <v>675</v>
      </c>
      <c r="BW21" s="269" t="s">
        <v>675</v>
      </c>
      <c r="BX21" s="269" t="s">
        <v>675</v>
      </c>
      <c r="BY21" s="269" t="s">
        <v>675</v>
      </c>
      <c r="BZ21" s="269" t="s">
        <v>675</v>
      </c>
      <c r="CA21" s="269" t="s">
        <v>675</v>
      </c>
      <c r="CB21" s="269" t="s">
        <v>675</v>
      </c>
      <c r="CC21" s="269" t="s">
        <v>675</v>
      </c>
      <c r="CD21" s="269" t="s">
        <v>675</v>
      </c>
      <c r="CE21" s="269" t="s">
        <v>675</v>
      </c>
      <c r="CF21" s="269" t="s">
        <v>675</v>
      </c>
      <c r="CG21" s="269" t="s">
        <v>675</v>
      </c>
      <c r="CH21" s="269" t="s">
        <v>675</v>
      </c>
      <c r="CI21" s="269" t="s">
        <v>675</v>
      </c>
      <c r="CJ21" s="269" t="s">
        <v>675</v>
      </c>
      <c r="CK21" s="269" t="s">
        <v>675</v>
      </c>
      <c r="CL21" s="270" t="str">
        <f ca="1">IF(BR$16=0,"",IF(OFFSET(BR21,0,BR$16)="Y",1,IF(OFFSET(BR21,0,BR$16)="N",0,"")))</f>
        <v/>
      </c>
      <c r="CM21" s="278"/>
      <c r="CN21" s="268"/>
      <c r="CO21" s="269" t="s">
        <v>675</v>
      </c>
      <c r="CP21" s="269" t="s">
        <v>675</v>
      </c>
      <c r="CQ21" s="269" t="s">
        <v>675</v>
      </c>
      <c r="CR21" s="269" t="s">
        <v>675</v>
      </c>
      <c r="CS21" s="269" t="s">
        <v>675</v>
      </c>
      <c r="CT21" s="270" t="str">
        <f ca="1">IF(OR(CN$16=0,CW$16&lt;&gt;0),"",IF(CW$16=1,0,IF(OFFSET(CN21,0,CN$16)="Y",1,IF(OFFSET(CN21,0,CN$16)="N",0,""))))</f>
        <v/>
      </c>
      <c r="CU21" s="188"/>
      <c r="CV21" s="268"/>
      <c r="CW21" s="269" t="s">
        <v>675</v>
      </c>
      <c r="CX21" s="269" t="s">
        <v>675</v>
      </c>
      <c r="CY21" s="269" t="s">
        <v>675</v>
      </c>
      <c r="CZ21" s="269" t="s">
        <v>675</v>
      </c>
      <c r="DA21" s="269" t="s">
        <v>675</v>
      </c>
      <c r="DB21" s="269" t="s">
        <v>675</v>
      </c>
      <c r="DC21" s="269" t="s">
        <v>675</v>
      </c>
      <c r="DD21" s="269" t="s">
        <v>675</v>
      </c>
      <c r="DE21" s="269" t="s">
        <v>675</v>
      </c>
      <c r="DF21" s="270" t="str">
        <f>IF(CV$16=0,"",IF(OR(AND(CW$16=1,CW21="Y"),AND(CX$16=1,CX21="Y"),AND(CY$16=1,CY21="Y"),AND(CZ$16=1,CZ21="Y"),AND(DA$16=1,DA21="Y"),AND(DB$16=1,DB21="Y"),AND(DC$16=1,DC21="Y"),AND(DD$16=1,DD21="Y"),AND(DE$16=1,DE21="Y")),1,IF(OR(AND(CW$16=1,CW21="N"),AND(CX$16=1,CX21="N"),AND(CY$16=1,CY21="N"),AND(CZ$16=1,CZ21="N"),AND(DA$16=1,DA21="N"),AND(DB$16=1,DB21="N"),AND(DC$16=1,DC21="N"),AND(DD$16=1,DD21="N"),AND(DE$16=1,DE21="N")),0,"")))</f>
        <v/>
      </c>
      <c r="DG21" s="188"/>
      <c r="DH21" s="268"/>
      <c r="DI21" s="269" t="s">
        <v>675</v>
      </c>
      <c r="DJ21" s="269" t="s">
        <v>675</v>
      </c>
      <c r="DK21" s="270" t="str">
        <f ca="1">IF(DH$16=0,"",IF(OFFSET(DH21,0,DH$16)="Y",1,IF(OFFSET(DH21,0,DH$16)="N",0,"")))</f>
        <v/>
      </c>
      <c r="DL21" s="188"/>
      <c r="DM21" s="268"/>
      <c r="DN21" s="269" t="s">
        <v>675</v>
      </c>
      <c r="DO21" s="269" t="s">
        <v>675</v>
      </c>
      <c r="DP21" s="270" t="str">
        <f ca="1">IF(DM$16=0,"",IF(OFFSET(DM21,0,DM$16)="Y",1,IF(OFFSET(DM21,0,DM$16)="N",0,"")))</f>
        <v/>
      </c>
      <c r="DQ21" s="188"/>
      <c r="DR21" s="268"/>
      <c r="DS21" s="269" t="s">
        <v>676</v>
      </c>
      <c r="DT21" s="279"/>
      <c r="DU21" s="270" t="str">
        <f ca="1">IF(DR$16=0,"",IF(AND(OFFSET(DR21,0,1)="Y",DS$16="Yes"),1,IF(OFFSET(DR21,0,1)="N",1,0)))</f>
        <v/>
      </c>
      <c r="DV21" s="188"/>
      <c r="DW21" s="268"/>
      <c r="DX21" s="269" t="s">
        <v>676</v>
      </c>
      <c r="DY21" s="279"/>
      <c r="DZ21" s="270" t="str">
        <f ca="1">IF(DW$16=0,"",IF(AND(OFFSET(DW21,0,1)="Y",DX$16="Yes"),1,IF(OFFSET(DW21,0,1)="N",1,0)))</f>
        <v/>
      </c>
      <c r="EA21" s="188"/>
      <c r="EB21" s="268"/>
      <c r="EC21" s="269" t="s">
        <v>676</v>
      </c>
      <c r="ED21" s="279"/>
      <c r="EE21" s="270" t="str">
        <f ca="1">IF(EB$16=0,"",IF(AND(OFFSET(EB21,0,1)="Y",EC$16="Yes"),1,IF(OFFSET(EB21,0,1)="N",1,0)))</f>
        <v/>
      </c>
      <c r="EF21" s="188"/>
      <c r="EG21" s="268"/>
      <c r="EH21" s="269" t="s">
        <v>676</v>
      </c>
      <c r="EI21" s="279"/>
      <c r="EJ21" s="270" t="str">
        <f ca="1">IF(EG$16=0,"",IF(AND(OFFSET(EG21,0,1)="Y",EH$16="Yes"),1,IF(OFFSET(EG21,0,1)="N",1,0)))</f>
        <v/>
      </c>
      <c r="EK21" s="188"/>
      <c r="EL21" s="268"/>
      <c r="EM21" s="269" t="s">
        <v>676</v>
      </c>
      <c r="EN21" s="279"/>
      <c r="EO21" s="270" t="str">
        <f ca="1">IF(EL$16=0,"",IF(AND(OFFSET(EL21,0,1)="Y",EM$16="Yes"),1,IF(OFFSET(EL21,0,1)="N",1,0)))</f>
        <v/>
      </c>
      <c r="EP21" s="271"/>
      <c r="EQ21" s="509" t="str">
        <f ca="1">BP21</f>
        <v/>
      </c>
      <c r="ER21" s="509" t="str">
        <f t="shared" ref="ER21" ca="1" si="19">CL21</f>
        <v/>
      </c>
      <c r="ES21" s="509" t="str">
        <f t="shared" ref="ES21" ca="1" si="20">CT21</f>
        <v/>
      </c>
      <c r="ET21" s="509" t="str">
        <f t="shared" ref="ET21" si="21">DF21</f>
        <v/>
      </c>
      <c r="EU21" s="509" t="str">
        <f t="shared" ref="EU21" ca="1" si="22">DK21</f>
        <v/>
      </c>
      <c r="EV21" s="509" t="str">
        <f t="shared" ref="EV21" ca="1" si="23">DP21</f>
        <v/>
      </c>
      <c r="EW21" s="509" t="str">
        <f t="shared" ref="EW21" ca="1" si="24">DU21</f>
        <v/>
      </c>
      <c r="EX21" s="509" t="str">
        <f t="shared" ref="EX21" ca="1" si="25">DZ21</f>
        <v/>
      </c>
      <c r="EY21" s="509" t="str">
        <f t="shared" ref="EY21" ca="1" si="26">EE21</f>
        <v/>
      </c>
      <c r="EZ21" s="509" t="str">
        <f t="shared" ref="EZ21" ca="1" si="27">EJ21</f>
        <v/>
      </c>
      <c r="FA21" s="509" t="str">
        <f t="shared" ref="FA21" ca="1" si="28">EO21</f>
        <v/>
      </c>
      <c r="FC21" s="509">
        <f t="shared" ref="FC21" ca="1" si="29">COUNTA(EQ21:FA21)-COUNTBLANK(EQ21:FA21)</f>
        <v>0</v>
      </c>
      <c r="FD21" s="280">
        <f t="shared" ref="FD21" ca="1" si="30">SUM(EQ21:FA21)</f>
        <v>0</v>
      </c>
      <c r="FE21" s="280" t="str">
        <f t="shared" ref="FE21" ca="1" si="31">IF(AND(FC21=FD21,FD21&gt;0),"Show","Hide")</f>
        <v>Hide</v>
      </c>
      <c r="FF21" s="228"/>
      <c r="FG21" s="281"/>
      <c r="FH21" s="281"/>
      <c r="FI21" s="281"/>
      <c r="FJ21" s="281"/>
      <c r="FK21" s="281"/>
      <c r="FL21" s="281"/>
    </row>
    <row r="22" spans="1:168" ht="6" customHeight="1" x14ac:dyDescent="0.25">
      <c r="A22" s="28" t="s">
        <v>526</v>
      </c>
      <c r="C22" s="93"/>
      <c r="D22" s="128"/>
      <c r="E22" s="86"/>
      <c r="F22" s="195"/>
      <c r="G22" s="153"/>
      <c r="H22" s="182"/>
      <c r="I22" s="196"/>
      <c r="J22" s="96"/>
      <c r="K22" s="196"/>
      <c r="L22" s="127"/>
      <c r="M22" s="127"/>
      <c r="N22" s="127"/>
      <c r="O22" s="127"/>
      <c r="Q22" s="1"/>
      <c r="AE22" s="11"/>
      <c r="AF22" s="122"/>
      <c r="AG22" s="12" t="b">
        <f>AG21</f>
        <v>1</v>
      </c>
      <c r="AH22" s="12"/>
      <c r="AI22" s="168"/>
      <c r="AJ22" s="166"/>
      <c r="AK22" s="166"/>
      <c r="AL22" s="167"/>
      <c r="AM22" s="1"/>
      <c r="AN22" s="1"/>
      <c r="AO22" s="1"/>
      <c r="AP22" s="1"/>
      <c r="AQ22" s="1"/>
      <c r="AR22" s="1"/>
      <c r="AS22" s="1"/>
      <c r="AT22" s="230" t="str">
        <f t="shared" si="5"/>
        <v/>
      </c>
      <c r="AU22" s="231" t="str">
        <f t="shared" si="4"/>
        <v/>
      </c>
      <c r="AV22" s="227"/>
      <c r="AW22" s="230" t="str">
        <f>AW21</f>
        <v/>
      </c>
      <c r="AX22" s="227"/>
      <c r="AY22" s="230" t="str">
        <f>AY21</f>
        <v/>
      </c>
      <c r="AZ22" s="227"/>
      <c r="BA22" s="230" t="str">
        <f>BA21</f>
        <v/>
      </c>
      <c r="BB22" s="227"/>
      <c r="BC22" s="230" t="str">
        <f>BC21</f>
        <v/>
      </c>
      <c r="BD22" s="227"/>
      <c r="BE22" s="230" t="str">
        <f>BE21</f>
        <v/>
      </c>
      <c r="BF22" s="227"/>
      <c r="BG22" s="230" t="str">
        <f>BG21</f>
        <v/>
      </c>
      <c r="BH22" s="1"/>
      <c r="FE22" s="90" t="str">
        <f ca="1">FE21</f>
        <v>Hide</v>
      </c>
      <c r="FF22" s="228"/>
      <c r="FG22" s="281"/>
      <c r="FH22" s="281"/>
      <c r="FI22" s="281"/>
      <c r="FJ22" s="281"/>
      <c r="FK22" s="281"/>
      <c r="FL22" s="281"/>
    </row>
    <row r="23" spans="1:168" ht="6" customHeight="1" x14ac:dyDescent="0.25">
      <c r="A23" s="28" t="s">
        <v>526</v>
      </c>
      <c r="C23" s="92"/>
      <c r="D23" s="3"/>
      <c r="E23" s="82"/>
      <c r="F23" s="191"/>
      <c r="G23" s="154"/>
      <c r="H23" s="187"/>
      <c r="I23" s="192"/>
      <c r="J23" s="94"/>
      <c r="K23" s="192"/>
      <c r="L23" s="507"/>
      <c r="M23" s="507"/>
      <c r="N23" s="507"/>
      <c r="O23" s="507"/>
      <c r="Q23" s="1"/>
      <c r="AE23" s="11"/>
      <c r="AF23" s="122"/>
      <c r="AG23" s="124" t="b">
        <f>AG24</f>
        <v>1</v>
      </c>
      <c r="AH23" s="124"/>
      <c r="AI23" s="168"/>
      <c r="AJ23" s="166"/>
      <c r="AK23" s="166"/>
      <c r="AL23" s="167"/>
      <c r="AM23" s="1"/>
      <c r="AN23" s="1"/>
      <c r="AO23" s="1"/>
      <c r="AP23" s="1"/>
      <c r="AQ23" s="1"/>
      <c r="AR23" s="1"/>
      <c r="AS23" s="1"/>
      <c r="AT23" s="230" t="str">
        <f t="shared" si="5"/>
        <v/>
      </c>
      <c r="AU23" s="231" t="str">
        <f t="shared" si="4"/>
        <v/>
      </c>
      <c r="AV23" s="227"/>
      <c r="AW23" s="230" t="str">
        <f>AW24</f>
        <v/>
      </c>
      <c r="AX23" s="227"/>
      <c r="AY23" s="230" t="str">
        <f>AY24</f>
        <v/>
      </c>
      <c r="AZ23" s="227"/>
      <c r="BA23" s="230" t="str">
        <f>BA24</f>
        <v/>
      </c>
      <c r="BB23" s="227"/>
      <c r="BC23" s="230" t="str">
        <f>BC24</f>
        <v/>
      </c>
      <c r="BD23" s="227"/>
      <c r="BE23" s="230" t="str">
        <f>BE24</f>
        <v/>
      </c>
      <c r="BF23" s="227"/>
      <c r="BG23" s="230" t="str">
        <f>BG24</f>
        <v/>
      </c>
      <c r="BH23" s="1"/>
      <c r="FE23" s="90" t="str">
        <f ca="1">FE24</f>
        <v>Hide</v>
      </c>
      <c r="FF23" s="228"/>
      <c r="FG23" s="281"/>
      <c r="FH23" s="281"/>
      <c r="FI23" s="281"/>
      <c r="FJ23" s="281"/>
      <c r="FK23" s="281"/>
      <c r="FL23" s="281"/>
    </row>
    <row r="24" spans="1:168" ht="26.4" x14ac:dyDescent="0.25">
      <c r="A24" s="28" t="s">
        <v>526</v>
      </c>
      <c r="C24" s="176" t="s">
        <v>558</v>
      </c>
      <c r="D24" s="316" t="str">
        <f>IF(Cklst_Style=4,IF(FIND("--",$C$3)=11,MID($C$3,9,1)&amp;"."&amp;AI24,MID($C$3,9,2)&amp;"."&amp;AI24),IF(FIND("--",$C$3)=9,MID($C$3,7,1)&amp;"."&amp;AI24,MID($C$3,7,2)&amp;"."&amp;AI24))</f>
        <v>5.3</v>
      </c>
      <c r="E24" s="481" t="s">
        <v>802</v>
      </c>
      <c r="F24" s="177"/>
      <c r="G24" s="508" t="s">
        <v>203</v>
      </c>
      <c r="H24" s="181"/>
      <c r="I24" s="151" t="s">
        <v>216</v>
      </c>
      <c r="J24" s="143"/>
      <c r="K24" s="192"/>
      <c r="L24" s="482"/>
      <c r="M24" s="482"/>
      <c r="N24" s="482"/>
      <c r="O24" s="482"/>
      <c r="Q24" s="1"/>
      <c r="R24" s="171"/>
      <c r="S24" s="171"/>
      <c r="T24" s="171"/>
      <c r="U24" s="171"/>
      <c r="AE24" s="11" t="b">
        <f>IF(F24=CHAR(80),TRUE,FALSE)</f>
        <v>0</v>
      </c>
      <c r="AF24" s="122" t="b">
        <f>IF(H24=CHAR(80),TRUE,FALSE)</f>
        <v>0</v>
      </c>
      <c r="AG24" s="12" t="b">
        <f>IF(OR(C24=CHAR(80),C24="."),TRUE,FALSE)</f>
        <v>1</v>
      </c>
      <c r="AH24" s="218">
        <v>0</v>
      </c>
      <c r="AI24" s="169">
        <v>3</v>
      </c>
      <c r="AJ24" s="160"/>
      <c r="AK24" s="160" t="b">
        <v>1</v>
      </c>
      <c r="AL24" s="161"/>
      <c r="AM24" s="1"/>
      <c r="AN24" s="1"/>
      <c r="AO24" s="1"/>
      <c r="AP24" s="1"/>
      <c r="AQ24" s="1"/>
      <c r="AR24" s="1"/>
      <c r="AS24" s="1"/>
      <c r="AT24" s="230" t="str">
        <f t="shared" si="5"/>
        <v/>
      </c>
      <c r="AU24" s="231" t="str">
        <f t="shared" si="4"/>
        <v>5.3</v>
      </c>
      <c r="AV24" s="318"/>
      <c r="AW24" s="230" t="str">
        <f>IF(AND(Setup_Flag=1,AV24="",$C24=""),FALSE,"")</f>
        <v/>
      </c>
      <c r="AX24" s="318"/>
      <c r="AY24" s="230" t="str">
        <f>IF(AND(MR2_Flag=1,AX24="",$C24=""),FALSE,"")</f>
        <v/>
      </c>
      <c r="AZ24" s="318"/>
      <c r="BA24" s="230" t="str">
        <f>IF(AND(DP_Flag=1,AZ24="",$C24=""),FALSE,"")</f>
        <v/>
      </c>
      <c r="BB24" s="318"/>
      <c r="BC24" s="230" t="str">
        <f>IF(AND(SS_Flag=1,BB24="",$C24=""),FALSE,"")</f>
        <v/>
      </c>
      <c r="BD24" s="318"/>
      <c r="BE24" s="230" t="str">
        <f>IF(AND(SP_Flag=1,BD24="",$C24=""),FALSE,"")</f>
        <v/>
      </c>
      <c r="BF24" s="318"/>
      <c r="BG24" s="230" t="str">
        <f>IF(AND(FM_Flag=1,BF24="",$C24=""),FALSE,"")</f>
        <v/>
      </c>
      <c r="BH24" s="1"/>
      <c r="BI24" s="268"/>
      <c r="BJ24" s="269" t="s">
        <v>675</v>
      </c>
      <c r="BK24" s="269" t="s">
        <v>675</v>
      </c>
      <c r="BL24" s="269" t="s">
        <v>675</v>
      </c>
      <c r="BM24" s="269" t="s">
        <v>675</v>
      </c>
      <c r="BN24" s="269" t="s">
        <v>675</v>
      </c>
      <c r="BO24" s="269" t="s">
        <v>675</v>
      </c>
      <c r="BP24" s="270" t="str">
        <f ca="1">IF(OR(BI$16=0,BR$16&lt;&gt;0),"",IF(OFFSET(BI24,0,BI$16)="Y",1,IF(OFFSET(BI24,0,BI$16)="N",0,"")))</f>
        <v/>
      </c>
      <c r="BQ24" s="278"/>
      <c r="BR24" s="268"/>
      <c r="BS24" s="269" t="s">
        <v>675</v>
      </c>
      <c r="BT24" s="269" t="s">
        <v>675</v>
      </c>
      <c r="BU24" s="269" t="s">
        <v>675</v>
      </c>
      <c r="BV24" s="269" t="s">
        <v>675</v>
      </c>
      <c r="BW24" s="269" t="s">
        <v>675</v>
      </c>
      <c r="BX24" s="269" t="s">
        <v>675</v>
      </c>
      <c r="BY24" s="269" t="s">
        <v>675</v>
      </c>
      <c r="BZ24" s="269" t="s">
        <v>675</v>
      </c>
      <c r="CA24" s="269" t="s">
        <v>675</v>
      </c>
      <c r="CB24" s="269" t="s">
        <v>675</v>
      </c>
      <c r="CC24" s="269" t="s">
        <v>675</v>
      </c>
      <c r="CD24" s="269" t="s">
        <v>675</v>
      </c>
      <c r="CE24" s="269" t="s">
        <v>675</v>
      </c>
      <c r="CF24" s="269" t="s">
        <v>675</v>
      </c>
      <c r="CG24" s="269" t="s">
        <v>675</v>
      </c>
      <c r="CH24" s="269" t="s">
        <v>675</v>
      </c>
      <c r="CI24" s="269" t="s">
        <v>675</v>
      </c>
      <c r="CJ24" s="269" t="s">
        <v>675</v>
      </c>
      <c r="CK24" s="269" t="s">
        <v>675</v>
      </c>
      <c r="CL24" s="270" t="str">
        <f ca="1">IF(BR$16=0,"",IF(OFFSET(BR24,0,BR$16)="Y",1,IF(OFFSET(BR24,0,BR$16)="N",0,"")))</f>
        <v/>
      </c>
      <c r="CM24" s="278"/>
      <c r="CN24" s="268"/>
      <c r="CO24" s="269" t="s">
        <v>675</v>
      </c>
      <c r="CP24" s="269" t="s">
        <v>675</v>
      </c>
      <c r="CQ24" s="269" t="s">
        <v>675</v>
      </c>
      <c r="CR24" s="269" t="s">
        <v>675</v>
      </c>
      <c r="CS24" s="269" t="s">
        <v>675</v>
      </c>
      <c r="CT24" s="270" t="str">
        <f ca="1">IF(OR(CN$16=0,CW$16&lt;&gt;0),"",IF(CW$16=1,0,IF(OFFSET(CN24,0,CN$16)="Y",1,IF(OFFSET(CN24,0,CN$16)="N",0,""))))</f>
        <v/>
      </c>
      <c r="CU24" s="188"/>
      <c r="CV24" s="268"/>
      <c r="CW24" s="269" t="s">
        <v>675</v>
      </c>
      <c r="CX24" s="269" t="s">
        <v>675</v>
      </c>
      <c r="CY24" s="269" t="s">
        <v>675</v>
      </c>
      <c r="CZ24" s="269" t="s">
        <v>675</v>
      </c>
      <c r="DA24" s="269" t="s">
        <v>675</v>
      </c>
      <c r="DB24" s="269" t="s">
        <v>675</v>
      </c>
      <c r="DC24" s="269" t="s">
        <v>675</v>
      </c>
      <c r="DD24" s="269" t="s">
        <v>675</v>
      </c>
      <c r="DE24" s="269" t="s">
        <v>675</v>
      </c>
      <c r="DF24" s="270" t="str">
        <f>IF(CV$16=0,"",IF(OR(AND(CW$16=1,CW24="Y"),AND(CX$16=1,CX24="Y"),AND(CY$16=1,CY24="Y"),AND(CZ$16=1,CZ24="Y"),AND(DA$16=1,DA24="Y"),AND(DB$16=1,DB24="Y"),AND(DC$16=1,DC24="Y"),AND(DD$16=1,DD24="Y"),AND(DE$16=1,DE24="Y")),1,IF(OR(AND(CW$16=1,CW24="N"),AND(CX$16=1,CX24="N"),AND(CY$16=1,CY24="N"),AND(CZ$16=1,CZ24="N"),AND(DA$16=1,DA24="N"),AND(DB$16=1,DB24="N"),AND(DC$16=1,DC24="N"),AND(DD$16=1,DD24="N"),AND(DE$16=1,DE24="N")),0,"")))</f>
        <v/>
      </c>
      <c r="DG24" s="188"/>
      <c r="DH24" s="268"/>
      <c r="DI24" s="269" t="s">
        <v>675</v>
      </c>
      <c r="DJ24" s="269" t="s">
        <v>675</v>
      </c>
      <c r="DK24" s="270" t="str">
        <f ca="1">IF(DH$16=0,"",IF(OFFSET(DH24,0,DH$16)="Y",1,IF(OFFSET(DH24,0,DH$16)="N",0,"")))</f>
        <v/>
      </c>
      <c r="DL24" s="188"/>
      <c r="DM24" s="268"/>
      <c r="DN24" s="269" t="s">
        <v>675</v>
      </c>
      <c r="DO24" s="269" t="s">
        <v>675</v>
      </c>
      <c r="DP24" s="270" t="str">
        <f ca="1">IF(DM$16=0,"",IF(OFFSET(DM24,0,DM$16)="Y",1,IF(OFFSET(DM24,0,DM$16)="N",0,"")))</f>
        <v/>
      </c>
      <c r="DQ24" s="188"/>
      <c r="DR24" s="268"/>
      <c r="DS24" s="269" t="s">
        <v>676</v>
      </c>
      <c r="DT24" s="279"/>
      <c r="DU24" s="270" t="str">
        <f ca="1">IF(DR$16=0,"",IF(AND(OFFSET(DR24,0,1)="Y",DS$16="Yes"),1,IF(OFFSET(DR24,0,1)="N",1,0)))</f>
        <v/>
      </c>
      <c r="DV24" s="188"/>
      <c r="DW24" s="268"/>
      <c r="DX24" s="269" t="s">
        <v>676</v>
      </c>
      <c r="DY24" s="279"/>
      <c r="DZ24" s="270" t="str">
        <f ca="1">IF(DW$16=0,"",IF(AND(OFFSET(DW24,0,1)="Y",DX$16="Yes"),1,IF(OFFSET(DW24,0,1)="N",1,0)))</f>
        <v/>
      </c>
      <c r="EA24" s="188"/>
      <c r="EB24" s="268"/>
      <c r="EC24" s="269" t="s">
        <v>676</v>
      </c>
      <c r="ED24" s="279"/>
      <c r="EE24" s="270" t="str">
        <f ca="1">IF(EB$16=0,"",IF(AND(OFFSET(EB24,0,1)="Y",EC$16="Yes"),1,IF(OFFSET(EB24,0,1)="N",1,0)))</f>
        <v/>
      </c>
      <c r="EF24" s="188"/>
      <c r="EG24" s="268"/>
      <c r="EH24" s="269" t="s">
        <v>676</v>
      </c>
      <c r="EI24" s="279"/>
      <c r="EJ24" s="270" t="str">
        <f ca="1">IF(EG$16=0,"",IF(AND(OFFSET(EG24,0,1)="Y",EH$16="Yes"),1,IF(OFFSET(EG24,0,1)="N",1,0)))</f>
        <v/>
      </c>
      <c r="EK24" s="188"/>
      <c r="EL24" s="268"/>
      <c r="EM24" s="269" t="s">
        <v>676</v>
      </c>
      <c r="EN24" s="279"/>
      <c r="EO24" s="270" t="str">
        <f ca="1">IF(EL$16=0,"",IF(AND(OFFSET(EL24,0,1)="Y",EM$16="Yes"),1,IF(OFFSET(EL24,0,1)="N",1,0)))</f>
        <v/>
      </c>
      <c r="EP24" s="271"/>
      <c r="EQ24" s="509" t="str">
        <f ca="1">BP24</f>
        <v/>
      </c>
      <c r="ER24" s="509" t="str">
        <f t="shared" ref="ER24" ca="1" si="32">CL24</f>
        <v/>
      </c>
      <c r="ES24" s="509" t="str">
        <f t="shared" ref="ES24" ca="1" si="33">CT24</f>
        <v/>
      </c>
      <c r="ET24" s="509" t="str">
        <f t="shared" ref="ET24" si="34">DF24</f>
        <v/>
      </c>
      <c r="EU24" s="509" t="str">
        <f t="shared" ref="EU24" ca="1" si="35">DK24</f>
        <v/>
      </c>
      <c r="EV24" s="509" t="str">
        <f t="shared" ref="EV24" ca="1" si="36">DP24</f>
        <v/>
      </c>
      <c r="EW24" s="509" t="str">
        <f t="shared" ref="EW24" ca="1" si="37">DU24</f>
        <v/>
      </c>
      <c r="EX24" s="509" t="str">
        <f t="shared" ref="EX24" ca="1" si="38">DZ24</f>
        <v/>
      </c>
      <c r="EY24" s="509" t="str">
        <f t="shared" ref="EY24" ca="1" si="39">EE24</f>
        <v/>
      </c>
      <c r="EZ24" s="509" t="str">
        <f t="shared" ref="EZ24" ca="1" si="40">EJ24</f>
        <v/>
      </c>
      <c r="FA24" s="509" t="str">
        <f t="shared" ref="FA24" ca="1" si="41">EO24</f>
        <v/>
      </c>
      <c r="FC24" s="509">
        <f t="shared" ref="FC24" ca="1" si="42">COUNTA(EQ24:FA24)-COUNTBLANK(EQ24:FA24)</f>
        <v>0</v>
      </c>
      <c r="FD24" s="280">
        <f t="shared" ref="FD24" ca="1" si="43">SUM(EQ24:FA24)</f>
        <v>0</v>
      </c>
      <c r="FE24" s="280" t="str">
        <f t="shared" ref="FE24" ca="1" si="44">IF(AND(FC24=FD24,FD24&gt;0),"Show","Hide")</f>
        <v>Hide</v>
      </c>
      <c r="FF24" s="228"/>
      <c r="FG24" s="281"/>
      <c r="FH24" s="281"/>
      <c r="FI24" s="281"/>
      <c r="FJ24" s="281"/>
      <c r="FK24" s="281"/>
      <c r="FL24" s="281"/>
    </row>
    <row r="25" spans="1:168" ht="6" customHeight="1" x14ac:dyDescent="0.25">
      <c r="A25" s="28" t="s">
        <v>526</v>
      </c>
      <c r="C25" s="93"/>
      <c r="D25" s="128"/>
      <c r="E25" s="86"/>
      <c r="F25" s="195"/>
      <c r="G25" s="153"/>
      <c r="H25" s="182"/>
      <c r="I25" s="196"/>
      <c r="J25" s="96"/>
      <c r="K25" s="196"/>
      <c r="L25" s="127"/>
      <c r="M25" s="127"/>
      <c r="N25" s="127"/>
      <c r="O25" s="127"/>
      <c r="Q25" s="1"/>
      <c r="AE25" s="11"/>
      <c r="AF25" s="122"/>
      <c r="AG25" s="12" t="b">
        <f>AG24</f>
        <v>1</v>
      </c>
      <c r="AH25" s="12"/>
      <c r="AI25" s="168"/>
      <c r="AJ25" s="166"/>
      <c r="AK25" s="166"/>
      <c r="AL25" s="167"/>
      <c r="AM25" s="1"/>
      <c r="AN25" s="1"/>
      <c r="AO25" s="1"/>
      <c r="AP25" s="1"/>
      <c r="AQ25" s="1"/>
      <c r="AR25" s="1"/>
      <c r="AS25" s="1"/>
      <c r="AT25" s="230" t="str">
        <f t="shared" si="5"/>
        <v/>
      </c>
      <c r="AU25" s="231" t="str">
        <f t="shared" si="4"/>
        <v/>
      </c>
      <c r="AV25" s="227"/>
      <c r="AW25" s="230" t="str">
        <f>AW24</f>
        <v/>
      </c>
      <c r="AX25" s="227"/>
      <c r="AY25" s="230" t="str">
        <f>AY24</f>
        <v/>
      </c>
      <c r="AZ25" s="227"/>
      <c r="BA25" s="230" t="str">
        <f>BA24</f>
        <v/>
      </c>
      <c r="BB25" s="227"/>
      <c r="BC25" s="230" t="str">
        <f>BC24</f>
        <v/>
      </c>
      <c r="BD25" s="227"/>
      <c r="BE25" s="230" t="str">
        <f>BE24</f>
        <v/>
      </c>
      <c r="BF25" s="227"/>
      <c r="BG25" s="230" t="str">
        <f>BG24</f>
        <v/>
      </c>
      <c r="BH25" s="1"/>
      <c r="FE25" s="90" t="str">
        <f ca="1">FE24</f>
        <v>Hide</v>
      </c>
      <c r="FF25" s="228"/>
      <c r="FG25" s="281"/>
      <c r="FH25" s="281"/>
      <c r="FI25" s="281"/>
      <c r="FJ25" s="281"/>
      <c r="FK25" s="281"/>
      <c r="FL25" s="281"/>
    </row>
    <row r="26" spans="1:168" ht="6" customHeight="1" x14ac:dyDescent="0.25">
      <c r="A26" s="28" t="s">
        <v>526</v>
      </c>
      <c r="C26" s="92"/>
      <c r="D26" s="3"/>
      <c r="E26" s="82"/>
      <c r="F26" s="191"/>
      <c r="G26" s="154"/>
      <c r="H26" s="187"/>
      <c r="I26" s="192"/>
      <c r="J26" s="94"/>
      <c r="K26" s="192"/>
      <c r="L26" s="507"/>
      <c r="M26" s="507"/>
      <c r="N26" s="507"/>
      <c r="O26" s="507"/>
      <c r="Q26" s="1"/>
      <c r="AE26" s="11"/>
      <c r="AF26" s="122"/>
      <c r="AG26" s="124" t="b">
        <f>AG27</f>
        <v>1</v>
      </c>
      <c r="AH26" s="124"/>
      <c r="AI26" s="168"/>
      <c r="AJ26" s="166"/>
      <c r="AK26" s="166"/>
      <c r="AL26" s="167"/>
      <c r="AM26" s="1"/>
      <c r="AN26" s="1"/>
      <c r="AO26" s="1"/>
      <c r="AP26" s="1"/>
      <c r="AQ26" s="1"/>
      <c r="AR26" s="1"/>
      <c r="AS26" s="1"/>
      <c r="AT26" s="230" t="str">
        <f t="shared" si="5"/>
        <v/>
      </c>
      <c r="AU26" s="231" t="str">
        <f t="shared" si="4"/>
        <v/>
      </c>
      <c r="AV26" s="227"/>
      <c r="AW26" s="230" t="str">
        <f>AW27</f>
        <v/>
      </c>
      <c r="AX26" s="227"/>
      <c r="AY26" s="230" t="str">
        <f>AY27</f>
        <v/>
      </c>
      <c r="AZ26" s="227"/>
      <c r="BA26" s="230" t="str">
        <f>BA27</f>
        <v/>
      </c>
      <c r="BB26" s="227"/>
      <c r="BC26" s="230" t="str">
        <f>BC27</f>
        <v/>
      </c>
      <c r="BD26" s="227"/>
      <c r="BE26" s="230" t="str">
        <f>BE27</f>
        <v/>
      </c>
      <c r="BF26" s="227"/>
      <c r="BG26" s="230" t="str">
        <f>BG27</f>
        <v/>
      </c>
      <c r="BH26" s="1"/>
      <c r="FE26" s="90" t="str">
        <f ca="1">FE27</f>
        <v>Hide</v>
      </c>
      <c r="FF26" s="228"/>
      <c r="FG26" s="281"/>
      <c r="FH26" s="281"/>
      <c r="FI26" s="281"/>
      <c r="FJ26" s="281"/>
      <c r="FK26" s="281"/>
      <c r="FL26" s="281"/>
    </row>
    <row r="27" spans="1:168" ht="15" x14ac:dyDescent="0.25">
      <c r="A27" s="28" t="s">
        <v>526</v>
      </c>
      <c r="C27" s="176" t="s">
        <v>558</v>
      </c>
      <c r="D27" s="316" t="str">
        <f>IF(Cklst_Style=4,IF(FIND("--",$C$3)=11,MID($C$3,9,1)&amp;"."&amp;AI27,MID($C$3,9,2)&amp;"."&amp;AI27),IF(FIND("--",$C$3)=9,MID($C$3,7,1)&amp;"."&amp;AI27,MID($C$3,7,2)&amp;"."&amp;AI27))</f>
        <v>5.4</v>
      </c>
      <c r="E27" s="481" t="s">
        <v>803</v>
      </c>
      <c r="F27" s="177"/>
      <c r="G27" s="508" t="s">
        <v>203</v>
      </c>
      <c r="H27" s="181"/>
      <c r="I27" s="151" t="s">
        <v>216</v>
      </c>
      <c r="J27" s="143"/>
      <c r="K27" s="192"/>
      <c r="L27" s="482"/>
      <c r="M27" s="482"/>
      <c r="N27" s="482"/>
      <c r="O27" s="482"/>
      <c r="Q27" s="1"/>
      <c r="R27" s="171"/>
      <c r="S27" s="171"/>
      <c r="T27" s="171"/>
      <c r="U27" s="171"/>
      <c r="AE27" s="11" t="b">
        <f>IF(F27=CHAR(80),TRUE,FALSE)</f>
        <v>0</v>
      </c>
      <c r="AF27" s="122" t="b">
        <f>IF(H27=CHAR(80),TRUE,FALSE)</f>
        <v>0</v>
      </c>
      <c r="AG27" s="12" t="b">
        <f>IF(OR(C27=CHAR(80),C27="."),TRUE,FALSE)</f>
        <v>1</v>
      </c>
      <c r="AH27" s="218">
        <v>0</v>
      </c>
      <c r="AI27" s="169">
        <v>4</v>
      </c>
      <c r="AJ27" s="160"/>
      <c r="AK27" s="160" t="b">
        <v>1</v>
      </c>
      <c r="AL27" s="161"/>
      <c r="AM27" s="1"/>
      <c r="AN27" s="1"/>
      <c r="AO27" s="1"/>
      <c r="AP27" s="1"/>
      <c r="AQ27" s="1"/>
      <c r="AR27" s="1"/>
      <c r="AS27" s="1"/>
      <c r="AT27" s="230" t="str">
        <f t="shared" si="5"/>
        <v/>
      </c>
      <c r="AU27" s="231" t="str">
        <f t="shared" si="4"/>
        <v>5.4</v>
      </c>
      <c r="AV27" s="318"/>
      <c r="AW27" s="230" t="str">
        <f>IF(AND(Setup_Flag=1,AV27="",$C27=""),FALSE,"")</f>
        <v/>
      </c>
      <c r="AX27" s="318"/>
      <c r="AY27" s="230" t="str">
        <f>IF(AND(MR2_Flag=1,AX27="",$C27=""),FALSE,"")</f>
        <v/>
      </c>
      <c r="AZ27" s="318"/>
      <c r="BA27" s="230" t="str">
        <f>IF(AND(DP_Flag=1,AZ27="",$C27=""),FALSE,"")</f>
        <v/>
      </c>
      <c r="BB27" s="318"/>
      <c r="BC27" s="230" t="str">
        <f>IF(AND(SS_Flag=1,BB27="",$C27=""),FALSE,"")</f>
        <v/>
      </c>
      <c r="BD27" s="318"/>
      <c r="BE27" s="230" t="str">
        <f>IF(AND(SP_Flag=1,BD27="",$C27=""),FALSE,"")</f>
        <v/>
      </c>
      <c r="BF27" s="318"/>
      <c r="BG27" s="230" t="str">
        <f>IF(AND(FM_Flag=1,BF27="",$C27=""),FALSE,"")</f>
        <v/>
      </c>
      <c r="BH27" s="1"/>
      <c r="BI27" s="268"/>
      <c r="BJ27" s="269" t="s">
        <v>675</v>
      </c>
      <c r="BK27" s="269" t="s">
        <v>675</v>
      </c>
      <c r="BL27" s="269" t="s">
        <v>675</v>
      </c>
      <c r="BM27" s="269" t="s">
        <v>675</v>
      </c>
      <c r="BN27" s="269" t="s">
        <v>675</v>
      </c>
      <c r="BO27" s="269" t="s">
        <v>675</v>
      </c>
      <c r="BP27" s="270" t="str">
        <f ca="1">IF(OR(BI$16=0,BR$16&lt;&gt;0),"",IF(OFFSET(BI27,0,BI$16)="Y",1,IF(OFFSET(BI27,0,BI$16)="N",0,"")))</f>
        <v/>
      </c>
      <c r="BQ27" s="278"/>
      <c r="BR27" s="268"/>
      <c r="BS27" s="269" t="s">
        <v>675</v>
      </c>
      <c r="BT27" s="269" t="s">
        <v>675</v>
      </c>
      <c r="BU27" s="269" t="s">
        <v>675</v>
      </c>
      <c r="BV27" s="269" t="s">
        <v>675</v>
      </c>
      <c r="BW27" s="269" t="s">
        <v>675</v>
      </c>
      <c r="BX27" s="269" t="s">
        <v>675</v>
      </c>
      <c r="BY27" s="269" t="s">
        <v>675</v>
      </c>
      <c r="BZ27" s="269" t="s">
        <v>675</v>
      </c>
      <c r="CA27" s="269" t="s">
        <v>675</v>
      </c>
      <c r="CB27" s="269" t="s">
        <v>675</v>
      </c>
      <c r="CC27" s="269" t="s">
        <v>675</v>
      </c>
      <c r="CD27" s="269" t="s">
        <v>675</v>
      </c>
      <c r="CE27" s="269" t="s">
        <v>675</v>
      </c>
      <c r="CF27" s="269" t="s">
        <v>675</v>
      </c>
      <c r="CG27" s="269" t="s">
        <v>675</v>
      </c>
      <c r="CH27" s="269" t="s">
        <v>675</v>
      </c>
      <c r="CI27" s="269" t="s">
        <v>675</v>
      </c>
      <c r="CJ27" s="269" t="s">
        <v>675</v>
      </c>
      <c r="CK27" s="269" t="s">
        <v>675</v>
      </c>
      <c r="CL27" s="270" t="str">
        <f ca="1">IF(BR$16=0,"",IF(OFFSET(BR27,0,BR$16)="Y",1,IF(OFFSET(BR27,0,BR$16)="N",0,"")))</f>
        <v/>
      </c>
      <c r="CM27" s="278"/>
      <c r="CN27" s="268"/>
      <c r="CO27" s="269" t="s">
        <v>675</v>
      </c>
      <c r="CP27" s="269" t="s">
        <v>675</v>
      </c>
      <c r="CQ27" s="269" t="s">
        <v>675</v>
      </c>
      <c r="CR27" s="269" t="s">
        <v>675</v>
      </c>
      <c r="CS27" s="269" t="s">
        <v>675</v>
      </c>
      <c r="CT27" s="270" t="str">
        <f ca="1">IF(OR(CN$16=0,CW$16&lt;&gt;0),"",IF(CW$16=1,0,IF(OFFSET(CN27,0,CN$16)="Y",1,IF(OFFSET(CN27,0,CN$16)="N",0,""))))</f>
        <v/>
      </c>
      <c r="CU27" s="188"/>
      <c r="CV27" s="268"/>
      <c r="CW27" s="269" t="s">
        <v>675</v>
      </c>
      <c r="CX27" s="269" t="s">
        <v>675</v>
      </c>
      <c r="CY27" s="269" t="s">
        <v>675</v>
      </c>
      <c r="CZ27" s="269" t="s">
        <v>675</v>
      </c>
      <c r="DA27" s="269" t="s">
        <v>675</v>
      </c>
      <c r="DB27" s="269" t="s">
        <v>675</v>
      </c>
      <c r="DC27" s="269" t="s">
        <v>675</v>
      </c>
      <c r="DD27" s="269" t="s">
        <v>675</v>
      </c>
      <c r="DE27" s="269" t="s">
        <v>675</v>
      </c>
      <c r="DF27" s="270" t="str">
        <f>IF(CV$16=0,"",IF(OR(AND(CW$16=1,CW27="Y"),AND(CX$16=1,CX27="Y"),AND(CY$16=1,CY27="Y"),AND(CZ$16=1,CZ27="Y"),AND(DA$16=1,DA27="Y"),AND(DB$16=1,DB27="Y"),AND(DC$16=1,DC27="Y"),AND(DD$16=1,DD27="Y"),AND(DE$16=1,DE27="Y")),1,IF(OR(AND(CW$16=1,CW27="N"),AND(CX$16=1,CX27="N"),AND(CY$16=1,CY27="N"),AND(CZ$16=1,CZ27="N"),AND(DA$16=1,DA27="N"),AND(DB$16=1,DB27="N"),AND(DC$16=1,DC27="N"),AND(DD$16=1,DD27="N"),AND(DE$16=1,DE27="N")),0,"")))</f>
        <v/>
      </c>
      <c r="DG27" s="188"/>
      <c r="DH27" s="268"/>
      <c r="DI27" s="269" t="s">
        <v>675</v>
      </c>
      <c r="DJ27" s="269" t="s">
        <v>675</v>
      </c>
      <c r="DK27" s="270" t="str">
        <f ca="1">IF(DH$16=0,"",IF(OFFSET(DH27,0,DH$16)="Y",1,IF(OFFSET(DH27,0,DH$16)="N",0,"")))</f>
        <v/>
      </c>
      <c r="DL27" s="188"/>
      <c r="DM27" s="268"/>
      <c r="DN27" s="269" t="s">
        <v>675</v>
      </c>
      <c r="DO27" s="269" t="s">
        <v>675</v>
      </c>
      <c r="DP27" s="270" t="str">
        <f ca="1">IF(DM$16=0,"",IF(OFFSET(DM27,0,DM$16)="Y",1,IF(OFFSET(DM27,0,DM$16)="N",0,"")))</f>
        <v/>
      </c>
      <c r="DQ27" s="188"/>
      <c r="DR27" s="268"/>
      <c r="DS27" s="269" t="s">
        <v>676</v>
      </c>
      <c r="DT27" s="279"/>
      <c r="DU27" s="270" t="str">
        <f ca="1">IF(DR$16=0,"",IF(AND(OFFSET(DR27,0,1)="Y",DS$16="Yes"),1,IF(OFFSET(DR27,0,1)="N",1,0)))</f>
        <v/>
      </c>
      <c r="DV27" s="188"/>
      <c r="DW27" s="268"/>
      <c r="DX27" s="269" t="s">
        <v>676</v>
      </c>
      <c r="DY27" s="279"/>
      <c r="DZ27" s="270" t="str">
        <f ca="1">IF(DW$16=0,"",IF(AND(OFFSET(DW27,0,1)="Y",DX$16="Yes"),1,IF(OFFSET(DW27,0,1)="N",1,0)))</f>
        <v/>
      </c>
      <c r="EA27" s="188"/>
      <c r="EB27" s="268"/>
      <c r="EC27" s="269" t="s">
        <v>676</v>
      </c>
      <c r="ED27" s="279"/>
      <c r="EE27" s="270" t="str">
        <f ca="1">IF(EB$16=0,"",IF(AND(OFFSET(EB27,0,1)="Y",EC$16="Yes"),1,IF(OFFSET(EB27,0,1)="N",1,0)))</f>
        <v/>
      </c>
      <c r="EF27" s="188"/>
      <c r="EG27" s="268"/>
      <c r="EH27" s="269" t="s">
        <v>676</v>
      </c>
      <c r="EI27" s="279"/>
      <c r="EJ27" s="270" t="str">
        <f ca="1">IF(EG$16=0,"",IF(AND(OFFSET(EG27,0,1)="Y",EH$16="Yes"),1,IF(OFFSET(EG27,0,1)="N",1,0)))</f>
        <v/>
      </c>
      <c r="EK27" s="188"/>
      <c r="EL27" s="268"/>
      <c r="EM27" s="269" t="s">
        <v>676</v>
      </c>
      <c r="EN27" s="279"/>
      <c r="EO27" s="270" t="str">
        <f ca="1">IF(EL$16=0,"",IF(AND(OFFSET(EL27,0,1)="Y",EM$16="Yes"),1,IF(OFFSET(EL27,0,1)="N",1,0)))</f>
        <v/>
      </c>
      <c r="EP27" s="271"/>
      <c r="EQ27" s="509" t="str">
        <f ca="1">BP27</f>
        <v/>
      </c>
      <c r="ER27" s="509" t="str">
        <f t="shared" ref="ER27" ca="1" si="45">CL27</f>
        <v/>
      </c>
      <c r="ES27" s="509" t="str">
        <f t="shared" ref="ES27" ca="1" si="46">CT27</f>
        <v/>
      </c>
      <c r="ET27" s="509" t="str">
        <f t="shared" ref="ET27" si="47">DF27</f>
        <v/>
      </c>
      <c r="EU27" s="509" t="str">
        <f t="shared" ref="EU27" ca="1" si="48">DK27</f>
        <v/>
      </c>
      <c r="EV27" s="509" t="str">
        <f t="shared" ref="EV27" ca="1" si="49">DP27</f>
        <v/>
      </c>
      <c r="EW27" s="509" t="str">
        <f t="shared" ref="EW27" ca="1" si="50">DU27</f>
        <v/>
      </c>
      <c r="EX27" s="509" t="str">
        <f t="shared" ref="EX27" ca="1" si="51">DZ27</f>
        <v/>
      </c>
      <c r="EY27" s="509" t="str">
        <f t="shared" ref="EY27" ca="1" si="52">EE27</f>
        <v/>
      </c>
      <c r="EZ27" s="509" t="str">
        <f t="shared" ref="EZ27" ca="1" si="53">EJ27</f>
        <v/>
      </c>
      <c r="FA27" s="509" t="str">
        <f t="shared" ref="FA27" ca="1" si="54">EO27</f>
        <v/>
      </c>
      <c r="FC27" s="509">
        <f t="shared" ref="FC27" ca="1" si="55">COUNTA(EQ27:FA27)-COUNTBLANK(EQ27:FA27)</f>
        <v>0</v>
      </c>
      <c r="FD27" s="280">
        <f t="shared" ref="FD27" ca="1" si="56">SUM(EQ27:FA27)</f>
        <v>0</v>
      </c>
      <c r="FE27" s="280" t="str">
        <f t="shared" ref="FE27" ca="1" si="57">IF(AND(FC27=FD27,FD27&gt;0),"Show","Hide")</f>
        <v>Hide</v>
      </c>
      <c r="FF27" s="228"/>
      <c r="FG27" s="281"/>
      <c r="FH27" s="281"/>
      <c r="FI27" s="281"/>
      <c r="FJ27" s="281"/>
      <c r="FK27" s="281"/>
      <c r="FL27" s="281"/>
    </row>
    <row r="28" spans="1:168" ht="6" customHeight="1" x14ac:dyDescent="0.25">
      <c r="A28" s="28" t="s">
        <v>526</v>
      </c>
      <c r="C28" s="93"/>
      <c r="D28" s="128"/>
      <c r="E28" s="86"/>
      <c r="F28" s="195"/>
      <c r="G28" s="153"/>
      <c r="H28" s="182"/>
      <c r="I28" s="196"/>
      <c r="J28" s="96"/>
      <c r="K28" s="196"/>
      <c r="L28" s="127"/>
      <c r="M28" s="127"/>
      <c r="N28" s="127"/>
      <c r="O28" s="127"/>
      <c r="Q28" s="1"/>
      <c r="AE28" s="11"/>
      <c r="AF28" s="122"/>
      <c r="AG28" s="12" t="b">
        <f>AG27</f>
        <v>1</v>
      </c>
      <c r="AH28" s="12"/>
      <c r="AI28" s="168"/>
      <c r="AJ28" s="166"/>
      <c r="AK28" s="166"/>
      <c r="AL28" s="167"/>
      <c r="AM28" s="1"/>
      <c r="AN28" s="1"/>
      <c r="AO28" s="1"/>
      <c r="AP28" s="1"/>
      <c r="AQ28" s="1"/>
      <c r="AR28" s="1"/>
      <c r="AS28" s="1"/>
      <c r="AT28" s="230" t="str">
        <f t="shared" si="5"/>
        <v/>
      </c>
      <c r="AU28" s="231" t="str">
        <f t="shared" si="4"/>
        <v/>
      </c>
      <c r="AV28" s="227"/>
      <c r="AW28" s="230" t="str">
        <f>AW27</f>
        <v/>
      </c>
      <c r="AX28" s="227"/>
      <c r="AY28" s="230" t="str">
        <f>AY27</f>
        <v/>
      </c>
      <c r="AZ28" s="227"/>
      <c r="BA28" s="230" t="str">
        <f>BA27</f>
        <v/>
      </c>
      <c r="BB28" s="227"/>
      <c r="BC28" s="230" t="str">
        <f>BC27</f>
        <v/>
      </c>
      <c r="BD28" s="227"/>
      <c r="BE28" s="230" t="str">
        <f>BE27</f>
        <v/>
      </c>
      <c r="BF28" s="227"/>
      <c r="BG28" s="230" t="str">
        <f>BG27</f>
        <v/>
      </c>
      <c r="BH28" s="1"/>
      <c r="FE28" s="90" t="str">
        <f ca="1">FE27</f>
        <v>Hide</v>
      </c>
      <c r="FF28" s="228"/>
      <c r="FG28" s="281"/>
      <c r="FH28" s="281"/>
      <c r="FI28" s="281"/>
      <c r="FJ28" s="281"/>
      <c r="FK28" s="281"/>
      <c r="FL28" s="281"/>
    </row>
    <row r="29" spans="1:168" ht="6" customHeight="1" x14ac:dyDescent="0.25">
      <c r="A29" s="28" t="s">
        <v>526</v>
      </c>
      <c r="C29" s="92"/>
      <c r="D29" s="3"/>
      <c r="E29" s="82"/>
      <c r="F29" s="191"/>
      <c r="G29" s="154"/>
      <c r="H29" s="187"/>
      <c r="I29" s="192"/>
      <c r="J29" s="94"/>
      <c r="K29" s="192"/>
      <c r="L29" s="507"/>
      <c r="M29" s="507"/>
      <c r="N29" s="507"/>
      <c r="O29" s="507"/>
      <c r="Q29" s="1"/>
      <c r="AE29" s="11"/>
      <c r="AF29" s="122"/>
      <c r="AG29" s="124" t="b">
        <f>AG30</f>
        <v>1</v>
      </c>
      <c r="AH29" s="124"/>
      <c r="AI29" s="168"/>
      <c r="AJ29" s="166"/>
      <c r="AK29" s="166"/>
      <c r="AL29" s="167"/>
      <c r="AM29" s="1"/>
      <c r="AN29" s="1"/>
      <c r="AO29" s="1"/>
      <c r="AP29" s="1"/>
      <c r="AQ29" s="1"/>
      <c r="AR29" s="1"/>
      <c r="AS29" s="1"/>
      <c r="AT29" s="230" t="str">
        <f t="shared" si="5"/>
        <v/>
      </c>
      <c r="AU29" s="231" t="str">
        <f t="shared" si="4"/>
        <v/>
      </c>
      <c r="AV29" s="227"/>
      <c r="AW29" s="230" t="str">
        <f>AW30</f>
        <v/>
      </c>
      <c r="AX29" s="227"/>
      <c r="AY29" s="230" t="str">
        <f>AY30</f>
        <v/>
      </c>
      <c r="AZ29" s="227"/>
      <c r="BA29" s="230" t="str">
        <f>BA30</f>
        <v/>
      </c>
      <c r="BB29" s="227"/>
      <c r="BC29" s="230" t="str">
        <f>BC30</f>
        <v/>
      </c>
      <c r="BD29" s="227"/>
      <c r="BE29" s="230" t="str">
        <f>BE30</f>
        <v/>
      </c>
      <c r="BF29" s="227"/>
      <c r="BG29" s="230" t="str">
        <f>BG30</f>
        <v/>
      </c>
      <c r="BH29" s="1"/>
      <c r="FE29" s="90" t="str">
        <f ca="1">FE30</f>
        <v>Hide</v>
      </c>
      <c r="FF29" s="228"/>
      <c r="FG29" s="281"/>
      <c r="FH29" s="281"/>
      <c r="FI29" s="281"/>
      <c r="FJ29" s="281"/>
      <c r="FK29" s="281"/>
      <c r="FL29" s="281"/>
    </row>
    <row r="30" spans="1:168" ht="15" x14ac:dyDescent="0.25">
      <c r="A30" s="28" t="s">
        <v>526</v>
      </c>
      <c r="C30" s="176" t="s">
        <v>558</v>
      </c>
      <c r="D30" s="316" t="str">
        <f>IF(Cklst_Style=4,IF(FIND("--",$C$3)=11,MID($C$3,9,1)&amp;"."&amp;AI30,MID($C$3,9,2)&amp;"."&amp;AI30),IF(FIND("--",$C$3)=9,MID($C$3,7,1)&amp;"."&amp;AI30,MID($C$3,7,2)&amp;"."&amp;AI30))</f>
        <v>5.5</v>
      </c>
      <c r="E30" s="481" t="s">
        <v>804</v>
      </c>
      <c r="F30" s="177"/>
      <c r="G30" s="508" t="s">
        <v>203</v>
      </c>
      <c r="H30" s="181"/>
      <c r="I30" s="151" t="s">
        <v>216</v>
      </c>
      <c r="J30" s="143"/>
      <c r="K30" s="192"/>
      <c r="L30" s="482"/>
      <c r="M30" s="482"/>
      <c r="N30" s="482"/>
      <c r="O30" s="482"/>
      <c r="Q30" s="1"/>
      <c r="R30" s="171"/>
      <c r="S30" s="171"/>
      <c r="T30" s="171"/>
      <c r="U30" s="171"/>
      <c r="AE30" s="11" t="b">
        <f>IF(F30=CHAR(80),TRUE,FALSE)</f>
        <v>0</v>
      </c>
      <c r="AF30" s="122" t="b">
        <f>IF(H30=CHAR(80),TRUE,FALSE)</f>
        <v>0</v>
      </c>
      <c r="AG30" s="12" t="b">
        <f>IF(OR(C30=CHAR(80),C30="."),TRUE,FALSE)</f>
        <v>1</v>
      </c>
      <c r="AH30" s="218">
        <v>0</v>
      </c>
      <c r="AI30" s="169">
        <v>5</v>
      </c>
      <c r="AJ30" s="160"/>
      <c r="AK30" s="160" t="b">
        <v>1</v>
      </c>
      <c r="AL30" s="161"/>
      <c r="AM30" s="1"/>
      <c r="AN30" s="1"/>
      <c r="AO30" s="1"/>
      <c r="AP30" s="1"/>
      <c r="AQ30" s="1"/>
      <c r="AR30" s="1"/>
      <c r="AS30" s="1"/>
      <c r="AT30" s="230" t="str">
        <f t="shared" si="5"/>
        <v/>
      </c>
      <c r="AU30" s="231" t="str">
        <f t="shared" si="4"/>
        <v>5.5</v>
      </c>
      <c r="AV30" s="318"/>
      <c r="AW30" s="230" t="str">
        <f>IF(AND(Setup_Flag=1,AV30="",$C30=""),FALSE,"")</f>
        <v/>
      </c>
      <c r="AX30" s="318"/>
      <c r="AY30" s="230" t="str">
        <f>IF(AND(MR2_Flag=1,AX30="",$C30=""),FALSE,"")</f>
        <v/>
      </c>
      <c r="AZ30" s="318"/>
      <c r="BA30" s="230" t="str">
        <f>IF(AND(DP_Flag=1,AZ30="",$C30=""),FALSE,"")</f>
        <v/>
      </c>
      <c r="BB30" s="318"/>
      <c r="BC30" s="230" t="str">
        <f>IF(AND(SS_Flag=1,BB30="",$C30=""),FALSE,"")</f>
        <v/>
      </c>
      <c r="BD30" s="318"/>
      <c r="BE30" s="230" t="str">
        <f>IF(AND(SP_Flag=1,BD30="",$C30=""),FALSE,"")</f>
        <v/>
      </c>
      <c r="BF30" s="318"/>
      <c r="BG30" s="230" t="str">
        <f>IF(AND(FM_Flag=1,BF30="",$C30=""),FALSE,"")</f>
        <v/>
      </c>
      <c r="BH30" s="1"/>
      <c r="BI30" s="268"/>
      <c r="BJ30" s="269" t="s">
        <v>675</v>
      </c>
      <c r="BK30" s="269" t="s">
        <v>675</v>
      </c>
      <c r="BL30" s="269" t="s">
        <v>675</v>
      </c>
      <c r="BM30" s="269" t="s">
        <v>675</v>
      </c>
      <c r="BN30" s="269" t="s">
        <v>675</v>
      </c>
      <c r="BO30" s="269" t="s">
        <v>675</v>
      </c>
      <c r="BP30" s="270" t="str">
        <f ca="1">IF(OR(BI$16=0,BR$16&lt;&gt;0),"",IF(OFFSET(BI30,0,BI$16)="Y",1,IF(OFFSET(BI30,0,BI$16)="N",0,"")))</f>
        <v/>
      </c>
      <c r="BQ30" s="278"/>
      <c r="BR30" s="268"/>
      <c r="BS30" s="269" t="s">
        <v>675</v>
      </c>
      <c r="BT30" s="269" t="s">
        <v>675</v>
      </c>
      <c r="BU30" s="269" t="s">
        <v>675</v>
      </c>
      <c r="BV30" s="269" t="s">
        <v>675</v>
      </c>
      <c r="BW30" s="269" t="s">
        <v>675</v>
      </c>
      <c r="BX30" s="269" t="s">
        <v>675</v>
      </c>
      <c r="BY30" s="269" t="s">
        <v>675</v>
      </c>
      <c r="BZ30" s="269" t="s">
        <v>675</v>
      </c>
      <c r="CA30" s="269" t="s">
        <v>675</v>
      </c>
      <c r="CB30" s="269" t="s">
        <v>675</v>
      </c>
      <c r="CC30" s="269" t="s">
        <v>675</v>
      </c>
      <c r="CD30" s="269" t="s">
        <v>675</v>
      </c>
      <c r="CE30" s="269" t="s">
        <v>675</v>
      </c>
      <c r="CF30" s="269" t="s">
        <v>675</v>
      </c>
      <c r="CG30" s="269" t="s">
        <v>675</v>
      </c>
      <c r="CH30" s="269" t="s">
        <v>675</v>
      </c>
      <c r="CI30" s="269" t="s">
        <v>675</v>
      </c>
      <c r="CJ30" s="269" t="s">
        <v>675</v>
      </c>
      <c r="CK30" s="269" t="s">
        <v>675</v>
      </c>
      <c r="CL30" s="270" t="str">
        <f ca="1">IF(BR$16=0,"",IF(OFFSET(BR30,0,BR$16)="Y",1,IF(OFFSET(BR30,0,BR$16)="N",0,"")))</f>
        <v/>
      </c>
      <c r="CM30" s="278"/>
      <c r="CN30" s="268"/>
      <c r="CO30" s="269" t="s">
        <v>675</v>
      </c>
      <c r="CP30" s="269" t="s">
        <v>675</v>
      </c>
      <c r="CQ30" s="269" t="s">
        <v>675</v>
      </c>
      <c r="CR30" s="269" t="s">
        <v>675</v>
      </c>
      <c r="CS30" s="269" t="s">
        <v>675</v>
      </c>
      <c r="CT30" s="270" t="str">
        <f ca="1">IF(OR(CN$16=0,CW$16&lt;&gt;0),"",IF(CW$16=1,0,IF(OFFSET(CN30,0,CN$16)="Y",1,IF(OFFSET(CN30,0,CN$16)="N",0,""))))</f>
        <v/>
      </c>
      <c r="CU30" s="188"/>
      <c r="CV30" s="268"/>
      <c r="CW30" s="269" t="s">
        <v>675</v>
      </c>
      <c r="CX30" s="269" t="s">
        <v>675</v>
      </c>
      <c r="CY30" s="269" t="s">
        <v>675</v>
      </c>
      <c r="CZ30" s="269" t="s">
        <v>675</v>
      </c>
      <c r="DA30" s="269" t="s">
        <v>675</v>
      </c>
      <c r="DB30" s="269" t="s">
        <v>675</v>
      </c>
      <c r="DC30" s="269" t="s">
        <v>675</v>
      </c>
      <c r="DD30" s="269" t="s">
        <v>675</v>
      </c>
      <c r="DE30" s="269" t="s">
        <v>675</v>
      </c>
      <c r="DF30" s="270" t="str">
        <f>IF(CV$16=0,"",IF(OR(AND(CW$16=1,CW30="Y"),AND(CX$16=1,CX30="Y"),AND(CY$16=1,CY30="Y"),AND(CZ$16=1,CZ30="Y"),AND(DA$16=1,DA30="Y"),AND(DB$16=1,DB30="Y"),AND(DC$16=1,DC30="Y"),AND(DD$16=1,DD30="Y"),AND(DE$16=1,DE30="Y")),1,IF(OR(AND(CW$16=1,CW30="N"),AND(CX$16=1,CX30="N"),AND(CY$16=1,CY30="N"),AND(CZ$16=1,CZ30="N"),AND(DA$16=1,DA30="N"),AND(DB$16=1,DB30="N"),AND(DC$16=1,DC30="N"),AND(DD$16=1,DD30="N"),AND(DE$16=1,DE30="N")),0,"")))</f>
        <v/>
      </c>
      <c r="DG30" s="188"/>
      <c r="DH30" s="268"/>
      <c r="DI30" s="269" t="s">
        <v>675</v>
      </c>
      <c r="DJ30" s="269" t="s">
        <v>675</v>
      </c>
      <c r="DK30" s="270" t="str">
        <f ca="1">IF(DH$16=0,"",IF(OFFSET(DH30,0,DH$16)="Y",1,IF(OFFSET(DH30,0,DH$16)="N",0,"")))</f>
        <v/>
      </c>
      <c r="DL30" s="188"/>
      <c r="DM30" s="268"/>
      <c r="DN30" s="269" t="s">
        <v>675</v>
      </c>
      <c r="DO30" s="269" t="s">
        <v>675</v>
      </c>
      <c r="DP30" s="270" t="str">
        <f ca="1">IF(DM$16=0,"",IF(OFFSET(DM30,0,DM$16)="Y",1,IF(OFFSET(DM30,0,DM$16)="N",0,"")))</f>
        <v/>
      </c>
      <c r="DQ30" s="188"/>
      <c r="DR30" s="268"/>
      <c r="DS30" s="269" t="s">
        <v>676</v>
      </c>
      <c r="DT30" s="279"/>
      <c r="DU30" s="270" t="str">
        <f ca="1">IF(DR$16=0,"",IF(AND(OFFSET(DR30,0,1)="Y",DS$16="Yes"),1,IF(OFFSET(DR30,0,1)="N",1,0)))</f>
        <v/>
      </c>
      <c r="DV30" s="188"/>
      <c r="DW30" s="268"/>
      <c r="DX30" s="269" t="s">
        <v>676</v>
      </c>
      <c r="DY30" s="279"/>
      <c r="DZ30" s="270" t="str">
        <f ca="1">IF(DW$16=0,"",IF(AND(OFFSET(DW30,0,1)="Y",DX$16="Yes"),1,IF(OFFSET(DW30,0,1)="N",1,0)))</f>
        <v/>
      </c>
      <c r="EA30" s="188"/>
      <c r="EB30" s="268"/>
      <c r="EC30" s="269" t="s">
        <v>676</v>
      </c>
      <c r="ED30" s="279"/>
      <c r="EE30" s="270" t="str">
        <f ca="1">IF(EB$16=0,"",IF(AND(OFFSET(EB30,0,1)="Y",EC$16="Yes"),1,IF(OFFSET(EB30,0,1)="N",1,0)))</f>
        <v/>
      </c>
      <c r="EF30" s="188"/>
      <c r="EG30" s="268"/>
      <c r="EH30" s="269" t="s">
        <v>676</v>
      </c>
      <c r="EI30" s="279"/>
      <c r="EJ30" s="270" t="str">
        <f ca="1">IF(EG$16=0,"",IF(AND(OFFSET(EG30,0,1)="Y",EH$16="Yes"),1,IF(OFFSET(EG30,0,1)="N",1,0)))</f>
        <v/>
      </c>
      <c r="EK30" s="188"/>
      <c r="EL30" s="268"/>
      <c r="EM30" s="269" t="s">
        <v>676</v>
      </c>
      <c r="EN30" s="279"/>
      <c r="EO30" s="270" t="str">
        <f ca="1">IF(EL$16=0,"",IF(AND(OFFSET(EL30,0,1)="Y",EM$16="Yes"),1,IF(OFFSET(EL30,0,1)="N",1,0)))</f>
        <v/>
      </c>
      <c r="EP30" s="271"/>
      <c r="EQ30" s="509" t="str">
        <f ca="1">BP30</f>
        <v/>
      </c>
      <c r="ER30" s="509" t="str">
        <f t="shared" ref="ER30" ca="1" si="58">CL30</f>
        <v/>
      </c>
      <c r="ES30" s="509" t="str">
        <f t="shared" ref="ES30" ca="1" si="59">CT30</f>
        <v/>
      </c>
      <c r="ET30" s="509" t="str">
        <f t="shared" ref="ET30" si="60">DF30</f>
        <v/>
      </c>
      <c r="EU30" s="509" t="str">
        <f t="shared" ref="EU30" ca="1" si="61">DK30</f>
        <v/>
      </c>
      <c r="EV30" s="509" t="str">
        <f t="shared" ref="EV30" ca="1" si="62">DP30</f>
        <v/>
      </c>
      <c r="EW30" s="509" t="str">
        <f t="shared" ref="EW30" ca="1" si="63">DU30</f>
        <v/>
      </c>
      <c r="EX30" s="509" t="str">
        <f t="shared" ref="EX30" ca="1" si="64">DZ30</f>
        <v/>
      </c>
      <c r="EY30" s="509" t="str">
        <f t="shared" ref="EY30" ca="1" si="65">EE30</f>
        <v/>
      </c>
      <c r="EZ30" s="509" t="str">
        <f t="shared" ref="EZ30" ca="1" si="66">EJ30</f>
        <v/>
      </c>
      <c r="FA30" s="509" t="str">
        <f t="shared" ref="FA30" ca="1" si="67">EO30</f>
        <v/>
      </c>
      <c r="FC30" s="509">
        <f t="shared" ref="FC30" ca="1" si="68">COUNTA(EQ30:FA30)-COUNTBLANK(EQ30:FA30)</f>
        <v>0</v>
      </c>
      <c r="FD30" s="280">
        <f t="shared" ref="FD30" ca="1" si="69">SUM(EQ30:FA30)</f>
        <v>0</v>
      </c>
      <c r="FE30" s="280" t="str">
        <f t="shared" ref="FE30" ca="1" si="70">IF(AND(FC30=FD30,FD30&gt;0),"Show","Hide")</f>
        <v>Hide</v>
      </c>
      <c r="FF30" s="228"/>
      <c r="FG30" s="281"/>
      <c r="FH30" s="281"/>
      <c r="FI30" s="281"/>
      <c r="FJ30" s="281"/>
      <c r="FK30" s="281"/>
      <c r="FL30" s="281"/>
    </row>
    <row r="31" spans="1:168" ht="6" customHeight="1" x14ac:dyDescent="0.25">
      <c r="A31" s="28" t="s">
        <v>526</v>
      </c>
      <c r="C31" s="93"/>
      <c r="D31" s="128"/>
      <c r="E31" s="86"/>
      <c r="F31" s="195"/>
      <c r="G31" s="153"/>
      <c r="H31" s="182"/>
      <c r="I31" s="196"/>
      <c r="J31" s="96"/>
      <c r="K31" s="196"/>
      <c r="L31" s="127"/>
      <c r="M31" s="127"/>
      <c r="N31" s="127"/>
      <c r="O31" s="127"/>
      <c r="Q31" s="1"/>
      <c r="AE31" s="11"/>
      <c r="AF31" s="122"/>
      <c r="AG31" s="12" t="b">
        <f>AG30</f>
        <v>1</v>
      </c>
      <c r="AH31" s="12"/>
      <c r="AI31" s="168"/>
      <c r="AJ31" s="166"/>
      <c r="AK31" s="166"/>
      <c r="AL31" s="167"/>
      <c r="AM31" s="1"/>
      <c r="AN31" s="1"/>
      <c r="AO31" s="1"/>
      <c r="AP31" s="1"/>
      <c r="AQ31" s="1"/>
      <c r="AR31" s="1"/>
      <c r="AS31" s="1"/>
      <c r="AT31" s="230" t="str">
        <f t="shared" si="5"/>
        <v/>
      </c>
      <c r="AU31" s="231" t="str">
        <f t="shared" si="4"/>
        <v/>
      </c>
      <c r="AV31" s="227"/>
      <c r="AW31" s="230" t="str">
        <f>AW30</f>
        <v/>
      </c>
      <c r="AX31" s="227"/>
      <c r="AY31" s="230" t="str">
        <f>AY30</f>
        <v/>
      </c>
      <c r="AZ31" s="227"/>
      <c r="BA31" s="230" t="str">
        <f>BA30</f>
        <v/>
      </c>
      <c r="BB31" s="227"/>
      <c r="BC31" s="230" t="str">
        <f>BC30</f>
        <v/>
      </c>
      <c r="BD31" s="227"/>
      <c r="BE31" s="230" t="str">
        <f>BE30</f>
        <v/>
      </c>
      <c r="BF31" s="227"/>
      <c r="BG31" s="230" t="str">
        <f>BG30</f>
        <v/>
      </c>
      <c r="BH31" s="1"/>
      <c r="FE31" s="90" t="str">
        <f ca="1">FE30</f>
        <v>Hide</v>
      </c>
      <c r="FF31" s="228"/>
      <c r="FG31" s="281"/>
      <c r="FH31" s="281"/>
      <c r="FI31" s="281"/>
      <c r="FJ31" s="281"/>
      <c r="FK31" s="281"/>
      <c r="FL31" s="281"/>
    </row>
    <row r="32" spans="1:168" ht="6" customHeight="1" x14ac:dyDescent="0.25">
      <c r="A32" s="28" t="s">
        <v>526</v>
      </c>
      <c r="C32" s="92"/>
      <c r="D32" s="3"/>
      <c r="E32" s="82"/>
      <c r="F32" s="191"/>
      <c r="G32" s="154"/>
      <c r="H32" s="187"/>
      <c r="I32" s="192"/>
      <c r="J32" s="94"/>
      <c r="K32" s="192"/>
      <c r="L32" s="507"/>
      <c r="M32" s="507"/>
      <c r="N32" s="507"/>
      <c r="O32" s="507"/>
      <c r="Q32" s="1"/>
      <c r="AE32" s="11"/>
      <c r="AF32" s="122"/>
      <c r="AG32" s="124" t="b">
        <f>AG33</f>
        <v>1</v>
      </c>
      <c r="AH32" s="124"/>
      <c r="AI32" s="168"/>
      <c r="AJ32" s="166"/>
      <c r="AK32" s="166"/>
      <c r="AL32" s="167"/>
      <c r="AM32" s="1"/>
      <c r="AN32" s="1"/>
      <c r="AO32" s="1"/>
      <c r="AP32" s="1"/>
      <c r="AQ32" s="1"/>
      <c r="AR32" s="1"/>
      <c r="AS32" s="1"/>
      <c r="AT32" s="230" t="str">
        <f t="shared" si="5"/>
        <v/>
      </c>
      <c r="AU32" s="231" t="str">
        <f t="shared" si="4"/>
        <v/>
      </c>
      <c r="AV32" s="227"/>
      <c r="AW32" s="230" t="str">
        <f>AW33</f>
        <v/>
      </c>
      <c r="AX32" s="227"/>
      <c r="AY32" s="230" t="str">
        <f>AY33</f>
        <v/>
      </c>
      <c r="AZ32" s="227"/>
      <c r="BA32" s="230" t="str">
        <f>BA33</f>
        <v/>
      </c>
      <c r="BB32" s="227"/>
      <c r="BC32" s="230" t="str">
        <f>BC33</f>
        <v/>
      </c>
      <c r="BD32" s="227"/>
      <c r="BE32" s="230" t="str">
        <f>BE33</f>
        <v/>
      </c>
      <c r="BF32" s="227"/>
      <c r="BG32" s="230" t="str">
        <f>BG33</f>
        <v/>
      </c>
      <c r="BH32" s="1"/>
      <c r="FE32" s="90" t="str">
        <f ca="1">FE33</f>
        <v>Hide</v>
      </c>
      <c r="FF32" s="228"/>
      <c r="FG32" s="281"/>
      <c r="FH32" s="281"/>
      <c r="FI32" s="281"/>
      <c r="FJ32" s="281"/>
      <c r="FK32" s="281"/>
      <c r="FL32" s="281"/>
    </row>
    <row r="33" spans="1:168" ht="26.4" x14ac:dyDescent="0.25">
      <c r="A33" s="28" t="s">
        <v>526</v>
      </c>
      <c r="C33" s="176" t="s">
        <v>558</v>
      </c>
      <c r="D33" s="316" t="str">
        <f>IF(Cklst_Style=4,IF(FIND("--",$C$3)=11,MID($C$3,9,1)&amp;"."&amp;AI33,MID($C$3,9,2)&amp;"."&amp;AI33),IF(FIND("--",$C$3)=9,MID($C$3,7,1)&amp;"."&amp;AI33,MID($C$3,7,2)&amp;"."&amp;AI33))</f>
        <v>5.6</v>
      </c>
      <c r="E33" s="481" t="s">
        <v>805</v>
      </c>
      <c r="F33" s="177"/>
      <c r="G33" s="508" t="s">
        <v>203</v>
      </c>
      <c r="H33" s="181"/>
      <c r="I33" s="151" t="s">
        <v>216</v>
      </c>
      <c r="J33" s="143"/>
      <c r="K33" s="192"/>
      <c r="L33" s="482"/>
      <c r="M33" s="482"/>
      <c r="N33" s="482"/>
      <c r="O33" s="482"/>
      <c r="Q33" s="1"/>
      <c r="R33" s="171"/>
      <c r="S33" s="171"/>
      <c r="T33" s="171"/>
      <c r="U33" s="171"/>
      <c r="AE33" s="11" t="b">
        <f>IF(F33=CHAR(80),TRUE,FALSE)</f>
        <v>0</v>
      </c>
      <c r="AF33" s="122" t="b">
        <f>IF(H33=CHAR(80),TRUE,FALSE)</f>
        <v>0</v>
      </c>
      <c r="AG33" s="12" t="b">
        <f>IF(OR(C33=CHAR(80),C33="."),TRUE,FALSE)</f>
        <v>1</v>
      </c>
      <c r="AH33" s="218">
        <v>0</v>
      </c>
      <c r="AI33" s="169">
        <v>6</v>
      </c>
      <c r="AJ33" s="160"/>
      <c r="AK33" s="160" t="b">
        <v>1</v>
      </c>
      <c r="AL33" s="161"/>
      <c r="AM33" s="1"/>
      <c r="AN33" s="1"/>
      <c r="AO33" s="1"/>
      <c r="AP33" s="1"/>
      <c r="AQ33" s="1"/>
      <c r="AR33" s="1"/>
      <c r="AS33" s="1"/>
      <c r="AT33" s="230" t="str">
        <f t="shared" si="5"/>
        <v/>
      </c>
      <c r="AU33" s="231" t="str">
        <f t="shared" si="4"/>
        <v>5.6</v>
      </c>
      <c r="AV33" s="318"/>
      <c r="AW33" s="230" t="str">
        <f>IF(AND(Setup_Flag=1,AV33="",$C33=""),FALSE,"")</f>
        <v/>
      </c>
      <c r="AX33" s="318"/>
      <c r="AY33" s="230" t="str">
        <f>IF(AND(MR2_Flag=1,AX33="",$C33=""),FALSE,"")</f>
        <v/>
      </c>
      <c r="AZ33" s="318"/>
      <c r="BA33" s="230" t="str">
        <f>IF(AND(DP_Flag=1,AZ33="",$C33=""),FALSE,"")</f>
        <v/>
      </c>
      <c r="BB33" s="318"/>
      <c r="BC33" s="230" t="str">
        <f>IF(AND(SS_Flag=1,BB33="",$C33=""),FALSE,"")</f>
        <v/>
      </c>
      <c r="BD33" s="318"/>
      <c r="BE33" s="230" t="str">
        <f>IF(AND(SP_Flag=1,BD33="",$C33=""),FALSE,"")</f>
        <v/>
      </c>
      <c r="BF33" s="318"/>
      <c r="BG33" s="230" t="str">
        <f>IF(AND(FM_Flag=1,BF33="",$C33=""),FALSE,"")</f>
        <v/>
      </c>
      <c r="BH33" s="1"/>
      <c r="BI33" s="268"/>
      <c r="BJ33" s="269" t="s">
        <v>675</v>
      </c>
      <c r="BK33" s="269" t="s">
        <v>675</v>
      </c>
      <c r="BL33" s="269" t="s">
        <v>675</v>
      </c>
      <c r="BM33" s="269" t="s">
        <v>675</v>
      </c>
      <c r="BN33" s="269" t="s">
        <v>675</v>
      </c>
      <c r="BO33" s="269" t="s">
        <v>675</v>
      </c>
      <c r="BP33" s="270" t="str">
        <f ca="1">IF(OR(BI$16=0,BR$16&lt;&gt;0),"",IF(OFFSET(BI33,0,BI$16)="Y",1,IF(OFFSET(BI33,0,BI$16)="N",0,"")))</f>
        <v/>
      </c>
      <c r="BQ33" s="278"/>
      <c r="BR33" s="268"/>
      <c r="BS33" s="269" t="s">
        <v>675</v>
      </c>
      <c r="BT33" s="269" t="s">
        <v>675</v>
      </c>
      <c r="BU33" s="269" t="s">
        <v>675</v>
      </c>
      <c r="BV33" s="269" t="s">
        <v>675</v>
      </c>
      <c r="BW33" s="269" t="s">
        <v>675</v>
      </c>
      <c r="BX33" s="269" t="s">
        <v>675</v>
      </c>
      <c r="BY33" s="269" t="s">
        <v>675</v>
      </c>
      <c r="BZ33" s="269" t="s">
        <v>675</v>
      </c>
      <c r="CA33" s="269" t="s">
        <v>675</v>
      </c>
      <c r="CB33" s="269" t="s">
        <v>675</v>
      </c>
      <c r="CC33" s="269" t="s">
        <v>675</v>
      </c>
      <c r="CD33" s="269" t="s">
        <v>675</v>
      </c>
      <c r="CE33" s="269" t="s">
        <v>675</v>
      </c>
      <c r="CF33" s="269" t="s">
        <v>675</v>
      </c>
      <c r="CG33" s="269" t="s">
        <v>675</v>
      </c>
      <c r="CH33" s="269" t="s">
        <v>675</v>
      </c>
      <c r="CI33" s="269" t="s">
        <v>675</v>
      </c>
      <c r="CJ33" s="269" t="s">
        <v>675</v>
      </c>
      <c r="CK33" s="269" t="s">
        <v>675</v>
      </c>
      <c r="CL33" s="270" t="str">
        <f ca="1">IF(BR$16=0,"",IF(OFFSET(BR33,0,BR$16)="Y",1,IF(OFFSET(BR33,0,BR$16)="N",0,"")))</f>
        <v/>
      </c>
      <c r="CM33" s="278"/>
      <c r="CN33" s="268"/>
      <c r="CO33" s="269" t="s">
        <v>675</v>
      </c>
      <c r="CP33" s="269" t="s">
        <v>675</v>
      </c>
      <c r="CQ33" s="269" t="s">
        <v>675</v>
      </c>
      <c r="CR33" s="269" t="s">
        <v>675</v>
      </c>
      <c r="CS33" s="269" t="s">
        <v>675</v>
      </c>
      <c r="CT33" s="270" t="str">
        <f ca="1">IF(OR(CN$16=0,CW$16&lt;&gt;0),"",IF(CW$16=1,0,IF(OFFSET(CN33,0,CN$16)="Y",1,IF(OFFSET(CN33,0,CN$16)="N",0,""))))</f>
        <v/>
      </c>
      <c r="CU33" s="188"/>
      <c r="CV33" s="268"/>
      <c r="CW33" s="269" t="s">
        <v>675</v>
      </c>
      <c r="CX33" s="269" t="s">
        <v>675</v>
      </c>
      <c r="CY33" s="269" t="s">
        <v>675</v>
      </c>
      <c r="CZ33" s="269" t="s">
        <v>675</v>
      </c>
      <c r="DA33" s="269" t="s">
        <v>675</v>
      </c>
      <c r="DB33" s="269" t="s">
        <v>675</v>
      </c>
      <c r="DC33" s="269" t="s">
        <v>675</v>
      </c>
      <c r="DD33" s="269" t="s">
        <v>675</v>
      </c>
      <c r="DE33" s="269" t="s">
        <v>675</v>
      </c>
      <c r="DF33" s="270" t="str">
        <f>IF(CV$16=0,"",IF(OR(AND(CW$16=1,CW33="Y"),AND(CX$16=1,CX33="Y"),AND(CY$16=1,CY33="Y"),AND(CZ$16=1,CZ33="Y"),AND(DA$16=1,DA33="Y"),AND(DB$16=1,DB33="Y"),AND(DC$16=1,DC33="Y"),AND(DD$16=1,DD33="Y"),AND(DE$16=1,DE33="Y")),1,IF(OR(AND(CW$16=1,CW33="N"),AND(CX$16=1,CX33="N"),AND(CY$16=1,CY33="N"),AND(CZ$16=1,CZ33="N"),AND(DA$16=1,DA33="N"),AND(DB$16=1,DB33="N"),AND(DC$16=1,DC33="N"),AND(DD$16=1,DD33="N"),AND(DE$16=1,DE33="N")),0,"")))</f>
        <v/>
      </c>
      <c r="DG33" s="188"/>
      <c r="DH33" s="268"/>
      <c r="DI33" s="269" t="s">
        <v>675</v>
      </c>
      <c r="DJ33" s="269" t="s">
        <v>675</v>
      </c>
      <c r="DK33" s="270" t="str">
        <f ca="1">IF(DH$16=0,"",IF(OFFSET(DH33,0,DH$16)="Y",1,IF(OFFSET(DH33,0,DH$16)="N",0,"")))</f>
        <v/>
      </c>
      <c r="DL33" s="188"/>
      <c r="DM33" s="268"/>
      <c r="DN33" s="269" t="s">
        <v>675</v>
      </c>
      <c r="DO33" s="269" t="s">
        <v>675</v>
      </c>
      <c r="DP33" s="270" t="str">
        <f ca="1">IF(DM$16=0,"",IF(OFFSET(DM33,0,DM$16)="Y",1,IF(OFFSET(DM33,0,DM$16)="N",0,"")))</f>
        <v/>
      </c>
      <c r="DQ33" s="188"/>
      <c r="DR33" s="268"/>
      <c r="DS33" s="269" t="s">
        <v>676</v>
      </c>
      <c r="DT33" s="279"/>
      <c r="DU33" s="270" t="str">
        <f ca="1">IF(DR$16=0,"",IF(AND(OFFSET(DR33,0,1)="Y",DS$16="Yes"),1,IF(OFFSET(DR33,0,1)="N",1,0)))</f>
        <v/>
      </c>
      <c r="DV33" s="188"/>
      <c r="DW33" s="268"/>
      <c r="DX33" s="269" t="s">
        <v>676</v>
      </c>
      <c r="DY33" s="279"/>
      <c r="DZ33" s="270" t="str">
        <f ca="1">IF(DW$16=0,"",IF(AND(OFFSET(DW33,0,1)="Y",DX$16="Yes"),1,IF(OFFSET(DW33,0,1)="N",1,0)))</f>
        <v/>
      </c>
      <c r="EA33" s="188"/>
      <c r="EB33" s="268"/>
      <c r="EC33" s="269" t="s">
        <v>676</v>
      </c>
      <c r="ED33" s="279"/>
      <c r="EE33" s="270" t="str">
        <f ca="1">IF(EB$16=0,"",IF(AND(OFFSET(EB33,0,1)="Y",EC$16="Yes"),1,IF(OFFSET(EB33,0,1)="N",1,0)))</f>
        <v/>
      </c>
      <c r="EF33" s="188"/>
      <c r="EG33" s="268"/>
      <c r="EH33" s="269" t="s">
        <v>676</v>
      </c>
      <c r="EI33" s="279"/>
      <c r="EJ33" s="270" t="str">
        <f ca="1">IF(EG$16=0,"",IF(AND(OFFSET(EG33,0,1)="Y",EH$16="Yes"),1,IF(OFFSET(EG33,0,1)="N",1,0)))</f>
        <v/>
      </c>
      <c r="EK33" s="188"/>
      <c r="EL33" s="268"/>
      <c r="EM33" s="269" t="s">
        <v>676</v>
      </c>
      <c r="EN33" s="279"/>
      <c r="EO33" s="270" t="str">
        <f ca="1">IF(EL$16=0,"",IF(AND(OFFSET(EL33,0,1)="Y",EM$16="Yes"),1,IF(OFFSET(EL33,0,1)="N",1,0)))</f>
        <v/>
      </c>
      <c r="EP33" s="271"/>
      <c r="EQ33" s="509" t="str">
        <f ca="1">BP33</f>
        <v/>
      </c>
      <c r="ER33" s="509" t="str">
        <f t="shared" ref="ER33" ca="1" si="71">CL33</f>
        <v/>
      </c>
      <c r="ES33" s="509" t="str">
        <f t="shared" ref="ES33" ca="1" si="72">CT33</f>
        <v/>
      </c>
      <c r="ET33" s="509" t="str">
        <f t="shared" ref="ET33" si="73">DF33</f>
        <v/>
      </c>
      <c r="EU33" s="509" t="str">
        <f t="shared" ref="EU33" ca="1" si="74">DK33</f>
        <v/>
      </c>
      <c r="EV33" s="509" t="str">
        <f t="shared" ref="EV33" ca="1" si="75">DP33</f>
        <v/>
      </c>
      <c r="EW33" s="509" t="str">
        <f t="shared" ref="EW33" ca="1" si="76">DU33</f>
        <v/>
      </c>
      <c r="EX33" s="509" t="str">
        <f t="shared" ref="EX33" ca="1" si="77">DZ33</f>
        <v/>
      </c>
      <c r="EY33" s="509" t="str">
        <f t="shared" ref="EY33" ca="1" si="78">EE33</f>
        <v/>
      </c>
      <c r="EZ33" s="509" t="str">
        <f t="shared" ref="EZ33" ca="1" si="79">EJ33</f>
        <v/>
      </c>
      <c r="FA33" s="509" t="str">
        <f t="shared" ref="FA33" ca="1" si="80">EO33</f>
        <v/>
      </c>
      <c r="FC33" s="509">
        <f t="shared" ref="FC33" ca="1" si="81">COUNTA(EQ33:FA33)-COUNTBLANK(EQ33:FA33)</f>
        <v>0</v>
      </c>
      <c r="FD33" s="280">
        <f t="shared" ref="FD33" ca="1" si="82">SUM(EQ33:FA33)</f>
        <v>0</v>
      </c>
      <c r="FE33" s="280" t="str">
        <f t="shared" ref="FE33" ca="1" si="83">IF(AND(FC33=FD33,FD33&gt;0),"Show","Hide")</f>
        <v>Hide</v>
      </c>
      <c r="FF33" s="228"/>
      <c r="FG33" s="281"/>
      <c r="FH33" s="281"/>
      <c r="FI33" s="281"/>
      <c r="FJ33" s="281"/>
      <c r="FK33" s="281"/>
      <c r="FL33" s="281"/>
    </row>
    <row r="34" spans="1:168" ht="6" customHeight="1" x14ac:dyDescent="0.25">
      <c r="A34" s="28" t="s">
        <v>526</v>
      </c>
      <c r="C34" s="93"/>
      <c r="D34" s="128"/>
      <c r="E34" s="86"/>
      <c r="F34" s="195"/>
      <c r="G34" s="153"/>
      <c r="H34" s="182"/>
      <c r="I34" s="196"/>
      <c r="J34" s="96"/>
      <c r="K34" s="196"/>
      <c r="L34" s="127"/>
      <c r="M34" s="127"/>
      <c r="N34" s="127"/>
      <c r="O34" s="127"/>
      <c r="Q34" s="1"/>
      <c r="AE34" s="11"/>
      <c r="AF34" s="122"/>
      <c r="AG34" s="12" t="b">
        <f>AG33</f>
        <v>1</v>
      </c>
      <c r="AH34" s="12"/>
      <c r="AI34" s="168"/>
      <c r="AJ34" s="166"/>
      <c r="AK34" s="166"/>
      <c r="AL34" s="167"/>
      <c r="AM34" s="1"/>
      <c r="AN34" s="1"/>
      <c r="AO34" s="1"/>
      <c r="AP34" s="1"/>
      <c r="AQ34" s="1"/>
      <c r="AR34" s="1"/>
      <c r="AS34" s="1"/>
      <c r="AT34" s="230" t="str">
        <f t="shared" si="5"/>
        <v/>
      </c>
      <c r="AU34" s="231" t="str">
        <f t="shared" si="4"/>
        <v/>
      </c>
      <c r="AV34" s="227"/>
      <c r="AW34" s="230" t="str">
        <f>AW33</f>
        <v/>
      </c>
      <c r="AX34" s="227"/>
      <c r="AY34" s="230" t="str">
        <f>AY33</f>
        <v/>
      </c>
      <c r="AZ34" s="227"/>
      <c r="BA34" s="230" t="str">
        <f>BA33</f>
        <v/>
      </c>
      <c r="BB34" s="227"/>
      <c r="BC34" s="230" t="str">
        <f>BC33</f>
        <v/>
      </c>
      <c r="BD34" s="227"/>
      <c r="BE34" s="230" t="str">
        <f>BE33</f>
        <v/>
      </c>
      <c r="BF34" s="227"/>
      <c r="BG34" s="230" t="str">
        <f>BG33</f>
        <v/>
      </c>
      <c r="BH34" s="1"/>
      <c r="FE34" s="90" t="str">
        <f ca="1">FE33</f>
        <v>Hide</v>
      </c>
      <c r="FF34" s="228"/>
      <c r="FG34" s="281"/>
      <c r="FH34" s="281"/>
      <c r="FI34" s="281"/>
      <c r="FJ34" s="281"/>
      <c r="FK34" s="281"/>
      <c r="FL34" s="281"/>
    </row>
    <row r="35" spans="1:168" ht="6" customHeight="1" x14ac:dyDescent="0.25">
      <c r="A35" s="28" t="s">
        <v>526</v>
      </c>
      <c r="C35" s="92"/>
      <c r="D35" s="3"/>
      <c r="E35" s="82"/>
      <c r="F35" s="191"/>
      <c r="G35" s="154"/>
      <c r="H35" s="187"/>
      <c r="I35" s="192"/>
      <c r="J35" s="94"/>
      <c r="K35" s="192"/>
      <c r="L35" s="507"/>
      <c r="M35" s="507"/>
      <c r="N35" s="507"/>
      <c r="O35" s="507"/>
      <c r="Q35" s="1"/>
      <c r="AE35" s="11"/>
      <c r="AF35" s="122"/>
      <c r="AG35" s="124" t="b">
        <f>AG36</f>
        <v>1</v>
      </c>
      <c r="AH35" s="124"/>
      <c r="AI35" s="168"/>
      <c r="AJ35" s="166"/>
      <c r="AK35" s="166"/>
      <c r="AL35" s="167"/>
      <c r="AM35" s="1"/>
      <c r="AN35" s="1"/>
      <c r="AO35" s="1"/>
      <c r="AP35" s="1"/>
      <c r="AQ35" s="1"/>
      <c r="AR35" s="1"/>
      <c r="AS35" s="1"/>
      <c r="AT35" s="230" t="str">
        <f t="shared" si="5"/>
        <v/>
      </c>
      <c r="AU35" s="231" t="str">
        <f t="shared" si="4"/>
        <v/>
      </c>
      <c r="AV35" s="227"/>
      <c r="AW35" s="230" t="str">
        <f>AW36</f>
        <v/>
      </c>
      <c r="AX35" s="227"/>
      <c r="AY35" s="230" t="str">
        <f>AY36</f>
        <v/>
      </c>
      <c r="AZ35" s="227"/>
      <c r="BA35" s="230" t="str">
        <f>BA36</f>
        <v/>
      </c>
      <c r="BB35" s="227"/>
      <c r="BC35" s="230" t="str">
        <f>BC36</f>
        <v/>
      </c>
      <c r="BD35" s="227"/>
      <c r="BE35" s="230" t="str">
        <f>BE36</f>
        <v/>
      </c>
      <c r="BF35" s="227"/>
      <c r="BG35" s="230" t="str">
        <f>BG36</f>
        <v/>
      </c>
      <c r="BH35" s="1"/>
      <c r="FE35" s="90" t="str">
        <f ca="1">FE36</f>
        <v>Hide</v>
      </c>
      <c r="FF35" s="228"/>
      <c r="FG35" s="281"/>
      <c r="FH35" s="281"/>
      <c r="FI35" s="281"/>
      <c r="FJ35" s="281"/>
      <c r="FK35" s="281"/>
      <c r="FL35" s="281"/>
    </row>
    <row r="36" spans="1:168" ht="26.4" x14ac:dyDescent="0.25">
      <c r="A36" s="28" t="s">
        <v>526</v>
      </c>
      <c r="C36" s="176" t="s">
        <v>558</v>
      </c>
      <c r="D36" s="316" t="str">
        <f>IF(Cklst_Style=4,IF(FIND("--",$C$3)=11,MID($C$3,9,1)&amp;"."&amp;AI36,MID($C$3,9,2)&amp;"."&amp;AI36),IF(FIND("--",$C$3)=9,MID($C$3,7,1)&amp;"."&amp;AI36,MID($C$3,7,2)&amp;"."&amp;AI36))</f>
        <v>5.7</v>
      </c>
      <c r="E36" s="481" t="s">
        <v>806</v>
      </c>
      <c r="F36" s="177"/>
      <c r="G36" s="508" t="s">
        <v>203</v>
      </c>
      <c r="H36" s="181"/>
      <c r="I36" s="151" t="s">
        <v>216</v>
      </c>
      <c r="J36" s="143"/>
      <c r="K36" s="192"/>
      <c r="L36" s="482"/>
      <c r="M36" s="482"/>
      <c r="N36" s="482"/>
      <c r="O36" s="482"/>
      <c r="Q36" s="1"/>
      <c r="R36" s="171"/>
      <c r="S36" s="171"/>
      <c r="T36" s="171"/>
      <c r="U36" s="171"/>
      <c r="AE36" s="11" t="b">
        <f>IF(F36=CHAR(80),TRUE,FALSE)</f>
        <v>0</v>
      </c>
      <c r="AF36" s="122" t="b">
        <f>IF(H36=CHAR(80),TRUE,FALSE)</f>
        <v>0</v>
      </c>
      <c r="AG36" s="12" t="b">
        <f>IF(OR(C36=CHAR(80),C36="."),TRUE,FALSE)</f>
        <v>1</v>
      </c>
      <c r="AH36" s="218">
        <v>0</v>
      </c>
      <c r="AI36" s="169">
        <v>7</v>
      </c>
      <c r="AJ36" s="160"/>
      <c r="AK36" s="160" t="b">
        <v>1</v>
      </c>
      <c r="AL36" s="161"/>
      <c r="AM36" s="1"/>
      <c r="AN36" s="1"/>
      <c r="AO36" s="1"/>
      <c r="AP36" s="1"/>
      <c r="AQ36" s="1"/>
      <c r="AR36" s="1"/>
      <c r="AS36" s="1"/>
      <c r="AT36" s="230" t="str">
        <f t="shared" si="5"/>
        <v/>
      </c>
      <c r="AU36" s="231" t="str">
        <f t="shared" si="4"/>
        <v>5.7</v>
      </c>
      <c r="AV36" s="318"/>
      <c r="AW36" s="230" t="str">
        <f>IF(AND(Setup_Flag=1,AV36="",$C36=""),FALSE,"")</f>
        <v/>
      </c>
      <c r="AX36" s="318"/>
      <c r="AY36" s="230" t="str">
        <f>IF(AND(MR2_Flag=1,AX36="",$C36=""),FALSE,"")</f>
        <v/>
      </c>
      <c r="AZ36" s="318"/>
      <c r="BA36" s="230" t="str">
        <f>IF(AND(DP_Flag=1,AZ36="",$C36=""),FALSE,"")</f>
        <v/>
      </c>
      <c r="BB36" s="318"/>
      <c r="BC36" s="230" t="str">
        <f>IF(AND(SS_Flag=1,BB36="",$C36=""),FALSE,"")</f>
        <v/>
      </c>
      <c r="BD36" s="318"/>
      <c r="BE36" s="230" t="str">
        <f>IF(AND(SP_Flag=1,BD36="",$C36=""),FALSE,"")</f>
        <v/>
      </c>
      <c r="BF36" s="318"/>
      <c r="BG36" s="230" t="str">
        <f>IF(AND(FM_Flag=1,BF36="",$C36=""),FALSE,"")</f>
        <v/>
      </c>
      <c r="BH36" s="1"/>
      <c r="BI36" s="268"/>
      <c r="BJ36" s="269" t="s">
        <v>675</v>
      </c>
      <c r="BK36" s="269" t="s">
        <v>675</v>
      </c>
      <c r="BL36" s="269" t="s">
        <v>675</v>
      </c>
      <c r="BM36" s="269" t="s">
        <v>675</v>
      </c>
      <c r="BN36" s="269" t="s">
        <v>675</v>
      </c>
      <c r="BO36" s="269" t="s">
        <v>675</v>
      </c>
      <c r="BP36" s="270" t="str">
        <f ca="1">IF(OR(BI$16=0,BR$16&lt;&gt;0),"",IF(OFFSET(BI36,0,BI$16)="Y",1,IF(OFFSET(BI36,0,BI$16)="N",0,"")))</f>
        <v/>
      </c>
      <c r="BQ36" s="278"/>
      <c r="BR36" s="268"/>
      <c r="BS36" s="269" t="s">
        <v>675</v>
      </c>
      <c r="BT36" s="269" t="s">
        <v>675</v>
      </c>
      <c r="BU36" s="269" t="s">
        <v>675</v>
      </c>
      <c r="BV36" s="269" t="s">
        <v>675</v>
      </c>
      <c r="BW36" s="269" t="s">
        <v>675</v>
      </c>
      <c r="BX36" s="269" t="s">
        <v>675</v>
      </c>
      <c r="BY36" s="269" t="s">
        <v>675</v>
      </c>
      <c r="BZ36" s="269" t="s">
        <v>675</v>
      </c>
      <c r="CA36" s="269" t="s">
        <v>675</v>
      </c>
      <c r="CB36" s="269" t="s">
        <v>675</v>
      </c>
      <c r="CC36" s="269" t="s">
        <v>675</v>
      </c>
      <c r="CD36" s="269" t="s">
        <v>675</v>
      </c>
      <c r="CE36" s="269" t="s">
        <v>675</v>
      </c>
      <c r="CF36" s="269" t="s">
        <v>675</v>
      </c>
      <c r="CG36" s="269" t="s">
        <v>675</v>
      </c>
      <c r="CH36" s="269" t="s">
        <v>675</v>
      </c>
      <c r="CI36" s="269" t="s">
        <v>675</v>
      </c>
      <c r="CJ36" s="269" t="s">
        <v>675</v>
      </c>
      <c r="CK36" s="269" t="s">
        <v>675</v>
      </c>
      <c r="CL36" s="270" t="str">
        <f ca="1">IF(BR$16=0,"",IF(OFFSET(BR36,0,BR$16)="Y",1,IF(OFFSET(BR36,0,BR$16)="N",0,"")))</f>
        <v/>
      </c>
      <c r="CM36" s="278"/>
      <c r="CN36" s="268"/>
      <c r="CO36" s="269" t="s">
        <v>675</v>
      </c>
      <c r="CP36" s="269" t="s">
        <v>675</v>
      </c>
      <c r="CQ36" s="269" t="s">
        <v>675</v>
      </c>
      <c r="CR36" s="269" t="s">
        <v>675</v>
      </c>
      <c r="CS36" s="269" t="s">
        <v>675</v>
      </c>
      <c r="CT36" s="270" t="str">
        <f ca="1">IF(OR(CN$16=0,CW$16&lt;&gt;0),"",IF(CW$16=1,0,IF(OFFSET(CN36,0,CN$16)="Y",1,IF(OFFSET(CN36,0,CN$16)="N",0,""))))</f>
        <v/>
      </c>
      <c r="CU36" s="188"/>
      <c r="CV36" s="268"/>
      <c r="CW36" s="269" t="s">
        <v>675</v>
      </c>
      <c r="CX36" s="269" t="s">
        <v>675</v>
      </c>
      <c r="CY36" s="269" t="s">
        <v>675</v>
      </c>
      <c r="CZ36" s="269" t="s">
        <v>675</v>
      </c>
      <c r="DA36" s="269" t="s">
        <v>675</v>
      </c>
      <c r="DB36" s="269" t="s">
        <v>675</v>
      </c>
      <c r="DC36" s="269" t="s">
        <v>675</v>
      </c>
      <c r="DD36" s="269" t="s">
        <v>675</v>
      </c>
      <c r="DE36" s="269" t="s">
        <v>675</v>
      </c>
      <c r="DF36" s="270" t="str">
        <f>IF(CV$16=0,"",IF(OR(AND(CW$16=1,CW36="Y"),AND(CX$16=1,CX36="Y"),AND(CY$16=1,CY36="Y"),AND(CZ$16=1,CZ36="Y"),AND(DA$16=1,DA36="Y"),AND(DB$16=1,DB36="Y"),AND(DC$16=1,DC36="Y"),AND(DD$16=1,DD36="Y"),AND(DE$16=1,DE36="Y")),1,IF(OR(AND(CW$16=1,CW36="N"),AND(CX$16=1,CX36="N"),AND(CY$16=1,CY36="N"),AND(CZ$16=1,CZ36="N"),AND(DA$16=1,DA36="N"),AND(DB$16=1,DB36="N"),AND(DC$16=1,DC36="N"),AND(DD$16=1,DD36="N"),AND(DE$16=1,DE36="N")),0,"")))</f>
        <v/>
      </c>
      <c r="DG36" s="188"/>
      <c r="DH36" s="268"/>
      <c r="DI36" s="269" t="s">
        <v>675</v>
      </c>
      <c r="DJ36" s="269" t="s">
        <v>675</v>
      </c>
      <c r="DK36" s="270" t="str">
        <f ca="1">IF(DH$16=0,"",IF(OFFSET(DH36,0,DH$16)="Y",1,IF(OFFSET(DH36,0,DH$16)="N",0,"")))</f>
        <v/>
      </c>
      <c r="DL36" s="188"/>
      <c r="DM36" s="268"/>
      <c r="DN36" s="269" t="s">
        <v>675</v>
      </c>
      <c r="DO36" s="269" t="s">
        <v>675</v>
      </c>
      <c r="DP36" s="270" t="str">
        <f ca="1">IF(DM$16=0,"",IF(OFFSET(DM36,0,DM$16)="Y",1,IF(OFFSET(DM36,0,DM$16)="N",0,"")))</f>
        <v/>
      </c>
      <c r="DQ36" s="188"/>
      <c r="DR36" s="268"/>
      <c r="DS36" s="269" t="s">
        <v>676</v>
      </c>
      <c r="DT36" s="279"/>
      <c r="DU36" s="270" t="str">
        <f ca="1">IF(DR$16=0,"",IF(AND(OFFSET(DR36,0,1)="Y",DS$16="Yes"),1,IF(OFFSET(DR36,0,1)="N",1,0)))</f>
        <v/>
      </c>
      <c r="DV36" s="188"/>
      <c r="DW36" s="268"/>
      <c r="DX36" s="269" t="s">
        <v>676</v>
      </c>
      <c r="DY36" s="279"/>
      <c r="DZ36" s="270" t="str">
        <f ca="1">IF(DW$16=0,"",IF(AND(OFFSET(DW36,0,1)="Y",DX$16="Yes"),1,IF(OFFSET(DW36,0,1)="N",1,0)))</f>
        <v/>
      </c>
      <c r="EA36" s="188"/>
      <c r="EB36" s="268"/>
      <c r="EC36" s="269" t="s">
        <v>676</v>
      </c>
      <c r="ED36" s="279"/>
      <c r="EE36" s="270" t="str">
        <f ca="1">IF(EB$16=0,"",IF(AND(OFFSET(EB36,0,1)="Y",EC$16="Yes"),1,IF(OFFSET(EB36,0,1)="N",1,0)))</f>
        <v/>
      </c>
      <c r="EF36" s="188"/>
      <c r="EG36" s="268"/>
      <c r="EH36" s="269" t="s">
        <v>676</v>
      </c>
      <c r="EI36" s="279"/>
      <c r="EJ36" s="270" t="str">
        <f ca="1">IF(EG$16=0,"",IF(AND(OFFSET(EG36,0,1)="Y",EH$16="Yes"),1,IF(OFFSET(EG36,0,1)="N",1,0)))</f>
        <v/>
      </c>
      <c r="EK36" s="188"/>
      <c r="EL36" s="268"/>
      <c r="EM36" s="269" t="s">
        <v>676</v>
      </c>
      <c r="EN36" s="279"/>
      <c r="EO36" s="270" t="str">
        <f ca="1">IF(EL$16=0,"",IF(AND(OFFSET(EL36,0,1)="Y",EM$16="Yes"),1,IF(OFFSET(EL36,0,1)="N",1,0)))</f>
        <v/>
      </c>
      <c r="EP36" s="271"/>
      <c r="EQ36" s="509" t="str">
        <f ca="1">BP36</f>
        <v/>
      </c>
      <c r="ER36" s="509" t="str">
        <f t="shared" ref="ER36" ca="1" si="84">CL36</f>
        <v/>
      </c>
      <c r="ES36" s="509" t="str">
        <f t="shared" ref="ES36" ca="1" si="85">CT36</f>
        <v/>
      </c>
      <c r="ET36" s="509" t="str">
        <f t="shared" ref="ET36" si="86">DF36</f>
        <v/>
      </c>
      <c r="EU36" s="509" t="str">
        <f t="shared" ref="EU36" ca="1" si="87">DK36</f>
        <v/>
      </c>
      <c r="EV36" s="509" t="str">
        <f t="shared" ref="EV36" ca="1" si="88">DP36</f>
        <v/>
      </c>
      <c r="EW36" s="509" t="str">
        <f t="shared" ref="EW36" ca="1" si="89">DU36</f>
        <v/>
      </c>
      <c r="EX36" s="509" t="str">
        <f t="shared" ref="EX36" ca="1" si="90">DZ36</f>
        <v/>
      </c>
      <c r="EY36" s="509" t="str">
        <f t="shared" ref="EY36" ca="1" si="91">EE36</f>
        <v/>
      </c>
      <c r="EZ36" s="509" t="str">
        <f t="shared" ref="EZ36" ca="1" si="92">EJ36</f>
        <v/>
      </c>
      <c r="FA36" s="509" t="str">
        <f t="shared" ref="FA36" ca="1" si="93">EO36</f>
        <v/>
      </c>
      <c r="FC36" s="509">
        <f t="shared" ref="FC36" ca="1" si="94">COUNTA(EQ36:FA36)-COUNTBLANK(EQ36:FA36)</f>
        <v>0</v>
      </c>
      <c r="FD36" s="280">
        <f t="shared" ref="FD36" ca="1" si="95">SUM(EQ36:FA36)</f>
        <v>0</v>
      </c>
      <c r="FE36" s="280" t="str">
        <f t="shared" ref="FE36" ca="1" si="96">IF(AND(FC36=FD36,FD36&gt;0),"Show","Hide")</f>
        <v>Hide</v>
      </c>
      <c r="FF36" s="228"/>
      <c r="FG36" s="281"/>
      <c r="FH36" s="281"/>
      <c r="FI36" s="281"/>
      <c r="FJ36" s="281"/>
      <c r="FK36" s="281"/>
      <c r="FL36" s="281"/>
    </row>
    <row r="37" spans="1:168" ht="6" customHeight="1" x14ac:dyDescent="0.25">
      <c r="A37" s="28" t="s">
        <v>526</v>
      </c>
      <c r="C37" s="93"/>
      <c r="D37" s="128"/>
      <c r="E37" s="86"/>
      <c r="F37" s="195"/>
      <c r="G37" s="153"/>
      <c r="H37" s="182"/>
      <c r="I37" s="196"/>
      <c r="J37" s="96"/>
      <c r="K37" s="196"/>
      <c r="L37" s="127"/>
      <c r="M37" s="127"/>
      <c r="N37" s="127"/>
      <c r="O37" s="127"/>
      <c r="Q37" s="1"/>
      <c r="AE37" s="11"/>
      <c r="AF37" s="122"/>
      <c r="AG37" s="12" t="b">
        <f>AG36</f>
        <v>1</v>
      </c>
      <c r="AH37" s="12"/>
      <c r="AI37" s="168"/>
      <c r="AJ37" s="166"/>
      <c r="AK37" s="166"/>
      <c r="AL37" s="167"/>
      <c r="AM37" s="1"/>
      <c r="AN37" s="1"/>
      <c r="AO37" s="1"/>
      <c r="AP37" s="1"/>
      <c r="AQ37" s="1"/>
      <c r="AR37" s="1"/>
      <c r="AS37" s="1"/>
      <c r="AT37" s="230" t="str">
        <f t="shared" si="5"/>
        <v/>
      </c>
      <c r="AU37" s="231" t="str">
        <f t="shared" si="4"/>
        <v/>
      </c>
      <c r="AV37" s="227"/>
      <c r="AW37" s="230" t="str">
        <f>AW36</f>
        <v/>
      </c>
      <c r="AX37" s="227"/>
      <c r="AY37" s="230" t="str">
        <f>AY36</f>
        <v/>
      </c>
      <c r="AZ37" s="227"/>
      <c r="BA37" s="230" t="str">
        <f>BA36</f>
        <v/>
      </c>
      <c r="BB37" s="227"/>
      <c r="BC37" s="230" t="str">
        <f>BC36</f>
        <v/>
      </c>
      <c r="BD37" s="227"/>
      <c r="BE37" s="230" t="str">
        <f>BE36</f>
        <v/>
      </c>
      <c r="BF37" s="227"/>
      <c r="BG37" s="230" t="str">
        <f>BG36</f>
        <v/>
      </c>
      <c r="BH37" s="1"/>
      <c r="FE37" s="90" t="str">
        <f ca="1">FE36</f>
        <v>Hide</v>
      </c>
      <c r="FF37" s="228"/>
      <c r="FG37" s="281"/>
      <c r="FH37" s="281"/>
      <c r="FI37" s="281"/>
      <c r="FJ37" s="281"/>
      <c r="FK37" s="281"/>
      <c r="FL37" s="281"/>
    </row>
    <row r="38" spans="1:168" ht="6" customHeight="1" x14ac:dyDescent="0.25">
      <c r="A38" s="28" t="s">
        <v>526</v>
      </c>
      <c r="C38" s="92"/>
      <c r="D38" s="3"/>
      <c r="E38" s="82"/>
      <c r="F38" s="191"/>
      <c r="G38" s="154"/>
      <c r="H38" s="187"/>
      <c r="I38" s="192"/>
      <c r="J38" s="94"/>
      <c r="K38" s="192"/>
      <c r="L38" s="507"/>
      <c r="M38" s="507"/>
      <c r="N38" s="507"/>
      <c r="O38" s="507"/>
      <c r="Q38" s="1"/>
      <c r="AE38" s="11"/>
      <c r="AF38" s="122"/>
      <c r="AG38" s="124" t="b">
        <f>AG39</f>
        <v>1</v>
      </c>
      <c r="AH38" s="124"/>
      <c r="AI38" s="168"/>
      <c r="AJ38" s="166"/>
      <c r="AK38" s="166"/>
      <c r="AL38" s="167"/>
      <c r="AM38" s="1"/>
      <c r="AN38" s="1"/>
      <c r="AO38" s="1"/>
      <c r="AP38" s="1"/>
      <c r="AQ38" s="1"/>
      <c r="AR38" s="1"/>
      <c r="AS38" s="1"/>
      <c r="AT38" s="230" t="str">
        <f t="shared" si="5"/>
        <v/>
      </c>
      <c r="AU38" s="231" t="str">
        <f t="shared" si="4"/>
        <v/>
      </c>
      <c r="AV38" s="227"/>
      <c r="AW38" s="230" t="str">
        <f>AW39</f>
        <v/>
      </c>
      <c r="AX38" s="227"/>
      <c r="AY38" s="230" t="str">
        <f>AY39</f>
        <v/>
      </c>
      <c r="AZ38" s="227"/>
      <c r="BA38" s="230" t="str">
        <f>BA39</f>
        <v/>
      </c>
      <c r="BB38" s="227"/>
      <c r="BC38" s="230" t="str">
        <f>BC39</f>
        <v/>
      </c>
      <c r="BD38" s="227"/>
      <c r="BE38" s="230" t="str">
        <f>BE39</f>
        <v/>
      </c>
      <c r="BF38" s="227"/>
      <c r="BG38" s="230" t="str">
        <f>BG39</f>
        <v/>
      </c>
      <c r="BH38" s="1"/>
      <c r="FE38" s="90" t="str">
        <f ca="1">FE39</f>
        <v>Hide</v>
      </c>
      <c r="FF38" s="228"/>
      <c r="FG38" s="281"/>
      <c r="FH38" s="281"/>
      <c r="FI38" s="281"/>
      <c r="FJ38" s="281"/>
      <c r="FK38" s="281"/>
      <c r="FL38" s="281"/>
    </row>
    <row r="39" spans="1:168" ht="26.4" x14ac:dyDescent="0.25">
      <c r="A39" s="28" t="s">
        <v>526</v>
      </c>
      <c r="C39" s="176" t="s">
        <v>558</v>
      </c>
      <c r="D39" s="316" t="str">
        <f>IF(Cklst_Style=4,IF(FIND("--",$C$3)=11,MID($C$3,9,1)&amp;"."&amp;AI39,MID($C$3,9,2)&amp;"."&amp;AI39),IF(FIND("--",$C$3)=9,MID($C$3,7,1)&amp;"."&amp;AI39,MID($C$3,7,2)&amp;"."&amp;AI39))</f>
        <v>5.8</v>
      </c>
      <c r="E39" s="481" t="s">
        <v>807</v>
      </c>
      <c r="F39" s="177"/>
      <c r="G39" s="508" t="s">
        <v>203</v>
      </c>
      <c r="H39" s="181"/>
      <c r="I39" s="151" t="s">
        <v>216</v>
      </c>
      <c r="J39" s="143"/>
      <c r="K39" s="192"/>
      <c r="L39" s="482"/>
      <c r="M39" s="482"/>
      <c r="N39" s="482"/>
      <c r="O39" s="482"/>
      <c r="Q39" s="1"/>
      <c r="R39" s="171"/>
      <c r="S39" s="171"/>
      <c r="T39" s="171"/>
      <c r="U39" s="171"/>
      <c r="AE39" s="11" t="b">
        <f>IF(F39=CHAR(80),TRUE,FALSE)</f>
        <v>0</v>
      </c>
      <c r="AF39" s="122" t="b">
        <f>IF(H39=CHAR(80),TRUE,FALSE)</f>
        <v>0</v>
      </c>
      <c r="AG39" s="12" t="b">
        <f>IF(OR(C39=CHAR(80),C39="."),TRUE,FALSE)</f>
        <v>1</v>
      </c>
      <c r="AH39" s="218">
        <v>0</v>
      </c>
      <c r="AI39" s="169">
        <v>8</v>
      </c>
      <c r="AJ39" s="160"/>
      <c r="AK39" s="160" t="b">
        <v>1</v>
      </c>
      <c r="AL39" s="161"/>
      <c r="AM39" s="1"/>
      <c r="AN39" s="1"/>
      <c r="AO39" s="1"/>
      <c r="AP39" s="1"/>
      <c r="AQ39" s="1"/>
      <c r="AR39" s="1"/>
      <c r="AS39" s="1"/>
      <c r="AT39" s="230" t="str">
        <f t="shared" si="5"/>
        <v/>
      </c>
      <c r="AU39" s="231" t="str">
        <f t="shared" si="4"/>
        <v>5.8</v>
      </c>
      <c r="AV39" s="318"/>
      <c r="AW39" s="230" t="str">
        <f>IF(AND(Setup_Flag=1,AV39="",$C39=""),FALSE,"")</f>
        <v/>
      </c>
      <c r="AX39" s="318"/>
      <c r="AY39" s="230" t="str">
        <f>IF(AND(MR2_Flag=1,AX39="",$C39=""),FALSE,"")</f>
        <v/>
      </c>
      <c r="AZ39" s="318"/>
      <c r="BA39" s="230" t="str">
        <f>IF(AND(DP_Flag=1,AZ39="",$C39=""),FALSE,"")</f>
        <v/>
      </c>
      <c r="BB39" s="318"/>
      <c r="BC39" s="230" t="str">
        <f>IF(AND(SS_Flag=1,BB39="",$C39=""),FALSE,"")</f>
        <v/>
      </c>
      <c r="BD39" s="318"/>
      <c r="BE39" s="230" t="str">
        <f>IF(AND(SP_Flag=1,BD39="",$C39=""),FALSE,"")</f>
        <v/>
      </c>
      <c r="BF39" s="318"/>
      <c r="BG39" s="230" t="str">
        <f>IF(AND(FM_Flag=1,BF39="",$C39=""),FALSE,"")</f>
        <v/>
      </c>
      <c r="BH39" s="1"/>
      <c r="BI39" s="268"/>
      <c r="BJ39" s="269" t="s">
        <v>675</v>
      </c>
      <c r="BK39" s="269" t="s">
        <v>675</v>
      </c>
      <c r="BL39" s="269" t="s">
        <v>675</v>
      </c>
      <c r="BM39" s="269" t="s">
        <v>675</v>
      </c>
      <c r="BN39" s="269" t="s">
        <v>675</v>
      </c>
      <c r="BO39" s="269" t="s">
        <v>675</v>
      </c>
      <c r="BP39" s="270" t="str">
        <f ca="1">IF(OR(BI$16=0,BR$16&lt;&gt;0),"",IF(OFFSET(BI39,0,BI$16)="Y",1,IF(OFFSET(BI39,0,BI$16)="N",0,"")))</f>
        <v/>
      </c>
      <c r="BQ39" s="278"/>
      <c r="BR39" s="268"/>
      <c r="BS39" s="269" t="s">
        <v>675</v>
      </c>
      <c r="BT39" s="269" t="s">
        <v>675</v>
      </c>
      <c r="BU39" s="269" t="s">
        <v>675</v>
      </c>
      <c r="BV39" s="269" t="s">
        <v>675</v>
      </c>
      <c r="BW39" s="269" t="s">
        <v>675</v>
      </c>
      <c r="BX39" s="269" t="s">
        <v>675</v>
      </c>
      <c r="BY39" s="269" t="s">
        <v>675</v>
      </c>
      <c r="BZ39" s="269" t="s">
        <v>675</v>
      </c>
      <c r="CA39" s="269" t="s">
        <v>675</v>
      </c>
      <c r="CB39" s="269" t="s">
        <v>675</v>
      </c>
      <c r="CC39" s="269" t="s">
        <v>675</v>
      </c>
      <c r="CD39" s="269" t="s">
        <v>675</v>
      </c>
      <c r="CE39" s="269" t="s">
        <v>675</v>
      </c>
      <c r="CF39" s="269" t="s">
        <v>675</v>
      </c>
      <c r="CG39" s="269" t="s">
        <v>675</v>
      </c>
      <c r="CH39" s="269" t="s">
        <v>675</v>
      </c>
      <c r="CI39" s="269" t="s">
        <v>675</v>
      </c>
      <c r="CJ39" s="269" t="s">
        <v>675</v>
      </c>
      <c r="CK39" s="269" t="s">
        <v>675</v>
      </c>
      <c r="CL39" s="270" t="str">
        <f ca="1">IF(BR$16=0,"",IF(OFFSET(BR39,0,BR$16)="Y",1,IF(OFFSET(BR39,0,BR$16)="N",0,"")))</f>
        <v/>
      </c>
      <c r="CM39" s="278"/>
      <c r="CN39" s="268"/>
      <c r="CO39" s="269" t="s">
        <v>675</v>
      </c>
      <c r="CP39" s="269" t="s">
        <v>675</v>
      </c>
      <c r="CQ39" s="269" t="s">
        <v>675</v>
      </c>
      <c r="CR39" s="269" t="s">
        <v>675</v>
      </c>
      <c r="CS39" s="269" t="s">
        <v>675</v>
      </c>
      <c r="CT39" s="270" t="str">
        <f ca="1">IF(OR(CN$16=0,CW$16&lt;&gt;0),"",IF(CW$16=1,0,IF(OFFSET(CN39,0,CN$16)="Y",1,IF(OFFSET(CN39,0,CN$16)="N",0,""))))</f>
        <v/>
      </c>
      <c r="CU39" s="188"/>
      <c r="CV39" s="268"/>
      <c r="CW39" s="269" t="s">
        <v>675</v>
      </c>
      <c r="CX39" s="269" t="s">
        <v>675</v>
      </c>
      <c r="CY39" s="269" t="s">
        <v>675</v>
      </c>
      <c r="CZ39" s="269" t="s">
        <v>675</v>
      </c>
      <c r="DA39" s="269" t="s">
        <v>675</v>
      </c>
      <c r="DB39" s="269" t="s">
        <v>675</v>
      </c>
      <c r="DC39" s="269" t="s">
        <v>675</v>
      </c>
      <c r="DD39" s="269" t="s">
        <v>675</v>
      </c>
      <c r="DE39" s="269" t="s">
        <v>675</v>
      </c>
      <c r="DF39" s="270" t="str">
        <f>IF(CV$16=0,"",IF(OR(AND(CW$16=1,CW39="Y"),AND(CX$16=1,CX39="Y"),AND(CY$16=1,CY39="Y"),AND(CZ$16=1,CZ39="Y"),AND(DA$16=1,DA39="Y"),AND(DB$16=1,DB39="Y"),AND(DC$16=1,DC39="Y"),AND(DD$16=1,DD39="Y"),AND(DE$16=1,DE39="Y")),1,IF(OR(AND(CW$16=1,CW39="N"),AND(CX$16=1,CX39="N"),AND(CY$16=1,CY39="N"),AND(CZ$16=1,CZ39="N"),AND(DA$16=1,DA39="N"),AND(DB$16=1,DB39="N"),AND(DC$16=1,DC39="N"),AND(DD$16=1,DD39="N"),AND(DE$16=1,DE39="N")),0,"")))</f>
        <v/>
      </c>
      <c r="DG39" s="188"/>
      <c r="DH39" s="268"/>
      <c r="DI39" s="269" t="s">
        <v>675</v>
      </c>
      <c r="DJ39" s="269" t="s">
        <v>675</v>
      </c>
      <c r="DK39" s="270" t="str">
        <f ca="1">IF(DH$16=0,"",IF(OFFSET(DH39,0,DH$16)="Y",1,IF(OFFSET(DH39,0,DH$16)="N",0,"")))</f>
        <v/>
      </c>
      <c r="DL39" s="188"/>
      <c r="DM39" s="268"/>
      <c r="DN39" s="269" t="s">
        <v>675</v>
      </c>
      <c r="DO39" s="269" t="s">
        <v>675</v>
      </c>
      <c r="DP39" s="270" t="str">
        <f ca="1">IF(DM$16=0,"",IF(OFFSET(DM39,0,DM$16)="Y",1,IF(OFFSET(DM39,0,DM$16)="N",0,"")))</f>
        <v/>
      </c>
      <c r="DQ39" s="188"/>
      <c r="DR39" s="268"/>
      <c r="DS39" s="269" t="s">
        <v>676</v>
      </c>
      <c r="DT39" s="279"/>
      <c r="DU39" s="270" t="str">
        <f ca="1">IF(DR$16=0,"",IF(AND(OFFSET(DR39,0,1)="Y",DS$16="Yes"),1,IF(OFFSET(DR39,0,1)="N",1,0)))</f>
        <v/>
      </c>
      <c r="DV39" s="188"/>
      <c r="DW39" s="268"/>
      <c r="DX39" s="269" t="s">
        <v>676</v>
      </c>
      <c r="DY39" s="279"/>
      <c r="DZ39" s="270" t="str">
        <f ca="1">IF(DW$16=0,"",IF(AND(OFFSET(DW39,0,1)="Y",DX$16="Yes"),1,IF(OFFSET(DW39,0,1)="N",1,0)))</f>
        <v/>
      </c>
      <c r="EA39" s="188"/>
      <c r="EB39" s="268"/>
      <c r="EC39" s="269" t="s">
        <v>676</v>
      </c>
      <c r="ED39" s="279"/>
      <c r="EE39" s="270" t="str">
        <f ca="1">IF(EB$16=0,"",IF(AND(OFFSET(EB39,0,1)="Y",EC$16="Yes"),1,IF(OFFSET(EB39,0,1)="N",1,0)))</f>
        <v/>
      </c>
      <c r="EF39" s="188"/>
      <c r="EG39" s="268"/>
      <c r="EH39" s="269" t="s">
        <v>676</v>
      </c>
      <c r="EI39" s="279"/>
      <c r="EJ39" s="270" t="str">
        <f ca="1">IF(EG$16=0,"",IF(AND(OFFSET(EG39,0,1)="Y",EH$16="Yes"),1,IF(OFFSET(EG39,0,1)="N",1,0)))</f>
        <v/>
      </c>
      <c r="EK39" s="188"/>
      <c r="EL39" s="268"/>
      <c r="EM39" s="269" t="s">
        <v>676</v>
      </c>
      <c r="EN39" s="279"/>
      <c r="EO39" s="270" t="str">
        <f ca="1">IF(EL$16=0,"",IF(AND(OFFSET(EL39,0,1)="Y",EM$16="Yes"),1,IF(OFFSET(EL39,0,1)="N",1,0)))</f>
        <v/>
      </c>
      <c r="EP39" s="271"/>
      <c r="EQ39" s="509" t="str">
        <f ca="1">BP39</f>
        <v/>
      </c>
      <c r="ER39" s="509" t="str">
        <f t="shared" ref="ER39" ca="1" si="97">CL39</f>
        <v/>
      </c>
      <c r="ES39" s="509" t="str">
        <f t="shared" ref="ES39" ca="1" si="98">CT39</f>
        <v/>
      </c>
      <c r="ET39" s="509" t="str">
        <f t="shared" ref="ET39" si="99">DF39</f>
        <v/>
      </c>
      <c r="EU39" s="509" t="str">
        <f t="shared" ref="EU39" ca="1" si="100">DK39</f>
        <v/>
      </c>
      <c r="EV39" s="509" t="str">
        <f t="shared" ref="EV39" ca="1" si="101">DP39</f>
        <v/>
      </c>
      <c r="EW39" s="509" t="str">
        <f t="shared" ref="EW39" ca="1" si="102">DU39</f>
        <v/>
      </c>
      <c r="EX39" s="509" t="str">
        <f t="shared" ref="EX39" ca="1" si="103">DZ39</f>
        <v/>
      </c>
      <c r="EY39" s="509" t="str">
        <f t="shared" ref="EY39" ca="1" si="104">EE39</f>
        <v/>
      </c>
      <c r="EZ39" s="509" t="str">
        <f t="shared" ref="EZ39" ca="1" si="105">EJ39</f>
        <v/>
      </c>
      <c r="FA39" s="509" t="str">
        <f t="shared" ref="FA39" ca="1" si="106">EO39</f>
        <v/>
      </c>
      <c r="FC39" s="509">
        <f t="shared" ref="FC39" ca="1" si="107">COUNTA(EQ39:FA39)-COUNTBLANK(EQ39:FA39)</f>
        <v>0</v>
      </c>
      <c r="FD39" s="280">
        <f t="shared" ref="FD39" ca="1" si="108">SUM(EQ39:FA39)</f>
        <v>0</v>
      </c>
      <c r="FE39" s="280" t="str">
        <f t="shared" ref="FE39" ca="1" si="109">IF(AND(FC39=FD39,FD39&gt;0),"Show","Hide")</f>
        <v>Hide</v>
      </c>
      <c r="FF39" s="228"/>
      <c r="FG39" s="281"/>
      <c r="FH39" s="281"/>
      <c r="FI39" s="281"/>
      <c r="FJ39" s="281"/>
      <c r="FK39" s="281"/>
      <c r="FL39" s="281"/>
    </row>
    <row r="40" spans="1:168" ht="6" customHeight="1" x14ac:dyDescent="0.25">
      <c r="A40" s="28" t="s">
        <v>526</v>
      </c>
      <c r="C40" s="93"/>
      <c r="D40" s="128"/>
      <c r="E40" s="86"/>
      <c r="F40" s="195"/>
      <c r="G40" s="153"/>
      <c r="H40" s="182"/>
      <c r="I40" s="196"/>
      <c r="J40" s="96"/>
      <c r="K40" s="196"/>
      <c r="L40" s="127"/>
      <c r="M40" s="127"/>
      <c r="N40" s="127"/>
      <c r="O40" s="127"/>
      <c r="Q40" s="1"/>
      <c r="AE40" s="11"/>
      <c r="AF40" s="122"/>
      <c r="AG40" s="12" t="b">
        <f>AG39</f>
        <v>1</v>
      </c>
      <c r="AH40" s="12"/>
      <c r="AI40" s="168"/>
      <c r="AJ40" s="166"/>
      <c r="AK40" s="166"/>
      <c r="AL40" s="167"/>
      <c r="AM40" s="1"/>
      <c r="AN40" s="1"/>
      <c r="AO40" s="1"/>
      <c r="AP40" s="1"/>
      <c r="AQ40" s="1"/>
      <c r="AR40" s="1"/>
      <c r="AS40" s="1"/>
      <c r="AT40" s="230" t="str">
        <f t="shared" si="5"/>
        <v/>
      </c>
      <c r="AU40" s="231" t="str">
        <f t="shared" si="4"/>
        <v/>
      </c>
      <c r="AV40" s="227"/>
      <c r="AW40" s="230" t="str">
        <f>AW39</f>
        <v/>
      </c>
      <c r="AX40" s="227"/>
      <c r="AY40" s="230" t="str">
        <f>AY39</f>
        <v/>
      </c>
      <c r="AZ40" s="227"/>
      <c r="BA40" s="230" t="str">
        <f>BA39</f>
        <v/>
      </c>
      <c r="BB40" s="227"/>
      <c r="BC40" s="230" t="str">
        <f>BC39</f>
        <v/>
      </c>
      <c r="BD40" s="227"/>
      <c r="BE40" s="230" t="str">
        <f>BE39</f>
        <v/>
      </c>
      <c r="BF40" s="227"/>
      <c r="BG40" s="230" t="str">
        <f>BG39</f>
        <v/>
      </c>
      <c r="BH40" s="1"/>
      <c r="FE40" s="90" t="str">
        <f ca="1">FE39</f>
        <v>Hide</v>
      </c>
      <c r="FF40" s="228"/>
      <c r="FG40" s="281"/>
      <c r="FH40" s="281"/>
      <c r="FI40" s="281"/>
      <c r="FJ40" s="281"/>
      <c r="FK40" s="281"/>
      <c r="FL40" s="281"/>
    </row>
    <row r="41" spans="1:168" ht="6" customHeight="1" x14ac:dyDescent="0.25">
      <c r="A41" s="28" t="s">
        <v>526</v>
      </c>
      <c r="C41" s="92"/>
      <c r="D41" s="3"/>
      <c r="E41" s="82"/>
      <c r="F41" s="592"/>
      <c r="G41" s="579"/>
      <c r="H41" s="579"/>
      <c r="I41" s="593"/>
      <c r="J41" s="94"/>
      <c r="K41" s="192"/>
      <c r="L41" s="507"/>
      <c r="M41" s="507"/>
      <c r="N41" s="507"/>
      <c r="O41" s="507"/>
      <c r="Q41" s="1"/>
      <c r="AE41" s="11"/>
      <c r="AF41" s="122"/>
      <c r="AG41" s="124" t="b">
        <f>AG42</f>
        <v>1</v>
      </c>
      <c r="AH41" s="124"/>
      <c r="AI41" s="168"/>
      <c r="AJ41" s="166"/>
      <c r="AK41" s="166"/>
      <c r="AL41" s="167"/>
      <c r="AM41" s="1"/>
      <c r="AN41" s="1"/>
      <c r="AO41" s="1"/>
      <c r="AP41" s="1"/>
      <c r="AQ41" s="1"/>
      <c r="AR41" s="1"/>
      <c r="AS41" s="1"/>
      <c r="AT41" s="230" t="str">
        <f t="shared" si="5"/>
        <v/>
      </c>
      <c r="AU41" s="231" t="str">
        <f t="shared" si="4"/>
        <v/>
      </c>
      <c r="AV41" s="227"/>
      <c r="AW41" s="230" t="str">
        <f>AW42</f>
        <v/>
      </c>
      <c r="AX41" s="227"/>
      <c r="AY41" s="230" t="str">
        <f>AY42</f>
        <v/>
      </c>
      <c r="AZ41" s="227"/>
      <c r="BA41" s="230" t="str">
        <f>BA42</f>
        <v/>
      </c>
      <c r="BB41" s="227"/>
      <c r="BC41" s="230" t="str">
        <f>BC42</f>
        <v/>
      </c>
      <c r="BD41" s="227"/>
      <c r="BE41" s="230" t="str">
        <f>BE42</f>
        <v/>
      </c>
      <c r="BF41" s="227"/>
      <c r="BG41" s="230" t="str">
        <f>BG42</f>
        <v/>
      </c>
      <c r="BH41" s="1"/>
      <c r="FE41" s="90" t="str">
        <f ca="1">FE42</f>
        <v>Hide</v>
      </c>
      <c r="FF41" s="228"/>
      <c r="FG41" s="281"/>
      <c r="FH41" s="281"/>
      <c r="FI41" s="281"/>
      <c r="FJ41" s="281"/>
      <c r="FK41" s="281"/>
      <c r="FL41" s="281"/>
    </row>
    <row r="42" spans="1:168" ht="26.4" x14ac:dyDescent="0.25">
      <c r="A42" s="28" t="s">
        <v>526</v>
      </c>
      <c r="C42" s="176" t="s">
        <v>558</v>
      </c>
      <c r="D42" s="316" t="str">
        <f>IF(Cklst_Style=4,IF(FIND("--",$C$3)=11,MID($C$3,9,1)&amp;"."&amp;AI42,MID($C$3,9,2)&amp;"."&amp;AI42),IF(FIND("--",$C$3)=9,MID($C$3,7,1)&amp;"."&amp;AI42,MID($C$3,7,2)&amp;"."&amp;AI42))</f>
        <v>5.9</v>
      </c>
      <c r="E42" s="481" t="s">
        <v>749</v>
      </c>
      <c r="F42" s="594"/>
      <c r="G42" s="600"/>
      <c r="H42" s="600"/>
      <c r="I42" s="601"/>
      <c r="J42" s="143"/>
      <c r="K42" s="192"/>
      <c r="L42" s="482"/>
      <c r="M42" s="482"/>
      <c r="N42" s="482"/>
      <c r="O42" s="482"/>
      <c r="Q42" s="1"/>
      <c r="R42" s="171"/>
      <c r="S42" s="171"/>
      <c r="T42" s="171"/>
      <c r="U42" s="171"/>
      <c r="AE42" s="11" t="b">
        <f>IF(F42=CHAR(80),TRUE,FALSE)</f>
        <v>0</v>
      </c>
      <c r="AF42" s="122" t="b">
        <f>IF(H42=CHAR(80),TRUE,FALSE)</f>
        <v>0</v>
      </c>
      <c r="AG42" s="12" t="b">
        <f>IF(OR(C42=CHAR(80),C42="."),TRUE,FALSE)</f>
        <v>1</v>
      </c>
      <c r="AH42" s="218">
        <v>1</v>
      </c>
      <c r="AI42" s="169">
        <v>9</v>
      </c>
      <c r="AJ42" s="160"/>
      <c r="AK42" s="160" t="b">
        <v>1</v>
      </c>
      <c r="AL42" s="161"/>
      <c r="AM42" s="1"/>
      <c r="AN42" s="1"/>
      <c r="AO42" s="1"/>
      <c r="AP42" s="1"/>
      <c r="AQ42" s="1"/>
      <c r="AR42" s="1"/>
      <c r="AS42" s="1"/>
      <c r="AT42" s="230" t="str">
        <f t="shared" si="5"/>
        <v/>
      </c>
      <c r="AU42" s="231" t="str">
        <f t="shared" si="4"/>
        <v>5.9</v>
      </c>
      <c r="AV42" s="318"/>
      <c r="AW42" s="230" t="str">
        <f>IF(AND(Setup_Flag=1,AV42="",$C42=""),FALSE,"")</f>
        <v/>
      </c>
      <c r="AX42" s="318"/>
      <c r="AY42" s="230" t="str">
        <f>IF(AND(MR2_Flag=1,AX42="",$C42=""),FALSE,"")</f>
        <v/>
      </c>
      <c r="AZ42" s="318"/>
      <c r="BA42" s="230" t="str">
        <f>IF(AND(DP_Flag=1,AZ42="",$C42=""),FALSE,"")</f>
        <v/>
      </c>
      <c r="BB42" s="318"/>
      <c r="BC42" s="230" t="str">
        <f>IF(AND(SS_Flag=1,BB42="",$C42=""),FALSE,"")</f>
        <v/>
      </c>
      <c r="BD42" s="318"/>
      <c r="BE42" s="230" t="str">
        <f>IF(AND(SP_Flag=1,BD42="",$C42=""),FALSE,"")</f>
        <v/>
      </c>
      <c r="BF42" s="318"/>
      <c r="BG42" s="230" t="str">
        <f>IF(AND(FM_Flag=1,BF42="",$C42=""),FALSE,"")</f>
        <v/>
      </c>
      <c r="BH42" s="1"/>
      <c r="BI42" s="268"/>
      <c r="BJ42" s="269" t="s">
        <v>675</v>
      </c>
      <c r="BK42" s="269" t="s">
        <v>675</v>
      </c>
      <c r="BL42" s="269" t="s">
        <v>675</v>
      </c>
      <c r="BM42" s="269" t="s">
        <v>675</v>
      </c>
      <c r="BN42" s="269" t="s">
        <v>675</v>
      </c>
      <c r="BO42" s="269" t="s">
        <v>675</v>
      </c>
      <c r="BP42" s="270" t="str">
        <f ca="1">IF(OR(BI$16=0,BR$16&lt;&gt;0),"",IF(OFFSET(BI42,0,BI$16)="Y",1,IF(OFFSET(BI42,0,BI$16)="N",0,"")))</f>
        <v/>
      </c>
      <c r="BQ42" s="278"/>
      <c r="BR42" s="268"/>
      <c r="BS42" s="269" t="s">
        <v>675</v>
      </c>
      <c r="BT42" s="269" t="s">
        <v>675</v>
      </c>
      <c r="BU42" s="269" t="s">
        <v>675</v>
      </c>
      <c r="BV42" s="269" t="s">
        <v>675</v>
      </c>
      <c r="BW42" s="269" t="s">
        <v>675</v>
      </c>
      <c r="BX42" s="269" t="s">
        <v>675</v>
      </c>
      <c r="BY42" s="269" t="s">
        <v>675</v>
      </c>
      <c r="BZ42" s="269" t="s">
        <v>675</v>
      </c>
      <c r="CA42" s="269" t="s">
        <v>675</v>
      </c>
      <c r="CB42" s="269" t="s">
        <v>675</v>
      </c>
      <c r="CC42" s="269" t="s">
        <v>675</v>
      </c>
      <c r="CD42" s="269" t="s">
        <v>675</v>
      </c>
      <c r="CE42" s="269" t="s">
        <v>675</v>
      </c>
      <c r="CF42" s="269" t="s">
        <v>675</v>
      </c>
      <c r="CG42" s="269" t="s">
        <v>675</v>
      </c>
      <c r="CH42" s="269" t="s">
        <v>675</v>
      </c>
      <c r="CI42" s="269" t="s">
        <v>675</v>
      </c>
      <c r="CJ42" s="269" t="s">
        <v>675</v>
      </c>
      <c r="CK42" s="269" t="s">
        <v>675</v>
      </c>
      <c r="CL42" s="270" t="str">
        <f ca="1">IF(BR$16=0,"",IF(OFFSET(BR42,0,BR$16)="Y",1,IF(OFFSET(BR42,0,BR$16)="N",0,"")))</f>
        <v/>
      </c>
      <c r="CM42" s="278"/>
      <c r="CN42" s="268"/>
      <c r="CO42" s="269" t="s">
        <v>675</v>
      </c>
      <c r="CP42" s="269" t="s">
        <v>675</v>
      </c>
      <c r="CQ42" s="269" t="s">
        <v>675</v>
      </c>
      <c r="CR42" s="269" t="s">
        <v>675</v>
      </c>
      <c r="CS42" s="269" t="s">
        <v>675</v>
      </c>
      <c r="CT42" s="270" t="str">
        <f ca="1">IF(OR(CN$16=0,CW$16&lt;&gt;0),"",IF(CW$16=1,0,IF(OFFSET(CN42,0,CN$16)="Y",1,IF(OFFSET(CN42,0,CN$16)="N",0,""))))</f>
        <v/>
      </c>
      <c r="CU42" s="188"/>
      <c r="CV42" s="268"/>
      <c r="CW42" s="269" t="s">
        <v>675</v>
      </c>
      <c r="CX42" s="269" t="s">
        <v>675</v>
      </c>
      <c r="CY42" s="269" t="s">
        <v>675</v>
      </c>
      <c r="CZ42" s="269" t="s">
        <v>675</v>
      </c>
      <c r="DA42" s="269" t="s">
        <v>675</v>
      </c>
      <c r="DB42" s="269" t="s">
        <v>675</v>
      </c>
      <c r="DC42" s="269" t="s">
        <v>675</v>
      </c>
      <c r="DD42" s="269" t="s">
        <v>675</v>
      </c>
      <c r="DE42" s="269" t="s">
        <v>675</v>
      </c>
      <c r="DF42" s="270" t="str">
        <f>IF(CV$16=0,"",IF(OR(AND(CW$16=1,CW42="Y"),AND(CX$16=1,CX42="Y"),AND(CY$16=1,CY42="Y"),AND(CZ$16=1,CZ42="Y"),AND(DA$16=1,DA42="Y"),AND(DB$16=1,DB42="Y"),AND(DC$16=1,DC42="Y"),AND(DD$16=1,DD42="Y"),AND(DE$16=1,DE42="Y")),1,IF(OR(AND(CW$16=1,CW42="N"),AND(CX$16=1,CX42="N"),AND(CY$16=1,CY42="N"),AND(CZ$16=1,CZ42="N"),AND(DA$16=1,DA42="N"),AND(DB$16=1,DB42="N"),AND(DC$16=1,DC42="N"),AND(DD$16=1,DD42="N"),AND(DE$16=1,DE42="N")),0,"")))</f>
        <v/>
      </c>
      <c r="DG42" s="188"/>
      <c r="DH42" s="268"/>
      <c r="DI42" s="269" t="s">
        <v>675</v>
      </c>
      <c r="DJ42" s="269" t="s">
        <v>675</v>
      </c>
      <c r="DK42" s="270" t="str">
        <f ca="1">IF(DH$16=0,"",IF(OFFSET(DH42,0,DH$16)="Y",1,IF(OFFSET(DH42,0,DH$16)="N",0,"")))</f>
        <v/>
      </c>
      <c r="DL42" s="188"/>
      <c r="DM42" s="268"/>
      <c r="DN42" s="269" t="s">
        <v>675</v>
      </c>
      <c r="DO42" s="269" t="s">
        <v>675</v>
      </c>
      <c r="DP42" s="270" t="str">
        <f ca="1">IF(DM$16=0,"",IF(OFFSET(DM42,0,DM$16)="Y",1,IF(OFFSET(DM42,0,DM$16)="N",0,"")))</f>
        <v/>
      </c>
      <c r="DQ42" s="188"/>
      <c r="DR42" s="268"/>
      <c r="DS42" s="269" t="s">
        <v>676</v>
      </c>
      <c r="DT42" s="279"/>
      <c r="DU42" s="270" t="str">
        <f ca="1">IF(DR$16=0,"",IF(AND(OFFSET(DR42,0,1)="Y",DS$16="Yes"),1,IF(OFFSET(DR42,0,1)="N",1,0)))</f>
        <v/>
      </c>
      <c r="DV42" s="188"/>
      <c r="DW42" s="268"/>
      <c r="DX42" s="269" t="s">
        <v>676</v>
      </c>
      <c r="DY42" s="279"/>
      <c r="DZ42" s="270" t="str">
        <f ca="1">IF(DW$16=0,"",IF(AND(OFFSET(DW42,0,1)="Y",DX$16="Yes"),1,IF(OFFSET(DW42,0,1)="N",1,0)))</f>
        <v/>
      </c>
      <c r="EA42" s="188"/>
      <c r="EB42" s="268"/>
      <c r="EC42" s="269" t="s">
        <v>676</v>
      </c>
      <c r="ED42" s="279"/>
      <c r="EE42" s="270" t="str">
        <f ca="1">IF(EB$16=0,"",IF(AND(OFFSET(EB42,0,1)="Y",EC$16="Yes"),1,IF(OFFSET(EB42,0,1)="N",1,0)))</f>
        <v/>
      </c>
      <c r="EF42" s="188"/>
      <c r="EG42" s="268"/>
      <c r="EH42" s="269" t="s">
        <v>676</v>
      </c>
      <c r="EI42" s="279"/>
      <c r="EJ42" s="270" t="str">
        <f ca="1">IF(EG$16=0,"",IF(AND(OFFSET(EG42,0,1)="Y",EH$16="Yes"),1,IF(OFFSET(EG42,0,1)="N",1,0)))</f>
        <v/>
      </c>
      <c r="EK42" s="188"/>
      <c r="EL42" s="268"/>
      <c r="EM42" s="269" t="s">
        <v>676</v>
      </c>
      <c r="EN42" s="279"/>
      <c r="EO42" s="270" t="str">
        <f ca="1">IF(EL$16=0,"",IF(AND(OFFSET(EL42,0,1)="Y",EM$16="Yes"),1,IF(OFFSET(EL42,0,1)="N",1,0)))</f>
        <v/>
      </c>
      <c r="EP42" s="271"/>
      <c r="EQ42" s="509" t="str">
        <f ca="1">BP42</f>
        <v/>
      </c>
      <c r="ER42" s="509" t="str">
        <f t="shared" ref="ER42" ca="1" si="110">CL42</f>
        <v/>
      </c>
      <c r="ES42" s="509" t="str">
        <f t="shared" ref="ES42" ca="1" si="111">CT42</f>
        <v/>
      </c>
      <c r="ET42" s="509" t="str">
        <f t="shared" ref="ET42" si="112">DF42</f>
        <v/>
      </c>
      <c r="EU42" s="509" t="str">
        <f t="shared" ref="EU42" ca="1" si="113">DK42</f>
        <v/>
      </c>
      <c r="EV42" s="509" t="str">
        <f t="shared" ref="EV42" ca="1" si="114">DP42</f>
        <v/>
      </c>
      <c r="EW42" s="509" t="str">
        <f t="shared" ref="EW42" ca="1" si="115">DU42</f>
        <v/>
      </c>
      <c r="EX42" s="509" t="str">
        <f t="shared" ref="EX42" ca="1" si="116">DZ42</f>
        <v/>
      </c>
      <c r="EY42" s="509" t="str">
        <f t="shared" ref="EY42" ca="1" si="117">EE42</f>
        <v/>
      </c>
      <c r="EZ42" s="509" t="str">
        <f t="shared" ref="EZ42" ca="1" si="118">EJ42</f>
        <v/>
      </c>
      <c r="FA42" s="509" t="str">
        <f t="shared" ref="FA42" ca="1" si="119">EO42</f>
        <v/>
      </c>
      <c r="FC42" s="509">
        <f t="shared" ref="FC42" ca="1" si="120">COUNTA(EQ42:FA42)-COUNTBLANK(EQ42:FA42)</f>
        <v>0</v>
      </c>
      <c r="FD42" s="280">
        <f t="shared" ref="FD42" ca="1" si="121">SUM(EQ42:FA42)</f>
        <v>0</v>
      </c>
      <c r="FE42" s="280" t="str">
        <f t="shared" ref="FE42" ca="1" si="122">IF(AND(FC42=FD42,FD42&gt;0),"Show","Hide")</f>
        <v>Hide</v>
      </c>
      <c r="FF42" s="228"/>
      <c r="FG42" s="281"/>
      <c r="FH42" s="281"/>
      <c r="FI42" s="281"/>
      <c r="FJ42" s="281"/>
      <c r="FK42" s="281"/>
      <c r="FL42" s="281"/>
    </row>
    <row r="43" spans="1:168" ht="6" customHeight="1" x14ac:dyDescent="0.25">
      <c r="A43" s="28" t="s">
        <v>526</v>
      </c>
      <c r="C43" s="93"/>
      <c r="D43" s="128"/>
      <c r="E43" s="86"/>
      <c r="F43" s="589"/>
      <c r="G43" s="590"/>
      <c r="H43" s="590"/>
      <c r="I43" s="591"/>
      <c r="J43" s="96"/>
      <c r="K43" s="196"/>
      <c r="L43" s="127"/>
      <c r="M43" s="127"/>
      <c r="N43" s="127"/>
      <c r="O43" s="127"/>
      <c r="Q43" s="1"/>
      <c r="AE43" s="11"/>
      <c r="AF43" s="122"/>
      <c r="AG43" s="12" t="b">
        <f>AG42</f>
        <v>1</v>
      </c>
      <c r="AH43" s="12"/>
      <c r="AI43" s="168"/>
      <c r="AJ43" s="166"/>
      <c r="AK43" s="166"/>
      <c r="AL43" s="167"/>
      <c r="AM43" s="1"/>
      <c r="AN43" s="1"/>
      <c r="AO43" s="1"/>
      <c r="AP43" s="1"/>
      <c r="AQ43" s="1"/>
      <c r="AR43" s="1"/>
      <c r="AS43" s="1"/>
      <c r="AT43" s="230" t="str">
        <f t="shared" si="5"/>
        <v/>
      </c>
      <c r="AU43" s="231" t="str">
        <f t="shared" si="4"/>
        <v/>
      </c>
      <c r="AV43" s="227"/>
      <c r="AW43" s="230" t="str">
        <f>AW42</f>
        <v/>
      </c>
      <c r="AX43" s="227"/>
      <c r="AY43" s="230" t="str">
        <f>AY42</f>
        <v/>
      </c>
      <c r="AZ43" s="227"/>
      <c r="BA43" s="230" t="str">
        <f>BA42</f>
        <v/>
      </c>
      <c r="BB43" s="227"/>
      <c r="BC43" s="230" t="str">
        <f>BC42</f>
        <v/>
      </c>
      <c r="BD43" s="227"/>
      <c r="BE43" s="230" t="str">
        <f>BE42</f>
        <v/>
      </c>
      <c r="BF43" s="227"/>
      <c r="BG43" s="230" t="str">
        <f>BG42</f>
        <v/>
      </c>
      <c r="BH43" s="1"/>
      <c r="FE43" s="90" t="str">
        <f ca="1">FE42</f>
        <v>Hide</v>
      </c>
      <c r="FF43" s="228"/>
      <c r="FG43" s="281"/>
      <c r="FH43" s="281"/>
      <c r="FI43" s="281"/>
      <c r="FJ43" s="281"/>
      <c r="FK43" s="281"/>
      <c r="FL43" s="281"/>
    </row>
    <row r="44" spans="1:168" ht="13.8" thickBot="1" x14ac:dyDescent="0.3">
      <c r="A44" s="494"/>
      <c r="C44" s="602" t="s">
        <v>703</v>
      </c>
      <c r="D44" s="603"/>
      <c r="E44" s="603"/>
      <c r="F44" s="603"/>
      <c r="G44" s="603"/>
      <c r="H44" s="603"/>
      <c r="I44" s="603"/>
      <c r="J44" s="197"/>
      <c r="K44" s="198"/>
      <c r="L44" s="191"/>
      <c r="Q44" s="1"/>
      <c r="AE44" s="13"/>
      <c r="AF44" s="41"/>
      <c r="AG44" s="142"/>
      <c r="AH44" s="142"/>
      <c r="AJ44" s="142"/>
      <c r="AK44" s="162"/>
      <c r="AL44" s="163"/>
      <c r="AM44" s="1"/>
      <c r="AN44" s="1"/>
      <c r="AO44" s="1"/>
      <c r="AP44" s="228"/>
      <c r="AQ44" s="228"/>
      <c r="AR44" s="228"/>
      <c r="AS44" s="1"/>
      <c r="AT44" s="286">
        <v>0</v>
      </c>
      <c r="AU44" s="231" t="str">
        <f t="shared" si="4"/>
        <v/>
      </c>
      <c r="AV44" s="253">
        <f>Setup_Flag</f>
        <v>0</v>
      </c>
      <c r="AW44" s="127"/>
      <c r="AX44" s="253">
        <f>MR2_Flag</f>
        <v>0</v>
      </c>
      <c r="AY44" s="127"/>
      <c r="AZ44" s="253">
        <f>DP_Flag</f>
        <v>0</v>
      </c>
      <c r="BA44" s="127"/>
      <c r="BB44" s="253">
        <f>SS_Flag</f>
        <v>0</v>
      </c>
      <c r="BC44" s="127"/>
      <c r="BD44" s="253">
        <f>SP_Flag</f>
        <v>0</v>
      </c>
      <c r="BE44" s="127"/>
      <c r="BF44" s="253">
        <f>FM_Flag</f>
        <v>0</v>
      </c>
      <c r="BG44" s="127"/>
      <c r="BH44" s="1"/>
      <c r="FF44" s="228"/>
      <c r="FG44" s="281"/>
      <c r="FH44" s="281"/>
      <c r="FI44" s="281"/>
      <c r="FJ44" s="281"/>
      <c r="FK44" s="281"/>
      <c r="FL44" s="281"/>
    </row>
    <row r="45" spans="1:168" ht="6" customHeight="1" x14ac:dyDescent="0.25">
      <c r="A45" s="494"/>
      <c r="C45" s="510"/>
      <c r="D45" s="597"/>
      <c r="E45" s="597"/>
      <c r="F45" s="597"/>
      <c r="G45" s="597"/>
      <c r="H45" s="597"/>
      <c r="I45" s="597"/>
      <c r="J45" s="597"/>
      <c r="K45" s="192"/>
      <c r="Q45" s="1"/>
      <c r="AE45" s="8"/>
      <c r="AG45" s="5"/>
      <c r="AM45" s="1"/>
      <c r="AN45" s="1"/>
      <c r="AO45" s="228"/>
      <c r="AP45" s="228"/>
      <c r="AQ45" s="228"/>
      <c r="AR45" s="228"/>
      <c r="AS45" s="1"/>
      <c r="AT45" s="228"/>
      <c r="AU45" s="228"/>
      <c r="AV45" s="1"/>
      <c r="AW45" s="1"/>
      <c r="AX45" s="1"/>
      <c r="AY45" s="1"/>
      <c r="AZ45" s="1"/>
      <c r="BA45" s="1"/>
      <c r="BB45" s="1"/>
      <c r="BC45" s="1"/>
      <c r="BD45" s="1"/>
      <c r="BE45" s="1"/>
      <c r="BF45" s="1"/>
      <c r="BG45" s="1"/>
      <c r="BH45" s="1"/>
      <c r="FF45" s="228"/>
      <c r="FG45" s="281"/>
      <c r="FH45" s="281"/>
      <c r="FI45" s="281"/>
      <c r="FJ45" s="281"/>
      <c r="FK45" s="281"/>
      <c r="FL45" s="281"/>
    </row>
    <row r="46" spans="1:168" x14ac:dyDescent="0.25">
      <c r="A46" s="28" t="s">
        <v>546</v>
      </c>
      <c r="B46" s="214">
        <v>1</v>
      </c>
      <c r="C46" s="510"/>
      <c r="D46" s="598"/>
      <c r="E46" s="598"/>
      <c r="F46" s="598"/>
      <c r="G46" s="598"/>
      <c r="H46" s="598"/>
      <c r="I46" s="598"/>
      <c r="J46" s="598"/>
      <c r="K46" s="192"/>
      <c r="L46" s="84">
        <f>IF(OR(COUNTBLANK(L16:L44)-1=ROWS(POA:Note_Pad)-2,COUNTIF(L16:L44,"n/a")=ROWS(POA:Note_Pad)-2,COUNTBLANK(L16:L44)-1+COUNTIF(L16:L44,"n/a")=ROWS(POA:Note_Pad)-2),0,1)</f>
        <v>0</v>
      </c>
      <c r="M46" s="84">
        <f>IF(OR(COUNTBLANK(M16:M44)-1=ROWS(POA:Note_Pad)-2,COUNTIF(M16:M44,"n/a")=ROWS(POA:Note_Pad)-2,COUNTBLANK(M16:M44)-1+COUNTIF(M16:M44,"n/a")=ROWS(POA:Note_Pad)-2),0,1)</f>
        <v>0</v>
      </c>
      <c r="N46" s="84">
        <f>IF(OR(COUNTBLANK(N16:N44)-1=ROWS(POA:Note_Pad)-2,COUNTIF(N16:N44,"n/a")=ROWS(POA:Note_Pad)-2,COUNTBLANK(N16:N44)-1+COUNTIF(N16:N44,"n/a")=ROWS(POA:Note_Pad)-2),0,1)</f>
        <v>0</v>
      </c>
      <c r="O46" s="84">
        <f>IF(OR(COUNTBLANK(O16:O44)-1=ROWS(POA:Note_Pad)-2,COUNTIF(O16:O44,"n/a")=ROWS(POA:Note_Pad)-2,COUNTBLANK(O16:O44)-1+COUNTIF(O16:O44,"n/a")=ROWS(POA:Note_Pad)-2),0,1)</f>
        <v>0</v>
      </c>
      <c r="Q46" s="1"/>
      <c r="AM46" s="1"/>
      <c r="AN46" s="157">
        <f>D46</f>
        <v>0</v>
      </c>
      <c r="AO46" s="228"/>
      <c r="AP46" s="228"/>
      <c r="AQ46" s="228"/>
      <c r="AR46" s="228"/>
      <c r="AS46" s="1"/>
      <c r="AT46" s="228"/>
      <c r="AU46" s="228"/>
      <c r="AV46" s="1"/>
      <c r="AW46" s="1"/>
      <c r="AX46" s="1"/>
      <c r="AY46" s="1"/>
      <c r="AZ46" s="1"/>
      <c r="BA46" s="1"/>
      <c r="BB46" s="1"/>
      <c r="BC46" s="1"/>
      <c r="BD46" s="1"/>
      <c r="BE46" s="1"/>
      <c r="BF46" s="1"/>
      <c r="BG46" s="1"/>
      <c r="BH46" s="1"/>
      <c r="FF46" s="228"/>
      <c r="FG46" s="281"/>
      <c r="FH46" s="281"/>
      <c r="FI46" s="281"/>
      <c r="FJ46" s="281"/>
      <c r="FK46" s="281"/>
      <c r="FL46" s="281"/>
    </row>
    <row r="47" spans="1:168" ht="6" customHeight="1" x14ac:dyDescent="0.25">
      <c r="A47" s="494"/>
      <c r="C47" s="511"/>
      <c r="D47" s="599"/>
      <c r="E47" s="599"/>
      <c r="F47" s="599"/>
      <c r="G47" s="599"/>
      <c r="H47" s="599"/>
      <c r="I47" s="599"/>
      <c r="J47" s="599"/>
      <c r="K47" s="196"/>
      <c r="Q47" s="1"/>
      <c r="AM47" s="1"/>
      <c r="AN47" s="1"/>
      <c r="AO47" s="228"/>
      <c r="AP47" s="228"/>
      <c r="AQ47" s="228"/>
      <c r="AR47" s="228"/>
      <c r="AS47" s="1"/>
      <c r="AT47" s="228"/>
      <c r="AU47" s="228"/>
      <c r="AV47" s="1"/>
      <c r="AW47" s="1"/>
      <c r="AX47" s="1"/>
      <c r="AY47" s="1"/>
      <c r="AZ47" s="1"/>
      <c r="BA47" s="1"/>
      <c r="BB47" s="1"/>
      <c r="BC47" s="1"/>
      <c r="BD47" s="1"/>
      <c r="BE47" s="1"/>
      <c r="BF47" s="1"/>
      <c r="BG47" s="1"/>
      <c r="BH47" s="1"/>
      <c r="FF47" s="228"/>
      <c r="FG47" s="281"/>
      <c r="FH47" s="281"/>
      <c r="FI47" s="281"/>
      <c r="FJ47" s="281"/>
      <c r="FK47" s="281"/>
      <c r="FL47" s="281"/>
    </row>
    <row r="48" spans="1:168" x14ac:dyDescent="0.25">
      <c r="A48" s="494"/>
      <c r="C48" s="62"/>
      <c r="D48" s="62"/>
      <c r="E48" s="62"/>
      <c r="F48" s="62"/>
      <c r="G48" s="62"/>
      <c r="H48" s="62"/>
      <c r="I48" s="62"/>
      <c r="J48" s="62"/>
      <c r="Q48" s="1"/>
      <c r="AM48" s="1"/>
      <c r="AN48" s="1"/>
      <c r="AO48" s="228"/>
      <c r="AP48" s="228"/>
      <c r="AQ48" s="228"/>
      <c r="AR48" s="228"/>
      <c r="AS48" s="1"/>
      <c r="AT48" s="228"/>
      <c r="AU48" s="228"/>
      <c r="AV48" s="1"/>
      <c r="AW48" s="1"/>
      <c r="AX48" s="1"/>
      <c r="AY48" s="1"/>
      <c r="AZ48" s="1"/>
      <c r="BA48" s="1"/>
      <c r="BB48" s="1"/>
      <c r="BC48" s="1"/>
      <c r="BD48" s="1"/>
      <c r="BE48" s="1"/>
      <c r="BF48" s="1"/>
      <c r="BG48" s="1"/>
      <c r="BH48" s="1"/>
      <c r="FF48" s="228"/>
      <c r="FG48" s="281"/>
      <c r="FH48" s="281"/>
      <c r="FI48" s="281"/>
      <c r="FJ48" s="281"/>
      <c r="FK48" s="281"/>
      <c r="FL48" s="281"/>
    </row>
    <row r="49" spans="1:168" ht="4.2" customHeight="1" x14ac:dyDescent="0.25">
      <c r="A49" s="494"/>
      <c r="B49" s="1"/>
      <c r="C49" s="1"/>
      <c r="D49" s="2"/>
      <c r="E49" s="2"/>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228"/>
      <c r="AP49" s="228"/>
      <c r="AQ49" s="228"/>
      <c r="AR49" s="228"/>
      <c r="AS49" s="1"/>
      <c r="AT49" s="228"/>
      <c r="AU49" s="228"/>
      <c r="AV49" s="1"/>
      <c r="AW49" s="1"/>
      <c r="AX49" s="1"/>
      <c r="AY49" s="1"/>
      <c r="AZ49" s="1"/>
      <c r="BA49" s="1"/>
      <c r="BB49" s="1"/>
      <c r="BC49" s="1"/>
      <c r="BD49" s="1"/>
      <c r="BE49" s="1"/>
      <c r="BF49" s="1"/>
      <c r="BG49" s="1"/>
      <c r="BH49" s="1"/>
      <c r="BI49" s="1"/>
      <c r="BJ49" s="228"/>
      <c r="BK49" s="228"/>
      <c r="BL49" s="1"/>
      <c r="BM49" s="1"/>
      <c r="BN49" s="1"/>
      <c r="BO49" s="1"/>
      <c r="BP49" s="1"/>
      <c r="BQ49" s="1"/>
      <c r="BR49" s="1"/>
      <c r="BS49" s="1"/>
      <c r="BT49" s="1"/>
      <c r="BU49" s="1"/>
      <c r="BV49" s="1"/>
      <c r="BW49" s="1"/>
      <c r="BX49" s="1"/>
      <c r="BY49" s="1"/>
      <c r="BZ49" s="1"/>
      <c r="CA49" s="281"/>
      <c r="CB49" s="281"/>
      <c r="CC49" s="281"/>
      <c r="CD49" s="281"/>
      <c r="CE49" s="281"/>
      <c r="CF49" s="281"/>
      <c r="CG49" s="281"/>
      <c r="CH49" s="281"/>
      <c r="CI49" s="281"/>
      <c r="CJ49" s="281"/>
      <c r="CK49" s="281"/>
      <c r="CL49" s="281"/>
      <c r="CM49" s="281"/>
      <c r="CN49" s="281"/>
      <c r="CO49" s="281"/>
      <c r="CP49" s="281"/>
      <c r="CQ49" s="281"/>
      <c r="CR49" s="281"/>
      <c r="CS49" s="281"/>
      <c r="CT49" s="281"/>
      <c r="CU49" s="281"/>
      <c r="CV49" s="281"/>
      <c r="CW49" s="281"/>
      <c r="CX49" s="281"/>
      <c r="CY49" s="281"/>
      <c r="CZ49" s="281"/>
      <c r="DA49" s="281"/>
      <c r="DB49" s="281"/>
      <c r="DC49" s="281"/>
      <c r="DD49" s="281"/>
      <c r="DE49" s="281"/>
      <c r="DF49" s="281"/>
      <c r="DG49" s="281"/>
      <c r="DH49" s="281"/>
      <c r="DI49" s="281"/>
      <c r="DJ49" s="281"/>
      <c r="DK49" s="281"/>
      <c r="DL49" s="281"/>
      <c r="DM49" s="281"/>
      <c r="DN49" s="281"/>
      <c r="DO49" s="281"/>
      <c r="DP49" s="281"/>
      <c r="DQ49" s="281"/>
      <c r="DR49" s="281"/>
      <c r="DS49" s="281"/>
      <c r="DT49" s="281"/>
      <c r="DU49" s="281"/>
      <c r="DV49" s="281"/>
      <c r="DW49" s="281"/>
      <c r="DX49" s="281"/>
      <c r="DY49" s="281"/>
      <c r="DZ49" s="281"/>
      <c r="EA49" s="281"/>
      <c r="EB49" s="281"/>
      <c r="EC49" s="281"/>
      <c r="ED49" s="281"/>
      <c r="EE49" s="281"/>
      <c r="EF49" s="281"/>
      <c r="EG49" s="281"/>
      <c r="EH49" s="281"/>
      <c r="EI49" s="281"/>
      <c r="EJ49" s="281"/>
      <c r="EK49" s="281"/>
      <c r="EL49" s="281"/>
      <c r="EM49" s="281"/>
      <c r="EN49" s="281"/>
      <c r="EO49" s="281"/>
      <c r="EP49" s="281"/>
      <c r="EQ49" s="281"/>
      <c r="ER49" s="281"/>
      <c r="ES49" s="281"/>
      <c r="ET49" s="281"/>
      <c r="EU49" s="281"/>
      <c r="EV49" s="281"/>
      <c r="EW49" s="281"/>
      <c r="EX49" s="281"/>
      <c r="EY49" s="281"/>
      <c r="EZ49" s="281"/>
      <c r="FA49" s="281"/>
      <c r="FB49" s="281"/>
      <c r="FC49" s="281"/>
      <c r="FD49" s="281"/>
      <c r="FE49" s="281"/>
      <c r="FF49" s="281"/>
      <c r="FG49" s="281"/>
      <c r="FH49" s="281"/>
      <c r="FI49" s="281"/>
      <c r="FJ49" s="281"/>
      <c r="FK49" s="281"/>
      <c r="FL49" s="281"/>
    </row>
    <row r="50" spans="1:168" x14ac:dyDescent="0.25">
      <c r="A50" s="494"/>
      <c r="B50" s="494"/>
      <c r="C50" s="222" t="s">
        <v>704</v>
      </c>
      <c r="D50" s="2"/>
      <c r="E50" s="2"/>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228"/>
      <c r="AP50" s="228"/>
      <c r="AQ50" s="228"/>
      <c r="AR50" s="228"/>
      <c r="AS50" s="1"/>
      <c r="AT50" s="228"/>
      <c r="AU50" s="228"/>
      <c r="AV50" s="1"/>
      <c r="AW50" s="1"/>
      <c r="AX50" s="1"/>
      <c r="AY50" s="1"/>
      <c r="AZ50" s="1"/>
      <c r="BA50" s="1"/>
      <c r="BB50" s="1"/>
      <c r="BC50" s="1"/>
      <c r="BD50" s="1"/>
      <c r="BE50" s="1"/>
      <c r="BF50" s="1"/>
      <c r="BG50" s="1"/>
      <c r="BH50" s="1"/>
      <c r="BI50" s="1"/>
      <c r="BJ50" s="228"/>
      <c r="BK50" s="228"/>
      <c r="BL50" s="1"/>
      <c r="BM50" s="1"/>
      <c r="BN50" s="1"/>
      <c r="BO50" s="1"/>
      <c r="BP50" s="1"/>
      <c r="BQ50" s="1"/>
      <c r="BR50" s="1"/>
      <c r="BS50" s="1"/>
      <c r="BT50" s="1"/>
      <c r="BU50" s="1"/>
      <c r="BV50" s="1"/>
      <c r="BW50" s="1"/>
      <c r="BX50" s="1"/>
      <c r="BY50" s="1"/>
      <c r="BZ50" s="1"/>
      <c r="CA50" s="281"/>
      <c r="CB50" s="281"/>
      <c r="CC50" s="281"/>
      <c r="CD50" s="281"/>
      <c r="CE50" s="281"/>
      <c r="CF50" s="281"/>
      <c r="CG50" s="281"/>
      <c r="CH50" s="281"/>
      <c r="CI50" s="281"/>
      <c r="CJ50" s="281"/>
      <c r="CK50" s="281"/>
      <c r="CL50" s="281"/>
      <c r="CM50" s="281"/>
      <c r="CN50" s="281"/>
      <c r="CO50" s="281"/>
      <c r="CP50" s="281"/>
      <c r="CQ50" s="281"/>
      <c r="CR50" s="281"/>
      <c r="CS50" s="281"/>
      <c r="CT50" s="281"/>
      <c r="CU50" s="281"/>
      <c r="CV50" s="281"/>
      <c r="CW50" s="281"/>
      <c r="CX50" s="281"/>
      <c r="CY50" s="281"/>
      <c r="CZ50" s="281"/>
      <c r="DA50" s="281"/>
      <c r="DB50" s="281"/>
      <c r="DC50" s="281"/>
      <c r="DD50" s="281"/>
      <c r="DE50" s="281"/>
      <c r="DF50" s="281"/>
      <c r="DG50" s="281"/>
      <c r="DH50" s="281"/>
      <c r="DI50" s="281"/>
      <c r="DJ50" s="281"/>
      <c r="DK50" s="281"/>
      <c r="DL50" s="281"/>
      <c r="DM50" s="281"/>
      <c r="DN50" s="281"/>
      <c r="DO50" s="281"/>
      <c r="DP50" s="281"/>
      <c r="DQ50" s="281"/>
      <c r="DR50" s="281"/>
      <c r="DS50" s="281"/>
      <c r="DT50" s="281"/>
      <c r="DU50" s="281"/>
      <c r="DV50" s="281"/>
      <c r="DW50" s="281"/>
      <c r="DX50" s="281"/>
      <c r="DY50" s="281"/>
      <c r="DZ50" s="281"/>
      <c r="EA50" s="281"/>
      <c r="EB50" s="281"/>
      <c r="EC50" s="281"/>
      <c r="ED50" s="281"/>
      <c r="EE50" s="281"/>
      <c r="EF50" s="281"/>
      <c r="EG50" s="281"/>
      <c r="EH50" s="281"/>
      <c r="EI50" s="281"/>
      <c r="EJ50" s="281"/>
      <c r="EK50" s="281"/>
      <c r="EL50" s="281"/>
      <c r="EM50" s="281"/>
      <c r="EN50" s="281"/>
      <c r="EO50" s="281"/>
      <c r="EP50" s="281"/>
      <c r="EQ50" s="281"/>
      <c r="ER50" s="281"/>
      <c r="ES50" s="281"/>
      <c r="ET50" s="281"/>
      <c r="EU50" s="281"/>
      <c r="EV50" s="281"/>
      <c r="EW50" s="281"/>
      <c r="EX50" s="281"/>
      <c r="EY50" s="281"/>
      <c r="EZ50" s="281"/>
      <c r="FA50" s="281"/>
      <c r="FB50" s="281"/>
      <c r="FC50" s="281"/>
      <c r="FD50" s="281"/>
      <c r="FE50" s="281"/>
      <c r="FF50" s="281"/>
      <c r="FG50" s="281"/>
      <c r="FH50" s="281"/>
      <c r="FI50" s="281"/>
      <c r="FJ50" s="281"/>
      <c r="FK50" s="281"/>
      <c r="FL50" s="281"/>
    </row>
    <row r="51" spans="1:168" x14ac:dyDescent="0.25">
      <c r="A51" s="494"/>
      <c r="B51" s="1"/>
      <c r="C51" s="1"/>
      <c r="D51" s="2"/>
      <c r="E51" s="2"/>
      <c r="F51" s="1"/>
      <c r="G51" s="1"/>
      <c r="H51" s="1"/>
      <c r="I51" s="1"/>
      <c r="J51" s="1"/>
      <c r="K51" s="1"/>
      <c r="L51" s="1"/>
      <c r="M51" s="1"/>
      <c r="N51" s="1"/>
      <c r="O51" s="1"/>
      <c r="P51" s="1"/>
      <c r="Q51" s="1"/>
      <c r="R51" s="1"/>
      <c r="S51" s="1"/>
      <c r="T51" s="1"/>
      <c r="U51" s="1"/>
      <c r="V51" s="1"/>
      <c r="W51" s="217">
        <f>SUM(W13:W16)</f>
        <v>0</v>
      </c>
      <c r="X51" s="1"/>
      <c r="Y51" s="1"/>
      <c r="Z51" s="1"/>
      <c r="AA51" s="1"/>
      <c r="AB51" s="1"/>
      <c r="AC51" s="1"/>
      <c r="AD51" s="1"/>
      <c r="AE51" s="217">
        <f>COUNTIF(POA_Y,TRUE)</f>
        <v>0</v>
      </c>
      <c r="AF51" s="217">
        <f>COUNTIF(POA_N,TRUE)</f>
        <v>0</v>
      </c>
      <c r="AG51" s="217">
        <f>COUNTIF(Eval_1,TRUE)</f>
        <v>27</v>
      </c>
      <c r="AH51" s="1"/>
      <c r="AI51" s="1"/>
      <c r="AJ51" s="1"/>
      <c r="AK51" s="1"/>
      <c r="AL51" s="1"/>
      <c r="AM51" s="217">
        <f>COUNTA(Cause_Codes)</f>
        <v>0</v>
      </c>
      <c r="AN51" s="1" t="s">
        <v>705</v>
      </c>
      <c r="AO51" s="228"/>
      <c r="AP51" s="228"/>
      <c r="AQ51" s="228"/>
      <c r="AR51" s="228"/>
      <c r="AS51" s="1"/>
      <c r="AT51" s="228"/>
      <c r="AU51" s="228"/>
      <c r="AV51" s="231">
        <f>(COUNTA(AV16:AV44)-2)+(COUNTBLANK(Show_Setup)-2)/3</f>
        <v>9</v>
      </c>
      <c r="AW51" s="1"/>
      <c r="AX51" s="231">
        <f>(COUNTA(AX16:AX44)-2)+(COUNTBLANK(Show_MR2)-2)/3</f>
        <v>9</v>
      </c>
      <c r="AY51" s="1"/>
      <c r="AZ51" s="231">
        <f>(COUNTA(AZ16:AZ44)-2)+(COUNTBLANK(Show_DP)-2)/3</f>
        <v>9</v>
      </c>
      <c r="BA51" s="1"/>
      <c r="BB51" s="231">
        <f>(COUNTA(BB16:BB44)-2)+(COUNTBLANK(Show_SS)-2)/3</f>
        <v>9</v>
      </c>
      <c r="BC51" s="1"/>
      <c r="BD51" s="231">
        <f>(COUNTA(BD16:BD44)-2)+(COUNTBLANK(Show_SP)-2)/3</f>
        <v>9</v>
      </c>
      <c r="BE51" s="1"/>
      <c r="BF51" s="231">
        <f>(COUNTA(BF16:BF44)-2)+(COUNTBLANK(Show_FM)-2)/3</f>
        <v>9</v>
      </c>
      <c r="BG51" s="1"/>
      <c r="BH51" s="1"/>
      <c r="BI51" s="1"/>
      <c r="BJ51" s="228"/>
      <c r="BK51" s="228"/>
      <c r="BL51" s="1"/>
      <c r="BM51" s="1"/>
      <c r="BN51" s="1"/>
      <c r="BO51" s="1"/>
      <c r="BP51" s="1"/>
      <c r="BQ51" s="1"/>
      <c r="BR51" s="1"/>
      <c r="BS51" s="1"/>
      <c r="BT51" s="1"/>
      <c r="BU51" s="1"/>
      <c r="BV51" s="1"/>
      <c r="BW51" s="1"/>
      <c r="BX51" s="1"/>
      <c r="BY51" s="1"/>
      <c r="BZ51" s="1"/>
      <c r="CA51" s="281"/>
      <c r="CB51" s="281"/>
      <c r="CC51" s="281"/>
      <c r="CD51" s="281"/>
      <c r="CE51" s="281"/>
      <c r="CF51" s="281"/>
      <c r="CG51" s="281"/>
      <c r="CH51" s="281"/>
      <c r="CI51" s="281"/>
      <c r="CJ51" s="281"/>
      <c r="CK51" s="281"/>
      <c r="CL51" s="281"/>
      <c r="CM51" s="281"/>
      <c r="CN51" s="281"/>
      <c r="CO51" s="281"/>
      <c r="CP51" s="281"/>
      <c r="CQ51" s="281"/>
      <c r="CR51" s="281"/>
      <c r="CS51" s="281"/>
      <c r="CT51" s="281"/>
      <c r="CU51" s="281"/>
      <c r="CV51" s="281"/>
      <c r="CW51" s="281"/>
      <c r="CX51" s="281"/>
      <c r="CY51" s="281"/>
      <c r="CZ51" s="281"/>
      <c r="DA51" s="281"/>
      <c r="DB51" s="281"/>
      <c r="DC51" s="281"/>
      <c r="DD51" s="281"/>
      <c r="DE51" s="281"/>
      <c r="DF51" s="281"/>
      <c r="DG51" s="281"/>
      <c r="DH51" s="281"/>
      <c r="DI51" s="281"/>
      <c r="DJ51" s="281"/>
      <c r="DK51" s="281"/>
      <c r="DL51" s="281"/>
      <c r="DM51" s="281"/>
      <c r="DN51" s="281"/>
      <c r="DO51" s="281"/>
      <c r="DP51" s="281"/>
      <c r="DQ51" s="281"/>
      <c r="DR51" s="281"/>
      <c r="DS51" s="281"/>
      <c r="DT51" s="281"/>
      <c r="DU51" s="281"/>
      <c r="DV51" s="281"/>
      <c r="DW51" s="281"/>
      <c r="DX51" s="281"/>
      <c r="DY51" s="281"/>
      <c r="DZ51" s="281"/>
      <c r="EA51" s="281"/>
      <c r="EB51" s="281"/>
      <c r="EC51" s="281"/>
      <c r="ED51" s="281"/>
      <c r="EE51" s="281"/>
      <c r="EF51" s="281"/>
      <c r="EG51" s="281"/>
      <c r="EH51" s="281"/>
      <c r="EI51" s="281"/>
      <c r="EJ51" s="281"/>
      <c r="EK51" s="281"/>
      <c r="EL51" s="281"/>
      <c r="EM51" s="281"/>
      <c r="EN51" s="281"/>
      <c r="EO51" s="281"/>
      <c r="EP51" s="281"/>
      <c r="EQ51" s="281"/>
      <c r="ER51" s="281"/>
      <c r="ES51" s="281"/>
      <c r="ET51" s="281"/>
      <c r="EU51" s="281"/>
      <c r="EV51" s="281"/>
      <c r="EW51" s="281"/>
      <c r="EX51" s="281"/>
      <c r="EY51" s="281"/>
      <c r="EZ51" s="281"/>
      <c r="FA51" s="281"/>
      <c r="FB51" s="281"/>
      <c r="FC51" s="281"/>
      <c r="FD51" s="281"/>
      <c r="FE51" s="281"/>
      <c r="FF51" s="281"/>
      <c r="FG51" s="281"/>
      <c r="FH51" s="281"/>
      <c r="FI51" s="281"/>
      <c r="FJ51" s="281"/>
      <c r="FK51" s="281"/>
      <c r="FL51" s="281"/>
    </row>
    <row r="52" spans="1:168" x14ac:dyDescent="0.25">
      <c r="A52" s="494"/>
      <c r="B52" s="1"/>
      <c r="C52" s="1"/>
      <c r="D52" s="2"/>
      <c r="E52" s="2"/>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217">
        <f>SUM(ST)+SUM(PA)+SUM(CA)</f>
        <v>0</v>
      </c>
      <c r="AN52" s="1" t="s">
        <v>706</v>
      </c>
      <c r="AO52" s="228"/>
      <c r="AP52" s="228"/>
      <c r="AQ52" s="228"/>
      <c r="AR52" s="228"/>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281"/>
      <c r="CB52" s="281"/>
      <c r="CC52" s="281"/>
      <c r="CD52" s="281"/>
      <c r="CE52" s="281"/>
      <c r="CF52" s="281"/>
      <c r="CG52" s="281"/>
      <c r="CH52" s="281"/>
      <c r="CI52" s="281"/>
      <c r="CJ52" s="281"/>
      <c r="CK52" s="281"/>
      <c r="CL52" s="281"/>
      <c r="CM52" s="281"/>
      <c r="CN52" s="281"/>
      <c r="CO52" s="281"/>
      <c r="CP52" s="281"/>
      <c r="CQ52" s="281"/>
      <c r="CR52" s="281"/>
      <c r="CS52" s="281"/>
      <c r="CT52" s="281"/>
      <c r="CU52" s="281"/>
      <c r="CV52" s="281"/>
      <c r="CW52" s="281"/>
      <c r="CX52" s="281"/>
      <c r="CY52" s="281"/>
      <c r="CZ52" s="281"/>
      <c r="DA52" s="281"/>
      <c r="DB52" s="281"/>
      <c r="DC52" s="281"/>
      <c r="DD52" s="281"/>
      <c r="DE52" s="281"/>
      <c r="DF52" s="281"/>
      <c r="DG52" s="281"/>
      <c r="DH52" s="281"/>
      <c r="DI52" s="281"/>
      <c r="DJ52" s="281"/>
      <c r="DK52" s="281"/>
      <c r="DL52" s="281"/>
      <c r="DM52" s="281"/>
      <c r="DN52" s="281"/>
      <c r="DO52" s="281"/>
      <c r="DP52" s="281"/>
      <c r="DQ52" s="281"/>
      <c r="DR52" s="281"/>
      <c r="DS52" s="281"/>
      <c r="DT52" s="281"/>
      <c r="DU52" s="281"/>
      <c r="DV52" s="281"/>
      <c r="DW52" s="281"/>
      <c r="DX52" s="281"/>
      <c r="DY52" s="281"/>
      <c r="DZ52" s="281"/>
      <c r="EA52" s="281"/>
      <c r="EB52" s="281"/>
      <c r="EC52" s="281"/>
      <c r="ED52" s="281"/>
      <c r="EE52" s="281"/>
      <c r="EF52" s="281"/>
      <c r="EG52" s="281"/>
      <c r="EH52" s="281"/>
      <c r="EI52" s="281"/>
      <c r="EJ52" s="281"/>
      <c r="EK52" s="281"/>
      <c r="EL52" s="281"/>
      <c r="EM52" s="281"/>
      <c r="EN52" s="281"/>
      <c r="EO52" s="281"/>
      <c r="EP52" s="281"/>
      <c r="EQ52" s="281"/>
      <c r="ER52" s="281"/>
      <c r="ES52" s="281"/>
      <c r="ET52" s="281"/>
      <c r="EU52" s="281"/>
      <c r="EV52" s="281"/>
      <c r="EW52" s="281"/>
      <c r="EX52" s="281"/>
      <c r="EY52" s="281"/>
      <c r="EZ52" s="281"/>
      <c r="FA52" s="281"/>
      <c r="FB52" s="281"/>
      <c r="FC52" s="281"/>
      <c r="FD52" s="281"/>
      <c r="FE52" s="281"/>
      <c r="FF52" s="281"/>
      <c r="FG52" s="281"/>
      <c r="FH52" s="281"/>
      <c r="FI52" s="281"/>
      <c r="FJ52" s="281"/>
      <c r="FK52" s="281"/>
      <c r="FL52" s="281"/>
    </row>
    <row r="53" spans="1:168" x14ac:dyDescent="0.25">
      <c r="A53" s="494"/>
      <c r="B53" s="1"/>
      <c r="C53" s="1"/>
      <c r="D53" s="2"/>
      <c r="E53" s="2"/>
      <c r="F53" s="1"/>
      <c r="G53" s="1"/>
      <c r="H53" s="1"/>
      <c r="I53" s="1"/>
      <c r="J53" s="1"/>
      <c r="K53" s="1"/>
      <c r="L53" s="1"/>
      <c r="M53" s="1"/>
      <c r="N53" s="1"/>
      <c r="O53" s="1"/>
      <c r="P53" s="1"/>
      <c r="Q53" s="1"/>
      <c r="R53" s="1"/>
      <c r="S53" s="1"/>
      <c r="T53" s="1"/>
      <c r="U53" s="1"/>
      <c r="V53" s="1"/>
      <c r="W53" s="217">
        <f>Find_1</f>
        <v>0</v>
      </c>
      <c r="X53" s="1"/>
      <c r="Y53" s="1"/>
      <c r="Z53" s="1"/>
      <c r="AA53" s="1"/>
      <c r="AB53" s="1"/>
      <c r="AC53" s="1"/>
      <c r="AD53" s="1"/>
      <c r="AE53" s="1"/>
      <c r="AF53" s="1"/>
      <c r="AG53" s="1"/>
      <c r="AH53" s="1"/>
      <c r="AI53" s="1"/>
      <c r="AJ53" s="1"/>
      <c r="AK53" s="1"/>
      <c r="AL53" s="1"/>
      <c r="AM53" s="217">
        <f>SUM(COUNTIF(Cause_Codes,"{C08a}"),COUNTIF(Cause_Codes,"{C08b}"),COUNTIF(Cause_Codes,"{C08c}"),COUNTIF(Cause_Codes,"{C08d}"),COUNTIF(Cause_Codes,"{C08e}"),COUNTIF(Cause_Codes,"{C08f}"))-COUNTA(CC08_Practices)</f>
        <v>0</v>
      </c>
      <c r="AN53" s="1" t="s">
        <v>707</v>
      </c>
      <c r="AO53" s="228"/>
      <c r="AP53" s="228"/>
      <c r="AQ53" s="228"/>
      <c r="AR53" s="228"/>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281"/>
      <c r="CB53" s="281"/>
      <c r="CC53" s="281"/>
      <c r="CD53" s="281"/>
      <c r="CE53" s="281"/>
      <c r="CF53" s="281"/>
      <c r="CG53" s="281"/>
      <c r="CH53" s="281"/>
      <c r="CI53" s="281"/>
      <c r="CJ53" s="281"/>
      <c r="CK53" s="281"/>
      <c r="CL53" s="281"/>
      <c r="CM53" s="281"/>
      <c r="CN53" s="281"/>
      <c r="CO53" s="281"/>
      <c r="CP53" s="281"/>
      <c r="CQ53" s="281"/>
      <c r="CR53" s="281"/>
      <c r="CS53" s="281"/>
      <c r="CT53" s="281"/>
      <c r="CU53" s="281"/>
      <c r="CV53" s="281"/>
      <c r="CW53" s="281"/>
      <c r="CX53" s="281"/>
      <c r="CY53" s="281"/>
      <c r="CZ53" s="281"/>
      <c r="DA53" s="281"/>
      <c r="DB53" s="281"/>
      <c r="DC53" s="281"/>
      <c r="DD53" s="281"/>
      <c r="DE53" s="281"/>
      <c r="DF53" s="281"/>
      <c r="DG53" s="281"/>
      <c r="DH53" s="281"/>
      <c r="DI53" s="281"/>
      <c r="DJ53" s="281"/>
      <c r="DK53" s="281"/>
      <c r="DL53" s="281"/>
      <c r="DM53" s="281"/>
      <c r="DN53" s="281"/>
      <c r="DO53" s="281"/>
      <c r="DP53" s="281"/>
      <c r="DQ53" s="281"/>
      <c r="DR53" s="281"/>
      <c r="DS53" s="281"/>
      <c r="DT53" s="281"/>
      <c r="DU53" s="281"/>
      <c r="DV53" s="281"/>
      <c r="DW53" s="281"/>
      <c r="DX53" s="281"/>
      <c r="DY53" s="281"/>
      <c r="DZ53" s="281"/>
      <c r="EA53" s="281"/>
      <c r="EB53" s="281"/>
      <c r="EC53" s="281"/>
      <c r="ED53" s="281"/>
      <c r="EE53" s="281"/>
      <c r="EF53" s="281"/>
      <c r="EG53" s="281"/>
      <c r="EH53" s="281"/>
      <c r="EI53" s="281"/>
      <c r="EJ53" s="281"/>
      <c r="EK53" s="281"/>
      <c r="EL53" s="281"/>
      <c r="EM53" s="281"/>
      <c r="EN53" s="281"/>
      <c r="EO53" s="281"/>
      <c r="EP53" s="281"/>
      <c r="EQ53" s="281"/>
      <c r="ER53" s="281"/>
      <c r="ES53" s="281"/>
      <c r="ET53" s="281"/>
      <c r="EU53" s="281"/>
      <c r="EV53" s="281"/>
      <c r="EW53" s="281"/>
      <c r="EX53" s="281"/>
      <c r="EY53" s="281"/>
      <c r="EZ53" s="281"/>
      <c r="FA53" s="281"/>
      <c r="FB53" s="281"/>
      <c r="FC53" s="281"/>
      <c r="FD53" s="281"/>
      <c r="FE53" s="281"/>
      <c r="FF53" s="281"/>
      <c r="FG53" s="281"/>
      <c r="FH53" s="281"/>
      <c r="FI53" s="281"/>
      <c r="FJ53" s="281"/>
      <c r="FK53" s="281"/>
      <c r="FL53" s="281"/>
    </row>
    <row r="54" spans="1:168" x14ac:dyDescent="0.25">
      <c r="A54" s="494"/>
      <c r="B54" s="1"/>
      <c r="C54" s="1"/>
      <c r="D54" s="2"/>
      <c r="E54" s="2"/>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217">
        <f>SUM(COUNTIF(Cause_Codes,"{C99}"),COUNTIF(Cause_Codes,"{S99}"))-COUNTA(Others)</f>
        <v>0</v>
      </c>
      <c r="AN54" s="1" t="s">
        <v>708</v>
      </c>
      <c r="AO54" s="228"/>
      <c r="AP54" s="228"/>
      <c r="AQ54" s="228"/>
      <c r="AR54" s="228"/>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281"/>
      <c r="CB54" s="281"/>
      <c r="CC54" s="281"/>
      <c r="CD54" s="281"/>
      <c r="CE54" s="281"/>
      <c r="CF54" s="281"/>
      <c r="CG54" s="281"/>
      <c r="CH54" s="281"/>
      <c r="CI54" s="281"/>
      <c r="CJ54" s="281"/>
      <c r="CK54" s="281"/>
      <c r="CL54" s="281"/>
      <c r="CM54" s="281"/>
      <c r="CN54" s="281"/>
      <c r="CO54" s="281"/>
      <c r="CP54" s="281"/>
      <c r="CQ54" s="281"/>
      <c r="CR54" s="281"/>
      <c r="CS54" s="281"/>
      <c r="CT54" s="281"/>
      <c r="CU54" s="281"/>
      <c r="CV54" s="281"/>
      <c r="CW54" s="281"/>
      <c r="CX54" s="281"/>
      <c r="CY54" s="281"/>
      <c r="CZ54" s="281"/>
      <c r="DA54" s="281"/>
      <c r="DB54" s="281"/>
      <c r="DC54" s="281"/>
      <c r="DD54" s="281"/>
      <c r="DE54" s="281"/>
      <c r="DF54" s="281"/>
      <c r="DG54" s="281"/>
      <c r="DH54" s="281"/>
      <c r="DI54" s="281"/>
      <c r="DJ54" s="281"/>
      <c r="DK54" s="281"/>
      <c r="DL54" s="281"/>
      <c r="DM54" s="281"/>
      <c r="DN54" s="281"/>
      <c r="DO54" s="281"/>
      <c r="DP54" s="281"/>
      <c r="DQ54" s="281"/>
      <c r="DR54" s="281"/>
      <c r="DS54" s="281"/>
      <c r="DT54" s="281"/>
      <c r="DU54" s="281"/>
      <c r="DV54" s="281"/>
      <c r="DW54" s="281"/>
      <c r="DX54" s="281"/>
      <c r="DY54" s="281"/>
      <c r="DZ54" s="281"/>
      <c r="EA54" s="281"/>
      <c r="EB54" s="281"/>
      <c r="EC54" s="281"/>
      <c r="ED54" s="281"/>
      <c r="EE54" s="281"/>
      <c r="EF54" s="281"/>
      <c r="EG54" s="281"/>
      <c r="EH54" s="281"/>
      <c r="EI54" s="281"/>
      <c r="EJ54" s="281"/>
      <c r="EK54" s="281"/>
      <c r="EL54" s="281"/>
      <c r="EM54" s="281"/>
      <c r="EN54" s="281"/>
      <c r="EO54" s="281"/>
      <c r="EP54" s="281"/>
      <c r="EQ54" s="281"/>
      <c r="ER54" s="281"/>
      <c r="ES54" s="281"/>
      <c r="ET54" s="281"/>
      <c r="EU54" s="281"/>
      <c r="EV54" s="281"/>
      <c r="EW54" s="281"/>
      <c r="EX54" s="281"/>
      <c r="EY54" s="281"/>
      <c r="EZ54" s="281"/>
      <c r="FA54" s="281"/>
      <c r="FB54" s="281"/>
      <c r="FC54" s="281"/>
      <c r="FD54" s="281"/>
      <c r="FE54" s="281"/>
      <c r="FF54" s="281"/>
      <c r="FG54" s="281"/>
      <c r="FH54" s="281"/>
      <c r="FI54" s="281"/>
      <c r="FJ54" s="281"/>
      <c r="FK54" s="281"/>
      <c r="FL54" s="281"/>
    </row>
    <row r="55" spans="1:168" x14ac:dyDescent="0.25">
      <c r="A55" s="494"/>
      <c r="B55" s="1"/>
      <c r="C55" s="1"/>
      <c r="D55" s="2"/>
      <c r="E55" s="2"/>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228"/>
      <c r="AP55" s="228"/>
      <c r="AQ55" s="228"/>
      <c r="AR55" s="228"/>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281"/>
      <c r="CB55" s="281"/>
      <c r="CC55" s="281"/>
      <c r="CD55" s="281"/>
      <c r="CE55" s="281"/>
      <c r="CF55" s="281"/>
      <c r="CG55" s="281"/>
      <c r="CH55" s="281"/>
      <c r="CI55" s="281"/>
      <c r="CJ55" s="281"/>
      <c r="CK55" s="281"/>
      <c r="CL55" s="281"/>
      <c r="CM55" s="281"/>
      <c r="CN55" s="281"/>
      <c r="CO55" s="281"/>
      <c r="CP55" s="281"/>
      <c r="CQ55" s="281"/>
      <c r="CR55" s="281"/>
      <c r="CS55" s="281"/>
      <c r="CT55" s="281"/>
      <c r="CU55" s="281"/>
      <c r="CV55" s="281"/>
      <c r="CW55" s="281"/>
      <c r="CX55" s="281"/>
      <c r="CY55" s="281"/>
      <c r="CZ55" s="281"/>
      <c r="DA55" s="281"/>
      <c r="DB55" s="281"/>
      <c r="DC55" s="281"/>
      <c r="DD55" s="281"/>
      <c r="DE55" s="281"/>
      <c r="DF55" s="281"/>
      <c r="DG55" s="281"/>
      <c r="DH55" s="281"/>
      <c r="DI55" s="281"/>
      <c r="DJ55" s="281"/>
      <c r="DK55" s="281"/>
      <c r="DL55" s="281"/>
      <c r="DM55" s="281"/>
      <c r="DN55" s="281"/>
      <c r="DO55" s="281"/>
      <c r="DP55" s="281"/>
      <c r="DQ55" s="281"/>
      <c r="DR55" s="281"/>
      <c r="DS55" s="281"/>
      <c r="DT55" s="281"/>
      <c r="DU55" s="281"/>
      <c r="DV55" s="281"/>
      <c r="DW55" s="281"/>
      <c r="DX55" s="281"/>
      <c r="DY55" s="281"/>
      <c r="DZ55" s="281"/>
      <c r="EA55" s="281"/>
      <c r="EB55" s="281"/>
      <c r="EC55" s="281"/>
      <c r="ED55" s="281"/>
      <c r="EE55" s="281"/>
      <c r="EF55" s="281"/>
      <c r="EG55" s="281"/>
      <c r="EH55" s="281"/>
      <c r="EI55" s="281"/>
      <c r="EJ55" s="281"/>
      <c r="EK55" s="281"/>
      <c r="EL55" s="281"/>
      <c r="EM55" s="281"/>
      <c r="EN55" s="281"/>
      <c r="EO55" s="281"/>
      <c r="EP55" s="281"/>
      <c r="EQ55" s="281"/>
      <c r="ER55" s="281"/>
      <c r="ES55" s="281"/>
      <c r="ET55" s="281"/>
      <c r="EU55" s="281"/>
      <c r="EV55" s="281"/>
      <c r="EW55" s="281"/>
      <c r="EX55" s="281"/>
      <c r="EY55" s="281"/>
      <c r="EZ55" s="281"/>
      <c r="FA55" s="281"/>
      <c r="FB55" s="281"/>
      <c r="FC55" s="281"/>
      <c r="FD55" s="281"/>
      <c r="FE55" s="281"/>
      <c r="FF55" s="281"/>
      <c r="FG55" s="281"/>
      <c r="FH55" s="281"/>
      <c r="FI55" s="281"/>
      <c r="FJ55" s="281"/>
      <c r="FK55" s="281"/>
      <c r="FL55" s="281"/>
    </row>
    <row r="56" spans="1:168" x14ac:dyDescent="0.25">
      <c r="A56" s="494"/>
      <c r="B56" s="1"/>
      <c r="C56" s="1"/>
      <c r="D56" s="2"/>
      <c r="E56" s="2"/>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228"/>
      <c r="AP56" s="228"/>
      <c r="AQ56" s="228"/>
      <c r="AR56" s="228"/>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281"/>
      <c r="CB56" s="281"/>
      <c r="CC56" s="281"/>
      <c r="CD56" s="281"/>
      <c r="CE56" s="281"/>
      <c r="CF56" s="281"/>
      <c r="CG56" s="281"/>
      <c r="CH56" s="281"/>
      <c r="CI56" s="281"/>
      <c r="CJ56" s="281"/>
      <c r="CK56" s="281"/>
      <c r="CL56" s="281"/>
      <c r="CM56" s="281"/>
      <c r="CN56" s="281"/>
      <c r="CO56" s="281"/>
      <c r="CP56" s="281"/>
      <c r="CQ56" s="281"/>
      <c r="CR56" s="281"/>
      <c r="CS56" s="281"/>
      <c r="CT56" s="281"/>
      <c r="CU56" s="281"/>
      <c r="CV56" s="281"/>
      <c r="CW56" s="281"/>
      <c r="CX56" s="281"/>
      <c r="CY56" s="281"/>
      <c r="CZ56" s="281"/>
      <c r="DA56" s="281"/>
      <c r="DB56" s="281"/>
      <c r="DC56" s="281"/>
      <c r="DD56" s="281"/>
      <c r="DE56" s="281"/>
      <c r="DF56" s="281"/>
      <c r="DG56" s="281"/>
      <c r="DH56" s="281"/>
      <c r="DI56" s="281"/>
      <c r="DJ56" s="281"/>
      <c r="DK56" s="281"/>
      <c r="DL56" s="281"/>
      <c r="DM56" s="281"/>
      <c r="DN56" s="281"/>
      <c r="DO56" s="281"/>
      <c r="DP56" s="281"/>
      <c r="DQ56" s="281"/>
      <c r="DR56" s="281"/>
      <c r="DS56" s="281"/>
      <c r="DT56" s="281"/>
      <c r="DU56" s="281"/>
      <c r="DV56" s="281"/>
      <c r="DW56" s="281"/>
      <c r="DX56" s="281"/>
      <c r="DY56" s="281"/>
      <c r="DZ56" s="281"/>
      <c r="EA56" s="281"/>
      <c r="EB56" s="281"/>
      <c r="EC56" s="281"/>
      <c r="ED56" s="281"/>
      <c r="EE56" s="281"/>
      <c r="EF56" s="281"/>
      <c r="EG56" s="281"/>
      <c r="EH56" s="281"/>
      <c r="EI56" s="281"/>
      <c r="EJ56" s="281"/>
      <c r="EK56" s="281"/>
      <c r="EL56" s="281"/>
      <c r="EM56" s="281"/>
      <c r="EN56" s="281"/>
      <c r="EO56" s="281"/>
      <c r="EP56" s="281"/>
      <c r="EQ56" s="281"/>
      <c r="ER56" s="281"/>
      <c r="ES56" s="281"/>
      <c r="ET56" s="281"/>
      <c r="EU56" s="281"/>
      <c r="EV56" s="281"/>
      <c r="EW56" s="281"/>
      <c r="EX56" s="281"/>
      <c r="EY56" s="281"/>
      <c r="EZ56" s="281"/>
      <c r="FA56" s="281"/>
      <c r="FB56" s="281"/>
      <c r="FC56" s="281"/>
      <c r="FD56" s="281"/>
      <c r="FE56" s="281"/>
      <c r="FF56" s="281"/>
      <c r="FG56" s="281"/>
      <c r="FH56" s="281"/>
      <c r="FI56" s="281"/>
      <c r="FJ56" s="281"/>
      <c r="FK56" s="281"/>
      <c r="FL56" s="281"/>
    </row>
    <row r="57" spans="1:168" x14ac:dyDescent="0.25">
      <c r="A57" s="494"/>
      <c r="B57" s="1"/>
      <c r="C57" s="1"/>
      <c r="D57" s="2"/>
      <c r="E57" s="2"/>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228"/>
      <c r="AP57" s="228"/>
      <c r="AQ57" s="228"/>
      <c r="AR57" s="228"/>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281"/>
      <c r="CB57" s="281"/>
      <c r="CC57" s="281"/>
      <c r="CD57" s="281"/>
      <c r="CE57" s="281"/>
      <c r="CF57" s="281"/>
      <c r="CG57" s="281"/>
      <c r="CH57" s="281"/>
      <c r="CI57" s="281"/>
      <c r="CJ57" s="281"/>
      <c r="CK57" s="281"/>
      <c r="CL57" s="281"/>
      <c r="CM57" s="281"/>
      <c r="CN57" s="281"/>
      <c r="CO57" s="281"/>
      <c r="CP57" s="281"/>
      <c r="CQ57" s="281"/>
      <c r="CR57" s="281"/>
      <c r="CS57" s="281"/>
      <c r="CT57" s="281"/>
      <c r="CU57" s="281"/>
      <c r="CV57" s="281"/>
      <c r="CW57" s="281"/>
      <c r="CX57" s="281"/>
      <c r="CY57" s="281"/>
      <c r="CZ57" s="281"/>
      <c r="DA57" s="281"/>
      <c r="DB57" s="281"/>
      <c r="DC57" s="281"/>
      <c r="DD57" s="281"/>
      <c r="DE57" s="281"/>
      <c r="DF57" s="281"/>
      <c r="DG57" s="281"/>
      <c r="DH57" s="281"/>
      <c r="DI57" s="281"/>
      <c r="DJ57" s="281"/>
      <c r="DK57" s="281"/>
      <c r="DL57" s="281"/>
      <c r="DM57" s="281"/>
      <c r="DN57" s="281"/>
      <c r="DO57" s="281"/>
      <c r="DP57" s="281"/>
      <c r="DQ57" s="281"/>
      <c r="DR57" s="281"/>
      <c r="DS57" s="281"/>
      <c r="DT57" s="281"/>
      <c r="DU57" s="281"/>
      <c r="DV57" s="281"/>
      <c r="DW57" s="281"/>
      <c r="DX57" s="281"/>
      <c r="DY57" s="281"/>
      <c r="DZ57" s="281"/>
      <c r="EA57" s="281"/>
      <c r="EB57" s="281"/>
      <c r="EC57" s="281"/>
      <c r="ED57" s="281"/>
      <c r="EE57" s="281"/>
      <c r="EF57" s="281"/>
      <c r="EG57" s="281"/>
      <c r="EH57" s="281"/>
      <c r="EI57" s="281"/>
      <c r="EJ57" s="281"/>
      <c r="EK57" s="281"/>
      <c r="EL57" s="281"/>
      <c r="EM57" s="281"/>
      <c r="EN57" s="281"/>
      <c r="EO57" s="281"/>
      <c r="EP57" s="281"/>
      <c r="EQ57" s="281"/>
      <c r="ER57" s="281"/>
      <c r="ES57" s="281"/>
      <c r="ET57" s="281"/>
      <c r="EU57" s="281"/>
      <c r="EV57" s="281"/>
      <c r="EW57" s="281"/>
      <c r="EX57" s="281"/>
      <c r="EY57" s="281"/>
      <c r="EZ57" s="281"/>
      <c r="FA57" s="281"/>
      <c r="FB57" s="281"/>
      <c r="FC57" s="281"/>
      <c r="FD57" s="281"/>
      <c r="FE57" s="281"/>
      <c r="FF57" s="281"/>
      <c r="FG57" s="281"/>
      <c r="FH57" s="281"/>
      <c r="FI57" s="281"/>
      <c r="FJ57" s="281"/>
      <c r="FK57" s="281"/>
      <c r="FL57" s="281"/>
    </row>
    <row r="58" spans="1:168" x14ac:dyDescent="0.25">
      <c r="A58" s="494"/>
      <c r="B58" s="1"/>
      <c r="C58" s="1"/>
      <c r="D58" s="2"/>
      <c r="E58" s="2"/>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228"/>
      <c r="AP58" s="228"/>
      <c r="AQ58" s="228"/>
      <c r="AR58" s="228"/>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281"/>
      <c r="CB58" s="281"/>
      <c r="CC58" s="281"/>
      <c r="CD58" s="281"/>
      <c r="CE58" s="281"/>
      <c r="CF58" s="281"/>
      <c r="CG58" s="281"/>
      <c r="CH58" s="281"/>
      <c r="CI58" s="281"/>
      <c r="CJ58" s="281"/>
      <c r="CK58" s="281"/>
      <c r="CL58" s="281"/>
      <c r="CM58" s="281"/>
      <c r="CN58" s="281"/>
      <c r="CO58" s="281"/>
      <c r="CP58" s="281"/>
      <c r="CQ58" s="281"/>
      <c r="CR58" s="281"/>
      <c r="CS58" s="281"/>
      <c r="CT58" s="281"/>
      <c r="CU58" s="281"/>
      <c r="CV58" s="281"/>
      <c r="CW58" s="281"/>
      <c r="CX58" s="281"/>
      <c r="CY58" s="281"/>
      <c r="CZ58" s="281"/>
      <c r="DA58" s="281"/>
      <c r="DB58" s="281"/>
      <c r="DC58" s="281"/>
      <c r="DD58" s="281"/>
      <c r="DE58" s="281"/>
      <c r="DF58" s="281"/>
      <c r="DG58" s="281"/>
      <c r="DH58" s="281"/>
      <c r="DI58" s="281"/>
      <c r="DJ58" s="281"/>
      <c r="DK58" s="281"/>
      <c r="DL58" s="281"/>
      <c r="DM58" s="281"/>
      <c r="DN58" s="281"/>
      <c r="DO58" s="281"/>
      <c r="DP58" s="281"/>
      <c r="DQ58" s="281"/>
      <c r="DR58" s="281"/>
      <c r="DS58" s="281"/>
      <c r="DT58" s="281"/>
      <c r="DU58" s="281"/>
      <c r="DV58" s="281"/>
      <c r="DW58" s="281"/>
      <c r="DX58" s="281"/>
      <c r="DY58" s="281"/>
      <c r="DZ58" s="281"/>
      <c r="EA58" s="281"/>
      <c r="EB58" s="281"/>
      <c r="EC58" s="281"/>
      <c r="ED58" s="281"/>
      <c r="EE58" s="281"/>
      <c r="EF58" s="281"/>
      <c r="EG58" s="281"/>
      <c r="EH58" s="281"/>
      <c r="EI58" s="281"/>
      <c r="EJ58" s="281"/>
      <c r="EK58" s="281"/>
      <c r="EL58" s="281"/>
      <c r="EM58" s="281"/>
      <c r="EN58" s="281"/>
      <c r="EO58" s="281"/>
      <c r="EP58" s="281"/>
      <c r="EQ58" s="281"/>
      <c r="ER58" s="281"/>
      <c r="ES58" s="281"/>
      <c r="ET58" s="281"/>
      <c r="EU58" s="281"/>
      <c r="EV58" s="281"/>
      <c r="EW58" s="281"/>
      <c r="EX58" s="281"/>
      <c r="EY58" s="281"/>
      <c r="EZ58" s="281"/>
      <c r="FA58" s="281"/>
      <c r="FB58" s="281"/>
      <c r="FC58" s="281"/>
      <c r="FD58" s="281"/>
      <c r="FE58" s="281"/>
      <c r="FF58" s="281"/>
      <c r="FG58" s="281"/>
      <c r="FH58" s="281"/>
      <c r="FI58" s="281"/>
      <c r="FJ58" s="281"/>
      <c r="FK58" s="281"/>
      <c r="FL58" s="281"/>
    </row>
    <row r="59" spans="1:168" x14ac:dyDescent="0.25">
      <c r="A59" s="494"/>
      <c r="B59" s="1"/>
      <c r="C59" s="1"/>
      <c r="D59" s="2"/>
      <c r="E59" s="2"/>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228"/>
      <c r="AP59" s="228"/>
      <c r="AQ59" s="228"/>
      <c r="AR59" s="228"/>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281"/>
      <c r="CB59" s="281"/>
      <c r="CC59" s="281"/>
      <c r="CD59" s="281"/>
      <c r="CE59" s="281"/>
      <c r="CF59" s="281"/>
      <c r="CG59" s="281"/>
      <c r="CH59" s="281"/>
      <c r="CI59" s="281"/>
      <c r="CJ59" s="281"/>
      <c r="CK59" s="281"/>
      <c r="CL59" s="281"/>
      <c r="CM59" s="281"/>
      <c r="CN59" s="281"/>
      <c r="CO59" s="281"/>
      <c r="CP59" s="281"/>
      <c r="CQ59" s="281"/>
      <c r="CR59" s="281"/>
      <c r="CS59" s="281"/>
      <c r="CT59" s="281"/>
      <c r="CU59" s="281"/>
      <c r="CV59" s="281"/>
      <c r="CW59" s="281"/>
      <c r="CX59" s="281"/>
      <c r="CY59" s="281"/>
      <c r="CZ59" s="281"/>
      <c r="DA59" s="281"/>
      <c r="DB59" s="281"/>
      <c r="DC59" s="281"/>
      <c r="DD59" s="281"/>
      <c r="DE59" s="281"/>
      <c r="DF59" s="281"/>
      <c r="DG59" s="281"/>
      <c r="DH59" s="281"/>
      <c r="DI59" s="281"/>
      <c r="DJ59" s="281"/>
      <c r="DK59" s="281"/>
      <c r="DL59" s="281"/>
      <c r="DM59" s="281"/>
      <c r="DN59" s="281"/>
      <c r="DO59" s="281"/>
      <c r="DP59" s="281"/>
      <c r="DQ59" s="281"/>
      <c r="DR59" s="281"/>
      <c r="DS59" s="281"/>
      <c r="DT59" s="281"/>
      <c r="DU59" s="281"/>
      <c r="DV59" s="281"/>
      <c r="DW59" s="281"/>
      <c r="DX59" s="281"/>
      <c r="DY59" s="281"/>
      <c r="DZ59" s="281"/>
      <c r="EA59" s="281"/>
      <c r="EB59" s="281"/>
      <c r="EC59" s="281"/>
      <c r="ED59" s="281"/>
      <c r="EE59" s="281"/>
      <c r="EF59" s="281"/>
      <c r="EG59" s="281"/>
      <c r="EH59" s="281"/>
      <c r="EI59" s="281"/>
      <c r="EJ59" s="281"/>
      <c r="EK59" s="281"/>
      <c r="EL59" s="281"/>
      <c r="EM59" s="281"/>
      <c r="EN59" s="281"/>
      <c r="EO59" s="281"/>
      <c r="EP59" s="281"/>
      <c r="EQ59" s="281"/>
      <c r="ER59" s="281"/>
      <c r="ES59" s="281"/>
      <c r="ET59" s="281"/>
      <c r="EU59" s="281"/>
      <c r="EV59" s="281"/>
      <c r="EW59" s="281"/>
      <c r="EX59" s="281"/>
      <c r="EY59" s="281"/>
      <c r="EZ59" s="281"/>
      <c r="FA59" s="281"/>
      <c r="FB59" s="281"/>
      <c r="FC59" s="281"/>
      <c r="FD59" s="281"/>
      <c r="FE59" s="281"/>
      <c r="FF59" s="281"/>
      <c r="FG59" s="281"/>
      <c r="FH59" s="281"/>
      <c r="FI59" s="281"/>
      <c r="FJ59" s="281"/>
      <c r="FK59" s="281"/>
      <c r="FL59" s="281"/>
    </row>
    <row r="60" spans="1:168" x14ac:dyDescent="0.25">
      <c r="A60" s="494"/>
      <c r="B60" s="1"/>
      <c r="C60" s="1"/>
      <c r="D60" s="2"/>
      <c r="E60" s="2"/>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228"/>
      <c r="AP60" s="228"/>
      <c r="AQ60" s="228"/>
      <c r="AR60" s="228"/>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281"/>
      <c r="CB60" s="281"/>
      <c r="CC60" s="281"/>
      <c r="CD60" s="281"/>
      <c r="CE60" s="281"/>
      <c r="CF60" s="281"/>
      <c r="CG60" s="281"/>
      <c r="CH60" s="281"/>
      <c r="CI60" s="281"/>
      <c r="CJ60" s="281"/>
      <c r="CK60" s="281"/>
      <c r="CL60" s="281"/>
      <c r="CM60" s="281"/>
      <c r="CN60" s="281"/>
      <c r="CO60" s="281"/>
      <c r="CP60" s="281"/>
      <c r="CQ60" s="281"/>
      <c r="CR60" s="281"/>
      <c r="CS60" s="281"/>
      <c r="CT60" s="281"/>
      <c r="CU60" s="281"/>
      <c r="CV60" s="281"/>
      <c r="CW60" s="281"/>
      <c r="CX60" s="281"/>
      <c r="CY60" s="281"/>
      <c r="CZ60" s="281"/>
      <c r="DA60" s="281"/>
      <c r="DB60" s="281"/>
      <c r="DC60" s="281"/>
      <c r="DD60" s="281"/>
      <c r="DE60" s="281"/>
      <c r="DF60" s="281"/>
      <c r="DG60" s="281"/>
      <c r="DH60" s="281"/>
      <c r="DI60" s="281"/>
      <c r="DJ60" s="281"/>
      <c r="DK60" s="281"/>
      <c r="DL60" s="281"/>
      <c r="DM60" s="281"/>
      <c r="DN60" s="281"/>
      <c r="DO60" s="281"/>
      <c r="DP60" s="281"/>
      <c r="DQ60" s="281"/>
      <c r="DR60" s="281"/>
      <c r="DS60" s="281"/>
      <c r="DT60" s="281"/>
      <c r="DU60" s="281"/>
      <c r="DV60" s="281"/>
      <c r="DW60" s="281"/>
      <c r="DX60" s="281"/>
      <c r="DY60" s="281"/>
      <c r="DZ60" s="281"/>
      <c r="EA60" s="281"/>
      <c r="EB60" s="281"/>
      <c r="EC60" s="281"/>
      <c r="ED60" s="281"/>
      <c r="EE60" s="281"/>
      <c r="EF60" s="281"/>
      <c r="EG60" s="281"/>
      <c r="EH60" s="281"/>
      <c r="EI60" s="281"/>
      <c r="EJ60" s="281"/>
      <c r="EK60" s="281"/>
      <c r="EL60" s="281"/>
      <c r="EM60" s="281"/>
      <c r="EN60" s="281"/>
      <c r="EO60" s="281"/>
      <c r="EP60" s="281"/>
      <c r="EQ60" s="281"/>
      <c r="ER60" s="281"/>
      <c r="ES60" s="281"/>
      <c r="ET60" s="281"/>
      <c r="EU60" s="281"/>
      <c r="EV60" s="281"/>
      <c r="EW60" s="281"/>
      <c r="EX60" s="281"/>
      <c r="EY60" s="281"/>
      <c r="EZ60" s="281"/>
      <c r="FA60" s="281"/>
      <c r="FB60" s="281"/>
      <c r="FC60" s="281"/>
      <c r="FD60" s="281"/>
      <c r="FE60" s="281"/>
      <c r="FF60" s="281"/>
      <c r="FG60" s="281"/>
      <c r="FH60" s="281"/>
      <c r="FI60" s="281"/>
      <c r="FJ60" s="281"/>
      <c r="FK60" s="281"/>
      <c r="FL60" s="281"/>
    </row>
    <row r="61" spans="1:168" x14ac:dyDescent="0.25">
      <c r="A61" s="494"/>
      <c r="B61" s="1"/>
      <c r="C61" s="1"/>
      <c r="D61" s="2"/>
      <c r="E61" s="2"/>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228"/>
      <c r="AP61" s="228"/>
      <c r="AQ61" s="228"/>
      <c r="AR61" s="228"/>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281"/>
      <c r="CB61" s="281"/>
      <c r="CC61" s="281"/>
      <c r="CD61" s="281"/>
      <c r="CE61" s="281"/>
      <c r="CF61" s="281"/>
      <c r="CG61" s="281"/>
      <c r="CH61" s="281"/>
      <c r="CI61" s="281"/>
      <c r="CJ61" s="281"/>
      <c r="CK61" s="281"/>
      <c r="CL61" s="281"/>
      <c r="CM61" s="281"/>
      <c r="CN61" s="281"/>
      <c r="CO61" s="281"/>
      <c r="CP61" s="281"/>
      <c r="CQ61" s="281"/>
      <c r="CR61" s="281"/>
      <c r="CS61" s="281"/>
      <c r="CT61" s="281"/>
      <c r="CU61" s="281"/>
      <c r="CV61" s="281"/>
      <c r="CW61" s="281"/>
      <c r="CX61" s="281"/>
      <c r="CY61" s="281"/>
      <c r="CZ61" s="281"/>
      <c r="DA61" s="281"/>
      <c r="DB61" s="281"/>
      <c r="DC61" s="281"/>
      <c r="DD61" s="281"/>
      <c r="DE61" s="281"/>
      <c r="DF61" s="281"/>
      <c r="DG61" s="281"/>
      <c r="DH61" s="281"/>
      <c r="DI61" s="281"/>
      <c r="DJ61" s="281"/>
      <c r="DK61" s="281"/>
      <c r="DL61" s="281"/>
      <c r="DM61" s="281"/>
      <c r="DN61" s="281"/>
      <c r="DO61" s="281"/>
      <c r="DP61" s="281"/>
      <c r="DQ61" s="281"/>
      <c r="DR61" s="281"/>
      <c r="DS61" s="281"/>
      <c r="DT61" s="281"/>
      <c r="DU61" s="281"/>
      <c r="DV61" s="281"/>
      <c r="DW61" s="281"/>
      <c r="DX61" s="281"/>
      <c r="DY61" s="281"/>
      <c r="DZ61" s="281"/>
      <c r="EA61" s="281"/>
      <c r="EB61" s="281"/>
      <c r="EC61" s="281"/>
      <c r="ED61" s="281"/>
      <c r="EE61" s="281"/>
      <c r="EF61" s="281"/>
      <c r="EG61" s="281"/>
      <c r="EH61" s="281"/>
      <c r="EI61" s="281"/>
      <c r="EJ61" s="281"/>
      <c r="EK61" s="281"/>
      <c r="EL61" s="281"/>
      <c r="EM61" s="281"/>
      <c r="EN61" s="281"/>
      <c r="EO61" s="281"/>
      <c r="EP61" s="281"/>
      <c r="EQ61" s="281"/>
      <c r="ER61" s="281"/>
      <c r="ES61" s="281"/>
      <c r="ET61" s="281"/>
      <c r="EU61" s="281"/>
      <c r="EV61" s="281"/>
      <c r="EW61" s="281"/>
      <c r="EX61" s="281"/>
      <c r="EY61" s="281"/>
      <c r="EZ61" s="281"/>
      <c r="FA61" s="281"/>
      <c r="FB61" s="281"/>
      <c r="FC61" s="281"/>
      <c r="FD61" s="281"/>
      <c r="FE61" s="281"/>
      <c r="FF61" s="281"/>
      <c r="FG61" s="281"/>
      <c r="FH61" s="281"/>
      <c r="FI61" s="281"/>
      <c r="FJ61" s="281"/>
      <c r="FK61" s="281"/>
      <c r="FL61" s="281"/>
    </row>
    <row r="62" spans="1:168" x14ac:dyDescent="0.25">
      <c r="A62" s="494"/>
      <c r="B62" s="1"/>
      <c r="C62" s="1"/>
      <c r="D62" s="2"/>
      <c r="E62" s="2"/>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228"/>
      <c r="AP62" s="228"/>
      <c r="AQ62" s="228"/>
      <c r="AR62" s="228"/>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281"/>
      <c r="CB62" s="281"/>
      <c r="CC62" s="281"/>
      <c r="CD62" s="281"/>
      <c r="CE62" s="281"/>
      <c r="CF62" s="281"/>
      <c r="CG62" s="281"/>
      <c r="CH62" s="281"/>
      <c r="CI62" s="281"/>
      <c r="CJ62" s="281"/>
      <c r="CK62" s="281"/>
      <c r="CL62" s="281"/>
      <c r="CM62" s="281"/>
      <c r="CN62" s="281"/>
      <c r="CO62" s="281"/>
      <c r="CP62" s="281"/>
      <c r="CQ62" s="281"/>
      <c r="CR62" s="281"/>
      <c r="CS62" s="281"/>
      <c r="CT62" s="281"/>
      <c r="CU62" s="281"/>
      <c r="CV62" s="281"/>
      <c r="CW62" s="281"/>
      <c r="CX62" s="281"/>
      <c r="CY62" s="281"/>
      <c r="CZ62" s="281"/>
      <c r="DA62" s="281"/>
      <c r="DB62" s="281"/>
      <c r="DC62" s="281"/>
      <c r="DD62" s="281"/>
      <c r="DE62" s="281"/>
      <c r="DF62" s="281"/>
      <c r="DG62" s="281"/>
      <c r="DH62" s="281"/>
      <c r="DI62" s="281"/>
      <c r="DJ62" s="281"/>
      <c r="DK62" s="281"/>
      <c r="DL62" s="281"/>
      <c r="DM62" s="281"/>
      <c r="DN62" s="281"/>
      <c r="DO62" s="281"/>
      <c r="DP62" s="281"/>
      <c r="DQ62" s="281"/>
      <c r="DR62" s="281"/>
      <c r="DS62" s="281"/>
      <c r="DT62" s="281"/>
      <c r="DU62" s="281"/>
      <c r="DV62" s="281"/>
      <c r="DW62" s="281"/>
      <c r="DX62" s="281"/>
      <c r="DY62" s="281"/>
      <c r="DZ62" s="281"/>
      <c r="EA62" s="281"/>
      <c r="EB62" s="281"/>
      <c r="EC62" s="281"/>
      <c r="ED62" s="281"/>
      <c r="EE62" s="281"/>
      <c r="EF62" s="281"/>
      <c r="EG62" s="281"/>
      <c r="EH62" s="281"/>
      <c r="EI62" s="281"/>
      <c r="EJ62" s="281"/>
      <c r="EK62" s="281"/>
      <c r="EL62" s="281"/>
      <c r="EM62" s="281"/>
      <c r="EN62" s="281"/>
      <c r="EO62" s="281"/>
      <c r="EP62" s="281"/>
      <c r="EQ62" s="281"/>
      <c r="ER62" s="281"/>
      <c r="ES62" s="281"/>
      <c r="ET62" s="281"/>
      <c r="EU62" s="281"/>
      <c r="EV62" s="281"/>
      <c r="EW62" s="281"/>
      <c r="EX62" s="281"/>
      <c r="EY62" s="281"/>
      <c r="EZ62" s="281"/>
      <c r="FA62" s="281"/>
      <c r="FB62" s="281"/>
      <c r="FC62" s="281"/>
      <c r="FD62" s="281"/>
      <c r="FE62" s="281"/>
      <c r="FF62" s="281"/>
      <c r="FG62" s="281"/>
      <c r="FH62" s="281"/>
      <c r="FI62" s="281"/>
      <c r="FJ62" s="281"/>
      <c r="FK62" s="281"/>
      <c r="FL62" s="281"/>
    </row>
    <row r="63" spans="1:168" x14ac:dyDescent="0.25">
      <c r="A63" s="494"/>
      <c r="B63" s="1"/>
      <c r="C63" s="1"/>
      <c r="D63" s="2"/>
      <c r="E63" s="2"/>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228"/>
      <c r="AP63" s="228"/>
      <c r="AQ63" s="228"/>
      <c r="AR63" s="228"/>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281"/>
      <c r="CB63" s="281"/>
      <c r="CC63" s="281"/>
      <c r="CD63" s="281"/>
      <c r="CE63" s="281"/>
      <c r="CF63" s="281"/>
      <c r="CG63" s="281"/>
      <c r="CH63" s="281"/>
      <c r="CI63" s="281"/>
      <c r="CJ63" s="281"/>
      <c r="CK63" s="281"/>
      <c r="CL63" s="281"/>
      <c r="CM63" s="281"/>
      <c r="CN63" s="281"/>
      <c r="CO63" s="281"/>
      <c r="CP63" s="281"/>
      <c r="CQ63" s="281"/>
      <c r="CR63" s="281"/>
      <c r="CS63" s="281"/>
      <c r="CT63" s="281"/>
      <c r="CU63" s="281"/>
      <c r="CV63" s="281"/>
      <c r="CW63" s="281"/>
      <c r="CX63" s="281"/>
      <c r="CY63" s="281"/>
      <c r="CZ63" s="281"/>
      <c r="DA63" s="281"/>
      <c r="DB63" s="281"/>
      <c r="DC63" s="281"/>
      <c r="DD63" s="281"/>
      <c r="DE63" s="281"/>
      <c r="DF63" s="281"/>
      <c r="DG63" s="281"/>
      <c r="DH63" s="281"/>
      <c r="DI63" s="281"/>
      <c r="DJ63" s="281"/>
      <c r="DK63" s="281"/>
      <c r="DL63" s="281"/>
      <c r="DM63" s="281"/>
      <c r="DN63" s="281"/>
      <c r="DO63" s="281"/>
      <c r="DP63" s="281"/>
      <c r="DQ63" s="281"/>
      <c r="DR63" s="281"/>
      <c r="DS63" s="281"/>
      <c r="DT63" s="281"/>
      <c r="DU63" s="281"/>
      <c r="DV63" s="281"/>
      <c r="DW63" s="281"/>
      <c r="DX63" s="281"/>
      <c r="DY63" s="281"/>
      <c r="DZ63" s="281"/>
      <c r="EA63" s="281"/>
      <c r="EB63" s="281"/>
      <c r="EC63" s="281"/>
      <c r="ED63" s="281"/>
      <c r="EE63" s="281"/>
      <c r="EF63" s="281"/>
      <c r="EG63" s="281"/>
      <c r="EH63" s="281"/>
      <c r="EI63" s="281"/>
      <c r="EJ63" s="281"/>
      <c r="EK63" s="281"/>
      <c r="EL63" s="281"/>
      <c r="EM63" s="281"/>
      <c r="EN63" s="281"/>
      <c r="EO63" s="281"/>
      <c r="EP63" s="281"/>
      <c r="EQ63" s="281"/>
      <c r="ER63" s="281"/>
      <c r="ES63" s="281"/>
      <c r="ET63" s="281"/>
      <c r="EU63" s="281"/>
      <c r="EV63" s="281"/>
      <c r="EW63" s="281"/>
      <c r="EX63" s="281"/>
      <c r="EY63" s="281"/>
      <c r="EZ63" s="281"/>
      <c r="FA63" s="281"/>
      <c r="FB63" s="281"/>
      <c r="FC63" s="281"/>
      <c r="FD63" s="281"/>
      <c r="FE63" s="281"/>
      <c r="FF63" s="281"/>
      <c r="FG63" s="281"/>
      <c r="FH63" s="281"/>
      <c r="FI63" s="281"/>
      <c r="FJ63" s="281"/>
      <c r="FK63" s="281"/>
      <c r="FL63" s="281"/>
    </row>
    <row r="64" spans="1:168" x14ac:dyDescent="0.25">
      <c r="A64" s="494"/>
      <c r="B64" s="1"/>
      <c r="C64" s="1"/>
      <c r="D64" s="2"/>
      <c r="E64" s="2"/>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228"/>
      <c r="AP64" s="228"/>
      <c r="AQ64" s="228"/>
      <c r="AR64" s="228"/>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281"/>
      <c r="CB64" s="281"/>
      <c r="CC64" s="281"/>
      <c r="CD64" s="281"/>
      <c r="CE64" s="281"/>
      <c r="CF64" s="281"/>
      <c r="CG64" s="281"/>
      <c r="CH64" s="281"/>
      <c r="CI64" s="281"/>
      <c r="CJ64" s="281"/>
      <c r="CK64" s="281"/>
      <c r="CL64" s="281"/>
      <c r="CM64" s="281"/>
      <c r="CN64" s="281"/>
      <c r="CO64" s="281"/>
      <c r="CP64" s="281"/>
      <c r="CQ64" s="281"/>
      <c r="CR64" s="281"/>
      <c r="CS64" s="281"/>
      <c r="CT64" s="281"/>
      <c r="CU64" s="281"/>
      <c r="CV64" s="281"/>
      <c r="CW64" s="281"/>
      <c r="CX64" s="281"/>
      <c r="CY64" s="281"/>
      <c r="CZ64" s="281"/>
      <c r="DA64" s="281"/>
      <c r="DB64" s="281"/>
      <c r="DC64" s="281"/>
      <c r="DD64" s="281"/>
      <c r="DE64" s="281"/>
      <c r="DF64" s="281"/>
      <c r="DG64" s="281"/>
      <c r="DH64" s="281"/>
      <c r="DI64" s="281"/>
      <c r="DJ64" s="281"/>
      <c r="DK64" s="281"/>
      <c r="DL64" s="281"/>
      <c r="DM64" s="281"/>
      <c r="DN64" s="281"/>
      <c r="DO64" s="281"/>
      <c r="DP64" s="281"/>
      <c r="DQ64" s="281"/>
      <c r="DR64" s="281"/>
      <c r="DS64" s="281"/>
      <c r="DT64" s="281"/>
      <c r="DU64" s="281"/>
      <c r="DV64" s="281"/>
      <c r="DW64" s="281"/>
      <c r="DX64" s="281"/>
      <c r="DY64" s="281"/>
      <c r="DZ64" s="281"/>
      <c r="EA64" s="281"/>
      <c r="EB64" s="281"/>
      <c r="EC64" s="281"/>
      <c r="ED64" s="281"/>
      <c r="EE64" s="281"/>
      <c r="EF64" s="281"/>
      <c r="EG64" s="281"/>
      <c r="EH64" s="281"/>
      <c r="EI64" s="281"/>
      <c r="EJ64" s="281"/>
      <c r="EK64" s="281"/>
      <c r="EL64" s="281"/>
      <c r="EM64" s="281"/>
      <c r="EN64" s="281"/>
      <c r="EO64" s="281"/>
      <c r="EP64" s="281"/>
      <c r="EQ64" s="281"/>
      <c r="ER64" s="281"/>
      <c r="ES64" s="281"/>
      <c r="ET64" s="281"/>
      <c r="EU64" s="281"/>
      <c r="EV64" s="281"/>
      <c r="EW64" s="281"/>
      <c r="EX64" s="281"/>
      <c r="EY64" s="281"/>
      <c r="EZ64" s="281"/>
      <c r="FA64" s="281"/>
      <c r="FB64" s="281"/>
      <c r="FC64" s="281"/>
      <c r="FD64" s="281"/>
      <c r="FE64" s="281"/>
      <c r="FF64" s="281"/>
      <c r="FG64" s="281"/>
      <c r="FH64" s="281"/>
      <c r="FI64" s="281"/>
      <c r="FJ64" s="281"/>
      <c r="FK64" s="281"/>
      <c r="FL64" s="281"/>
    </row>
    <row r="65" spans="1:168" x14ac:dyDescent="0.25">
      <c r="A65" s="494"/>
      <c r="B65" s="1"/>
      <c r="C65" s="1"/>
      <c r="D65" s="2"/>
      <c r="E65" s="2"/>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281"/>
      <c r="CB65" s="281"/>
      <c r="CC65" s="281"/>
      <c r="CD65" s="281"/>
      <c r="CE65" s="281"/>
      <c r="CF65" s="281"/>
      <c r="CG65" s="281"/>
      <c r="CH65" s="281"/>
      <c r="CI65" s="281"/>
      <c r="CJ65" s="281"/>
      <c r="CK65" s="281"/>
      <c r="CL65" s="281"/>
      <c r="CM65" s="281"/>
      <c r="CN65" s="281"/>
      <c r="CO65" s="281"/>
      <c r="CP65" s="281"/>
      <c r="CQ65" s="281"/>
      <c r="CR65" s="281"/>
      <c r="CS65" s="281"/>
      <c r="CT65" s="281"/>
      <c r="CU65" s="281"/>
      <c r="CV65" s="281"/>
      <c r="CW65" s="281"/>
      <c r="CX65" s="281"/>
      <c r="CY65" s="281"/>
      <c r="CZ65" s="281"/>
      <c r="DA65" s="281"/>
      <c r="DB65" s="281"/>
      <c r="DC65" s="281"/>
      <c r="DD65" s="281"/>
      <c r="DE65" s="281"/>
      <c r="DF65" s="281"/>
      <c r="DG65" s="281"/>
      <c r="DH65" s="281"/>
      <c r="DI65" s="281"/>
      <c r="DJ65" s="281"/>
      <c r="DK65" s="281"/>
      <c r="DL65" s="281"/>
      <c r="DM65" s="281"/>
      <c r="DN65" s="281"/>
      <c r="DO65" s="281"/>
      <c r="DP65" s="281"/>
      <c r="DQ65" s="281"/>
      <c r="DR65" s="281"/>
      <c r="DS65" s="281"/>
      <c r="DT65" s="281"/>
      <c r="DU65" s="281"/>
      <c r="DV65" s="281"/>
      <c r="DW65" s="281"/>
      <c r="DX65" s="281"/>
      <c r="DY65" s="281"/>
      <c r="DZ65" s="281"/>
      <c r="EA65" s="281"/>
      <c r="EB65" s="281"/>
      <c r="EC65" s="281"/>
      <c r="ED65" s="281"/>
      <c r="EE65" s="281"/>
      <c r="EF65" s="281"/>
      <c r="EG65" s="281"/>
      <c r="EH65" s="281"/>
      <c r="EI65" s="281"/>
      <c r="EJ65" s="281"/>
      <c r="EK65" s="281"/>
      <c r="EL65" s="281"/>
      <c r="EM65" s="281"/>
      <c r="EN65" s="281"/>
      <c r="EO65" s="281"/>
      <c r="EP65" s="281"/>
      <c r="EQ65" s="281"/>
      <c r="ER65" s="281"/>
      <c r="ES65" s="281"/>
      <c r="ET65" s="281"/>
      <c r="EU65" s="281"/>
      <c r="EV65" s="281"/>
      <c r="EW65" s="281"/>
      <c r="EX65" s="281"/>
      <c r="EY65" s="281"/>
      <c r="EZ65" s="281"/>
      <c r="FA65" s="281"/>
      <c r="FB65" s="281"/>
      <c r="FC65" s="281"/>
      <c r="FD65" s="281"/>
      <c r="FE65" s="281"/>
      <c r="FF65" s="281"/>
      <c r="FG65" s="281"/>
      <c r="FH65" s="281"/>
      <c r="FI65" s="281"/>
      <c r="FJ65" s="281"/>
      <c r="FK65" s="281"/>
      <c r="FL65" s="281"/>
    </row>
    <row r="66" spans="1:168" x14ac:dyDescent="0.25">
      <c r="A66" s="494"/>
      <c r="B66" s="1"/>
      <c r="C66" s="1"/>
      <c r="D66" s="2"/>
      <c r="E66" s="2"/>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281"/>
      <c r="CB66" s="281"/>
      <c r="CC66" s="281"/>
      <c r="CD66" s="281"/>
      <c r="CE66" s="281"/>
      <c r="CF66" s="281"/>
      <c r="CG66" s="281"/>
      <c r="CH66" s="281"/>
      <c r="CI66" s="281"/>
      <c r="CJ66" s="281"/>
      <c r="CK66" s="281"/>
      <c r="CL66" s="281"/>
      <c r="CM66" s="281"/>
      <c r="CN66" s="281"/>
      <c r="CO66" s="281"/>
      <c r="CP66" s="281"/>
      <c r="CQ66" s="281"/>
      <c r="CR66" s="281"/>
      <c r="CS66" s="281"/>
      <c r="CT66" s="281"/>
      <c r="CU66" s="281"/>
      <c r="CV66" s="281"/>
      <c r="CW66" s="281"/>
      <c r="CX66" s="281"/>
      <c r="CY66" s="281"/>
      <c r="CZ66" s="281"/>
      <c r="DA66" s="281"/>
      <c r="DB66" s="281"/>
      <c r="DC66" s="281"/>
      <c r="DD66" s="281"/>
      <c r="DE66" s="281"/>
      <c r="DF66" s="281"/>
      <c r="DG66" s="281"/>
      <c r="DH66" s="281"/>
      <c r="DI66" s="281"/>
      <c r="DJ66" s="281"/>
      <c r="DK66" s="281"/>
      <c r="DL66" s="281"/>
      <c r="DM66" s="281"/>
      <c r="DN66" s="281"/>
      <c r="DO66" s="281"/>
      <c r="DP66" s="281"/>
      <c r="DQ66" s="281"/>
      <c r="DR66" s="281"/>
      <c r="DS66" s="281"/>
      <c r="DT66" s="281"/>
      <c r="DU66" s="281"/>
      <c r="DV66" s="281"/>
      <c r="DW66" s="281"/>
      <c r="DX66" s="281"/>
      <c r="DY66" s="281"/>
      <c r="DZ66" s="281"/>
      <c r="EA66" s="281"/>
      <c r="EB66" s="281"/>
      <c r="EC66" s="281"/>
      <c r="ED66" s="281"/>
      <c r="EE66" s="281"/>
      <c r="EF66" s="281"/>
      <c r="EG66" s="281"/>
      <c r="EH66" s="281"/>
      <c r="EI66" s="281"/>
      <c r="EJ66" s="281"/>
      <c r="EK66" s="281"/>
      <c r="EL66" s="281"/>
      <c r="EM66" s="281"/>
      <c r="EN66" s="281"/>
      <c r="EO66" s="281"/>
      <c r="EP66" s="281"/>
      <c r="EQ66" s="281"/>
      <c r="ER66" s="281"/>
      <c r="ES66" s="281"/>
      <c r="ET66" s="281"/>
      <c r="EU66" s="281"/>
      <c r="EV66" s="281"/>
      <c r="EW66" s="281"/>
      <c r="EX66" s="281"/>
      <c r="EY66" s="281"/>
      <c r="EZ66" s="281"/>
      <c r="FA66" s="281"/>
      <c r="FB66" s="281"/>
      <c r="FC66" s="281"/>
      <c r="FD66" s="281"/>
      <c r="FE66" s="281"/>
      <c r="FF66" s="281"/>
      <c r="FG66" s="281"/>
      <c r="FH66" s="281"/>
      <c r="FI66" s="281"/>
      <c r="FJ66" s="281"/>
      <c r="FK66" s="281"/>
      <c r="FL66" s="281"/>
    </row>
    <row r="67" spans="1:168" x14ac:dyDescent="0.25">
      <c r="A67" s="494"/>
      <c r="B67" s="1"/>
      <c r="C67" s="1"/>
      <c r="D67" s="2"/>
      <c r="E67" s="2"/>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281"/>
      <c r="CB67" s="281"/>
      <c r="CC67" s="281"/>
      <c r="CD67" s="281"/>
      <c r="CE67" s="281"/>
      <c r="CF67" s="281"/>
      <c r="CG67" s="281"/>
      <c r="CH67" s="281"/>
      <c r="CI67" s="281"/>
      <c r="CJ67" s="281"/>
      <c r="CK67" s="281"/>
      <c r="CL67" s="281"/>
      <c r="CM67" s="281"/>
      <c r="CN67" s="281"/>
      <c r="CO67" s="281"/>
      <c r="CP67" s="281"/>
      <c r="CQ67" s="281"/>
      <c r="CR67" s="281"/>
      <c r="CS67" s="281"/>
      <c r="CT67" s="281"/>
      <c r="CU67" s="281"/>
      <c r="CV67" s="281"/>
      <c r="CW67" s="281"/>
      <c r="CX67" s="281"/>
      <c r="CY67" s="281"/>
      <c r="CZ67" s="281"/>
      <c r="DA67" s="281"/>
      <c r="DB67" s="281"/>
      <c r="DC67" s="281"/>
      <c r="DD67" s="281"/>
      <c r="DE67" s="281"/>
      <c r="DF67" s="281"/>
      <c r="DG67" s="281"/>
      <c r="DH67" s="281"/>
      <c r="DI67" s="281"/>
      <c r="DJ67" s="281"/>
      <c r="DK67" s="281"/>
      <c r="DL67" s="281"/>
      <c r="DM67" s="281"/>
      <c r="DN67" s="281"/>
      <c r="DO67" s="281"/>
      <c r="DP67" s="281"/>
      <c r="DQ67" s="281"/>
      <c r="DR67" s="281"/>
      <c r="DS67" s="281"/>
      <c r="DT67" s="281"/>
      <c r="DU67" s="281"/>
      <c r="DV67" s="281"/>
      <c r="DW67" s="281"/>
      <c r="DX67" s="281"/>
      <c r="DY67" s="281"/>
      <c r="DZ67" s="281"/>
      <c r="EA67" s="281"/>
      <c r="EB67" s="281"/>
      <c r="EC67" s="281"/>
      <c r="ED67" s="281"/>
      <c r="EE67" s="281"/>
      <c r="EF67" s="281"/>
      <c r="EG67" s="281"/>
      <c r="EH67" s="281"/>
      <c r="EI67" s="281"/>
      <c r="EJ67" s="281"/>
      <c r="EK67" s="281"/>
      <c r="EL67" s="281"/>
      <c r="EM67" s="281"/>
      <c r="EN67" s="281"/>
      <c r="EO67" s="281"/>
      <c r="EP67" s="281"/>
      <c r="EQ67" s="281"/>
      <c r="ER67" s="281"/>
      <c r="ES67" s="281"/>
      <c r="ET67" s="281"/>
      <c r="EU67" s="281"/>
      <c r="EV67" s="281"/>
      <c r="EW67" s="281"/>
      <c r="EX67" s="281"/>
      <c r="EY67" s="281"/>
      <c r="EZ67" s="281"/>
      <c r="FA67" s="281"/>
      <c r="FB67" s="281"/>
      <c r="FC67" s="281"/>
      <c r="FD67" s="281"/>
      <c r="FE67" s="281"/>
      <c r="FF67" s="281"/>
      <c r="FG67" s="281"/>
      <c r="FH67" s="281"/>
      <c r="FI67" s="281"/>
      <c r="FJ67" s="281"/>
      <c r="FK67" s="281"/>
      <c r="FL67" s="281"/>
    </row>
    <row r="68" spans="1:168" x14ac:dyDescent="0.25">
      <c r="A68" s="494"/>
      <c r="B68" s="1"/>
      <c r="C68" s="1"/>
      <c r="D68" s="2"/>
      <c r="E68" s="2"/>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281"/>
      <c r="CB68" s="281"/>
      <c r="CC68" s="281"/>
      <c r="CD68" s="281"/>
      <c r="CE68" s="281"/>
      <c r="CF68" s="281"/>
      <c r="CG68" s="281"/>
      <c r="CH68" s="281"/>
      <c r="CI68" s="281"/>
      <c r="CJ68" s="281"/>
      <c r="CK68" s="281"/>
      <c r="CL68" s="281"/>
      <c r="CM68" s="281"/>
      <c r="CN68" s="281"/>
      <c r="CO68" s="281"/>
      <c r="CP68" s="281"/>
      <c r="CQ68" s="281"/>
      <c r="CR68" s="281"/>
      <c r="CS68" s="281"/>
      <c r="CT68" s="281"/>
      <c r="CU68" s="281"/>
      <c r="CV68" s="281"/>
      <c r="CW68" s="281"/>
      <c r="CX68" s="281"/>
      <c r="CY68" s="281"/>
      <c r="CZ68" s="281"/>
      <c r="DA68" s="281"/>
      <c r="DB68" s="281"/>
      <c r="DC68" s="281"/>
      <c r="DD68" s="281"/>
      <c r="DE68" s="281"/>
      <c r="DF68" s="281"/>
      <c r="DG68" s="281"/>
      <c r="DH68" s="281"/>
      <c r="DI68" s="281"/>
      <c r="DJ68" s="281"/>
      <c r="DK68" s="281"/>
      <c r="DL68" s="281"/>
      <c r="DM68" s="281"/>
      <c r="DN68" s="281"/>
      <c r="DO68" s="281"/>
      <c r="DP68" s="281"/>
      <c r="DQ68" s="281"/>
      <c r="DR68" s="281"/>
      <c r="DS68" s="281"/>
      <c r="DT68" s="281"/>
      <c r="DU68" s="281"/>
      <c r="DV68" s="281"/>
      <c r="DW68" s="281"/>
      <c r="DX68" s="281"/>
      <c r="DY68" s="281"/>
      <c r="DZ68" s="281"/>
      <c r="EA68" s="281"/>
      <c r="EB68" s="281"/>
      <c r="EC68" s="281"/>
      <c r="ED68" s="281"/>
      <c r="EE68" s="281"/>
      <c r="EF68" s="281"/>
      <c r="EG68" s="281"/>
      <c r="EH68" s="281"/>
      <c r="EI68" s="281"/>
      <c r="EJ68" s="281"/>
      <c r="EK68" s="281"/>
      <c r="EL68" s="281"/>
      <c r="EM68" s="281"/>
      <c r="EN68" s="281"/>
      <c r="EO68" s="281"/>
      <c r="EP68" s="281"/>
      <c r="EQ68" s="281"/>
      <c r="ER68" s="281"/>
      <c r="ES68" s="281"/>
      <c r="ET68" s="281"/>
      <c r="EU68" s="281"/>
      <c r="EV68" s="281"/>
      <c r="EW68" s="281"/>
      <c r="EX68" s="281"/>
      <c r="EY68" s="281"/>
      <c r="EZ68" s="281"/>
      <c r="FA68" s="281"/>
      <c r="FB68" s="281"/>
      <c r="FC68" s="281"/>
      <c r="FD68" s="281"/>
      <c r="FE68" s="281"/>
      <c r="FF68" s="281"/>
      <c r="FG68" s="281"/>
      <c r="FH68" s="281"/>
      <c r="FI68" s="281"/>
      <c r="FJ68" s="281"/>
      <c r="FK68" s="281"/>
      <c r="FL68" s="281"/>
    </row>
    <row r="69" spans="1:168" x14ac:dyDescent="0.25">
      <c r="A69" s="494"/>
      <c r="B69" s="1"/>
      <c r="C69" s="1"/>
      <c r="D69" s="2"/>
      <c r="E69" s="2"/>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281"/>
      <c r="CB69" s="281"/>
      <c r="CC69" s="281"/>
      <c r="CD69" s="281"/>
      <c r="CE69" s="281"/>
      <c r="CF69" s="281"/>
      <c r="CG69" s="281"/>
      <c r="CH69" s="281"/>
      <c r="CI69" s="281"/>
      <c r="CJ69" s="281"/>
      <c r="CK69" s="281"/>
      <c r="CL69" s="281"/>
      <c r="CM69" s="281"/>
      <c r="CN69" s="281"/>
      <c r="CO69" s="281"/>
      <c r="CP69" s="281"/>
      <c r="CQ69" s="281"/>
      <c r="CR69" s="281"/>
      <c r="CS69" s="281"/>
      <c r="CT69" s="281"/>
      <c r="CU69" s="281"/>
      <c r="CV69" s="281"/>
      <c r="CW69" s="281"/>
      <c r="CX69" s="281"/>
      <c r="CY69" s="281"/>
      <c r="CZ69" s="281"/>
      <c r="DA69" s="281"/>
      <c r="DB69" s="281"/>
      <c r="DC69" s="281"/>
      <c r="DD69" s="281"/>
      <c r="DE69" s="281"/>
      <c r="DF69" s="281"/>
      <c r="DG69" s="281"/>
      <c r="DH69" s="281"/>
      <c r="DI69" s="281"/>
      <c r="DJ69" s="281"/>
      <c r="DK69" s="281"/>
      <c r="DL69" s="281"/>
      <c r="DM69" s="281"/>
      <c r="DN69" s="281"/>
      <c r="DO69" s="281"/>
      <c r="DP69" s="281"/>
      <c r="DQ69" s="281"/>
      <c r="DR69" s="281"/>
      <c r="DS69" s="281"/>
      <c r="DT69" s="281"/>
      <c r="DU69" s="281"/>
      <c r="DV69" s="281"/>
      <c r="DW69" s="281"/>
      <c r="DX69" s="281"/>
      <c r="DY69" s="281"/>
      <c r="DZ69" s="281"/>
      <c r="EA69" s="281"/>
      <c r="EB69" s="281"/>
      <c r="EC69" s="281"/>
      <c r="ED69" s="281"/>
      <c r="EE69" s="281"/>
      <c r="EF69" s="281"/>
      <c r="EG69" s="281"/>
      <c r="EH69" s="281"/>
      <c r="EI69" s="281"/>
      <c r="EJ69" s="281"/>
      <c r="EK69" s="281"/>
      <c r="EL69" s="281"/>
      <c r="EM69" s="281"/>
      <c r="EN69" s="281"/>
      <c r="EO69" s="281"/>
      <c r="EP69" s="281"/>
      <c r="EQ69" s="281"/>
      <c r="ER69" s="281"/>
      <c r="ES69" s="281"/>
      <c r="ET69" s="281"/>
      <c r="EU69" s="281"/>
      <c r="EV69" s="281"/>
      <c r="EW69" s="281"/>
      <c r="EX69" s="281"/>
      <c r="EY69" s="281"/>
      <c r="EZ69" s="281"/>
      <c r="FA69" s="281"/>
      <c r="FB69" s="281"/>
      <c r="FC69" s="281"/>
      <c r="FD69" s="281"/>
      <c r="FE69" s="281"/>
      <c r="FF69" s="281"/>
      <c r="FG69" s="281"/>
      <c r="FH69" s="281"/>
      <c r="FI69" s="281"/>
      <c r="FJ69" s="281"/>
      <c r="FK69" s="281"/>
      <c r="FL69" s="281"/>
    </row>
    <row r="70" spans="1:168" x14ac:dyDescent="0.25">
      <c r="A70" s="494"/>
      <c r="B70" s="1"/>
      <c r="C70" s="1"/>
      <c r="D70" s="2"/>
      <c r="E70" s="2"/>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281"/>
      <c r="CB70" s="281"/>
      <c r="CC70" s="281"/>
      <c r="CD70" s="281"/>
      <c r="CE70" s="281"/>
      <c r="CF70" s="281"/>
      <c r="CG70" s="281"/>
      <c r="CH70" s="281"/>
      <c r="CI70" s="281"/>
      <c r="CJ70" s="281"/>
      <c r="CK70" s="281"/>
      <c r="CL70" s="281"/>
      <c r="CM70" s="281"/>
      <c r="CN70" s="281"/>
      <c r="CO70" s="281"/>
      <c r="CP70" s="281"/>
      <c r="CQ70" s="281"/>
      <c r="CR70" s="281"/>
      <c r="CS70" s="281"/>
      <c r="CT70" s="281"/>
      <c r="CU70" s="281"/>
      <c r="CV70" s="281"/>
      <c r="CW70" s="281"/>
      <c r="CX70" s="281"/>
      <c r="CY70" s="281"/>
      <c r="CZ70" s="281"/>
      <c r="DA70" s="281"/>
      <c r="DB70" s="281"/>
      <c r="DC70" s="281"/>
      <c r="DD70" s="281"/>
      <c r="DE70" s="281"/>
      <c r="DF70" s="281"/>
      <c r="DG70" s="281"/>
      <c r="DH70" s="281"/>
      <c r="DI70" s="281"/>
      <c r="DJ70" s="281"/>
      <c r="DK70" s="281"/>
      <c r="DL70" s="281"/>
      <c r="DM70" s="281"/>
      <c r="DN70" s="281"/>
      <c r="DO70" s="281"/>
      <c r="DP70" s="281"/>
      <c r="DQ70" s="281"/>
      <c r="DR70" s="281"/>
      <c r="DS70" s="281"/>
      <c r="DT70" s="281"/>
      <c r="DU70" s="281"/>
      <c r="DV70" s="281"/>
      <c r="DW70" s="281"/>
      <c r="DX70" s="281"/>
      <c r="DY70" s="281"/>
      <c r="DZ70" s="281"/>
      <c r="EA70" s="281"/>
      <c r="EB70" s="281"/>
      <c r="EC70" s="281"/>
      <c r="ED70" s="281"/>
      <c r="EE70" s="281"/>
      <c r="EF70" s="281"/>
      <c r="EG70" s="281"/>
      <c r="EH70" s="281"/>
      <c r="EI70" s="281"/>
      <c r="EJ70" s="281"/>
      <c r="EK70" s="281"/>
      <c r="EL70" s="281"/>
      <c r="EM70" s="281"/>
      <c r="EN70" s="281"/>
      <c r="EO70" s="281"/>
      <c r="EP70" s="281"/>
      <c r="EQ70" s="281"/>
      <c r="ER70" s="281"/>
      <c r="ES70" s="281"/>
      <c r="ET70" s="281"/>
      <c r="EU70" s="281"/>
      <c r="EV70" s="281"/>
      <c r="EW70" s="281"/>
      <c r="EX70" s="281"/>
      <c r="EY70" s="281"/>
      <c r="EZ70" s="281"/>
      <c r="FA70" s="281"/>
      <c r="FB70" s="281"/>
      <c r="FC70" s="281"/>
      <c r="FD70" s="281"/>
      <c r="FE70" s="281"/>
      <c r="FF70" s="281"/>
      <c r="FG70" s="281"/>
      <c r="FH70" s="281"/>
      <c r="FI70" s="281"/>
      <c r="FJ70" s="281"/>
      <c r="FK70" s="281"/>
      <c r="FL70" s="281"/>
    </row>
    <row r="71" spans="1:168" x14ac:dyDescent="0.25">
      <c r="A71" s="494"/>
      <c r="B71" s="1"/>
      <c r="C71" s="1"/>
      <c r="D71" s="2"/>
      <c r="E71" s="2"/>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281"/>
      <c r="CB71" s="281"/>
      <c r="CC71" s="281"/>
      <c r="CD71" s="281"/>
      <c r="CE71" s="281"/>
      <c r="CF71" s="281"/>
      <c r="CG71" s="281"/>
      <c r="CH71" s="281"/>
      <c r="CI71" s="281"/>
      <c r="CJ71" s="281"/>
      <c r="CK71" s="281"/>
      <c r="CL71" s="281"/>
      <c r="CM71" s="281"/>
      <c r="CN71" s="281"/>
      <c r="CO71" s="281"/>
      <c r="CP71" s="281"/>
      <c r="CQ71" s="281"/>
      <c r="CR71" s="281"/>
      <c r="CS71" s="281"/>
      <c r="CT71" s="281"/>
      <c r="CU71" s="281"/>
      <c r="CV71" s="281"/>
      <c r="CW71" s="281"/>
      <c r="CX71" s="281"/>
      <c r="CY71" s="281"/>
      <c r="CZ71" s="281"/>
      <c r="DA71" s="281"/>
      <c r="DB71" s="281"/>
      <c r="DC71" s="281"/>
      <c r="DD71" s="281"/>
      <c r="DE71" s="281"/>
      <c r="DF71" s="281"/>
      <c r="DG71" s="281"/>
      <c r="DH71" s="281"/>
      <c r="DI71" s="281"/>
      <c r="DJ71" s="281"/>
      <c r="DK71" s="281"/>
      <c r="DL71" s="281"/>
      <c r="DM71" s="281"/>
      <c r="DN71" s="281"/>
      <c r="DO71" s="281"/>
      <c r="DP71" s="281"/>
      <c r="DQ71" s="281"/>
      <c r="DR71" s="281"/>
      <c r="DS71" s="281"/>
      <c r="DT71" s="281"/>
      <c r="DU71" s="281"/>
      <c r="DV71" s="281"/>
      <c r="DW71" s="281"/>
      <c r="DX71" s="281"/>
      <c r="DY71" s="281"/>
      <c r="DZ71" s="281"/>
      <c r="EA71" s="281"/>
      <c r="EB71" s="281"/>
      <c r="EC71" s="281"/>
      <c r="ED71" s="281"/>
      <c r="EE71" s="281"/>
      <c r="EF71" s="281"/>
      <c r="EG71" s="281"/>
      <c r="EH71" s="281"/>
      <c r="EI71" s="281"/>
      <c r="EJ71" s="281"/>
      <c r="EK71" s="281"/>
      <c r="EL71" s="281"/>
      <c r="EM71" s="281"/>
      <c r="EN71" s="281"/>
      <c r="EO71" s="281"/>
      <c r="EP71" s="281"/>
      <c r="EQ71" s="281"/>
      <c r="ER71" s="281"/>
      <c r="ES71" s="281"/>
      <c r="ET71" s="281"/>
      <c r="EU71" s="281"/>
      <c r="EV71" s="281"/>
      <c r="EW71" s="281"/>
      <c r="EX71" s="281"/>
      <c r="EY71" s="281"/>
      <c r="EZ71" s="281"/>
      <c r="FA71" s="281"/>
      <c r="FB71" s="281"/>
      <c r="FC71" s="281"/>
      <c r="FD71" s="281"/>
      <c r="FE71" s="281"/>
      <c r="FF71" s="281"/>
      <c r="FG71" s="281"/>
      <c r="FH71" s="281"/>
      <c r="FI71" s="281"/>
      <c r="FJ71" s="281"/>
      <c r="FK71" s="281"/>
      <c r="FL71" s="281"/>
    </row>
    <row r="72" spans="1:168" x14ac:dyDescent="0.25">
      <c r="A72" s="494"/>
      <c r="B72" s="1"/>
      <c r="C72" s="1"/>
      <c r="D72" s="2"/>
      <c r="E72" s="2"/>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281"/>
      <c r="CB72" s="281"/>
      <c r="CC72" s="281"/>
      <c r="CD72" s="281"/>
      <c r="CE72" s="281"/>
      <c r="CF72" s="281"/>
      <c r="CG72" s="281"/>
      <c r="CH72" s="281"/>
      <c r="CI72" s="281"/>
      <c r="CJ72" s="281"/>
      <c r="CK72" s="281"/>
      <c r="CL72" s="281"/>
      <c r="CM72" s="281"/>
      <c r="CN72" s="281"/>
      <c r="CO72" s="281"/>
      <c r="CP72" s="281"/>
      <c r="CQ72" s="281"/>
      <c r="CR72" s="281"/>
      <c r="CS72" s="281"/>
      <c r="CT72" s="281"/>
      <c r="CU72" s="281"/>
      <c r="CV72" s="281"/>
      <c r="CW72" s="281"/>
      <c r="CX72" s="281"/>
      <c r="CY72" s="281"/>
      <c r="CZ72" s="281"/>
      <c r="DA72" s="281"/>
      <c r="DB72" s="281"/>
      <c r="DC72" s="281"/>
      <c r="DD72" s="281"/>
      <c r="DE72" s="281"/>
      <c r="DF72" s="281"/>
      <c r="DG72" s="281"/>
      <c r="DH72" s="281"/>
      <c r="DI72" s="281"/>
      <c r="DJ72" s="281"/>
      <c r="DK72" s="281"/>
      <c r="DL72" s="281"/>
      <c r="DM72" s="281"/>
      <c r="DN72" s="281"/>
      <c r="DO72" s="281"/>
      <c r="DP72" s="281"/>
      <c r="DQ72" s="281"/>
      <c r="DR72" s="281"/>
      <c r="DS72" s="281"/>
      <c r="DT72" s="281"/>
      <c r="DU72" s="281"/>
      <c r="DV72" s="281"/>
      <c r="DW72" s="281"/>
      <c r="DX72" s="281"/>
      <c r="DY72" s="281"/>
      <c r="DZ72" s="281"/>
      <c r="EA72" s="281"/>
      <c r="EB72" s="281"/>
      <c r="EC72" s="281"/>
      <c r="ED72" s="281"/>
      <c r="EE72" s="281"/>
      <c r="EF72" s="281"/>
      <c r="EG72" s="281"/>
      <c r="EH72" s="281"/>
      <c r="EI72" s="281"/>
      <c r="EJ72" s="281"/>
      <c r="EK72" s="281"/>
      <c r="EL72" s="281"/>
      <c r="EM72" s="281"/>
      <c r="EN72" s="281"/>
      <c r="EO72" s="281"/>
      <c r="EP72" s="281"/>
      <c r="EQ72" s="281"/>
      <c r="ER72" s="281"/>
      <c r="ES72" s="281"/>
      <c r="ET72" s="281"/>
      <c r="EU72" s="281"/>
      <c r="EV72" s="281"/>
      <c r="EW72" s="281"/>
      <c r="EX72" s="281"/>
      <c r="EY72" s="281"/>
      <c r="EZ72" s="281"/>
      <c r="FA72" s="281"/>
      <c r="FB72" s="281"/>
      <c r="FC72" s="281"/>
      <c r="FD72" s="281"/>
      <c r="FE72" s="281"/>
      <c r="FF72" s="281"/>
      <c r="FG72" s="281"/>
      <c r="FH72" s="281"/>
      <c r="FI72" s="281"/>
      <c r="FJ72" s="281"/>
      <c r="FK72" s="281"/>
      <c r="FL72" s="281"/>
    </row>
    <row r="73" spans="1:168" x14ac:dyDescent="0.25">
      <c r="A73" s="494"/>
      <c r="B73" s="1"/>
      <c r="C73" s="1"/>
      <c r="D73" s="2"/>
      <c r="E73" s="2"/>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281"/>
      <c r="CB73" s="281"/>
      <c r="CC73" s="281"/>
      <c r="CD73" s="281"/>
      <c r="CE73" s="281"/>
      <c r="CF73" s="281"/>
      <c r="CG73" s="281"/>
      <c r="CH73" s="281"/>
      <c r="CI73" s="281"/>
      <c r="CJ73" s="281"/>
      <c r="CK73" s="281"/>
      <c r="CL73" s="281"/>
      <c r="CM73" s="281"/>
      <c r="CN73" s="281"/>
      <c r="CO73" s="281"/>
      <c r="CP73" s="281"/>
      <c r="CQ73" s="281"/>
      <c r="CR73" s="281"/>
      <c r="CS73" s="281"/>
      <c r="CT73" s="281"/>
      <c r="CU73" s="281"/>
      <c r="CV73" s="281"/>
      <c r="CW73" s="281"/>
      <c r="CX73" s="281"/>
      <c r="CY73" s="281"/>
      <c r="CZ73" s="281"/>
      <c r="DA73" s="281"/>
      <c r="DB73" s="281"/>
      <c r="DC73" s="281"/>
      <c r="DD73" s="281"/>
      <c r="DE73" s="281"/>
      <c r="DF73" s="281"/>
      <c r="DG73" s="281"/>
      <c r="DH73" s="281"/>
      <c r="DI73" s="281"/>
      <c r="DJ73" s="281"/>
      <c r="DK73" s="281"/>
      <c r="DL73" s="281"/>
      <c r="DM73" s="281"/>
      <c r="DN73" s="281"/>
      <c r="DO73" s="281"/>
      <c r="DP73" s="281"/>
      <c r="DQ73" s="281"/>
      <c r="DR73" s="281"/>
      <c r="DS73" s="281"/>
      <c r="DT73" s="281"/>
      <c r="DU73" s="281"/>
      <c r="DV73" s="281"/>
      <c r="DW73" s="281"/>
      <c r="DX73" s="281"/>
      <c r="DY73" s="281"/>
      <c r="DZ73" s="281"/>
      <c r="EA73" s="281"/>
      <c r="EB73" s="281"/>
      <c r="EC73" s="281"/>
      <c r="ED73" s="281"/>
      <c r="EE73" s="281"/>
      <c r="EF73" s="281"/>
      <c r="EG73" s="281"/>
      <c r="EH73" s="281"/>
      <c r="EI73" s="281"/>
      <c r="EJ73" s="281"/>
      <c r="EK73" s="281"/>
      <c r="EL73" s="281"/>
      <c r="EM73" s="281"/>
      <c r="EN73" s="281"/>
      <c r="EO73" s="281"/>
      <c r="EP73" s="281"/>
      <c r="EQ73" s="281"/>
      <c r="ER73" s="281"/>
      <c r="ES73" s="281"/>
      <c r="ET73" s="281"/>
      <c r="EU73" s="281"/>
      <c r="EV73" s="281"/>
      <c r="EW73" s="281"/>
      <c r="EX73" s="281"/>
      <c r="EY73" s="281"/>
      <c r="EZ73" s="281"/>
      <c r="FA73" s="281"/>
      <c r="FB73" s="281"/>
      <c r="FC73" s="281"/>
      <c r="FD73" s="281"/>
      <c r="FE73" s="281"/>
      <c r="FF73" s="281"/>
      <c r="FG73" s="281"/>
      <c r="FH73" s="281"/>
      <c r="FI73" s="281"/>
      <c r="FJ73" s="281"/>
      <c r="FK73" s="281"/>
      <c r="FL73" s="281"/>
    </row>
    <row r="74" spans="1:168" x14ac:dyDescent="0.25">
      <c r="A74" s="494"/>
      <c r="B74" s="1"/>
      <c r="C74" s="1"/>
      <c r="D74" s="2"/>
      <c r="E74" s="2"/>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281"/>
      <c r="CB74" s="281"/>
      <c r="CC74" s="281"/>
      <c r="CD74" s="281"/>
      <c r="CE74" s="281"/>
      <c r="CF74" s="281"/>
      <c r="CG74" s="281"/>
      <c r="CH74" s="281"/>
      <c r="CI74" s="281"/>
      <c r="CJ74" s="281"/>
      <c r="CK74" s="281"/>
      <c r="CL74" s="281"/>
      <c r="CM74" s="281"/>
      <c r="CN74" s="281"/>
      <c r="CO74" s="281"/>
      <c r="CP74" s="281"/>
      <c r="CQ74" s="281"/>
      <c r="CR74" s="281"/>
      <c r="CS74" s="281"/>
      <c r="CT74" s="281"/>
      <c r="CU74" s="281"/>
      <c r="CV74" s="281"/>
      <c r="CW74" s="281"/>
      <c r="CX74" s="281"/>
      <c r="CY74" s="281"/>
      <c r="CZ74" s="281"/>
      <c r="DA74" s="281"/>
      <c r="DB74" s="281"/>
      <c r="DC74" s="281"/>
      <c r="DD74" s="281"/>
      <c r="DE74" s="281"/>
      <c r="DF74" s="281"/>
      <c r="DG74" s="281"/>
      <c r="DH74" s="281"/>
      <c r="DI74" s="281"/>
      <c r="DJ74" s="281"/>
      <c r="DK74" s="281"/>
      <c r="DL74" s="281"/>
      <c r="DM74" s="281"/>
      <c r="DN74" s="281"/>
      <c r="DO74" s="281"/>
      <c r="DP74" s="281"/>
      <c r="DQ74" s="281"/>
      <c r="DR74" s="281"/>
      <c r="DS74" s="281"/>
      <c r="DT74" s="281"/>
      <c r="DU74" s="281"/>
      <c r="DV74" s="281"/>
      <c r="DW74" s="281"/>
      <c r="DX74" s="281"/>
      <c r="DY74" s="281"/>
      <c r="DZ74" s="281"/>
      <c r="EA74" s="281"/>
      <c r="EB74" s="281"/>
      <c r="EC74" s="281"/>
      <c r="ED74" s="281"/>
      <c r="EE74" s="281"/>
      <c r="EF74" s="281"/>
      <c r="EG74" s="281"/>
      <c r="EH74" s="281"/>
      <c r="EI74" s="281"/>
      <c r="EJ74" s="281"/>
      <c r="EK74" s="281"/>
      <c r="EL74" s="281"/>
      <c r="EM74" s="281"/>
      <c r="EN74" s="281"/>
      <c r="EO74" s="281"/>
      <c r="EP74" s="281"/>
      <c r="EQ74" s="281"/>
      <c r="ER74" s="281"/>
      <c r="ES74" s="281"/>
      <c r="ET74" s="281"/>
      <c r="EU74" s="281"/>
      <c r="EV74" s="281"/>
      <c r="EW74" s="281"/>
      <c r="EX74" s="281"/>
      <c r="EY74" s="281"/>
      <c r="EZ74" s="281"/>
      <c r="FA74" s="281"/>
      <c r="FB74" s="281"/>
      <c r="FC74" s="281"/>
      <c r="FD74" s="281"/>
      <c r="FE74" s="281"/>
      <c r="FF74" s="281"/>
      <c r="FG74" s="281"/>
      <c r="FH74" s="281"/>
      <c r="FI74" s="281"/>
      <c r="FJ74" s="281"/>
      <c r="FK74" s="281"/>
      <c r="FL74" s="281"/>
    </row>
    <row r="75" spans="1:168" x14ac:dyDescent="0.25">
      <c r="A75" s="494"/>
      <c r="B75" s="1"/>
      <c r="C75" s="1"/>
      <c r="D75" s="2"/>
      <c r="E75" s="2"/>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281"/>
      <c r="CB75" s="281"/>
      <c r="CC75" s="281"/>
      <c r="CD75" s="281"/>
      <c r="CE75" s="281"/>
      <c r="CF75" s="281"/>
      <c r="CG75" s="281"/>
      <c r="CH75" s="281"/>
      <c r="CI75" s="281"/>
      <c r="CJ75" s="281"/>
      <c r="CK75" s="281"/>
      <c r="CL75" s="281"/>
      <c r="CM75" s="281"/>
      <c r="CN75" s="281"/>
      <c r="CO75" s="281"/>
      <c r="CP75" s="281"/>
      <c r="CQ75" s="281"/>
      <c r="CR75" s="281"/>
      <c r="CS75" s="281"/>
      <c r="CT75" s="281"/>
      <c r="CU75" s="281"/>
      <c r="CV75" s="281"/>
      <c r="CW75" s="281"/>
      <c r="CX75" s="281"/>
      <c r="CY75" s="281"/>
      <c r="CZ75" s="281"/>
      <c r="DA75" s="281"/>
      <c r="DB75" s="281"/>
      <c r="DC75" s="281"/>
      <c r="DD75" s="281"/>
      <c r="DE75" s="281"/>
      <c r="DF75" s="281"/>
      <c r="DG75" s="281"/>
      <c r="DH75" s="281"/>
      <c r="DI75" s="281"/>
      <c r="DJ75" s="281"/>
      <c r="DK75" s="281"/>
      <c r="DL75" s="281"/>
      <c r="DM75" s="281"/>
      <c r="DN75" s="281"/>
      <c r="DO75" s="281"/>
      <c r="DP75" s="281"/>
      <c r="DQ75" s="281"/>
      <c r="DR75" s="281"/>
      <c r="DS75" s="281"/>
      <c r="DT75" s="281"/>
      <c r="DU75" s="281"/>
      <c r="DV75" s="281"/>
      <c r="DW75" s="281"/>
      <c r="DX75" s="281"/>
      <c r="DY75" s="281"/>
      <c r="DZ75" s="281"/>
      <c r="EA75" s="281"/>
      <c r="EB75" s="281"/>
      <c r="EC75" s="281"/>
      <c r="ED75" s="281"/>
      <c r="EE75" s="281"/>
      <c r="EF75" s="281"/>
      <c r="EG75" s="281"/>
      <c r="EH75" s="281"/>
      <c r="EI75" s="281"/>
      <c r="EJ75" s="281"/>
      <c r="EK75" s="281"/>
      <c r="EL75" s="281"/>
      <c r="EM75" s="281"/>
      <c r="EN75" s="281"/>
      <c r="EO75" s="281"/>
      <c r="EP75" s="281"/>
      <c r="EQ75" s="281"/>
      <c r="ER75" s="281"/>
      <c r="ES75" s="281"/>
      <c r="ET75" s="281"/>
      <c r="EU75" s="281"/>
      <c r="EV75" s="281"/>
      <c r="EW75" s="281"/>
      <c r="EX75" s="281"/>
      <c r="EY75" s="281"/>
      <c r="EZ75" s="281"/>
      <c r="FA75" s="281"/>
      <c r="FB75" s="281"/>
      <c r="FC75" s="281"/>
      <c r="FD75" s="281"/>
      <c r="FE75" s="281"/>
      <c r="FF75" s="281"/>
      <c r="FG75" s="281"/>
      <c r="FH75" s="281"/>
      <c r="FI75" s="281"/>
      <c r="FJ75" s="281"/>
      <c r="FK75" s="281"/>
      <c r="FL75" s="281"/>
    </row>
    <row r="76" spans="1:168" x14ac:dyDescent="0.25">
      <c r="A76" s="494"/>
      <c r="B76" s="1"/>
      <c r="C76" s="1"/>
      <c r="D76" s="2"/>
      <c r="E76" s="2"/>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281"/>
      <c r="CB76" s="281"/>
      <c r="CC76" s="281"/>
      <c r="CD76" s="281"/>
      <c r="CE76" s="281"/>
      <c r="CF76" s="281"/>
      <c r="CG76" s="281"/>
      <c r="CH76" s="281"/>
      <c r="CI76" s="281"/>
      <c r="CJ76" s="281"/>
      <c r="CK76" s="281"/>
      <c r="CL76" s="281"/>
      <c r="CM76" s="281"/>
      <c r="CN76" s="281"/>
      <c r="CO76" s="281"/>
      <c r="CP76" s="281"/>
      <c r="CQ76" s="281"/>
      <c r="CR76" s="281"/>
      <c r="CS76" s="281"/>
      <c r="CT76" s="281"/>
      <c r="CU76" s="281"/>
      <c r="CV76" s="281"/>
      <c r="CW76" s="281"/>
      <c r="CX76" s="281"/>
      <c r="CY76" s="281"/>
      <c r="CZ76" s="281"/>
      <c r="DA76" s="281"/>
      <c r="DB76" s="281"/>
      <c r="DC76" s="281"/>
      <c r="DD76" s="281"/>
      <c r="DE76" s="281"/>
      <c r="DF76" s="281"/>
      <c r="DG76" s="281"/>
      <c r="DH76" s="281"/>
      <c r="DI76" s="281"/>
      <c r="DJ76" s="281"/>
      <c r="DK76" s="281"/>
      <c r="DL76" s="281"/>
      <c r="DM76" s="281"/>
      <c r="DN76" s="281"/>
      <c r="DO76" s="281"/>
      <c r="DP76" s="281"/>
      <c r="DQ76" s="281"/>
      <c r="DR76" s="281"/>
      <c r="DS76" s="281"/>
      <c r="DT76" s="281"/>
      <c r="DU76" s="281"/>
      <c r="DV76" s="281"/>
      <c r="DW76" s="281"/>
      <c r="DX76" s="281"/>
      <c r="DY76" s="281"/>
      <c r="DZ76" s="281"/>
      <c r="EA76" s="281"/>
      <c r="EB76" s="281"/>
      <c r="EC76" s="281"/>
      <c r="ED76" s="281"/>
      <c r="EE76" s="281"/>
      <c r="EF76" s="281"/>
      <c r="EG76" s="281"/>
      <c r="EH76" s="281"/>
      <c r="EI76" s="281"/>
      <c r="EJ76" s="281"/>
      <c r="EK76" s="281"/>
      <c r="EL76" s="281"/>
      <c r="EM76" s="281"/>
      <c r="EN76" s="281"/>
      <c r="EO76" s="281"/>
      <c r="EP76" s="281"/>
      <c r="EQ76" s="281"/>
      <c r="ER76" s="281"/>
      <c r="ES76" s="281"/>
      <c r="ET76" s="281"/>
      <c r="EU76" s="281"/>
      <c r="EV76" s="281"/>
      <c r="EW76" s="281"/>
      <c r="EX76" s="281"/>
      <c r="EY76" s="281"/>
      <c r="EZ76" s="281"/>
      <c r="FA76" s="281"/>
      <c r="FB76" s="281"/>
      <c r="FC76" s="281"/>
      <c r="FD76" s="281"/>
      <c r="FE76" s="281"/>
      <c r="FF76" s="281"/>
      <c r="FG76" s="281"/>
      <c r="FH76" s="281"/>
      <c r="FI76" s="281"/>
      <c r="FJ76" s="281"/>
      <c r="FK76" s="281"/>
      <c r="FL76" s="281"/>
    </row>
    <row r="77" spans="1:168" x14ac:dyDescent="0.25">
      <c r="A77" s="494"/>
      <c r="B77" s="1"/>
      <c r="C77" s="1"/>
      <c r="D77" s="2"/>
      <c r="E77" s="2"/>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281"/>
      <c r="CB77" s="281"/>
      <c r="CC77" s="281"/>
      <c r="CD77" s="281"/>
      <c r="CE77" s="281"/>
      <c r="CF77" s="281"/>
      <c r="CG77" s="281"/>
      <c r="CH77" s="281"/>
      <c r="CI77" s="281"/>
      <c r="CJ77" s="281"/>
      <c r="CK77" s="281"/>
      <c r="CL77" s="281"/>
      <c r="CM77" s="281"/>
      <c r="CN77" s="281"/>
      <c r="CO77" s="281"/>
      <c r="CP77" s="281"/>
      <c r="CQ77" s="281"/>
      <c r="CR77" s="281"/>
      <c r="CS77" s="281"/>
      <c r="CT77" s="281"/>
      <c r="CU77" s="281"/>
      <c r="CV77" s="281"/>
      <c r="CW77" s="281"/>
      <c r="CX77" s="281"/>
      <c r="CY77" s="281"/>
      <c r="CZ77" s="281"/>
      <c r="DA77" s="281"/>
      <c r="DB77" s="281"/>
      <c r="DC77" s="281"/>
      <c r="DD77" s="281"/>
      <c r="DE77" s="281"/>
      <c r="DF77" s="281"/>
      <c r="DG77" s="281"/>
      <c r="DH77" s="281"/>
      <c r="DI77" s="281"/>
      <c r="DJ77" s="281"/>
      <c r="DK77" s="281"/>
      <c r="DL77" s="281"/>
      <c r="DM77" s="281"/>
      <c r="DN77" s="281"/>
      <c r="DO77" s="281"/>
      <c r="DP77" s="281"/>
      <c r="DQ77" s="281"/>
      <c r="DR77" s="281"/>
      <c r="DS77" s="281"/>
      <c r="DT77" s="281"/>
      <c r="DU77" s="281"/>
      <c r="DV77" s="281"/>
      <c r="DW77" s="281"/>
      <c r="DX77" s="281"/>
      <c r="DY77" s="281"/>
      <c r="DZ77" s="281"/>
      <c r="EA77" s="281"/>
      <c r="EB77" s="281"/>
      <c r="EC77" s="281"/>
      <c r="ED77" s="281"/>
      <c r="EE77" s="281"/>
      <c r="EF77" s="281"/>
      <c r="EG77" s="281"/>
      <c r="EH77" s="281"/>
      <c r="EI77" s="281"/>
      <c r="EJ77" s="281"/>
      <c r="EK77" s="281"/>
      <c r="EL77" s="281"/>
      <c r="EM77" s="281"/>
      <c r="EN77" s="281"/>
      <c r="EO77" s="281"/>
      <c r="EP77" s="281"/>
      <c r="EQ77" s="281"/>
      <c r="ER77" s="281"/>
      <c r="ES77" s="281"/>
      <c r="ET77" s="281"/>
      <c r="EU77" s="281"/>
      <c r="EV77" s="281"/>
      <c r="EW77" s="281"/>
      <c r="EX77" s="281"/>
      <c r="EY77" s="281"/>
      <c r="EZ77" s="281"/>
      <c r="FA77" s="281"/>
      <c r="FB77" s="281"/>
      <c r="FC77" s="281"/>
      <c r="FD77" s="281"/>
      <c r="FE77" s="281"/>
      <c r="FF77" s="281"/>
      <c r="FG77" s="281"/>
      <c r="FH77" s="281"/>
      <c r="FI77" s="281"/>
      <c r="FJ77" s="281"/>
      <c r="FK77" s="281"/>
      <c r="FL77" s="281"/>
    </row>
    <row r="78" spans="1:168" x14ac:dyDescent="0.25">
      <c r="A78" s="494"/>
      <c r="B78" s="1"/>
      <c r="C78" s="1"/>
      <c r="D78" s="2"/>
      <c r="E78" s="2"/>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281"/>
      <c r="CB78" s="281"/>
      <c r="CC78" s="281"/>
      <c r="CD78" s="281"/>
      <c r="CE78" s="281"/>
      <c r="CF78" s="281"/>
      <c r="CG78" s="281"/>
      <c r="CH78" s="281"/>
      <c r="CI78" s="281"/>
      <c r="CJ78" s="281"/>
      <c r="CK78" s="281"/>
      <c r="CL78" s="281"/>
      <c r="CM78" s="281"/>
      <c r="CN78" s="281"/>
      <c r="CO78" s="281"/>
      <c r="CP78" s="281"/>
      <c r="CQ78" s="281"/>
      <c r="CR78" s="281"/>
      <c r="CS78" s="281"/>
      <c r="CT78" s="281"/>
      <c r="CU78" s="281"/>
      <c r="CV78" s="281"/>
      <c r="CW78" s="281"/>
      <c r="CX78" s="281"/>
      <c r="CY78" s="281"/>
      <c r="CZ78" s="281"/>
      <c r="DA78" s="281"/>
      <c r="DB78" s="281"/>
      <c r="DC78" s="281"/>
      <c r="DD78" s="281"/>
      <c r="DE78" s="281"/>
      <c r="DF78" s="281"/>
      <c r="DG78" s="281"/>
      <c r="DH78" s="281"/>
      <c r="DI78" s="281"/>
      <c r="DJ78" s="281"/>
      <c r="DK78" s="281"/>
      <c r="DL78" s="281"/>
      <c r="DM78" s="281"/>
      <c r="DN78" s="281"/>
      <c r="DO78" s="281"/>
      <c r="DP78" s="281"/>
      <c r="DQ78" s="281"/>
      <c r="DR78" s="281"/>
      <c r="DS78" s="281"/>
      <c r="DT78" s="281"/>
      <c r="DU78" s="281"/>
      <c r="DV78" s="281"/>
      <c r="DW78" s="281"/>
      <c r="DX78" s="281"/>
      <c r="DY78" s="281"/>
      <c r="DZ78" s="281"/>
      <c r="EA78" s="281"/>
      <c r="EB78" s="281"/>
      <c r="EC78" s="281"/>
      <c r="ED78" s="281"/>
      <c r="EE78" s="281"/>
      <c r="EF78" s="281"/>
      <c r="EG78" s="281"/>
      <c r="EH78" s="281"/>
      <c r="EI78" s="281"/>
      <c r="EJ78" s="281"/>
      <c r="EK78" s="281"/>
      <c r="EL78" s="281"/>
      <c r="EM78" s="281"/>
      <c r="EN78" s="281"/>
      <c r="EO78" s="281"/>
      <c r="EP78" s="281"/>
      <c r="EQ78" s="281"/>
      <c r="ER78" s="281"/>
      <c r="ES78" s="281"/>
      <c r="ET78" s="281"/>
      <c r="EU78" s="281"/>
      <c r="EV78" s="281"/>
      <c r="EW78" s="281"/>
      <c r="EX78" s="281"/>
      <c r="EY78" s="281"/>
      <c r="EZ78" s="281"/>
      <c r="FA78" s="281"/>
      <c r="FB78" s="281"/>
      <c r="FC78" s="281"/>
      <c r="FD78" s="281"/>
      <c r="FE78" s="281"/>
      <c r="FF78" s="281"/>
      <c r="FG78" s="281"/>
      <c r="FH78" s="281"/>
      <c r="FI78" s="281"/>
      <c r="FJ78" s="281"/>
      <c r="FK78" s="281"/>
      <c r="FL78" s="281"/>
    </row>
    <row r="79" spans="1:168" x14ac:dyDescent="0.25">
      <c r="A79" s="494"/>
      <c r="B79" s="1"/>
      <c r="C79" s="1"/>
      <c r="D79" s="2"/>
      <c r="E79" s="2"/>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281"/>
      <c r="CB79" s="281"/>
      <c r="CC79" s="281"/>
      <c r="CD79" s="281"/>
      <c r="CE79" s="281"/>
      <c r="CF79" s="281"/>
      <c r="CG79" s="281"/>
      <c r="CH79" s="281"/>
      <c r="CI79" s="281"/>
      <c r="CJ79" s="281"/>
      <c r="CK79" s="281"/>
      <c r="CL79" s="281"/>
      <c r="CM79" s="281"/>
      <c r="CN79" s="281"/>
      <c r="CO79" s="281"/>
      <c r="CP79" s="281"/>
      <c r="CQ79" s="281"/>
      <c r="CR79" s="281"/>
      <c r="CS79" s="281"/>
      <c r="CT79" s="281"/>
      <c r="CU79" s="281"/>
      <c r="CV79" s="281"/>
      <c r="CW79" s="281"/>
      <c r="CX79" s="281"/>
      <c r="CY79" s="281"/>
      <c r="CZ79" s="281"/>
      <c r="DA79" s="281"/>
      <c r="DB79" s="281"/>
      <c r="DC79" s="281"/>
      <c r="DD79" s="281"/>
      <c r="DE79" s="281"/>
      <c r="DF79" s="281"/>
      <c r="DG79" s="281"/>
      <c r="DH79" s="281"/>
      <c r="DI79" s="281"/>
      <c r="DJ79" s="281"/>
      <c r="DK79" s="281"/>
      <c r="DL79" s="281"/>
      <c r="DM79" s="281"/>
      <c r="DN79" s="281"/>
      <c r="DO79" s="281"/>
      <c r="DP79" s="281"/>
      <c r="DQ79" s="281"/>
      <c r="DR79" s="281"/>
      <c r="DS79" s="281"/>
      <c r="DT79" s="281"/>
      <c r="DU79" s="281"/>
      <c r="DV79" s="281"/>
      <c r="DW79" s="281"/>
      <c r="DX79" s="281"/>
      <c r="DY79" s="281"/>
      <c r="DZ79" s="281"/>
      <c r="EA79" s="281"/>
      <c r="EB79" s="281"/>
      <c r="EC79" s="281"/>
      <c r="ED79" s="281"/>
      <c r="EE79" s="281"/>
      <c r="EF79" s="281"/>
      <c r="EG79" s="281"/>
      <c r="EH79" s="281"/>
      <c r="EI79" s="281"/>
      <c r="EJ79" s="281"/>
      <c r="EK79" s="281"/>
      <c r="EL79" s="281"/>
      <c r="EM79" s="281"/>
      <c r="EN79" s="281"/>
      <c r="EO79" s="281"/>
      <c r="EP79" s="281"/>
      <c r="EQ79" s="281"/>
      <c r="ER79" s="281"/>
      <c r="ES79" s="281"/>
      <c r="ET79" s="281"/>
      <c r="EU79" s="281"/>
      <c r="EV79" s="281"/>
      <c r="EW79" s="281"/>
      <c r="EX79" s="281"/>
      <c r="EY79" s="281"/>
      <c r="EZ79" s="281"/>
      <c r="FA79" s="281"/>
      <c r="FB79" s="281"/>
      <c r="FC79" s="281"/>
      <c r="FD79" s="281"/>
      <c r="FE79" s="281"/>
      <c r="FF79" s="281"/>
      <c r="FG79" s="281"/>
      <c r="FH79" s="281"/>
      <c r="FI79" s="281"/>
      <c r="FJ79" s="281"/>
      <c r="FK79" s="281"/>
      <c r="FL79" s="281"/>
    </row>
    <row r="80" spans="1:168" x14ac:dyDescent="0.25">
      <c r="A80" s="494"/>
      <c r="B80" s="1"/>
      <c r="C80" s="1"/>
      <c r="D80" s="2"/>
      <c r="E80" s="2"/>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281"/>
      <c r="CB80" s="281"/>
      <c r="CC80" s="281"/>
      <c r="CD80" s="281"/>
      <c r="CE80" s="281"/>
      <c r="CF80" s="281"/>
      <c r="CG80" s="281"/>
      <c r="CH80" s="281"/>
      <c r="CI80" s="281"/>
      <c r="CJ80" s="281"/>
      <c r="CK80" s="281"/>
      <c r="CL80" s="281"/>
      <c r="CM80" s="281"/>
      <c r="CN80" s="281"/>
      <c r="CO80" s="281"/>
      <c r="CP80" s="281"/>
      <c r="CQ80" s="281"/>
      <c r="CR80" s="281"/>
      <c r="CS80" s="281"/>
      <c r="CT80" s="281"/>
      <c r="CU80" s="281"/>
      <c r="CV80" s="281"/>
      <c r="CW80" s="281"/>
      <c r="CX80" s="281"/>
      <c r="CY80" s="281"/>
      <c r="CZ80" s="281"/>
      <c r="DA80" s="281"/>
      <c r="DB80" s="281"/>
      <c r="DC80" s="281"/>
      <c r="DD80" s="281"/>
      <c r="DE80" s="281"/>
      <c r="DF80" s="281"/>
      <c r="DG80" s="281"/>
      <c r="DH80" s="281"/>
      <c r="DI80" s="281"/>
      <c r="DJ80" s="281"/>
      <c r="DK80" s="281"/>
      <c r="DL80" s="281"/>
      <c r="DM80" s="281"/>
      <c r="DN80" s="281"/>
      <c r="DO80" s="281"/>
      <c r="DP80" s="281"/>
      <c r="DQ80" s="281"/>
      <c r="DR80" s="281"/>
      <c r="DS80" s="281"/>
      <c r="DT80" s="281"/>
      <c r="DU80" s="281"/>
      <c r="DV80" s="281"/>
      <c r="DW80" s="281"/>
      <c r="DX80" s="281"/>
      <c r="DY80" s="281"/>
      <c r="DZ80" s="281"/>
      <c r="EA80" s="281"/>
      <c r="EB80" s="281"/>
      <c r="EC80" s="281"/>
      <c r="ED80" s="281"/>
      <c r="EE80" s="281"/>
      <c r="EF80" s="281"/>
      <c r="EG80" s="281"/>
      <c r="EH80" s="281"/>
      <c r="EI80" s="281"/>
      <c r="EJ80" s="281"/>
      <c r="EK80" s="281"/>
      <c r="EL80" s="281"/>
      <c r="EM80" s="281"/>
      <c r="EN80" s="281"/>
      <c r="EO80" s="281"/>
      <c r="EP80" s="281"/>
      <c r="EQ80" s="281"/>
      <c r="ER80" s="281"/>
      <c r="ES80" s="281"/>
      <c r="ET80" s="281"/>
      <c r="EU80" s="281"/>
      <c r="EV80" s="281"/>
      <c r="EW80" s="281"/>
      <c r="EX80" s="281"/>
      <c r="EY80" s="281"/>
      <c r="EZ80" s="281"/>
      <c r="FA80" s="281"/>
      <c r="FB80" s="281"/>
      <c r="FC80" s="281"/>
      <c r="FD80" s="281"/>
      <c r="FE80" s="281"/>
      <c r="FF80" s="281"/>
      <c r="FG80" s="281"/>
      <c r="FH80" s="281"/>
      <c r="FI80" s="281"/>
      <c r="FJ80" s="281"/>
      <c r="FK80" s="281"/>
      <c r="FL80" s="281"/>
    </row>
    <row r="81" spans="1:168" x14ac:dyDescent="0.25">
      <c r="A81" s="494"/>
      <c r="B81" s="1"/>
      <c r="C81" s="1"/>
      <c r="D81" s="2"/>
      <c r="E81" s="2"/>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281"/>
      <c r="CB81" s="281"/>
      <c r="CC81" s="281"/>
      <c r="CD81" s="281"/>
      <c r="CE81" s="281"/>
      <c r="CF81" s="281"/>
      <c r="CG81" s="281"/>
      <c r="CH81" s="281"/>
      <c r="CI81" s="281"/>
      <c r="CJ81" s="281"/>
      <c r="CK81" s="281"/>
      <c r="CL81" s="281"/>
      <c r="CM81" s="281"/>
      <c r="CN81" s="281"/>
      <c r="CO81" s="281"/>
      <c r="CP81" s="281"/>
      <c r="CQ81" s="281"/>
      <c r="CR81" s="281"/>
      <c r="CS81" s="281"/>
      <c r="CT81" s="281"/>
      <c r="CU81" s="281"/>
      <c r="CV81" s="281"/>
      <c r="CW81" s="281"/>
      <c r="CX81" s="281"/>
      <c r="CY81" s="281"/>
      <c r="CZ81" s="281"/>
      <c r="DA81" s="281"/>
      <c r="DB81" s="281"/>
      <c r="DC81" s="281"/>
      <c r="DD81" s="281"/>
      <c r="DE81" s="281"/>
      <c r="DF81" s="281"/>
      <c r="DG81" s="281"/>
      <c r="DH81" s="281"/>
      <c r="DI81" s="281"/>
      <c r="DJ81" s="281"/>
      <c r="DK81" s="281"/>
      <c r="DL81" s="281"/>
      <c r="DM81" s="281"/>
      <c r="DN81" s="281"/>
      <c r="DO81" s="281"/>
      <c r="DP81" s="281"/>
      <c r="DQ81" s="281"/>
      <c r="DR81" s="281"/>
      <c r="DS81" s="281"/>
      <c r="DT81" s="281"/>
      <c r="DU81" s="281"/>
      <c r="DV81" s="281"/>
      <c r="DW81" s="281"/>
      <c r="DX81" s="281"/>
      <c r="DY81" s="281"/>
      <c r="DZ81" s="281"/>
      <c r="EA81" s="281"/>
      <c r="EB81" s="281"/>
      <c r="EC81" s="281"/>
      <c r="ED81" s="281"/>
      <c r="EE81" s="281"/>
      <c r="EF81" s="281"/>
      <c r="EG81" s="281"/>
      <c r="EH81" s="281"/>
      <c r="EI81" s="281"/>
      <c r="EJ81" s="281"/>
      <c r="EK81" s="281"/>
      <c r="EL81" s="281"/>
      <c r="EM81" s="281"/>
      <c r="EN81" s="281"/>
      <c r="EO81" s="281"/>
      <c r="EP81" s="281"/>
      <c r="EQ81" s="281"/>
      <c r="ER81" s="281"/>
      <c r="ES81" s="281"/>
      <c r="ET81" s="281"/>
      <c r="EU81" s="281"/>
      <c r="EV81" s="281"/>
      <c r="EW81" s="281"/>
      <c r="EX81" s="281"/>
      <c r="EY81" s="281"/>
      <c r="EZ81" s="281"/>
      <c r="FA81" s="281"/>
      <c r="FB81" s="281"/>
      <c r="FC81" s="281"/>
      <c r="FD81" s="281"/>
      <c r="FE81" s="281"/>
      <c r="FF81" s="281"/>
      <c r="FG81" s="281"/>
      <c r="FH81" s="281"/>
      <c r="FI81" s="281"/>
      <c r="FJ81" s="281"/>
      <c r="FK81" s="281"/>
      <c r="FL81" s="281"/>
    </row>
    <row r="82" spans="1:168" x14ac:dyDescent="0.25">
      <c r="A82" s="494"/>
      <c r="B82" s="1"/>
      <c r="C82" s="1"/>
      <c r="D82" s="2"/>
      <c r="E82" s="2"/>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281"/>
      <c r="CB82" s="281"/>
      <c r="CC82" s="281"/>
      <c r="CD82" s="281"/>
      <c r="CE82" s="281"/>
      <c r="CF82" s="281"/>
      <c r="CG82" s="281"/>
      <c r="CH82" s="281"/>
      <c r="CI82" s="281"/>
      <c r="CJ82" s="281"/>
      <c r="CK82" s="281"/>
      <c r="CL82" s="281"/>
      <c r="CM82" s="281"/>
      <c r="CN82" s="281"/>
      <c r="CO82" s="281"/>
      <c r="CP82" s="281"/>
      <c r="CQ82" s="281"/>
      <c r="CR82" s="281"/>
      <c r="CS82" s="281"/>
      <c r="CT82" s="281"/>
      <c r="CU82" s="281"/>
      <c r="CV82" s="281"/>
      <c r="CW82" s="281"/>
      <c r="CX82" s="281"/>
      <c r="CY82" s="281"/>
      <c r="CZ82" s="281"/>
      <c r="DA82" s="281"/>
      <c r="DB82" s="281"/>
      <c r="DC82" s="281"/>
      <c r="DD82" s="281"/>
      <c r="DE82" s="281"/>
      <c r="DF82" s="281"/>
      <c r="DG82" s="281"/>
      <c r="DH82" s="281"/>
      <c r="DI82" s="281"/>
      <c r="DJ82" s="281"/>
      <c r="DK82" s="281"/>
      <c r="DL82" s="281"/>
      <c r="DM82" s="281"/>
      <c r="DN82" s="281"/>
      <c r="DO82" s="281"/>
      <c r="DP82" s="281"/>
      <c r="DQ82" s="281"/>
      <c r="DR82" s="281"/>
      <c r="DS82" s="281"/>
      <c r="DT82" s="281"/>
      <c r="DU82" s="281"/>
      <c r="DV82" s="281"/>
      <c r="DW82" s="281"/>
      <c r="DX82" s="281"/>
      <c r="DY82" s="281"/>
      <c r="DZ82" s="281"/>
      <c r="EA82" s="281"/>
      <c r="EB82" s="281"/>
      <c r="EC82" s="281"/>
      <c r="ED82" s="281"/>
      <c r="EE82" s="281"/>
      <c r="EF82" s="281"/>
      <c r="EG82" s="281"/>
      <c r="EH82" s="281"/>
      <c r="EI82" s="281"/>
      <c r="EJ82" s="281"/>
      <c r="EK82" s="281"/>
      <c r="EL82" s="281"/>
      <c r="EM82" s="281"/>
      <c r="EN82" s="281"/>
      <c r="EO82" s="281"/>
      <c r="EP82" s="281"/>
      <c r="EQ82" s="281"/>
      <c r="ER82" s="281"/>
      <c r="ES82" s="281"/>
      <c r="ET82" s="281"/>
      <c r="EU82" s="281"/>
      <c r="EV82" s="281"/>
      <c r="EW82" s="281"/>
      <c r="EX82" s="281"/>
      <c r="EY82" s="281"/>
      <c r="EZ82" s="281"/>
      <c r="FA82" s="281"/>
      <c r="FB82" s="281"/>
      <c r="FC82" s="281"/>
      <c r="FD82" s="281"/>
      <c r="FE82" s="281"/>
      <c r="FF82" s="281"/>
      <c r="FG82" s="281"/>
      <c r="FH82" s="281"/>
      <c r="FI82" s="281"/>
      <c r="FJ82" s="281"/>
      <c r="FK82" s="281"/>
      <c r="FL82" s="281"/>
    </row>
    <row r="83" spans="1:168" x14ac:dyDescent="0.25">
      <c r="A83" s="494"/>
      <c r="B83" s="1"/>
      <c r="C83" s="1"/>
      <c r="D83" s="2"/>
      <c r="E83" s="2"/>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281"/>
      <c r="CB83" s="281"/>
      <c r="CC83" s="281"/>
      <c r="CD83" s="281"/>
      <c r="CE83" s="281"/>
      <c r="CF83" s="281"/>
      <c r="CG83" s="281"/>
      <c r="CH83" s="281"/>
      <c r="CI83" s="281"/>
      <c r="CJ83" s="281"/>
      <c r="CK83" s="281"/>
      <c r="CL83" s="281"/>
      <c r="CM83" s="281"/>
      <c r="CN83" s="281"/>
      <c r="CO83" s="281"/>
      <c r="CP83" s="281"/>
      <c r="CQ83" s="281"/>
      <c r="CR83" s="281"/>
      <c r="CS83" s="281"/>
      <c r="CT83" s="281"/>
      <c r="CU83" s="281"/>
      <c r="CV83" s="281"/>
      <c r="CW83" s="281"/>
      <c r="CX83" s="281"/>
      <c r="CY83" s="281"/>
      <c r="CZ83" s="281"/>
      <c r="DA83" s="281"/>
      <c r="DB83" s="281"/>
      <c r="DC83" s="281"/>
      <c r="DD83" s="281"/>
      <c r="DE83" s="281"/>
      <c r="DF83" s="281"/>
      <c r="DG83" s="281"/>
      <c r="DH83" s="281"/>
      <c r="DI83" s="281"/>
      <c r="DJ83" s="281"/>
      <c r="DK83" s="281"/>
      <c r="DL83" s="281"/>
      <c r="DM83" s="281"/>
      <c r="DN83" s="281"/>
      <c r="DO83" s="281"/>
      <c r="DP83" s="281"/>
      <c r="DQ83" s="281"/>
      <c r="DR83" s="281"/>
      <c r="DS83" s="281"/>
      <c r="DT83" s="281"/>
      <c r="DU83" s="281"/>
      <c r="DV83" s="281"/>
      <c r="DW83" s="281"/>
      <c r="DX83" s="281"/>
      <c r="DY83" s="281"/>
      <c r="DZ83" s="281"/>
      <c r="EA83" s="281"/>
      <c r="EB83" s="281"/>
      <c r="EC83" s="281"/>
      <c r="ED83" s="281"/>
      <c r="EE83" s="281"/>
      <c r="EF83" s="281"/>
      <c r="EG83" s="281"/>
      <c r="EH83" s="281"/>
      <c r="EI83" s="281"/>
      <c r="EJ83" s="281"/>
      <c r="EK83" s="281"/>
      <c r="EL83" s="281"/>
      <c r="EM83" s="281"/>
      <c r="EN83" s="281"/>
      <c r="EO83" s="281"/>
      <c r="EP83" s="281"/>
      <c r="EQ83" s="281"/>
      <c r="ER83" s="281"/>
      <c r="ES83" s="281"/>
      <c r="ET83" s="281"/>
      <c r="EU83" s="281"/>
      <c r="EV83" s="281"/>
      <c r="EW83" s="281"/>
      <c r="EX83" s="281"/>
      <c r="EY83" s="281"/>
      <c r="EZ83" s="281"/>
      <c r="FA83" s="281"/>
      <c r="FB83" s="281"/>
      <c r="FC83" s="281"/>
      <c r="FD83" s="281"/>
      <c r="FE83" s="281"/>
      <c r="FF83" s="281"/>
      <c r="FG83" s="281"/>
      <c r="FH83" s="281"/>
      <c r="FI83" s="281"/>
      <c r="FJ83" s="281"/>
      <c r="FK83" s="281"/>
      <c r="FL83" s="281"/>
    </row>
    <row r="118" spans="1:168" hidden="1" x14ac:dyDescent="0.25"/>
    <row r="119" spans="1:168" hidden="1" x14ac:dyDescent="0.25">
      <c r="A119" s="28"/>
      <c r="C119" s="501"/>
      <c r="D119" s="502" t="str">
        <f>"No Findings have been identified for this " &amp; dmyTopic &amp; " at this time."</f>
        <v>No Findings have been identified for this Topic at this time.</v>
      </c>
      <c r="E119" s="503"/>
      <c r="G119" s="192"/>
      <c r="H119" s="244"/>
      <c r="I119" s="180"/>
      <c r="K119" s="192"/>
      <c r="Q119" s="1"/>
      <c r="R119" s="11"/>
      <c r="S119" s="8"/>
      <c r="T119" s="8"/>
      <c r="U119" s="8"/>
      <c r="V119" s="122"/>
      <c r="W119" s="65"/>
      <c r="X119" s="11"/>
      <c r="Y119" s="8"/>
      <c r="Z119" s="8"/>
      <c r="AA119" s="8"/>
      <c r="AB119" s="8"/>
      <c r="AC119" s="12"/>
      <c r="AD119" s="8"/>
      <c r="AE119" s="8"/>
      <c r="AF119" s="8"/>
      <c r="AG119" s="8"/>
      <c r="AH119" s="8"/>
      <c r="AI119" s="8"/>
      <c r="AJ119" s="8"/>
      <c r="AK119" s="8"/>
      <c r="AL119" s="8"/>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228"/>
      <c r="CA119" s="281"/>
      <c r="CB119" s="281"/>
      <c r="CC119" s="281"/>
      <c r="CD119" s="281"/>
      <c r="CE119" s="281"/>
      <c r="CF119" s="281"/>
      <c r="CG119" s="281"/>
      <c r="CH119" s="281"/>
      <c r="CI119" s="281"/>
      <c r="CJ119" s="281"/>
      <c r="CK119" s="281"/>
      <c r="CL119" s="281"/>
      <c r="CM119" s="281"/>
      <c r="CN119" s="281"/>
      <c r="CO119" s="281"/>
      <c r="CP119" s="281"/>
      <c r="CQ119" s="281"/>
      <c r="CR119" s="281"/>
      <c r="CS119" s="281"/>
      <c r="CT119" s="281"/>
      <c r="CU119" s="281"/>
      <c r="CV119" s="281"/>
      <c r="CW119" s="281"/>
      <c r="CX119" s="281"/>
      <c r="CY119" s="281"/>
      <c r="CZ119" s="281"/>
      <c r="DA119" s="281"/>
      <c r="DB119" s="281"/>
      <c r="DC119" s="281"/>
      <c r="DD119" s="281"/>
      <c r="DE119" s="281"/>
      <c r="DF119" s="281"/>
      <c r="DG119" s="281"/>
      <c r="DH119" s="281"/>
      <c r="DI119" s="281"/>
      <c r="DJ119" s="281"/>
      <c r="DK119" s="281"/>
      <c r="DL119" s="281"/>
      <c r="DM119" s="281"/>
      <c r="DN119" s="281"/>
      <c r="DO119" s="281"/>
      <c r="DP119" s="281"/>
      <c r="DQ119" s="281"/>
      <c r="DR119" s="281"/>
      <c r="DS119" s="281"/>
      <c r="DT119" s="281"/>
      <c r="DU119" s="281"/>
      <c r="DV119" s="281"/>
      <c r="DW119" s="281"/>
      <c r="DX119" s="281"/>
      <c r="DY119" s="281"/>
      <c r="DZ119" s="281"/>
      <c r="EA119" s="281"/>
      <c r="EB119" s="281"/>
      <c r="EC119" s="281"/>
      <c r="ED119" s="281"/>
      <c r="EE119" s="281"/>
      <c r="EF119" s="281"/>
      <c r="EG119" s="281"/>
      <c r="EH119" s="281"/>
      <c r="EI119" s="281"/>
      <c r="EJ119" s="281"/>
      <c r="EK119" s="281"/>
      <c r="EL119" s="281"/>
      <c r="EM119" s="281"/>
      <c r="EN119" s="281"/>
      <c r="EO119" s="281"/>
      <c r="EP119" s="281"/>
      <c r="EQ119" s="281"/>
      <c r="ER119" s="281"/>
      <c r="ES119" s="281"/>
      <c r="ET119" s="281"/>
      <c r="EU119" s="281"/>
      <c r="EV119" s="281"/>
      <c r="EW119" s="281"/>
      <c r="EX119" s="281"/>
      <c r="EY119" s="281"/>
      <c r="EZ119" s="281"/>
      <c r="FA119" s="281"/>
      <c r="FB119" s="281"/>
      <c r="FC119" s="281"/>
      <c r="FD119" s="281"/>
      <c r="FE119" s="281"/>
      <c r="FF119" s="281"/>
      <c r="FG119" s="281"/>
      <c r="FH119" s="281"/>
      <c r="FI119" s="281"/>
      <c r="FJ119" s="281"/>
      <c r="FK119" s="281"/>
      <c r="FL119" s="281"/>
    </row>
    <row r="120" spans="1:168" hidden="1" x14ac:dyDescent="0.25">
      <c r="A120" s="28"/>
      <c r="C120" s="501"/>
      <c r="D120" s="502"/>
      <c r="E120" s="503"/>
      <c r="G120" s="192"/>
      <c r="H120" s="244"/>
      <c r="I120" s="180"/>
      <c r="K120" s="192"/>
      <c r="Q120" s="1"/>
      <c r="R120" s="11"/>
      <c r="S120" s="8"/>
      <c r="T120" s="8"/>
      <c r="U120" s="8"/>
      <c r="V120" s="122"/>
      <c r="W120" s="65"/>
      <c r="X120" s="11"/>
      <c r="Y120" s="8"/>
      <c r="Z120" s="8"/>
      <c r="AA120" s="8"/>
      <c r="AB120" s="8"/>
      <c r="AC120" s="12"/>
      <c r="AD120" s="8"/>
      <c r="AE120" s="8"/>
      <c r="AF120" s="8"/>
      <c r="AG120" s="8"/>
      <c r="AH120" s="8"/>
      <c r="AI120" s="8"/>
      <c r="AJ120" s="8"/>
      <c r="AK120" s="8"/>
      <c r="AL120" s="8"/>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228"/>
      <c r="CA120" s="281"/>
      <c r="CB120" s="281"/>
      <c r="CC120" s="281"/>
      <c r="CD120" s="281"/>
      <c r="CE120" s="281"/>
      <c r="CF120" s="281"/>
      <c r="CG120" s="281"/>
      <c r="CH120" s="281"/>
      <c r="CI120" s="281"/>
      <c r="CJ120" s="281"/>
      <c r="CK120" s="281"/>
      <c r="CL120" s="281"/>
      <c r="CM120" s="281"/>
      <c r="CN120" s="281"/>
      <c r="CO120" s="281"/>
      <c r="CP120" s="281"/>
      <c r="CQ120" s="281"/>
      <c r="CR120" s="281"/>
      <c r="CS120" s="281"/>
      <c r="CT120" s="281"/>
      <c r="CU120" s="281"/>
      <c r="CV120" s="281"/>
      <c r="CW120" s="281"/>
      <c r="CX120" s="281"/>
      <c r="CY120" s="281"/>
      <c r="CZ120" s="281"/>
      <c r="DA120" s="281"/>
      <c r="DB120" s="281"/>
      <c r="DC120" s="281"/>
      <c r="DD120" s="281"/>
      <c r="DE120" s="281"/>
      <c r="DF120" s="281"/>
      <c r="DG120" s="281"/>
      <c r="DH120" s="281"/>
      <c r="DI120" s="281"/>
      <c r="DJ120" s="281"/>
      <c r="DK120" s="281"/>
      <c r="DL120" s="281"/>
      <c r="DM120" s="281"/>
      <c r="DN120" s="281"/>
      <c r="DO120" s="281"/>
      <c r="DP120" s="281"/>
      <c r="DQ120" s="281"/>
      <c r="DR120" s="281"/>
      <c r="DS120" s="281"/>
      <c r="DT120" s="281"/>
      <c r="DU120" s="281"/>
      <c r="DV120" s="281"/>
      <c r="DW120" s="281"/>
      <c r="DX120" s="281"/>
      <c r="DY120" s="281"/>
      <c r="DZ120" s="281"/>
      <c r="EA120" s="281"/>
      <c r="EB120" s="281"/>
      <c r="EC120" s="281"/>
      <c r="ED120" s="281"/>
      <c r="EE120" s="281"/>
      <c r="EF120" s="281"/>
      <c r="EG120" s="281"/>
      <c r="EH120" s="281"/>
      <c r="EI120" s="281"/>
      <c r="EJ120" s="281"/>
      <c r="EK120" s="281"/>
      <c r="EL120" s="281"/>
      <c r="EM120" s="281"/>
      <c r="EN120" s="281"/>
      <c r="EO120" s="281"/>
      <c r="EP120" s="281"/>
      <c r="EQ120" s="281"/>
      <c r="ER120" s="281"/>
      <c r="ES120" s="281"/>
      <c r="ET120" s="281"/>
      <c r="EU120" s="281"/>
      <c r="EV120" s="281"/>
      <c r="EW120" s="281"/>
      <c r="EX120" s="281"/>
      <c r="EY120" s="281"/>
      <c r="EZ120" s="281"/>
      <c r="FA120" s="281"/>
      <c r="FB120" s="281"/>
      <c r="FC120" s="281"/>
      <c r="FD120" s="281"/>
      <c r="FE120" s="281"/>
      <c r="FF120" s="281"/>
      <c r="FG120" s="281"/>
      <c r="FH120" s="281"/>
      <c r="FI120" s="281"/>
      <c r="FJ120" s="281"/>
      <c r="FK120" s="281"/>
      <c r="FL120" s="281"/>
    </row>
    <row r="121" spans="1:168" hidden="1" x14ac:dyDescent="0.25"/>
    <row r="122" spans="1:168" hidden="1" x14ac:dyDescent="0.25"/>
    <row r="123" spans="1:168" ht="15" hidden="1" x14ac:dyDescent="0.25">
      <c r="A123" s="28"/>
      <c r="B123">
        <v>3</v>
      </c>
      <c r="C123" s="512"/>
      <c r="D123" s="513">
        <f ca="1">OFFSET(D123,-2,0)+1</f>
        <v>1</v>
      </c>
      <c r="E123" s="479"/>
      <c r="F123" s="249"/>
      <c r="G123" s="250"/>
      <c r="H123" s="247"/>
      <c r="I123" s="183"/>
      <c r="J123" s="514"/>
      <c r="K123" s="192"/>
      <c r="Q123" s="1"/>
      <c r="R123" s="11" t="b">
        <f>IF(F123=CHAR(80),TRUE,FALSE)</f>
        <v>0</v>
      </c>
      <c r="S123" s="8" t="b">
        <f>IF(G123=CHAR(80),TRUE,FALSE)</f>
        <v>0</v>
      </c>
      <c r="T123" s="8" t="b">
        <f>IF(H123=CHAR(80),TRUE,FALSE)</f>
        <v>0</v>
      </c>
      <c r="U123" s="8" t="b">
        <f>IF(I123=CHAR(80),TRUE,FALSE)</f>
        <v>0</v>
      </c>
      <c r="V123" s="122"/>
      <c r="W123" s="515">
        <f>COUNTIF(R123:V123,TRUE)</f>
        <v>0</v>
      </c>
      <c r="X123" s="219" t="str">
        <f t="shared" ref="X123:AB124" si="123">IF(R123=TRUE,1,"")</f>
        <v/>
      </c>
      <c r="Y123" s="144" t="str">
        <f t="shared" si="123"/>
        <v/>
      </c>
      <c r="Z123" s="144" t="str">
        <f t="shared" si="123"/>
        <v/>
      </c>
      <c r="AA123" s="144" t="str">
        <f t="shared" si="123"/>
        <v/>
      </c>
      <c r="AB123" s="144" t="str">
        <f t="shared" si="123"/>
        <v/>
      </c>
      <c r="AC123" s="218" t="str">
        <f>IF(SUM(X123:AA123)&gt;0,1,"")</f>
        <v/>
      </c>
      <c r="AD123" s="8"/>
      <c r="AE123" s="8"/>
      <c r="AF123" s="8"/>
      <c r="AG123" s="8"/>
      <c r="AH123" s="8"/>
      <c r="AI123" s="8"/>
      <c r="AJ123" s="8"/>
      <c r="AK123" s="8"/>
      <c r="AL123" s="8"/>
      <c r="AM123" s="147"/>
      <c r="AN123" s="159"/>
      <c r="AO123" s="172"/>
      <c r="AP123" s="1"/>
      <c r="AQ123" s="1"/>
      <c r="AR123" s="172"/>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228"/>
      <c r="CA123" s="281"/>
      <c r="CB123" s="281"/>
      <c r="CC123" s="281"/>
      <c r="CD123" s="281"/>
      <c r="CE123" s="281"/>
      <c r="CF123" s="281"/>
      <c r="CG123" s="281"/>
      <c r="CH123" s="281"/>
      <c r="CI123" s="281"/>
      <c r="CJ123" s="281"/>
      <c r="CK123" s="281"/>
      <c r="CL123" s="281"/>
      <c r="CM123" s="281"/>
      <c r="CN123" s="281"/>
      <c r="CO123" s="281"/>
      <c r="CP123" s="281"/>
      <c r="CQ123" s="281"/>
      <c r="CR123" s="281"/>
      <c r="CS123" s="281"/>
      <c r="CT123" s="281"/>
      <c r="CU123" s="281"/>
      <c r="CV123" s="281"/>
      <c r="CW123" s="281"/>
      <c r="CX123" s="281"/>
      <c r="CY123" s="281"/>
      <c r="CZ123" s="281"/>
      <c r="DA123" s="281"/>
      <c r="DB123" s="281"/>
      <c r="DC123" s="281"/>
      <c r="DD123" s="281"/>
      <c r="DE123" s="281"/>
      <c r="DF123" s="281"/>
      <c r="DG123" s="281"/>
      <c r="DH123" s="281"/>
      <c r="DI123" s="281"/>
      <c r="DJ123" s="281"/>
      <c r="DK123" s="281"/>
      <c r="DL123" s="281"/>
      <c r="DM123" s="281"/>
      <c r="DN123" s="281"/>
      <c r="DO123" s="281"/>
      <c r="DP123" s="281"/>
      <c r="DQ123" s="281"/>
      <c r="DR123" s="281"/>
      <c r="DS123" s="281"/>
      <c r="DT123" s="281"/>
      <c r="DU123" s="281"/>
      <c r="DV123" s="281"/>
      <c r="DW123" s="281"/>
      <c r="DX123" s="281"/>
      <c r="DY123" s="281"/>
      <c r="DZ123" s="281"/>
      <c r="EA123" s="281"/>
      <c r="EB123" s="281"/>
      <c r="EC123" s="281"/>
      <c r="ED123" s="281"/>
      <c r="EE123" s="281"/>
      <c r="EF123" s="281"/>
      <c r="EG123" s="281"/>
      <c r="EH123" s="281"/>
      <c r="EI123" s="281"/>
      <c r="EJ123" s="281"/>
      <c r="EK123" s="281"/>
      <c r="EL123" s="281"/>
      <c r="EM123" s="281"/>
      <c r="EN123" s="281"/>
      <c r="EO123" s="281"/>
      <c r="EP123" s="281"/>
      <c r="EQ123" s="281"/>
      <c r="ER123" s="281"/>
      <c r="ES123" s="281"/>
      <c r="ET123" s="281"/>
      <c r="EU123" s="281"/>
      <c r="EV123" s="281"/>
      <c r="EW123" s="281"/>
      <c r="EX123" s="281"/>
      <c r="EY123" s="281"/>
      <c r="EZ123" s="281"/>
      <c r="FA123" s="281"/>
      <c r="FB123" s="281"/>
      <c r="FC123" s="281"/>
      <c r="FD123" s="281"/>
      <c r="FE123" s="281"/>
      <c r="FF123" s="281"/>
      <c r="FG123" s="281"/>
      <c r="FH123" s="281"/>
      <c r="FI123" s="281"/>
      <c r="FJ123" s="281"/>
      <c r="FK123" s="281"/>
      <c r="FL123" s="281"/>
    </row>
    <row r="124" spans="1:168" hidden="1" x14ac:dyDescent="0.25">
      <c r="A124" s="28"/>
      <c r="C124" s="512"/>
      <c r="D124" s="480"/>
      <c r="E124" s="503"/>
      <c r="F124" s="116"/>
      <c r="G124" s="251"/>
      <c r="H124" s="248"/>
      <c r="I124" s="184"/>
      <c r="K124" s="192"/>
      <c r="Q124" s="1"/>
      <c r="R124" s="11"/>
      <c r="S124" s="8"/>
      <c r="T124" s="8"/>
      <c r="U124" s="8"/>
      <c r="V124" s="122"/>
      <c r="W124" s="65"/>
      <c r="X124" s="219" t="str">
        <f t="shared" si="123"/>
        <v/>
      </c>
      <c r="Y124" s="144" t="str">
        <f t="shared" si="123"/>
        <v/>
      </c>
      <c r="Z124" s="144" t="str">
        <f t="shared" si="123"/>
        <v/>
      </c>
      <c r="AA124" s="144" t="str">
        <f t="shared" si="123"/>
        <v/>
      </c>
      <c r="AB124" s="144" t="str">
        <f t="shared" si="123"/>
        <v/>
      </c>
      <c r="AC124" s="218" t="str">
        <f>IF(SUM(X124:AA124)&gt;0,1,"")</f>
        <v/>
      </c>
      <c r="AD124" s="8"/>
      <c r="AE124" s="8"/>
      <c r="AF124" s="8"/>
      <c r="AG124" s="8"/>
      <c r="AH124" s="8"/>
      <c r="AI124" s="8"/>
      <c r="AJ124" s="8"/>
      <c r="AK124" s="8"/>
      <c r="AL124" s="8"/>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228"/>
      <c r="CA124" s="281"/>
      <c r="CB124" s="281"/>
      <c r="CC124" s="281"/>
      <c r="CD124" s="281"/>
      <c r="CE124" s="281"/>
      <c r="CF124" s="281"/>
      <c r="CG124" s="281"/>
      <c r="CH124" s="281"/>
      <c r="CI124" s="281"/>
      <c r="CJ124" s="281"/>
      <c r="CK124" s="281"/>
      <c r="CL124" s="281"/>
      <c r="CM124" s="281"/>
      <c r="CN124" s="281"/>
      <c r="CO124" s="281"/>
      <c r="CP124" s="281"/>
      <c r="CQ124" s="281"/>
      <c r="CR124" s="281"/>
      <c r="CS124" s="281"/>
      <c r="CT124" s="281"/>
      <c r="CU124" s="281"/>
      <c r="CV124" s="281"/>
      <c r="CW124" s="281"/>
      <c r="CX124" s="281"/>
      <c r="CY124" s="281"/>
      <c r="CZ124" s="281"/>
      <c r="DA124" s="281"/>
      <c r="DB124" s="281"/>
      <c r="DC124" s="281"/>
      <c r="DD124" s="281"/>
      <c r="DE124" s="281"/>
      <c r="DF124" s="281"/>
      <c r="DG124" s="281"/>
      <c r="DH124" s="281"/>
      <c r="DI124" s="281"/>
      <c r="DJ124" s="281"/>
      <c r="DK124" s="281"/>
      <c r="DL124" s="281"/>
      <c r="DM124" s="281"/>
      <c r="DN124" s="281"/>
      <c r="DO124" s="281"/>
      <c r="DP124" s="281"/>
      <c r="DQ124" s="281"/>
      <c r="DR124" s="281"/>
      <c r="DS124" s="281"/>
      <c r="DT124" s="281"/>
      <c r="DU124" s="281"/>
      <c r="DV124" s="281"/>
      <c r="DW124" s="281"/>
      <c r="DX124" s="281"/>
      <c r="DY124" s="281"/>
      <c r="DZ124" s="281"/>
      <c r="EA124" s="281"/>
      <c r="EB124" s="281"/>
      <c r="EC124" s="281"/>
      <c r="ED124" s="281"/>
      <c r="EE124" s="281"/>
      <c r="EF124" s="281"/>
      <c r="EG124" s="281"/>
      <c r="EH124" s="281"/>
      <c r="EI124" s="281"/>
      <c r="EJ124" s="281"/>
      <c r="EK124" s="281"/>
      <c r="EL124" s="281"/>
      <c r="EM124" s="281"/>
      <c r="EN124" s="281"/>
      <c r="EO124" s="281"/>
      <c r="EP124" s="281"/>
      <c r="EQ124" s="281"/>
      <c r="ER124" s="281"/>
      <c r="ES124" s="281"/>
      <c r="ET124" s="281"/>
      <c r="EU124" s="281"/>
      <c r="EV124" s="281"/>
      <c r="EW124" s="281"/>
      <c r="EX124" s="281"/>
      <c r="EY124" s="281"/>
      <c r="EZ124" s="281"/>
      <c r="FA124" s="281"/>
      <c r="FB124" s="281"/>
      <c r="FC124" s="281"/>
      <c r="FD124" s="281"/>
      <c r="FE124" s="281"/>
      <c r="FF124" s="281"/>
      <c r="FG124" s="281"/>
      <c r="FH124" s="281"/>
      <c r="FI124" s="281"/>
      <c r="FJ124" s="281"/>
      <c r="FK124" s="281"/>
      <c r="FL124" s="281"/>
    </row>
    <row r="125" spans="1:168" ht="12.75" hidden="1" customHeight="1" x14ac:dyDescent="0.25"/>
    <row r="126" spans="1:168" ht="12.75" hidden="1" customHeight="1" x14ac:dyDescent="0.25"/>
    <row r="127" spans="1:168" ht="6" hidden="1" customHeight="1" x14ac:dyDescent="0.25">
      <c r="A127" s="28" t="s">
        <v>546</v>
      </c>
      <c r="C127" s="92"/>
      <c r="D127" s="3"/>
      <c r="E127" s="82"/>
      <c r="F127" s="138"/>
      <c r="G127" s="154"/>
      <c r="H127" s="185"/>
      <c r="I127" s="139"/>
      <c r="J127" s="94"/>
      <c r="K127" s="192"/>
      <c r="L127" s="507"/>
      <c r="M127" s="507"/>
      <c r="N127" s="507"/>
      <c r="O127" s="507"/>
      <c r="Q127" s="1"/>
      <c r="AE127" s="11"/>
      <c r="AF127" s="122"/>
      <c r="AG127" s="124" t="b">
        <f>AG128</f>
        <v>1</v>
      </c>
      <c r="AH127" s="124"/>
      <c r="AI127" s="168"/>
      <c r="AJ127" s="166"/>
      <c r="AK127" s="166"/>
      <c r="AL127" s="167"/>
      <c r="AM127" s="1"/>
      <c r="AN127" s="1"/>
      <c r="AO127" s="1"/>
      <c r="AP127" s="1"/>
      <c r="AQ127" s="1"/>
      <c r="AR127" s="1"/>
      <c r="AS127" s="1"/>
      <c r="AT127" s="230" t="str">
        <f>IF(AG127&lt;&gt;TRUE,FALSE,"")</f>
        <v/>
      </c>
      <c r="AU127" s="231" t="str">
        <f>IF(D127&lt;&gt;0,D127,"")</f>
        <v/>
      </c>
      <c r="AV127" s="227"/>
      <c r="AW127" s="230" t="str">
        <f>AW128</f>
        <v/>
      </c>
      <c r="AX127" s="227"/>
      <c r="AY127" s="230" t="str">
        <f>AY128</f>
        <v/>
      </c>
      <c r="AZ127" s="227"/>
      <c r="BA127" s="230" t="str">
        <f>BA128</f>
        <v/>
      </c>
      <c r="BB127" s="227"/>
      <c r="BC127" s="230" t="str">
        <f>BC128</f>
        <v/>
      </c>
      <c r="BD127" s="227"/>
      <c r="BE127" s="230" t="str">
        <f>BE128</f>
        <v/>
      </c>
      <c r="BF127" s="227"/>
      <c r="BG127" s="230" t="str">
        <f>BG128</f>
        <v/>
      </c>
      <c r="BH127" s="1"/>
      <c r="FE127" s="90" t="str">
        <f ca="1">FE128</f>
        <v>Hide</v>
      </c>
      <c r="FF127" s="228"/>
      <c r="FG127" s="281"/>
      <c r="FH127" s="281"/>
      <c r="FI127" s="281"/>
      <c r="FJ127" s="281"/>
      <c r="FK127" s="281"/>
      <c r="FL127" s="281"/>
    </row>
    <row r="128" spans="1:168" ht="15" hidden="1" x14ac:dyDescent="0.25">
      <c r="A128" s="28" t="s">
        <v>546</v>
      </c>
      <c r="C128" s="176" t="s">
        <v>558</v>
      </c>
      <c r="D128" s="316" t="str">
        <f>IF(Cklst_Style=4,IF(FIND("--",$C$3)=11,MID($C$3,9,1)&amp;"."&amp;AI128,MID($C$3,9,2)&amp;"."&amp;AI128),IF(FIND("--",$C$3)=9,MID($C$3,7,1)&amp;"."&amp;AI128,MID($C$3,7,2)&amp;"."&amp;AI128))</f>
        <v>5.X</v>
      </c>
      <c r="E128" s="85" t="s">
        <v>709</v>
      </c>
      <c r="F128" s="177"/>
      <c r="G128" s="508" t="s">
        <v>203</v>
      </c>
      <c r="H128" s="181"/>
      <c r="I128" s="151" t="s">
        <v>216</v>
      </c>
      <c r="J128" s="143"/>
      <c r="K128" s="192"/>
      <c r="L128" s="130"/>
      <c r="M128" s="130"/>
      <c r="N128" s="130"/>
      <c r="O128" s="130"/>
      <c r="Q128" s="1"/>
      <c r="R128" s="171"/>
      <c r="S128" s="171"/>
      <c r="T128" s="171"/>
      <c r="U128" s="171"/>
      <c r="AE128" s="11" t="b">
        <f>IF(F128=CHAR(80),TRUE,FALSE)</f>
        <v>0</v>
      </c>
      <c r="AF128" s="122" t="b">
        <f>IF(H128=CHAR(80),TRUE,FALSE)</f>
        <v>0</v>
      </c>
      <c r="AG128" s="12" t="b">
        <f>IF(OR(C128=CHAR(80),C128="."),TRUE,FALSE)</f>
        <v>1</v>
      </c>
      <c r="AH128" s="218">
        <v>0</v>
      </c>
      <c r="AI128" s="169" t="s">
        <v>710</v>
      </c>
      <c r="AJ128" s="160"/>
      <c r="AK128" s="160" t="b">
        <v>1</v>
      </c>
      <c r="AL128" s="161"/>
      <c r="AM128" s="1"/>
      <c r="AN128" s="1"/>
      <c r="AO128" s="1"/>
      <c r="AP128" s="1"/>
      <c r="AQ128" s="1"/>
      <c r="AR128" s="1"/>
      <c r="AS128" s="1"/>
      <c r="AT128" s="230" t="str">
        <f>IF(AG128&lt;&gt;TRUE,FALSE,"")</f>
        <v/>
      </c>
      <c r="AU128" s="231" t="str">
        <f>IF(D128&lt;&gt;0,D128,"")</f>
        <v>5.X</v>
      </c>
      <c r="AV128" s="318"/>
      <c r="AW128" s="230" t="str">
        <f>IF(AND(Setup_Flag=1,AV128="",$C128=""),FALSE,"")</f>
        <v/>
      </c>
      <c r="AX128" s="318"/>
      <c r="AY128" s="230" t="str">
        <f>IF(AND(MR2_Flag=1,AX128="",$C128=""),FALSE,"")</f>
        <v/>
      </c>
      <c r="AZ128" s="318"/>
      <c r="BA128" s="230" t="str">
        <f>IF(AND(DP_Flag=1,AZ128="",$C128=""),FALSE,"")</f>
        <v/>
      </c>
      <c r="BB128" s="318"/>
      <c r="BC128" s="230" t="str">
        <f>IF(AND(SS_Flag=1,BB128="",$C128=""),FALSE,"")</f>
        <v/>
      </c>
      <c r="BD128" s="318"/>
      <c r="BE128" s="230" t="str">
        <f>IF(AND(SP_Flag=1,BD128="",$C128=""),FALSE,"")</f>
        <v/>
      </c>
      <c r="BF128" s="318"/>
      <c r="BG128" s="230" t="str">
        <f>IF(AND(FM_Flag=1,BF128="",$C128=""),FALSE,"")</f>
        <v/>
      </c>
      <c r="BH128" s="1"/>
      <c r="BI128" s="268"/>
      <c r="BJ128" s="269" t="s">
        <v>675</v>
      </c>
      <c r="BK128" s="269" t="s">
        <v>675</v>
      </c>
      <c r="BL128" s="269" t="s">
        <v>675</v>
      </c>
      <c r="BM128" s="269" t="s">
        <v>675</v>
      </c>
      <c r="BN128" s="269" t="s">
        <v>675</v>
      </c>
      <c r="BO128" s="269" t="s">
        <v>675</v>
      </c>
      <c r="BP128" s="270" t="str">
        <f ca="1">IF(OR(BI$16=0,BR$16&lt;&gt;0),"",IF(OFFSET(BI128,0,BI$16)="Y",1,IF(OFFSET(BI128,0,BI$16)="N",0,"")))</f>
        <v/>
      </c>
      <c r="BQ128" s="278"/>
      <c r="BR128" s="268"/>
      <c r="BS128" s="269" t="s">
        <v>675</v>
      </c>
      <c r="BT128" s="269" t="s">
        <v>675</v>
      </c>
      <c r="BU128" s="269" t="s">
        <v>675</v>
      </c>
      <c r="BV128" s="269" t="s">
        <v>675</v>
      </c>
      <c r="BW128" s="269" t="s">
        <v>675</v>
      </c>
      <c r="BX128" s="269" t="s">
        <v>675</v>
      </c>
      <c r="BY128" s="269" t="s">
        <v>675</v>
      </c>
      <c r="BZ128" s="269" t="s">
        <v>675</v>
      </c>
      <c r="CA128" s="269" t="s">
        <v>675</v>
      </c>
      <c r="CB128" s="269" t="s">
        <v>675</v>
      </c>
      <c r="CC128" s="269" t="s">
        <v>675</v>
      </c>
      <c r="CD128" s="269" t="s">
        <v>675</v>
      </c>
      <c r="CE128" s="269" t="s">
        <v>675</v>
      </c>
      <c r="CF128" s="269" t="s">
        <v>675</v>
      </c>
      <c r="CG128" s="269" t="s">
        <v>675</v>
      </c>
      <c r="CH128" s="269" t="s">
        <v>675</v>
      </c>
      <c r="CI128" s="269" t="s">
        <v>675</v>
      </c>
      <c r="CJ128" s="269" t="s">
        <v>675</v>
      </c>
      <c r="CK128" s="269" t="s">
        <v>675</v>
      </c>
      <c r="CL128" s="270" t="str">
        <f ca="1">IF(BR$16=0,"",IF(OFFSET(BR128,0,BR$16)="Y",1,IF(OFFSET(BR128,0,BR$16)="N",0,"")))</f>
        <v/>
      </c>
      <c r="CM128" s="278"/>
      <c r="CN128" s="268"/>
      <c r="CO128" s="269" t="s">
        <v>675</v>
      </c>
      <c r="CP128" s="269" t="s">
        <v>675</v>
      </c>
      <c r="CQ128" s="269" t="s">
        <v>675</v>
      </c>
      <c r="CR128" s="269" t="s">
        <v>675</v>
      </c>
      <c r="CS128" s="269" t="s">
        <v>675</v>
      </c>
      <c r="CT128" s="270" t="str">
        <f ca="1">IF(OR(CN$16=0,CW$16&lt;&gt;0),"",IF(CW$16=1,0,IF(OFFSET(CN128,0,CN$16)="Y",1,IF(OFFSET(CN128,0,CN$16)="N",0,""))))</f>
        <v/>
      </c>
      <c r="CU128" s="188"/>
      <c r="CV128" s="268"/>
      <c r="CW128" s="269" t="s">
        <v>675</v>
      </c>
      <c r="CX128" s="269" t="s">
        <v>675</v>
      </c>
      <c r="CY128" s="269" t="s">
        <v>675</v>
      </c>
      <c r="CZ128" s="269" t="s">
        <v>675</v>
      </c>
      <c r="DA128" s="269" t="s">
        <v>675</v>
      </c>
      <c r="DB128" s="269" t="s">
        <v>675</v>
      </c>
      <c r="DC128" s="269" t="s">
        <v>675</v>
      </c>
      <c r="DD128" s="269" t="s">
        <v>675</v>
      </c>
      <c r="DE128" s="269" t="s">
        <v>675</v>
      </c>
      <c r="DF128" s="270" t="str">
        <f>IF(CV$16=0,"",IF(OR(AND(CW$16=1,CW128="Y"),AND(CX$16=1,CX128="Y"),AND(CY$16=1,CY128="Y"),AND(CZ$16=1,CZ128="Y"),AND(DA$16=1,DA128="Y"),AND(DB$16=1,DB128="Y"),AND(DC$16=1,DC128="Y"),AND(DD$16=1,DD128="Y"),AND(DE$16=1,DE128="Y")),1,IF(OR(AND(CW$16=1,CW128="N"),AND(CX$16=1,CX128="N"),AND(CY$16=1,CY128="N"),AND(CZ$16=1,CZ128="N"),AND(DA$16=1,DA128="N"),AND(DB$16=1,DB128="N"),AND(DC$16=1,DC128="N"),AND(DD$16=1,DD128="N"),AND(DE$16=1,DE128="N")),0,"")))</f>
        <v/>
      </c>
      <c r="DG128" s="188"/>
      <c r="DH128" s="268"/>
      <c r="DI128" s="269" t="s">
        <v>675</v>
      </c>
      <c r="DJ128" s="269" t="s">
        <v>675</v>
      </c>
      <c r="DK128" s="270" t="str">
        <f ca="1">IF(DH$16=0,"",IF(OFFSET(DH128,0,DH$16)="Y",1,IF(OFFSET(DH128,0,DH$16)="N",0,"")))</f>
        <v/>
      </c>
      <c r="DL128" s="188"/>
      <c r="DM128" s="268"/>
      <c r="DN128" s="269" t="s">
        <v>675</v>
      </c>
      <c r="DO128" s="269" t="s">
        <v>675</v>
      </c>
      <c r="DP128" s="270" t="str">
        <f ca="1">IF(DM$16=0,"",IF(OFFSET(DM128,0,DM$16)="Y",1,IF(OFFSET(DM128,0,DM$16)="N",0,"")))</f>
        <v/>
      </c>
      <c r="DQ128" s="188"/>
      <c r="DR128" s="268"/>
      <c r="DS128" s="269" t="s">
        <v>676</v>
      </c>
      <c r="DT128" s="279"/>
      <c r="DU128" s="270" t="str">
        <f ca="1">IF(DR$16=0,"",IF(AND(OFFSET(DR128,0,1)="Y",DS$16="Yes"),1,IF(OFFSET(DR128,0,1)="N",1,0)))</f>
        <v/>
      </c>
      <c r="DV128" s="188"/>
      <c r="DW128" s="268"/>
      <c r="DX128" s="269" t="s">
        <v>676</v>
      </c>
      <c r="DY128" s="279"/>
      <c r="DZ128" s="270" t="str">
        <f ca="1">IF(DW$16=0,"",IF(AND(OFFSET(DW128,0,1)="Y",DX$16="Yes"),1,IF(OFFSET(DW128,0,1)="N",1,0)))</f>
        <v/>
      </c>
      <c r="EA128" s="188"/>
      <c r="EB128" s="268"/>
      <c r="EC128" s="269" t="s">
        <v>676</v>
      </c>
      <c r="ED128" s="279"/>
      <c r="EE128" s="270" t="str">
        <f ca="1">IF(EB$16=0,"",IF(AND(OFFSET(EB128,0,1)="Y",EC$16="Yes"),1,IF(OFFSET(EB128,0,1)="N",1,0)))</f>
        <v/>
      </c>
      <c r="EF128" s="188"/>
      <c r="EG128" s="268"/>
      <c r="EH128" s="269" t="s">
        <v>676</v>
      </c>
      <c r="EI128" s="279"/>
      <c r="EJ128" s="270" t="str">
        <f ca="1">IF(EG$16=0,"",IF(AND(OFFSET(EG128,0,1)="Y",EH$16="Yes"),1,IF(OFFSET(EG128,0,1)="N",1,0)))</f>
        <v/>
      </c>
      <c r="EK128" s="188"/>
      <c r="EL128" s="268"/>
      <c r="EM128" s="269" t="s">
        <v>676</v>
      </c>
      <c r="EN128" s="279"/>
      <c r="EO128" s="270" t="str">
        <f ca="1">IF(EL$16=0,"",IF(AND(OFFSET(EL128,0,1)="Y",EM$16="Yes"),1,IF(OFFSET(EL128,0,1)="N",1,0)))</f>
        <v/>
      </c>
      <c r="EP128" s="271"/>
      <c r="EQ128" s="509" t="str">
        <f ca="1">BP128</f>
        <v/>
      </c>
      <c r="ER128" s="509" t="str">
        <f t="shared" ref="ER128" ca="1" si="124">CL128</f>
        <v/>
      </c>
      <c r="ES128" s="509" t="str">
        <f t="shared" ref="ES128" ca="1" si="125">CT128</f>
        <v/>
      </c>
      <c r="ET128" s="509" t="str">
        <f t="shared" ref="ET128" si="126">DF128</f>
        <v/>
      </c>
      <c r="EU128" s="509" t="str">
        <f t="shared" ref="EU128" ca="1" si="127">DK128</f>
        <v/>
      </c>
      <c r="EV128" s="509" t="str">
        <f t="shared" ref="EV128" ca="1" si="128">DP128</f>
        <v/>
      </c>
      <c r="EW128" s="509" t="str">
        <f t="shared" ref="EW128" ca="1" si="129">DU128</f>
        <v/>
      </c>
      <c r="EX128" s="509" t="str">
        <f t="shared" ref="EX128" ca="1" si="130">DZ128</f>
        <v/>
      </c>
      <c r="EY128" s="509" t="str">
        <f t="shared" ref="EY128" ca="1" si="131">EE128</f>
        <v/>
      </c>
      <c r="EZ128" s="509" t="str">
        <f t="shared" ref="EZ128" ca="1" si="132">EJ128</f>
        <v/>
      </c>
      <c r="FA128" s="509" t="str">
        <f t="shared" ref="FA128" ca="1" si="133">EO128</f>
        <v/>
      </c>
      <c r="FC128" s="509">
        <f t="shared" ref="FC128" ca="1" si="134">COUNTA(EQ128:FA128)-COUNTBLANK(EQ128:FA128)</f>
        <v>0</v>
      </c>
      <c r="FD128" s="280">
        <f t="shared" ref="FD128" ca="1" si="135">SUM(EQ128:FA128)</f>
        <v>0</v>
      </c>
      <c r="FE128" s="280" t="str">
        <f t="shared" ref="FE128" ca="1" si="136">IF(AND(FC128=FD128,FD128&gt;0),"Show","Hide")</f>
        <v>Hide</v>
      </c>
      <c r="FF128" s="228"/>
      <c r="FG128" s="281"/>
      <c r="FH128" s="281"/>
      <c r="FI128" s="281"/>
      <c r="FJ128" s="281"/>
      <c r="FK128" s="281"/>
      <c r="FL128" s="281"/>
    </row>
    <row r="129" spans="1:168" ht="6" hidden="1" customHeight="1" x14ac:dyDescent="0.25">
      <c r="A129" s="28" t="s">
        <v>546</v>
      </c>
      <c r="C129" s="93"/>
      <c r="D129" s="128"/>
      <c r="E129" s="86"/>
      <c r="F129" s="140"/>
      <c r="G129" s="153"/>
      <c r="H129" s="186"/>
      <c r="I129" s="141"/>
      <c r="J129" s="96"/>
      <c r="K129" s="196"/>
      <c r="L129" s="127"/>
      <c r="M129" s="127"/>
      <c r="N129" s="127"/>
      <c r="O129" s="127"/>
      <c r="Q129" s="1"/>
      <c r="AE129" s="11"/>
      <c r="AF129" s="122"/>
      <c r="AG129" s="12" t="b">
        <f>AG128</f>
        <v>1</v>
      </c>
      <c r="AH129" s="12"/>
      <c r="AI129" s="168"/>
      <c r="AJ129" s="166"/>
      <c r="AK129" s="166"/>
      <c r="AL129" s="167"/>
      <c r="AM129" s="1"/>
      <c r="AN129" s="1"/>
      <c r="AO129" s="1"/>
      <c r="AP129" s="1"/>
      <c r="AQ129" s="1"/>
      <c r="AR129" s="1"/>
      <c r="AS129" s="1"/>
      <c r="AT129" s="230" t="str">
        <f>IF(AG129&lt;&gt;TRUE,FALSE,"")</f>
        <v/>
      </c>
      <c r="AU129" s="231" t="str">
        <f>IF(D129&lt;&gt;0,D129,"")</f>
        <v/>
      </c>
      <c r="AV129" s="227"/>
      <c r="AW129" s="230" t="str">
        <f>AW128</f>
        <v/>
      </c>
      <c r="AX129" s="227"/>
      <c r="AY129" s="230" t="str">
        <f>AY128</f>
        <v/>
      </c>
      <c r="AZ129" s="227"/>
      <c r="BA129" s="230" t="str">
        <f>BA128</f>
        <v/>
      </c>
      <c r="BB129" s="227"/>
      <c r="BC129" s="230" t="str">
        <f>BC128</f>
        <v/>
      </c>
      <c r="BD129" s="227"/>
      <c r="BE129" s="230" t="str">
        <f>BE128</f>
        <v/>
      </c>
      <c r="BF129" s="227"/>
      <c r="BG129" s="230" t="str">
        <f>BG128</f>
        <v/>
      </c>
      <c r="BH129" s="1"/>
      <c r="FE129" s="90" t="str">
        <f ca="1">FE128</f>
        <v>Hide</v>
      </c>
      <c r="FF129" s="228"/>
      <c r="FG129" s="281"/>
      <c r="FH129" s="281"/>
      <c r="FI129" s="281"/>
      <c r="FJ129" s="281"/>
      <c r="FK129" s="281"/>
      <c r="FL129" s="281"/>
    </row>
    <row r="130" spans="1:168" hidden="1" x14ac:dyDescent="0.25"/>
    <row r="131" spans="1:168" hidden="1" x14ac:dyDescent="0.25"/>
    <row r="132" spans="1:168" ht="6" hidden="1" customHeight="1" x14ac:dyDescent="0.25">
      <c r="A132" s="28" t="s">
        <v>546</v>
      </c>
      <c r="C132" s="92"/>
      <c r="D132" s="3"/>
      <c r="E132" s="82"/>
      <c r="F132" s="138"/>
      <c r="G132" s="154"/>
      <c r="H132" s="185"/>
      <c r="I132" s="139"/>
      <c r="J132" s="94"/>
      <c r="K132" s="192"/>
      <c r="L132" s="507"/>
      <c r="M132" s="507"/>
      <c r="N132" s="507"/>
      <c r="O132" s="507"/>
      <c r="Q132" s="1"/>
      <c r="AE132" s="11"/>
      <c r="AF132" s="122"/>
      <c r="AG132" s="124" t="b">
        <f>AG133</f>
        <v>1</v>
      </c>
      <c r="AH132" s="124"/>
      <c r="AI132" s="168"/>
      <c r="AJ132" s="166"/>
      <c r="AK132" s="166"/>
      <c r="AL132" s="167"/>
      <c r="AM132" s="1"/>
      <c r="AN132" s="1"/>
      <c r="AO132" s="1"/>
      <c r="AP132" s="1"/>
      <c r="AQ132" s="1"/>
      <c r="AR132" s="1"/>
      <c r="AS132" s="1"/>
      <c r="AT132" s="230" t="str">
        <f>IF(AG132&lt;&gt;TRUE,FALSE,"")</f>
        <v/>
      </c>
      <c r="AU132" s="231" t="str">
        <f>IF(D132&lt;&gt;0,D132,"")</f>
        <v/>
      </c>
      <c r="AV132" s="227"/>
      <c r="AW132" s="230" t="str">
        <f>AW133</f>
        <v/>
      </c>
      <c r="AX132" s="227"/>
      <c r="AY132" s="230" t="str">
        <f>AY133</f>
        <v/>
      </c>
      <c r="AZ132" s="227"/>
      <c r="BA132" s="230" t="str">
        <f>BA133</f>
        <v/>
      </c>
      <c r="BB132" s="227"/>
      <c r="BC132" s="230" t="str">
        <f>BC133</f>
        <v/>
      </c>
      <c r="BD132" s="227"/>
      <c r="BE132" s="230" t="str">
        <f>BE133</f>
        <v/>
      </c>
      <c r="BF132" s="227"/>
      <c r="BG132" s="230" t="str">
        <f>BG133</f>
        <v/>
      </c>
      <c r="BH132" s="1"/>
      <c r="FE132" s="90" t="str">
        <f ca="1">FE133</f>
        <v>Hide</v>
      </c>
      <c r="FF132" s="228"/>
      <c r="FG132" s="281"/>
      <c r="FH132" s="281"/>
      <c r="FI132" s="281"/>
      <c r="FJ132" s="281"/>
      <c r="FK132" s="281"/>
      <c r="FL132" s="281"/>
    </row>
    <row r="133" spans="1:168" ht="15" hidden="1" x14ac:dyDescent="0.25">
      <c r="A133" s="28" t="s">
        <v>546</v>
      </c>
      <c r="C133" s="176" t="s">
        <v>558</v>
      </c>
      <c r="D133" s="317"/>
      <c r="E133" s="85" t="s">
        <v>709</v>
      </c>
      <c r="F133" s="177"/>
      <c r="G133" s="508" t="s">
        <v>203</v>
      </c>
      <c r="H133" s="181"/>
      <c r="I133" s="151" t="s">
        <v>216</v>
      </c>
      <c r="J133" s="143"/>
      <c r="K133" s="192"/>
      <c r="L133" s="130"/>
      <c r="M133" s="130"/>
      <c r="N133" s="130"/>
      <c r="O133" s="130"/>
      <c r="Q133" s="1"/>
      <c r="R133" s="171"/>
      <c r="S133" s="171"/>
      <c r="T133" s="171"/>
      <c r="U133" s="171"/>
      <c r="AE133" s="11" t="b">
        <f>IF(F133=CHAR(80),TRUE,FALSE)</f>
        <v>0</v>
      </c>
      <c r="AF133" s="122" t="b">
        <f>IF(H133=CHAR(80),TRUE,FALSE)</f>
        <v>0</v>
      </c>
      <c r="AG133" s="12" t="b">
        <f>IF(OR(C133=CHAR(80),C133="."),TRUE,FALSE)</f>
        <v>1</v>
      </c>
      <c r="AH133" s="218">
        <v>0</v>
      </c>
      <c r="AI133" s="169" t="s">
        <v>711</v>
      </c>
      <c r="AJ133" s="160"/>
      <c r="AK133" s="160"/>
      <c r="AL133" s="161" t="b">
        <v>1</v>
      </c>
      <c r="AM133" s="1"/>
      <c r="AN133" s="1"/>
      <c r="AO133" s="1"/>
      <c r="AP133" s="1"/>
      <c r="AQ133" s="1"/>
      <c r="AR133" s="1"/>
      <c r="AS133" s="1"/>
      <c r="AT133" s="230" t="str">
        <f>IF(AG133&lt;&gt;TRUE,FALSE,"")</f>
        <v/>
      </c>
      <c r="AU133" s="231" t="str">
        <f>IF(D133&lt;&gt;0,D133,"")</f>
        <v/>
      </c>
      <c r="AV133" s="318"/>
      <c r="AW133" s="230" t="str">
        <f>IF(AND(Setup_Flag=1,AV133="",$C133=""),FALSE,"")</f>
        <v/>
      </c>
      <c r="AX133" s="318"/>
      <c r="AY133" s="230" t="str">
        <f>IF(AND(MR2_Flag=1,AX133="",$C133=""),FALSE,"")</f>
        <v/>
      </c>
      <c r="AZ133" s="318"/>
      <c r="BA133" s="230" t="str">
        <f>IF(AND(DP_Flag=1,AZ133="",$C133=""),FALSE,"")</f>
        <v/>
      </c>
      <c r="BB133" s="318"/>
      <c r="BC133" s="230" t="str">
        <f>IF(AND(SS_Flag=1,BB133="",$C133=""),FALSE,"")</f>
        <v/>
      </c>
      <c r="BD133" s="318"/>
      <c r="BE133" s="230" t="str">
        <f>IF(AND(SP_Flag=1,BD133="",$C133=""),FALSE,"")</f>
        <v/>
      </c>
      <c r="BF133" s="318"/>
      <c r="BG133" s="230" t="str">
        <f>IF(AND(FM_Flag=1,BF133="",$C133=""),FALSE,"")</f>
        <v/>
      </c>
      <c r="BH133" s="1"/>
      <c r="BI133" s="268"/>
      <c r="BJ133" s="269" t="s">
        <v>675</v>
      </c>
      <c r="BK133" s="269" t="s">
        <v>675</v>
      </c>
      <c r="BL133" s="269" t="s">
        <v>675</v>
      </c>
      <c r="BM133" s="269" t="s">
        <v>675</v>
      </c>
      <c r="BN133" s="269" t="s">
        <v>675</v>
      </c>
      <c r="BO133" s="269" t="s">
        <v>675</v>
      </c>
      <c r="BP133" s="270" t="str">
        <f ca="1">IF(OR(BI$16=0,BR$16&lt;&gt;0),"",IF(OFFSET(BI133,0,BI$16)="Y",1,IF(OFFSET(BI133,0,BI$16)="N",0,"")))</f>
        <v/>
      </c>
      <c r="BQ133" s="278"/>
      <c r="BR133" s="268"/>
      <c r="BS133" s="269" t="s">
        <v>675</v>
      </c>
      <c r="BT133" s="269" t="s">
        <v>675</v>
      </c>
      <c r="BU133" s="269" t="s">
        <v>675</v>
      </c>
      <c r="BV133" s="269" t="s">
        <v>675</v>
      </c>
      <c r="BW133" s="269" t="s">
        <v>675</v>
      </c>
      <c r="BX133" s="269" t="s">
        <v>675</v>
      </c>
      <c r="BY133" s="269" t="s">
        <v>675</v>
      </c>
      <c r="BZ133" s="269" t="s">
        <v>675</v>
      </c>
      <c r="CA133" s="269" t="s">
        <v>675</v>
      </c>
      <c r="CB133" s="269" t="s">
        <v>675</v>
      </c>
      <c r="CC133" s="269" t="s">
        <v>675</v>
      </c>
      <c r="CD133" s="269" t="s">
        <v>675</v>
      </c>
      <c r="CE133" s="269" t="s">
        <v>675</v>
      </c>
      <c r="CF133" s="269" t="s">
        <v>675</v>
      </c>
      <c r="CG133" s="269" t="s">
        <v>675</v>
      </c>
      <c r="CH133" s="269" t="s">
        <v>675</v>
      </c>
      <c r="CI133" s="269" t="s">
        <v>675</v>
      </c>
      <c r="CJ133" s="269" t="s">
        <v>675</v>
      </c>
      <c r="CK133" s="269" t="s">
        <v>675</v>
      </c>
      <c r="CL133" s="270" t="str">
        <f ca="1">IF(BR$16=0,"",IF(OFFSET(BR133,0,BR$16)="Y",1,IF(OFFSET(BR133,0,BR$16)="N",0,"")))</f>
        <v/>
      </c>
      <c r="CM133" s="278"/>
      <c r="CN133" s="268"/>
      <c r="CO133" s="269" t="s">
        <v>675</v>
      </c>
      <c r="CP133" s="269" t="s">
        <v>675</v>
      </c>
      <c r="CQ133" s="269" t="s">
        <v>675</v>
      </c>
      <c r="CR133" s="269" t="s">
        <v>675</v>
      </c>
      <c r="CS133" s="269" t="s">
        <v>675</v>
      </c>
      <c r="CT133" s="270" t="str">
        <f ca="1">IF(OR(CN$16=0,CW$16&lt;&gt;0),"",IF(CW$16=1,0,IF(OFFSET(CN133,0,CN$16)="Y",1,IF(OFFSET(CN133,0,CN$16)="N",0,""))))</f>
        <v/>
      </c>
      <c r="CU133" s="188"/>
      <c r="CV133" s="268"/>
      <c r="CW133" s="269" t="s">
        <v>675</v>
      </c>
      <c r="CX133" s="269" t="s">
        <v>675</v>
      </c>
      <c r="CY133" s="269" t="s">
        <v>675</v>
      </c>
      <c r="CZ133" s="269" t="s">
        <v>675</v>
      </c>
      <c r="DA133" s="269" t="s">
        <v>675</v>
      </c>
      <c r="DB133" s="269" t="s">
        <v>675</v>
      </c>
      <c r="DC133" s="269" t="s">
        <v>675</v>
      </c>
      <c r="DD133" s="269" t="s">
        <v>675</v>
      </c>
      <c r="DE133" s="269" t="s">
        <v>675</v>
      </c>
      <c r="DF133" s="270" t="str">
        <f>IF(CV$16=0,"",IF(OR(AND(CW$16=1,CW133="Y"),AND(CX$16=1,CX133="Y"),AND(CY$16=1,CY133="Y"),AND(CZ$16=1,CZ133="Y"),AND(DA$16=1,DA133="Y"),AND(DB$16=1,DB133="Y"),AND(DC$16=1,DC133="Y"),AND(DD$16=1,DD133="Y"),AND(DE$16=1,DE133="Y")),1,IF(OR(AND(CW$16=1,CW133="N"),AND(CX$16=1,CX133="N"),AND(CY$16=1,CY133="N"),AND(CZ$16=1,CZ133="N"),AND(DA$16=1,DA133="N"),AND(DB$16=1,DB133="N"),AND(DC$16=1,DC133="N"),AND(DD$16=1,DD133="N"),AND(DE$16=1,DE133="N")),0,"")))</f>
        <v/>
      </c>
      <c r="DG133" s="188"/>
      <c r="DH133" s="268"/>
      <c r="DI133" s="269" t="s">
        <v>675</v>
      </c>
      <c r="DJ133" s="269" t="s">
        <v>675</v>
      </c>
      <c r="DK133" s="270" t="str">
        <f ca="1">IF(DH$16=0,"",IF(OFFSET(DH133,0,DH$16)="Y",1,IF(OFFSET(DH133,0,DH$16)="N",0,"")))</f>
        <v/>
      </c>
      <c r="DL133" s="188"/>
      <c r="DM133" s="268"/>
      <c r="DN133" s="269" t="s">
        <v>675</v>
      </c>
      <c r="DO133" s="269" t="s">
        <v>675</v>
      </c>
      <c r="DP133" s="270" t="str">
        <f ca="1">IF(DM$16=0,"",IF(OFFSET(DM133,0,DM$16)="Y",1,IF(OFFSET(DM133,0,DM$16)="N",0,"")))</f>
        <v/>
      </c>
      <c r="DQ133" s="188"/>
      <c r="DR133" s="268"/>
      <c r="DS133" s="269" t="s">
        <v>676</v>
      </c>
      <c r="DT133" s="279"/>
      <c r="DU133" s="270" t="str">
        <f ca="1">IF(DR$16=0,"",IF(AND(OFFSET(DR133,0,1)="Y",DS$16="Yes"),1,IF(OFFSET(DR133,0,1)="N",1,0)))</f>
        <v/>
      </c>
      <c r="DV133" s="188"/>
      <c r="DW133" s="268"/>
      <c r="DX133" s="269" t="s">
        <v>676</v>
      </c>
      <c r="DY133" s="279"/>
      <c r="DZ133" s="270" t="str">
        <f ca="1">IF(DW$16=0,"",IF(AND(OFFSET(DW133,0,1)="Y",DX$16="Yes"),1,IF(OFFSET(DW133,0,1)="N",1,0)))</f>
        <v/>
      </c>
      <c r="EA133" s="188"/>
      <c r="EB133" s="268"/>
      <c r="EC133" s="269" t="s">
        <v>676</v>
      </c>
      <c r="ED133" s="279"/>
      <c r="EE133" s="270" t="str">
        <f ca="1">IF(EB$16=0,"",IF(AND(OFFSET(EB133,0,1)="Y",EC$16="Yes"),1,IF(OFFSET(EB133,0,1)="N",1,0)))</f>
        <v/>
      </c>
      <c r="EF133" s="188"/>
      <c r="EG133" s="268"/>
      <c r="EH133" s="269" t="s">
        <v>676</v>
      </c>
      <c r="EI133" s="279"/>
      <c r="EJ133" s="270" t="str">
        <f ca="1">IF(EG$16=0,"",IF(AND(OFFSET(EG133,0,1)="Y",EH$16="Yes"),1,IF(OFFSET(EG133,0,1)="N",1,0)))</f>
        <v/>
      </c>
      <c r="EK133" s="188"/>
      <c r="EL133" s="268"/>
      <c r="EM133" s="269" t="s">
        <v>676</v>
      </c>
      <c r="EN133" s="279"/>
      <c r="EO133" s="270" t="str">
        <f ca="1">IF(EL$16=0,"",IF(AND(OFFSET(EL133,0,1)="Y",EM$16="Yes"),1,IF(OFFSET(EL133,0,1)="N",1,0)))</f>
        <v/>
      </c>
      <c r="EP133" s="271"/>
      <c r="EQ133" s="509" t="str">
        <f ca="1">BP133</f>
        <v/>
      </c>
      <c r="ER133" s="509" t="str">
        <f t="shared" ref="ER133" ca="1" si="137">CL133</f>
        <v/>
      </c>
      <c r="ES133" s="509" t="str">
        <f t="shared" ref="ES133" ca="1" si="138">CT133</f>
        <v/>
      </c>
      <c r="ET133" s="509" t="str">
        <f t="shared" ref="ET133" si="139">DF133</f>
        <v/>
      </c>
      <c r="EU133" s="509" t="str">
        <f t="shared" ref="EU133" ca="1" si="140">DK133</f>
        <v/>
      </c>
      <c r="EV133" s="509" t="str">
        <f t="shared" ref="EV133" ca="1" si="141">DP133</f>
        <v/>
      </c>
      <c r="EW133" s="509" t="str">
        <f t="shared" ref="EW133" ca="1" si="142">DU133</f>
        <v/>
      </c>
      <c r="EX133" s="509" t="str">
        <f t="shared" ref="EX133" ca="1" si="143">DZ133</f>
        <v/>
      </c>
      <c r="EY133" s="509" t="str">
        <f t="shared" ref="EY133" ca="1" si="144">EE133</f>
        <v/>
      </c>
      <c r="EZ133" s="509" t="str">
        <f t="shared" ref="EZ133" ca="1" si="145">EJ133</f>
        <v/>
      </c>
      <c r="FA133" s="509" t="str">
        <f t="shared" ref="FA133" ca="1" si="146">EO133</f>
        <v/>
      </c>
      <c r="FC133" s="509">
        <f t="shared" ref="FC133" ca="1" si="147">COUNTA(EQ133:FA133)-COUNTBLANK(EQ133:FA133)</f>
        <v>0</v>
      </c>
      <c r="FD133" s="280">
        <f t="shared" ref="FD133" ca="1" si="148">SUM(EQ133:FA133)</f>
        <v>0</v>
      </c>
      <c r="FE133" s="280" t="str">
        <f t="shared" ref="FE133" ca="1" si="149">IF(AND(FC133=FD133,FD133&gt;0),"Show","Hide")</f>
        <v>Hide</v>
      </c>
      <c r="FF133" s="228"/>
      <c r="FG133" s="281"/>
      <c r="FH133" s="281"/>
      <c r="FI133" s="281"/>
      <c r="FJ133" s="281"/>
      <c r="FK133" s="281"/>
      <c r="FL133" s="281"/>
    </row>
    <row r="134" spans="1:168" ht="6" hidden="1" customHeight="1" x14ac:dyDescent="0.25">
      <c r="A134" s="28" t="s">
        <v>546</v>
      </c>
      <c r="C134" s="93"/>
      <c r="D134" s="128"/>
      <c r="E134" s="86"/>
      <c r="F134" s="140"/>
      <c r="G134" s="153"/>
      <c r="H134" s="186"/>
      <c r="I134" s="141"/>
      <c r="J134" s="96"/>
      <c r="K134" s="196"/>
      <c r="L134" s="127"/>
      <c r="M134" s="127"/>
      <c r="N134" s="127"/>
      <c r="O134" s="127"/>
      <c r="Q134" s="1"/>
      <c r="AE134" s="11"/>
      <c r="AF134" s="122"/>
      <c r="AG134" s="12" t="b">
        <f>AG133</f>
        <v>1</v>
      </c>
      <c r="AH134" s="12"/>
      <c r="AI134" s="168"/>
      <c r="AJ134" s="166"/>
      <c r="AK134" s="166"/>
      <c r="AL134" s="167"/>
      <c r="AM134" s="1"/>
      <c r="AN134" s="1"/>
      <c r="AO134" s="1"/>
      <c r="AP134" s="1"/>
      <c r="AQ134" s="1"/>
      <c r="AR134" s="1"/>
      <c r="AS134" s="1"/>
      <c r="AT134" s="230" t="str">
        <f>IF(AG134&lt;&gt;TRUE,FALSE,"")</f>
        <v/>
      </c>
      <c r="AU134" s="231" t="str">
        <f>IF(D134&lt;&gt;0,D134,"")</f>
        <v/>
      </c>
      <c r="AV134" s="227"/>
      <c r="AW134" s="230" t="str">
        <f>AW133</f>
        <v/>
      </c>
      <c r="AX134" s="227"/>
      <c r="AY134" s="230" t="str">
        <f>AY133</f>
        <v/>
      </c>
      <c r="AZ134" s="227"/>
      <c r="BA134" s="230" t="str">
        <f>BA133</f>
        <v/>
      </c>
      <c r="BB134" s="227"/>
      <c r="BC134" s="230" t="str">
        <f>BC133</f>
        <v/>
      </c>
      <c r="BD134" s="227"/>
      <c r="BE134" s="230" t="str">
        <f>BE133</f>
        <v/>
      </c>
      <c r="BF134" s="227"/>
      <c r="BG134" s="230" t="str">
        <f>BG133</f>
        <v/>
      </c>
      <c r="BH134" s="1"/>
      <c r="FE134" s="90" t="str">
        <f ca="1">FE133</f>
        <v>Hide</v>
      </c>
      <c r="FF134" s="228"/>
      <c r="FG134" s="281"/>
      <c r="FH134" s="281"/>
      <c r="FI134" s="281"/>
      <c r="FJ134" s="281"/>
      <c r="FK134" s="281"/>
      <c r="FL134" s="281"/>
    </row>
    <row r="135" spans="1:168" hidden="1" x14ac:dyDescent="0.25"/>
    <row r="136" spans="1:168" hidden="1" x14ac:dyDescent="0.25"/>
    <row r="137" spans="1:168" ht="6" hidden="1" customHeight="1" x14ac:dyDescent="0.25">
      <c r="A137" s="28" t="s">
        <v>546</v>
      </c>
      <c r="C137" s="92"/>
      <c r="D137" s="3"/>
      <c r="E137" s="82"/>
      <c r="F137" s="255"/>
      <c r="G137" s="255"/>
      <c r="H137" s="255"/>
      <c r="I137" s="255"/>
      <c r="J137" s="94"/>
      <c r="K137" s="192"/>
      <c r="L137" s="507"/>
      <c r="M137" s="507"/>
      <c r="N137" s="507"/>
      <c r="O137" s="507"/>
      <c r="Q137" s="1"/>
      <c r="AE137" s="11"/>
      <c r="AF137" s="122"/>
      <c r="AG137" s="124" t="b">
        <f>AG138</f>
        <v>1</v>
      </c>
      <c r="AH137" s="124"/>
      <c r="AI137" s="168"/>
      <c r="AJ137" s="166"/>
      <c r="AK137" s="166"/>
      <c r="AL137" s="167"/>
      <c r="AM137" s="1"/>
      <c r="AN137" s="1"/>
      <c r="AO137" s="1"/>
      <c r="AP137" s="1"/>
      <c r="AQ137" s="1"/>
      <c r="AR137" s="1"/>
      <c r="AS137" s="1"/>
      <c r="AT137" s="230" t="str">
        <f>IF(AG137&lt;&gt;TRUE,FALSE,"")</f>
        <v/>
      </c>
      <c r="AU137" s="231" t="str">
        <f>IF(D137&lt;&gt;0,D137,"")</f>
        <v/>
      </c>
      <c r="AV137" s="227"/>
      <c r="AW137" s="230" t="str">
        <f>AW138</f>
        <v/>
      </c>
      <c r="AX137" s="227"/>
      <c r="AY137" s="230" t="str">
        <f>AY138</f>
        <v/>
      </c>
      <c r="AZ137" s="227"/>
      <c r="BA137" s="230" t="str">
        <f>BA138</f>
        <v/>
      </c>
      <c r="BB137" s="227"/>
      <c r="BC137" s="230" t="str">
        <f>BC138</f>
        <v/>
      </c>
      <c r="BD137" s="227"/>
      <c r="BE137" s="230" t="str">
        <f>BE138</f>
        <v/>
      </c>
      <c r="BF137" s="227"/>
      <c r="BG137" s="230" t="str">
        <f>BG138</f>
        <v/>
      </c>
      <c r="BH137" s="1"/>
      <c r="FE137" s="90" t="str">
        <f ca="1">FE138</f>
        <v>Hide</v>
      </c>
      <c r="FF137" s="228"/>
      <c r="FG137" s="281"/>
      <c r="FH137" s="281"/>
      <c r="FI137" s="281"/>
      <c r="FJ137" s="281"/>
      <c r="FK137" s="281"/>
      <c r="FL137" s="281"/>
    </row>
    <row r="138" spans="1:168" ht="15" hidden="1" customHeight="1" x14ac:dyDescent="0.25">
      <c r="A138" s="28" t="s">
        <v>546</v>
      </c>
      <c r="C138" s="176" t="s">
        <v>558</v>
      </c>
      <c r="D138" s="257" t="s">
        <v>712</v>
      </c>
      <c r="E138" s="85"/>
      <c r="F138" s="258"/>
      <c r="G138" s="258"/>
      <c r="H138" s="258"/>
      <c r="I138" s="258"/>
      <c r="J138" s="254"/>
      <c r="K138" s="192"/>
      <c r="L138" s="130"/>
      <c r="M138" s="130"/>
      <c r="N138" s="130"/>
      <c r="O138" s="130"/>
      <c r="Q138" s="1"/>
      <c r="R138" s="171"/>
      <c r="S138" s="171"/>
      <c r="T138" s="171"/>
      <c r="U138" s="171"/>
      <c r="AE138" s="11" t="b">
        <f>IF(F138=CHAR(80),TRUE,FALSE)</f>
        <v>0</v>
      </c>
      <c r="AF138" s="122" t="b">
        <f>IF(H138=CHAR(80),TRUE,FALSE)</f>
        <v>0</v>
      </c>
      <c r="AG138" s="12" t="b">
        <f>IF(OR(C138=CHAR(80),C138="."),TRUE,FALSE)</f>
        <v>1</v>
      </c>
      <c r="AH138" s="218">
        <v>3</v>
      </c>
      <c r="AI138" s="169" t="s">
        <v>711</v>
      </c>
      <c r="AJ138" s="160" t="b">
        <v>1</v>
      </c>
      <c r="AK138" s="160" t="b">
        <v>1</v>
      </c>
      <c r="AL138" s="161"/>
      <c r="AM138" s="1"/>
      <c r="AN138" s="1"/>
      <c r="AO138" s="1"/>
      <c r="AP138" s="1"/>
      <c r="AQ138" s="1"/>
      <c r="AR138" s="1"/>
      <c r="AS138" s="1"/>
      <c r="AT138" s="230" t="str">
        <f>IF(AG138&lt;&gt;TRUE,FALSE,"")</f>
        <v/>
      </c>
      <c r="AU138" s="231" t="str">
        <f>IF(D138&lt;&gt;0,D138,"")</f>
        <v>(place heading here)</v>
      </c>
      <c r="AV138" s="318"/>
      <c r="AW138" s="230" t="str">
        <f>IF(AND(Setup_Flag=1,AV138="",$C138=""),FALSE,"")</f>
        <v/>
      </c>
      <c r="AX138" s="318"/>
      <c r="AY138" s="230" t="str">
        <f>IF(AND(MR2_Flag=1,AX138="",$C138=""),FALSE,"")</f>
        <v/>
      </c>
      <c r="AZ138" s="318"/>
      <c r="BA138" s="230" t="str">
        <f>IF(AND(DP_Flag=1,AZ138="",$C138=""),FALSE,"")</f>
        <v/>
      </c>
      <c r="BB138" s="318"/>
      <c r="BC138" s="230" t="str">
        <f>IF(AND(SS_Flag=1,BB138="",$C138=""),FALSE,"")</f>
        <v/>
      </c>
      <c r="BD138" s="318"/>
      <c r="BE138" s="230" t="str">
        <f>IF(AND(SP_Flag=1,BD138="",$C138=""),FALSE,"")</f>
        <v/>
      </c>
      <c r="BF138" s="318"/>
      <c r="BG138" s="230" t="str">
        <f>IF(AND(FM_Flag=1,BF138="",$C138=""),FALSE,"")</f>
        <v/>
      </c>
      <c r="BH138" s="1"/>
      <c r="BI138" s="268"/>
      <c r="BJ138" s="269" t="s">
        <v>675</v>
      </c>
      <c r="BK138" s="269" t="s">
        <v>675</v>
      </c>
      <c r="BL138" s="269" t="s">
        <v>675</v>
      </c>
      <c r="BM138" s="269" t="s">
        <v>675</v>
      </c>
      <c r="BN138" s="269" t="s">
        <v>675</v>
      </c>
      <c r="BO138" s="269" t="s">
        <v>675</v>
      </c>
      <c r="BP138" s="270" t="str">
        <f ca="1">IF(OR(BI$16=0,BR$16&lt;&gt;0),"",IF(OFFSET(BI138,0,BI$16)="Y",1,IF(OFFSET(BI138,0,BI$16)="N",0,"")))</f>
        <v/>
      </c>
      <c r="BQ138" s="278"/>
      <c r="BR138" s="268"/>
      <c r="BS138" s="269" t="s">
        <v>675</v>
      </c>
      <c r="BT138" s="269" t="s">
        <v>675</v>
      </c>
      <c r="BU138" s="269" t="s">
        <v>675</v>
      </c>
      <c r="BV138" s="269" t="s">
        <v>675</v>
      </c>
      <c r="BW138" s="269" t="s">
        <v>675</v>
      </c>
      <c r="BX138" s="269" t="s">
        <v>675</v>
      </c>
      <c r="BY138" s="269" t="s">
        <v>675</v>
      </c>
      <c r="BZ138" s="269" t="s">
        <v>675</v>
      </c>
      <c r="CA138" s="269" t="s">
        <v>675</v>
      </c>
      <c r="CB138" s="269" t="s">
        <v>675</v>
      </c>
      <c r="CC138" s="269" t="s">
        <v>675</v>
      </c>
      <c r="CD138" s="269" t="s">
        <v>675</v>
      </c>
      <c r="CE138" s="269" t="s">
        <v>675</v>
      </c>
      <c r="CF138" s="269" t="s">
        <v>675</v>
      </c>
      <c r="CG138" s="269" t="s">
        <v>675</v>
      </c>
      <c r="CH138" s="269" t="s">
        <v>675</v>
      </c>
      <c r="CI138" s="269" t="s">
        <v>675</v>
      </c>
      <c r="CJ138" s="269" t="s">
        <v>675</v>
      </c>
      <c r="CK138" s="269" t="s">
        <v>675</v>
      </c>
      <c r="CL138" s="270" t="str">
        <f ca="1">IF(BR$16=0,"",IF(OFFSET(BR138,0,BR$16)="Y",1,IF(OFFSET(BR138,0,BR$16)="N",0,"")))</f>
        <v/>
      </c>
      <c r="CM138" s="278"/>
      <c r="CN138" s="268"/>
      <c r="CO138" s="269" t="s">
        <v>675</v>
      </c>
      <c r="CP138" s="269" t="s">
        <v>675</v>
      </c>
      <c r="CQ138" s="269" t="s">
        <v>675</v>
      </c>
      <c r="CR138" s="269" t="s">
        <v>675</v>
      </c>
      <c r="CS138" s="269" t="s">
        <v>675</v>
      </c>
      <c r="CT138" s="270" t="str">
        <f ca="1">IF(OR(CN$16=0,CW$16&lt;&gt;0),"",IF(CW$16=1,0,IF(OFFSET(CN138,0,CN$16)="Y",1,IF(OFFSET(CN138,0,CN$16)="N",0,""))))</f>
        <v/>
      </c>
      <c r="CU138" s="188"/>
      <c r="CV138" s="268"/>
      <c r="CW138" s="269" t="s">
        <v>675</v>
      </c>
      <c r="CX138" s="269" t="s">
        <v>675</v>
      </c>
      <c r="CY138" s="269" t="s">
        <v>675</v>
      </c>
      <c r="CZ138" s="269" t="s">
        <v>675</v>
      </c>
      <c r="DA138" s="269" t="s">
        <v>675</v>
      </c>
      <c r="DB138" s="269" t="s">
        <v>675</v>
      </c>
      <c r="DC138" s="269" t="s">
        <v>675</v>
      </c>
      <c r="DD138" s="269" t="s">
        <v>675</v>
      </c>
      <c r="DE138" s="269" t="s">
        <v>675</v>
      </c>
      <c r="DF138" s="270" t="str">
        <f>IF(CV$16=0,"",IF(OR(AND(CW$16=1,CW138="Y"),AND(CX$16=1,CX138="Y"),AND(CY$16=1,CY138="Y"),AND(CZ$16=1,CZ138="Y"),AND(DA$16=1,DA138="Y"),AND(DB$16=1,DB138="Y"),AND(DC$16=1,DC138="Y"),AND(DD$16=1,DD138="Y"),AND(DE$16=1,DE138="Y")),1,IF(OR(AND(CW$16=1,CW138="N"),AND(CX$16=1,CX138="N"),AND(CY$16=1,CY138="N"),AND(CZ$16=1,CZ138="N"),AND(DA$16=1,DA138="N"),AND(DB$16=1,DB138="N"),AND(DC$16=1,DC138="N"),AND(DD$16=1,DD138="N"),AND(DE$16=1,DE138="N")),0,"")))</f>
        <v/>
      </c>
      <c r="DG138" s="188"/>
      <c r="DH138" s="268"/>
      <c r="DI138" s="269" t="s">
        <v>675</v>
      </c>
      <c r="DJ138" s="269" t="s">
        <v>675</v>
      </c>
      <c r="DK138" s="270" t="str">
        <f ca="1">IF(DH$16=0,"",IF(OFFSET(DH138,0,DH$16)="Y",1,IF(OFFSET(DH138,0,DH$16)="N",0,"")))</f>
        <v/>
      </c>
      <c r="DL138" s="188"/>
      <c r="DM138" s="268"/>
      <c r="DN138" s="269" t="s">
        <v>675</v>
      </c>
      <c r="DO138" s="269" t="s">
        <v>675</v>
      </c>
      <c r="DP138" s="270" t="str">
        <f ca="1">IF(DM$16=0,"",IF(OFFSET(DM138,0,DM$16)="Y",1,IF(OFFSET(DM138,0,DM$16)="N",0,"")))</f>
        <v/>
      </c>
      <c r="DQ138" s="188"/>
      <c r="DR138" s="268"/>
      <c r="DS138" s="269" t="s">
        <v>676</v>
      </c>
      <c r="DT138" s="279"/>
      <c r="DU138" s="270" t="str">
        <f ca="1">IF(DR$16=0,"",IF(AND(OFFSET(DR138,0,1)="Y",DS$16="Yes"),1,IF(OFFSET(DR138,0,1)="N",1,0)))</f>
        <v/>
      </c>
      <c r="DV138" s="188"/>
      <c r="DW138" s="268"/>
      <c r="DX138" s="269" t="s">
        <v>676</v>
      </c>
      <c r="DY138" s="279"/>
      <c r="DZ138" s="270" t="str">
        <f ca="1">IF(DW$16=0,"",IF(AND(OFFSET(DW138,0,1)="Y",DX$16="Yes"),1,IF(OFFSET(DW138,0,1)="N",1,0)))</f>
        <v/>
      </c>
      <c r="EA138" s="188"/>
      <c r="EB138" s="268"/>
      <c r="EC138" s="269" t="s">
        <v>676</v>
      </c>
      <c r="ED138" s="279"/>
      <c r="EE138" s="270" t="str">
        <f ca="1">IF(EB$16=0,"",IF(AND(OFFSET(EB138,0,1)="Y",EC$16="Yes"),1,IF(OFFSET(EB138,0,1)="N",1,0)))</f>
        <v/>
      </c>
      <c r="EF138" s="188"/>
      <c r="EG138" s="268"/>
      <c r="EH138" s="269" t="s">
        <v>676</v>
      </c>
      <c r="EI138" s="279"/>
      <c r="EJ138" s="270" t="str">
        <f ca="1">IF(EG$16=0,"",IF(AND(OFFSET(EG138,0,1)="Y",EH$16="Yes"),1,IF(OFFSET(EG138,0,1)="N",1,0)))</f>
        <v/>
      </c>
      <c r="EK138" s="188"/>
      <c r="EL138" s="268"/>
      <c r="EM138" s="269" t="s">
        <v>676</v>
      </c>
      <c r="EN138" s="279"/>
      <c r="EO138" s="270" t="str">
        <f ca="1">IF(EL$16=0,"",IF(AND(OFFSET(EL138,0,1)="Y",EM$16="Yes"),1,IF(OFFSET(EL138,0,1)="N",1,0)))</f>
        <v/>
      </c>
      <c r="EP138" s="271"/>
      <c r="EQ138" s="509" t="str">
        <f ca="1">BP138</f>
        <v/>
      </c>
      <c r="ER138" s="509" t="str">
        <f t="shared" ref="ER138" ca="1" si="150">CL138</f>
        <v/>
      </c>
      <c r="ES138" s="509" t="str">
        <f t="shared" ref="ES138" ca="1" si="151">CT138</f>
        <v/>
      </c>
      <c r="ET138" s="509" t="str">
        <f t="shared" ref="ET138" si="152">DF138</f>
        <v/>
      </c>
      <c r="EU138" s="509" t="str">
        <f t="shared" ref="EU138" ca="1" si="153">DK138</f>
        <v/>
      </c>
      <c r="EV138" s="509" t="str">
        <f t="shared" ref="EV138" ca="1" si="154">DP138</f>
        <v/>
      </c>
      <c r="EW138" s="509" t="str">
        <f t="shared" ref="EW138" ca="1" si="155">DU138</f>
        <v/>
      </c>
      <c r="EX138" s="509" t="str">
        <f t="shared" ref="EX138" ca="1" si="156">DZ138</f>
        <v/>
      </c>
      <c r="EY138" s="509" t="str">
        <f t="shared" ref="EY138" ca="1" si="157">EE138</f>
        <v/>
      </c>
      <c r="EZ138" s="509" t="str">
        <f t="shared" ref="EZ138" ca="1" si="158">EJ138</f>
        <v/>
      </c>
      <c r="FA138" s="509" t="str">
        <f t="shared" ref="FA138" ca="1" si="159">EO138</f>
        <v/>
      </c>
      <c r="FC138" s="509">
        <f t="shared" ref="FC138" ca="1" si="160">COUNTA(EQ138:FA138)-COUNTBLANK(EQ138:FA138)</f>
        <v>0</v>
      </c>
      <c r="FD138" s="280">
        <f t="shared" ref="FD138" ca="1" si="161">SUM(EQ138:FA138)</f>
        <v>0</v>
      </c>
      <c r="FE138" s="280" t="str">
        <f t="shared" ref="FE138" ca="1" si="162">IF(AND(FC138=FD138,FD138&gt;0),"Show","Hide")</f>
        <v>Hide</v>
      </c>
      <c r="FF138" s="228"/>
      <c r="FG138" s="281"/>
      <c r="FH138" s="281"/>
      <c r="FI138" s="281"/>
      <c r="FJ138" s="281"/>
      <c r="FK138" s="281"/>
      <c r="FL138" s="281"/>
    </row>
    <row r="139" spans="1:168" ht="6" hidden="1" customHeight="1" x14ac:dyDescent="0.25">
      <c r="A139" s="28" t="s">
        <v>546</v>
      </c>
      <c r="C139" s="93"/>
      <c r="D139" s="128"/>
      <c r="E139" s="86"/>
      <c r="F139" s="256"/>
      <c r="G139" s="256"/>
      <c r="H139" s="256"/>
      <c r="I139" s="256"/>
      <c r="J139" s="96"/>
      <c r="K139" s="196"/>
      <c r="L139" s="127"/>
      <c r="M139" s="127"/>
      <c r="N139" s="127"/>
      <c r="O139" s="127"/>
      <c r="Q139" s="1"/>
      <c r="AE139" s="11"/>
      <c r="AF139" s="122"/>
      <c r="AG139" s="12" t="b">
        <f>AG138</f>
        <v>1</v>
      </c>
      <c r="AH139" s="12"/>
      <c r="AI139" s="168"/>
      <c r="AJ139" s="166"/>
      <c r="AK139" s="166"/>
      <c r="AL139" s="167"/>
      <c r="AM139" s="1"/>
      <c r="AN139" s="1"/>
      <c r="AO139" s="1"/>
      <c r="AP139" s="1"/>
      <c r="AQ139" s="1"/>
      <c r="AR139" s="1"/>
      <c r="AS139" s="1"/>
      <c r="AT139" s="230" t="str">
        <f>IF(AG139&lt;&gt;TRUE,FALSE,"")</f>
        <v/>
      </c>
      <c r="AU139" s="231" t="str">
        <f>IF(D139&lt;&gt;0,D139,"")</f>
        <v/>
      </c>
      <c r="AV139" s="227"/>
      <c r="AW139" s="230" t="str">
        <f>AW138</f>
        <v/>
      </c>
      <c r="AX139" s="227"/>
      <c r="AY139" s="230" t="str">
        <f>AY138</f>
        <v/>
      </c>
      <c r="AZ139" s="227"/>
      <c r="BA139" s="230" t="str">
        <f>BA138</f>
        <v/>
      </c>
      <c r="BB139" s="227"/>
      <c r="BC139" s="230" t="str">
        <f>BC138</f>
        <v/>
      </c>
      <c r="BD139" s="227"/>
      <c r="BE139" s="230" t="str">
        <f>BE138</f>
        <v/>
      </c>
      <c r="BF139" s="227"/>
      <c r="BG139" s="230" t="str">
        <f>BG138</f>
        <v/>
      </c>
      <c r="BH139" s="1"/>
      <c r="FE139" s="90" t="str">
        <f ca="1">FE138</f>
        <v>Hide</v>
      </c>
      <c r="FF139" s="228"/>
      <c r="FG139" s="281"/>
      <c r="FH139" s="281"/>
      <c r="FI139" s="281"/>
      <c r="FJ139" s="281"/>
      <c r="FK139" s="281"/>
      <c r="FL139" s="281"/>
    </row>
    <row r="140" spans="1:168" hidden="1" x14ac:dyDescent="0.25"/>
    <row r="141" spans="1:168" hidden="1" x14ac:dyDescent="0.25"/>
    <row r="142" spans="1:168" ht="6" hidden="1" customHeight="1" x14ac:dyDescent="0.25">
      <c r="F142" s="191"/>
      <c r="G142" s="154"/>
      <c r="H142" s="187"/>
      <c r="I142" s="192"/>
    </row>
    <row r="143" spans="1:168" ht="15" hidden="1" x14ac:dyDescent="0.25">
      <c r="F143" s="177"/>
      <c r="G143" s="508" t="s">
        <v>203</v>
      </c>
      <c r="H143" s="181"/>
      <c r="I143" s="151" t="s">
        <v>216</v>
      </c>
      <c r="J143" t="s">
        <v>713</v>
      </c>
      <c r="AG143" t="b">
        <v>1</v>
      </c>
    </row>
    <row r="144" spans="1:168" ht="6" hidden="1" customHeight="1" x14ac:dyDescent="0.25">
      <c r="F144" s="195"/>
      <c r="G144" s="153"/>
      <c r="H144" s="182"/>
      <c r="I144" s="196"/>
    </row>
    <row r="145" spans="6:33" hidden="1" x14ac:dyDescent="0.25"/>
    <row r="146" spans="6:33" ht="6" hidden="1" customHeight="1" x14ac:dyDescent="0.25">
      <c r="F146" s="592"/>
      <c r="G146" s="579"/>
      <c r="H146" s="579"/>
      <c r="I146" s="593"/>
    </row>
    <row r="147" spans="6:33" hidden="1" x14ac:dyDescent="0.25">
      <c r="F147" s="594"/>
      <c r="G147" s="600"/>
      <c r="H147" s="600"/>
      <c r="I147" s="601"/>
      <c r="J147" t="s">
        <v>714</v>
      </c>
      <c r="AG147" t="b">
        <v>1</v>
      </c>
    </row>
    <row r="148" spans="6:33" ht="6" hidden="1" customHeight="1" x14ac:dyDescent="0.25">
      <c r="F148" s="589"/>
      <c r="G148" s="590"/>
      <c r="H148" s="590"/>
      <c r="I148" s="591"/>
    </row>
    <row r="149" spans="6:33" hidden="1" x14ac:dyDescent="0.25"/>
    <row r="150" spans="6:33" ht="6" hidden="1" customHeight="1" x14ac:dyDescent="0.25">
      <c r="F150" s="592"/>
      <c r="G150" s="579"/>
      <c r="H150" s="579"/>
      <c r="I150" s="593"/>
    </row>
    <row r="151" spans="6:33" hidden="1" x14ac:dyDescent="0.25">
      <c r="F151" s="594" t="s">
        <v>715</v>
      </c>
      <c r="G151" s="595"/>
      <c r="H151" s="595"/>
      <c r="I151" s="596"/>
      <c r="J151" s="188" t="s">
        <v>716</v>
      </c>
      <c r="AG151" t="b">
        <v>1</v>
      </c>
    </row>
    <row r="152" spans="6:33" ht="6" hidden="1" customHeight="1" x14ac:dyDescent="0.25">
      <c r="F152" s="589"/>
      <c r="G152" s="590"/>
      <c r="H152" s="590"/>
      <c r="I152" s="591"/>
    </row>
  </sheetData>
  <sheetProtection algorithmName="SHA-512" hashValue="1yDqImnMbMQ6a0XJ+aJHfjcxRgjZa53QDgbDrPFfvV8IqIbHpN5n9eEfaRlwJ7zjlMHk3CYehAVf5Vpsn8+DSA==" saltValue="HvCNz6jQDdRgdJoBUwEbQQ==" spinCount="100000" sheet="1" objects="1" scenarios="1"/>
  <mergeCells count="42">
    <mergeCell ref="EL2:EO3"/>
    <mergeCell ref="C3:I4"/>
    <mergeCell ref="BS3:BX3"/>
    <mergeCell ref="BY3:CB3"/>
    <mergeCell ref="CC3:CD3"/>
    <mergeCell ref="CE3:CF3"/>
    <mergeCell ref="BI2:BP2"/>
    <mergeCell ref="BR2:CL2"/>
    <mergeCell ref="CN2:CT3"/>
    <mergeCell ref="CV2:DF3"/>
    <mergeCell ref="DH2:DK3"/>
    <mergeCell ref="DM2:DP3"/>
    <mergeCell ref="CG3:CH3"/>
    <mergeCell ref="CI3:CK3"/>
    <mergeCell ref="D10:J10"/>
    <mergeCell ref="DR2:DU3"/>
    <mergeCell ref="DW2:DZ3"/>
    <mergeCell ref="EB2:EE3"/>
    <mergeCell ref="EG2:EJ3"/>
    <mergeCell ref="D5:J5"/>
    <mergeCell ref="D6:J6"/>
    <mergeCell ref="D7:J7"/>
    <mergeCell ref="C8:J8"/>
    <mergeCell ref="D9:J9"/>
    <mergeCell ref="D11:J11"/>
    <mergeCell ref="C12:E12"/>
    <mergeCell ref="C16:E16"/>
    <mergeCell ref="F16:I16"/>
    <mergeCell ref="C44:E44"/>
    <mergeCell ref="F44:I44"/>
    <mergeCell ref="F150:I150"/>
    <mergeCell ref="F151:I151"/>
    <mergeCell ref="F152:I152"/>
    <mergeCell ref="F41:I41"/>
    <mergeCell ref="F42:I42"/>
    <mergeCell ref="F43:I43"/>
    <mergeCell ref="D45:J45"/>
    <mergeCell ref="D46:J46"/>
    <mergeCell ref="D47:J47"/>
    <mergeCell ref="F146:I146"/>
    <mergeCell ref="F147:I147"/>
    <mergeCell ref="F148:I148"/>
  </mergeCells>
  <conditionalFormatting sqref="C3:F4">
    <cfRule type="expression" dxfId="1748" priority="187" stopIfTrue="1">
      <formula>A3="L"</formula>
    </cfRule>
  </conditionalFormatting>
  <conditionalFormatting sqref="I123">
    <cfRule type="expression" dxfId="1747" priority="186" stopIfTrue="1">
      <formula>AND(AC123&lt;&gt;1)</formula>
    </cfRule>
  </conditionalFormatting>
  <conditionalFormatting sqref="D6:G6">
    <cfRule type="expression" dxfId="1746" priority="185" stopIfTrue="1">
      <formula>A6="L"</formula>
    </cfRule>
  </conditionalFormatting>
  <conditionalFormatting sqref="E128 E133 E18">
    <cfRule type="expression" dxfId="1745" priority="183" stopIfTrue="1">
      <formula>AG18&lt;&gt;TRUE</formula>
    </cfRule>
    <cfRule type="expression" dxfId="1744" priority="184" stopIfTrue="1">
      <formula>A18="L"</formula>
    </cfRule>
  </conditionalFormatting>
  <conditionalFormatting sqref="J133 J128 J18">
    <cfRule type="expression" dxfId="1743" priority="181" stopIfTrue="1">
      <formula>AG18&lt;&gt;TRUE</formula>
    </cfRule>
    <cfRule type="expression" dxfId="1742" priority="182" stopIfTrue="1">
      <formula>AND(AH18=1,F18="")</formula>
    </cfRule>
  </conditionalFormatting>
  <conditionalFormatting sqref="L133:O133 L128:O128 L18:O18">
    <cfRule type="expression" dxfId="1741" priority="179" stopIfTrue="1">
      <formula>$AG18&lt;&gt;TRUE</formula>
    </cfRule>
    <cfRule type="expression" dxfId="1740" priority="180" stopIfTrue="1">
      <formula>$A18="L"</formula>
    </cfRule>
  </conditionalFormatting>
  <conditionalFormatting sqref="E123">
    <cfRule type="expression" dxfId="1739" priority="178" stopIfTrue="1">
      <formula>AND(E123="")</formula>
    </cfRule>
  </conditionalFormatting>
  <conditionalFormatting sqref="F123:G123">
    <cfRule type="expression" dxfId="1738" priority="177" stopIfTrue="1">
      <formula>AND($E123="")</formula>
    </cfRule>
  </conditionalFormatting>
  <conditionalFormatting sqref="H123">
    <cfRule type="expression" dxfId="1737" priority="176" stopIfTrue="1">
      <formula>AND(AC123&lt;&gt;1)</formula>
    </cfRule>
  </conditionalFormatting>
  <conditionalFormatting sqref="F143 H128:I128 H133:I133 H143:I143 F128 F133">
    <cfRule type="expression" dxfId="1736" priority="175" stopIfTrue="1">
      <formula>$AG128&lt;&gt;TRUE</formula>
    </cfRule>
  </conditionalFormatting>
  <conditionalFormatting sqref="J123">
    <cfRule type="expression" dxfId="1735" priority="173" stopIfTrue="1">
      <formula>OR(J123="",AND(AM123=J123,OR(X123=1,Z123=1,AA123=1)))</formula>
    </cfRule>
    <cfRule type="expression" dxfId="1734" priority="174" stopIfTrue="1">
      <formula>OR(AND(AM123="",OR(Z123=1,AA123=1)),AND(AN123="",LEFT(AM123,4)="{C08"),AND(AS123="",RIGHT(AM123,3)="99}"))</formula>
    </cfRule>
  </conditionalFormatting>
  <conditionalFormatting sqref="G143 G128 G133">
    <cfRule type="expression" dxfId="1733" priority="172" stopIfTrue="1">
      <formula>$AG128&lt;&gt;TRUE</formula>
    </cfRule>
  </conditionalFormatting>
  <conditionalFormatting sqref="F147">
    <cfRule type="expression" dxfId="1732" priority="170">
      <formula>$AG147&lt;&gt;TRUE</formula>
    </cfRule>
    <cfRule type="expression" dxfId="1731" priority="171">
      <formula>$J147&lt;&gt;""</formula>
    </cfRule>
  </conditionalFormatting>
  <conditionalFormatting sqref="D18">
    <cfRule type="expression" dxfId="1730" priority="169">
      <formula>AG18&lt;&gt;TRUE</formula>
    </cfRule>
  </conditionalFormatting>
  <conditionalFormatting sqref="D128">
    <cfRule type="expression" dxfId="1729" priority="168">
      <formula>AG128&lt;&gt;TRUE</formula>
    </cfRule>
  </conditionalFormatting>
  <conditionalFormatting sqref="D133">
    <cfRule type="expression" dxfId="1728" priority="166">
      <formula>AG133&lt;&gt;TRUE</formula>
    </cfRule>
    <cfRule type="expression" dxfId="1727" priority="167" stopIfTrue="1">
      <formula>AND(A133="L")</formula>
    </cfRule>
  </conditionalFormatting>
  <conditionalFormatting sqref="L138:O138">
    <cfRule type="expression" dxfId="1726" priority="164" stopIfTrue="1">
      <formula>$AG138&lt;&gt;TRUE</formula>
    </cfRule>
    <cfRule type="expression" dxfId="1725" priority="165" stopIfTrue="1">
      <formula>$A138="L"</formula>
    </cfRule>
  </conditionalFormatting>
  <conditionalFormatting sqref="D138:J138">
    <cfRule type="expression" dxfId="1724" priority="162">
      <formula>$AG138&lt;&gt;TRUE</formula>
    </cfRule>
    <cfRule type="expression" dxfId="1723" priority="163" stopIfTrue="1">
      <formula>AND($A138="L")</formula>
    </cfRule>
  </conditionalFormatting>
  <conditionalFormatting sqref="BI1:DV1 BQ16:CN16">
    <cfRule type="expression" dxfId="1722" priority="161">
      <formula>AND(Edit_Mode=0)</formula>
    </cfRule>
  </conditionalFormatting>
  <conditionalFormatting sqref="BI16:BP16">
    <cfRule type="expression" dxfId="1721" priority="160">
      <formula>AND(Edit_Mode=0)</formula>
    </cfRule>
  </conditionalFormatting>
  <conditionalFormatting sqref="BJ4">
    <cfRule type="expression" dxfId="1720" priority="159">
      <formula>AND(Reconciliation_Flag=1,BJ$7=Filter_Business_Line_Main)</formula>
    </cfRule>
  </conditionalFormatting>
  <conditionalFormatting sqref="BK4">
    <cfRule type="expression" dxfId="1719" priority="158">
      <formula>AND(Reconciliation_Flag=1,BK$7=Filter_Business_Line_Main)</formula>
    </cfRule>
  </conditionalFormatting>
  <conditionalFormatting sqref="BL4">
    <cfRule type="expression" dxfId="1718" priority="157">
      <formula>AND(Reconciliation_Flag=1,BL$7=Filter_Business_Line_Main)</formula>
    </cfRule>
  </conditionalFormatting>
  <conditionalFormatting sqref="BM4">
    <cfRule type="expression" dxfId="1717" priority="156">
      <formula>AND(Reconciliation_Flag=1,BM$7=Filter_Business_Line_Main)</formula>
    </cfRule>
  </conditionalFormatting>
  <conditionalFormatting sqref="BN4">
    <cfRule type="expression" dxfId="1716" priority="155">
      <formula>AND(Reconciliation_Flag=1,BN$7=Filter_Business_Line_Main)</formula>
    </cfRule>
  </conditionalFormatting>
  <conditionalFormatting sqref="BO4">
    <cfRule type="expression" dxfId="1715" priority="154">
      <formula>AND(Reconciliation_Flag=1,BO$7=Filter_Business_Line_Main)</formula>
    </cfRule>
  </conditionalFormatting>
  <conditionalFormatting sqref="EA1 EF1 EK1:EO1 CO16 DI16:DL16 DN16:DQ16 DS16:DV16 CQ16:CV16 DF16:DG16">
    <cfRule type="expression" dxfId="1714" priority="153">
      <formula>AND(Edit_Mode=0)</formula>
    </cfRule>
  </conditionalFormatting>
  <conditionalFormatting sqref="EA16 EF16 EK16:EO16">
    <cfRule type="expression" dxfId="1713" priority="152">
      <formula>AND(Edit_Mode=0)</formula>
    </cfRule>
  </conditionalFormatting>
  <conditionalFormatting sqref="BS4">
    <cfRule type="expression" dxfId="1712" priority="151">
      <formula>AND(Reconciliation_Flag=1,BS$7=Filter_Business_Line_Sub)</formula>
    </cfRule>
  </conditionalFormatting>
  <conditionalFormatting sqref="BT4">
    <cfRule type="expression" dxfId="1711" priority="150">
      <formula>AND(Reconciliation_Flag=1,BT$7=Filter_Business_Line_Sub)</formula>
    </cfRule>
  </conditionalFormatting>
  <conditionalFormatting sqref="BU4">
    <cfRule type="expression" dxfId="1710" priority="149">
      <formula>AND(Reconciliation_Flag=1,BU$7=Filter_Business_Line_Sub)</formula>
    </cfRule>
  </conditionalFormatting>
  <conditionalFormatting sqref="BV4">
    <cfRule type="expression" dxfId="1709" priority="148">
      <formula>AND(Reconciliation_Flag=1,BV$7=Filter_Business_Line_Sub)</formula>
    </cfRule>
  </conditionalFormatting>
  <conditionalFormatting sqref="BW4">
    <cfRule type="expression" dxfId="1708" priority="147">
      <formula>AND(Reconciliation_Flag=1,BW$7=Filter_Business_Line_Sub)</formula>
    </cfRule>
  </conditionalFormatting>
  <conditionalFormatting sqref="BX4">
    <cfRule type="expression" dxfId="1707" priority="146">
      <formula>AND(Reconciliation_Flag=1,BX$7=Filter_Business_Line_Sub)</formula>
    </cfRule>
  </conditionalFormatting>
  <conditionalFormatting sqref="BY4">
    <cfRule type="expression" dxfId="1706" priority="145">
      <formula>AND(Reconciliation_Flag=1,BY$7=Filter_Business_Line_Sub)</formula>
    </cfRule>
  </conditionalFormatting>
  <conditionalFormatting sqref="BZ4">
    <cfRule type="expression" dxfId="1705" priority="144">
      <formula>AND(Reconciliation_Flag=1,BZ$7=Filter_Business_Line_Sub)</formula>
    </cfRule>
  </conditionalFormatting>
  <conditionalFormatting sqref="CA4">
    <cfRule type="expression" dxfId="1704" priority="143">
      <formula>AND(Reconciliation_Flag=1,CA$7=Filter_Business_Line_Sub)</formula>
    </cfRule>
  </conditionalFormatting>
  <conditionalFormatting sqref="CB4">
    <cfRule type="expression" dxfId="1703" priority="142">
      <formula>AND(Reconciliation_Flag=1,CB$7=Filter_Business_Line_Sub)</formula>
    </cfRule>
  </conditionalFormatting>
  <conditionalFormatting sqref="CC4">
    <cfRule type="expression" dxfId="1702" priority="141">
      <formula>AND(Reconciliation_Flag=1,CC$7=Filter_Business_Line_Sub)</formula>
    </cfRule>
  </conditionalFormatting>
  <conditionalFormatting sqref="CD4">
    <cfRule type="expression" dxfId="1701" priority="140">
      <formula>AND(Reconciliation_Flag=1,CD$7=Filter_Business_Line_Sub)</formula>
    </cfRule>
  </conditionalFormatting>
  <conditionalFormatting sqref="CE4">
    <cfRule type="expression" dxfId="1700" priority="139">
      <formula>AND(Reconciliation_Flag=1,CE$7=Filter_Business_Line_Sub)</formula>
    </cfRule>
  </conditionalFormatting>
  <conditionalFormatting sqref="CF4">
    <cfRule type="expression" dxfId="1699" priority="138">
      <formula>AND(Reconciliation_Flag=1,CF$7=Filter_Business_Line_Sub)</formula>
    </cfRule>
  </conditionalFormatting>
  <conditionalFormatting sqref="CG4">
    <cfRule type="expression" dxfId="1698" priority="137">
      <formula>AND(Reconciliation_Flag=1,CG$7=Filter_Business_Line_Sub)</formula>
    </cfRule>
  </conditionalFormatting>
  <conditionalFormatting sqref="CH4">
    <cfRule type="expression" dxfId="1697" priority="136">
      <formula>AND(Reconciliation_Flag=1,CH$7=Filter_Business_Line_Sub)</formula>
    </cfRule>
  </conditionalFormatting>
  <conditionalFormatting sqref="CI4">
    <cfRule type="expression" dxfId="1696" priority="135">
      <formula>AND(Reconciliation_Flag=1,CI$7=Filter_Business_Line_Sub)</formula>
    </cfRule>
  </conditionalFormatting>
  <conditionalFormatting sqref="CJ4">
    <cfRule type="expression" dxfId="1695" priority="134">
      <formula>AND(Reconciliation_Flag=1,CJ$7=Filter_Business_Line_Sub)</formula>
    </cfRule>
  </conditionalFormatting>
  <conditionalFormatting sqref="CK4">
    <cfRule type="expression" dxfId="1694" priority="133">
      <formula>AND(Reconciliation_Flag=1,CK$7=Filter_Business_Line_Sub)</formula>
    </cfRule>
  </conditionalFormatting>
  <conditionalFormatting sqref="CP4">
    <cfRule type="expression" dxfId="1693" priority="132">
      <formula>AND(Reconciliation_Flag=1,CP$7=Filter_Phase)</formula>
    </cfRule>
  </conditionalFormatting>
  <conditionalFormatting sqref="CQ4">
    <cfRule type="expression" dxfId="1692" priority="131">
      <formula>AND(Reconciliation_Flag=1,CQ$7=Filter_Phase)</formula>
    </cfRule>
  </conditionalFormatting>
  <conditionalFormatting sqref="CR4">
    <cfRule type="expression" dxfId="1691" priority="130">
      <formula>AND(Reconciliation_Flag=1,CR$7=Filter_Phase)</formula>
    </cfRule>
  </conditionalFormatting>
  <conditionalFormatting sqref="CS4">
    <cfRule type="expression" dxfId="1690" priority="129">
      <formula>AND(Reconciliation_Flag=1,CS$7=Filter_Phase)</formula>
    </cfRule>
  </conditionalFormatting>
  <conditionalFormatting sqref="CW4">
    <cfRule type="expression" dxfId="1689" priority="128">
      <formula>AND(Reconciliation_Flag=1,CW$18=1)</formula>
    </cfRule>
  </conditionalFormatting>
  <conditionalFormatting sqref="DI4">
    <cfRule type="expression" dxfId="1688" priority="127">
      <formula>AND(Reconciliation_Flag=1,DI$7=Filter_Size)</formula>
    </cfRule>
  </conditionalFormatting>
  <conditionalFormatting sqref="DJ4">
    <cfRule type="expression" dxfId="1687" priority="126">
      <formula>AND(Reconciliation_Flag=1,DJ$7=Filter_Size)</formula>
    </cfRule>
  </conditionalFormatting>
  <conditionalFormatting sqref="DN4">
    <cfRule type="expression" dxfId="1686" priority="125">
      <formula>AND(Reconciliation_Flag=1,DN$7=Filter_Contract)</formula>
    </cfRule>
  </conditionalFormatting>
  <conditionalFormatting sqref="DO4">
    <cfRule type="expression" dxfId="1685" priority="124">
      <formula>AND(Reconciliation_Flag=1,DO$7=Filter_Contract)</formula>
    </cfRule>
  </conditionalFormatting>
  <conditionalFormatting sqref="EM4">
    <cfRule type="expression" dxfId="1684" priority="123">
      <formula>AND(Reconciliation_Flag=1,EM$7=Filter_Fluor_Entities)</formula>
    </cfRule>
  </conditionalFormatting>
  <conditionalFormatting sqref="EN4">
    <cfRule type="expression" dxfId="1683" priority="122">
      <formula>AND(Reconciliation_Flag=1,EN$7=Filter_Fluor_Entities)</formula>
    </cfRule>
  </conditionalFormatting>
  <conditionalFormatting sqref="CX4">
    <cfRule type="expression" dxfId="1682" priority="121">
      <formula>AND(Reconciliation_Flag=1,CX$18=1)</formula>
    </cfRule>
  </conditionalFormatting>
  <conditionalFormatting sqref="CY4">
    <cfRule type="expression" dxfId="1681" priority="120">
      <formula>AND(Reconciliation_Flag=1,CY$18=1)</formula>
    </cfRule>
  </conditionalFormatting>
  <conditionalFormatting sqref="CZ4">
    <cfRule type="expression" dxfId="1680" priority="119">
      <formula>AND(Reconciliation_Flag=1,CZ$18=1)</formula>
    </cfRule>
  </conditionalFormatting>
  <conditionalFormatting sqref="DA4">
    <cfRule type="expression" dxfId="1679" priority="118">
      <formula>AND(Reconciliation_Flag=1,DA$18=1)</formula>
    </cfRule>
  </conditionalFormatting>
  <conditionalFormatting sqref="DB4">
    <cfRule type="expression" dxfId="1678" priority="117">
      <formula>AND(Reconciliation_Flag=1,DB$18=1)</formula>
    </cfRule>
  </conditionalFormatting>
  <conditionalFormatting sqref="DC4">
    <cfRule type="expression" dxfId="1677" priority="116">
      <formula>AND(Reconciliation_Flag=1,DC$18=1)</formula>
    </cfRule>
  </conditionalFormatting>
  <conditionalFormatting sqref="DD4">
    <cfRule type="expression" dxfId="1676" priority="115">
      <formula>AND(Reconciliation_Flag=1,DD$18=1)</formula>
    </cfRule>
  </conditionalFormatting>
  <conditionalFormatting sqref="DE4">
    <cfRule type="expression" dxfId="1675" priority="114">
      <formula>AND(Reconciliation_Flag=1,DE$18=1)</formula>
    </cfRule>
  </conditionalFormatting>
  <conditionalFormatting sqref="DW1:DZ1">
    <cfRule type="expression" dxfId="1674" priority="113">
      <formula>AND(Edit_Mode=0)</formula>
    </cfRule>
  </conditionalFormatting>
  <conditionalFormatting sqref="DX16:DZ16">
    <cfRule type="expression" dxfId="1673" priority="112">
      <formula>AND(Edit_Mode=0)</formula>
    </cfRule>
  </conditionalFormatting>
  <conditionalFormatting sqref="EB1:EE1">
    <cfRule type="expression" dxfId="1672" priority="111">
      <formula>AND(Edit_Mode=0)</formula>
    </cfRule>
  </conditionalFormatting>
  <conditionalFormatting sqref="EC16:EE16">
    <cfRule type="expression" dxfId="1671" priority="110">
      <formula>AND(Edit_Mode=0)</formula>
    </cfRule>
  </conditionalFormatting>
  <conditionalFormatting sqref="EC4">
    <cfRule type="expression" dxfId="1670" priority="109">
      <formula>AND(Reconciliation_Flag=1,EC$7=Filter_Joint_Venture)</formula>
    </cfRule>
  </conditionalFormatting>
  <conditionalFormatting sqref="ED4">
    <cfRule type="expression" dxfId="1669" priority="108">
      <formula>AND(Reconciliation_Flag=1,ED$7=Filter_Joint_Venture)</formula>
    </cfRule>
  </conditionalFormatting>
  <conditionalFormatting sqref="EG1:EJ1">
    <cfRule type="expression" dxfId="1668" priority="107">
      <formula>AND(Edit_Mode=0)</formula>
    </cfRule>
  </conditionalFormatting>
  <conditionalFormatting sqref="EH16:EJ16">
    <cfRule type="expression" dxfId="1667" priority="106">
      <formula>AND(Edit_Mode=0)</formula>
    </cfRule>
  </conditionalFormatting>
  <conditionalFormatting sqref="DS4">
    <cfRule type="expression" dxfId="1666" priority="105">
      <formula>AND(Reconciliation_Flag=1,DS$7=Filter_Corporate_Risk)</formula>
    </cfRule>
  </conditionalFormatting>
  <conditionalFormatting sqref="DT4">
    <cfRule type="expression" dxfId="1665" priority="104">
      <formula>AND(Reconciliation_Flag=1,DT$7=Filter_Corporate_Risk)</formula>
    </cfRule>
  </conditionalFormatting>
  <conditionalFormatting sqref="DX4">
    <cfRule type="expression" dxfId="1664" priority="103">
      <formula>AND(Reconciliation_Flag=1,DX$7=Filter_Distributed_Execution)</formula>
    </cfRule>
  </conditionalFormatting>
  <conditionalFormatting sqref="DY4">
    <cfRule type="expression" dxfId="1663" priority="102">
      <formula>AND(Reconciliation_Flag=1,DY$7=Filter_Distributed_Execution)</formula>
    </cfRule>
  </conditionalFormatting>
  <conditionalFormatting sqref="EH4">
    <cfRule type="expression" dxfId="1662" priority="101">
      <formula>AND(Reconciliation_Flag=1,EH$7=Filter_Modularization)</formula>
    </cfRule>
  </conditionalFormatting>
  <conditionalFormatting sqref="EI4">
    <cfRule type="expression" dxfId="1661" priority="100">
      <formula>AND(Reconciliation_Flag=1,EI$7=Filter_Modularization)</formula>
    </cfRule>
  </conditionalFormatting>
  <conditionalFormatting sqref="CO4">
    <cfRule type="expression" dxfId="1660" priority="99">
      <formula>AND(Reconciliation_Flag=1,CO$7=Filter_Phase)</formula>
    </cfRule>
  </conditionalFormatting>
  <conditionalFormatting sqref="DH16">
    <cfRule type="expression" dxfId="1659" priority="98">
      <formula>AND(Edit_Mode=0)</formula>
    </cfRule>
  </conditionalFormatting>
  <conditionalFormatting sqref="DM16">
    <cfRule type="expression" dxfId="1658" priority="97">
      <formula>AND(Edit_Mode=0)</formula>
    </cfRule>
  </conditionalFormatting>
  <conditionalFormatting sqref="DR16">
    <cfRule type="expression" dxfId="1657" priority="96">
      <formula>AND(Edit_Mode=0)</formula>
    </cfRule>
  </conditionalFormatting>
  <conditionalFormatting sqref="DW16">
    <cfRule type="expression" dxfId="1656" priority="95">
      <formula>AND(Edit_Mode=0)</formula>
    </cfRule>
  </conditionalFormatting>
  <conditionalFormatting sqref="EB16">
    <cfRule type="expression" dxfId="1655" priority="94">
      <formula>AND(Edit_Mode=0)</formula>
    </cfRule>
  </conditionalFormatting>
  <conditionalFormatting sqref="EG16">
    <cfRule type="expression" dxfId="1654" priority="93">
      <formula>AND(Edit_Mode=0)</formula>
    </cfRule>
  </conditionalFormatting>
  <conditionalFormatting sqref="CW16:DE16">
    <cfRule type="expression" dxfId="1653" priority="92">
      <formula>AND(Edit_Mode=0)</formula>
    </cfRule>
  </conditionalFormatting>
  <conditionalFormatting sqref="CW16:DE16">
    <cfRule type="expression" dxfId="1652" priority="91">
      <formula>AND(Edit_Mode=0)</formula>
    </cfRule>
  </conditionalFormatting>
  <conditionalFormatting sqref="E21">
    <cfRule type="expression" dxfId="1651" priority="89" stopIfTrue="1">
      <formula>AG21&lt;&gt;TRUE</formula>
    </cfRule>
    <cfRule type="expression" dxfId="1650" priority="90" stopIfTrue="1">
      <formula>A21="L"</formula>
    </cfRule>
  </conditionalFormatting>
  <conditionalFormatting sqref="J21">
    <cfRule type="expression" dxfId="1649" priority="87" stopIfTrue="1">
      <formula>AG21&lt;&gt;TRUE</formula>
    </cfRule>
    <cfRule type="expression" dxfId="1648" priority="88" stopIfTrue="1">
      <formula>AND(AH21=1,F21="")</formula>
    </cfRule>
  </conditionalFormatting>
  <conditionalFormatting sqref="L21:O21">
    <cfRule type="expression" dxfId="1647" priority="85" stopIfTrue="1">
      <formula>$AG21&lt;&gt;TRUE</formula>
    </cfRule>
    <cfRule type="expression" dxfId="1646" priority="86" stopIfTrue="1">
      <formula>$A21="L"</formula>
    </cfRule>
  </conditionalFormatting>
  <conditionalFormatting sqref="D21">
    <cfRule type="expression" dxfId="1645" priority="82">
      <formula>AG21&lt;&gt;TRUE</formula>
    </cfRule>
  </conditionalFormatting>
  <conditionalFormatting sqref="E24">
    <cfRule type="expression" dxfId="1644" priority="80" stopIfTrue="1">
      <formula>AG24&lt;&gt;TRUE</formula>
    </cfRule>
    <cfRule type="expression" dxfId="1643" priority="81" stopIfTrue="1">
      <formula>A24="L"</formula>
    </cfRule>
  </conditionalFormatting>
  <conditionalFormatting sqref="J24">
    <cfRule type="expression" dxfId="1642" priority="78" stopIfTrue="1">
      <formula>AG24&lt;&gt;TRUE</formula>
    </cfRule>
    <cfRule type="expression" dxfId="1641" priority="79" stopIfTrue="1">
      <formula>AND(AH24=1,F24="")</formula>
    </cfRule>
  </conditionalFormatting>
  <conditionalFormatting sqref="L24:O24">
    <cfRule type="expression" dxfId="1640" priority="76" stopIfTrue="1">
      <formula>$AG24&lt;&gt;TRUE</formula>
    </cfRule>
    <cfRule type="expression" dxfId="1639" priority="77" stopIfTrue="1">
      <formula>$A24="L"</formula>
    </cfRule>
  </conditionalFormatting>
  <conditionalFormatting sqref="D24">
    <cfRule type="expression" dxfId="1638" priority="73">
      <formula>AG24&lt;&gt;TRUE</formula>
    </cfRule>
  </conditionalFormatting>
  <conditionalFormatting sqref="E27">
    <cfRule type="expression" dxfId="1637" priority="71" stopIfTrue="1">
      <formula>AG27&lt;&gt;TRUE</formula>
    </cfRule>
    <cfRule type="expression" dxfId="1636" priority="72" stopIfTrue="1">
      <formula>A27="L"</formula>
    </cfRule>
  </conditionalFormatting>
  <conditionalFormatting sqref="J27">
    <cfRule type="expression" dxfId="1635" priority="69" stopIfTrue="1">
      <formula>AG27&lt;&gt;TRUE</formula>
    </cfRule>
    <cfRule type="expression" dxfId="1634" priority="70" stopIfTrue="1">
      <formula>AND(AH27=1,F27="")</formula>
    </cfRule>
  </conditionalFormatting>
  <conditionalFormatting sqref="L27:O27">
    <cfRule type="expression" dxfId="1633" priority="67" stopIfTrue="1">
      <formula>$AG27&lt;&gt;TRUE</formula>
    </cfRule>
    <cfRule type="expression" dxfId="1632" priority="68" stopIfTrue="1">
      <formula>$A27="L"</formula>
    </cfRule>
  </conditionalFormatting>
  <conditionalFormatting sqref="D27">
    <cfRule type="expression" dxfId="1631" priority="64">
      <formula>AG27&lt;&gt;TRUE</formula>
    </cfRule>
  </conditionalFormatting>
  <conditionalFormatting sqref="E30">
    <cfRule type="expression" dxfId="1630" priority="62" stopIfTrue="1">
      <formula>AG30&lt;&gt;TRUE</formula>
    </cfRule>
    <cfRule type="expression" dxfId="1629" priority="63" stopIfTrue="1">
      <formula>A30="L"</formula>
    </cfRule>
  </conditionalFormatting>
  <conditionalFormatting sqref="J30">
    <cfRule type="expression" dxfId="1628" priority="60" stopIfTrue="1">
      <formula>AG30&lt;&gt;TRUE</formula>
    </cfRule>
    <cfRule type="expression" dxfId="1627" priority="61" stopIfTrue="1">
      <formula>AND(AH30=1,F30="")</formula>
    </cfRule>
  </conditionalFormatting>
  <conditionalFormatting sqref="L30:O30">
    <cfRule type="expression" dxfId="1626" priority="58" stopIfTrue="1">
      <formula>$AG30&lt;&gt;TRUE</formula>
    </cfRule>
    <cfRule type="expression" dxfId="1625" priority="59" stopIfTrue="1">
      <formula>$A30="L"</formula>
    </cfRule>
  </conditionalFormatting>
  <conditionalFormatting sqref="D30">
    <cfRule type="expression" dxfId="1624" priority="55">
      <formula>AG30&lt;&gt;TRUE</formula>
    </cfRule>
  </conditionalFormatting>
  <conditionalFormatting sqref="E33">
    <cfRule type="expression" dxfId="1623" priority="53" stopIfTrue="1">
      <formula>AG33&lt;&gt;TRUE</formula>
    </cfRule>
    <cfRule type="expression" dxfId="1622" priority="54" stopIfTrue="1">
      <formula>A33="L"</formula>
    </cfRule>
  </conditionalFormatting>
  <conditionalFormatting sqref="J33">
    <cfRule type="expression" dxfId="1621" priority="51" stopIfTrue="1">
      <formula>AG33&lt;&gt;TRUE</formula>
    </cfRule>
    <cfRule type="expression" dxfId="1620" priority="52" stopIfTrue="1">
      <formula>AND(AH33=1,F33="")</formula>
    </cfRule>
  </conditionalFormatting>
  <conditionalFormatting sqref="L33:O33">
    <cfRule type="expression" dxfId="1619" priority="49" stopIfTrue="1">
      <formula>$AG33&lt;&gt;TRUE</formula>
    </cfRule>
    <cfRule type="expression" dxfId="1618" priority="50" stopIfTrue="1">
      <formula>$A33="L"</formula>
    </cfRule>
  </conditionalFormatting>
  <conditionalFormatting sqref="D33">
    <cfRule type="expression" dxfId="1617" priority="46">
      <formula>AG33&lt;&gt;TRUE</formula>
    </cfRule>
  </conditionalFormatting>
  <conditionalFormatting sqref="E36">
    <cfRule type="expression" dxfId="1616" priority="44" stopIfTrue="1">
      <formula>AG36&lt;&gt;TRUE</formula>
    </cfRule>
    <cfRule type="expression" dxfId="1615" priority="45" stopIfTrue="1">
      <formula>A36="L"</formula>
    </cfRule>
  </conditionalFormatting>
  <conditionalFormatting sqref="J36">
    <cfRule type="expression" dxfId="1614" priority="42" stopIfTrue="1">
      <formula>AG36&lt;&gt;TRUE</formula>
    </cfRule>
    <cfRule type="expression" dxfId="1613" priority="43" stopIfTrue="1">
      <formula>AND(AH36=1,F36="")</formula>
    </cfRule>
  </conditionalFormatting>
  <conditionalFormatting sqref="L36:O36">
    <cfRule type="expression" dxfId="1612" priority="40" stopIfTrue="1">
      <formula>$AG36&lt;&gt;TRUE</formula>
    </cfRule>
    <cfRule type="expression" dxfId="1611" priority="41" stopIfTrue="1">
      <formula>$A36="L"</formula>
    </cfRule>
  </conditionalFormatting>
  <conditionalFormatting sqref="D36">
    <cfRule type="expression" dxfId="1610" priority="37">
      <formula>AG36&lt;&gt;TRUE</formula>
    </cfRule>
  </conditionalFormatting>
  <conditionalFormatting sqref="E39">
    <cfRule type="expression" dxfId="1609" priority="35" stopIfTrue="1">
      <formula>AG39&lt;&gt;TRUE</formula>
    </cfRule>
    <cfRule type="expression" dxfId="1608" priority="36" stopIfTrue="1">
      <formula>A39="L"</formula>
    </cfRule>
  </conditionalFormatting>
  <conditionalFormatting sqref="J39">
    <cfRule type="expression" dxfId="1607" priority="33" stopIfTrue="1">
      <formula>AG39&lt;&gt;TRUE</formula>
    </cfRule>
    <cfRule type="expression" dxfId="1606" priority="34" stopIfTrue="1">
      <formula>AND(AH39=1,F39="")</formula>
    </cfRule>
  </conditionalFormatting>
  <conditionalFormatting sqref="L39:O39">
    <cfRule type="expression" dxfId="1605" priority="31" stopIfTrue="1">
      <formula>$AG39&lt;&gt;TRUE</formula>
    </cfRule>
    <cfRule type="expression" dxfId="1604" priority="32" stopIfTrue="1">
      <formula>$A39="L"</formula>
    </cfRule>
  </conditionalFormatting>
  <conditionalFormatting sqref="D39">
    <cfRule type="expression" dxfId="1603" priority="28">
      <formula>AG39&lt;&gt;TRUE</formula>
    </cfRule>
  </conditionalFormatting>
  <conditionalFormatting sqref="E42">
    <cfRule type="expression" dxfId="1602" priority="26" stopIfTrue="1">
      <formula>AG42&lt;&gt;TRUE</formula>
    </cfRule>
    <cfRule type="expression" dxfId="1601" priority="27" stopIfTrue="1">
      <formula>A42="L"</formula>
    </cfRule>
  </conditionalFormatting>
  <conditionalFormatting sqref="J42">
    <cfRule type="expression" dxfId="1600" priority="24" stopIfTrue="1">
      <formula>AG42&lt;&gt;TRUE</formula>
    </cfRule>
    <cfRule type="expression" dxfId="1599" priority="25" stopIfTrue="1">
      <formula>AND(AH42=1,F42="")</formula>
    </cfRule>
  </conditionalFormatting>
  <conditionalFormatting sqref="L42:O42">
    <cfRule type="expression" dxfId="1598" priority="22" stopIfTrue="1">
      <formula>$AG42&lt;&gt;TRUE</formula>
    </cfRule>
    <cfRule type="expression" dxfId="1597" priority="23" stopIfTrue="1">
      <formula>$A42="L"</formula>
    </cfRule>
  </conditionalFormatting>
  <conditionalFormatting sqref="D42">
    <cfRule type="expression" dxfId="1596" priority="19">
      <formula>AG42&lt;&gt;TRUE</formula>
    </cfRule>
  </conditionalFormatting>
  <conditionalFormatting sqref="F18 H18:I18">
    <cfRule type="expression" dxfId="1595" priority="18" stopIfTrue="1">
      <formula>$AG18&lt;&gt;TRUE</formula>
    </cfRule>
  </conditionalFormatting>
  <conditionalFormatting sqref="G18">
    <cfRule type="expression" dxfId="1594" priority="17" stopIfTrue="1">
      <formula>$AG18&lt;&gt;TRUE</formula>
    </cfRule>
  </conditionalFormatting>
  <conditionalFormatting sqref="F21 H21:I21">
    <cfRule type="expression" dxfId="1593" priority="16" stopIfTrue="1">
      <formula>$AG21&lt;&gt;TRUE</formula>
    </cfRule>
  </conditionalFormatting>
  <conditionalFormatting sqref="G21">
    <cfRule type="expression" dxfId="1592" priority="15" stopIfTrue="1">
      <formula>$AG21&lt;&gt;TRUE</formula>
    </cfRule>
  </conditionalFormatting>
  <conditionalFormatting sqref="F24 H24:I24">
    <cfRule type="expression" dxfId="1591" priority="14" stopIfTrue="1">
      <formula>$AG24&lt;&gt;TRUE</formula>
    </cfRule>
  </conditionalFormatting>
  <conditionalFormatting sqref="G24">
    <cfRule type="expression" dxfId="1590" priority="13" stopIfTrue="1">
      <formula>$AG24&lt;&gt;TRUE</formula>
    </cfRule>
  </conditionalFormatting>
  <conditionalFormatting sqref="F27 H27:I27">
    <cfRule type="expression" dxfId="1589" priority="12" stopIfTrue="1">
      <formula>$AG27&lt;&gt;TRUE</formula>
    </cfRule>
  </conditionalFormatting>
  <conditionalFormatting sqref="G27">
    <cfRule type="expression" dxfId="1588" priority="11" stopIfTrue="1">
      <formula>$AG27&lt;&gt;TRUE</formula>
    </cfRule>
  </conditionalFormatting>
  <conditionalFormatting sqref="F30 H30:I30">
    <cfRule type="expression" dxfId="1587" priority="10" stopIfTrue="1">
      <formula>$AG30&lt;&gt;TRUE</formula>
    </cfRule>
  </conditionalFormatting>
  <conditionalFormatting sqref="G30">
    <cfRule type="expression" dxfId="1586" priority="9" stopIfTrue="1">
      <formula>$AG30&lt;&gt;TRUE</formula>
    </cfRule>
  </conditionalFormatting>
  <conditionalFormatting sqref="F33 H33:I33">
    <cfRule type="expression" dxfId="1585" priority="8" stopIfTrue="1">
      <formula>$AG33&lt;&gt;TRUE</formula>
    </cfRule>
  </conditionalFormatting>
  <conditionalFormatting sqref="G33">
    <cfRule type="expression" dxfId="1584" priority="7" stopIfTrue="1">
      <formula>$AG33&lt;&gt;TRUE</formula>
    </cfRule>
  </conditionalFormatting>
  <conditionalFormatting sqref="F36 H36:I36">
    <cfRule type="expression" dxfId="1583" priority="6" stopIfTrue="1">
      <formula>$AG36&lt;&gt;TRUE</formula>
    </cfRule>
  </conditionalFormatting>
  <conditionalFormatting sqref="G36">
    <cfRule type="expression" dxfId="1582" priority="5" stopIfTrue="1">
      <formula>$AG36&lt;&gt;TRUE</formula>
    </cfRule>
  </conditionalFormatting>
  <conditionalFormatting sqref="F39 H39:I39">
    <cfRule type="expression" dxfId="1581" priority="4" stopIfTrue="1">
      <formula>$AG39&lt;&gt;TRUE</formula>
    </cfRule>
  </conditionalFormatting>
  <conditionalFormatting sqref="G39">
    <cfRule type="expression" dxfId="1580" priority="3" stopIfTrue="1">
      <formula>$AG39&lt;&gt;TRUE</formula>
    </cfRule>
  </conditionalFormatting>
  <conditionalFormatting sqref="F42">
    <cfRule type="expression" dxfId="1579" priority="1">
      <formula>$AG42&lt;&gt;TRUE</formula>
    </cfRule>
    <cfRule type="expression" dxfId="1578" priority="2">
      <formula>$J42&lt;&gt;""</formula>
    </cfRule>
  </conditionalFormatting>
  <printOptions horizontalCentered="1"/>
  <pageMargins left="0.5" right="0.5" top="1" bottom="0.75" header="0.25" footer="0.25"/>
  <pageSetup scale="75" fitToHeight="200" orientation="landscape" r:id="rId1"/>
  <headerFooter alignWithMargins="0">
    <oddHeader>&amp;L&amp;"Arial,bold"&amp;10Teck Resources 
HVC MLE
Project No: CM00119
Audit No: XX-YY-AU-ZZZ&amp;R&amp;"Arial,bold"&amp;10Form 000.509.F9161
Form Date 23Feb2023
Page &amp;P of &amp;N
Date Prepared: 30Jul2026</oddHeader>
    <oddFooter>&amp;R&amp;"Arial,bold"&amp;10Quality Audit Checklist for Electrical Work Contractors -- C&amp;&amp;F Quality&amp;L&amp;8&amp;F; &amp;A
Copyright © 2023, Fluor Corporation.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Option Button 1">
              <controlPr defaultSize="0" autoFill="0" autoLine="0" autoPict="0" macro="[0]!Reset_Status">
                <anchor moveWithCells="1">
                  <from>
                    <xdr:col>9</xdr:col>
                    <xdr:colOff>220980</xdr:colOff>
                    <xdr:row>2</xdr:row>
                    <xdr:rowOff>22860</xdr:rowOff>
                  </from>
                  <to>
                    <xdr:col>9</xdr:col>
                    <xdr:colOff>541020</xdr:colOff>
                    <xdr:row>2</xdr:row>
                    <xdr:rowOff>251460</xdr:rowOff>
                  </to>
                </anchor>
              </controlPr>
            </control>
          </mc:Choice>
        </mc:AlternateContent>
        <mc:AlternateContent xmlns:mc="http://schemas.openxmlformats.org/markup-compatibility/2006">
          <mc:Choice Requires="x14">
            <control shapeId="848898" r:id="rId5" name="Option Button 2">
              <controlPr defaultSize="0" autoFill="0" autoLine="0" autoPict="0" macro="[0]!Reset_Status">
                <anchor moveWithCells="1">
                  <from>
                    <xdr:col>9</xdr:col>
                    <xdr:colOff>220980</xdr:colOff>
                    <xdr:row>3</xdr:row>
                    <xdr:rowOff>22860</xdr:rowOff>
                  </from>
                  <to>
                    <xdr:col>9</xdr:col>
                    <xdr:colOff>541020</xdr:colOff>
                    <xdr:row>3</xdr:row>
                    <xdr:rowOff>251460</xdr:rowOff>
                  </to>
                </anchor>
              </controlPr>
            </control>
          </mc:Choice>
        </mc:AlternateContent>
        <mc:AlternateContent xmlns:mc="http://schemas.openxmlformats.org/markup-compatibility/2006">
          <mc:Choice Requires="x14">
            <control shapeId="848899" r:id="rId6" name="Button 3">
              <controlPr defaultSize="0" print="0" autoFill="0" autoPict="0" macro="[0]!Reset_Findings">
                <anchor moveWithCells="1">
                  <from>
                    <xdr:col>9</xdr:col>
                    <xdr:colOff>45720</xdr:colOff>
                    <xdr:row>11</xdr:row>
                    <xdr:rowOff>22860</xdr:rowOff>
                  </from>
                  <to>
                    <xdr:col>9</xdr:col>
                    <xdr:colOff>594360</xdr:colOff>
                    <xdr:row>11</xdr:row>
                    <xdr:rowOff>182880</xdr:rowOff>
                  </to>
                </anchor>
              </controlPr>
            </control>
          </mc:Choice>
        </mc:AlternateContent>
        <mc:AlternateContent xmlns:mc="http://schemas.openxmlformats.org/markup-compatibility/2006">
          <mc:Choice Requires="x14">
            <control shapeId="848900" r:id="rId7" name="Button 4">
              <controlPr defaultSize="0" print="0" autoFill="0" autoPict="0" macro="[0]!Reset_Points">
                <anchor moveWithCells="1">
                  <from>
                    <xdr:col>9</xdr:col>
                    <xdr:colOff>45720</xdr:colOff>
                    <xdr:row>15</xdr:row>
                    <xdr:rowOff>22860</xdr:rowOff>
                  </from>
                  <to>
                    <xdr:col>9</xdr:col>
                    <xdr:colOff>594360</xdr:colOff>
                    <xdr:row>15</xdr:row>
                    <xdr:rowOff>182880</xdr:rowOff>
                  </to>
                </anchor>
              </controlPr>
            </control>
          </mc:Choice>
        </mc:AlternateContent>
        <mc:AlternateContent xmlns:mc="http://schemas.openxmlformats.org/markup-compatibility/2006">
          <mc:Choice Requires="x14">
            <control shapeId="848901" r:id="rId8" name="Button 5">
              <controlPr defaultSize="0" print="0" autoFill="0" autoPict="0" macro="[0]!Add_Finding_Button">
                <anchor moveWithCells="1">
                  <from>
                    <xdr:col>4</xdr:col>
                    <xdr:colOff>3528060</xdr:colOff>
                    <xdr:row>11</xdr:row>
                    <xdr:rowOff>22860</xdr:rowOff>
                  </from>
                  <to>
                    <xdr:col>4</xdr:col>
                    <xdr:colOff>4084320</xdr:colOff>
                    <xdr:row>11</xdr:row>
                    <xdr:rowOff>182880</xdr:rowOff>
                  </to>
                </anchor>
              </controlPr>
            </control>
          </mc:Choice>
        </mc:AlternateContent>
        <mc:AlternateContent xmlns:mc="http://schemas.openxmlformats.org/markup-compatibility/2006">
          <mc:Choice Requires="x14">
            <control shapeId="848902" r:id="rId9" name="Button 6">
              <controlPr defaultSize="0" print="0" autoFill="0" autoPict="0" macro="[0]!Remove_Finding_Button">
                <anchor moveWithCells="1">
                  <from>
                    <xdr:col>4</xdr:col>
                    <xdr:colOff>4114800</xdr:colOff>
                    <xdr:row>11</xdr:row>
                    <xdr:rowOff>22860</xdr:rowOff>
                  </from>
                  <to>
                    <xdr:col>4</xdr:col>
                    <xdr:colOff>4671060</xdr:colOff>
                    <xdr:row>11</xdr:row>
                    <xdr:rowOff>182880</xdr:rowOff>
                  </to>
                </anchor>
              </controlPr>
            </control>
          </mc:Choice>
        </mc:AlternateContent>
        <mc:AlternateContent xmlns:mc="http://schemas.openxmlformats.org/markup-compatibility/2006">
          <mc:Choice Requires="x14">
            <control shapeId="848903" r:id="rId10" name="Button 7">
              <controlPr defaultSize="0" print="0" autoFill="0" autoPict="0" macro="[0]!Comments_Insert_Row">
                <anchor moveWithCells="1">
                  <from>
                    <xdr:col>9</xdr:col>
                    <xdr:colOff>2476500</xdr:colOff>
                    <xdr:row>43</xdr:row>
                    <xdr:rowOff>7620</xdr:rowOff>
                  </from>
                  <to>
                    <xdr:col>9</xdr:col>
                    <xdr:colOff>3398520</xdr:colOff>
                    <xdr:row>44</xdr:row>
                    <xdr:rowOff>0</xdr:rowOff>
                  </to>
                </anchor>
              </controlPr>
            </control>
          </mc:Choice>
        </mc:AlternateContent>
        <mc:AlternateContent xmlns:mc="http://schemas.openxmlformats.org/markup-compatibility/2006">
          <mc:Choice Requires="x14">
            <control shapeId="848904" r:id="rId11" name="Button 8">
              <controlPr defaultSize="0" print="0" autoFill="0" autoPict="0" macro="[0]!Comments_Delete_Row">
                <anchor moveWithCells="1">
                  <from>
                    <xdr:col>9</xdr:col>
                    <xdr:colOff>3429000</xdr:colOff>
                    <xdr:row>43</xdr:row>
                    <xdr:rowOff>7620</xdr:rowOff>
                  </from>
                  <to>
                    <xdr:col>9</xdr:col>
                    <xdr:colOff>4251960</xdr:colOff>
                    <xdr:row>44</xdr:row>
                    <xdr:rowOff>0</xdr:rowOff>
                  </to>
                </anchor>
              </controlPr>
            </control>
          </mc:Choice>
        </mc:AlternateContent>
        <mc:AlternateContent xmlns:mc="http://schemas.openxmlformats.org/markup-compatibility/2006">
          <mc:Choice Requires="x14">
            <control shapeId="848905" r:id="rId12" name="Button 9">
              <controlPr defaultSize="0" print="0" autoFill="0" autoPict="0" macro="[0]!Add_POA_Button">
                <anchor moveWithCells="1">
                  <from>
                    <xdr:col>4</xdr:col>
                    <xdr:colOff>3528060</xdr:colOff>
                    <xdr:row>15</xdr:row>
                    <xdr:rowOff>22860</xdr:rowOff>
                  </from>
                  <to>
                    <xdr:col>4</xdr:col>
                    <xdr:colOff>4084320</xdr:colOff>
                    <xdr:row>15</xdr:row>
                    <xdr:rowOff>182880</xdr:rowOff>
                  </to>
                </anchor>
              </controlPr>
            </control>
          </mc:Choice>
        </mc:AlternateContent>
        <mc:AlternateContent xmlns:mc="http://schemas.openxmlformats.org/markup-compatibility/2006">
          <mc:Choice Requires="x14">
            <control shapeId="848906" r:id="rId13" name="Button 10">
              <controlPr defaultSize="0" print="0" autoFill="0" autoPict="0" macro="[0]!Remove_POA_Button">
                <anchor moveWithCells="1">
                  <from>
                    <xdr:col>4</xdr:col>
                    <xdr:colOff>4114800</xdr:colOff>
                    <xdr:row>15</xdr:row>
                    <xdr:rowOff>22860</xdr:rowOff>
                  </from>
                  <to>
                    <xdr:col>4</xdr:col>
                    <xdr:colOff>4671060</xdr:colOff>
                    <xdr:row>15</xdr:row>
                    <xdr:rowOff>182880</xdr:rowOff>
                  </to>
                </anchor>
              </controlPr>
            </control>
          </mc:Choice>
        </mc:AlternateContent>
        <mc:AlternateContent xmlns:mc="http://schemas.openxmlformats.org/markup-compatibility/2006">
          <mc:Choice Requires="x14">
            <control shapeId="848907" r:id="rId14" name="Spell Check Button">
              <controlPr defaultSize="0" print="0" autoFill="0" autoPict="0" macro="[0]!Spell_Check_Topic">
                <anchor moveWithCells="1">
                  <from>
                    <xdr:col>5</xdr:col>
                    <xdr:colOff>22860</xdr:colOff>
                    <xdr:row>4</xdr:row>
                    <xdr:rowOff>22860</xdr:rowOff>
                  </from>
                  <to>
                    <xdr:col>9</xdr:col>
                    <xdr:colOff>0</xdr:colOff>
                    <xdr:row>4</xdr:row>
                    <xdr:rowOff>182880</xdr:rowOff>
                  </to>
                </anchor>
              </controlPr>
            </control>
          </mc:Choice>
        </mc:AlternateContent>
        <mc:AlternateContent xmlns:mc="http://schemas.openxmlformats.org/markup-compatibility/2006">
          <mc:Choice Requires="x14">
            <control shapeId="848908" r:id="rId15" name="Button 12">
              <controlPr defaultSize="0" print="0" autoFill="0" autoPict="0" macro="[0]!Audit_Sum_Insert_Row">
                <anchor moveWithCells="1">
                  <from>
                    <xdr:col>9</xdr:col>
                    <xdr:colOff>2476500</xdr:colOff>
                    <xdr:row>7</xdr:row>
                    <xdr:rowOff>22860</xdr:rowOff>
                  </from>
                  <to>
                    <xdr:col>9</xdr:col>
                    <xdr:colOff>3398520</xdr:colOff>
                    <xdr:row>7</xdr:row>
                    <xdr:rowOff>182880</xdr:rowOff>
                  </to>
                </anchor>
              </controlPr>
            </control>
          </mc:Choice>
        </mc:AlternateContent>
        <mc:AlternateContent xmlns:mc="http://schemas.openxmlformats.org/markup-compatibility/2006">
          <mc:Choice Requires="x14">
            <control shapeId="848909" r:id="rId16" name="Button 13">
              <controlPr defaultSize="0" print="0" autoFill="0" autoPict="0" macro="[0]!Audit_Sum_Delete_Row">
                <anchor moveWithCells="1">
                  <from>
                    <xdr:col>9</xdr:col>
                    <xdr:colOff>3429000</xdr:colOff>
                    <xdr:row>7</xdr:row>
                    <xdr:rowOff>22860</xdr:rowOff>
                  </from>
                  <to>
                    <xdr:col>9</xdr:col>
                    <xdr:colOff>4251960</xdr:colOff>
                    <xdr:row>7</xdr:row>
                    <xdr:rowOff>182880</xdr:rowOff>
                  </to>
                </anchor>
              </controlPr>
            </control>
          </mc:Choice>
        </mc:AlternateContent>
        <mc:AlternateContent xmlns:mc="http://schemas.openxmlformats.org/markup-compatibility/2006">
          <mc:Choice Requires="x14">
            <control shapeId="848910" r:id="rId17" name="AddRow_Button">
              <controlPr defaultSize="0" print="0" autoFill="0" autoPict="0" macro="[0]!Intro_Insert_Row">
                <anchor moveWithCells="1">
                  <from>
                    <xdr:col>9</xdr:col>
                    <xdr:colOff>2476500</xdr:colOff>
                    <xdr:row>4</xdr:row>
                    <xdr:rowOff>22860</xdr:rowOff>
                  </from>
                  <to>
                    <xdr:col>9</xdr:col>
                    <xdr:colOff>3398520</xdr:colOff>
                    <xdr:row>4</xdr:row>
                    <xdr:rowOff>182880</xdr:rowOff>
                  </to>
                </anchor>
              </controlPr>
            </control>
          </mc:Choice>
        </mc:AlternateContent>
        <mc:AlternateContent xmlns:mc="http://schemas.openxmlformats.org/markup-compatibility/2006">
          <mc:Choice Requires="x14">
            <control shapeId="848911" r:id="rId18" name="DeleteRow_Button">
              <controlPr defaultSize="0" print="0" autoFill="0" autoPict="0" macro="[0]!Intro_Delete_Row">
                <anchor moveWithCells="1">
                  <from>
                    <xdr:col>9</xdr:col>
                    <xdr:colOff>3429000</xdr:colOff>
                    <xdr:row>4</xdr:row>
                    <xdr:rowOff>22860</xdr:rowOff>
                  </from>
                  <to>
                    <xdr:col>9</xdr:col>
                    <xdr:colOff>4251960</xdr:colOff>
                    <xdr:row>4</xdr:row>
                    <xdr:rowOff>182880</xdr:rowOff>
                  </to>
                </anchor>
              </controlPr>
            </control>
          </mc:Choice>
        </mc:AlternateContent>
        <mc:AlternateContent xmlns:mc="http://schemas.openxmlformats.org/markup-compatibility/2006">
          <mc:Choice Requires="x14">
            <control shapeId="848912" r:id="rId19" name="Edit_Button">
              <controlPr defaultSize="0" print="0" autoFill="0" autoPict="0" macro="[0]!Edit_Name">
                <anchor moveWithCells="1">
                  <from>
                    <xdr:col>7</xdr:col>
                    <xdr:colOff>137160</xdr:colOff>
                    <xdr:row>2</xdr:row>
                    <xdr:rowOff>182880</xdr:rowOff>
                  </from>
                  <to>
                    <xdr:col>8</xdr:col>
                    <xdr:colOff>259080</xdr:colOff>
                    <xdr:row>3</xdr:row>
                    <xdr:rowOff>76200</xdr:rowOff>
                  </to>
                </anchor>
              </controlPr>
            </control>
          </mc:Choice>
        </mc:AlternateContent>
        <mc:AlternateContent xmlns:mc="http://schemas.openxmlformats.org/markup-compatibility/2006">
          <mc:Choice Requires="x14">
            <control shapeId="848913" r:id="rId20" name="Hide Button">
              <controlPr defaultSize="0" print="0" autoFill="0" autoPict="0" macro="'1. QUALITY MANAGEMENT SYSTEM'!Hide_POA">
                <anchor moveWithCells="1">
                  <from>
                    <xdr:col>4</xdr:col>
                    <xdr:colOff>2118360</xdr:colOff>
                    <xdr:row>15</xdr:row>
                    <xdr:rowOff>22860</xdr:rowOff>
                  </from>
                  <to>
                    <xdr:col>4</xdr:col>
                    <xdr:colOff>3489960</xdr:colOff>
                    <xdr:row>15</xdr:row>
                    <xdr:rowOff>182880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91A68-06DC-42C7-9059-BEDA059F969C}">
  <sheetPr codeName="Sheet17">
    <tabColor indexed="12"/>
    <outlinePr summaryBelow="0"/>
    <pageSetUpPr fitToPage="1"/>
  </sheetPr>
  <dimension ref="A1:FL173"/>
  <sheetViews>
    <sheetView showGridLines="0" showRowColHeaders="0" showOutlineSymbols="0" zoomScale="90" zoomScaleNormal="90" zoomScaleSheetLayoutView="81" workbookViewId="0">
      <selection activeCell="C3" sqref="C3:I4"/>
    </sheetView>
  </sheetViews>
  <sheetFormatPr defaultColWidth="9.33203125" defaultRowHeight="13.2" outlineLevelRow="1" x14ac:dyDescent="0.25"/>
  <cols>
    <col min="1" max="1" width="2.6640625" customWidth="1"/>
    <col min="2" max="2" width="1.44140625" customWidth="1"/>
    <col min="3" max="3" width="4.6640625" customWidth="1"/>
    <col min="4" max="4" width="7.6640625" customWidth="1"/>
    <col min="5" max="5" width="70.6640625" customWidth="1"/>
    <col min="6" max="9" width="4.6640625" customWidth="1"/>
    <col min="10" max="10" width="68.6640625" customWidth="1"/>
    <col min="11" max="11" width="1.6640625" customWidth="1"/>
    <col min="12" max="12" width="17.6640625" hidden="1" customWidth="1"/>
    <col min="13" max="15" width="10.6640625" hidden="1" customWidth="1"/>
    <col min="16" max="16" width="1.44140625" customWidth="1"/>
    <col min="18" max="39" width="9.33203125" hidden="1" customWidth="1"/>
    <col min="40" max="40" width="163.6640625" hidden="1" customWidth="1"/>
    <col min="41" max="60" width="9.33203125" hidden="1" customWidth="1"/>
    <col min="61" max="160" width="2.6640625" hidden="1" customWidth="1"/>
    <col min="161" max="161" width="5.6640625" hidden="1" customWidth="1"/>
    <col min="162" max="162" width="9.33203125" hidden="1" customWidth="1"/>
  </cols>
  <sheetData>
    <row r="1" spans="1:168" ht="6" customHeight="1" x14ac:dyDescent="0.25">
      <c r="A1" s="494"/>
      <c r="B1" s="1"/>
      <c r="C1" s="1"/>
      <c r="D1" s="2"/>
      <c r="E1" s="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228"/>
      <c r="AP1" s="228"/>
      <c r="AQ1" s="228"/>
      <c r="AR1" s="1"/>
      <c r="AS1" s="1"/>
      <c r="AT1" s="1"/>
      <c r="AU1" s="1"/>
      <c r="AV1" s="1"/>
      <c r="AW1" s="1"/>
      <c r="AX1" s="1"/>
      <c r="AY1" s="1"/>
      <c r="AZ1" s="1"/>
      <c r="BA1" s="1"/>
      <c r="BB1" s="1"/>
      <c r="BC1" s="1"/>
      <c r="BD1" s="1"/>
      <c r="BE1" s="1"/>
      <c r="BF1" s="1"/>
      <c r="BG1" s="1"/>
      <c r="BH1" s="1"/>
      <c r="BI1" s="261"/>
      <c r="BJ1" s="262">
        <v>1</v>
      </c>
      <c r="BK1" s="262">
        <v>2</v>
      </c>
      <c r="BL1" s="262">
        <v>3</v>
      </c>
      <c r="BM1" s="262">
        <v>4</v>
      </c>
      <c r="BN1" s="262">
        <v>5</v>
      </c>
      <c r="BO1" s="262">
        <v>6</v>
      </c>
      <c r="BP1" s="261"/>
      <c r="BQ1" s="261"/>
      <c r="BR1" s="261"/>
      <c r="BS1" s="262">
        <v>1</v>
      </c>
      <c r="BT1" s="262">
        <v>2</v>
      </c>
      <c r="BU1" s="262">
        <v>3</v>
      </c>
      <c r="BV1" s="262">
        <v>4</v>
      </c>
      <c r="BW1" s="262">
        <v>5</v>
      </c>
      <c r="BX1" s="262">
        <v>6</v>
      </c>
      <c r="BY1" s="262">
        <v>1</v>
      </c>
      <c r="BZ1" s="262">
        <v>2</v>
      </c>
      <c r="CA1" s="262">
        <v>3</v>
      </c>
      <c r="CB1" s="262">
        <v>4</v>
      </c>
      <c r="CC1" s="262">
        <v>1</v>
      </c>
      <c r="CD1" s="262">
        <v>2</v>
      </c>
      <c r="CE1" s="262">
        <v>1</v>
      </c>
      <c r="CF1" s="262">
        <v>2</v>
      </c>
      <c r="CG1" s="262">
        <v>1</v>
      </c>
      <c r="CH1" s="262">
        <v>2</v>
      </c>
      <c r="CI1" s="262">
        <v>1</v>
      </c>
      <c r="CJ1" s="262">
        <v>2</v>
      </c>
      <c r="CK1" s="262">
        <v>3</v>
      </c>
      <c r="CL1" s="261"/>
      <c r="CM1" s="261"/>
      <c r="CN1" s="261"/>
      <c r="CO1" s="262">
        <v>1</v>
      </c>
      <c r="CP1" s="262">
        <v>2</v>
      </c>
      <c r="CQ1" s="262">
        <v>3</v>
      </c>
      <c r="CR1" s="262">
        <v>4</v>
      </c>
      <c r="CS1" s="262">
        <v>5</v>
      </c>
      <c r="CT1" s="261"/>
      <c r="CV1" s="261"/>
      <c r="CW1" s="262">
        <v>1</v>
      </c>
      <c r="CX1" s="262">
        <v>2</v>
      </c>
      <c r="CY1" s="262">
        <v>3</v>
      </c>
      <c r="CZ1" s="262">
        <v>4</v>
      </c>
      <c r="DA1" s="262">
        <v>5</v>
      </c>
      <c r="DB1" s="262">
        <v>6</v>
      </c>
      <c r="DC1" s="262">
        <v>7</v>
      </c>
      <c r="DD1" s="262">
        <v>8</v>
      </c>
      <c r="DE1" s="262">
        <v>9</v>
      </c>
      <c r="DF1" s="261"/>
      <c r="DG1" s="261"/>
      <c r="DH1" s="261"/>
      <c r="DI1" s="262">
        <v>1</v>
      </c>
      <c r="DJ1" s="262">
        <v>2</v>
      </c>
      <c r="DK1" s="261"/>
      <c r="DL1" s="261"/>
      <c r="DM1" s="261"/>
      <c r="DN1" s="262">
        <v>1</v>
      </c>
      <c r="DO1" s="262">
        <v>2</v>
      </c>
      <c r="DP1" s="261"/>
      <c r="DQ1" s="261"/>
      <c r="DR1" s="261"/>
      <c r="DS1" s="262">
        <v>1</v>
      </c>
      <c r="DT1" s="262"/>
      <c r="DU1" s="261"/>
      <c r="DV1" s="261"/>
      <c r="DW1" s="261"/>
      <c r="DX1" s="262">
        <v>1</v>
      </c>
      <c r="DY1" s="262"/>
      <c r="DZ1" s="261"/>
      <c r="EA1" s="261"/>
      <c r="EB1" s="261"/>
      <c r="EC1" s="262">
        <v>1</v>
      </c>
      <c r="ED1" s="262"/>
      <c r="EE1" s="261"/>
      <c r="EF1" s="261"/>
      <c r="EG1" s="261"/>
      <c r="EH1" s="262">
        <v>1</v>
      </c>
      <c r="EI1" s="262"/>
      <c r="EJ1" s="261"/>
      <c r="EK1" s="261"/>
      <c r="EL1" s="261"/>
      <c r="EM1" s="262">
        <v>1</v>
      </c>
      <c r="EN1" s="262"/>
      <c r="EO1" s="261"/>
      <c r="EP1" s="201"/>
      <c r="FF1" s="252" t="s">
        <v>167</v>
      </c>
      <c r="FG1" s="281"/>
      <c r="FH1" s="281"/>
      <c r="FI1" s="281"/>
      <c r="FJ1" s="281"/>
      <c r="FK1" s="281"/>
      <c r="FL1" s="281"/>
    </row>
    <row r="2" spans="1:168" ht="8.25" customHeight="1" thickBot="1" x14ac:dyDescent="0.3">
      <c r="A2" s="494"/>
      <c r="D2" s="3"/>
      <c r="E2" s="3"/>
      <c r="Q2" s="1"/>
      <c r="AM2" s="1"/>
      <c r="AN2" s="1"/>
      <c r="AO2" s="228"/>
      <c r="AP2" s="228"/>
      <c r="AQ2" s="228"/>
      <c r="AR2" s="1"/>
      <c r="AS2" s="1"/>
      <c r="AT2" s="1"/>
      <c r="AU2" s="1"/>
      <c r="AV2" s="1"/>
      <c r="AW2" s="1"/>
      <c r="AX2" s="1"/>
      <c r="AY2" s="1"/>
      <c r="AZ2" s="1"/>
      <c r="BA2" s="1"/>
      <c r="BB2" s="1"/>
      <c r="BC2" s="1"/>
      <c r="BD2" s="1"/>
      <c r="BE2" s="1"/>
      <c r="BF2" s="1"/>
      <c r="BG2" s="1"/>
      <c r="BH2" s="1"/>
      <c r="BI2" s="557" t="s">
        <v>183</v>
      </c>
      <c r="BJ2" s="558"/>
      <c r="BK2" s="558"/>
      <c r="BL2" s="558"/>
      <c r="BM2" s="558"/>
      <c r="BN2" s="558"/>
      <c r="BO2" s="558"/>
      <c r="BP2" s="559"/>
      <c r="BQ2" s="273"/>
      <c r="BR2" s="557" t="s">
        <v>184</v>
      </c>
      <c r="BS2" s="558"/>
      <c r="BT2" s="558"/>
      <c r="BU2" s="558"/>
      <c r="BV2" s="558"/>
      <c r="BW2" s="558"/>
      <c r="BX2" s="558"/>
      <c r="BY2" s="558"/>
      <c r="BZ2" s="558"/>
      <c r="CA2" s="558"/>
      <c r="CB2" s="558"/>
      <c r="CC2" s="558"/>
      <c r="CD2" s="558"/>
      <c r="CE2" s="558"/>
      <c r="CF2" s="558"/>
      <c r="CG2" s="558"/>
      <c r="CH2" s="558"/>
      <c r="CI2" s="558"/>
      <c r="CJ2" s="558"/>
      <c r="CK2" s="558"/>
      <c r="CL2" s="559"/>
      <c r="CM2" s="273"/>
      <c r="CN2" s="557" t="s">
        <v>172</v>
      </c>
      <c r="CO2" s="558"/>
      <c r="CP2" s="558"/>
      <c r="CQ2" s="558"/>
      <c r="CR2" s="558"/>
      <c r="CS2" s="558"/>
      <c r="CT2" s="559"/>
      <c r="CU2" s="274"/>
      <c r="CV2" s="557" t="s">
        <v>173</v>
      </c>
      <c r="CW2" s="558"/>
      <c r="CX2" s="558"/>
      <c r="CY2" s="558"/>
      <c r="CZ2" s="558"/>
      <c r="DA2" s="558"/>
      <c r="DB2" s="558"/>
      <c r="DC2" s="558"/>
      <c r="DD2" s="558"/>
      <c r="DE2" s="558"/>
      <c r="DF2" s="559"/>
      <c r="DG2" s="273"/>
      <c r="DH2" s="547" t="s">
        <v>185</v>
      </c>
      <c r="DI2" s="558"/>
      <c r="DJ2" s="558"/>
      <c r="DK2" s="559"/>
      <c r="DL2" s="273"/>
      <c r="DM2" s="567" t="s">
        <v>186</v>
      </c>
      <c r="DN2" s="567"/>
      <c r="DO2" s="567"/>
      <c r="DP2" s="567"/>
      <c r="DQ2" s="273"/>
      <c r="DR2" s="547" t="s">
        <v>187</v>
      </c>
      <c r="DS2" s="548"/>
      <c r="DT2" s="548"/>
      <c r="DU2" s="549"/>
      <c r="DV2" s="273"/>
      <c r="DW2" s="547" t="s">
        <v>188</v>
      </c>
      <c r="DX2" s="548"/>
      <c r="DY2" s="548"/>
      <c r="DZ2" s="549"/>
      <c r="EA2" s="273"/>
      <c r="EB2" s="547" t="s">
        <v>189</v>
      </c>
      <c r="EC2" s="548"/>
      <c r="ED2" s="548"/>
      <c r="EE2" s="549"/>
      <c r="EF2" s="273"/>
      <c r="EG2" s="547" t="s">
        <v>190</v>
      </c>
      <c r="EH2" s="548"/>
      <c r="EI2" s="548"/>
      <c r="EJ2" s="549"/>
      <c r="EK2" s="273"/>
      <c r="EL2" s="547" t="s">
        <v>191</v>
      </c>
      <c r="EM2" s="548"/>
      <c r="EN2" s="548"/>
      <c r="EO2" s="549"/>
      <c r="EP2" s="201"/>
      <c r="FF2" s="228"/>
      <c r="FG2" s="281"/>
      <c r="FH2" s="281"/>
      <c r="FI2" s="281"/>
      <c r="FJ2" s="281"/>
      <c r="FK2" s="281"/>
      <c r="FL2" s="281"/>
    </row>
    <row r="3" spans="1:168" ht="21.75" customHeight="1" thickBot="1" x14ac:dyDescent="0.3">
      <c r="A3" s="28" t="s">
        <v>526</v>
      </c>
      <c r="C3" s="604" t="s">
        <v>808</v>
      </c>
      <c r="D3" s="605"/>
      <c r="E3" s="605"/>
      <c r="F3" s="605"/>
      <c r="G3" s="605"/>
      <c r="H3" s="605"/>
      <c r="I3" s="606"/>
      <c r="J3" s="95" t="s">
        <v>624</v>
      </c>
      <c r="K3" s="97"/>
      <c r="Q3" s="1"/>
      <c r="R3" s="155" t="s">
        <v>625</v>
      </c>
      <c r="S3" s="155"/>
      <c r="V3" s="156" t="s">
        <v>626</v>
      </c>
      <c r="W3" s="64" t="s">
        <v>625</v>
      </c>
      <c r="X3" s="4">
        <f>X12</f>
        <v>0</v>
      </c>
      <c r="Y3" s="4">
        <f>Y12</f>
        <v>0</v>
      </c>
      <c r="Z3" s="4">
        <f>Z12</f>
        <v>0</v>
      </c>
      <c r="AA3" s="4">
        <f>AA12</f>
        <v>0</v>
      </c>
      <c r="AB3" s="4"/>
      <c r="AC3" s="4">
        <f>AC12</f>
        <v>0</v>
      </c>
      <c r="AD3" s="156" t="s">
        <v>627</v>
      </c>
      <c r="AE3" s="4">
        <f>AE72</f>
        <v>0</v>
      </c>
      <c r="AF3" s="4">
        <f>AF72</f>
        <v>0</v>
      </c>
      <c r="AG3" s="4">
        <f>Eval_2</f>
        <v>48</v>
      </c>
      <c r="AH3" s="144"/>
      <c r="AI3" s="144"/>
      <c r="AJ3" s="144"/>
      <c r="AK3" s="144"/>
      <c r="AL3" s="144"/>
      <c r="AM3" s="1"/>
      <c r="AN3" s="1"/>
      <c r="AO3" s="228"/>
      <c r="AP3" s="228"/>
      <c r="AQ3" s="228"/>
      <c r="AR3" s="1"/>
      <c r="AS3" s="1"/>
      <c r="AT3" s="1"/>
      <c r="AU3" s="1"/>
      <c r="AV3" s="1"/>
      <c r="AW3" s="1"/>
      <c r="AX3" s="1"/>
      <c r="AY3" s="1"/>
      <c r="AZ3" s="1"/>
      <c r="BA3" s="1"/>
      <c r="BB3" s="1"/>
      <c r="BC3" s="1"/>
      <c r="BD3" s="1"/>
      <c r="BE3" s="1"/>
      <c r="BF3" s="1"/>
      <c r="BG3" s="1"/>
      <c r="BH3" s="1"/>
      <c r="BI3" s="263"/>
      <c r="BJ3" s="264">
        <v>1</v>
      </c>
      <c r="BK3" s="264">
        <v>2</v>
      </c>
      <c r="BL3" s="264">
        <v>3</v>
      </c>
      <c r="BM3" s="264">
        <v>4</v>
      </c>
      <c r="BN3" s="264">
        <v>5</v>
      </c>
      <c r="BO3" s="264">
        <v>6</v>
      </c>
      <c r="BP3" s="305"/>
      <c r="BQ3" s="273"/>
      <c r="BR3" s="263"/>
      <c r="BS3" s="554">
        <v>1</v>
      </c>
      <c r="BT3" s="555"/>
      <c r="BU3" s="555"/>
      <c r="BV3" s="555"/>
      <c r="BW3" s="555"/>
      <c r="BX3" s="556"/>
      <c r="BY3" s="554">
        <v>2</v>
      </c>
      <c r="BZ3" s="555"/>
      <c r="CA3" s="555"/>
      <c r="CB3" s="556"/>
      <c r="CC3" s="554">
        <v>3</v>
      </c>
      <c r="CD3" s="556"/>
      <c r="CE3" s="554">
        <v>4</v>
      </c>
      <c r="CF3" s="556"/>
      <c r="CG3" s="554">
        <v>5</v>
      </c>
      <c r="CH3" s="556"/>
      <c r="CI3" s="554">
        <v>6</v>
      </c>
      <c r="CJ3" s="555"/>
      <c r="CK3" s="556"/>
      <c r="CL3" s="305"/>
      <c r="CM3" s="273"/>
      <c r="CN3" s="564"/>
      <c r="CO3" s="565"/>
      <c r="CP3" s="565"/>
      <c r="CQ3" s="565"/>
      <c r="CR3" s="565"/>
      <c r="CS3" s="565"/>
      <c r="CT3" s="566"/>
      <c r="CU3" s="274"/>
      <c r="CV3" s="564"/>
      <c r="CW3" s="565"/>
      <c r="CX3" s="565"/>
      <c r="CY3" s="565"/>
      <c r="CZ3" s="565"/>
      <c r="DA3" s="565"/>
      <c r="DB3" s="565"/>
      <c r="DC3" s="565"/>
      <c r="DD3" s="565"/>
      <c r="DE3" s="565"/>
      <c r="DF3" s="566"/>
      <c r="DG3" s="273"/>
      <c r="DH3" s="564"/>
      <c r="DI3" s="565"/>
      <c r="DJ3" s="565"/>
      <c r="DK3" s="566"/>
      <c r="DL3" s="273"/>
      <c r="DM3" s="568"/>
      <c r="DN3" s="568"/>
      <c r="DO3" s="568"/>
      <c r="DP3" s="568"/>
      <c r="DQ3" s="273"/>
      <c r="DR3" s="550"/>
      <c r="DS3" s="551"/>
      <c r="DT3" s="551"/>
      <c r="DU3" s="552"/>
      <c r="DV3" s="273"/>
      <c r="DW3" s="550"/>
      <c r="DX3" s="551"/>
      <c r="DY3" s="551"/>
      <c r="DZ3" s="552"/>
      <c r="EA3" s="273"/>
      <c r="EB3" s="550"/>
      <c r="EC3" s="551"/>
      <c r="ED3" s="551"/>
      <c r="EE3" s="552"/>
      <c r="EF3" s="273"/>
      <c r="EG3" s="550"/>
      <c r="EH3" s="551"/>
      <c r="EI3" s="551"/>
      <c r="EJ3" s="552"/>
      <c r="EK3" s="273"/>
      <c r="EL3" s="550"/>
      <c r="EM3" s="551"/>
      <c r="EN3" s="551"/>
      <c r="EO3" s="552"/>
      <c r="EP3" s="201"/>
      <c r="FF3" s="228"/>
      <c r="FG3" s="281"/>
      <c r="FH3" s="281"/>
      <c r="FI3" s="281"/>
      <c r="FJ3" s="281"/>
      <c r="FK3" s="281"/>
      <c r="FL3" s="281"/>
    </row>
    <row r="4" spans="1:168" ht="21.75" customHeight="1" thickBot="1" x14ac:dyDescent="0.3">
      <c r="A4" s="494"/>
      <c r="C4" s="607"/>
      <c r="D4" s="608"/>
      <c r="E4" s="608"/>
      <c r="F4" s="608"/>
      <c r="G4" s="608"/>
      <c r="H4" s="608"/>
      <c r="I4" s="609"/>
      <c r="J4" s="119" t="s">
        <v>628</v>
      </c>
      <c r="K4" s="196"/>
      <c r="Q4" s="1"/>
      <c r="R4" s="216">
        <f>IF(COUNTIF(NI_1,TRUE)&gt;0,2,IF(OR(COUNTIF(SAT_1,TRUE)&gt;0,COUNTIF(Response_1,TRUE)&gt;0,COUNTA(Response_2)&gt;0),1,0))</f>
        <v>0</v>
      </c>
      <c r="S4" s="216">
        <f>IF(COUNTIF(NI_1,TRUE)&gt;0,2,IF(OR(COUNTIF(SAT_1,TRUE)&gt;0,COUNTIF(Response_1,TRUE)&gt;0,COUNTA(Response_2)&gt;0),1,0))</f>
        <v>0</v>
      </c>
      <c r="W4" s="156" t="s">
        <v>629</v>
      </c>
      <c r="X4" s="216">
        <f>IF(Cklst_Style=10,AE4,IF(R4=1,1,0))</f>
        <v>0</v>
      </c>
      <c r="Y4" s="4">
        <f>IF(Cklst_Style=10,AG4,IF(OR(R4=1,R4=2),1,0))</f>
        <v>0</v>
      </c>
      <c r="Z4" s="65" t="s">
        <v>630</v>
      </c>
      <c r="AC4" s="5"/>
      <c r="AD4" s="156" t="s">
        <v>629</v>
      </c>
      <c r="AE4" s="4">
        <f>AE3</f>
        <v>0</v>
      </c>
      <c r="AF4" s="4">
        <f>AE3+AF3</f>
        <v>0</v>
      </c>
      <c r="AG4" s="4">
        <f>IF(AE3+AF3=AG3,1,0)</f>
        <v>0</v>
      </c>
      <c r="AH4" s="65" t="s">
        <v>630</v>
      </c>
      <c r="AI4" s="5"/>
      <c r="AJ4" s="5"/>
      <c r="AK4" s="5"/>
      <c r="AL4" s="5"/>
      <c r="AM4" s="1"/>
      <c r="AN4" s="1"/>
      <c r="AO4" s="228"/>
      <c r="AP4" s="228"/>
      <c r="AQ4" s="228"/>
      <c r="AR4" s="1"/>
      <c r="AS4" s="1"/>
      <c r="AT4" s="1"/>
      <c r="AU4" s="1"/>
      <c r="AV4" s="1"/>
      <c r="AW4" s="1"/>
      <c r="AX4" s="1"/>
      <c r="AY4" s="1"/>
      <c r="AZ4" s="1"/>
      <c r="BA4" s="1"/>
      <c r="BB4" s="1"/>
      <c r="BC4" s="1"/>
      <c r="BD4" s="1"/>
      <c r="BE4" s="1"/>
      <c r="BF4" s="1"/>
      <c r="BG4" s="1"/>
      <c r="BH4" s="1"/>
      <c r="BI4" s="306"/>
      <c r="BJ4" s="307" t="str">
        <f t="shared" ref="BJ4:BO4" ca="1" si="0">OFFSET(Business_Line,BJ1,0)</f>
        <v>Energy &amp; Chemicals</v>
      </c>
      <c r="BK4" s="307" t="str">
        <f t="shared" ca="1" si="0"/>
        <v>Power</v>
      </c>
      <c r="BL4" s="307" t="str">
        <f t="shared" ca="1" si="0"/>
        <v>Mining &amp; Metals</v>
      </c>
      <c r="BM4" s="307" t="str">
        <f t="shared" ca="1" si="0"/>
        <v>Infrastructure</v>
      </c>
      <c r="BN4" s="307" t="str">
        <f t="shared" ca="1" si="0"/>
        <v>Life Sciences &amp; Advanced Mfg</v>
      </c>
      <c r="BO4" s="307" t="str">
        <f t="shared" ca="1" si="0"/>
        <v>Government</v>
      </c>
      <c r="BP4" s="305"/>
      <c r="BQ4" s="312"/>
      <c r="BR4" s="306"/>
      <c r="BS4" s="307" t="str">
        <f t="shared" ref="BS4:BX4" ca="1" si="1">OFFSET(Business_Line_Sub_1,BS1,0)</f>
        <v>Upstream</v>
      </c>
      <c r="BT4" s="307" t="str">
        <f t="shared" ca="1" si="1"/>
        <v>Downstream</v>
      </c>
      <c r="BU4" s="307" t="str">
        <f t="shared" ca="1" si="1"/>
        <v>Offshore</v>
      </c>
      <c r="BV4" s="307" t="str">
        <f t="shared" ca="1" si="1"/>
        <v>Pipeline</v>
      </c>
      <c r="BW4" s="307" t="str">
        <f t="shared" ca="1" si="1"/>
        <v>Chemicals</v>
      </c>
      <c r="BX4" s="307" t="str">
        <f t="shared" ca="1" si="1"/>
        <v>LNG</v>
      </c>
      <c r="BY4" s="307" t="str">
        <f ca="1">OFFSET(Business_Line_Sub_2,BY1,0)</f>
        <v>Fossil</v>
      </c>
      <c r="BZ4" s="307" t="str">
        <f ca="1">OFFSET(Business_Line_Sub_2,BZ1,0)</f>
        <v>Nuclear</v>
      </c>
      <c r="CA4" s="307" t="str">
        <f ca="1">OFFSET(Business_Line_Sub_2,CA1,0)</f>
        <v>Renewables</v>
      </c>
      <c r="CB4" s="307" t="str">
        <f ca="1">OFFSET(Business_Line_Sub_2,CB1,0)</f>
        <v>Power Services</v>
      </c>
      <c r="CC4" s="307" t="str">
        <f ca="1">OFFSET(Business_Line_Sub_3,CC1,0)</f>
        <v>Mining</v>
      </c>
      <c r="CD4" s="307" t="str">
        <f ca="1">OFFSET(Business_Line_Sub_3,CD1,0)</f>
        <v>Metals</v>
      </c>
      <c r="CE4" s="307" t="str">
        <f ca="1">OFFSET(Business_Line_Sub_4,CE1,0)</f>
        <v>Roads</v>
      </c>
      <c r="CF4" s="307" t="str">
        <f ca="1">OFFSET(Business_Line_Sub_4,CF1,0)</f>
        <v>Rail</v>
      </c>
      <c r="CG4" s="307" t="str">
        <f ca="1">OFFSET(Business_Line_Sub_5,CG1,0)</f>
        <v>Life Sciences</v>
      </c>
      <c r="CH4" s="307" t="str">
        <f ca="1">OFFSET(Business_Line_Sub_5,CH1,0)</f>
        <v>Manufacturing</v>
      </c>
      <c r="CI4" s="307" t="str">
        <f ca="1">OFFSET(Business_Line_Sub_6,CI1,0)</f>
        <v>Contingency Ops</v>
      </c>
      <c r="CJ4" s="307" t="str">
        <f ca="1">OFFSET(Business_Line_Sub_6,CJ1,0)</f>
        <v>Environmental/Nuclear Ops</v>
      </c>
      <c r="CK4" s="307" t="str">
        <f ca="1">OFFSET(Business_Line_Sub_6,CK1,0)</f>
        <v>Govt Services</v>
      </c>
      <c r="CL4" s="305"/>
      <c r="CM4" s="312"/>
      <c r="CN4" s="306"/>
      <c r="CO4" s="307" t="str">
        <f ca="1">OFFSET(Phase,CO1,0)</f>
        <v>Proposal</v>
      </c>
      <c r="CP4" s="307" t="str">
        <f ca="1">OFFSET(Phase,CP1,0)</f>
        <v>Study</v>
      </c>
      <c r="CQ4" s="307" t="str">
        <f ca="1">OFFSET(Phase,CQ1,0)</f>
        <v>Pre-FEED</v>
      </c>
      <c r="CR4" s="307" t="str">
        <f ca="1">OFFSET(Phase,CR1,0)</f>
        <v>FEED</v>
      </c>
      <c r="CS4" s="307" t="str">
        <f ca="1">OFFSET(Phase,CS1,0)</f>
        <v>Execution</v>
      </c>
      <c r="CT4" s="305"/>
      <c r="CU4" s="312"/>
      <c r="CV4" s="306"/>
      <c r="CW4" s="307" t="str">
        <f t="shared" ref="CW4:DE4" ca="1" si="2">OFFSET(Execution,CW1,0)</f>
        <v>E -- Engineering</v>
      </c>
      <c r="CX4" s="307" t="str">
        <f t="shared" ca="1" si="2"/>
        <v>P -- Procurement</v>
      </c>
      <c r="CY4" s="307" t="str">
        <f t="shared" ca="1" si="2"/>
        <v>F -- Fabrication</v>
      </c>
      <c r="CZ4" s="307" t="str">
        <f t="shared" ca="1" si="2"/>
        <v>CM -- Construction Management</v>
      </c>
      <c r="DA4" s="307" t="str">
        <f t="shared" ca="1" si="2"/>
        <v>SP -- Construction Self Perform</v>
      </c>
      <c r="DB4" s="307" t="str">
        <f t="shared" ca="1" si="2"/>
        <v>PMC -- Project Mgmt Contractor</v>
      </c>
      <c r="DC4" s="307" t="str">
        <f t="shared" ca="1" si="2"/>
        <v>Commissioning &amp; Startup</v>
      </c>
      <c r="DD4" s="307" t="str">
        <f t="shared" ca="1" si="2"/>
        <v>V -- Validation</v>
      </c>
      <c r="DE4" s="307" t="str">
        <f t="shared" ca="1" si="2"/>
        <v>O&amp;M -- Operations &amp; Maintenance</v>
      </c>
      <c r="DF4" s="305"/>
      <c r="DG4" s="312"/>
      <c r="DH4" s="306"/>
      <c r="DI4" s="307" t="str">
        <f ca="1">OFFSET(Size,DI1,0)</f>
        <v>Small (less than $5MM / 50K hrs)</v>
      </c>
      <c r="DJ4" s="307" t="str">
        <f ca="1">OFFSET(Size,DJ1,0)</f>
        <v>Large (greater than $5MM / 50K hrs)</v>
      </c>
      <c r="DK4" s="305"/>
      <c r="DL4" s="312"/>
      <c r="DM4" s="306"/>
      <c r="DN4" s="307" t="str">
        <f ca="1">OFFSET(Contract,DN1,0)</f>
        <v>Lump Sum</v>
      </c>
      <c r="DO4" s="307" t="str">
        <f ca="1">OFFSET(Contract,DO1,0)</f>
        <v>Cost Reimbursable</v>
      </c>
      <c r="DP4" s="305"/>
      <c r="DQ4" s="312"/>
      <c r="DR4" s="306"/>
      <c r="DS4" s="307" t="s">
        <v>203</v>
      </c>
      <c r="DT4" s="307" t="s">
        <v>216</v>
      </c>
      <c r="DU4" s="305"/>
      <c r="DV4" s="312"/>
      <c r="DW4" s="306"/>
      <c r="DX4" s="307" t="s">
        <v>203</v>
      </c>
      <c r="DY4" s="307" t="s">
        <v>216</v>
      </c>
      <c r="DZ4" s="305"/>
      <c r="EA4" s="284"/>
      <c r="EB4" s="306"/>
      <c r="EC4" s="307" t="s">
        <v>203</v>
      </c>
      <c r="ED4" s="307" t="s">
        <v>216</v>
      </c>
      <c r="EE4" s="305"/>
      <c r="EF4" s="284"/>
      <c r="EG4" s="306"/>
      <c r="EH4" s="307" t="s">
        <v>203</v>
      </c>
      <c r="EI4" s="307" t="s">
        <v>216</v>
      </c>
      <c r="EJ4" s="305"/>
      <c r="EK4" s="284"/>
      <c r="EL4" s="306"/>
      <c r="EM4" s="307" t="s">
        <v>203</v>
      </c>
      <c r="EN4" s="307" t="s">
        <v>216</v>
      </c>
      <c r="EO4" s="305"/>
      <c r="EP4" s="201"/>
      <c r="FF4" s="228"/>
      <c r="FG4" s="281"/>
      <c r="FH4" s="281"/>
      <c r="FI4" s="281"/>
      <c r="FJ4" s="281"/>
      <c r="FK4" s="281"/>
      <c r="FL4" s="281"/>
    </row>
    <row r="5" spans="1:168" ht="18" customHeight="1" outlineLevel="1" x14ac:dyDescent="0.25">
      <c r="A5" s="494"/>
      <c r="C5" s="6"/>
      <c r="D5" s="610"/>
      <c r="E5" s="610"/>
      <c r="F5" s="610"/>
      <c r="G5" s="610"/>
      <c r="H5" s="610"/>
      <c r="I5" s="610"/>
      <c r="J5" s="610"/>
      <c r="K5" s="192"/>
      <c r="Q5" s="1"/>
      <c r="R5" s="90" t="s">
        <v>631</v>
      </c>
      <c r="S5" s="5" t="s">
        <v>632</v>
      </c>
      <c r="X5" s="7"/>
      <c r="AM5" s="217">
        <f>COUNTA(AM6:AM7)</f>
        <v>0</v>
      </c>
      <c r="AN5" s="1"/>
      <c r="AO5" s="228"/>
      <c r="AP5" s="228"/>
      <c r="AQ5" s="228"/>
      <c r="AR5" s="1"/>
      <c r="AS5" s="1"/>
      <c r="AT5" s="1"/>
      <c r="AU5" s="1"/>
      <c r="AV5" s="1"/>
      <c r="AW5" s="1"/>
      <c r="AX5" s="1"/>
      <c r="AY5" s="1"/>
      <c r="AZ5" s="1"/>
      <c r="BA5" s="1"/>
      <c r="BB5" s="1"/>
      <c r="BC5" s="1"/>
      <c r="BD5" s="1"/>
      <c r="BE5" s="1"/>
      <c r="BF5" s="1"/>
      <c r="BG5" s="1"/>
      <c r="BH5" s="1"/>
      <c r="BI5" s="306"/>
      <c r="BJ5" s="308"/>
      <c r="BK5" s="308"/>
      <c r="BL5" s="308"/>
      <c r="BM5" s="308"/>
      <c r="BN5" s="308"/>
      <c r="BO5" s="308"/>
      <c r="BP5" s="305"/>
      <c r="BQ5" s="312"/>
      <c r="BR5" s="306"/>
      <c r="BS5" s="308"/>
      <c r="BT5" s="308"/>
      <c r="BU5" s="308"/>
      <c r="BV5" s="308"/>
      <c r="BW5" s="308"/>
      <c r="BX5" s="308"/>
      <c r="BY5" s="308"/>
      <c r="BZ5" s="308"/>
      <c r="CA5" s="308"/>
      <c r="CB5" s="308"/>
      <c r="CC5" s="308"/>
      <c r="CD5" s="308"/>
      <c r="CE5" s="308"/>
      <c r="CF5" s="308"/>
      <c r="CG5" s="308"/>
      <c r="CH5" s="308"/>
      <c r="CI5" s="308"/>
      <c r="CJ5" s="308"/>
      <c r="CK5" s="308"/>
      <c r="CL5" s="305"/>
      <c r="CM5" s="312"/>
      <c r="CN5" s="306"/>
      <c r="CO5" s="308"/>
      <c r="CP5" s="308"/>
      <c r="CQ5" s="308"/>
      <c r="CR5" s="308"/>
      <c r="CS5" s="308"/>
      <c r="CT5" s="305"/>
      <c r="CU5" s="312"/>
      <c r="CV5" s="306"/>
      <c r="CW5" s="308"/>
      <c r="CX5" s="308"/>
      <c r="CY5" s="308"/>
      <c r="CZ5" s="308"/>
      <c r="DA5" s="308"/>
      <c r="DB5" s="308"/>
      <c r="DC5" s="308"/>
      <c r="DD5" s="308"/>
      <c r="DE5" s="308"/>
      <c r="DF5" s="305"/>
      <c r="DG5" s="312"/>
      <c r="DH5" s="306"/>
      <c r="DI5" s="308"/>
      <c r="DJ5" s="308"/>
      <c r="DK5" s="305"/>
      <c r="DL5" s="312"/>
      <c r="DM5" s="306"/>
      <c r="DN5" s="308"/>
      <c r="DO5" s="308"/>
      <c r="DP5" s="305"/>
      <c r="DQ5" s="312"/>
      <c r="DR5" s="306"/>
      <c r="DS5" s="308"/>
      <c r="DT5" s="308"/>
      <c r="DU5" s="305"/>
      <c r="DV5" s="312"/>
      <c r="DW5" s="306"/>
      <c r="DX5" s="308"/>
      <c r="DY5" s="308"/>
      <c r="DZ5" s="305"/>
      <c r="EA5" s="284"/>
      <c r="EB5" s="306"/>
      <c r="EC5" s="308"/>
      <c r="ED5" s="308"/>
      <c r="EE5" s="305"/>
      <c r="EF5" s="284"/>
      <c r="EG5" s="306"/>
      <c r="EH5" s="308"/>
      <c r="EI5" s="308"/>
      <c r="EJ5" s="305"/>
      <c r="EK5" s="284"/>
      <c r="EL5" s="306"/>
      <c r="EM5" s="308"/>
      <c r="EN5" s="308"/>
      <c r="EO5" s="305"/>
      <c r="EP5" s="201"/>
      <c r="FF5" s="228"/>
      <c r="FG5" s="281"/>
      <c r="FH5" s="281"/>
      <c r="FI5" s="281"/>
      <c r="FJ5" s="281"/>
      <c r="FK5" s="281"/>
      <c r="FL5" s="281"/>
    </row>
    <row r="6" spans="1:168" ht="12.75" customHeight="1" outlineLevel="1" x14ac:dyDescent="0.25">
      <c r="A6" s="28" t="s">
        <v>526</v>
      </c>
      <c r="B6" s="214">
        <v>1</v>
      </c>
      <c r="C6" s="6"/>
      <c r="D6" s="612" t="s">
        <v>718</v>
      </c>
      <c r="E6" s="612"/>
      <c r="F6" s="612"/>
      <c r="G6" s="612"/>
      <c r="H6" s="612"/>
      <c r="I6" s="612"/>
      <c r="J6" s="612"/>
      <c r="K6" s="192"/>
      <c r="Q6" s="1"/>
      <c r="R6" s="90" t="s">
        <v>634</v>
      </c>
      <c r="S6" s="5" t="s">
        <v>635</v>
      </c>
      <c r="X6" s="8"/>
      <c r="AM6" s="1"/>
      <c r="AN6" s="157" t="str">
        <f>D6</f>
        <v>The Auditor should review the project specifications, and then add or delete Points of Audit on the following list as appropriate.</v>
      </c>
      <c r="AO6" s="228"/>
      <c r="AP6" s="228"/>
      <c r="AQ6" s="228"/>
      <c r="AR6" s="1"/>
      <c r="AS6" s="1"/>
      <c r="AT6" s="1"/>
      <c r="AU6" s="1"/>
      <c r="AV6" s="1"/>
      <c r="AW6" s="1"/>
      <c r="AX6" s="1"/>
      <c r="AY6" s="1"/>
      <c r="AZ6" s="1"/>
      <c r="BA6" s="1"/>
      <c r="BB6" s="1"/>
      <c r="BC6" s="1"/>
      <c r="BD6" s="1"/>
      <c r="BE6" s="1"/>
      <c r="BF6" s="1"/>
      <c r="BG6" s="1"/>
      <c r="BH6" s="1"/>
      <c r="BI6" s="306"/>
      <c r="BJ6" s="308"/>
      <c r="BK6" s="308"/>
      <c r="BL6" s="308"/>
      <c r="BM6" s="308"/>
      <c r="BN6" s="308"/>
      <c r="BO6" s="308"/>
      <c r="BP6" s="305"/>
      <c r="BQ6" s="312"/>
      <c r="BR6" s="306"/>
      <c r="BS6" s="308"/>
      <c r="BT6" s="308"/>
      <c r="BU6" s="308"/>
      <c r="BV6" s="308"/>
      <c r="BW6" s="308"/>
      <c r="BX6" s="308"/>
      <c r="BY6" s="308"/>
      <c r="BZ6" s="308"/>
      <c r="CA6" s="308"/>
      <c r="CB6" s="308"/>
      <c r="CC6" s="308"/>
      <c r="CD6" s="308"/>
      <c r="CE6" s="308"/>
      <c r="CF6" s="308"/>
      <c r="CG6" s="308"/>
      <c r="CH6" s="308"/>
      <c r="CI6" s="308"/>
      <c r="CJ6" s="308"/>
      <c r="CK6" s="308"/>
      <c r="CL6" s="305"/>
      <c r="CM6" s="312"/>
      <c r="CN6" s="306"/>
      <c r="CO6" s="308"/>
      <c r="CP6" s="308"/>
      <c r="CQ6" s="308"/>
      <c r="CR6" s="308"/>
      <c r="CS6" s="308"/>
      <c r="CT6" s="305"/>
      <c r="CU6" s="312"/>
      <c r="CV6" s="306"/>
      <c r="CW6" s="308"/>
      <c r="CX6" s="308"/>
      <c r="CY6" s="308"/>
      <c r="CZ6" s="308"/>
      <c r="DA6" s="308"/>
      <c r="DB6" s="308"/>
      <c r="DC6" s="308"/>
      <c r="DD6" s="308"/>
      <c r="DE6" s="308"/>
      <c r="DF6" s="305"/>
      <c r="DG6" s="312"/>
      <c r="DH6" s="306"/>
      <c r="DI6" s="308"/>
      <c r="DJ6" s="308"/>
      <c r="DK6" s="305"/>
      <c r="DL6" s="312"/>
      <c r="DM6" s="306"/>
      <c r="DN6" s="308"/>
      <c r="DO6" s="308"/>
      <c r="DP6" s="305"/>
      <c r="DQ6" s="312"/>
      <c r="DR6" s="306"/>
      <c r="DS6" s="308"/>
      <c r="DT6" s="308"/>
      <c r="DU6" s="305"/>
      <c r="DV6" s="312"/>
      <c r="DW6" s="306"/>
      <c r="DX6" s="308"/>
      <c r="DY6" s="308"/>
      <c r="DZ6" s="305"/>
      <c r="EA6" s="284"/>
      <c r="EB6" s="306"/>
      <c r="EC6" s="308"/>
      <c r="ED6" s="308"/>
      <c r="EE6" s="305"/>
      <c r="EF6" s="284"/>
      <c r="EG6" s="306"/>
      <c r="EH6" s="308"/>
      <c r="EI6" s="308"/>
      <c r="EJ6" s="305"/>
      <c r="EK6" s="284"/>
      <c r="EL6" s="306"/>
      <c r="EM6" s="308"/>
      <c r="EN6" s="308"/>
      <c r="EO6" s="305"/>
      <c r="EP6" s="201"/>
      <c r="FF6" s="228"/>
      <c r="FG6" s="281"/>
      <c r="FH6" s="281"/>
      <c r="FI6" s="281"/>
      <c r="FJ6" s="281"/>
      <c r="FK6" s="281"/>
      <c r="FL6" s="281"/>
    </row>
    <row r="7" spans="1:168" ht="13.95" customHeight="1" outlineLevel="1" x14ac:dyDescent="0.25">
      <c r="A7" s="494"/>
      <c r="C7" s="9"/>
      <c r="D7" s="613"/>
      <c r="E7" s="613"/>
      <c r="F7" s="613"/>
      <c r="G7" s="613"/>
      <c r="H7" s="613"/>
      <c r="I7" s="613"/>
      <c r="J7" s="613"/>
      <c r="K7" s="196"/>
      <c r="Q7" s="1"/>
      <c r="R7" s="8"/>
      <c r="X7" s="8"/>
      <c r="AM7" s="1"/>
      <c r="AN7" s="1"/>
      <c r="AO7" s="228"/>
      <c r="AP7" s="228"/>
      <c r="AQ7" s="228"/>
      <c r="AR7" s="1"/>
      <c r="AS7" s="1"/>
      <c r="AT7" s="1"/>
      <c r="AU7" s="1"/>
      <c r="AV7" s="1"/>
      <c r="AW7" s="1"/>
      <c r="AX7" s="1"/>
      <c r="AY7" s="1"/>
      <c r="AZ7" s="1"/>
      <c r="BA7" s="1"/>
      <c r="BB7" s="1"/>
      <c r="BC7" s="1"/>
      <c r="BD7" s="1"/>
      <c r="BE7" s="1"/>
      <c r="BF7" s="1"/>
      <c r="BG7" s="1"/>
      <c r="BH7" s="1"/>
      <c r="BI7" s="306"/>
      <c r="BJ7" s="308"/>
      <c r="BK7" s="308"/>
      <c r="BL7" s="308"/>
      <c r="BM7" s="308"/>
      <c r="BN7" s="308"/>
      <c r="BO7" s="308"/>
      <c r="BP7" s="305"/>
      <c r="BQ7" s="312"/>
      <c r="BR7" s="306"/>
      <c r="BS7" s="308"/>
      <c r="BT7" s="308"/>
      <c r="BU7" s="308"/>
      <c r="BV7" s="308"/>
      <c r="BW7" s="308"/>
      <c r="BX7" s="308"/>
      <c r="BY7" s="308"/>
      <c r="BZ7" s="308"/>
      <c r="CA7" s="308"/>
      <c r="CB7" s="308"/>
      <c r="CC7" s="308"/>
      <c r="CD7" s="308"/>
      <c r="CE7" s="308"/>
      <c r="CF7" s="308"/>
      <c r="CG7" s="308"/>
      <c r="CH7" s="308"/>
      <c r="CI7" s="308"/>
      <c r="CJ7" s="308"/>
      <c r="CK7" s="308"/>
      <c r="CL7" s="305"/>
      <c r="CM7" s="312"/>
      <c r="CN7" s="306"/>
      <c r="CO7" s="308"/>
      <c r="CP7" s="308"/>
      <c r="CQ7" s="308"/>
      <c r="CR7" s="308"/>
      <c r="CS7" s="308"/>
      <c r="CT7" s="305"/>
      <c r="CU7" s="312"/>
      <c r="CV7" s="306"/>
      <c r="CW7" s="308"/>
      <c r="CX7" s="308"/>
      <c r="CY7" s="308"/>
      <c r="CZ7" s="308"/>
      <c r="DA7" s="308"/>
      <c r="DB7" s="308"/>
      <c r="DC7" s="308"/>
      <c r="DD7" s="308"/>
      <c r="DE7" s="308"/>
      <c r="DF7" s="305"/>
      <c r="DG7" s="312"/>
      <c r="DH7" s="306"/>
      <c r="DI7" s="308"/>
      <c r="DJ7" s="308"/>
      <c r="DK7" s="305"/>
      <c r="DL7" s="312"/>
      <c r="DM7" s="306"/>
      <c r="DN7" s="308"/>
      <c r="DO7" s="308"/>
      <c r="DP7" s="305"/>
      <c r="DQ7" s="312"/>
      <c r="DR7" s="306"/>
      <c r="DS7" s="308"/>
      <c r="DT7" s="308"/>
      <c r="DU7" s="305"/>
      <c r="DV7" s="312"/>
      <c r="DW7" s="306"/>
      <c r="DX7" s="308"/>
      <c r="DY7" s="308"/>
      <c r="DZ7" s="305"/>
      <c r="EA7" s="284"/>
      <c r="EB7" s="306"/>
      <c r="EC7" s="308"/>
      <c r="ED7" s="308"/>
      <c r="EE7" s="305"/>
      <c r="EF7" s="284"/>
      <c r="EG7" s="306"/>
      <c r="EH7" s="308"/>
      <c r="EI7" s="308"/>
      <c r="EJ7" s="305"/>
      <c r="EK7" s="284"/>
      <c r="EL7" s="306"/>
      <c r="EM7" s="308"/>
      <c r="EN7" s="308"/>
      <c r="EO7" s="305"/>
      <c r="EP7" s="201"/>
      <c r="FF7" s="228"/>
      <c r="FG7" s="281"/>
      <c r="FH7" s="281"/>
      <c r="FI7" s="281"/>
      <c r="FJ7" s="281"/>
      <c r="FK7" s="281"/>
      <c r="FL7" s="281"/>
    </row>
    <row r="8" spans="1:168" ht="15.75" customHeight="1" x14ac:dyDescent="0.25">
      <c r="A8" s="494"/>
      <c r="C8" s="614" t="str">
        <f>"Auditor's Summary of Results for this " &amp; dmyTopic</f>
        <v>Auditor's Summary of Results for this Topic</v>
      </c>
      <c r="D8" s="615"/>
      <c r="E8" s="615"/>
      <c r="F8" s="615"/>
      <c r="G8" s="615"/>
      <c r="H8" s="615"/>
      <c r="I8" s="615"/>
      <c r="J8" s="615"/>
      <c r="K8" s="190"/>
      <c r="Q8" s="1"/>
      <c r="R8" s="8"/>
      <c r="X8" s="8"/>
      <c r="AM8" s="1"/>
      <c r="AN8" s="1"/>
      <c r="AO8" s="228"/>
      <c r="AP8" s="228"/>
      <c r="AQ8" s="228"/>
      <c r="AR8" s="1"/>
      <c r="AS8" s="1"/>
      <c r="AT8" s="1"/>
      <c r="AU8" s="1"/>
      <c r="AV8" s="1"/>
      <c r="AW8" s="1"/>
      <c r="AX8" s="1"/>
      <c r="AY8" s="1"/>
      <c r="AZ8" s="1"/>
      <c r="BA8" s="1"/>
      <c r="BB8" s="1"/>
      <c r="BC8" s="1"/>
      <c r="BD8" s="1"/>
      <c r="BE8" s="1"/>
      <c r="BF8" s="1"/>
      <c r="BG8" s="1"/>
      <c r="BH8" s="1"/>
      <c r="BI8" s="306"/>
      <c r="BJ8" s="308"/>
      <c r="BK8" s="308"/>
      <c r="BL8" s="308"/>
      <c r="BM8" s="308"/>
      <c r="BN8" s="308"/>
      <c r="BO8" s="308"/>
      <c r="BP8" s="305"/>
      <c r="BQ8" s="312"/>
      <c r="BR8" s="306"/>
      <c r="BS8" s="308"/>
      <c r="BT8" s="308"/>
      <c r="BU8" s="308"/>
      <c r="BV8" s="308"/>
      <c r="BW8" s="308"/>
      <c r="BX8" s="308"/>
      <c r="BY8" s="308"/>
      <c r="BZ8" s="308"/>
      <c r="CA8" s="308"/>
      <c r="CB8" s="308"/>
      <c r="CC8" s="308"/>
      <c r="CD8" s="308"/>
      <c r="CE8" s="308"/>
      <c r="CF8" s="308"/>
      <c r="CG8" s="308"/>
      <c r="CH8" s="308"/>
      <c r="CI8" s="308"/>
      <c r="CJ8" s="308"/>
      <c r="CK8" s="308"/>
      <c r="CL8" s="305"/>
      <c r="CM8" s="312"/>
      <c r="CN8" s="306"/>
      <c r="CO8" s="308"/>
      <c r="CP8" s="308"/>
      <c r="CQ8" s="308"/>
      <c r="CR8" s="308"/>
      <c r="CS8" s="308"/>
      <c r="CT8" s="305"/>
      <c r="CU8" s="312"/>
      <c r="CV8" s="306"/>
      <c r="CW8" s="308"/>
      <c r="CX8" s="308"/>
      <c r="CY8" s="308"/>
      <c r="CZ8" s="308"/>
      <c r="DA8" s="308"/>
      <c r="DB8" s="308"/>
      <c r="DC8" s="308"/>
      <c r="DD8" s="308"/>
      <c r="DE8" s="308"/>
      <c r="DF8" s="305"/>
      <c r="DG8" s="312"/>
      <c r="DH8" s="306"/>
      <c r="DI8" s="308"/>
      <c r="DJ8" s="308"/>
      <c r="DK8" s="305"/>
      <c r="DL8" s="312"/>
      <c r="DM8" s="306"/>
      <c r="DN8" s="308"/>
      <c r="DO8" s="308"/>
      <c r="DP8" s="305"/>
      <c r="DQ8" s="312"/>
      <c r="DR8" s="306"/>
      <c r="DS8" s="308"/>
      <c r="DT8" s="308"/>
      <c r="DU8" s="305"/>
      <c r="DV8" s="312"/>
      <c r="DW8" s="306"/>
      <c r="DX8" s="308"/>
      <c r="DY8" s="308"/>
      <c r="DZ8" s="305"/>
      <c r="EA8" s="284"/>
      <c r="EB8" s="306"/>
      <c r="EC8" s="308"/>
      <c r="ED8" s="308"/>
      <c r="EE8" s="305"/>
      <c r="EF8" s="284"/>
      <c r="EG8" s="306"/>
      <c r="EH8" s="308"/>
      <c r="EI8" s="308"/>
      <c r="EJ8" s="305"/>
      <c r="EK8" s="284"/>
      <c r="EL8" s="306"/>
      <c r="EM8" s="308"/>
      <c r="EN8" s="308"/>
      <c r="EO8" s="305"/>
      <c r="EP8" s="201"/>
      <c r="FF8" s="228"/>
      <c r="FG8" s="281"/>
      <c r="FH8" s="281"/>
      <c r="FI8" s="281"/>
      <c r="FJ8" s="281"/>
      <c r="FK8" s="281"/>
      <c r="FL8" s="281"/>
    </row>
    <row r="9" spans="1:168" x14ac:dyDescent="0.25">
      <c r="A9" s="494"/>
      <c r="C9" s="152"/>
      <c r="D9" s="616"/>
      <c r="E9" s="616"/>
      <c r="F9" s="616"/>
      <c r="G9" s="616"/>
      <c r="H9" s="616"/>
      <c r="I9" s="616"/>
      <c r="J9" s="616"/>
      <c r="K9" s="192"/>
      <c r="Q9" s="1"/>
      <c r="R9" s="8"/>
      <c r="X9" s="8"/>
      <c r="AM9" s="1"/>
      <c r="AN9" s="1"/>
      <c r="AO9" s="228"/>
      <c r="AP9" s="228"/>
      <c r="AQ9" s="228"/>
      <c r="AR9" s="1"/>
      <c r="AS9" s="1"/>
      <c r="AT9" s="1"/>
      <c r="AU9" s="1"/>
      <c r="AV9" s="1"/>
      <c r="AW9" s="1"/>
      <c r="AX9" s="1"/>
      <c r="AY9" s="1"/>
      <c r="AZ9" s="1"/>
      <c r="BA9" s="1"/>
      <c r="BB9" s="1"/>
      <c r="BC9" s="1"/>
      <c r="BD9" s="1"/>
      <c r="BE9" s="1"/>
      <c r="BF9" s="1"/>
      <c r="BG9" s="1"/>
      <c r="BH9" s="1"/>
      <c r="BI9" s="306"/>
      <c r="BJ9" s="308"/>
      <c r="BK9" s="308"/>
      <c r="BL9" s="308"/>
      <c r="BM9" s="308"/>
      <c r="BN9" s="308"/>
      <c r="BO9" s="308"/>
      <c r="BP9" s="305"/>
      <c r="BQ9" s="312"/>
      <c r="BR9" s="306"/>
      <c r="BS9" s="308"/>
      <c r="BT9" s="308"/>
      <c r="BU9" s="308"/>
      <c r="BV9" s="308"/>
      <c r="BW9" s="308"/>
      <c r="BX9" s="308"/>
      <c r="BY9" s="308"/>
      <c r="BZ9" s="308"/>
      <c r="CA9" s="308"/>
      <c r="CB9" s="308"/>
      <c r="CC9" s="308"/>
      <c r="CD9" s="308"/>
      <c r="CE9" s="308"/>
      <c r="CF9" s="308"/>
      <c r="CG9" s="308"/>
      <c r="CH9" s="308"/>
      <c r="CI9" s="308"/>
      <c r="CJ9" s="308"/>
      <c r="CK9" s="308"/>
      <c r="CL9" s="305"/>
      <c r="CM9" s="312"/>
      <c r="CN9" s="306"/>
      <c r="CO9" s="308"/>
      <c r="CP9" s="308"/>
      <c r="CQ9" s="308"/>
      <c r="CR9" s="308"/>
      <c r="CS9" s="308"/>
      <c r="CT9" s="305"/>
      <c r="CU9" s="312"/>
      <c r="CV9" s="306"/>
      <c r="CW9" s="308"/>
      <c r="CX9" s="308"/>
      <c r="CY9" s="308"/>
      <c r="CZ9" s="308"/>
      <c r="DA9" s="308"/>
      <c r="DB9" s="308"/>
      <c r="DC9" s="308"/>
      <c r="DD9" s="308"/>
      <c r="DE9" s="308"/>
      <c r="DF9" s="305"/>
      <c r="DG9" s="312"/>
      <c r="DH9" s="306"/>
      <c r="DI9" s="308"/>
      <c r="DJ9" s="308"/>
      <c r="DK9" s="305"/>
      <c r="DL9" s="312"/>
      <c r="DM9" s="306"/>
      <c r="DN9" s="308"/>
      <c r="DO9" s="308"/>
      <c r="DP9" s="305"/>
      <c r="DQ9" s="312"/>
      <c r="DR9" s="306"/>
      <c r="DS9" s="308"/>
      <c r="DT9" s="308"/>
      <c r="DU9" s="305"/>
      <c r="DV9" s="312"/>
      <c r="DW9" s="306"/>
      <c r="DX9" s="308"/>
      <c r="DY9" s="308"/>
      <c r="DZ9" s="305"/>
      <c r="EA9" s="284"/>
      <c r="EB9" s="306"/>
      <c r="EC9" s="308"/>
      <c r="ED9" s="308"/>
      <c r="EE9" s="305"/>
      <c r="EF9" s="284"/>
      <c r="EG9" s="306"/>
      <c r="EH9" s="308"/>
      <c r="EI9" s="308"/>
      <c r="EJ9" s="305"/>
      <c r="EK9" s="284"/>
      <c r="EL9" s="306"/>
      <c r="EM9" s="308"/>
      <c r="EN9" s="308"/>
      <c r="EO9" s="305"/>
      <c r="EP9" s="201"/>
      <c r="FF9" s="228"/>
      <c r="FG9" s="281"/>
      <c r="FH9" s="281"/>
      <c r="FI9" s="281"/>
      <c r="FJ9" s="281"/>
      <c r="FK9" s="281"/>
      <c r="FL9" s="281"/>
    </row>
    <row r="10" spans="1:168" ht="12.75" customHeight="1" x14ac:dyDescent="0.25">
      <c r="A10" s="28" t="s">
        <v>546</v>
      </c>
      <c r="B10" s="214">
        <v>1</v>
      </c>
      <c r="C10" s="495"/>
      <c r="D10" s="618"/>
      <c r="E10" s="618"/>
      <c r="F10" s="618"/>
      <c r="G10" s="618"/>
      <c r="H10" s="618"/>
      <c r="I10" s="618"/>
      <c r="J10" s="618"/>
      <c r="K10" s="192"/>
      <c r="Q10" s="1"/>
      <c r="R10" s="8"/>
      <c r="X10" s="8"/>
      <c r="AM10" s="1"/>
      <c r="AN10" s="157">
        <f>D10</f>
        <v>0</v>
      </c>
      <c r="AO10" s="228"/>
      <c r="AP10" s="228"/>
      <c r="AQ10" s="228"/>
      <c r="AR10" s="1"/>
      <c r="AS10" s="1"/>
      <c r="AT10" s="1"/>
      <c r="AU10" s="1"/>
      <c r="AV10" s="1"/>
      <c r="AW10" s="1"/>
      <c r="AX10" s="1"/>
      <c r="AY10" s="1"/>
      <c r="AZ10" s="1"/>
      <c r="BA10" s="1"/>
      <c r="BB10" s="1"/>
      <c r="BC10" s="1"/>
      <c r="BD10" s="1"/>
      <c r="BE10" s="1"/>
      <c r="BF10" s="1"/>
      <c r="BG10" s="1"/>
      <c r="BH10" s="1"/>
      <c r="BI10" s="306"/>
      <c r="BJ10" s="308"/>
      <c r="BK10" s="308"/>
      <c r="BL10" s="308"/>
      <c r="BM10" s="308"/>
      <c r="BN10" s="308"/>
      <c r="BO10" s="308"/>
      <c r="BP10" s="305"/>
      <c r="BQ10" s="312"/>
      <c r="BR10" s="306"/>
      <c r="BS10" s="308"/>
      <c r="BT10" s="308"/>
      <c r="BU10" s="308"/>
      <c r="BV10" s="308"/>
      <c r="BW10" s="308"/>
      <c r="BX10" s="308"/>
      <c r="BY10" s="308"/>
      <c r="BZ10" s="308"/>
      <c r="CA10" s="308"/>
      <c r="CB10" s="308"/>
      <c r="CC10" s="308"/>
      <c r="CD10" s="308"/>
      <c r="CE10" s="308"/>
      <c r="CF10" s="308"/>
      <c r="CG10" s="308"/>
      <c r="CH10" s="308"/>
      <c r="CI10" s="308"/>
      <c r="CJ10" s="308"/>
      <c r="CK10" s="308"/>
      <c r="CL10" s="305"/>
      <c r="CM10" s="312"/>
      <c r="CN10" s="306"/>
      <c r="CO10" s="308"/>
      <c r="CP10" s="308"/>
      <c r="CQ10" s="308"/>
      <c r="CR10" s="308"/>
      <c r="CS10" s="308"/>
      <c r="CT10" s="305"/>
      <c r="CU10" s="312"/>
      <c r="CV10" s="306"/>
      <c r="CW10" s="308"/>
      <c r="CX10" s="308"/>
      <c r="CY10" s="308"/>
      <c r="CZ10" s="308"/>
      <c r="DA10" s="308"/>
      <c r="DB10" s="308"/>
      <c r="DC10" s="308"/>
      <c r="DD10" s="308"/>
      <c r="DE10" s="308"/>
      <c r="DF10" s="305"/>
      <c r="DG10" s="312"/>
      <c r="DH10" s="306"/>
      <c r="DI10" s="308"/>
      <c r="DJ10" s="308"/>
      <c r="DK10" s="305"/>
      <c r="DL10" s="312"/>
      <c r="DM10" s="306"/>
      <c r="DN10" s="308"/>
      <c r="DO10" s="308"/>
      <c r="DP10" s="305"/>
      <c r="DQ10" s="312"/>
      <c r="DR10" s="306"/>
      <c r="DS10" s="308"/>
      <c r="DT10" s="308"/>
      <c r="DU10" s="305"/>
      <c r="DV10" s="312"/>
      <c r="DW10" s="306"/>
      <c r="DX10" s="308"/>
      <c r="DY10" s="308"/>
      <c r="DZ10" s="305"/>
      <c r="EA10" s="284"/>
      <c r="EB10" s="306"/>
      <c r="EC10" s="308"/>
      <c r="ED10" s="308"/>
      <c r="EE10" s="305"/>
      <c r="EF10" s="284"/>
      <c r="EG10" s="306"/>
      <c r="EH10" s="308"/>
      <c r="EI10" s="308"/>
      <c r="EJ10" s="305"/>
      <c r="EK10" s="284"/>
      <c r="EL10" s="306"/>
      <c r="EM10" s="308"/>
      <c r="EN10" s="308"/>
      <c r="EO10" s="305"/>
      <c r="EP10" s="201"/>
      <c r="FF10" s="228"/>
      <c r="FG10" s="281"/>
      <c r="FH10" s="281"/>
      <c r="FI10" s="281"/>
      <c r="FJ10" s="281"/>
      <c r="FK10" s="281"/>
      <c r="FL10" s="281"/>
    </row>
    <row r="11" spans="1:168" ht="13.8" thickBot="1" x14ac:dyDescent="0.3">
      <c r="A11" s="494"/>
      <c r="C11" s="496"/>
      <c r="D11" s="619"/>
      <c r="E11" s="619"/>
      <c r="F11" s="619"/>
      <c r="G11" s="619"/>
      <c r="H11" s="619"/>
      <c r="I11" s="619"/>
      <c r="J11" s="619"/>
      <c r="K11" s="196"/>
      <c r="Q11" s="1"/>
      <c r="R11" s="158"/>
      <c r="X11" s="66" t="s">
        <v>636</v>
      </c>
      <c r="Y11" s="5" t="s">
        <v>637</v>
      </c>
      <c r="Z11" s="5" t="s">
        <v>297</v>
      </c>
      <c r="AA11" s="5" t="s">
        <v>291</v>
      </c>
      <c r="AB11" s="5" t="s">
        <v>638</v>
      </c>
      <c r="AC11" s="5" t="s">
        <v>639</v>
      </c>
      <c r="AD11" s="5"/>
      <c r="AE11" s="5"/>
      <c r="AF11" s="5"/>
      <c r="AG11" s="5"/>
      <c r="AH11" s="5"/>
      <c r="AI11" s="5"/>
      <c r="AJ11" s="5"/>
      <c r="AK11" s="5"/>
      <c r="AL11" s="5"/>
      <c r="AM11" s="1"/>
      <c r="AN11" s="1"/>
      <c r="AO11" s="228"/>
      <c r="AP11" s="228"/>
      <c r="AQ11" s="228"/>
      <c r="AR11" s="1"/>
      <c r="AS11" s="1"/>
      <c r="AT11" s="1"/>
      <c r="AU11" s="1"/>
      <c r="AV11" s="1"/>
      <c r="AW11" s="1"/>
      <c r="AX11" s="1"/>
      <c r="AY11" s="1"/>
      <c r="AZ11" s="1"/>
      <c r="BA11" s="1"/>
      <c r="BB11" s="1"/>
      <c r="BC11" s="1"/>
      <c r="BD11" s="1"/>
      <c r="BE11" s="1"/>
      <c r="BF11" s="1"/>
      <c r="BG11" s="1"/>
      <c r="BH11" s="1"/>
      <c r="BI11" s="306"/>
      <c r="BJ11" s="308"/>
      <c r="BK11" s="308"/>
      <c r="BL11" s="308"/>
      <c r="BM11" s="308"/>
      <c r="BN11" s="308"/>
      <c r="BO11" s="308"/>
      <c r="BP11" s="305"/>
      <c r="BQ11" s="312"/>
      <c r="BR11" s="306"/>
      <c r="BS11" s="308"/>
      <c r="BT11" s="308"/>
      <c r="BU11" s="308"/>
      <c r="BV11" s="308"/>
      <c r="BW11" s="308"/>
      <c r="BX11" s="308"/>
      <c r="BY11" s="308"/>
      <c r="BZ11" s="308"/>
      <c r="CA11" s="308"/>
      <c r="CB11" s="308"/>
      <c r="CC11" s="308"/>
      <c r="CD11" s="308"/>
      <c r="CE11" s="308"/>
      <c r="CF11" s="308"/>
      <c r="CG11" s="308"/>
      <c r="CH11" s="308"/>
      <c r="CI11" s="308"/>
      <c r="CJ11" s="308"/>
      <c r="CK11" s="308"/>
      <c r="CL11" s="305"/>
      <c r="CM11" s="312"/>
      <c r="CN11" s="306"/>
      <c r="CO11" s="308"/>
      <c r="CP11" s="308"/>
      <c r="CQ11" s="308"/>
      <c r="CR11" s="308"/>
      <c r="CS11" s="308"/>
      <c r="CT11" s="305"/>
      <c r="CU11" s="312"/>
      <c r="CV11" s="306"/>
      <c r="CW11" s="308"/>
      <c r="CX11" s="308"/>
      <c r="CY11" s="308"/>
      <c r="CZ11" s="308"/>
      <c r="DA11" s="308"/>
      <c r="DB11" s="308"/>
      <c r="DC11" s="308"/>
      <c r="DD11" s="308"/>
      <c r="DE11" s="308"/>
      <c r="DF11" s="305"/>
      <c r="DG11" s="312"/>
      <c r="DH11" s="306"/>
      <c r="DI11" s="308"/>
      <c r="DJ11" s="308"/>
      <c r="DK11" s="305"/>
      <c r="DL11" s="312"/>
      <c r="DM11" s="306"/>
      <c r="DN11" s="308"/>
      <c r="DO11" s="308"/>
      <c r="DP11" s="305"/>
      <c r="DQ11" s="312"/>
      <c r="DR11" s="306"/>
      <c r="DS11" s="308"/>
      <c r="DT11" s="308"/>
      <c r="DU11" s="305"/>
      <c r="DV11" s="312"/>
      <c r="DW11" s="306"/>
      <c r="DX11" s="308"/>
      <c r="DY11" s="308"/>
      <c r="DZ11" s="305"/>
      <c r="EA11" s="284"/>
      <c r="EB11" s="306"/>
      <c r="EC11" s="308"/>
      <c r="ED11" s="308"/>
      <c r="EE11" s="305"/>
      <c r="EF11" s="284"/>
      <c r="EG11" s="306"/>
      <c r="EH11" s="308"/>
      <c r="EI11" s="308"/>
      <c r="EJ11" s="305"/>
      <c r="EK11" s="284"/>
      <c r="EL11" s="306"/>
      <c r="EM11" s="308"/>
      <c r="EN11" s="308"/>
      <c r="EO11" s="305"/>
      <c r="EP11" s="201"/>
      <c r="FF11" s="228"/>
      <c r="FG11" s="281"/>
      <c r="FH11" s="281"/>
      <c r="FI11" s="281"/>
      <c r="FJ11" s="281"/>
      <c r="FK11" s="281"/>
      <c r="FL11" s="281"/>
    </row>
    <row r="12" spans="1:168" ht="15.75" customHeight="1" thickBot="1" x14ac:dyDescent="0.3">
      <c r="A12" s="497" t="s">
        <v>640</v>
      </c>
      <c r="C12" s="602" t="s">
        <v>641</v>
      </c>
      <c r="D12" s="603"/>
      <c r="E12" s="603"/>
      <c r="F12" s="245"/>
      <c r="G12" s="246"/>
      <c r="H12" s="242" t="s">
        <v>297</v>
      </c>
      <c r="I12" s="178" t="s">
        <v>291</v>
      </c>
      <c r="J12" s="120" t="s">
        <v>642</v>
      </c>
      <c r="K12" s="121"/>
      <c r="Q12" s="1"/>
      <c r="R12" s="4" t="s">
        <v>636</v>
      </c>
      <c r="S12" s="64" t="s">
        <v>637</v>
      </c>
      <c r="T12" s="64" t="s">
        <v>297</v>
      </c>
      <c r="U12" s="64" t="s">
        <v>291</v>
      </c>
      <c r="V12" s="64" t="s">
        <v>638</v>
      </c>
      <c r="W12" s="65"/>
      <c r="X12" s="4">
        <f t="shared" ref="X12:AC12" si="3">SUM(X13:X16)</f>
        <v>0</v>
      </c>
      <c r="Y12" s="4">
        <f t="shared" si="3"/>
        <v>0</v>
      </c>
      <c r="Z12" s="4">
        <f t="shared" si="3"/>
        <v>0</v>
      </c>
      <c r="AA12" s="4">
        <f t="shared" si="3"/>
        <v>0</v>
      </c>
      <c r="AB12" s="4">
        <f t="shared" si="3"/>
        <v>0</v>
      </c>
      <c r="AC12" s="4">
        <f t="shared" si="3"/>
        <v>0</v>
      </c>
      <c r="AD12" s="144"/>
      <c r="AE12" s="144"/>
      <c r="AF12" s="144"/>
      <c r="AG12" s="144"/>
      <c r="AH12" s="144"/>
      <c r="AI12" s="144"/>
      <c r="AJ12" s="144"/>
      <c r="AK12" s="144"/>
      <c r="AL12" s="144"/>
      <c r="AM12" s="1"/>
      <c r="AN12" s="1"/>
      <c r="AO12" s="252" t="s">
        <v>643</v>
      </c>
      <c r="AP12" s="252" t="s">
        <v>644</v>
      </c>
      <c r="AQ12" s="252" t="s">
        <v>645</v>
      </c>
      <c r="AR12" s="147" t="s">
        <v>646</v>
      </c>
      <c r="AS12" s="147" t="s">
        <v>320</v>
      </c>
      <c r="AT12" s="147" t="s">
        <v>647</v>
      </c>
      <c r="AU12" s="1"/>
      <c r="AV12" s="1" t="s">
        <v>719</v>
      </c>
      <c r="AW12" s="1"/>
      <c r="AX12" s="1"/>
      <c r="AY12" s="1"/>
      <c r="AZ12" s="1"/>
      <c r="BA12" s="1"/>
      <c r="BB12" s="1"/>
      <c r="BC12" s="1"/>
      <c r="BD12" s="1"/>
      <c r="BE12" s="1"/>
      <c r="BF12" s="1"/>
      <c r="BG12" s="1"/>
      <c r="BH12" s="1"/>
      <c r="BI12" s="306"/>
      <c r="BJ12" s="308"/>
      <c r="BK12" s="308"/>
      <c r="BL12" s="308"/>
      <c r="BM12" s="308"/>
      <c r="BN12" s="308"/>
      <c r="BO12" s="308"/>
      <c r="BP12" s="305"/>
      <c r="BQ12" s="312"/>
      <c r="BR12" s="306"/>
      <c r="BS12" s="308"/>
      <c r="BT12" s="308"/>
      <c r="BU12" s="308"/>
      <c r="BV12" s="308"/>
      <c r="BW12" s="308"/>
      <c r="BX12" s="308"/>
      <c r="BY12" s="308"/>
      <c r="BZ12" s="308"/>
      <c r="CA12" s="308"/>
      <c r="CB12" s="308"/>
      <c r="CC12" s="308"/>
      <c r="CD12" s="308"/>
      <c r="CE12" s="308"/>
      <c r="CF12" s="308"/>
      <c r="CG12" s="308"/>
      <c r="CH12" s="308"/>
      <c r="CI12" s="308"/>
      <c r="CJ12" s="308"/>
      <c r="CK12" s="308"/>
      <c r="CL12" s="305"/>
      <c r="CM12" s="312"/>
      <c r="CN12" s="306"/>
      <c r="CO12" s="308"/>
      <c r="CP12" s="308"/>
      <c r="CQ12" s="308"/>
      <c r="CR12" s="308"/>
      <c r="CS12" s="308"/>
      <c r="CT12" s="305"/>
      <c r="CU12" s="312"/>
      <c r="CV12" s="306"/>
      <c r="CW12" s="308"/>
      <c r="CX12" s="308"/>
      <c r="CY12" s="308"/>
      <c r="CZ12" s="308"/>
      <c r="DA12" s="308"/>
      <c r="DB12" s="308"/>
      <c r="DC12" s="308"/>
      <c r="DD12" s="308"/>
      <c r="DE12" s="308"/>
      <c r="DF12" s="305"/>
      <c r="DG12" s="312"/>
      <c r="DH12" s="306"/>
      <c r="DI12" s="308"/>
      <c r="DJ12" s="308"/>
      <c r="DK12" s="305"/>
      <c r="DL12" s="312"/>
      <c r="DM12" s="306"/>
      <c r="DN12" s="308"/>
      <c r="DO12" s="308"/>
      <c r="DP12" s="305"/>
      <c r="DQ12" s="312"/>
      <c r="DR12" s="306"/>
      <c r="DS12" s="308"/>
      <c r="DT12" s="308"/>
      <c r="DU12" s="305"/>
      <c r="DV12" s="312"/>
      <c r="DW12" s="306"/>
      <c r="DX12" s="308"/>
      <c r="DY12" s="308"/>
      <c r="DZ12" s="305"/>
      <c r="EA12" s="284"/>
      <c r="EB12" s="306"/>
      <c r="EC12" s="308"/>
      <c r="ED12" s="308"/>
      <c r="EE12" s="305"/>
      <c r="EF12" s="284"/>
      <c r="EG12" s="306"/>
      <c r="EH12" s="308"/>
      <c r="EI12" s="308"/>
      <c r="EJ12" s="305"/>
      <c r="EK12" s="284"/>
      <c r="EL12" s="306"/>
      <c r="EM12" s="308"/>
      <c r="EN12" s="308"/>
      <c r="EO12" s="305"/>
      <c r="EP12" s="201"/>
      <c r="FF12" s="228"/>
      <c r="FG12" s="281"/>
      <c r="FH12" s="281"/>
      <c r="FI12" s="281"/>
      <c r="FJ12" s="281"/>
      <c r="FK12" s="281"/>
      <c r="FL12" s="281"/>
    </row>
    <row r="13" spans="1:168" ht="13.95" customHeight="1" x14ac:dyDescent="0.25">
      <c r="A13" s="28"/>
      <c r="C13" s="501"/>
      <c r="D13" s="502"/>
      <c r="E13" s="503"/>
      <c r="F13" s="62"/>
      <c r="G13" s="97"/>
      <c r="H13" s="243"/>
      <c r="I13" s="179"/>
      <c r="J13" s="62"/>
      <c r="K13" s="97"/>
      <c r="Q13" s="1"/>
      <c r="R13" s="11"/>
      <c r="S13" s="8"/>
      <c r="T13" s="8"/>
      <c r="U13" s="8"/>
      <c r="V13" s="122"/>
      <c r="W13" s="65"/>
      <c r="X13" s="11"/>
      <c r="Y13" s="8"/>
      <c r="Z13" s="8"/>
      <c r="AA13" s="8"/>
      <c r="AB13" s="8"/>
      <c r="AC13" s="12"/>
      <c r="AD13" s="8"/>
      <c r="AE13" s="8"/>
      <c r="AF13" s="8"/>
      <c r="AG13" s="8"/>
      <c r="AH13" s="8"/>
      <c r="AI13" s="8"/>
      <c r="AJ13" s="8"/>
      <c r="AK13" s="8"/>
      <c r="AL13" s="8"/>
      <c r="AM13" s="1"/>
      <c r="AN13" s="1"/>
      <c r="AO13" s="228"/>
      <c r="AP13" s="228"/>
      <c r="AQ13" s="228"/>
      <c r="AR13" s="1"/>
      <c r="AS13" s="1"/>
      <c r="AT13" s="1"/>
      <c r="AU13" s="1"/>
      <c r="AV13" s="1"/>
      <c r="AW13" s="1"/>
      <c r="AX13" s="1"/>
      <c r="AY13" s="1"/>
      <c r="AZ13" s="1"/>
      <c r="BA13" s="1"/>
      <c r="BB13" s="1"/>
      <c r="BC13" s="1"/>
      <c r="BD13" s="1"/>
      <c r="BE13" s="1"/>
      <c r="BF13" s="1"/>
      <c r="BG13" s="1"/>
      <c r="BH13" s="1"/>
      <c r="BI13" s="306"/>
      <c r="BJ13" s="308"/>
      <c r="BK13" s="308"/>
      <c r="BL13" s="308"/>
      <c r="BM13" s="308"/>
      <c r="BN13" s="308"/>
      <c r="BO13" s="308"/>
      <c r="BP13" s="305"/>
      <c r="BQ13" s="312"/>
      <c r="BR13" s="306"/>
      <c r="BS13" s="308"/>
      <c r="BT13" s="308"/>
      <c r="BU13" s="308"/>
      <c r="BV13" s="308"/>
      <c r="BW13" s="308"/>
      <c r="BX13" s="308"/>
      <c r="BY13" s="308"/>
      <c r="BZ13" s="308"/>
      <c r="CA13" s="308"/>
      <c r="CB13" s="308"/>
      <c r="CC13" s="308"/>
      <c r="CD13" s="308"/>
      <c r="CE13" s="308"/>
      <c r="CF13" s="308"/>
      <c r="CG13" s="308"/>
      <c r="CH13" s="308"/>
      <c r="CI13" s="308"/>
      <c r="CJ13" s="308"/>
      <c r="CK13" s="308"/>
      <c r="CL13" s="305"/>
      <c r="CM13" s="312"/>
      <c r="CN13" s="306"/>
      <c r="CO13" s="308"/>
      <c r="CP13" s="308"/>
      <c r="CQ13" s="308"/>
      <c r="CR13" s="308"/>
      <c r="CS13" s="308"/>
      <c r="CT13" s="305"/>
      <c r="CU13" s="312"/>
      <c r="CV13" s="306"/>
      <c r="CW13" s="308"/>
      <c r="CX13" s="308"/>
      <c r="CY13" s="308"/>
      <c r="CZ13" s="308"/>
      <c r="DA13" s="308"/>
      <c r="DB13" s="308"/>
      <c r="DC13" s="308"/>
      <c r="DD13" s="308"/>
      <c r="DE13" s="308"/>
      <c r="DF13" s="305"/>
      <c r="DG13" s="312"/>
      <c r="DH13" s="306"/>
      <c r="DI13" s="308"/>
      <c r="DJ13" s="308"/>
      <c r="DK13" s="305"/>
      <c r="DL13" s="312"/>
      <c r="DM13" s="306"/>
      <c r="DN13" s="308"/>
      <c r="DO13" s="308"/>
      <c r="DP13" s="305"/>
      <c r="DQ13" s="312"/>
      <c r="DR13" s="306"/>
      <c r="DS13" s="308"/>
      <c r="DT13" s="308"/>
      <c r="DU13" s="305"/>
      <c r="DV13" s="312"/>
      <c r="DW13" s="306"/>
      <c r="DX13" s="308"/>
      <c r="DY13" s="308"/>
      <c r="DZ13" s="305"/>
      <c r="EA13" s="284"/>
      <c r="EB13" s="306"/>
      <c r="EC13" s="308"/>
      <c r="ED13" s="308"/>
      <c r="EE13" s="305"/>
      <c r="EF13" s="284"/>
      <c r="EG13" s="306"/>
      <c r="EH13" s="308"/>
      <c r="EI13" s="308"/>
      <c r="EJ13" s="305"/>
      <c r="EK13" s="284"/>
      <c r="EL13" s="306"/>
      <c r="EM13" s="308"/>
      <c r="EN13" s="308"/>
      <c r="EO13" s="305"/>
      <c r="EP13" s="201"/>
      <c r="FF13" s="228"/>
      <c r="FG13" s="281"/>
      <c r="FH13" s="281"/>
      <c r="FI13" s="281"/>
      <c r="FJ13" s="281"/>
      <c r="FK13" s="281"/>
      <c r="FL13" s="281"/>
    </row>
    <row r="14" spans="1:168" x14ac:dyDescent="0.25">
      <c r="A14" s="28"/>
      <c r="B14" s="214">
        <v>0</v>
      </c>
      <c r="C14" s="501"/>
      <c r="D14" s="502" t="str">
        <f>"No Findings have been identified for this " &amp; dmyTopic &amp; " at this time."</f>
        <v>No Findings have been identified for this Topic at this time.</v>
      </c>
      <c r="E14" s="503"/>
      <c r="G14" s="192"/>
      <c r="H14" s="244"/>
      <c r="I14" s="180"/>
      <c r="K14" s="192"/>
      <c r="Q14" s="1"/>
      <c r="R14" s="11"/>
      <c r="S14" s="8"/>
      <c r="T14" s="8"/>
      <c r="U14" s="8"/>
      <c r="V14" s="122"/>
      <c r="W14" s="65"/>
      <c r="X14" s="11"/>
      <c r="Y14" s="8"/>
      <c r="Z14" s="8"/>
      <c r="AA14" s="8"/>
      <c r="AB14" s="8"/>
      <c r="AC14" s="12"/>
      <c r="AD14" s="8"/>
      <c r="AE14" s="8"/>
      <c r="AF14" s="8"/>
      <c r="AG14" s="8"/>
      <c r="AH14" s="8"/>
      <c r="AI14" s="8"/>
      <c r="AJ14" s="8"/>
      <c r="AK14" s="8"/>
      <c r="AL14" s="8"/>
      <c r="AM14" s="1"/>
      <c r="AN14" s="1"/>
      <c r="AO14" s="228"/>
      <c r="AP14" s="228"/>
      <c r="AQ14" s="228"/>
      <c r="AR14" s="228"/>
      <c r="AS14" s="1"/>
      <c r="AT14" s="228"/>
      <c r="AU14" s="228"/>
      <c r="AV14" s="147"/>
      <c r="AW14" s="1"/>
      <c r="AX14" s="147"/>
      <c r="AY14" s="1"/>
      <c r="AZ14" s="147"/>
      <c r="BA14" s="147"/>
      <c r="BB14" s="147"/>
      <c r="BC14" s="1"/>
      <c r="BD14" s="147"/>
      <c r="BE14" s="1"/>
      <c r="BF14" s="147"/>
      <c r="BG14" s="1"/>
      <c r="BH14" s="1"/>
      <c r="BI14" s="306"/>
      <c r="BJ14" s="308"/>
      <c r="BK14" s="308"/>
      <c r="BL14" s="308"/>
      <c r="BM14" s="308"/>
      <c r="BN14" s="308"/>
      <c r="BO14" s="308"/>
      <c r="BP14" s="305"/>
      <c r="BQ14" s="312"/>
      <c r="BR14" s="306"/>
      <c r="BS14" s="308"/>
      <c r="BT14" s="308"/>
      <c r="BU14" s="308"/>
      <c r="BV14" s="308"/>
      <c r="BW14" s="308"/>
      <c r="BX14" s="308"/>
      <c r="BY14" s="308"/>
      <c r="BZ14" s="308"/>
      <c r="CA14" s="308"/>
      <c r="CB14" s="308"/>
      <c r="CC14" s="308"/>
      <c r="CD14" s="308"/>
      <c r="CE14" s="308"/>
      <c r="CF14" s="308"/>
      <c r="CG14" s="308"/>
      <c r="CH14" s="308"/>
      <c r="CI14" s="308"/>
      <c r="CJ14" s="308"/>
      <c r="CK14" s="308"/>
      <c r="CL14" s="305"/>
      <c r="CM14" s="312"/>
      <c r="CN14" s="306"/>
      <c r="CO14" s="308"/>
      <c r="CP14" s="308"/>
      <c r="CQ14" s="308"/>
      <c r="CR14" s="308"/>
      <c r="CS14" s="308"/>
      <c r="CT14" s="305"/>
      <c r="CU14" s="312"/>
      <c r="CV14" s="306"/>
      <c r="CW14" s="308"/>
      <c r="CX14" s="308"/>
      <c r="CY14" s="308"/>
      <c r="CZ14" s="308"/>
      <c r="DA14" s="308"/>
      <c r="DB14" s="308"/>
      <c r="DC14" s="308"/>
      <c r="DD14" s="308"/>
      <c r="DE14" s="308"/>
      <c r="DF14" s="305"/>
      <c r="DG14" s="312"/>
      <c r="DH14" s="306"/>
      <c r="DI14" s="308"/>
      <c r="DJ14" s="308"/>
      <c r="DK14" s="305"/>
      <c r="DL14" s="312"/>
      <c r="DM14" s="306"/>
      <c r="DN14" s="308"/>
      <c r="DO14" s="308"/>
      <c r="DP14" s="305"/>
      <c r="DQ14" s="312"/>
      <c r="DR14" s="306"/>
      <c r="DS14" s="308"/>
      <c r="DT14" s="308"/>
      <c r="DU14" s="305"/>
      <c r="DV14" s="312"/>
      <c r="DW14" s="306"/>
      <c r="DX14" s="308"/>
      <c r="DY14" s="308"/>
      <c r="DZ14" s="305"/>
      <c r="EA14" s="284"/>
      <c r="EB14" s="306"/>
      <c r="EC14" s="308"/>
      <c r="ED14" s="308"/>
      <c r="EE14" s="305"/>
      <c r="EF14" s="284"/>
      <c r="EG14" s="306"/>
      <c r="EH14" s="308"/>
      <c r="EI14" s="308"/>
      <c r="EJ14" s="305"/>
      <c r="EK14" s="284"/>
      <c r="EL14" s="306"/>
      <c r="EM14" s="308"/>
      <c r="EN14" s="308"/>
      <c r="EO14" s="305"/>
      <c r="EP14" s="201"/>
      <c r="FF14" s="228"/>
      <c r="FG14" s="281"/>
      <c r="FH14" s="281"/>
      <c r="FI14" s="281"/>
      <c r="FJ14" s="281"/>
      <c r="FK14" s="281"/>
      <c r="FL14" s="281"/>
    </row>
    <row r="15" spans="1:168" ht="13.8" thickBot="1" x14ac:dyDescent="0.3">
      <c r="A15" s="28"/>
      <c r="C15" s="501"/>
      <c r="D15" s="502"/>
      <c r="E15" s="503"/>
      <c r="F15" s="87"/>
      <c r="G15" s="196"/>
      <c r="H15" s="244"/>
      <c r="I15" s="180"/>
      <c r="K15" s="192"/>
      <c r="Q15" s="1"/>
      <c r="R15" s="11"/>
      <c r="S15" s="8"/>
      <c r="T15" s="8"/>
      <c r="U15" s="8"/>
      <c r="V15" s="122"/>
      <c r="W15" s="65"/>
      <c r="X15" s="11"/>
      <c r="Y15" s="8"/>
      <c r="Z15" s="8"/>
      <c r="AA15" s="8"/>
      <c r="AB15" s="8"/>
      <c r="AC15" s="12"/>
      <c r="AD15" s="8"/>
      <c r="AE15" s="8"/>
      <c r="AF15" s="8"/>
      <c r="AG15" s="8"/>
      <c r="AH15" s="8"/>
      <c r="AI15" s="8"/>
      <c r="AJ15" s="8"/>
      <c r="AK15" s="8"/>
      <c r="AL15" s="8"/>
      <c r="AM15" s="1"/>
      <c r="AN15" s="1"/>
      <c r="AO15" s="228"/>
      <c r="AP15" s="228"/>
      <c r="AQ15" s="228"/>
      <c r="AR15" s="228"/>
      <c r="AS15" s="1"/>
      <c r="AT15" s="228"/>
      <c r="AU15" s="228"/>
      <c r="AV15" s="147"/>
      <c r="AW15" s="1"/>
      <c r="AX15" s="147"/>
      <c r="AY15" s="1"/>
      <c r="AZ15" s="147"/>
      <c r="BA15" s="1"/>
      <c r="BB15" s="147"/>
      <c r="BC15" s="1"/>
      <c r="BD15" s="147"/>
      <c r="BE15" s="1"/>
      <c r="BF15" s="147"/>
      <c r="BG15" s="1"/>
      <c r="BH15" s="1"/>
      <c r="BI15" s="309"/>
      <c r="BJ15" s="310"/>
      <c r="BK15" s="310"/>
      <c r="BL15" s="310"/>
      <c r="BM15" s="310"/>
      <c r="BN15" s="310"/>
      <c r="BO15" s="310"/>
      <c r="BP15" s="311"/>
      <c r="BQ15" s="312"/>
      <c r="BR15" s="309"/>
      <c r="BS15" s="310"/>
      <c r="BT15" s="310"/>
      <c r="BU15" s="310"/>
      <c r="BV15" s="310"/>
      <c r="BW15" s="310"/>
      <c r="BX15" s="310"/>
      <c r="BY15" s="310"/>
      <c r="BZ15" s="310"/>
      <c r="CA15" s="310"/>
      <c r="CB15" s="310"/>
      <c r="CC15" s="310"/>
      <c r="CD15" s="310"/>
      <c r="CE15" s="310"/>
      <c r="CF15" s="310"/>
      <c r="CG15" s="310"/>
      <c r="CH15" s="310"/>
      <c r="CI15" s="310"/>
      <c r="CJ15" s="310"/>
      <c r="CK15" s="310"/>
      <c r="CL15" s="311"/>
      <c r="CM15" s="312"/>
      <c r="CN15" s="309"/>
      <c r="CO15" s="310"/>
      <c r="CP15" s="310"/>
      <c r="CQ15" s="310"/>
      <c r="CR15" s="310"/>
      <c r="CS15" s="310"/>
      <c r="CT15" s="311"/>
      <c r="CU15" s="312"/>
      <c r="CV15" s="309"/>
      <c r="CW15" s="310"/>
      <c r="CX15" s="310"/>
      <c r="CY15" s="310"/>
      <c r="CZ15" s="310"/>
      <c r="DA15" s="310"/>
      <c r="DB15" s="310"/>
      <c r="DC15" s="310"/>
      <c r="DD15" s="310"/>
      <c r="DE15" s="310"/>
      <c r="DF15" s="311"/>
      <c r="DG15" s="312"/>
      <c r="DH15" s="309"/>
      <c r="DI15" s="310"/>
      <c r="DJ15" s="310"/>
      <c r="DK15" s="311"/>
      <c r="DL15" s="312"/>
      <c r="DM15" s="309"/>
      <c r="DN15" s="310"/>
      <c r="DO15" s="310"/>
      <c r="DP15" s="311"/>
      <c r="DQ15" s="312"/>
      <c r="DR15" s="309"/>
      <c r="DS15" s="310"/>
      <c r="DT15" s="310"/>
      <c r="DU15" s="311"/>
      <c r="DV15" s="312"/>
      <c r="DW15" s="309"/>
      <c r="DX15" s="310"/>
      <c r="DY15" s="310"/>
      <c r="DZ15" s="311"/>
      <c r="EA15" s="284"/>
      <c r="EB15" s="309"/>
      <c r="EC15" s="310"/>
      <c r="ED15" s="310"/>
      <c r="EE15" s="311"/>
      <c r="EF15" s="284"/>
      <c r="EG15" s="309"/>
      <c r="EH15" s="310"/>
      <c r="EI15" s="310"/>
      <c r="EJ15" s="311"/>
      <c r="EK15" s="284"/>
      <c r="EL15" s="309"/>
      <c r="EM15" s="310"/>
      <c r="EN15" s="310"/>
      <c r="EO15" s="311"/>
      <c r="EP15" s="201"/>
      <c r="FF15" s="228"/>
      <c r="FG15" s="281"/>
      <c r="FH15" s="281"/>
      <c r="FI15" s="281"/>
      <c r="FJ15" s="281"/>
      <c r="FK15" s="281"/>
      <c r="FL15" s="281"/>
    </row>
    <row r="16" spans="1:168" ht="15.75" customHeight="1" thickBot="1" x14ac:dyDescent="0.3">
      <c r="A16" s="497" t="s">
        <v>640</v>
      </c>
      <c r="B16" s="215">
        <v>16</v>
      </c>
      <c r="C16" s="614" t="s">
        <v>649</v>
      </c>
      <c r="D16" s="615"/>
      <c r="E16" s="620"/>
      <c r="F16" s="621" t="s">
        <v>650</v>
      </c>
      <c r="G16" s="622"/>
      <c r="H16" s="622"/>
      <c r="I16" s="623"/>
      <c r="J16" s="193" t="s">
        <v>651</v>
      </c>
      <c r="K16" s="194"/>
      <c r="L16" s="194" t="s">
        <v>652</v>
      </c>
      <c r="M16" s="194" t="s">
        <v>653</v>
      </c>
      <c r="N16" s="10" t="s">
        <v>654</v>
      </c>
      <c r="O16" s="10" t="s">
        <v>655</v>
      </c>
      <c r="Q16" s="1"/>
      <c r="R16" s="39"/>
      <c r="S16" s="40"/>
      <c r="T16" s="40"/>
      <c r="U16" s="40"/>
      <c r="V16" s="41"/>
      <c r="W16" s="65"/>
      <c r="X16" s="39"/>
      <c r="Y16" s="40"/>
      <c r="Z16" s="40"/>
      <c r="AA16" s="40"/>
      <c r="AB16" s="41"/>
      <c r="AC16" s="41"/>
      <c r="AE16" s="123" t="s">
        <v>656</v>
      </c>
      <c r="AF16" s="123" t="s">
        <v>657</v>
      </c>
      <c r="AG16" s="123" t="s">
        <v>658</v>
      </c>
      <c r="AH16" s="123" t="s">
        <v>659</v>
      </c>
      <c r="AJ16" s="64" t="s">
        <v>584</v>
      </c>
      <c r="AK16" s="164" t="s">
        <v>660</v>
      </c>
      <c r="AL16" s="165" t="s">
        <v>661</v>
      </c>
      <c r="AM16" s="147"/>
      <c r="AN16" s="1"/>
      <c r="AO16" s="1"/>
      <c r="AP16" s="228"/>
      <c r="AQ16" s="228"/>
      <c r="AR16" s="228"/>
      <c r="AS16" s="1"/>
      <c r="AT16" s="504"/>
      <c r="AU16" s="231" t="str">
        <f t="shared" ref="AU16:AU47" si="4">IF(D16&lt;&gt;0,D16,"")</f>
        <v/>
      </c>
      <c r="AV16" s="505" t="s">
        <v>573</v>
      </c>
      <c r="AW16" s="506"/>
      <c r="AX16" s="505" t="s">
        <v>662</v>
      </c>
      <c r="AY16" s="506"/>
      <c r="AZ16" s="505" t="s">
        <v>575</v>
      </c>
      <c r="BA16" s="506"/>
      <c r="BB16" s="505" t="s">
        <v>576</v>
      </c>
      <c r="BC16" s="506"/>
      <c r="BD16" s="505" t="s">
        <v>577</v>
      </c>
      <c r="BE16" s="506"/>
      <c r="BF16" s="505" t="s">
        <v>578</v>
      </c>
      <c r="BG16" s="506"/>
      <c r="BH16" s="1"/>
      <c r="BI16" s="265">
        <f ca="1">'Master Control'!AA47</f>
        <v>0</v>
      </c>
      <c r="BJ16" s="266" t="str">
        <f>Filter_Business_Line_Main</f>
        <v>(select)</v>
      </c>
      <c r="BK16" s="267"/>
      <c r="BL16" s="267"/>
      <c r="BM16" s="267"/>
      <c r="BN16" s="267"/>
      <c r="BO16" s="267"/>
      <c r="BP16" s="267"/>
      <c r="BQ16" s="274"/>
      <c r="BR16" s="265">
        <f ca="1">'Master Control'!AJ47</f>
        <v>0</v>
      </c>
      <c r="BS16" s="275" t="str">
        <f>Filter_Business_Line_Sub</f>
        <v>(none)</v>
      </c>
      <c r="BT16" s="274"/>
      <c r="BU16" s="274"/>
      <c r="BV16" s="274"/>
      <c r="BW16" s="274"/>
      <c r="BX16" s="274"/>
      <c r="BY16" s="274"/>
      <c r="BZ16" s="274"/>
      <c r="CA16" s="274"/>
      <c r="CB16" s="274"/>
      <c r="CC16" s="274"/>
      <c r="CD16" s="274"/>
      <c r="CE16" s="274"/>
      <c r="CF16" s="274"/>
      <c r="CG16" s="274"/>
      <c r="CH16" s="274"/>
      <c r="CI16" s="274"/>
      <c r="CJ16" s="274"/>
      <c r="CK16" s="274"/>
      <c r="CL16" s="274"/>
      <c r="CM16" s="274"/>
      <c r="CN16" s="265">
        <f ca="1">'Master Control'!BF47</f>
        <v>0</v>
      </c>
      <c r="CO16" s="275" t="str">
        <f>Filter_Phase</f>
        <v>(select)</v>
      </c>
      <c r="CQ16" s="274"/>
      <c r="CR16" s="274"/>
      <c r="CS16" s="274"/>
      <c r="CT16" s="274"/>
      <c r="CU16" s="274"/>
      <c r="CV16" s="265">
        <f>SUM(CW16:DE16)</f>
        <v>0</v>
      </c>
      <c r="CW16" s="276">
        <f>'Master Control'!BO47</f>
        <v>0</v>
      </c>
      <c r="CX16" s="276">
        <f>'Master Control'!BP47</f>
        <v>0</v>
      </c>
      <c r="CY16" s="276">
        <f>'Master Control'!BQ47</f>
        <v>0</v>
      </c>
      <c r="CZ16" s="276">
        <f>'Master Control'!BR47</f>
        <v>0</v>
      </c>
      <c r="DA16" s="276">
        <f>'Master Control'!BS47</f>
        <v>0</v>
      </c>
      <c r="DB16" s="276">
        <f>'Master Control'!BT47</f>
        <v>0</v>
      </c>
      <c r="DC16" s="276">
        <f>'Master Control'!BU47</f>
        <v>0</v>
      </c>
      <c r="DD16" s="276">
        <f>'Master Control'!BV47</f>
        <v>0</v>
      </c>
      <c r="DE16" s="276">
        <f>'Master Control'!BW47</f>
        <v>0</v>
      </c>
      <c r="DF16" s="274"/>
      <c r="DG16" s="274"/>
      <c r="DH16" s="265">
        <f ca="1">'Master Control'!BZ47</f>
        <v>0</v>
      </c>
      <c r="DI16" s="275" t="str">
        <f>Filter_Size</f>
        <v>(select)</v>
      </c>
      <c r="DJ16" s="274"/>
      <c r="DK16" s="274"/>
      <c r="DL16" s="274"/>
      <c r="DM16" s="265">
        <f ca="1">'Master Control'!CE47</f>
        <v>0</v>
      </c>
      <c r="DN16" s="275" t="str">
        <f>Filter_Contract</f>
        <v>(select)</v>
      </c>
      <c r="DO16" s="274"/>
      <c r="DP16" s="274"/>
      <c r="DQ16" s="274"/>
      <c r="DR16" s="265">
        <f>'Master Control'!CJ47</f>
        <v>0</v>
      </c>
      <c r="DS16" s="275" t="str">
        <f>Filter_Corporate_Risk</f>
        <v>(select)</v>
      </c>
      <c r="DT16" s="274"/>
      <c r="DU16" s="274"/>
      <c r="DV16" s="274"/>
      <c r="DW16" s="265">
        <f>'Master Control'!CO47</f>
        <v>0</v>
      </c>
      <c r="DX16" s="275" t="str">
        <f>Filter_Distributed_Execution</f>
        <v>(select)</v>
      </c>
      <c r="DY16" s="274"/>
      <c r="DZ16" s="274"/>
      <c r="EA16" s="274"/>
      <c r="EB16" s="265">
        <f>'Master Control'!CT47</f>
        <v>0</v>
      </c>
      <c r="EC16" s="275" t="str">
        <f>Filter_Joint_Venture</f>
        <v>(select)</v>
      </c>
      <c r="ED16" s="274"/>
      <c r="EE16" s="274"/>
      <c r="EF16" s="274"/>
      <c r="EG16" s="265">
        <f>'Master Control'!CY47</f>
        <v>0</v>
      </c>
      <c r="EH16" s="275" t="str">
        <f>Filter_Modularization</f>
        <v>(select)</v>
      </c>
      <c r="EI16" s="274"/>
      <c r="EJ16" s="274"/>
      <c r="EK16" s="274"/>
      <c r="EL16" s="265">
        <f>'Master Control'!DD47</f>
        <v>0</v>
      </c>
      <c r="EM16" s="275" t="str">
        <f>Filter_Fluor_Entities</f>
        <v>(select)</v>
      </c>
      <c r="EN16" s="274"/>
      <c r="EO16" s="274"/>
      <c r="EP16" s="201"/>
      <c r="EQ16" s="277" t="s">
        <v>663</v>
      </c>
      <c r="ER16" s="277" t="s">
        <v>664</v>
      </c>
      <c r="ES16" s="277" t="s">
        <v>665</v>
      </c>
      <c r="ET16" s="277" t="s">
        <v>666</v>
      </c>
      <c r="EU16" s="277" t="s">
        <v>667</v>
      </c>
      <c r="EV16" s="277" t="s">
        <v>668</v>
      </c>
      <c r="EW16" s="277" t="s">
        <v>669</v>
      </c>
      <c r="EX16" s="277" t="s">
        <v>670</v>
      </c>
      <c r="EY16" s="277" t="s">
        <v>671</v>
      </c>
      <c r="EZ16" s="277" t="s">
        <v>672</v>
      </c>
      <c r="FA16" s="277" t="s">
        <v>673</v>
      </c>
      <c r="FF16" s="228"/>
      <c r="FG16" s="281"/>
      <c r="FH16" s="281"/>
      <c r="FI16" s="281"/>
      <c r="FJ16" s="281"/>
      <c r="FK16" s="281"/>
      <c r="FL16" s="281"/>
    </row>
    <row r="17" spans="1:168" ht="6" customHeight="1" x14ac:dyDescent="0.25">
      <c r="A17" s="28" t="s">
        <v>526</v>
      </c>
      <c r="C17" s="92"/>
      <c r="D17" s="3"/>
      <c r="E17" s="82"/>
      <c r="F17" s="191"/>
      <c r="G17" s="154"/>
      <c r="H17" s="187"/>
      <c r="I17" s="192"/>
      <c r="J17" s="94"/>
      <c r="K17" s="192"/>
      <c r="L17" s="507"/>
      <c r="M17" s="507"/>
      <c r="N17" s="507"/>
      <c r="O17" s="507"/>
      <c r="Q17" s="1"/>
      <c r="AE17" s="11"/>
      <c r="AF17" s="122"/>
      <c r="AG17" s="124" t="b">
        <f>AG18</f>
        <v>1</v>
      </c>
      <c r="AH17" s="124"/>
      <c r="AI17" s="168"/>
      <c r="AJ17" s="166"/>
      <c r="AK17" s="166"/>
      <c r="AL17" s="167"/>
      <c r="AM17" s="1"/>
      <c r="AN17" s="1"/>
      <c r="AO17" s="1"/>
      <c r="AP17" s="228"/>
      <c r="AQ17" s="228"/>
      <c r="AR17" s="228"/>
      <c r="AS17" s="1"/>
      <c r="AT17" s="230" t="str">
        <f t="shared" ref="AT17:AT64" si="5">IF(AG17&lt;&gt;TRUE,FALSE,"")</f>
        <v/>
      </c>
      <c r="AU17" s="231" t="str">
        <f t="shared" si="4"/>
        <v/>
      </c>
      <c r="AV17" s="227"/>
      <c r="AW17" s="230" t="str">
        <f>AW18</f>
        <v/>
      </c>
      <c r="AX17" s="227"/>
      <c r="AY17" s="230" t="str">
        <f>AY18</f>
        <v/>
      </c>
      <c r="AZ17" s="227"/>
      <c r="BA17" s="230" t="str">
        <f>BA18</f>
        <v/>
      </c>
      <c r="BB17" s="227"/>
      <c r="BC17" s="230" t="str">
        <f>BC18</f>
        <v/>
      </c>
      <c r="BD17" s="227"/>
      <c r="BE17" s="230" t="str">
        <f>BE18</f>
        <v/>
      </c>
      <c r="BF17" s="227"/>
      <c r="BG17" s="230" t="str">
        <f>BG18</f>
        <v/>
      </c>
      <c r="BH17" s="1"/>
      <c r="FE17" t="str">
        <f ca="1">FE18</f>
        <v>Hide</v>
      </c>
      <c r="FF17" s="228"/>
      <c r="FG17" s="281"/>
      <c r="FH17" s="281"/>
      <c r="FI17" s="281"/>
      <c r="FJ17" s="281"/>
      <c r="FK17" s="281"/>
      <c r="FL17" s="281"/>
    </row>
    <row r="18" spans="1:168" ht="26.4" x14ac:dyDescent="0.25">
      <c r="A18" s="28" t="s">
        <v>526</v>
      </c>
      <c r="C18" s="176" t="s">
        <v>558</v>
      </c>
      <c r="D18" s="316" t="str">
        <f>IF(Cklst_Style=4,IF(FIND("--",$C$3)=11,MID($C$3,9,1)&amp;"."&amp;AI18,MID($C$3,9,2)&amp;"."&amp;AI18),IF(FIND("--",$C$3)=9,MID($C$3,7,1)&amp;"."&amp;AI18,MID($C$3,7,2)&amp;"."&amp;AI18))</f>
        <v>6.1</v>
      </c>
      <c r="E18" s="484" t="s">
        <v>809</v>
      </c>
      <c r="F18" s="177"/>
      <c r="G18" s="508" t="s">
        <v>203</v>
      </c>
      <c r="H18" s="181"/>
      <c r="I18" s="151" t="s">
        <v>216</v>
      </c>
      <c r="J18" s="143"/>
      <c r="K18" s="192"/>
      <c r="L18" s="482"/>
      <c r="M18" s="482"/>
      <c r="N18" s="482"/>
      <c r="O18" s="482"/>
      <c r="Q18" s="1"/>
      <c r="R18" s="171"/>
      <c r="S18" s="171"/>
      <c r="T18" s="171"/>
      <c r="U18" s="171"/>
      <c r="AE18" s="11" t="b">
        <f>IF(F18=CHAR(80),TRUE,FALSE)</f>
        <v>0</v>
      </c>
      <c r="AF18" s="122" t="b">
        <f>IF(H18=CHAR(80),TRUE,FALSE)</f>
        <v>0</v>
      </c>
      <c r="AG18" s="12" t="b">
        <f>IF(OR(C18=CHAR(80),C18="."),TRUE,FALSE)</f>
        <v>1</v>
      </c>
      <c r="AH18" s="218">
        <v>0</v>
      </c>
      <c r="AI18" s="169">
        <v>1</v>
      </c>
      <c r="AJ18" s="160"/>
      <c r="AK18" s="160" t="b">
        <v>1</v>
      </c>
      <c r="AL18" s="161"/>
      <c r="AM18" s="1"/>
      <c r="AN18" s="1"/>
      <c r="AO18" s="1"/>
      <c r="AP18" s="228"/>
      <c r="AQ18" s="228"/>
      <c r="AR18" s="228"/>
      <c r="AS18" s="1"/>
      <c r="AT18" s="230" t="str">
        <f t="shared" si="5"/>
        <v/>
      </c>
      <c r="AU18" s="231" t="str">
        <f t="shared" si="4"/>
        <v>6.1</v>
      </c>
      <c r="AV18" s="318"/>
      <c r="AW18" s="230" t="str">
        <f>IF(AND(Setup_Flag=1,AV18="",$C18=""),FALSE,"")</f>
        <v/>
      </c>
      <c r="AX18" s="318"/>
      <c r="AY18" s="230" t="str">
        <f>IF(AND(MR2_Flag=1,AX18="",$C18=""),FALSE,"")</f>
        <v/>
      </c>
      <c r="AZ18" s="318"/>
      <c r="BA18" s="230" t="str">
        <f>IF(AND(DP_Flag=1,AZ18="",$C18=""),FALSE,"")</f>
        <v/>
      </c>
      <c r="BB18" s="318"/>
      <c r="BC18" s="230" t="str">
        <f>IF(AND(SS_Flag=1,BB18="",$C18=""),FALSE,"")</f>
        <v/>
      </c>
      <c r="BD18" s="318"/>
      <c r="BE18" s="230" t="str">
        <f>IF(AND(SP_Flag=1,BD18="",$C18=""),FALSE,"")</f>
        <v/>
      </c>
      <c r="BF18" s="318"/>
      <c r="BG18" s="230" t="str">
        <f>IF(AND(FM_Flag=1,BF18="",$C18=""),FALSE,"")</f>
        <v/>
      </c>
      <c r="BH18" s="1"/>
      <c r="BI18" s="268"/>
      <c r="BJ18" s="269" t="s">
        <v>675</v>
      </c>
      <c r="BK18" s="269" t="s">
        <v>675</v>
      </c>
      <c r="BL18" s="269" t="s">
        <v>675</v>
      </c>
      <c r="BM18" s="269" t="s">
        <v>675</v>
      </c>
      <c r="BN18" s="269" t="s">
        <v>675</v>
      </c>
      <c r="BO18" s="269" t="s">
        <v>675</v>
      </c>
      <c r="BP18" s="270" t="str">
        <f ca="1">IF(OR(BI$16=0,BR$16&lt;&gt;0),"",IF(OFFSET(BI18,0,BI$16)="Y",1,IF(OFFSET(BI18,0,BI$16)="N",0,"")))</f>
        <v/>
      </c>
      <c r="BQ18" s="278"/>
      <c r="BR18" s="268"/>
      <c r="BS18" s="269" t="s">
        <v>675</v>
      </c>
      <c r="BT18" s="269" t="s">
        <v>675</v>
      </c>
      <c r="BU18" s="269" t="s">
        <v>675</v>
      </c>
      <c r="BV18" s="269" t="s">
        <v>675</v>
      </c>
      <c r="BW18" s="269" t="s">
        <v>675</v>
      </c>
      <c r="BX18" s="269" t="s">
        <v>675</v>
      </c>
      <c r="BY18" s="269" t="s">
        <v>675</v>
      </c>
      <c r="BZ18" s="269" t="s">
        <v>675</v>
      </c>
      <c r="CA18" s="269" t="s">
        <v>675</v>
      </c>
      <c r="CB18" s="269" t="s">
        <v>675</v>
      </c>
      <c r="CC18" s="269" t="s">
        <v>675</v>
      </c>
      <c r="CD18" s="269" t="s">
        <v>675</v>
      </c>
      <c r="CE18" s="269" t="s">
        <v>675</v>
      </c>
      <c r="CF18" s="269" t="s">
        <v>675</v>
      </c>
      <c r="CG18" s="269" t="s">
        <v>675</v>
      </c>
      <c r="CH18" s="269" t="s">
        <v>675</v>
      </c>
      <c r="CI18" s="269" t="s">
        <v>675</v>
      </c>
      <c r="CJ18" s="269" t="s">
        <v>675</v>
      </c>
      <c r="CK18" s="269" t="s">
        <v>675</v>
      </c>
      <c r="CL18" s="270" t="str">
        <f ca="1">IF(BR$16=0,"",IF(OFFSET(BR18,0,BR$16)="Y",1,IF(OFFSET(BR18,0,BR$16)="N",0,"")))</f>
        <v/>
      </c>
      <c r="CM18" s="278"/>
      <c r="CN18" s="268"/>
      <c r="CO18" s="269" t="s">
        <v>675</v>
      </c>
      <c r="CP18" s="269" t="s">
        <v>675</v>
      </c>
      <c r="CQ18" s="269" t="s">
        <v>675</v>
      </c>
      <c r="CR18" s="269" t="s">
        <v>675</v>
      </c>
      <c r="CS18" s="269" t="s">
        <v>675</v>
      </c>
      <c r="CT18" s="270" t="str">
        <f ca="1">IF(OR(CN$16=0,CW$16&lt;&gt;0),"",IF(CW$16=1,0,IF(OFFSET(CN18,0,CN$16)="Y",1,IF(OFFSET(CN18,0,CN$16)="N",0,""))))</f>
        <v/>
      </c>
      <c r="CU18" s="188"/>
      <c r="CV18" s="268"/>
      <c r="CW18" s="269" t="s">
        <v>675</v>
      </c>
      <c r="CX18" s="269" t="s">
        <v>675</v>
      </c>
      <c r="CY18" s="269" t="s">
        <v>675</v>
      </c>
      <c r="CZ18" s="269" t="s">
        <v>675</v>
      </c>
      <c r="DA18" s="269" t="s">
        <v>675</v>
      </c>
      <c r="DB18" s="269" t="s">
        <v>675</v>
      </c>
      <c r="DC18" s="269" t="s">
        <v>675</v>
      </c>
      <c r="DD18" s="269" t="s">
        <v>675</v>
      </c>
      <c r="DE18" s="269" t="s">
        <v>675</v>
      </c>
      <c r="DF18" s="270" t="str">
        <f>IF(CV$16=0,"",IF(OR(AND(CW$16=1,CW18="Y"),AND(CX$16=1,CX18="Y"),AND(CY$16=1,CY18="Y"),AND(CZ$16=1,CZ18="Y"),AND(DA$16=1,DA18="Y"),AND(DB$16=1,DB18="Y"),AND(DC$16=1,DC18="Y"),AND(DD$16=1,DD18="Y"),AND(DE$16=1,DE18="Y")),1,IF(OR(AND(CW$16=1,CW18="N"),AND(CX$16=1,CX18="N"),AND(CY$16=1,CY18="N"),AND(CZ$16=1,CZ18="N"),AND(DA$16=1,DA18="N"),AND(DB$16=1,DB18="N"),AND(DC$16=1,DC18="N"),AND(DD$16=1,DD18="N"),AND(DE$16=1,DE18="N")),0,"")))</f>
        <v/>
      </c>
      <c r="DG18" s="188"/>
      <c r="DH18" s="268"/>
      <c r="DI18" s="269" t="s">
        <v>675</v>
      </c>
      <c r="DJ18" s="269" t="s">
        <v>675</v>
      </c>
      <c r="DK18" s="270" t="str">
        <f ca="1">IF(DH$16=0,"",IF(OFFSET(DH18,0,DH$16)="Y",1,IF(OFFSET(DH18,0,DH$16)="N",0,"")))</f>
        <v/>
      </c>
      <c r="DL18" s="188"/>
      <c r="DM18" s="268"/>
      <c r="DN18" s="269" t="s">
        <v>675</v>
      </c>
      <c r="DO18" s="269" t="s">
        <v>675</v>
      </c>
      <c r="DP18" s="270" t="str">
        <f ca="1">IF(DM$16=0,"",IF(OFFSET(DM18,0,DM$16)="Y",1,IF(OFFSET(DM18,0,DM$16)="N",0,"")))</f>
        <v/>
      </c>
      <c r="DQ18" s="188"/>
      <c r="DR18" s="268"/>
      <c r="DS18" s="269" t="s">
        <v>676</v>
      </c>
      <c r="DT18" s="279"/>
      <c r="DU18" s="270" t="str">
        <f ca="1">IF(DR$16=0,"",IF(AND(OFFSET(DR18,0,1)="Y",DS$16="Yes"),1,IF(OFFSET(DR18,0,1)="N",1,0)))</f>
        <v/>
      </c>
      <c r="DV18" s="188"/>
      <c r="DW18" s="268"/>
      <c r="DX18" s="269" t="s">
        <v>676</v>
      </c>
      <c r="DY18" s="279"/>
      <c r="DZ18" s="270" t="str">
        <f ca="1">IF(DW$16=0,"",IF(AND(OFFSET(DW18,0,1)="Y",DX$16="Yes"),1,IF(OFFSET(DW18,0,1)="N",1,0)))</f>
        <v/>
      </c>
      <c r="EA18" s="188"/>
      <c r="EB18" s="268"/>
      <c r="EC18" s="269" t="s">
        <v>676</v>
      </c>
      <c r="ED18" s="279"/>
      <c r="EE18" s="270" t="str">
        <f ca="1">IF(EB$16=0,"",IF(AND(OFFSET(EB18,0,1)="Y",EC$16="Yes"),1,IF(OFFSET(EB18,0,1)="N",1,0)))</f>
        <v/>
      </c>
      <c r="EF18" s="188"/>
      <c r="EG18" s="268"/>
      <c r="EH18" s="269" t="s">
        <v>676</v>
      </c>
      <c r="EI18" s="279"/>
      <c r="EJ18" s="270" t="str">
        <f ca="1">IF(EG$16=0,"",IF(AND(OFFSET(EG18,0,1)="Y",EH$16="Yes"),1,IF(OFFSET(EG18,0,1)="N",1,0)))</f>
        <v/>
      </c>
      <c r="EK18" s="188"/>
      <c r="EL18" s="268"/>
      <c r="EM18" s="269" t="s">
        <v>676</v>
      </c>
      <c r="EN18" s="279"/>
      <c r="EO18" s="270" t="str">
        <f ca="1">IF(EL$16=0,"",IF(AND(OFFSET(EL18,0,1)="Y",EM$16="Yes"),1,IF(OFFSET(EL18,0,1)="N",1,0)))</f>
        <v/>
      </c>
      <c r="EP18" s="271"/>
      <c r="EQ18" s="509" t="str">
        <f ca="1">BP18</f>
        <v/>
      </c>
      <c r="ER18" s="509" t="str">
        <f t="shared" ref="ER18" ca="1" si="6">CL18</f>
        <v/>
      </c>
      <c r="ES18" s="509" t="str">
        <f t="shared" ref="ES18" ca="1" si="7">CT18</f>
        <v/>
      </c>
      <c r="ET18" s="509" t="str">
        <f t="shared" ref="ET18" si="8">DF18</f>
        <v/>
      </c>
      <c r="EU18" s="509" t="str">
        <f t="shared" ref="EU18" ca="1" si="9">DK18</f>
        <v/>
      </c>
      <c r="EV18" s="509" t="str">
        <f t="shared" ref="EV18" ca="1" si="10">DP18</f>
        <v/>
      </c>
      <c r="EW18" s="509" t="str">
        <f t="shared" ref="EW18" ca="1" si="11">DU18</f>
        <v/>
      </c>
      <c r="EX18" s="509" t="str">
        <f t="shared" ref="EX18" ca="1" si="12">DZ18</f>
        <v/>
      </c>
      <c r="EY18" s="509" t="str">
        <f t="shared" ref="EY18" ca="1" si="13">EE18</f>
        <v/>
      </c>
      <c r="EZ18" s="509" t="str">
        <f t="shared" ref="EZ18" ca="1" si="14">EJ18</f>
        <v/>
      </c>
      <c r="FA18" s="509" t="str">
        <f t="shared" ref="FA18" ca="1" si="15">EO18</f>
        <v/>
      </c>
      <c r="FC18" s="509">
        <f t="shared" ref="FC18" ca="1" si="16">COUNTA(EQ18:FA18)-COUNTBLANK(EQ18:FA18)</f>
        <v>0</v>
      </c>
      <c r="FD18" s="280">
        <f t="shared" ref="FD18" ca="1" si="17">SUM(EQ18:FA18)</f>
        <v>0</v>
      </c>
      <c r="FE18" s="280" t="str">
        <f t="shared" ref="FE18" ca="1" si="18">IF(AND(FC18=FD18,FD18&gt;0),"Show","Hide")</f>
        <v>Hide</v>
      </c>
      <c r="FF18" s="228"/>
      <c r="FG18" s="281"/>
      <c r="FH18" s="281"/>
      <c r="FI18" s="281"/>
      <c r="FJ18" s="281"/>
      <c r="FK18" s="281"/>
      <c r="FL18" s="281"/>
    </row>
    <row r="19" spans="1:168" ht="6" customHeight="1" x14ac:dyDescent="0.25">
      <c r="A19" s="28" t="s">
        <v>526</v>
      </c>
      <c r="C19" s="93"/>
      <c r="D19" s="128"/>
      <c r="E19" s="86"/>
      <c r="F19" s="195"/>
      <c r="G19" s="153"/>
      <c r="H19" s="182"/>
      <c r="I19" s="196"/>
      <c r="J19" s="96"/>
      <c r="K19" s="196"/>
      <c r="L19" s="127"/>
      <c r="M19" s="127"/>
      <c r="N19" s="127"/>
      <c r="O19" s="127"/>
      <c r="Q19" s="1"/>
      <c r="AE19" s="11"/>
      <c r="AF19" s="122"/>
      <c r="AG19" s="12" t="b">
        <f>AG18</f>
        <v>1</v>
      </c>
      <c r="AH19" s="12"/>
      <c r="AI19" s="168"/>
      <c r="AJ19" s="166"/>
      <c r="AK19" s="166"/>
      <c r="AL19" s="167"/>
      <c r="AM19" s="1"/>
      <c r="AN19" s="1"/>
      <c r="AO19" s="1"/>
      <c r="AP19" s="228"/>
      <c r="AQ19" s="228"/>
      <c r="AR19" s="228"/>
      <c r="AS19" s="1"/>
      <c r="AT19" s="230" t="str">
        <f t="shared" si="5"/>
        <v/>
      </c>
      <c r="AU19" s="231" t="str">
        <f t="shared" si="4"/>
        <v/>
      </c>
      <c r="AV19" s="227"/>
      <c r="AW19" s="230" t="str">
        <f>AW18</f>
        <v/>
      </c>
      <c r="AX19" s="227"/>
      <c r="AY19" s="230" t="str">
        <f>AY18</f>
        <v/>
      </c>
      <c r="AZ19" s="227"/>
      <c r="BA19" s="230" t="str">
        <f>BA18</f>
        <v/>
      </c>
      <c r="BB19" s="227"/>
      <c r="BC19" s="230" t="str">
        <f>BC18</f>
        <v/>
      </c>
      <c r="BD19" s="227"/>
      <c r="BE19" s="230" t="str">
        <f>BE18</f>
        <v/>
      </c>
      <c r="BF19" s="227"/>
      <c r="BG19" s="230" t="str">
        <f>BG18</f>
        <v/>
      </c>
      <c r="BH19" s="1"/>
      <c r="FE19" t="str">
        <f ca="1">FE18</f>
        <v>Hide</v>
      </c>
      <c r="FF19" s="228"/>
      <c r="FG19" s="281"/>
      <c r="FH19" s="281"/>
      <c r="FI19" s="281"/>
      <c r="FJ19" s="281"/>
      <c r="FK19" s="281"/>
      <c r="FL19" s="281"/>
    </row>
    <row r="20" spans="1:168" ht="6" customHeight="1" x14ac:dyDescent="0.25">
      <c r="A20" s="28" t="s">
        <v>526</v>
      </c>
      <c r="C20" s="92"/>
      <c r="D20" s="3"/>
      <c r="E20" s="82"/>
      <c r="F20" s="191"/>
      <c r="G20" s="154"/>
      <c r="H20" s="187"/>
      <c r="I20" s="192"/>
      <c r="J20" s="94"/>
      <c r="K20" s="192"/>
      <c r="L20" s="507"/>
      <c r="M20" s="507"/>
      <c r="N20" s="507"/>
      <c r="O20" s="507"/>
      <c r="Q20" s="1"/>
      <c r="AE20" s="11"/>
      <c r="AF20" s="122"/>
      <c r="AG20" s="124" t="b">
        <f>AG21</f>
        <v>1</v>
      </c>
      <c r="AH20" s="124"/>
      <c r="AI20" s="168"/>
      <c r="AJ20" s="166"/>
      <c r="AK20" s="166"/>
      <c r="AL20" s="167"/>
      <c r="AM20" s="1"/>
      <c r="AN20" s="1"/>
      <c r="AO20" s="1"/>
      <c r="AP20" s="1"/>
      <c r="AQ20" s="1"/>
      <c r="AR20" s="1"/>
      <c r="AS20" s="1"/>
      <c r="AT20" s="230" t="str">
        <f t="shared" si="5"/>
        <v/>
      </c>
      <c r="AU20" s="231" t="str">
        <f t="shared" si="4"/>
        <v/>
      </c>
      <c r="AV20" s="227"/>
      <c r="AW20" s="230" t="str">
        <f>AW21</f>
        <v/>
      </c>
      <c r="AX20" s="227"/>
      <c r="AY20" s="230" t="str">
        <f>AY21</f>
        <v/>
      </c>
      <c r="AZ20" s="227"/>
      <c r="BA20" s="230" t="str">
        <f>BA21</f>
        <v/>
      </c>
      <c r="BB20" s="227"/>
      <c r="BC20" s="230" t="str">
        <f>BC21</f>
        <v/>
      </c>
      <c r="BD20" s="227"/>
      <c r="BE20" s="230" t="str">
        <f>BE21</f>
        <v/>
      </c>
      <c r="BF20" s="227"/>
      <c r="BG20" s="230" t="str">
        <f>BG21</f>
        <v/>
      </c>
      <c r="BH20" s="1"/>
      <c r="FE20" s="90" t="str">
        <f ca="1">FE21</f>
        <v>Hide</v>
      </c>
      <c r="FF20" s="228"/>
      <c r="FG20" s="281"/>
      <c r="FH20" s="281"/>
      <c r="FI20" s="281"/>
      <c r="FJ20" s="281"/>
      <c r="FK20" s="281"/>
      <c r="FL20" s="281"/>
    </row>
    <row r="21" spans="1:168" ht="26.4" x14ac:dyDescent="0.25">
      <c r="A21" s="28" t="s">
        <v>526</v>
      </c>
      <c r="C21" s="176" t="s">
        <v>558</v>
      </c>
      <c r="D21" s="316" t="str">
        <f>IF(Cklst_Style=4,IF(FIND("--",$C$3)=11,MID($C$3,9,1)&amp;"."&amp;AI21,MID($C$3,9,2)&amp;"."&amp;AI21),IF(FIND("--",$C$3)=9,MID($C$3,7,1)&amp;"."&amp;AI21,MID($C$3,7,2)&amp;"."&amp;AI21))</f>
        <v>6.2</v>
      </c>
      <c r="E21" s="481" t="s">
        <v>810</v>
      </c>
      <c r="F21" s="177"/>
      <c r="G21" s="508" t="s">
        <v>203</v>
      </c>
      <c r="H21" s="181"/>
      <c r="I21" s="151" t="s">
        <v>216</v>
      </c>
      <c r="J21" s="143"/>
      <c r="K21" s="192"/>
      <c r="L21" s="482"/>
      <c r="M21" s="482"/>
      <c r="N21" s="482"/>
      <c r="O21" s="482"/>
      <c r="Q21" s="1"/>
      <c r="R21" s="171"/>
      <c r="S21" s="171"/>
      <c r="T21" s="171"/>
      <c r="U21" s="171"/>
      <c r="AE21" s="11" t="b">
        <f>IF(F21=CHAR(80),TRUE,FALSE)</f>
        <v>0</v>
      </c>
      <c r="AF21" s="122" t="b">
        <f>IF(H21=CHAR(80),TRUE,FALSE)</f>
        <v>0</v>
      </c>
      <c r="AG21" s="12" t="b">
        <f>IF(OR(C21=CHAR(80),C21="."),TRUE,FALSE)</f>
        <v>1</v>
      </c>
      <c r="AH21" s="218">
        <v>0</v>
      </c>
      <c r="AI21" s="169">
        <v>2</v>
      </c>
      <c r="AJ21" s="160"/>
      <c r="AK21" s="160" t="b">
        <v>1</v>
      </c>
      <c r="AL21" s="161"/>
      <c r="AM21" s="1"/>
      <c r="AN21" s="1"/>
      <c r="AO21" s="1"/>
      <c r="AP21" s="1"/>
      <c r="AQ21" s="1"/>
      <c r="AR21" s="1"/>
      <c r="AS21" s="1"/>
      <c r="AT21" s="230" t="str">
        <f t="shared" si="5"/>
        <v/>
      </c>
      <c r="AU21" s="231" t="str">
        <f t="shared" si="4"/>
        <v>6.2</v>
      </c>
      <c r="AV21" s="318"/>
      <c r="AW21" s="230" t="str">
        <f>IF(AND(Setup_Flag=1,AV21="",$C21=""),FALSE,"")</f>
        <v/>
      </c>
      <c r="AX21" s="318"/>
      <c r="AY21" s="230" t="str">
        <f>IF(AND(MR2_Flag=1,AX21="",$C21=""),FALSE,"")</f>
        <v/>
      </c>
      <c r="AZ21" s="318"/>
      <c r="BA21" s="230" t="str">
        <f>IF(AND(DP_Flag=1,AZ21="",$C21=""),FALSE,"")</f>
        <v/>
      </c>
      <c r="BB21" s="318"/>
      <c r="BC21" s="230" t="str">
        <f>IF(AND(SS_Flag=1,BB21="",$C21=""),FALSE,"")</f>
        <v/>
      </c>
      <c r="BD21" s="318"/>
      <c r="BE21" s="230" t="str">
        <f>IF(AND(SP_Flag=1,BD21="",$C21=""),FALSE,"")</f>
        <v/>
      </c>
      <c r="BF21" s="318"/>
      <c r="BG21" s="230" t="str">
        <f>IF(AND(FM_Flag=1,BF21="",$C21=""),FALSE,"")</f>
        <v/>
      </c>
      <c r="BH21" s="1"/>
      <c r="BI21" s="268"/>
      <c r="BJ21" s="269" t="s">
        <v>675</v>
      </c>
      <c r="BK21" s="269" t="s">
        <v>675</v>
      </c>
      <c r="BL21" s="269" t="s">
        <v>675</v>
      </c>
      <c r="BM21" s="269" t="s">
        <v>675</v>
      </c>
      <c r="BN21" s="269" t="s">
        <v>675</v>
      </c>
      <c r="BO21" s="269" t="s">
        <v>675</v>
      </c>
      <c r="BP21" s="270" t="str">
        <f ca="1">IF(OR(BI$16=0,BR$16&lt;&gt;0),"",IF(OFFSET(BI21,0,BI$16)="Y",1,IF(OFFSET(BI21,0,BI$16)="N",0,"")))</f>
        <v/>
      </c>
      <c r="BQ21" s="278"/>
      <c r="BR21" s="268"/>
      <c r="BS21" s="269" t="s">
        <v>675</v>
      </c>
      <c r="BT21" s="269" t="s">
        <v>675</v>
      </c>
      <c r="BU21" s="269" t="s">
        <v>675</v>
      </c>
      <c r="BV21" s="269" t="s">
        <v>675</v>
      </c>
      <c r="BW21" s="269" t="s">
        <v>675</v>
      </c>
      <c r="BX21" s="269" t="s">
        <v>675</v>
      </c>
      <c r="BY21" s="269" t="s">
        <v>675</v>
      </c>
      <c r="BZ21" s="269" t="s">
        <v>675</v>
      </c>
      <c r="CA21" s="269" t="s">
        <v>675</v>
      </c>
      <c r="CB21" s="269" t="s">
        <v>675</v>
      </c>
      <c r="CC21" s="269" t="s">
        <v>675</v>
      </c>
      <c r="CD21" s="269" t="s">
        <v>675</v>
      </c>
      <c r="CE21" s="269" t="s">
        <v>675</v>
      </c>
      <c r="CF21" s="269" t="s">
        <v>675</v>
      </c>
      <c r="CG21" s="269" t="s">
        <v>675</v>
      </c>
      <c r="CH21" s="269" t="s">
        <v>675</v>
      </c>
      <c r="CI21" s="269" t="s">
        <v>675</v>
      </c>
      <c r="CJ21" s="269" t="s">
        <v>675</v>
      </c>
      <c r="CK21" s="269" t="s">
        <v>675</v>
      </c>
      <c r="CL21" s="270" t="str">
        <f ca="1">IF(BR$16=0,"",IF(OFFSET(BR21,0,BR$16)="Y",1,IF(OFFSET(BR21,0,BR$16)="N",0,"")))</f>
        <v/>
      </c>
      <c r="CM21" s="278"/>
      <c r="CN21" s="268"/>
      <c r="CO21" s="269" t="s">
        <v>675</v>
      </c>
      <c r="CP21" s="269" t="s">
        <v>675</v>
      </c>
      <c r="CQ21" s="269" t="s">
        <v>675</v>
      </c>
      <c r="CR21" s="269" t="s">
        <v>675</v>
      </c>
      <c r="CS21" s="269" t="s">
        <v>675</v>
      </c>
      <c r="CT21" s="270" t="str">
        <f ca="1">IF(OR(CN$16=0,CW$16&lt;&gt;0),"",IF(CW$16=1,0,IF(OFFSET(CN21,0,CN$16)="Y",1,IF(OFFSET(CN21,0,CN$16)="N",0,""))))</f>
        <v/>
      </c>
      <c r="CU21" s="188"/>
      <c r="CV21" s="268"/>
      <c r="CW21" s="269" t="s">
        <v>675</v>
      </c>
      <c r="CX21" s="269" t="s">
        <v>675</v>
      </c>
      <c r="CY21" s="269" t="s">
        <v>675</v>
      </c>
      <c r="CZ21" s="269" t="s">
        <v>675</v>
      </c>
      <c r="DA21" s="269" t="s">
        <v>675</v>
      </c>
      <c r="DB21" s="269" t="s">
        <v>675</v>
      </c>
      <c r="DC21" s="269" t="s">
        <v>675</v>
      </c>
      <c r="DD21" s="269" t="s">
        <v>675</v>
      </c>
      <c r="DE21" s="269" t="s">
        <v>675</v>
      </c>
      <c r="DF21" s="270" t="str">
        <f>IF(CV$16=0,"",IF(OR(AND(CW$16=1,CW21="Y"),AND(CX$16=1,CX21="Y"),AND(CY$16=1,CY21="Y"),AND(CZ$16=1,CZ21="Y"),AND(DA$16=1,DA21="Y"),AND(DB$16=1,DB21="Y"),AND(DC$16=1,DC21="Y"),AND(DD$16=1,DD21="Y"),AND(DE$16=1,DE21="Y")),1,IF(OR(AND(CW$16=1,CW21="N"),AND(CX$16=1,CX21="N"),AND(CY$16=1,CY21="N"),AND(CZ$16=1,CZ21="N"),AND(DA$16=1,DA21="N"),AND(DB$16=1,DB21="N"),AND(DC$16=1,DC21="N"),AND(DD$16=1,DD21="N"),AND(DE$16=1,DE21="N")),0,"")))</f>
        <v/>
      </c>
      <c r="DG21" s="188"/>
      <c r="DH21" s="268"/>
      <c r="DI21" s="269" t="s">
        <v>675</v>
      </c>
      <c r="DJ21" s="269" t="s">
        <v>675</v>
      </c>
      <c r="DK21" s="270" t="str">
        <f ca="1">IF(DH$16=0,"",IF(OFFSET(DH21,0,DH$16)="Y",1,IF(OFFSET(DH21,0,DH$16)="N",0,"")))</f>
        <v/>
      </c>
      <c r="DL21" s="188"/>
      <c r="DM21" s="268"/>
      <c r="DN21" s="269" t="s">
        <v>675</v>
      </c>
      <c r="DO21" s="269" t="s">
        <v>675</v>
      </c>
      <c r="DP21" s="270" t="str">
        <f ca="1">IF(DM$16=0,"",IF(OFFSET(DM21,0,DM$16)="Y",1,IF(OFFSET(DM21,0,DM$16)="N",0,"")))</f>
        <v/>
      </c>
      <c r="DQ21" s="188"/>
      <c r="DR21" s="268"/>
      <c r="DS21" s="269" t="s">
        <v>676</v>
      </c>
      <c r="DT21" s="279"/>
      <c r="DU21" s="270" t="str">
        <f ca="1">IF(DR$16=0,"",IF(AND(OFFSET(DR21,0,1)="Y",DS$16="Yes"),1,IF(OFFSET(DR21,0,1)="N",1,0)))</f>
        <v/>
      </c>
      <c r="DV21" s="188"/>
      <c r="DW21" s="268"/>
      <c r="DX21" s="269" t="s">
        <v>676</v>
      </c>
      <c r="DY21" s="279"/>
      <c r="DZ21" s="270" t="str">
        <f ca="1">IF(DW$16=0,"",IF(AND(OFFSET(DW21,0,1)="Y",DX$16="Yes"),1,IF(OFFSET(DW21,0,1)="N",1,0)))</f>
        <v/>
      </c>
      <c r="EA21" s="188"/>
      <c r="EB21" s="268"/>
      <c r="EC21" s="269" t="s">
        <v>676</v>
      </c>
      <c r="ED21" s="279"/>
      <c r="EE21" s="270" t="str">
        <f ca="1">IF(EB$16=0,"",IF(AND(OFFSET(EB21,0,1)="Y",EC$16="Yes"),1,IF(OFFSET(EB21,0,1)="N",1,0)))</f>
        <v/>
      </c>
      <c r="EF21" s="188"/>
      <c r="EG21" s="268"/>
      <c r="EH21" s="269" t="s">
        <v>676</v>
      </c>
      <c r="EI21" s="279"/>
      <c r="EJ21" s="270" t="str">
        <f ca="1">IF(EG$16=0,"",IF(AND(OFFSET(EG21,0,1)="Y",EH$16="Yes"),1,IF(OFFSET(EG21,0,1)="N",1,0)))</f>
        <v/>
      </c>
      <c r="EK21" s="188"/>
      <c r="EL21" s="268"/>
      <c r="EM21" s="269" t="s">
        <v>676</v>
      </c>
      <c r="EN21" s="279"/>
      <c r="EO21" s="270" t="str">
        <f ca="1">IF(EL$16=0,"",IF(AND(OFFSET(EL21,0,1)="Y",EM$16="Yes"),1,IF(OFFSET(EL21,0,1)="N",1,0)))</f>
        <v/>
      </c>
      <c r="EP21" s="271"/>
      <c r="EQ21" s="509" t="str">
        <f ca="1">BP21</f>
        <v/>
      </c>
      <c r="ER21" s="509" t="str">
        <f t="shared" ref="ER21" ca="1" si="19">CL21</f>
        <v/>
      </c>
      <c r="ES21" s="509" t="str">
        <f t="shared" ref="ES21" ca="1" si="20">CT21</f>
        <v/>
      </c>
      <c r="ET21" s="509" t="str">
        <f t="shared" ref="ET21" si="21">DF21</f>
        <v/>
      </c>
      <c r="EU21" s="509" t="str">
        <f t="shared" ref="EU21" ca="1" si="22">DK21</f>
        <v/>
      </c>
      <c r="EV21" s="509" t="str">
        <f t="shared" ref="EV21" ca="1" si="23">DP21</f>
        <v/>
      </c>
      <c r="EW21" s="509" t="str">
        <f t="shared" ref="EW21" ca="1" si="24">DU21</f>
        <v/>
      </c>
      <c r="EX21" s="509" t="str">
        <f t="shared" ref="EX21" ca="1" si="25">DZ21</f>
        <v/>
      </c>
      <c r="EY21" s="509" t="str">
        <f t="shared" ref="EY21" ca="1" si="26">EE21</f>
        <v/>
      </c>
      <c r="EZ21" s="509" t="str">
        <f t="shared" ref="EZ21" ca="1" si="27">EJ21</f>
        <v/>
      </c>
      <c r="FA21" s="509" t="str">
        <f t="shared" ref="FA21" ca="1" si="28">EO21</f>
        <v/>
      </c>
      <c r="FC21" s="509">
        <f t="shared" ref="FC21" ca="1" si="29">COUNTA(EQ21:FA21)-COUNTBLANK(EQ21:FA21)</f>
        <v>0</v>
      </c>
      <c r="FD21" s="280">
        <f t="shared" ref="FD21" ca="1" si="30">SUM(EQ21:FA21)</f>
        <v>0</v>
      </c>
      <c r="FE21" s="280" t="str">
        <f t="shared" ref="FE21" ca="1" si="31">IF(AND(FC21=FD21,FD21&gt;0),"Show","Hide")</f>
        <v>Hide</v>
      </c>
      <c r="FF21" s="228"/>
      <c r="FG21" s="281"/>
      <c r="FH21" s="281"/>
      <c r="FI21" s="281"/>
      <c r="FJ21" s="281"/>
      <c r="FK21" s="281"/>
      <c r="FL21" s="281"/>
    </row>
    <row r="22" spans="1:168" ht="6" customHeight="1" x14ac:dyDescent="0.25">
      <c r="A22" s="28" t="s">
        <v>526</v>
      </c>
      <c r="C22" s="93"/>
      <c r="D22" s="128"/>
      <c r="E22" s="86"/>
      <c r="F22" s="195"/>
      <c r="G22" s="153"/>
      <c r="H22" s="182"/>
      <c r="I22" s="196"/>
      <c r="J22" s="96"/>
      <c r="K22" s="196"/>
      <c r="L22" s="127"/>
      <c r="M22" s="127"/>
      <c r="N22" s="127"/>
      <c r="O22" s="127"/>
      <c r="Q22" s="1"/>
      <c r="AE22" s="11"/>
      <c r="AF22" s="122"/>
      <c r="AG22" s="12" t="b">
        <f>AG21</f>
        <v>1</v>
      </c>
      <c r="AH22" s="12"/>
      <c r="AI22" s="168"/>
      <c r="AJ22" s="166"/>
      <c r="AK22" s="166"/>
      <c r="AL22" s="167"/>
      <c r="AM22" s="1"/>
      <c r="AN22" s="1"/>
      <c r="AO22" s="1"/>
      <c r="AP22" s="1"/>
      <c r="AQ22" s="1"/>
      <c r="AR22" s="1"/>
      <c r="AS22" s="1"/>
      <c r="AT22" s="230" t="str">
        <f t="shared" si="5"/>
        <v/>
      </c>
      <c r="AU22" s="231" t="str">
        <f t="shared" si="4"/>
        <v/>
      </c>
      <c r="AV22" s="227"/>
      <c r="AW22" s="230" t="str">
        <f>AW21</f>
        <v/>
      </c>
      <c r="AX22" s="227"/>
      <c r="AY22" s="230" t="str">
        <f>AY21</f>
        <v/>
      </c>
      <c r="AZ22" s="227"/>
      <c r="BA22" s="230" t="str">
        <f>BA21</f>
        <v/>
      </c>
      <c r="BB22" s="227"/>
      <c r="BC22" s="230" t="str">
        <f>BC21</f>
        <v/>
      </c>
      <c r="BD22" s="227"/>
      <c r="BE22" s="230" t="str">
        <f>BE21</f>
        <v/>
      </c>
      <c r="BF22" s="227"/>
      <c r="BG22" s="230" t="str">
        <f>BG21</f>
        <v/>
      </c>
      <c r="BH22" s="1"/>
      <c r="FE22" s="90" t="str">
        <f ca="1">FE21</f>
        <v>Hide</v>
      </c>
      <c r="FF22" s="228"/>
      <c r="FG22" s="281"/>
      <c r="FH22" s="281"/>
      <c r="FI22" s="281"/>
      <c r="FJ22" s="281"/>
      <c r="FK22" s="281"/>
      <c r="FL22" s="281"/>
    </row>
    <row r="23" spans="1:168" ht="6" customHeight="1" x14ac:dyDescent="0.25">
      <c r="A23" s="28" t="s">
        <v>526</v>
      </c>
      <c r="C23" s="92"/>
      <c r="D23" s="3"/>
      <c r="E23" s="82"/>
      <c r="F23" s="191"/>
      <c r="G23" s="154"/>
      <c r="H23" s="187"/>
      <c r="I23" s="192"/>
      <c r="J23" s="94"/>
      <c r="K23" s="192"/>
      <c r="L23" s="507"/>
      <c r="M23" s="507"/>
      <c r="N23" s="507"/>
      <c r="O23" s="507"/>
      <c r="Q23" s="1"/>
      <c r="AE23" s="11"/>
      <c r="AF23" s="122"/>
      <c r="AG23" s="124" t="b">
        <f>AG24</f>
        <v>1</v>
      </c>
      <c r="AH23" s="124"/>
      <c r="AI23" s="168"/>
      <c r="AJ23" s="166"/>
      <c r="AK23" s="166"/>
      <c r="AL23" s="167"/>
      <c r="AM23" s="1"/>
      <c r="AN23" s="1"/>
      <c r="AO23" s="1"/>
      <c r="AP23" s="1"/>
      <c r="AQ23" s="1"/>
      <c r="AR23" s="1"/>
      <c r="AS23" s="1"/>
      <c r="AT23" s="230" t="str">
        <f t="shared" si="5"/>
        <v/>
      </c>
      <c r="AU23" s="231" t="str">
        <f t="shared" si="4"/>
        <v/>
      </c>
      <c r="AV23" s="227"/>
      <c r="AW23" s="230" t="str">
        <f>AW24</f>
        <v/>
      </c>
      <c r="AX23" s="227"/>
      <c r="AY23" s="230" t="str">
        <f>AY24</f>
        <v/>
      </c>
      <c r="AZ23" s="227"/>
      <c r="BA23" s="230" t="str">
        <f>BA24</f>
        <v/>
      </c>
      <c r="BB23" s="227"/>
      <c r="BC23" s="230" t="str">
        <f>BC24</f>
        <v/>
      </c>
      <c r="BD23" s="227"/>
      <c r="BE23" s="230" t="str">
        <f>BE24</f>
        <v/>
      </c>
      <c r="BF23" s="227"/>
      <c r="BG23" s="230" t="str">
        <f>BG24</f>
        <v/>
      </c>
      <c r="BH23" s="1"/>
      <c r="FE23" s="90" t="str">
        <f ca="1">FE24</f>
        <v>Hide</v>
      </c>
      <c r="FF23" s="228"/>
      <c r="FG23" s="281"/>
      <c r="FH23" s="281"/>
      <c r="FI23" s="281"/>
      <c r="FJ23" s="281"/>
      <c r="FK23" s="281"/>
      <c r="FL23" s="281"/>
    </row>
    <row r="24" spans="1:168" ht="15" x14ac:dyDescent="0.25">
      <c r="A24" s="28" t="s">
        <v>526</v>
      </c>
      <c r="C24" s="176" t="s">
        <v>558</v>
      </c>
      <c r="D24" s="316" t="str">
        <f>IF(Cklst_Style=4,IF(FIND("--",$C$3)=11,MID($C$3,9,1)&amp;"."&amp;AI24,MID($C$3,9,2)&amp;"."&amp;AI24),IF(FIND("--",$C$3)=9,MID($C$3,7,1)&amp;"."&amp;AI24,MID($C$3,7,2)&amp;"."&amp;AI24))</f>
        <v>6.3</v>
      </c>
      <c r="E24" s="481" t="s">
        <v>811</v>
      </c>
      <c r="F24" s="177"/>
      <c r="G24" s="508" t="s">
        <v>203</v>
      </c>
      <c r="H24" s="181"/>
      <c r="I24" s="151" t="s">
        <v>216</v>
      </c>
      <c r="J24" s="143"/>
      <c r="K24" s="192"/>
      <c r="L24" s="482"/>
      <c r="M24" s="482"/>
      <c r="N24" s="482"/>
      <c r="O24" s="482"/>
      <c r="Q24" s="1"/>
      <c r="R24" s="171"/>
      <c r="S24" s="171"/>
      <c r="T24" s="171"/>
      <c r="U24" s="171"/>
      <c r="AE24" s="11" t="b">
        <f>IF(F24=CHAR(80),TRUE,FALSE)</f>
        <v>0</v>
      </c>
      <c r="AF24" s="122" t="b">
        <f>IF(H24=CHAR(80),TRUE,FALSE)</f>
        <v>0</v>
      </c>
      <c r="AG24" s="12" t="b">
        <f>IF(OR(C24=CHAR(80),C24="."),TRUE,FALSE)</f>
        <v>1</v>
      </c>
      <c r="AH24" s="218">
        <v>0</v>
      </c>
      <c r="AI24" s="169">
        <v>3</v>
      </c>
      <c r="AJ24" s="160"/>
      <c r="AK24" s="160" t="b">
        <v>1</v>
      </c>
      <c r="AL24" s="161"/>
      <c r="AM24" s="1"/>
      <c r="AN24" s="1"/>
      <c r="AO24" s="1"/>
      <c r="AP24" s="1"/>
      <c r="AQ24" s="1"/>
      <c r="AR24" s="1"/>
      <c r="AS24" s="1"/>
      <c r="AT24" s="230" t="str">
        <f t="shared" si="5"/>
        <v/>
      </c>
      <c r="AU24" s="231" t="str">
        <f t="shared" si="4"/>
        <v>6.3</v>
      </c>
      <c r="AV24" s="318"/>
      <c r="AW24" s="230" t="str">
        <f>IF(AND(Setup_Flag=1,AV24="",$C24=""),FALSE,"")</f>
        <v/>
      </c>
      <c r="AX24" s="318"/>
      <c r="AY24" s="230" t="str">
        <f>IF(AND(MR2_Flag=1,AX24="",$C24=""),FALSE,"")</f>
        <v/>
      </c>
      <c r="AZ24" s="318"/>
      <c r="BA24" s="230" t="str">
        <f>IF(AND(DP_Flag=1,AZ24="",$C24=""),FALSE,"")</f>
        <v/>
      </c>
      <c r="BB24" s="318"/>
      <c r="BC24" s="230" t="str">
        <f>IF(AND(SS_Flag=1,BB24="",$C24=""),FALSE,"")</f>
        <v/>
      </c>
      <c r="BD24" s="318"/>
      <c r="BE24" s="230" t="str">
        <f>IF(AND(SP_Flag=1,BD24="",$C24=""),FALSE,"")</f>
        <v/>
      </c>
      <c r="BF24" s="318"/>
      <c r="BG24" s="230" t="str">
        <f>IF(AND(FM_Flag=1,BF24="",$C24=""),FALSE,"")</f>
        <v/>
      </c>
      <c r="BH24" s="1"/>
      <c r="BI24" s="268"/>
      <c r="BJ24" s="269" t="s">
        <v>675</v>
      </c>
      <c r="BK24" s="269" t="s">
        <v>675</v>
      </c>
      <c r="BL24" s="269" t="s">
        <v>675</v>
      </c>
      <c r="BM24" s="269" t="s">
        <v>675</v>
      </c>
      <c r="BN24" s="269" t="s">
        <v>675</v>
      </c>
      <c r="BO24" s="269" t="s">
        <v>675</v>
      </c>
      <c r="BP24" s="270" t="str">
        <f ca="1">IF(OR(BI$16=0,BR$16&lt;&gt;0),"",IF(OFFSET(BI24,0,BI$16)="Y",1,IF(OFFSET(BI24,0,BI$16)="N",0,"")))</f>
        <v/>
      </c>
      <c r="BQ24" s="278"/>
      <c r="BR24" s="268"/>
      <c r="BS24" s="269" t="s">
        <v>675</v>
      </c>
      <c r="BT24" s="269" t="s">
        <v>675</v>
      </c>
      <c r="BU24" s="269" t="s">
        <v>675</v>
      </c>
      <c r="BV24" s="269" t="s">
        <v>675</v>
      </c>
      <c r="BW24" s="269" t="s">
        <v>675</v>
      </c>
      <c r="BX24" s="269" t="s">
        <v>675</v>
      </c>
      <c r="BY24" s="269" t="s">
        <v>675</v>
      </c>
      <c r="BZ24" s="269" t="s">
        <v>675</v>
      </c>
      <c r="CA24" s="269" t="s">
        <v>675</v>
      </c>
      <c r="CB24" s="269" t="s">
        <v>675</v>
      </c>
      <c r="CC24" s="269" t="s">
        <v>675</v>
      </c>
      <c r="CD24" s="269" t="s">
        <v>675</v>
      </c>
      <c r="CE24" s="269" t="s">
        <v>675</v>
      </c>
      <c r="CF24" s="269" t="s">
        <v>675</v>
      </c>
      <c r="CG24" s="269" t="s">
        <v>675</v>
      </c>
      <c r="CH24" s="269" t="s">
        <v>675</v>
      </c>
      <c r="CI24" s="269" t="s">
        <v>675</v>
      </c>
      <c r="CJ24" s="269" t="s">
        <v>675</v>
      </c>
      <c r="CK24" s="269" t="s">
        <v>675</v>
      </c>
      <c r="CL24" s="270" t="str">
        <f ca="1">IF(BR$16=0,"",IF(OFFSET(BR24,0,BR$16)="Y",1,IF(OFFSET(BR24,0,BR$16)="N",0,"")))</f>
        <v/>
      </c>
      <c r="CM24" s="278"/>
      <c r="CN24" s="268"/>
      <c r="CO24" s="269" t="s">
        <v>675</v>
      </c>
      <c r="CP24" s="269" t="s">
        <v>675</v>
      </c>
      <c r="CQ24" s="269" t="s">
        <v>675</v>
      </c>
      <c r="CR24" s="269" t="s">
        <v>675</v>
      </c>
      <c r="CS24" s="269" t="s">
        <v>675</v>
      </c>
      <c r="CT24" s="270" t="str">
        <f ca="1">IF(OR(CN$16=0,CW$16&lt;&gt;0),"",IF(CW$16=1,0,IF(OFFSET(CN24,0,CN$16)="Y",1,IF(OFFSET(CN24,0,CN$16)="N",0,""))))</f>
        <v/>
      </c>
      <c r="CU24" s="188"/>
      <c r="CV24" s="268"/>
      <c r="CW24" s="269" t="s">
        <v>675</v>
      </c>
      <c r="CX24" s="269" t="s">
        <v>675</v>
      </c>
      <c r="CY24" s="269" t="s">
        <v>675</v>
      </c>
      <c r="CZ24" s="269" t="s">
        <v>675</v>
      </c>
      <c r="DA24" s="269" t="s">
        <v>675</v>
      </c>
      <c r="DB24" s="269" t="s">
        <v>675</v>
      </c>
      <c r="DC24" s="269" t="s">
        <v>675</v>
      </c>
      <c r="DD24" s="269" t="s">
        <v>675</v>
      </c>
      <c r="DE24" s="269" t="s">
        <v>675</v>
      </c>
      <c r="DF24" s="270" t="str">
        <f>IF(CV$16=0,"",IF(OR(AND(CW$16=1,CW24="Y"),AND(CX$16=1,CX24="Y"),AND(CY$16=1,CY24="Y"),AND(CZ$16=1,CZ24="Y"),AND(DA$16=1,DA24="Y"),AND(DB$16=1,DB24="Y"),AND(DC$16=1,DC24="Y"),AND(DD$16=1,DD24="Y"),AND(DE$16=1,DE24="Y")),1,IF(OR(AND(CW$16=1,CW24="N"),AND(CX$16=1,CX24="N"),AND(CY$16=1,CY24="N"),AND(CZ$16=1,CZ24="N"),AND(DA$16=1,DA24="N"),AND(DB$16=1,DB24="N"),AND(DC$16=1,DC24="N"),AND(DD$16=1,DD24="N"),AND(DE$16=1,DE24="N")),0,"")))</f>
        <v/>
      </c>
      <c r="DG24" s="188"/>
      <c r="DH24" s="268"/>
      <c r="DI24" s="269" t="s">
        <v>675</v>
      </c>
      <c r="DJ24" s="269" t="s">
        <v>675</v>
      </c>
      <c r="DK24" s="270" t="str">
        <f ca="1">IF(DH$16=0,"",IF(OFFSET(DH24,0,DH$16)="Y",1,IF(OFFSET(DH24,0,DH$16)="N",0,"")))</f>
        <v/>
      </c>
      <c r="DL24" s="188"/>
      <c r="DM24" s="268"/>
      <c r="DN24" s="269" t="s">
        <v>675</v>
      </c>
      <c r="DO24" s="269" t="s">
        <v>675</v>
      </c>
      <c r="DP24" s="270" t="str">
        <f ca="1">IF(DM$16=0,"",IF(OFFSET(DM24,0,DM$16)="Y",1,IF(OFFSET(DM24,0,DM$16)="N",0,"")))</f>
        <v/>
      </c>
      <c r="DQ24" s="188"/>
      <c r="DR24" s="268"/>
      <c r="DS24" s="269" t="s">
        <v>676</v>
      </c>
      <c r="DT24" s="279"/>
      <c r="DU24" s="270" t="str">
        <f ca="1">IF(DR$16=0,"",IF(AND(OFFSET(DR24,0,1)="Y",DS$16="Yes"),1,IF(OFFSET(DR24,0,1)="N",1,0)))</f>
        <v/>
      </c>
      <c r="DV24" s="188"/>
      <c r="DW24" s="268"/>
      <c r="DX24" s="269" t="s">
        <v>676</v>
      </c>
      <c r="DY24" s="279"/>
      <c r="DZ24" s="270" t="str">
        <f ca="1">IF(DW$16=0,"",IF(AND(OFFSET(DW24,0,1)="Y",DX$16="Yes"),1,IF(OFFSET(DW24,0,1)="N",1,0)))</f>
        <v/>
      </c>
      <c r="EA24" s="188"/>
      <c r="EB24" s="268"/>
      <c r="EC24" s="269" t="s">
        <v>676</v>
      </c>
      <c r="ED24" s="279"/>
      <c r="EE24" s="270" t="str">
        <f ca="1">IF(EB$16=0,"",IF(AND(OFFSET(EB24,0,1)="Y",EC$16="Yes"),1,IF(OFFSET(EB24,0,1)="N",1,0)))</f>
        <v/>
      </c>
      <c r="EF24" s="188"/>
      <c r="EG24" s="268"/>
      <c r="EH24" s="269" t="s">
        <v>676</v>
      </c>
      <c r="EI24" s="279"/>
      <c r="EJ24" s="270" t="str">
        <f ca="1">IF(EG$16=0,"",IF(AND(OFFSET(EG24,0,1)="Y",EH$16="Yes"),1,IF(OFFSET(EG24,0,1)="N",1,0)))</f>
        <v/>
      </c>
      <c r="EK24" s="188"/>
      <c r="EL24" s="268"/>
      <c r="EM24" s="269" t="s">
        <v>676</v>
      </c>
      <c r="EN24" s="279"/>
      <c r="EO24" s="270" t="str">
        <f ca="1">IF(EL$16=0,"",IF(AND(OFFSET(EL24,0,1)="Y",EM$16="Yes"),1,IF(OFFSET(EL24,0,1)="N",1,0)))</f>
        <v/>
      </c>
      <c r="EP24" s="271"/>
      <c r="EQ24" s="509" t="str">
        <f ca="1">BP24</f>
        <v/>
      </c>
      <c r="ER24" s="509" t="str">
        <f t="shared" ref="ER24" ca="1" si="32">CL24</f>
        <v/>
      </c>
      <c r="ES24" s="509" t="str">
        <f t="shared" ref="ES24" ca="1" si="33">CT24</f>
        <v/>
      </c>
      <c r="ET24" s="509" t="str">
        <f t="shared" ref="ET24" si="34">DF24</f>
        <v/>
      </c>
      <c r="EU24" s="509" t="str">
        <f t="shared" ref="EU24" ca="1" si="35">DK24</f>
        <v/>
      </c>
      <c r="EV24" s="509" t="str">
        <f t="shared" ref="EV24" ca="1" si="36">DP24</f>
        <v/>
      </c>
      <c r="EW24" s="509" t="str">
        <f t="shared" ref="EW24" ca="1" si="37">DU24</f>
        <v/>
      </c>
      <c r="EX24" s="509" t="str">
        <f t="shared" ref="EX24" ca="1" si="38">DZ24</f>
        <v/>
      </c>
      <c r="EY24" s="509" t="str">
        <f t="shared" ref="EY24" ca="1" si="39">EE24</f>
        <v/>
      </c>
      <c r="EZ24" s="509" t="str">
        <f t="shared" ref="EZ24" ca="1" si="40">EJ24</f>
        <v/>
      </c>
      <c r="FA24" s="509" t="str">
        <f t="shared" ref="FA24" ca="1" si="41">EO24</f>
        <v/>
      </c>
      <c r="FC24" s="509">
        <f t="shared" ref="FC24" ca="1" si="42">COUNTA(EQ24:FA24)-COUNTBLANK(EQ24:FA24)</f>
        <v>0</v>
      </c>
      <c r="FD24" s="280">
        <f t="shared" ref="FD24" ca="1" si="43">SUM(EQ24:FA24)</f>
        <v>0</v>
      </c>
      <c r="FE24" s="280" t="str">
        <f t="shared" ref="FE24" ca="1" si="44">IF(AND(FC24=FD24,FD24&gt;0),"Show","Hide")</f>
        <v>Hide</v>
      </c>
      <c r="FF24" s="228"/>
      <c r="FG24" s="281"/>
      <c r="FH24" s="281"/>
      <c r="FI24" s="281"/>
      <c r="FJ24" s="281"/>
      <c r="FK24" s="281"/>
      <c r="FL24" s="281"/>
    </row>
    <row r="25" spans="1:168" ht="6" customHeight="1" x14ac:dyDescent="0.25">
      <c r="A25" s="28" t="s">
        <v>526</v>
      </c>
      <c r="C25" s="93"/>
      <c r="D25" s="128"/>
      <c r="E25" s="86"/>
      <c r="F25" s="195"/>
      <c r="G25" s="153"/>
      <c r="H25" s="182"/>
      <c r="I25" s="196"/>
      <c r="J25" s="96"/>
      <c r="K25" s="196"/>
      <c r="L25" s="127"/>
      <c r="M25" s="127"/>
      <c r="N25" s="127"/>
      <c r="O25" s="127"/>
      <c r="Q25" s="1"/>
      <c r="AE25" s="11"/>
      <c r="AF25" s="122"/>
      <c r="AG25" s="12" t="b">
        <f>AG24</f>
        <v>1</v>
      </c>
      <c r="AH25" s="12"/>
      <c r="AI25" s="168"/>
      <c r="AJ25" s="166"/>
      <c r="AK25" s="166"/>
      <c r="AL25" s="167"/>
      <c r="AM25" s="1"/>
      <c r="AN25" s="1"/>
      <c r="AO25" s="1"/>
      <c r="AP25" s="1"/>
      <c r="AQ25" s="1"/>
      <c r="AR25" s="1"/>
      <c r="AS25" s="1"/>
      <c r="AT25" s="230" t="str">
        <f t="shared" si="5"/>
        <v/>
      </c>
      <c r="AU25" s="231" t="str">
        <f t="shared" si="4"/>
        <v/>
      </c>
      <c r="AV25" s="227"/>
      <c r="AW25" s="230" t="str">
        <f>AW24</f>
        <v/>
      </c>
      <c r="AX25" s="227"/>
      <c r="AY25" s="230" t="str">
        <f>AY24</f>
        <v/>
      </c>
      <c r="AZ25" s="227"/>
      <c r="BA25" s="230" t="str">
        <f>BA24</f>
        <v/>
      </c>
      <c r="BB25" s="227"/>
      <c r="BC25" s="230" t="str">
        <f>BC24</f>
        <v/>
      </c>
      <c r="BD25" s="227"/>
      <c r="BE25" s="230" t="str">
        <f>BE24</f>
        <v/>
      </c>
      <c r="BF25" s="227"/>
      <c r="BG25" s="230" t="str">
        <f>BG24</f>
        <v/>
      </c>
      <c r="BH25" s="1"/>
      <c r="FE25" s="90" t="str">
        <f ca="1">FE24</f>
        <v>Hide</v>
      </c>
      <c r="FF25" s="228"/>
      <c r="FG25" s="281"/>
      <c r="FH25" s="281"/>
      <c r="FI25" s="281"/>
      <c r="FJ25" s="281"/>
      <c r="FK25" s="281"/>
      <c r="FL25" s="281"/>
    </row>
    <row r="26" spans="1:168" ht="6" customHeight="1" x14ac:dyDescent="0.25">
      <c r="A26" s="28" t="s">
        <v>526</v>
      </c>
      <c r="C26" s="92"/>
      <c r="D26" s="3"/>
      <c r="E26" s="82"/>
      <c r="F26" s="191"/>
      <c r="G26" s="154"/>
      <c r="H26" s="187"/>
      <c r="I26" s="192"/>
      <c r="J26" s="94"/>
      <c r="K26" s="192"/>
      <c r="L26" s="507"/>
      <c r="M26" s="507"/>
      <c r="N26" s="507"/>
      <c r="O26" s="507"/>
      <c r="Q26" s="1"/>
      <c r="AE26" s="11"/>
      <c r="AF26" s="122"/>
      <c r="AG26" s="124" t="b">
        <f>AG27</f>
        <v>1</v>
      </c>
      <c r="AH26" s="124"/>
      <c r="AI26" s="168"/>
      <c r="AJ26" s="166"/>
      <c r="AK26" s="166"/>
      <c r="AL26" s="167"/>
      <c r="AM26" s="1"/>
      <c r="AN26" s="1"/>
      <c r="AO26" s="1"/>
      <c r="AP26" s="1"/>
      <c r="AQ26" s="1"/>
      <c r="AR26" s="1"/>
      <c r="AS26" s="1"/>
      <c r="AT26" s="230" t="str">
        <f t="shared" si="5"/>
        <v/>
      </c>
      <c r="AU26" s="231" t="str">
        <f t="shared" si="4"/>
        <v/>
      </c>
      <c r="AV26" s="227"/>
      <c r="AW26" s="230" t="str">
        <f>AW27</f>
        <v/>
      </c>
      <c r="AX26" s="227"/>
      <c r="AY26" s="230" t="str">
        <f>AY27</f>
        <v/>
      </c>
      <c r="AZ26" s="227"/>
      <c r="BA26" s="230" t="str">
        <f>BA27</f>
        <v/>
      </c>
      <c r="BB26" s="227"/>
      <c r="BC26" s="230" t="str">
        <f>BC27</f>
        <v/>
      </c>
      <c r="BD26" s="227"/>
      <c r="BE26" s="230" t="str">
        <f>BE27</f>
        <v/>
      </c>
      <c r="BF26" s="227"/>
      <c r="BG26" s="230" t="str">
        <f>BG27</f>
        <v/>
      </c>
      <c r="BH26" s="1"/>
      <c r="FE26" s="90" t="str">
        <f ca="1">FE27</f>
        <v>Hide</v>
      </c>
      <c r="FF26" s="228"/>
      <c r="FG26" s="281"/>
      <c r="FH26" s="281"/>
      <c r="FI26" s="281"/>
      <c r="FJ26" s="281"/>
      <c r="FK26" s="281"/>
      <c r="FL26" s="281"/>
    </row>
    <row r="27" spans="1:168" ht="26.4" x14ac:dyDescent="0.25">
      <c r="A27" s="28" t="s">
        <v>526</v>
      </c>
      <c r="C27" s="176" t="s">
        <v>558</v>
      </c>
      <c r="D27" s="316" t="str">
        <f>IF(Cklst_Style=4,IF(FIND("--",$C$3)=11,MID($C$3,9,1)&amp;"."&amp;AI27,MID($C$3,9,2)&amp;"."&amp;AI27),IF(FIND("--",$C$3)=9,MID($C$3,7,1)&amp;"."&amp;AI27,MID($C$3,7,2)&amp;"."&amp;AI27))</f>
        <v>6.4</v>
      </c>
      <c r="E27" s="481" t="s">
        <v>812</v>
      </c>
      <c r="F27" s="177"/>
      <c r="G27" s="508" t="s">
        <v>203</v>
      </c>
      <c r="H27" s="181"/>
      <c r="I27" s="151" t="s">
        <v>216</v>
      </c>
      <c r="J27" s="143"/>
      <c r="K27" s="192"/>
      <c r="L27" s="482"/>
      <c r="M27" s="482"/>
      <c r="N27" s="482"/>
      <c r="O27" s="482"/>
      <c r="Q27" s="1"/>
      <c r="R27" s="171"/>
      <c r="S27" s="171"/>
      <c r="T27" s="171"/>
      <c r="U27" s="171"/>
      <c r="AE27" s="11" t="b">
        <f>IF(F27=CHAR(80),TRUE,FALSE)</f>
        <v>0</v>
      </c>
      <c r="AF27" s="122" t="b">
        <f>IF(H27=CHAR(80),TRUE,FALSE)</f>
        <v>0</v>
      </c>
      <c r="AG27" s="12" t="b">
        <f>IF(OR(C27=CHAR(80),C27="."),TRUE,FALSE)</f>
        <v>1</v>
      </c>
      <c r="AH27" s="218">
        <v>0</v>
      </c>
      <c r="AI27" s="169">
        <v>4</v>
      </c>
      <c r="AJ27" s="160"/>
      <c r="AK27" s="160" t="b">
        <v>1</v>
      </c>
      <c r="AL27" s="161"/>
      <c r="AM27" s="1"/>
      <c r="AN27" s="1"/>
      <c r="AO27" s="1"/>
      <c r="AP27" s="1"/>
      <c r="AQ27" s="1"/>
      <c r="AR27" s="1"/>
      <c r="AS27" s="1"/>
      <c r="AT27" s="230" t="str">
        <f t="shared" si="5"/>
        <v/>
      </c>
      <c r="AU27" s="231" t="str">
        <f t="shared" si="4"/>
        <v>6.4</v>
      </c>
      <c r="AV27" s="318"/>
      <c r="AW27" s="230" t="str">
        <f>IF(AND(Setup_Flag=1,AV27="",$C27=""),FALSE,"")</f>
        <v/>
      </c>
      <c r="AX27" s="318"/>
      <c r="AY27" s="230" t="str">
        <f>IF(AND(MR2_Flag=1,AX27="",$C27=""),FALSE,"")</f>
        <v/>
      </c>
      <c r="AZ27" s="318"/>
      <c r="BA27" s="230" t="str">
        <f>IF(AND(DP_Flag=1,AZ27="",$C27=""),FALSE,"")</f>
        <v/>
      </c>
      <c r="BB27" s="318"/>
      <c r="BC27" s="230" t="str">
        <f>IF(AND(SS_Flag=1,BB27="",$C27=""),FALSE,"")</f>
        <v/>
      </c>
      <c r="BD27" s="318"/>
      <c r="BE27" s="230" t="str">
        <f>IF(AND(SP_Flag=1,BD27="",$C27=""),FALSE,"")</f>
        <v/>
      </c>
      <c r="BF27" s="318"/>
      <c r="BG27" s="230" t="str">
        <f>IF(AND(FM_Flag=1,BF27="",$C27=""),FALSE,"")</f>
        <v/>
      </c>
      <c r="BH27" s="1"/>
      <c r="BI27" s="268"/>
      <c r="BJ27" s="269" t="s">
        <v>675</v>
      </c>
      <c r="BK27" s="269" t="s">
        <v>675</v>
      </c>
      <c r="BL27" s="269" t="s">
        <v>675</v>
      </c>
      <c r="BM27" s="269" t="s">
        <v>675</v>
      </c>
      <c r="BN27" s="269" t="s">
        <v>675</v>
      </c>
      <c r="BO27" s="269" t="s">
        <v>675</v>
      </c>
      <c r="BP27" s="270" t="str">
        <f ca="1">IF(OR(BI$16=0,BR$16&lt;&gt;0),"",IF(OFFSET(BI27,0,BI$16)="Y",1,IF(OFFSET(BI27,0,BI$16)="N",0,"")))</f>
        <v/>
      </c>
      <c r="BQ27" s="278"/>
      <c r="BR27" s="268"/>
      <c r="BS27" s="269" t="s">
        <v>675</v>
      </c>
      <c r="BT27" s="269" t="s">
        <v>675</v>
      </c>
      <c r="BU27" s="269" t="s">
        <v>675</v>
      </c>
      <c r="BV27" s="269" t="s">
        <v>675</v>
      </c>
      <c r="BW27" s="269" t="s">
        <v>675</v>
      </c>
      <c r="BX27" s="269" t="s">
        <v>675</v>
      </c>
      <c r="BY27" s="269" t="s">
        <v>675</v>
      </c>
      <c r="BZ27" s="269" t="s">
        <v>675</v>
      </c>
      <c r="CA27" s="269" t="s">
        <v>675</v>
      </c>
      <c r="CB27" s="269" t="s">
        <v>675</v>
      </c>
      <c r="CC27" s="269" t="s">
        <v>675</v>
      </c>
      <c r="CD27" s="269" t="s">
        <v>675</v>
      </c>
      <c r="CE27" s="269" t="s">
        <v>675</v>
      </c>
      <c r="CF27" s="269" t="s">
        <v>675</v>
      </c>
      <c r="CG27" s="269" t="s">
        <v>675</v>
      </c>
      <c r="CH27" s="269" t="s">
        <v>675</v>
      </c>
      <c r="CI27" s="269" t="s">
        <v>675</v>
      </c>
      <c r="CJ27" s="269" t="s">
        <v>675</v>
      </c>
      <c r="CK27" s="269" t="s">
        <v>675</v>
      </c>
      <c r="CL27" s="270" t="str">
        <f ca="1">IF(BR$16=0,"",IF(OFFSET(BR27,0,BR$16)="Y",1,IF(OFFSET(BR27,0,BR$16)="N",0,"")))</f>
        <v/>
      </c>
      <c r="CM27" s="278"/>
      <c r="CN27" s="268"/>
      <c r="CO27" s="269" t="s">
        <v>675</v>
      </c>
      <c r="CP27" s="269" t="s">
        <v>675</v>
      </c>
      <c r="CQ27" s="269" t="s">
        <v>675</v>
      </c>
      <c r="CR27" s="269" t="s">
        <v>675</v>
      </c>
      <c r="CS27" s="269" t="s">
        <v>675</v>
      </c>
      <c r="CT27" s="270" t="str">
        <f ca="1">IF(OR(CN$16=0,CW$16&lt;&gt;0),"",IF(CW$16=1,0,IF(OFFSET(CN27,0,CN$16)="Y",1,IF(OFFSET(CN27,0,CN$16)="N",0,""))))</f>
        <v/>
      </c>
      <c r="CU27" s="188"/>
      <c r="CV27" s="268"/>
      <c r="CW27" s="269" t="s">
        <v>675</v>
      </c>
      <c r="CX27" s="269" t="s">
        <v>675</v>
      </c>
      <c r="CY27" s="269" t="s">
        <v>675</v>
      </c>
      <c r="CZ27" s="269" t="s">
        <v>675</v>
      </c>
      <c r="DA27" s="269" t="s">
        <v>675</v>
      </c>
      <c r="DB27" s="269" t="s">
        <v>675</v>
      </c>
      <c r="DC27" s="269" t="s">
        <v>675</v>
      </c>
      <c r="DD27" s="269" t="s">
        <v>675</v>
      </c>
      <c r="DE27" s="269" t="s">
        <v>675</v>
      </c>
      <c r="DF27" s="270" t="str">
        <f>IF(CV$16=0,"",IF(OR(AND(CW$16=1,CW27="Y"),AND(CX$16=1,CX27="Y"),AND(CY$16=1,CY27="Y"),AND(CZ$16=1,CZ27="Y"),AND(DA$16=1,DA27="Y"),AND(DB$16=1,DB27="Y"),AND(DC$16=1,DC27="Y"),AND(DD$16=1,DD27="Y"),AND(DE$16=1,DE27="Y")),1,IF(OR(AND(CW$16=1,CW27="N"),AND(CX$16=1,CX27="N"),AND(CY$16=1,CY27="N"),AND(CZ$16=1,CZ27="N"),AND(DA$16=1,DA27="N"),AND(DB$16=1,DB27="N"),AND(DC$16=1,DC27="N"),AND(DD$16=1,DD27="N"),AND(DE$16=1,DE27="N")),0,"")))</f>
        <v/>
      </c>
      <c r="DG27" s="188"/>
      <c r="DH27" s="268"/>
      <c r="DI27" s="269" t="s">
        <v>675</v>
      </c>
      <c r="DJ27" s="269" t="s">
        <v>675</v>
      </c>
      <c r="DK27" s="270" t="str">
        <f ca="1">IF(DH$16=0,"",IF(OFFSET(DH27,0,DH$16)="Y",1,IF(OFFSET(DH27,0,DH$16)="N",0,"")))</f>
        <v/>
      </c>
      <c r="DL27" s="188"/>
      <c r="DM27" s="268"/>
      <c r="DN27" s="269" t="s">
        <v>675</v>
      </c>
      <c r="DO27" s="269" t="s">
        <v>675</v>
      </c>
      <c r="DP27" s="270" t="str">
        <f ca="1">IF(DM$16=0,"",IF(OFFSET(DM27,0,DM$16)="Y",1,IF(OFFSET(DM27,0,DM$16)="N",0,"")))</f>
        <v/>
      </c>
      <c r="DQ27" s="188"/>
      <c r="DR27" s="268"/>
      <c r="DS27" s="269" t="s">
        <v>676</v>
      </c>
      <c r="DT27" s="279"/>
      <c r="DU27" s="270" t="str">
        <f ca="1">IF(DR$16=0,"",IF(AND(OFFSET(DR27,0,1)="Y",DS$16="Yes"),1,IF(OFFSET(DR27,0,1)="N",1,0)))</f>
        <v/>
      </c>
      <c r="DV27" s="188"/>
      <c r="DW27" s="268"/>
      <c r="DX27" s="269" t="s">
        <v>676</v>
      </c>
      <c r="DY27" s="279"/>
      <c r="DZ27" s="270" t="str">
        <f ca="1">IF(DW$16=0,"",IF(AND(OFFSET(DW27,0,1)="Y",DX$16="Yes"),1,IF(OFFSET(DW27,0,1)="N",1,0)))</f>
        <v/>
      </c>
      <c r="EA27" s="188"/>
      <c r="EB27" s="268"/>
      <c r="EC27" s="269" t="s">
        <v>676</v>
      </c>
      <c r="ED27" s="279"/>
      <c r="EE27" s="270" t="str">
        <f ca="1">IF(EB$16=0,"",IF(AND(OFFSET(EB27,0,1)="Y",EC$16="Yes"),1,IF(OFFSET(EB27,0,1)="N",1,0)))</f>
        <v/>
      </c>
      <c r="EF27" s="188"/>
      <c r="EG27" s="268"/>
      <c r="EH27" s="269" t="s">
        <v>676</v>
      </c>
      <c r="EI27" s="279"/>
      <c r="EJ27" s="270" t="str">
        <f ca="1">IF(EG$16=0,"",IF(AND(OFFSET(EG27,0,1)="Y",EH$16="Yes"),1,IF(OFFSET(EG27,0,1)="N",1,0)))</f>
        <v/>
      </c>
      <c r="EK27" s="188"/>
      <c r="EL27" s="268"/>
      <c r="EM27" s="269" t="s">
        <v>676</v>
      </c>
      <c r="EN27" s="279"/>
      <c r="EO27" s="270" t="str">
        <f ca="1">IF(EL$16=0,"",IF(AND(OFFSET(EL27,0,1)="Y",EM$16="Yes"),1,IF(OFFSET(EL27,0,1)="N",1,0)))</f>
        <v/>
      </c>
      <c r="EP27" s="271"/>
      <c r="EQ27" s="509" t="str">
        <f ca="1">BP27</f>
        <v/>
      </c>
      <c r="ER27" s="509" t="str">
        <f t="shared" ref="ER27" ca="1" si="45">CL27</f>
        <v/>
      </c>
      <c r="ES27" s="509" t="str">
        <f t="shared" ref="ES27" ca="1" si="46">CT27</f>
        <v/>
      </c>
      <c r="ET27" s="509" t="str">
        <f t="shared" ref="ET27" si="47">DF27</f>
        <v/>
      </c>
      <c r="EU27" s="509" t="str">
        <f t="shared" ref="EU27" ca="1" si="48">DK27</f>
        <v/>
      </c>
      <c r="EV27" s="509" t="str">
        <f t="shared" ref="EV27" ca="1" si="49">DP27</f>
        <v/>
      </c>
      <c r="EW27" s="509" t="str">
        <f t="shared" ref="EW27" ca="1" si="50">DU27</f>
        <v/>
      </c>
      <c r="EX27" s="509" t="str">
        <f t="shared" ref="EX27" ca="1" si="51">DZ27</f>
        <v/>
      </c>
      <c r="EY27" s="509" t="str">
        <f t="shared" ref="EY27" ca="1" si="52">EE27</f>
        <v/>
      </c>
      <c r="EZ27" s="509" t="str">
        <f t="shared" ref="EZ27" ca="1" si="53">EJ27</f>
        <v/>
      </c>
      <c r="FA27" s="509" t="str">
        <f t="shared" ref="FA27" ca="1" si="54">EO27</f>
        <v/>
      </c>
      <c r="FC27" s="509">
        <f t="shared" ref="FC27" ca="1" si="55">COUNTA(EQ27:FA27)-COUNTBLANK(EQ27:FA27)</f>
        <v>0</v>
      </c>
      <c r="FD27" s="280">
        <f t="shared" ref="FD27" ca="1" si="56">SUM(EQ27:FA27)</f>
        <v>0</v>
      </c>
      <c r="FE27" s="280" t="str">
        <f t="shared" ref="FE27" ca="1" si="57">IF(AND(FC27=FD27,FD27&gt;0),"Show","Hide")</f>
        <v>Hide</v>
      </c>
      <c r="FF27" s="228"/>
      <c r="FG27" s="281"/>
      <c r="FH27" s="281"/>
      <c r="FI27" s="281"/>
      <c r="FJ27" s="281"/>
      <c r="FK27" s="281"/>
      <c r="FL27" s="281"/>
    </row>
    <row r="28" spans="1:168" ht="6" customHeight="1" x14ac:dyDescent="0.25">
      <c r="A28" s="28" t="s">
        <v>526</v>
      </c>
      <c r="C28" s="93"/>
      <c r="D28" s="128"/>
      <c r="E28" s="86"/>
      <c r="F28" s="195"/>
      <c r="G28" s="153"/>
      <c r="H28" s="182"/>
      <c r="I28" s="196"/>
      <c r="J28" s="96"/>
      <c r="K28" s="196"/>
      <c r="L28" s="127"/>
      <c r="M28" s="127"/>
      <c r="N28" s="127"/>
      <c r="O28" s="127"/>
      <c r="Q28" s="1"/>
      <c r="AE28" s="11"/>
      <c r="AF28" s="122"/>
      <c r="AG28" s="12" t="b">
        <f>AG27</f>
        <v>1</v>
      </c>
      <c r="AH28" s="12"/>
      <c r="AI28" s="168"/>
      <c r="AJ28" s="166"/>
      <c r="AK28" s="166"/>
      <c r="AL28" s="167"/>
      <c r="AM28" s="1"/>
      <c r="AN28" s="1"/>
      <c r="AO28" s="1"/>
      <c r="AP28" s="1"/>
      <c r="AQ28" s="1"/>
      <c r="AR28" s="1"/>
      <c r="AS28" s="1"/>
      <c r="AT28" s="230" t="str">
        <f t="shared" si="5"/>
        <v/>
      </c>
      <c r="AU28" s="231" t="str">
        <f t="shared" si="4"/>
        <v/>
      </c>
      <c r="AV28" s="227"/>
      <c r="AW28" s="230" t="str">
        <f>AW27</f>
        <v/>
      </c>
      <c r="AX28" s="227"/>
      <c r="AY28" s="230" t="str">
        <f>AY27</f>
        <v/>
      </c>
      <c r="AZ28" s="227"/>
      <c r="BA28" s="230" t="str">
        <f>BA27</f>
        <v/>
      </c>
      <c r="BB28" s="227"/>
      <c r="BC28" s="230" t="str">
        <f>BC27</f>
        <v/>
      </c>
      <c r="BD28" s="227"/>
      <c r="BE28" s="230" t="str">
        <f>BE27</f>
        <v/>
      </c>
      <c r="BF28" s="227"/>
      <c r="BG28" s="230" t="str">
        <f>BG27</f>
        <v/>
      </c>
      <c r="BH28" s="1"/>
      <c r="FE28" s="90" t="str">
        <f ca="1">FE27</f>
        <v>Hide</v>
      </c>
      <c r="FF28" s="228"/>
      <c r="FG28" s="281"/>
      <c r="FH28" s="281"/>
      <c r="FI28" s="281"/>
      <c r="FJ28" s="281"/>
      <c r="FK28" s="281"/>
      <c r="FL28" s="281"/>
    </row>
    <row r="29" spans="1:168" ht="6" customHeight="1" x14ac:dyDescent="0.25">
      <c r="A29" s="28" t="s">
        <v>526</v>
      </c>
      <c r="C29" s="92"/>
      <c r="D29" s="3"/>
      <c r="E29" s="82"/>
      <c r="F29" s="191"/>
      <c r="G29" s="154"/>
      <c r="H29" s="187"/>
      <c r="I29" s="192"/>
      <c r="J29" s="94"/>
      <c r="K29" s="192"/>
      <c r="L29" s="507"/>
      <c r="M29" s="507"/>
      <c r="N29" s="507"/>
      <c r="O29" s="507"/>
      <c r="Q29" s="1"/>
      <c r="AE29" s="11"/>
      <c r="AF29" s="122"/>
      <c r="AG29" s="124" t="b">
        <f>AG30</f>
        <v>1</v>
      </c>
      <c r="AH29" s="124"/>
      <c r="AI29" s="168"/>
      <c r="AJ29" s="166"/>
      <c r="AK29" s="166"/>
      <c r="AL29" s="167"/>
      <c r="AM29" s="1"/>
      <c r="AN29" s="1"/>
      <c r="AO29" s="1"/>
      <c r="AP29" s="1"/>
      <c r="AQ29" s="1"/>
      <c r="AR29" s="1"/>
      <c r="AS29" s="1"/>
      <c r="AT29" s="230" t="str">
        <f t="shared" si="5"/>
        <v/>
      </c>
      <c r="AU29" s="231" t="str">
        <f t="shared" si="4"/>
        <v/>
      </c>
      <c r="AV29" s="227"/>
      <c r="AW29" s="230" t="str">
        <f>AW30</f>
        <v/>
      </c>
      <c r="AX29" s="227"/>
      <c r="AY29" s="230" t="str">
        <f>AY30</f>
        <v/>
      </c>
      <c r="AZ29" s="227"/>
      <c r="BA29" s="230" t="str">
        <f>BA30</f>
        <v/>
      </c>
      <c r="BB29" s="227"/>
      <c r="BC29" s="230" t="str">
        <f>BC30</f>
        <v/>
      </c>
      <c r="BD29" s="227"/>
      <c r="BE29" s="230" t="str">
        <f>BE30</f>
        <v/>
      </c>
      <c r="BF29" s="227"/>
      <c r="BG29" s="230" t="str">
        <f>BG30</f>
        <v/>
      </c>
      <c r="BH29" s="1"/>
      <c r="FE29" s="90" t="str">
        <f ca="1">FE30</f>
        <v>Hide</v>
      </c>
      <c r="FF29" s="228"/>
      <c r="FG29" s="281"/>
      <c r="FH29" s="281"/>
      <c r="FI29" s="281"/>
      <c r="FJ29" s="281"/>
      <c r="FK29" s="281"/>
      <c r="FL29" s="281"/>
    </row>
    <row r="30" spans="1:168" ht="39.6" x14ac:dyDescent="0.25">
      <c r="A30" s="28" t="s">
        <v>526</v>
      </c>
      <c r="C30" s="176" t="s">
        <v>558</v>
      </c>
      <c r="D30" s="316" t="str">
        <f>IF(Cklst_Style=4,IF(FIND("--",$C$3)=11,MID($C$3,9,1)&amp;"."&amp;AI30,MID($C$3,9,2)&amp;"."&amp;AI30),IF(FIND("--",$C$3)=9,MID($C$3,7,1)&amp;"."&amp;AI30,MID($C$3,7,2)&amp;"."&amp;AI30))</f>
        <v>6.5</v>
      </c>
      <c r="E30" s="481" t="s">
        <v>813</v>
      </c>
      <c r="F30" s="177"/>
      <c r="G30" s="508" t="s">
        <v>203</v>
      </c>
      <c r="H30" s="181"/>
      <c r="I30" s="151" t="s">
        <v>216</v>
      </c>
      <c r="J30" s="143"/>
      <c r="K30" s="192"/>
      <c r="L30" s="482"/>
      <c r="M30" s="482"/>
      <c r="N30" s="482"/>
      <c r="O30" s="482"/>
      <c r="Q30" s="1"/>
      <c r="R30" s="171"/>
      <c r="S30" s="171"/>
      <c r="T30" s="171"/>
      <c r="U30" s="171"/>
      <c r="AE30" s="11" t="b">
        <f>IF(F30=CHAR(80),TRUE,FALSE)</f>
        <v>0</v>
      </c>
      <c r="AF30" s="122" t="b">
        <f>IF(H30=CHAR(80),TRUE,FALSE)</f>
        <v>0</v>
      </c>
      <c r="AG30" s="12" t="b">
        <f>IF(OR(C30=CHAR(80),C30="."),TRUE,FALSE)</f>
        <v>1</v>
      </c>
      <c r="AH30" s="218">
        <v>0</v>
      </c>
      <c r="AI30" s="169">
        <v>5</v>
      </c>
      <c r="AJ30" s="160"/>
      <c r="AK30" s="160" t="b">
        <v>1</v>
      </c>
      <c r="AL30" s="161"/>
      <c r="AM30" s="1"/>
      <c r="AN30" s="1"/>
      <c r="AO30" s="1"/>
      <c r="AP30" s="1"/>
      <c r="AQ30" s="1"/>
      <c r="AR30" s="1"/>
      <c r="AS30" s="1"/>
      <c r="AT30" s="230" t="str">
        <f t="shared" si="5"/>
        <v/>
      </c>
      <c r="AU30" s="231" t="str">
        <f t="shared" si="4"/>
        <v>6.5</v>
      </c>
      <c r="AV30" s="318"/>
      <c r="AW30" s="230" t="str">
        <f>IF(AND(Setup_Flag=1,AV30="",$C30=""),FALSE,"")</f>
        <v/>
      </c>
      <c r="AX30" s="318"/>
      <c r="AY30" s="230" t="str">
        <f>IF(AND(MR2_Flag=1,AX30="",$C30=""),FALSE,"")</f>
        <v/>
      </c>
      <c r="AZ30" s="318"/>
      <c r="BA30" s="230" t="str">
        <f>IF(AND(DP_Flag=1,AZ30="",$C30=""),FALSE,"")</f>
        <v/>
      </c>
      <c r="BB30" s="318"/>
      <c r="BC30" s="230" t="str">
        <f>IF(AND(SS_Flag=1,BB30="",$C30=""),FALSE,"")</f>
        <v/>
      </c>
      <c r="BD30" s="318"/>
      <c r="BE30" s="230" t="str">
        <f>IF(AND(SP_Flag=1,BD30="",$C30=""),FALSE,"")</f>
        <v/>
      </c>
      <c r="BF30" s="318"/>
      <c r="BG30" s="230" t="str">
        <f>IF(AND(FM_Flag=1,BF30="",$C30=""),FALSE,"")</f>
        <v/>
      </c>
      <c r="BH30" s="1"/>
      <c r="BI30" s="268"/>
      <c r="BJ30" s="269" t="s">
        <v>675</v>
      </c>
      <c r="BK30" s="269" t="s">
        <v>675</v>
      </c>
      <c r="BL30" s="269" t="s">
        <v>675</v>
      </c>
      <c r="BM30" s="269" t="s">
        <v>675</v>
      </c>
      <c r="BN30" s="269" t="s">
        <v>675</v>
      </c>
      <c r="BO30" s="269" t="s">
        <v>675</v>
      </c>
      <c r="BP30" s="270" t="str">
        <f ca="1">IF(OR(BI$16=0,BR$16&lt;&gt;0),"",IF(OFFSET(BI30,0,BI$16)="Y",1,IF(OFFSET(BI30,0,BI$16)="N",0,"")))</f>
        <v/>
      </c>
      <c r="BQ30" s="278"/>
      <c r="BR30" s="268"/>
      <c r="BS30" s="269" t="s">
        <v>675</v>
      </c>
      <c r="BT30" s="269" t="s">
        <v>675</v>
      </c>
      <c r="BU30" s="269" t="s">
        <v>675</v>
      </c>
      <c r="BV30" s="269" t="s">
        <v>675</v>
      </c>
      <c r="BW30" s="269" t="s">
        <v>675</v>
      </c>
      <c r="BX30" s="269" t="s">
        <v>675</v>
      </c>
      <c r="BY30" s="269" t="s">
        <v>675</v>
      </c>
      <c r="BZ30" s="269" t="s">
        <v>675</v>
      </c>
      <c r="CA30" s="269" t="s">
        <v>675</v>
      </c>
      <c r="CB30" s="269" t="s">
        <v>675</v>
      </c>
      <c r="CC30" s="269" t="s">
        <v>675</v>
      </c>
      <c r="CD30" s="269" t="s">
        <v>675</v>
      </c>
      <c r="CE30" s="269" t="s">
        <v>675</v>
      </c>
      <c r="CF30" s="269" t="s">
        <v>675</v>
      </c>
      <c r="CG30" s="269" t="s">
        <v>675</v>
      </c>
      <c r="CH30" s="269" t="s">
        <v>675</v>
      </c>
      <c r="CI30" s="269" t="s">
        <v>675</v>
      </c>
      <c r="CJ30" s="269" t="s">
        <v>675</v>
      </c>
      <c r="CK30" s="269" t="s">
        <v>675</v>
      </c>
      <c r="CL30" s="270" t="str">
        <f ca="1">IF(BR$16=0,"",IF(OFFSET(BR30,0,BR$16)="Y",1,IF(OFFSET(BR30,0,BR$16)="N",0,"")))</f>
        <v/>
      </c>
      <c r="CM30" s="278"/>
      <c r="CN30" s="268"/>
      <c r="CO30" s="269" t="s">
        <v>675</v>
      </c>
      <c r="CP30" s="269" t="s">
        <v>675</v>
      </c>
      <c r="CQ30" s="269" t="s">
        <v>675</v>
      </c>
      <c r="CR30" s="269" t="s">
        <v>675</v>
      </c>
      <c r="CS30" s="269" t="s">
        <v>675</v>
      </c>
      <c r="CT30" s="270" t="str">
        <f ca="1">IF(OR(CN$16=0,CW$16&lt;&gt;0),"",IF(CW$16=1,0,IF(OFFSET(CN30,0,CN$16)="Y",1,IF(OFFSET(CN30,0,CN$16)="N",0,""))))</f>
        <v/>
      </c>
      <c r="CU30" s="188"/>
      <c r="CV30" s="268"/>
      <c r="CW30" s="269" t="s">
        <v>675</v>
      </c>
      <c r="CX30" s="269" t="s">
        <v>675</v>
      </c>
      <c r="CY30" s="269" t="s">
        <v>675</v>
      </c>
      <c r="CZ30" s="269" t="s">
        <v>675</v>
      </c>
      <c r="DA30" s="269" t="s">
        <v>675</v>
      </c>
      <c r="DB30" s="269" t="s">
        <v>675</v>
      </c>
      <c r="DC30" s="269" t="s">
        <v>675</v>
      </c>
      <c r="DD30" s="269" t="s">
        <v>675</v>
      </c>
      <c r="DE30" s="269" t="s">
        <v>675</v>
      </c>
      <c r="DF30" s="270" t="str">
        <f>IF(CV$16=0,"",IF(OR(AND(CW$16=1,CW30="Y"),AND(CX$16=1,CX30="Y"),AND(CY$16=1,CY30="Y"),AND(CZ$16=1,CZ30="Y"),AND(DA$16=1,DA30="Y"),AND(DB$16=1,DB30="Y"),AND(DC$16=1,DC30="Y"),AND(DD$16=1,DD30="Y"),AND(DE$16=1,DE30="Y")),1,IF(OR(AND(CW$16=1,CW30="N"),AND(CX$16=1,CX30="N"),AND(CY$16=1,CY30="N"),AND(CZ$16=1,CZ30="N"),AND(DA$16=1,DA30="N"),AND(DB$16=1,DB30="N"),AND(DC$16=1,DC30="N"),AND(DD$16=1,DD30="N"),AND(DE$16=1,DE30="N")),0,"")))</f>
        <v/>
      </c>
      <c r="DG30" s="188"/>
      <c r="DH30" s="268"/>
      <c r="DI30" s="269" t="s">
        <v>675</v>
      </c>
      <c r="DJ30" s="269" t="s">
        <v>675</v>
      </c>
      <c r="DK30" s="270" t="str">
        <f ca="1">IF(DH$16=0,"",IF(OFFSET(DH30,0,DH$16)="Y",1,IF(OFFSET(DH30,0,DH$16)="N",0,"")))</f>
        <v/>
      </c>
      <c r="DL30" s="188"/>
      <c r="DM30" s="268"/>
      <c r="DN30" s="269" t="s">
        <v>675</v>
      </c>
      <c r="DO30" s="269" t="s">
        <v>675</v>
      </c>
      <c r="DP30" s="270" t="str">
        <f ca="1">IF(DM$16=0,"",IF(OFFSET(DM30,0,DM$16)="Y",1,IF(OFFSET(DM30,0,DM$16)="N",0,"")))</f>
        <v/>
      </c>
      <c r="DQ30" s="188"/>
      <c r="DR30" s="268"/>
      <c r="DS30" s="269" t="s">
        <v>676</v>
      </c>
      <c r="DT30" s="279"/>
      <c r="DU30" s="270" t="str">
        <f ca="1">IF(DR$16=0,"",IF(AND(OFFSET(DR30,0,1)="Y",DS$16="Yes"),1,IF(OFFSET(DR30,0,1)="N",1,0)))</f>
        <v/>
      </c>
      <c r="DV30" s="188"/>
      <c r="DW30" s="268"/>
      <c r="DX30" s="269" t="s">
        <v>676</v>
      </c>
      <c r="DY30" s="279"/>
      <c r="DZ30" s="270" t="str">
        <f ca="1">IF(DW$16=0,"",IF(AND(OFFSET(DW30,0,1)="Y",DX$16="Yes"),1,IF(OFFSET(DW30,0,1)="N",1,0)))</f>
        <v/>
      </c>
      <c r="EA30" s="188"/>
      <c r="EB30" s="268"/>
      <c r="EC30" s="269" t="s">
        <v>676</v>
      </c>
      <c r="ED30" s="279"/>
      <c r="EE30" s="270" t="str">
        <f ca="1">IF(EB$16=0,"",IF(AND(OFFSET(EB30,0,1)="Y",EC$16="Yes"),1,IF(OFFSET(EB30,0,1)="N",1,0)))</f>
        <v/>
      </c>
      <c r="EF30" s="188"/>
      <c r="EG30" s="268"/>
      <c r="EH30" s="269" t="s">
        <v>676</v>
      </c>
      <c r="EI30" s="279"/>
      <c r="EJ30" s="270" t="str">
        <f ca="1">IF(EG$16=0,"",IF(AND(OFFSET(EG30,0,1)="Y",EH$16="Yes"),1,IF(OFFSET(EG30,0,1)="N",1,0)))</f>
        <v/>
      </c>
      <c r="EK30" s="188"/>
      <c r="EL30" s="268"/>
      <c r="EM30" s="269" t="s">
        <v>676</v>
      </c>
      <c r="EN30" s="279"/>
      <c r="EO30" s="270" t="str">
        <f ca="1">IF(EL$16=0,"",IF(AND(OFFSET(EL30,0,1)="Y",EM$16="Yes"),1,IF(OFFSET(EL30,0,1)="N",1,0)))</f>
        <v/>
      </c>
      <c r="EP30" s="271"/>
      <c r="EQ30" s="509" t="str">
        <f ca="1">BP30</f>
        <v/>
      </c>
      <c r="ER30" s="509" t="str">
        <f t="shared" ref="ER30" ca="1" si="58">CL30</f>
        <v/>
      </c>
      <c r="ES30" s="509" t="str">
        <f t="shared" ref="ES30" ca="1" si="59">CT30</f>
        <v/>
      </c>
      <c r="ET30" s="509" t="str">
        <f t="shared" ref="ET30" si="60">DF30</f>
        <v/>
      </c>
      <c r="EU30" s="509" t="str">
        <f t="shared" ref="EU30" ca="1" si="61">DK30</f>
        <v/>
      </c>
      <c r="EV30" s="509" t="str">
        <f t="shared" ref="EV30" ca="1" si="62">DP30</f>
        <v/>
      </c>
      <c r="EW30" s="509" t="str">
        <f t="shared" ref="EW30" ca="1" si="63">DU30</f>
        <v/>
      </c>
      <c r="EX30" s="509" t="str">
        <f t="shared" ref="EX30" ca="1" si="64">DZ30</f>
        <v/>
      </c>
      <c r="EY30" s="509" t="str">
        <f t="shared" ref="EY30" ca="1" si="65">EE30</f>
        <v/>
      </c>
      <c r="EZ30" s="509" t="str">
        <f t="shared" ref="EZ30" ca="1" si="66">EJ30</f>
        <v/>
      </c>
      <c r="FA30" s="509" t="str">
        <f t="shared" ref="FA30" ca="1" si="67">EO30</f>
        <v/>
      </c>
      <c r="FC30" s="509">
        <f t="shared" ref="FC30" ca="1" si="68">COUNTA(EQ30:FA30)-COUNTBLANK(EQ30:FA30)</f>
        <v>0</v>
      </c>
      <c r="FD30" s="280">
        <f t="shared" ref="FD30" ca="1" si="69">SUM(EQ30:FA30)</f>
        <v>0</v>
      </c>
      <c r="FE30" s="280" t="str">
        <f t="shared" ref="FE30" ca="1" si="70">IF(AND(FC30=FD30,FD30&gt;0),"Show","Hide")</f>
        <v>Hide</v>
      </c>
      <c r="FF30" s="228"/>
      <c r="FG30" s="281"/>
      <c r="FH30" s="281"/>
      <c r="FI30" s="281"/>
      <c r="FJ30" s="281"/>
      <c r="FK30" s="281"/>
      <c r="FL30" s="281"/>
    </row>
    <row r="31" spans="1:168" ht="6" customHeight="1" x14ac:dyDescent="0.25">
      <c r="A31" s="28" t="s">
        <v>526</v>
      </c>
      <c r="C31" s="93"/>
      <c r="D31" s="128"/>
      <c r="E31" s="86"/>
      <c r="F31" s="195"/>
      <c r="G31" s="153"/>
      <c r="H31" s="182"/>
      <c r="I31" s="196"/>
      <c r="J31" s="96"/>
      <c r="K31" s="196"/>
      <c r="L31" s="127"/>
      <c r="M31" s="127"/>
      <c r="N31" s="127"/>
      <c r="O31" s="127"/>
      <c r="Q31" s="1"/>
      <c r="AE31" s="11"/>
      <c r="AF31" s="122"/>
      <c r="AG31" s="12" t="b">
        <f>AG30</f>
        <v>1</v>
      </c>
      <c r="AH31" s="12"/>
      <c r="AI31" s="168"/>
      <c r="AJ31" s="166"/>
      <c r="AK31" s="166"/>
      <c r="AL31" s="167"/>
      <c r="AM31" s="1"/>
      <c r="AN31" s="1"/>
      <c r="AO31" s="1"/>
      <c r="AP31" s="1"/>
      <c r="AQ31" s="1"/>
      <c r="AR31" s="1"/>
      <c r="AS31" s="1"/>
      <c r="AT31" s="230" t="str">
        <f t="shared" si="5"/>
        <v/>
      </c>
      <c r="AU31" s="231" t="str">
        <f t="shared" si="4"/>
        <v/>
      </c>
      <c r="AV31" s="227"/>
      <c r="AW31" s="230" t="str">
        <f>AW30</f>
        <v/>
      </c>
      <c r="AX31" s="227"/>
      <c r="AY31" s="230" t="str">
        <f>AY30</f>
        <v/>
      </c>
      <c r="AZ31" s="227"/>
      <c r="BA31" s="230" t="str">
        <f>BA30</f>
        <v/>
      </c>
      <c r="BB31" s="227"/>
      <c r="BC31" s="230" t="str">
        <f>BC30</f>
        <v/>
      </c>
      <c r="BD31" s="227"/>
      <c r="BE31" s="230" t="str">
        <f>BE30</f>
        <v/>
      </c>
      <c r="BF31" s="227"/>
      <c r="BG31" s="230" t="str">
        <f>BG30</f>
        <v/>
      </c>
      <c r="BH31" s="1"/>
      <c r="FE31" s="90" t="str">
        <f ca="1">FE30</f>
        <v>Hide</v>
      </c>
      <c r="FF31" s="228"/>
      <c r="FG31" s="281"/>
      <c r="FH31" s="281"/>
      <c r="FI31" s="281"/>
      <c r="FJ31" s="281"/>
      <c r="FK31" s="281"/>
      <c r="FL31" s="281"/>
    </row>
    <row r="32" spans="1:168" ht="6" customHeight="1" x14ac:dyDescent="0.25">
      <c r="A32" s="28" t="s">
        <v>526</v>
      </c>
      <c r="C32" s="92"/>
      <c r="D32" s="3"/>
      <c r="E32" s="82"/>
      <c r="F32" s="191"/>
      <c r="G32" s="154"/>
      <c r="H32" s="187"/>
      <c r="I32" s="192"/>
      <c r="J32" s="94"/>
      <c r="K32" s="192"/>
      <c r="L32" s="507"/>
      <c r="M32" s="507"/>
      <c r="N32" s="507"/>
      <c r="O32" s="507"/>
      <c r="Q32" s="1"/>
      <c r="AE32" s="11"/>
      <c r="AF32" s="122"/>
      <c r="AG32" s="124" t="b">
        <f>AG33</f>
        <v>1</v>
      </c>
      <c r="AH32" s="124"/>
      <c r="AI32" s="168"/>
      <c r="AJ32" s="166"/>
      <c r="AK32" s="166"/>
      <c r="AL32" s="167"/>
      <c r="AM32" s="1"/>
      <c r="AN32" s="1"/>
      <c r="AO32" s="1"/>
      <c r="AP32" s="1"/>
      <c r="AQ32" s="1"/>
      <c r="AR32" s="1"/>
      <c r="AS32" s="1"/>
      <c r="AT32" s="230" t="str">
        <f t="shared" si="5"/>
        <v/>
      </c>
      <c r="AU32" s="231" t="str">
        <f t="shared" si="4"/>
        <v/>
      </c>
      <c r="AV32" s="227"/>
      <c r="AW32" s="230" t="str">
        <f>AW33</f>
        <v/>
      </c>
      <c r="AX32" s="227"/>
      <c r="AY32" s="230" t="str">
        <f>AY33</f>
        <v/>
      </c>
      <c r="AZ32" s="227"/>
      <c r="BA32" s="230" t="str">
        <f>BA33</f>
        <v/>
      </c>
      <c r="BB32" s="227"/>
      <c r="BC32" s="230" t="str">
        <f>BC33</f>
        <v/>
      </c>
      <c r="BD32" s="227"/>
      <c r="BE32" s="230" t="str">
        <f>BE33</f>
        <v/>
      </c>
      <c r="BF32" s="227"/>
      <c r="BG32" s="230" t="str">
        <f>BG33</f>
        <v/>
      </c>
      <c r="BH32" s="1"/>
      <c r="FE32" s="90" t="str">
        <f ca="1">FE33</f>
        <v>Hide</v>
      </c>
      <c r="FF32" s="228"/>
      <c r="FG32" s="281"/>
      <c r="FH32" s="281"/>
      <c r="FI32" s="281"/>
      <c r="FJ32" s="281"/>
      <c r="FK32" s="281"/>
      <c r="FL32" s="281"/>
    </row>
    <row r="33" spans="1:168" ht="26.4" x14ac:dyDescent="0.25">
      <c r="A33" s="28" t="s">
        <v>526</v>
      </c>
      <c r="C33" s="176" t="s">
        <v>558</v>
      </c>
      <c r="D33" s="316" t="str">
        <f>IF(Cklst_Style=4,IF(FIND("--",$C$3)=11,MID($C$3,9,1)&amp;"."&amp;AI33,MID($C$3,9,2)&amp;"."&amp;AI33),IF(FIND("--",$C$3)=9,MID($C$3,7,1)&amp;"."&amp;AI33,MID($C$3,7,2)&amp;"."&amp;AI33))</f>
        <v>6.6</v>
      </c>
      <c r="E33" s="481" t="s">
        <v>814</v>
      </c>
      <c r="F33" s="177"/>
      <c r="G33" s="508" t="s">
        <v>203</v>
      </c>
      <c r="H33" s="181"/>
      <c r="I33" s="151" t="s">
        <v>216</v>
      </c>
      <c r="J33" s="143"/>
      <c r="K33" s="192"/>
      <c r="L33" s="482"/>
      <c r="M33" s="482"/>
      <c r="N33" s="482"/>
      <c r="O33" s="482"/>
      <c r="Q33" s="1"/>
      <c r="R33" s="171"/>
      <c r="S33" s="171"/>
      <c r="T33" s="171"/>
      <c r="U33" s="171"/>
      <c r="AE33" s="11" t="b">
        <f>IF(F33=CHAR(80),TRUE,FALSE)</f>
        <v>0</v>
      </c>
      <c r="AF33" s="122" t="b">
        <f>IF(H33=CHAR(80),TRUE,FALSE)</f>
        <v>0</v>
      </c>
      <c r="AG33" s="12" t="b">
        <f>IF(OR(C33=CHAR(80),C33="."),TRUE,FALSE)</f>
        <v>1</v>
      </c>
      <c r="AH33" s="218">
        <v>0</v>
      </c>
      <c r="AI33" s="169">
        <v>6</v>
      </c>
      <c r="AJ33" s="160"/>
      <c r="AK33" s="160" t="b">
        <v>1</v>
      </c>
      <c r="AL33" s="161"/>
      <c r="AM33" s="1"/>
      <c r="AN33" s="1"/>
      <c r="AO33" s="1"/>
      <c r="AP33" s="1"/>
      <c r="AQ33" s="1"/>
      <c r="AR33" s="1"/>
      <c r="AS33" s="1"/>
      <c r="AT33" s="230" t="str">
        <f t="shared" si="5"/>
        <v/>
      </c>
      <c r="AU33" s="231" t="str">
        <f t="shared" si="4"/>
        <v>6.6</v>
      </c>
      <c r="AV33" s="318"/>
      <c r="AW33" s="230" t="str">
        <f>IF(AND(Setup_Flag=1,AV33="",$C33=""),FALSE,"")</f>
        <v/>
      </c>
      <c r="AX33" s="318"/>
      <c r="AY33" s="230" t="str">
        <f>IF(AND(MR2_Flag=1,AX33="",$C33=""),FALSE,"")</f>
        <v/>
      </c>
      <c r="AZ33" s="318"/>
      <c r="BA33" s="230" t="str">
        <f>IF(AND(DP_Flag=1,AZ33="",$C33=""),FALSE,"")</f>
        <v/>
      </c>
      <c r="BB33" s="318"/>
      <c r="BC33" s="230" t="str">
        <f>IF(AND(SS_Flag=1,BB33="",$C33=""),FALSE,"")</f>
        <v/>
      </c>
      <c r="BD33" s="318"/>
      <c r="BE33" s="230" t="str">
        <f>IF(AND(SP_Flag=1,BD33="",$C33=""),FALSE,"")</f>
        <v/>
      </c>
      <c r="BF33" s="318"/>
      <c r="BG33" s="230" t="str">
        <f>IF(AND(FM_Flag=1,BF33="",$C33=""),FALSE,"")</f>
        <v/>
      </c>
      <c r="BH33" s="1"/>
      <c r="BI33" s="268"/>
      <c r="BJ33" s="269" t="s">
        <v>675</v>
      </c>
      <c r="BK33" s="269" t="s">
        <v>675</v>
      </c>
      <c r="BL33" s="269" t="s">
        <v>675</v>
      </c>
      <c r="BM33" s="269" t="s">
        <v>675</v>
      </c>
      <c r="BN33" s="269" t="s">
        <v>675</v>
      </c>
      <c r="BO33" s="269" t="s">
        <v>675</v>
      </c>
      <c r="BP33" s="270" t="str">
        <f ca="1">IF(OR(BI$16=0,BR$16&lt;&gt;0),"",IF(OFFSET(BI33,0,BI$16)="Y",1,IF(OFFSET(BI33,0,BI$16)="N",0,"")))</f>
        <v/>
      </c>
      <c r="BQ33" s="278"/>
      <c r="BR33" s="268"/>
      <c r="BS33" s="269" t="s">
        <v>675</v>
      </c>
      <c r="BT33" s="269" t="s">
        <v>675</v>
      </c>
      <c r="BU33" s="269" t="s">
        <v>675</v>
      </c>
      <c r="BV33" s="269" t="s">
        <v>675</v>
      </c>
      <c r="BW33" s="269" t="s">
        <v>675</v>
      </c>
      <c r="BX33" s="269" t="s">
        <v>675</v>
      </c>
      <c r="BY33" s="269" t="s">
        <v>675</v>
      </c>
      <c r="BZ33" s="269" t="s">
        <v>675</v>
      </c>
      <c r="CA33" s="269" t="s">
        <v>675</v>
      </c>
      <c r="CB33" s="269" t="s">
        <v>675</v>
      </c>
      <c r="CC33" s="269" t="s">
        <v>675</v>
      </c>
      <c r="CD33" s="269" t="s">
        <v>675</v>
      </c>
      <c r="CE33" s="269" t="s">
        <v>675</v>
      </c>
      <c r="CF33" s="269" t="s">
        <v>675</v>
      </c>
      <c r="CG33" s="269" t="s">
        <v>675</v>
      </c>
      <c r="CH33" s="269" t="s">
        <v>675</v>
      </c>
      <c r="CI33" s="269" t="s">
        <v>675</v>
      </c>
      <c r="CJ33" s="269" t="s">
        <v>675</v>
      </c>
      <c r="CK33" s="269" t="s">
        <v>675</v>
      </c>
      <c r="CL33" s="270" t="str">
        <f ca="1">IF(BR$16=0,"",IF(OFFSET(BR33,0,BR$16)="Y",1,IF(OFFSET(BR33,0,BR$16)="N",0,"")))</f>
        <v/>
      </c>
      <c r="CM33" s="278"/>
      <c r="CN33" s="268"/>
      <c r="CO33" s="269" t="s">
        <v>675</v>
      </c>
      <c r="CP33" s="269" t="s">
        <v>675</v>
      </c>
      <c r="CQ33" s="269" t="s">
        <v>675</v>
      </c>
      <c r="CR33" s="269" t="s">
        <v>675</v>
      </c>
      <c r="CS33" s="269" t="s">
        <v>675</v>
      </c>
      <c r="CT33" s="270" t="str">
        <f ca="1">IF(OR(CN$16=0,CW$16&lt;&gt;0),"",IF(CW$16=1,0,IF(OFFSET(CN33,0,CN$16)="Y",1,IF(OFFSET(CN33,0,CN$16)="N",0,""))))</f>
        <v/>
      </c>
      <c r="CU33" s="188"/>
      <c r="CV33" s="268"/>
      <c r="CW33" s="269" t="s">
        <v>675</v>
      </c>
      <c r="CX33" s="269" t="s">
        <v>675</v>
      </c>
      <c r="CY33" s="269" t="s">
        <v>675</v>
      </c>
      <c r="CZ33" s="269" t="s">
        <v>675</v>
      </c>
      <c r="DA33" s="269" t="s">
        <v>675</v>
      </c>
      <c r="DB33" s="269" t="s">
        <v>675</v>
      </c>
      <c r="DC33" s="269" t="s">
        <v>675</v>
      </c>
      <c r="DD33" s="269" t="s">
        <v>675</v>
      </c>
      <c r="DE33" s="269" t="s">
        <v>675</v>
      </c>
      <c r="DF33" s="270" t="str">
        <f>IF(CV$16=0,"",IF(OR(AND(CW$16=1,CW33="Y"),AND(CX$16=1,CX33="Y"),AND(CY$16=1,CY33="Y"),AND(CZ$16=1,CZ33="Y"),AND(DA$16=1,DA33="Y"),AND(DB$16=1,DB33="Y"),AND(DC$16=1,DC33="Y"),AND(DD$16=1,DD33="Y"),AND(DE$16=1,DE33="Y")),1,IF(OR(AND(CW$16=1,CW33="N"),AND(CX$16=1,CX33="N"),AND(CY$16=1,CY33="N"),AND(CZ$16=1,CZ33="N"),AND(DA$16=1,DA33="N"),AND(DB$16=1,DB33="N"),AND(DC$16=1,DC33="N"),AND(DD$16=1,DD33="N"),AND(DE$16=1,DE33="N")),0,"")))</f>
        <v/>
      </c>
      <c r="DG33" s="188"/>
      <c r="DH33" s="268"/>
      <c r="DI33" s="269" t="s">
        <v>675</v>
      </c>
      <c r="DJ33" s="269" t="s">
        <v>675</v>
      </c>
      <c r="DK33" s="270" t="str">
        <f ca="1">IF(DH$16=0,"",IF(OFFSET(DH33,0,DH$16)="Y",1,IF(OFFSET(DH33,0,DH$16)="N",0,"")))</f>
        <v/>
      </c>
      <c r="DL33" s="188"/>
      <c r="DM33" s="268"/>
      <c r="DN33" s="269" t="s">
        <v>675</v>
      </c>
      <c r="DO33" s="269" t="s">
        <v>675</v>
      </c>
      <c r="DP33" s="270" t="str">
        <f ca="1">IF(DM$16=0,"",IF(OFFSET(DM33,0,DM$16)="Y",1,IF(OFFSET(DM33,0,DM$16)="N",0,"")))</f>
        <v/>
      </c>
      <c r="DQ33" s="188"/>
      <c r="DR33" s="268"/>
      <c r="DS33" s="269" t="s">
        <v>676</v>
      </c>
      <c r="DT33" s="279"/>
      <c r="DU33" s="270" t="str">
        <f ca="1">IF(DR$16=0,"",IF(AND(OFFSET(DR33,0,1)="Y",DS$16="Yes"),1,IF(OFFSET(DR33,0,1)="N",1,0)))</f>
        <v/>
      </c>
      <c r="DV33" s="188"/>
      <c r="DW33" s="268"/>
      <c r="DX33" s="269" t="s">
        <v>676</v>
      </c>
      <c r="DY33" s="279"/>
      <c r="DZ33" s="270" t="str">
        <f ca="1">IF(DW$16=0,"",IF(AND(OFFSET(DW33,0,1)="Y",DX$16="Yes"),1,IF(OFFSET(DW33,0,1)="N",1,0)))</f>
        <v/>
      </c>
      <c r="EA33" s="188"/>
      <c r="EB33" s="268"/>
      <c r="EC33" s="269" t="s">
        <v>676</v>
      </c>
      <c r="ED33" s="279"/>
      <c r="EE33" s="270" t="str">
        <f ca="1">IF(EB$16=0,"",IF(AND(OFFSET(EB33,0,1)="Y",EC$16="Yes"),1,IF(OFFSET(EB33,0,1)="N",1,0)))</f>
        <v/>
      </c>
      <c r="EF33" s="188"/>
      <c r="EG33" s="268"/>
      <c r="EH33" s="269" t="s">
        <v>676</v>
      </c>
      <c r="EI33" s="279"/>
      <c r="EJ33" s="270" t="str">
        <f ca="1">IF(EG$16=0,"",IF(AND(OFFSET(EG33,0,1)="Y",EH$16="Yes"),1,IF(OFFSET(EG33,0,1)="N",1,0)))</f>
        <v/>
      </c>
      <c r="EK33" s="188"/>
      <c r="EL33" s="268"/>
      <c r="EM33" s="269" t="s">
        <v>676</v>
      </c>
      <c r="EN33" s="279"/>
      <c r="EO33" s="270" t="str">
        <f ca="1">IF(EL$16=0,"",IF(AND(OFFSET(EL33,0,1)="Y",EM$16="Yes"),1,IF(OFFSET(EL33,0,1)="N",1,0)))</f>
        <v/>
      </c>
      <c r="EP33" s="271"/>
      <c r="EQ33" s="509" t="str">
        <f ca="1">BP33</f>
        <v/>
      </c>
      <c r="ER33" s="509" t="str">
        <f t="shared" ref="ER33" ca="1" si="71">CL33</f>
        <v/>
      </c>
      <c r="ES33" s="509" t="str">
        <f t="shared" ref="ES33" ca="1" si="72">CT33</f>
        <v/>
      </c>
      <c r="ET33" s="509" t="str">
        <f t="shared" ref="ET33" si="73">DF33</f>
        <v/>
      </c>
      <c r="EU33" s="509" t="str">
        <f t="shared" ref="EU33" ca="1" si="74">DK33</f>
        <v/>
      </c>
      <c r="EV33" s="509" t="str">
        <f t="shared" ref="EV33" ca="1" si="75">DP33</f>
        <v/>
      </c>
      <c r="EW33" s="509" t="str">
        <f t="shared" ref="EW33" ca="1" si="76">DU33</f>
        <v/>
      </c>
      <c r="EX33" s="509" t="str">
        <f t="shared" ref="EX33" ca="1" si="77">DZ33</f>
        <v/>
      </c>
      <c r="EY33" s="509" t="str">
        <f t="shared" ref="EY33" ca="1" si="78">EE33</f>
        <v/>
      </c>
      <c r="EZ33" s="509" t="str">
        <f t="shared" ref="EZ33" ca="1" si="79">EJ33</f>
        <v/>
      </c>
      <c r="FA33" s="509" t="str">
        <f t="shared" ref="FA33" ca="1" si="80">EO33</f>
        <v/>
      </c>
      <c r="FC33" s="509">
        <f t="shared" ref="FC33" ca="1" si="81">COUNTA(EQ33:FA33)-COUNTBLANK(EQ33:FA33)</f>
        <v>0</v>
      </c>
      <c r="FD33" s="280">
        <f t="shared" ref="FD33" ca="1" si="82">SUM(EQ33:FA33)</f>
        <v>0</v>
      </c>
      <c r="FE33" s="280" t="str">
        <f t="shared" ref="FE33" ca="1" si="83">IF(AND(FC33=FD33,FD33&gt;0),"Show","Hide")</f>
        <v>Hide</v>
      </c>
      <c r="FF33" s="228"/>
      <c r="FG33" s="281"/>
      <c r="FH33" s="281"/>
      <c r="FI33" s="281"/>
      <c r="FJ33" s="281"/>
      <c r="FK33" s="281"/>
      <c r="FL33" s="281"/>
    </row>
    <row r="34" spans="1:168" ht="6" customHeight="1" x14ac:dyDescent="0.25">
      <c r="A34" s="28" t="s">
        <v>526</v>
      </c>
      <c r="C34" s="93"/>
      <c r="D34" s="128"/>
      <c r="E34" s="86"/>
      <c r="F34" s="195"/>
      <c r="G34" s="153"/>
      <c r="H34" s="182"/>
      <c r="I34" s="196"/>
      <c r="J34" s="96"/>
      <c r="K34" s="196"/>
      <c r="L34" s="127"/>
      <c r="M34" s="127"/>
      <c r="N34" s="127"/>
      <c r="O34" s="127"/>
      <c r="Q34" s="1"/>
      <c r="AE34" s="11"/>
      <c r="AF34" s="122"/>
      <c r="AG34" s="12" t="b">
        <f>AG33</f>
        <v>1</v>
      </c>
      <c r="AH34" s="12"/>
      <c r="AI34" s="168"/>
      <c r="AJ34" s="166"/>
      <c r="AK34" s="166"/>
      <c r="AL34" s="167"/>
      <c r="AM34" s="1"/>
      <c r="AN34" s="1"/>
      <c r="AO34" s="1"/>
      <c r="AP34" s="1"/>
      <c r="AQ34" s="1"/>
      <c r="AR34" s="1"/>
      <c r="AS34" s="1"/>
      <c r="AT34" s="230" t="str">
        <f t="shared" si="5"/>
        <v/>
      </c>
      <c r="AU34" s="231" t="str">
        <f t="shared" si="4"/>
        <v/>
      </c>
      <c r="AV34" s="227"/>
      <c r="AW34" s="230" t="str">
        <f>AW33</f>
        <v/>
      </c>
      <c r="AX34" s="227"/>
      <c r="AY34" s="230" t="str">
        <f>AY33</f>
        <v/>
      </c>
      <c r="AZ34" s="227"/>
      <c r="BA34" s="230" t="str">
        <f>BA33</f>
        <v/>
      </c>
      <c r="BB34" s="227"/>
      <c r="BC34" s="230" t="str">
        <f>BC33</f>
        <v/>
      </c>
      <c r="BD34" s="227"/>
      <c r="BE34" s="230" t="str">
        <f>BE33</f>
        <v/>
      </c>
      <c r="BF34" s="227"/>
      <c r="BG34" s="230" t="str">
        <f>BG33</f>
        <v/>
      </c>
      <c r="BH34" s="1"/>
      <c r="FE34" s="90" t="str">
        <f ca="1">FE33</f>
        <v>Hide</v>
      </c>
      <c r="FF34" s="228"/>
      <c r="FG34" s="281"/>
      <c r="FH34" s="281"/>
      <c r="FI34" s="281"/>
      <c r="FJ34" s="281"/>
      <c r="FK34" s="281"/>
      <c r="FL34" s="281"/>
    </row>
    <row r="35" spans="1:168" ht="6" customHeight="1" x14ac:dyDescent="0.25">
      <c r="A35" s="28" t="s">
        <v>526</v>
      </c>
      <c r="C35" s="92"/>
      <c r="D35" s="3"/>
      <c r="E35" s="82"/>
      <c r="F35" s="191"/>
      <c r="G35" s="154"/>
      <c r="H35" s="187"/>
      <c r="I35" s="192"/>
      <c r="J35" s="94"/>
      <c r="K35" s="192"/>
      <c r="L35" s="507"/>
      <c r="M35" s="507"/>
      <c r="N35" s="507"/>
      <c r="O35" s="507"/>
      <c r="Q35" s="1"/>
      <c r="AE35" s="11"/>
      <c r="AF35" s="122"/>
      <c r="AG35" s="124" t="b">
        <f>AG36</f>
        <v>1</v>
      </c>
      <c r="AH35" s="124"/>
      <c r="AI35" s="168"/>
      <c r="AJ35" s="166"/>
      <c r="AK35" s="166"/>
      <c r="AL35" s="167"/>
      <c r="AM35" s="1"/>
      <c r="AN35" s="1"/>
      <c r="AO35" s="1"/>
      <c r="AP35" s="1"/>
      <c r="AQ35" s="1"/>
      <c r="AR35" s="1"/>
      <c r="AS35" s="1"/>
      <c r="AT35" s="230" t="str">
        <f t="shared" si="5"/>
        <v/>
      </c>
      <c r="AU35" s="231" t="str">
        <f t="shared" si="4"/>
        <v/>
      </c>
      <c r="AV35" s="227"/>
      <c r="AW35" s="230" t="str">
        <f>AW36</f>
        <v/>
      </c>
      <c r="AX35" s="227"/>
      <c r="AY35" s="230" t="str">
        <f>AY36</f>
        <v/>
      </c>
      <c r="AZ35" s="227"/>
      <c r="BA35" s="230" t="str">
        <f>BA36</f>
        <v/>
      </c>
      <c r="BB35" s="227"/>
      <c r="BC35" s="230" t="str">
        <f>BC36</f>
        <v/>
      </c>
      <c r="BD35" s="227"/>
      <c r="BE35" s="230" t="str">
        <f>BE36</f>
        <v/>
      </c>
      <c r="BF35" s="227"/>
      <c r="BG35" s="230" t="str">
        <f>BG36</f>
        <v/>
      </c>
      <c r="BH35" s="1"/>
      <c r="FE35" s="90" t="str">
        <f ca="1">FE36</f>
        <v>Hide</v>
      </c>
      <c r="FF35" s="228"/>
      <c r="FG35" s="281"/>
      <c r="FH35" s="281"/>
      <c r="FI35" s="281"/>
      <c r="FJ35" s="281"/>
      <c r="FK35" s="281"/>
      <c r="FL35" s="281"/>
    </row>
    <row r="36" spans="1:168" ht="39.6" x14ac:dyDescent="0.25">
      <c r="A36" s="28" t="s">
        <v>526</v>
      </c>
      <c r="C36" s="176" t="s">
        <v>558</v>
      </c>
      <c r="D36" s="316" t="str">
        <f>IF(Cklst_Style=4,IF(FIND("--",$C$3)=11,MID($C$3,9,1)&amp;"."&amp;AI36,MID($C$3,9,2)&amp;"."&amp;AI36),IF(FIND("--",$C$3)=9,MID($C$3,7,1)&amp;"."&amp;AI36,MID($C$3,7,2)&amp;"."&amp;AI36))</f>
        <v>6.7</v>
      </c>
      <c r="E36" s="481" t="s">
        <v>815</v>
      </c>
      <c r="F36" s="177"/>
      <c r="G36" s="508" t="s">
        <v>203</v>
      </c>
      <c r="H36" s="181"/>
      <c r="I36" s="151" t="s">
        <v>216</v>
      </c>
      <c r="J36" s="143"/>
      <c r="K36" s="192"/>
      <c r="L36" s="482"/>
      <c r="M36" s="482"/>
      <c r="N36" s="482"/>
      <c r="O36" s="482"/>
      <c r="Q36" s="1"/>
      <c r="R36" s="171"/>
      <c r="S36" s="171"/>
      <c r="T36" s="171"/>
      <c r="U36" s="171"/>
      <c r="AE36" s="11" t="b">
        <f>IF(F36=CHAR(80),TRUE,FALSE)</f>
        <v>0</v>
      </c>
      <c r="AF36" s="122" t="b">
        <f>IF(H36=CHAR(80),TRUE,FALSE)</f>
        <v>0</v>
      </c>
      <c r="AG36" s="12" t="b">
        <f>IF(OR(C36=CHAR(80),C36="."),TRUE,FALSE)</f>
        <v>1</v>
      </c>
      <c r="AH36" s="218">
        <v>0</v>
      </c>
      <c r="AI36" s="169">
        <v>7</v>
      </c>
      <c r="AJ36" s="160"/>
      <c r="AK36" s="160" t="b">
        <v>1</v>
      </c>
      <c r="AL36" s="161"/>
      <c r="AM36" s="1"/>
      <c r="AN36" s="1"/>
      <c r="AO36" s="1"/>
      <c r="AP36" s="1"/>
      <c r="AQ36" s="1"/>
      <c r="AR36" s="1"/>
      <c r="AS36" s="1"/>
      <c r="AT36" s="230" t="str">
        <f t="shared" si="5"/>
        <v/>
      </c>
      <c r="AU36" s="231" t="str">
        <f t="shared" si="4"/>
        <v>6.7</v>
      </c>
      <c r="AV36" s="318"/>
      <c r="AW36" s="230" t="str">
        <f>IF(AND(Setup_Flag=1,AV36="",$C36=""),FALSE,"")</f>
        <v/>
      </c>
      <c r="AX36" s="318"/>
      <c r="AY36" s="230" t="str">
        <f>IF(AND(MR2_Flag=1,AX36="",$C36=""),FALSE,"")</f>
        <v/>
      </c>
      <c r="AZ36" s="318"/>
      <c r="BA36" s="230" t="str">
        <f>IF(AND(DP_Flag=1,AZ36="",$C36=""),FALSE,"")</f>
        <v/>
      </c>
      <c r="BB36" s="318"/>
      <c r="BC36" s="230" t="str">
        <f>IF(AND(SS_Flag=1,BB36="",$C36=""),FALSE,"")</f>
        <v/>
      </c>
      <c r="BD36" s="318"/>
      <c r="BE36" s="230" t="str">
        <f>IF(AND(SP_Flag=1,BD36="",$C36=""),FALSE,"")</f>
        <v/>
      </c>
      <c r="BF36" s="318"/>
      <c r="BG36" s="230" t="str">
        <f>IF(AND(FM_Flag=1,BF36="",$C36=""),FALSE,"")</f>
        <v/>
      </c>
      <c r="BH36" s="1"/>
      <c r="BI36" s="268"/>
      <c r="BJ36" s="269" t="s">
        <v>675</v>
      </c>
      <c r="BK36" s="269" t="s">
        <v>675</v>
      </c>
      <c r="BL36" s="269" t="s">
        <v>675</v>
      </c>
      <c r="BM36" s="269" t="s">
        <v>675</v>
      </c>
      <c r="BN36" s="269" t="s">
        <v>675</v>
      </c>
      <c r="BO36" s="269" t="s">
        <v>675</v>
      </c>
      <c r="BP36" s="270" t="str">
        <f ca="1">IF(OR(BI$16=0,BR$16&lt;&gt;0),"",IF(OFFSET(BI36,0,BI$16)="Y",1,IF(OFFSET(BI36,0,BI$16)="N",0,"")))</f>
        <v/>
      </c>
      <c r="BQ36" s="278"/>
      <c r="BR36" s="268"/>
      <c r="BS36" s="269" t="s">
        <v>675</v>
      </c>
      <c r="BT36" s="269" t="s">
        <v>675</v>
      </c>
      <c r="BU36" s="269" t="s">
        <v>675</v>
      </c>
      <c r="BV36" s="269" t="s">
        <v>675</v>
      </c>
      <c r="BW36" s="269" t="s">
        <v>675</v>
      </c>
      <c r="BX36" s="269" t="s">
        <v>675</v>
      </c>
      <c r="BY36" s="269" t="s">
        <v>675</v>
      </c>
      <c r="BZ36" s="269" t="s">
        <v>675</v>
      </c>
      <c r="CA36" s="269" t="s">
        <v>675</v>
      </c>
      <c r="CB36" s="269" t="s">
        <v>675</v>
      </c>
      <c r="CC36" s="269" t="s">
        <v>675</v>
      </c>
      <c r="CD36" s="269" t="s">
        <v>675</v>
      </c>
      <c r="CE36" s="269" t="s">
        <v>675</v>
      </c>
      <c r="CF36" s="269" t="s">
        <v>675</v>
      </c>
      <c r="CG36" s="269" t="s">
        <v>675</v>
      </c>
      <c r="CH36" s="269" t="s">
        <v>675</v>
      </c>
      <c r="CI36" s="269" t="s">
        <v>675</v>
      </c>
      <c r="CJ36" s="269" t="s">
        <v>675</v>
      </c>
      <c r="CK36" s="269" t="s">
        <v>675</v>
      </c>
      <c r="CL36" s="270" t="str">
        <f ca="1">IF(BR$16=0,"",IF(OFFSET(BR36,0,BR$16)="Y",1,IF(OFFSET(BR36,0,BR$16)="N",0,"")))</f>
        <v/>
      </c>
      <c r="CM36" s="278"/>
      <c r="CN36" s="268"/>
      <c r="CO36" s="269" t="s">
        <v>675</v>
      </c>
      <c r="CP36" s="269" t="s">
        <v>675</v>
      </c>
      <c r="CQ36" s="269" t="s">
        <v>675</v>
      </c>
      <c r="CR36" s="269" t="s">
        <v>675</v>
      </c>
      <c r="CS36" s="269" t="s">
        <v>675</v>
      </c>
      <c r="CT36" s="270" t="str">
        <f ca="1">IF(OR(CN$16=0,CW$16&lt;&gt;0),"",IF(CW$16=1,0,IF(OFFSET(CN36,0,CN$16)="Y",1,IF(OFFSET(CN36,0,CN$16)="N",0,""))))</f>
        <v/>
      </c>
      <c r="CU36" s="188"/>
      <c r="CV36" s="268"/>
      <c r="CW36" s="269" t="s">
        <v>675</v>
      </c>
      <c r="CX36" s="269" t="s">
        <v>675</v>
      </c>
      <c r="CY36" s="269" t="s">
        <v>675</v>
      </c>
      <c r="CZ36" s="269" t="s">
        <v>675</v>
      </c>
      <c r="DA36" s="269" t="s">
        <v>675</v>
      </c>
      <c r="DB36" s="269" t="s">
        <v>675</v>
      </c>
      <c r="DC36" s="269" t="s">
        <v>675</v>
      </c>
      <c r="DD36" s="269" t="s">
        <v>675</v>
      </c>
      <c r="DE36" s="269" t="s">
        <v>675</v>
      </c>
      <c r="DF36" s="270" t="str">
        <f>IF(CV$16=0,"",IF(OR(AND(CW$16=1,CW36="Y"),AND(CX$16=1,CX36="Y"),AND(CY$16=1,CY36="Y"),AND(CZ$16=1,CZ36="Y"),AND(DA$16=1,DA36="Y"),AND(DB$16=1,DB36="Y"),AND(DC$16=1,DC36="Y"),AND(DD$16=1,DD36="Y"),AND(DE$16=1,DE36="Y")),1,IF(OR(AND(CW$16=1,CW36="N"),AND(CX$16=1,CX36="N"),AND(CY$16=1,CY36="N"),AND(CZ$16=1,CZ36="N"),AND(DA$16=1,DA36="N"),AND(DB$16=1,DB36="N"),AND(DC$16=1,DC36="N"),AND(DD$16=1,DD36="N"),AND(DE$16=1,DE36="N")),0,"")))</f>
        <v/>
      </c>
      <c r="DG36" s="188"/>
      <c r="DH36" s="268"/>
      <c r="DI36" s="269" t="s">
        <v>675</v>
      </c>
      <c r="DJ36" s="269" t="s">
        <v>675</v>
      </c>
      <c r="DK36" s="270" t="str">
        <f ca="1">IF(DH$16=0,"",IF(OFFSET(DH36,0,DH$16)="Y",1,IF(OFFSET(DH36,0,DH$16)="N",0,"")))</f>
        <v/>
      </c>
      <c r="DL36" s="188"/>
      <c r="DM36" s="268"/>
      <c r="DN36" s="269" t="s">
        <v>675</v>
      </c>
      <c r="DO36" s="269" t="s">
        <v>675</v>
      </c>
      <c r="DP36" s="270" t="str">
        <f ca="1">IF(DM$16=0,"",IF(OFFSET(DM36,0,DM$16)="Y",1,IF(OFFSET(DM36,0,DM$16)="N",0,"")))</f>
        <v/>
      </c>
      <c r="DQ36" s="188"/>
      <c r="DR36" s="268"/>
      <c r="DS36" s="269" t="s">
        <v>676</v>
      </c>
      <c r="DT36" s="279"/>
      <c r="DU36" s="270" t="str">
        <f ca="1">IF(DR$16=0,"",IF(AND(OFFSET(DR36,0,1)="Y",DS$16="Yes"),1,IF(OFFSET(DR36,0,1)="N",1,0)))</f>
        <v/>
      </c>
      <c r="DV36" s="188"/>
      <c r="DW36" s="268"/>
      <c r="DX36" s="269" t="s">
        <v>676</v>
      </c>
      <c r="DY36" s="279"/>
      <c r="DZ36" s="270" t="str">
        <f ca="1">IF(DW$16=0,"",IF(AND(OFFSET(DW36,0,1)="Y",DX$16="Yes"),1,IF(OFFSET(DW36,0,1)="N",1,0)))</f>
        <v/>
      </c>
      <c r="EA36" s="188"/>
      <c r="EB36" s="268"/>
      <c r="EC36" s="269" t="s">
        <v>676</v>
      </c>
      <c r="ED36" s="279"/>
      <c r="EE36" s="270" t="str">
        <f ca="1">IF(EB$16=0,"",IF(AND(OFFSET(EB36,0,1)="Y",EC$16="Yes"),1,IF(OFFSET(EB36,0,1)="N",1,0)))</f>
        <v/>
      </c>
      <c r="EF36" s="188"/>
      <c r="EG36" s="268"/>
      <c r="EH36" s="269" t="s">
        <v>676</v>
      </c>
      <c r="EI36" s="279"/>
      <c r="EJ36" s="270" t="str">
        <f ca="1">IF(EG$16=0,"",IF(AND(OFFSET(EG36,0,1)="Y",EH$16="Yes"),1,IF(OFFSET(EG36,0,1)="N",1,0)))</f>
        <v/>
      </c>
      <c r="EK36" s="188"/>
      <c r="EL36" s="268"/>
      <c r="EM36" s="269" t="s">
        <v>676</v>
      </c>
      <c r="EN36" s="279"/>
      <c r="EO36" s="270" t="str">
        <f ca="1">IF(EL$16=0,"",IF(AND(OFFSET(EL36,0,1)="Y",EM$16="Yes"),1,IF(OFFSET(EL36,0,1)="N",1,0)))</f>
        <v/>
      </c>
      <c r="EP36" s="271"/>
      <c r="EQ36" s="509" t="str">
        <f ca="1">BP36</f>
        <v/>
      </c>
      <c r="ER36" s="509" t="str">
        <f t="shared" ref="ER36" ca="1" si="84">CL36</f>
        <v/>
      </c>
      <c r="ES36" s="509" t="str">
        <f t="shared" ref="ES36" ca="1" si="85">CT36</f>
        <v/>
      </c>
      <c r="ET36" s="509" t="str">
        <f t="shared" ref="ET36" si="86">DF36</f>
        <v/>
      </c>
      <c r="EU36" s="509" t="str">
        <f t="shared" ref="EU36" ca="1" si="87">DK36</f>
        <v/>
      </c>
      <c r="EV36" s="509" t="str">
        <f t="shared" ref="EV36" ca="1" si="88">DP36</f>
        <v/>
      </c>
      <c r="EW36" s="509" t="str">
        <f t="shared" ref="EW36" ca="1" si="89">DU36</f>
        <v/>
      </c>
      <c r="EX36" s="509" t="str">
        <f t="shared" ref="EX36" ca="1" si="90">DZ36</f>
        <v/>
      </c>
      <c r="EY36" s="509" t="str">
        <f t="shared" ref="EY36" ca="1" si="91">EE36</f>
        <v/>
      </c>
      <c r="EZ36" s="509" t="str">
        <f t="shared" ref="EZ36" ca="1" si="92">EJ36</f>
        <v/>
      </c>
      <c r="FA36" s="509" t="str">
        <f t="shared" ref="FA36" ca="1" si="93">EO36</f>
        <v/>
      </c>
      <c r="FC36" s="509">
        <f t="shared" ref="FC36" ca="1" si="94">COUNTA(EQ36:FA36)-COUNTBLANK(EQ36:FA36)</f>
        <v>0</v>
      </c>
      <c r="FD36" s="280">
        <f t="shared" ref="FD36" ca="1" si="95">SUM(EQ36:FA36)</f>
        <v>0</v>
      </c>
      <c r="FE36" s="280" t="str">
        <f t="shared" ref="FE36" ca="1" si="96">IF(AND(FC36=FD36,FD36&gt;0),"Show","Hide")</f>
        <v>Hide</v>
      </c>
      <c r="FF36" s="228"/>
      <c r="FG36" s="281"/>
      <c r="FH36" s="281"/>
      <c r="FI36" s="281"/>
      <c r="FJ36" s="281"/>
      <c r="FK36" s="281"/>
      <c r="FL36" s="281"/>
    </row>
    <row r="37" spans="1:168" ht="6" customHeight="1" x14ac:dyDescent="0.25">
      <c r="A37" s="28" t="s">
        <v>526</v>
      </c>
      <c r="C37" s="93"/>
      <c r="D37" s="128"/>
      <c r="E37" s="86"/>
      <c r="F37" s="195"/>
      <c r="G37" s="153"/>
      <c r="H37" s="182"/>
      <c r="I37" s="196"/>
      <c r="J37" s="96"/>
      <c r="K37" s="196"/>
      <c r="L37" s="127"/>
      <c r="M37" s="127"/>
      <c r="N37" s="127"/>
      <c r="O37" s="127"/>
      <c r="Q37" s="1"/>
      <c r="AE37" s="11"/>
      <c r="AF37" s="122"/>
      <c r="AG37" s="12" t="b">
        <f>AG36</f>
        <v>1</v>
      </c>
      <c r="AH37" s="12"/>
      <c r="AI37" s="168"/>
      <c r="AJ37" s="166"/>
      <c r="AK37" s="166"/>
      <c r="AL37" s="167"/>
      <c r="AM37" s="1"/>
      <c r="AN37" s="1"/>
      <c r="AO37" s="1"/>
      <c r="AP37" s="1"/>
      <c r="AQ37" s="1"/>
      <c r="AR37" s="1"/>
      <c r="AS37" s="1"/>
      <c r="AT37" s="230" t="str">
        <f t="shared" si="5"/>
        <v/>
      </c>
      <c r="AU37" s="231" t="str">
        <f t="shared" si="4"/>
        <v/>
      </c>
      <c r="AV37" s="227"/>
      <c r="AW37" s="230" t="str">
        <f>AW36</f>
        <v/>
      </c>
      <c r="AX37" s="227"/>
      <c r="AY37" s="230" t="str">
        <f>AY36</f>
        <v/>
      </c>
      <c r="AZ37" s="227"/>
      <c r="BA37" s="230" t="str">
        <f>BA36</f>
        <v/>
      </c>
      <c r="BB37" s="227"/>
      <c r="BC37" s="230" t="str">
        <f>BC36</f>
        <v/>
      </c>
      <c r="BD37" s="227"/>
      <c r="BE37" s="230" t="str">
        <f>BE36</f>
        <v/>
      </c>
      <c r="BF37" s="227"/>
      <c r="BG37" s="230" t="str">
        <f>BG36</f>
        <v/>
      </c>
      <c r="BH37" s="1"/>
      <c r="FE37" s="90" t="str">
        <f ca="1">FE36</f>
        <v>Hide</v>
      </c>
      <c r="FF37" s="228"/>
      <c r="FG37" s="281"/>
      <c r="FH37" s="281"/>
      <c r="FI37" s="281"/>
      <c r="FJ37" s="281"/>
      <c r="FK37" s="281"/>
      <c r="FL37" s="281"/>
    </row>
    <row r="38" spans="1:168" ht="6" customHeight="1" x14ac:dyDescent="0.25">
      <c r="A38" s="28" t="s">
        <v>526</v>
      </c>
      <c r="C38" s="92"/>
      <c r="D38" s="3"/>
      <c r="E38" s="82"/>
      <c r="F38" s="191"/>
      <c r="G38" s="154"/>
      <c r="H38" s="187"/>
      <c r="I38" s="192"/>
      <c r="J38" s="94"/>
      <c r="K38" s="192"/>
      <c r="L38" s="507"/>
      <c r="M38" s="507"/>
      <c r="N38" s="507"/>
      <c r="O38" s="507"/>
      <c r="Q38" s="1"/>
      <c r="AE38" s="11"/>
      <c r="AF38" s="122"/>
      <c r="AG38" s="124" t="b">
        <f>AG39</f>
        <v>1</v>
      </c>
      <c r="AH38" s="124"/>
      <c r="AI38" s="168"/>
      <c r="AJ38" s="166"/>
      <c r="AK38" s="166"/>
      <c r="AL38" s="167"/>
      <c r="AM38" s="1"/>
      <c r="AN38" s="1"/>
      <c r="AO38" s="1"/>
      <c r="AP38" s="1"/>
      <c r="AQ38" s="1"/>
      <c r="AR38" s="1"/>
      <c r="AS38" s="1"/>
      <c r="AT38" s="230" t="str">
        <f t="shared" si="5"/>
        <v/>
      </c>
      <c r="AU38" s="231" t="str">
        <f t="shared" si="4"/>
        <v/>
      </c>
      <c r="AV38" s="227"/>
      <c r="AW38" s="230" t="str">
        <f>AW39</f>
        <v/>
      </c>
      <c r="AX38" s="227"/>
      <c r="AY38" s="230" t="str">
        <f>AY39</f>
        <v/>
      </c>
      <c r="AZ38" s="227"/>
      <c r="BA38" s="230" t="str">
        <f>BA39</f>
        <v/>
      </c>
      <c r="BB38" s="227"/>
      <c r="BC38" s="230" t="str">
        <f>BC39</f>
        <v/>
      </c>
      <c r="BD38" s="227"/>
      <c r="BE38" s="230" t="str">
        <f>BE39</f>
        <v/>
      </c>
      <c r="BF38" s="227"/>
      <c r="BG38" s="230" t="str">
        <f>BG39</f>
        <v/>
      </c>
      <c r="BH38" s="1"/>
      <c r="FE38" s="90" t="str">
        <f ca="1">FE39</f>
        <v>Hide</v>
      </c>
      <c r="FF38" s="228"/>
      <c r="FG38" s="281"/>
      <c r="FH38" s="281"/>
      <c r="FI38" s="281"/>
      <c r="FJ38" s="281"/>
      <c r="FK38" s="281"/>
      <c r="FL38" s="281"/>
    </row>
    <row r="39" spans="1:168" ht="26.4" x14ac:dyDescent="0.25">
      <c r="A39" s="28" t="s">
        <v>526</v>
      </c>
      <c r="C39" s="176" t="s">
        <v>558</v>
      </c>
      <c r="D39" s="316" t="str">
        <f>IF(Cklst_Style=4,IF(FIND("--",$C$3)=11,MID($C$3,9,1)&amp;"."&amp;AI39,MID($C$3,9,2)&amp;"."&amp;AI39),IF(FIND("--",$C$3)=9,MID($C$3,7,1)&amp;"."&amp;AI39,MID($C$3,7,2)&amp;"."&amp;AI39))</f>
        <v>6.8</v>
      </c>
      <c r="E39" s="481" t="s">
        <v>816</v>
      </c>
      <c r="F39" s="177"/>
      <c r="G39" s="508" t="s">
        <v>203</v>
      </c>
      <c r="H39" s="181"/>
      <c r="I39" s="151" t="s">
        <v>216</v>
      </c>
      <c r="J39" s="143"/>
      <c r="K39" s="192"/>
      <c r="L39" s="482"/>
      <c r="M39" s="482"/>
      <c r="N39" s="482"/>
      <c r="O39" s="482"/>
      <c r="Q39" s="1"/>
      <c r="R39" s="171"/>
      <c r="S39" s="171"/>
      <c r="T39" s="171"/>
      <c r="U39" s="171"/>
      <c r="AE39" s="11" t="b">
        <f>IF(F39=CHAR(80),TRUE,FALSE)</f>
        <v>0</v>
      </c>
      <c r="AF39" s="122" t="b">
        <f>IF(H39=CHAR(80),TRUE,FALSE)</f>
        <v>0</v>
      </c>
      <c r="AG39" s="12" t="b">
        <f>IF(OR(C39=CHAR(80),C39="."),TRUE,FALSE)</f>
        <v>1</v>
      </c>
      <c r="AH39" s="218">
        <v>0</v>
      </c>
      <c r="AI39" s="169">
        <v>8</v>
      </c>
      <c r="AJ39" s="160"/>
      <c r="AK39" s="160" t="b">
        <v>1</v>
      </c>
      <c r="AL39" s="161"/>
      <c r="AM39" s="1"/>
      <c r="AN39" s="1"/>
      <c r="AO39" s="1"/>
      <c r="AP39" s="1"/>
      <c r="AQ39" s="1"/>
      <c r="AR39" s="1"/>
      <c r="AS39" s="1"/>
      <c r="AT39" s="230" t="str">
        <f t="shared" si="5"/>
        <v/>
      </c>
      <c r="AU39" s="231" t="str">
        <f t="shared" si="4"/>
        <v>6.8</v>
      </c>
      <c r="AV39" s="318"/>
      <c r="AW39" s="230" t="str">
        <f>IF(AND(Setup_Flag=1,AV39="",$C39=""),FALSE,"")</f>
        <v/>
      </c>
      <c r="AX39" s="318"/>
      <c r="AY39" s="230" t="str">
        <f>IF(AND(MR2_Flag=1,AX39="",$C39=""),FALSE,"")</f>
        <v/>
      </c>
      <c r="AZ39" s="318"/>
      <c r="BA39" s="230" t="str">
        <f>IF(AND(DP_Flag=1,AZ39="",$C39=""),FALSE,"")</f>
        <v/>
      </c>
      <c r="BB39" s="318"/>
      <c r="BC39" s="230" t="str">
        <f>IF(AND(SS_Flag=1,BB39="",$C39=""),FALSE,"")</f>
        <v/>
      </c>
      <c r="BD39" s="318"/>
      <c r="BE39" s="230" t="str">
        <f>IF(AND(SP_Flag=1,BD39="",$C39=""),FALSE,"")</f>
        <v/>
      </c>
      <c r="BF39" s="318"/>
      <c r="BG39" s="230" t="str">
        <f>IF(AND(FM_Flag=1,BF39="",$C39=""),FALSE,"")</f>
        <v/>
      </c>
      <c r="BH39" s="1"/>
      <c r="BI39" s="268"/>
      <c r="BJ39" s="269" t="s">
        <v>675</v>
      </c>
      <c r="BK39" s="269" t="s">
        <v>675</v>
      </c>
      <c r="BL39" s="269" t="s">
        <v>675</v>
      </c>
      <c r="BM39" s="269" t="s">
        <v>675</v>
      </c>
      <c r="BN39" s="269" t="s">
        <v>675</v>
      </c>
      <c r="BO39" s="269" t="s">
        <v>675</v>
      </c>
      <c r="BP39" s="270" t="str">
        <f ca="1">IF(OR(BI$16=0,BR$16&lt;&gt;0),"",IF(OFFSET(BI39,0,BI$16)="Y",1,IF(OFFSET(BI39,0,BI$16)="N",0,"")))</f>
        <v/>
      </c>
      <c r="BQ39" s="278"/>
      <c r="BR39" s="268"/>
      <c r="BS39" s="269" t="s">
        <v>675</v>
      </c>
      <c r="BT39" s="269" t="s">
        <v>675</v>
      </c>
      <c r="BU39" s="269" t="s">
        <v>675</v>
      </c>
      <c r="BV39" s="269" t="s">
        <v>675</v>
      </c>
      <c r="BW39" s="269" t="s">
        <v>675</v>
      </c>
      <c r="BX39" s="269" t="s">
        <v>675</v>
      </c>
      <c r="BY39" s="269" t="s">
        <v>675</v>
      </c>
      <c r="BZ39" s="269" t="s">
        <v>675</v>
      </c>
      <c r="CA39" s="269" t="s">
        <v>675</v>
      </c>
      <c r="CB39" s="269" t="s">
        <v>675</v>
      </c>
      <c r="CC39" s="269" t="s">
        <v>675</v>
      </c>
      <c r="CD39" s="269" t="s">
        <v>675</v>
      </c>
      <c r="CE39" s="269" t="s">
        <v>675</v>
      </c>
      <c r="CF39" s="269" t="s">
        <v>675</v>
      </c>
      <c r="CG39" s="269" t="s">
        <v>675</v>
      </c>
      <c r="CH39" s="269" t="s">
        <v>675</v>
      </c>
      <c r="CI39" s="269" t="s">
        <v>675</v>
      </c>
      <c r="CJ39" s="269" t="s">
        <v>675</v>
      </c>
      <c r="CK39" s="269" t="s">
        <v>675</v>
      </c>
      <c r="CL39" s="270" t="str">
        <f ca="1">IF(BR$16=0,"",IF(OFFSET(BR39,0,BR$16)="Y",1,IF(OFFSET(BR39,0,BR$16)="N",0,"")))</f>
        <v/>
      </c>
      <c r="CM39" s="278"/>
      <c r="CN39" s="268"/>
      <c r="CO39" s="269" t="s">
        <v>675</v>
      </c>
      <c r="CP39" s="269" t="s">
        <v>675</v>
      </c>
      <c r="CQ39" s="269" t="s">
        <v>675</v>
      </c>
      <c r="CR39" s="269" t="s">
        <v>675</v>
      </c>
      <c r="CS39" s="269" t="s">
        <v>675</v>
      </c>
      <c r="CT39" s="270" t="str">
        <f ca="1">IF(OR(CN$16=0,CW$16&lt;&gt;0),"",IF(CW$16=1,0,IF(OFFSET(CN39,0,CN$16)="Y",1,IF(OFFSET(CN39,0,CN$16)="N",0,""))))</f>
        <v/>
      </c>
      <c r="CU39" s="188"/>
      <c r="CV39" s="268"/>
      <c r="CW39" s="269" t="s">
        <v>675</v>
      </c>
      <c r="CX39" s="269" t="s">
        <v>675</v>
      </c>
      <c r="CY39" s="269" t="s">
        <v>675</v>
      </c>
      <c r="CZ39" s="269" t="s">
        <v>675</v>
      </c>
      <c r="DA39" s="269" t="s">
        <v>675</v>
      </c>
      <c r="DB39" s="269" t="s">
        <v>675</v>
      </c>
      <c r="DC39" s="269" t="s">
        <v>675</v>
      </c>
      <c r="DD39" s="269" t="s">
        <v>675</v>
      </c>
      <c r="DE39" s="269" t="s">
        <v>675</v>
      </c>
      <c r="DF39" s="270" t="str">
        <f>IF(CV$16=0,"",IF(OR(AND(CW$16=1,CW39="Y"),AND(CX$16=1,CX39="Y"),AND(CY$16=1,CY39="Y"),AND(CZ$16=1,CZ39="Y"),AND(DA$16=1,DA39="Y"),AND(DB$16=1,DB39="Y"),AND(DC$16=1,DC39="Y"),AND(DD$16=1,DD39="Y"),AND(DE$16=1,DE39="Y")),1,IF(OR(AND(CW$16=1,CW39="N"),AND(CX$16=1,CX39="N"),AND(CY$16=1,CY39="N"),AND(CZ$16=1,CZ39="N"),AND(DA$16=1,DA39="N"),AND(DB$16=1,DB39="N"),AND(DC$16=1,DC39="N"),AND(DD$16=1,DD39="N"),AND(DE$16=1,DE39="N")),0,"")))</f>
        <v/>
      </c>
      <c r="DG39" s="188"/>
      <c r="DH39" s="268"/>
      <c r="DI39" s="269" t="s">
        <v>675</v>
      </c>
      <c r="DJ39" s="269" t="s">
        <v>675</v>
      </c>
      <c r="DK39" s="270" t="str">
        <f ca="1">IF(DH$16=0,"",IF(OFFSET(DH39,0,DH$16)="Y",1,IF(OFFSET(DH39,0,DH$16)="N",0,"")))</f>
        <v/>
      </c>
      <c r="DL39" s="188"/>
      <c r="DM39" s="268"/>
      <c r="DN39" s="269" t="s">
        <v>675</v>
      </c>
      <c r="DO39" s="269" t="s">
        <v>675</v>
      </c>
      <c r="DP39" s="270" t="str">
        <f ca="1">IF(DM$16=0,"",IF(OFFSET(DM39,0,DM$16)="Y",1,IF(OFFSET(DM39,0,DM$16)="N",0,"")))</f>
        <v/>
      </c>
      <c r="DQ39" s="188"/>
      <c r="DR39" s="268"/>
      <c r="DS39" s="269" t="s">
        <v>676</v>
      </c>
      <c r="DT39" s="279"/>
      <c r="DU39" s="270" t="str">
        <f ca="1">IF(DR$16=0,"",IF(AND(OFFSET(DR39,0,1)="Y",DS$16="Yes"),1,IF(OFFSET(DR39,0,1)="N",1,0)))</f>
        <v/>
      </c>
      <c r="DV39" s="188"/>
      <c r="DW39" s="268"/>
      <c r="DX39" s="269" t="s">
        <v>676</v>
      </c>
      <c r="DY39" s="279"/>
      <c r="DZ39" s="270" t="str">
        <f ca="1">IF(DW$16=0,"",IF(AND(OFFSET(DW39,0,1)="Y",DX$16="Yes"),1,IF(OFFSET(DW39,0,1)="N",1,0)))</f>
        <v/>
      </c>
      <c r="EA39" s="188"/>
      <c r="EB39" s="268"/>
      <c r="EC39" s="269" t="s">
        <v>676</v>
      </c>
      <c r="ED39" s="279"/>
      <c r="EE39" s="270" t="str">
        <f ca="1">IF(EB$16=0,"",IF(AND(OFFSET(EB39,0,1)="Y",EC$16="Yes"),1,IF(OFFSET(EB39,0,1)="N",1,0)))</f>
        <v/>
      </c>
      <c r="EF39" s="188"/>
      <c r="EG39" s="268"/>
      <c r="EH39" s="269" t="s">
        <v>676</v>
      </c>
      <c r="EI39" s="279"/>
      <c r="EJ39" s="270" t="str">
        <f ca="1">IF(EG$16=0,"",IF(AND(OFFSET(EG39,0,1)="Y",EH$16="Yes"),1,IF(OFFSET(EG39,0,1)="N",1,0)))</f>
        <v/>
      </c>
      <c r="EK39" s="188"/>
      <c r="EL39" s="268"/>
      <c r="EM39" s="269" t="s">
        <v>676</v>
      </c>
      <c r="EN39" s="279"/>
      <c r="EO39" s="270" t="str">
        <f ca="1">IF(EL$16=0,"",IF(AND(OFFSET(EL39,0,1)="Y",EM$16="Yes"),1,IF(OFFSET(EL39,0,1)="N",1,0)))</f>
        <v/>
      </c>
      <c r="EP39" s="271"/>
      <c r="EQ39" s="509" t="str">
        <f ca="1">BP39</f>
        <v/>
      </c>
      <c r="ER39" s="509" t="str">
        <f t="shared" ref="ER39" ca="1" si="97">CL39</f>
        <v/>
      </c>
      <c r="ES39" s="509" t="str">
        <f t="shared" ref="ES39" ca="1" si="98">CT39</f>
        <v/>
      </c>
      <c r="ET39" s="509" t="str">
        <f t="shared" ref="ET39" si="99">DF39</f>
        <v/>
      </c>
      <c r="EU39" s="509" t="str">
        <f t="shared" ref="EU39" ca="1" si="100">DK39</f>
        <v/>
      </c>
      <c r="EV39" s="509" t="str">
        <f t="shared" ref="EV39" ca="1" si="101">DP39</f>
        <v/>
      </c>
      <c r="EW39" s="509" t="str">
        <f t="shared" ref="EW39" ca="1" si="102">DU39</f>
        <v/>
      </c>
      <c r="EX39" s="509" t="str">
        <f t="shared" ref="EX39" ca="1" si="103">DZ39</f>
        <v/>
      </c>
      <c r="EY39" s="509" t="str">
        <f t="shared" ref="EY39" ca="1" si="104">EE39</f>
        <v/>
      </c>
      <c r="EZ39" s="509" t="str">
        <f t="shared" ref="EZ39" ca="1" si="105">EJ39</f>
        <v/>
      </c>
      <c r="FA39" s="509" t="str">
        <f t="shared" ref="FA39" ca="1" si="106">EO39</f>
        <v/>
      </c>
      <c r="FC39" s="509">
        <f t="shared" ref="FC39" ca="1" si="107">COUNTA(EQ39:FA39)-COUNTBLANK(EQ39:FA39)</f>
        <v>0</v>
      </c>
      <c r="FD39" s="280">
        <f t="shared" ref="FD39" ca="1" si="108">SUM(EQ39:FA39)</f>
        <v>0</v>
      </c>
      <c r="FE39" s="280" t="str">
        <f t="shared" ref="FE39" ca="1" si="109">IF(AND(FC39=FD39,FD39&gt;0),"Show","Hide")</f>
        <v>Hide</v>
      </c>
      <c r="FF39" s="228"/>
      <c r="FG39" s="281"/>
      <c r="FH39" s="281"/>
      <c r="FI39" s="281"/>
      <c r="FJ39" s="281"/>
      <c r="FK39" s="281"/>
      <c r="FL39" s="281"/>
    </row>
    <row r="40" spans="1:168" ht="6" customHeight="1" x14ac:dyDescent="0.25">
      <c r="A40" s="28" t="s">
        <v>526</v>
      </c>
      <c r="C40" s="93"/>
      <c r="D40" s="128"/>
      <c r="E40" s="86"/>
      <c r="F40" s="195"/>
      <c r="G40" s="153"/>
      <c r="H40" s="182"/>
      <c r="I40" s="196"/>
      <c r="J40" s="96"/>
      <c r="K40" s="196"/>
      <c r="L40" s="127"/>
      <c r="M40" s="127"/>
      <c r="N40" s="127"/>
      <c r="O40" s="127"/>
      <c r="Q40" s="1"/>
      <c r="AE40" s="11"/>
      <c r="AF40" s="122"/>
      <c r="AG40" s="12" t="b">
        <f>AG39</f>
        <v>1</v>
      </c>
      <c r="AH40" s="12"/>
      <c r="AI40" s="168"/>
      <c r="AJ40" s="166"/>
      <c r="AK40" s="166"/>
      <c r="AL40" s="167"/>
      <c r="AM40" s="1"/>
      <c r="AN40" s="1"/>
      <c r="AO40" s="1"/>
      <c r="AP40" s="1"/>
      <c r="AQ40" s="1"/>
      <c r="AR40" s="1"/>
      <c r="AS40" s="1"/>
      <c r="AT40" s="230" t="str">
        <f t="shared" si="5"/>
        <v/>
      </c>
      <c r="AU40" s="231" t="str">
        <f t="shared" si="4"/>
        <v/>
      </c>
      <c r="AV40" s="227"/>
      <c r="AW40" s="230" t="str">
        <f>AW39</f>
        <v/>
      </c>
      <c r="AX40" s="227"/>
      <c r="AY40" s="230" t="str">
        <f>AY39</f>
        <v/>
      </c>
      <c r="AZ40" s="227"/>
      <c r="BA40" s="230" t="str">
        <f>BA39</f>
        <v/>
      </c>
      <c r="BB40" s="227"/>
      <c r="BC40" s="230" t="str">
        <f>BC39</f>
        <v/>
      </c>
      <c r="BD40" s="227"/>
      <c r="BE40" s="230" t="str">
        <f>BE39</f>
        <v/>
      </c>
      <c r="BF40" s="227"/>
      <c r="BG40" s="230" t="str">
        <f>BG39</f>
        <v/>
      </c>
      <c r="BH40" s="1"/>
      <c r="FE40" s="90" t="str">
        <f ca="1">FE39</f>
        <v>Hide</v>
      </c>
      <c r="FF40" s="228"/>
      <c r="FG40" s="281"/>
      <c r="FH40" s="281"/>
      <c r="FI40" s="281"/>
      <c r="FJ40" s="281"/>
      <c r="FK40" s="281"/>
      <c r="FL40" s="281"/>
    </row>
    <row r="41" spans="1:168" ht="6" customHeight="1" x14ac:dyDescent="0.25">
      <c r="A41" s="28" t="s">
        <v>526</v>
      </c>
      <c r="C41" s="92"/>
      <c r="D41" s="3"/>
      <c r="E41" s="82"/>
      <c r="F41" s="191"/>
      <c r="G41" s="154"/>
      <c r="H41" s="187"/>
      <c r="I41" s="192"/>
      <c r="J41" s="94"/>
      <c r="K41" s="192"/>
      <c r="L41" s="507"/>
      <c r="M41" s="507"/>
      <c r="N41" s="507"/>
      <c r="O41" s="507"/>
      <c r="Q41" s="1"/>
      <c r="AE41" s="11"/>
      <c r="AF41" s="122"/>
      <c r="AG41" s="124" t="b">
        <f>AG42</f>
        <v>1</v>
      </c>
      <c r="AH41" s="124"/>
      <c r="AI41" s="168"/>
      <c r="AJ41" s="166"/>
      <c r="AK41" s="166"/>
      <c r="AL41" s="167"/>
      <c r="AM41" s="1"/>
      <c r="AN41" s="1"/>
      <c r="AO41" s="1"/>
      <c r="AP41" s="1"/>
      <c r="AQ41" s="1"/>
      <c r="AR41" s="1"/>
      <c r="AS41" s="1"/>
      <c r="AT41" s="230" t="str">
        <f t="shared" si="5"/>
        <v/>
      </c>
      <c r="AU41" s="231" t="str">
        <f t="shared" si="4"/>
        <v/>
      </c>
      <c r="AV41" s="227"/>
      <c r="AW41" s="230" t="str">
        <f>AW42</f>
        <v/>
      </c>
      <c r="AX41" s="227"/>
      <c r="AY41" s="230" t="str">
        <f>AY42</f>
        <v/>
      </c>
      <c r="AZ41" s="227"/>
      <c r="BA41" s="230" t="str">
        <f>BA42</f>
        <v/>
      </c>
      <c r="BB41" s="227"/>
      <c r="BC41" s="230" t="str">
        <f>BC42</f>
        <v/>
      </c>
      <c r="BD41" s="227"/>
      <c r="BE41" s="230" t="str">
        <f>BE42</f>
        <v/>
      </c>
      <c r="BF41" s="227"/>
      <c r="BG41" s="230" t="str">
        <f>BG42</f>
        <v/>
      </c>
      <c r="BH41" s="1"/>
      <c r="FE41" s="90" t="str">
        <f ca="1">FE42</f>
        <v>Hide</v>
      </c>
      <c r="FF41" s="228"/>
      <c r="FG41" s="281"/>
      <c r="FH41" s="281"/>
      <c r="FI41" s="281"/>
      <c r="FJ41" s="281"/>
      <c r="FK41" s="281"/>
      <c r="FL41" s="281"/>
    </row>
    <row r="42" spans="1:168" ht="15" x14ac:dyDescent="0.25">
      <c r="A42" s="28" t="s">
        <v>526</v>
      </c>
      <c r="C42" s="176" t="s">
        <v>558</v>
      </c>
      <c r="D42" s="316" t="str">
        <f>IF(Cklst_Style=4,IF(FIND("--",$C$3)=11,MID($C$3,9,1)&amp;"."&amp;AI42,MID($C$3,9,2)&amp;"."&amp;AI42),IF(FIND("--",$C$3)=9,MID($C$3,7,1)&amp;"."&amp;AI42,MID($C$3,7,2)&amp;"."&amp;AI42))</f>
        <v>6.9</v>
      </c>
      <c r="E42" s="481" t="s">
        <v>817</v>
      </c>
      <c r="F42" s="177"/>
      <c r="G42" s="508" t="s">
        <v>203</v>
      </c>
      <c r="H42" s="181"/>
      <c r="I42" s="151" t="s">
        <v>216</v>
      </c>
      <c r="J42" s="143"/>
      <c r="K42" s="192"/>
      <c r="L42" s="482"/>
      <c r="M42" s="482"/>
      <c r="N42" s="482"/>
      <c r="O42" s="482"/>
      <c r="Q42" s="1"/>
      <c r="R42" s="171"/>
      <c r="S42" s="171"/>
      <c r="T42" s="171"/>
      <c r="U42" s="171"/>
      <c r="AE42" s="11" t="b">
        <f>IF(F42=CHAR(80),TRUE,FALSE)</f>
        <v>0</v>
      </c>
      <c r="AF42" s="122" t="b">
        <f>IF(H42=CHAR(80),TRUE,FALSE)</f>
        <v>0</v>
      </c>
      <c r="AG42" s="12" t="b">
        <f>IF(OR(C42=CHAR(80),C42="."),TRUE,FALSE)</f>
        <v>1</v>
      </c>
      <c r="AH42" s="218">
        <v>0</v>
      </c>
      <c r="AI42" s="169">
        <v>9</v>
      </c>
      <c r="AJ42" s="160"/>
      <c r="AK42" s="160" t="b">
        <v>1</v>
      </c>
      <c r="AL42" s="161"/>
      <c r="AM42" s="1"/>
      <c r="AN42" s="1"/>
      <c r="AO42" s="1"/>
      <c r="AP42" s="1"/>
      <c r="AQ42" s="1"/>
      <c r="AR42" s="1"/>
      <c r="AS42" s="1"/>
      <c r="AT42" s="230" t="str">
        <f t="shared" si="5"/>
        <v/>
      </c>
      <c r="AU42" s="231" t="str">
        <f t="shared" si="4"/>
        <v>6.9</v>
      </c>
      <c r="AV42" s="318"/>
      <c r="AW42" s="230" t="str">
        <f>IF(AND(Setup_Flag=1,AV42="",$C42=""),FALSE,"")</f>
        <v/>
      </c>
      <c r="AX42" s="318"/>
      <c r="AY42" s="230" t="str">
        <f>IF(AND(MR2_Flag=1,AX42="",$C42=""),FALSE,"")</f>
        <v/>
      </c>
      <c r="AZ42" s="318"/>
      <c r="BA42" s="230" t="str">
        <f>IF(AND(DP_Flag=1,AZ42="",$C42=""),FALSE,"")</f>
        <v/>
      </c>
      <c r="BB42" s="318"/>
      <c r="BC42" s="230" t="str">
        <f>IF(AND(SS_Flag=1,BB42="",$C42=""),FALSE,"")</f>
        <v/>
      </c>
      <c r="BD42" s="318"/>
      <c r="BE42" s="230" t="str">
        <f>IF(AND(SP_Flag=1,BD42="",$C42=""),FALSE,"")</f>
        <v/>
      </c>
      <c r="BF42" s="318"/>
      <c r="BG42" s="230" t="str">
        <f>IF(AND(FM_Flag=1,BF42="",$C42=""),FALSE,"")</f>
        <v/>
      </c>
      <c r="BH42" s="1"/>
      <c r="BI42" s="268"/>
      <c r="BJ42" s="269" t="s">
        <v>675</v>
      </c>
      <c r="BK42" s="269" t="s">
        <v>675</v>
      </c>
      <c r="BL42" s="269" t="s">
        <v>675</v>
      </c>
      <c r="BM42" s="269" t="s">
        <v>675</v>
      </c>
      <c r="BN42" s="269" t="s">
        <v>675</v>
      </c>
      <c r="BO42" s="269" t="s">
        <v>675</v>
      </c>
      <c r="BP42" s="270" t="str">
        <f ca="1">IF(OR(BI$16=0,BR$16&lt;&gt;0),"",IF(OFFSET(BI42,0,BI$16)="Y",1,IF(OFFSET(BI42,0,BI$16)="N",0,"")))</f>
        <v/>
      </c>
      <c r="BQ42" s="278"/>
      <c r="BR42" s="268"/>
      <c r="BS42" s="269" t="s">
        <v>675</v>
      </c>
      <c r="BT42" s="269" t="s">
        <v>675</v>
      </c>
      <c r="BU42" s="269" t="s">
        <v>675</v>
      </c>
      <c r="BV42" s="269" t="s">
        <v>675</v>
      </c>
      <c r="BW42" s="269" t="s">
        <v>675</v>
      </c>
      <c r="BX42" s="269" t="s">
        <v>675</v>
      </c>
      <c r="BY42" s="269" t="s">
        <v>675</v>
      </c>
      <c r="BZ42" s="269" t="s">
        <v>675</v>
      </c>
      <c r="CA42" s="269" t="s">
        <v>675</v>
      </c>
      <c r="CB42" s="269" t="s">
        <v>675</v>
      </c>
      <c r="CC42" s="269" t="s">
        <v>675</v>
      </c>
      <c r="CD42" s="269" t="s">
        <v>675</v>
      </c>
      <c r="CE42" s="269" t="s">
        <v>675</v>
      </c>
      <c r="CF42" s="269" t="s">
        <v>675</v>
      </c>
      <c r="CG42" s="269" t="s">
        <v>675</v>
      </c>
      <c r="CH42" s="269" t="s">
        <v>675</v>
      </c>
      <c r="CI42" s="269" t="s">
        <v>675</v>
      </c>
      <c r="CJ42" s="269" t="s">
        <v>675</v>
      </c>
      <c r="CK42" s="269" t="s">
        <v>675</v>
      </c>
      <c r="CL42" s="270" t="str">
        <f ca="1">IF(BR$16=0,"",IF(OFFSET(BR42,0,BR$16)="Y",1,IF(OFFSET(BR42,0,BR$16)="N",0,"")))</f>
        <v/>
      </c>
      <c r="CM42" s="278"/>
      <c r="CN42" s="268"/>
      <c r="CO42" s="269" t="s">
        <v>675</v>
      </c>
      <c r="CP42" s="269" t="s">
        <v>675</v>
      </c>
      <c r="CQ42" s="269" t="s">
        <v>675</v>
      </c>
      <c r="CR42" s="269" t="s">
        <v>675</v>
      </c>
      <c r="CS42" s="269" t="s">
        <v>675</v>
      </c>
      <c r="CT42" s="270" t="str">
        <f ca="1">IF(OR(CN$16=0,CW$16&lt;&gt;0),"",IF(CW$16=1,0,IF(OFFSET(CN42,0,CN$16)="Y",1,IF(OFFSET(CN42,0,CN$16)="N",0,""))))</f>
        <v/>
      </c>
      <c r="CU42" s="188"/>
      <c r="CV42" s="268"/>
      <c r="CW42" s="269" t="s">
        <v>675</v>
      </c>
      <c r="CX42" s="269" t="s">
        <v>675</v>
      </c>
      <c r="CY42" s="269" t="s">
        <v>675</v>
      </c>
      <c r="CZ42" s="269" t="s">
        <v>675</v>
      </c>
      <c r="DA42" s="269" t="s">
        <v>675</v>
      </c>
      <c r="DB42" s="269" t="s">
        <v>675</v>
      </c>
      <c r="DC42" s="269" t="s">
        <v>675</v>
      </c>
      <c r="DD42" s="269" t="s">
        <v>675</v>
      </c>
      <c r="DE42" s="269" t="s">
        <v>675</v>
      </c>
      <c r="DF42" s="270" t="str">
        <f>IF(CV$16=0,"",IF(OR(AND(CW$16=1,CW42="Y"),AND(CX$16=1,CX42="Y"),AND(CY$16=1,CY42="Y"),AND(CZ$16=1,CZ42="Y"),AND(DA$16=1,DA42="Y"),AND(DB$16=1,DB42="Y"),AND(DC$16=1,DC42="Y"),AND(DD$16=1,DD42="Y"),AND(DE$16=1,DE42="Y")),1,IF(OR(AND(CW$16=1,CW42="N"),AND(CX$16=1,CX42="N"),AND(CY$16=1,CY42="N"),AND(CZ$16=1,CZ42="N"),AND(DA$16=1,DA42="N"),AND(DB$16=1,DB42="N"),AND(DC$16=1,DC42="N"),AND(DD$16=1,DD42="N"),AND(DE$16=1,DE42="N")),0,"")))</f>
        <v/>
      </c>
      <c r="DG42" s="188"/>
      <c r="DH42" s="268"/>
      <c r="DI42" s="269" t="s">
        <v>675</v>
      </c>
      <c r="DJ42" s="269" t="s">
        <v>675</v>
      </c>
      <c r="DK42" s="270" t="str">
        <f ca="1">IF(DH$16=0,"",IF(OFFSET(DH42,0,DH$16)="Y",1,IF(OFFSET(DH42,0,DH$16)="N",0,"")))</f>
        <v/>
      </c>
      <c r="DL42" s="188"/>
      <c r="DM42" s="268"/>
      <c r="DN42" s="269" t="s">
        <v>675</v>
      </c>
      <c r="DO42" s="269" t="s">
        <v>675</v>
      </c>
      <c r="DP42" s="270" t="str">
        <f ca="1">IF(DM$16=0,"",IF(OFFSET(DM42,0,DM$16)="Y",1,IF(OFFSET(DM42,0,DM$16)="N",0,"")))</f>
        <v/>
      </c>
      <c r="DQ42" s="188"/>
      <c r="DR42" s="268"/>
      <c r="DS42" s="269" t="s">
        <v>676</v>
      </c>
      <c r="DT42" s="279"/>
      <c r="DU42" s="270" t="str">
        <f ca="1">IF(DR$16=0,"",IF(AND(OFFSET(DR42,0,1)="Y",DS$16="Yes"),1,IF(OFFSET(DR42,0,1)="N",1,0)))</f>
        <v/>
      </c>
      <c r="DV42" s="188"/>
      <c r="DW42" s="268"/>
      <c r="DX42" s="269" t="s">
        <v>676</v>
      </c>
      <c r="DY42" s="279"/>
      <c r="DZ42" s="270" t="str">
        <f ca="1">IF(DW$16=0,"",IF(AND(OFFSET(DW42,0,1)="Y",DX$16="Yes"),1,IF(OFFSET(DW42,0,1)="N",1,0)))</f>
        <v/>
      </c>
      <c r="EA42" s="188"/>
      <c r="EB42" s="268"/>
      <c r="EC42" s="269" t="s">
        <v>676</v>
      </c>
      <c r="ED42" s="279"/>
      <c r="EE42" s="270" t="str">
        <f ca="1">IF(EB$16=0,"",IF(AND(OFFSET(EB42,0,1)="Y",EC$16="Yes"),1,IF(OFFSET(EB42,0,1)="N",1,0)))</f>
        <v/>
      </c>
      <c r="EF42" s="188"/>
      <c r="EG42" s="268"/>
      <c r="EH42" s="269" t="s">
        <v>676</v>
      </c>
      <c r="EI42" s="279"/>
      <c r="EJ42" s="270" t="str">
        <f ca="1">IF(EG$16=0,"",IF(AND(OFFSET(EG42,0,1)="Y",EH$16="Yes"),1,IF(OFFSET(EG42,0,1)="N",1,0)))</f>
        <v/>
      </c>
      <c r="EK42" s="188"/>
      <c r="EL42" s="268"/>
      <c r="EM42" s="269" t="s">
        <v>676</v>
      </c>
      <c r="EN42" s="279"/>
      <c r="EO42" s="270" t="str">
        <f ca="1">IF(EL$16=0,"",IF(AND(OFFSET(EL42,0,1)="Y",EM$16="Yes"),1,IF(OFFSET(EL42,0,1)="N",1,0)))</f>
        <v/>
      </c>
      <c r="EP42" s="271"/>
      <c r="EQ42" s="509" t="str">
        <f ca="1">BP42</f>
        <v/>
      </c>
      <c r="ER42" s="509" t="str">
        <f t="shared" ref="ER42" ca="1" si="110">CL42</f>
        <v/>
      </c>
      <c r="ES42" s="509" t="str">
        <f t="shared" ref="ES42" ca="1" si="111">CT42</f>
        <v/>
      </c>
      <c r="ET42" s="509" t="str">
        <f t="shared" ref="ET42" si="112">DF42</f>
        <v/>
      </c>
      <c r="EU42" s="509" t="str">
        <f t="shared" ref="EU42" ca="1" si="113">DK42</f>
        <v/>
      </c>
      <c r="EV42" s="509" t="str">
        <f t="shared" ref="EV42" ca="1" si="114">DP42</f>
        <v/>
      </c>
      <c r="EW42" s="509" t="str">
        <f t="shared" ref="EW42" ca="1" si="115">DU42</f>
        <v/>
      </c>
      <c r="EX42" s="509" t="str">
        <f t="shared" ref="EX42" ca="1" si="116">DZ42</f>
        <v/>
      </c>
      <c r="EY42" s="509" t="str">
        <f t="shared" ref="EY42" ca="1" si="117">EE42</f>
        <v/>
      </c>
      <c r="EZ42" s="509" t="str">
        <f t="shared" ref="EZ42" ca="1" si="118">EJ42</f>
        <v/>
      </c>
      <c r="FA42" s="509" t="str">
        <f t="shared" ref="FA42" ca="1" si="119">EO42</f>
        <v/>
      </c>
      <c r="FC42" s="509">
        <f t="shared" ref="FC42" ca="1" si="120">COUNTA(EQ42:FA42)-COUNTBLANK(EQ42:FA42)</f>
        <v>0</v>
      </c>
      <c r="FD42" s="280">
        <f t="shared" ref="FD42" ca="1" si="121">SUM(EQ42:FA42)</f>
        <v>0</v>
      </c>
      <c r="FE42" s="280" t="str">
        <f t="shared" ref="FE42" ca="1" si="122">IF(AND(FC42=FD42,FD42&gt;0),"Show","Hide")</f>
        <v>Hide</v>
      </c>
      <c r="FF42" s="228"/>
      <c r="FG42" s="281"/>
      <c r="FH42" s="281"/>
      <c r="FI42" s="281"/>
      <c r="FJ42" s="281"/>
      <c r="FK42" s="281"/>
      <c r="FL42" s="281"/>
    </row>
    <row r="43" spans="1:168" ht="6" customHeight="1" x14ac:dyDescent="0.25">
      <c r="A43" s="28" t="s">
        <v>526</v>
      </c>
      <c r="C43" s="93"/>
      <c r="D43" s="128"/>
      <c r="E43" s="86"/>
      <c r="F43" s="195"/>
      <c r="G43" s="153"/>
      <c r="H43" s="182"/>
      <c r="I43" s="196"/>
      <c r="J43" s="96"/>
      <c r="K43" s="196"/>
      <c r="L43" s="127"/>
      <c r="M43" s="127"/>
      <c r="N43" s="127"/>
      <c r="O43" s="127"/>
      <c r="Q43" s="1"/>
      <c r="AE43" s="11"/>
      <c r="AF43" s="122"/>
      <c r="AG43" s="12" t="b">
        <f>AG42</f>
        <v>1</v>
      </c>
      <c r="AH43" s="12"/>
      <c r="AI43" s="168"/>
      <c r="AJ43" s="166"/>
      <c r="AK43" s="166"/>
      <c r="AL43" s="167"/>
      <c r="AM43" s="1"/>
      <c r="AN43" s="1"/>
      <c r="AO43" s="1"/>
      <c r="AP43" s="1"/>
      <c r="AQ43" s="1"/>
      <c r="AR43" s="1"/>
      <c r="AS43" s="1"/>
      <c r="AT43" s="230" t="str">
        <f t="shared" si="5"/>
        <v/>
      </c>
      <c r="AU43" s="231" t="str">
        <f t="shared" si="4"/>
        <v/>
      </c>
      <c r="AV43" s="227"/>
      <c r="AW43" s="230" t="str">
        <f>AW42</f>
        <v/>
      </c>
      <c r="AX43" s="227"/>
      <c r="AY43" s="230" t="str">
        <f>AY42</f>
        <v/>
      </c>
      <c r="AZ43" s="227"/>
      <c r="BA43" s="230" t="str">
        <f>BA42</f>
        <v/>
      </c>
      <c r="BB43" s="227"/>
      <c r="BC43" s="230" t="str">
        <f>BC42</f>
        <v/>
      </c>
      <c r="BD43" s="227"/>
      <c r="BE43" s="230" t="str">
        <f>BE42</f>
        <v/>
      </c>
      <c r="BF43" s="227"/>
      <c r="BG43" s="230" t="str">
        <f>BG42</f>
        <v/>
      </c>
      <c r="BH43" s="1"/>
      <c r="FE43" s="90" t="str">
        <f ca="1">FE42</f>
        <v>Hide</v>
      </c>
      <c r="FF43" s="228"/>
      <c r="FG43" s="281"/>
      <c r="FH43" s="281"/>
      <c r="FI43" s="281"/>
      <c r="FJ43" s="281"/>
      <c r="FK43" s="281"/>
      <c r="FL43" s="281"/>
    </row>
    <row r="44" spans="1:168" ht="6" customHeight="1" x14ac:dyDescent="0.25">
      <c r="A44" s="28" t="s">
        <v>526</v>
      </c>
      <c r="C44" s="92"/>
      <c r="D44" s="3"/>
      <c r="E44" s="82"/>
      <c r="F44" s="191"/>
      <c r="G44" s="154"/>
      <c r="H44" s="187"/>
      <c r="I44" s="192"/>
      <c r="J44" s="94"/>
      <c r="K44" s="192"/>
      <c r="L44" s="507"/>
      <c r="M44" s="507"/>
      <c r="N44" s="507"/>
      <c r="O44" s="507"/>
      <c r="Q44" s="1"/>
      <c r="AE44" s="11"/>
      <c r="AF44" s="122"/>
      <c r="AG44" s="124" t="b">
        <f>AG45</f>
        <v>1</v>
      </c>
      <c r="AH44" s="124"/>
      <c r="AI44" s="168"/>
      <c r="AJ44" s="166"/>
      <c r="AK44" s="166"/>
      <c r="AL44" s="167"/>
      <c r="AM44" s="1"/>
      <c r="AN44" s="1"/>
      <c r="AO44" s="1"/>
      <c r="AP44" s="1"/>
      <c r="AQ44" s="1"/>
      <c r="AR44" s="1"/>
      <c r="AS44" s="1"/>
      <c r="AT44" s="230" t="str">
        <f t="shared" si="5"/>
        <v/>
      </c>
      <c r="AU44" s="231" t="str">
        <f t="shared" si="4"/>
        <v/>
      </c>
      <c r="AV44" s="227"/>
      <c r="AW44" s="230" t="str">
        <f>AW45</f>
        <v/>
      </c>
      <c r="AX44" s="227"/>
      <c r="AY44" s="230" t="str">
        <f>AY45</f>
        <v/>
      </c>
      <c r="AZ44" s="227"/>
      <c r="BA44" s="230" t="str">
        <f>BA45</f>
        <v/>
      </c>
      <c r="BB44" s="227"/>
      <c r="BC44" s="230" t="str">
        <f>BC45</f>
        <v/>
      </c>
      <c r="BD44" s="227"/>
      <c r="BE44" s="230" t="str">
        <f>BE45</f>
        <v/>
      </c>
      <c r="BF44" s="227"/>
      <c r="BG44" s="230" t="str">
        <f>BG45</f>
        <v/>
      </c>
      <c r="BH44" s="1"/>
      <c r="FE44" s="90" t="str">
        <f ca="1">FE45</f>
        <v>Hide</v>
      </c>
      <c r="FF44" s="228"/>
      <c r="FG44" s="281"/>
      <c r="FH44" s="281"/>
      <c r="FI44" s="281"/>
      <c r="FJ44" s="281"/>
      <c r="FK44" s="281"/>
      <c r="FL44" s="281"/>
    </row>
    <row r="45" spans="1:168" ht="15" x14ac:dyDescent="0.25">
      <c r="A45" s="28" t="s">
        <v>526</v>
      </c>
      <c r="C45" s="176" t="s">
        <v>558</v>
      </c>
      <c r="D45" s="316" t="str">
        <f>IF(Cklst_Style=4,IF(FIND("--",$C$3)=11,MID($C$3,9,1)&amp;"."&amp;AI45,MID($C$3,9,2)&amp;"."&amp;AI45),IF(FIND("--",$C$3)=9,MID($C$3,7,1)&amp;"."&amp;AI45,MID($C$3,7,2)&amp;"."&amp;AI45))</f>
        <v>6.10</v>
      </c>
      <c r="E45" s="481" t="s">
        <v>818</v>
      </c>
      <c r="F45" s="177"/>
      <c r="G45" s="508" t="s">
        <v>203</v>
      </c>
      <c r="H45" s="181"/>
      <c r="I45" s="151" t="s">
        <v>216</v>
      </c>
      <c r="J45" s="143"/>
      <c r="K45" s="192"/>
      <c r="L45" s="482"/>
      <c r="M45" s="482"/>
      <c r="N45" s="482"/>
      <c r="O45" s="482"/>
      <c r="Q45" s="1"/>
      <c r="R45" s="171"/>
      <c r="S45" s="171"/>
      <c r="T45" s="171"/>
      <c r="U45" s="171"/>
      <c r="AE45" s="11" t="b">
        <f>IF(F45=CHAR(80),TRUE,FALSE)</f>
        <v>0</v>
      </c>
      <c r="AF45" s="122" t="b">
        <f>IF(H45=CHAR(80),TRUE,FALSE)</f>
        <v>0</v>
      </c>
      <c r="AG45" s="12" t="b">
        <f>IF(OR(C45=CHAR(80),C45="."),TRUE,FALSE)</f>
        <v>1</v>
      </c>
      <c r="AH45" s="218">
        <v>0</v>
      </c>
      <c r="AI45" s="169">
        <v>10</v>
      </c>
      <c r="AJ45" s="160"/>
      <c r="AK45" s="160" t="b">
        <v>1</v>
      </c>
      <c r="AL45" s="161"/>
      <c r="AM45" s="1"/>
      <c r="AN45" s="1"/>
      <c r="AO45" s="1"/>
      <c r="AP45" s="1"/>
      <c r="AQ45" s="1"/>
      <c r="AR45" s="1"/>
      <c r="AS45" s="1"/>
      <c r="AT45" s="230" t="str">
        <f t="shared" si="5"/>
        <v/>
      </c>
      <c r="AU45" s="231" t="str">
        <f t="shared" si="4"/>
        <v>6.10</v>
      </c>
      <c r="AV45" s="318"/>
      <c r="AW45" s="230" t="str">
        <f>IF(AND(Setup_Flag=1,AV45="",$C45=""),FALSE,"")</f>
        <v/>
      </c>
      <c r="AX45" s="318"/>
      <c r="AY45" s="230" t="str">
        <f>IF(AND(MR2_Flag=1,AX45="",$C45=""),FALSE,"")</f>
        <v/>
      </c>
      <c r="AZ45" s="318"/>
      <c r="BA45" s="230" t="str">
        <f>IF(AND(DP_Flag=1,AZ45="",$C45=""),FALSE,"")</f>
        <v/>
      </c>
      <c r="BB45" s="318"/>
      <c r="BC45" s="230" t="str">
        <f>IF(AND(SS_Flag=1,BB45="",$C45=""),FALSE,"")</f>
        <v/>
      </c>
      <c r="BD45" s="318"/>
      <c r="BE45" s="230" t="str">
        <f>IF(AND(SP_Flag=1,BD45="",$C45=""),FALSE,"")</f>
        <v/>
      </c>
      <c r="BF45" s="318"/>
      <c r="BG45" s="230" t="str">
        <f>IF(AND(FM_Flag=1,BF45="",$C45=""),FALSE,"")</f>
        <v/>
      </c>
      <c r="BH45" s="1"/>
      <c r="BI45" s="268"/>
      <c r="BJ45" s="269" t="s">
        <v>675</v>
      </c>
      <c r="BK45" s="269" t="s">
        <v>675</v>
      </c>
      <c r="BL45" s="269" t="s">
        <v>675</v>
      </c>
      <c r="BM45" s="269" t="s">
        <v>675</v>
      </c>
      <c r="BN45" s="269" t="s">
        <v>675</v>
      </c>
      <c r="BO45" s="269" t="s">
        <v>675</v>
      </c>
      <c r="BP45" s="270" t="str">
        <f ca="1">IF(OR(BI$16=0,BR$16&lt;&gt;0),"",IF(OFFSET(BI45,0,BI$16)="Y",1,IF(OFFSET(BI45,0,BI$16)="N",0,"")))</f>
        <v/>
      </c>
      <c r="BQ45" s="278"/>
      <c r="BR45" s="268"/>
      <c r="BS45" s="269" t="s">
        <v>675</v>
      </c>
      <c r="BT45" s="269" t="s">
        <v>675</v>
      </c>
      <c r="BU45" s="269" t="s">
        <v>675</v>
      </c>
      <c r="BV45" s="269" t="s">
        <v>675</v>
      </c>
      <c r="BW45" s="269" t="s">
        <v>675</v>
      </c>
      <c r="BX45" s="269" t="s">
        <v>675</v>
      </c>
      <c r="BY45" s="269" t="s">
        <v>675</v>
      </c>
      <c r="BZ45" s="269" t="s">
        <v>675</v>
      </c>
      <c r="CA45" s="269" t="s">
        <v>675</v>
      </c>
      <c r="CB45" s="269" t="s">
        <v>675</v>
      </c>
      <c r="CC45" s="269" t="s">
        <v>675</v>
      </c>
      <c r="CD45" s="269" t="s">
        <v>675</v>
      </c>
      <c r="CE45" s="269" t="s">
        <v>675</v>
      </c>
      <c r="CF45" s="269" t="s">
        <v>675</v>
      </c>
      <c r="CG45" s="269" t="s">
        <v>675</v>
      </c>
      <c r="CH45" s="269" t="s">
        <v>675</v>
      </c>
      <c r="CI45" s="269" t="s">
        <v>675</v>
      </c>
      <c r="CJ45" s="269" t="s">
        <v>675</v>
      </c>
      <c r="CK45" s="269" t="s">
        <v>675</v>
      </c>
      <c r="CL45" s="270" t="str">
        <f ca="1">IF(BR$16=0,"",IF(OFFSET(BR45,0,BR$16)="Y",1,IF(OFFSET(BR45,0,BR$16)="N",0,"")))</f>
        <v/>
      </c>
      <c r="CM45" s="278"/>
      <c r="CN45" s="268"/>
      <c r="CO45" s="269" t="s">
        <v>675</v>
      </c>
      <c r="CP45" s="269" t="s">
        <v>675</v>
      </c>
      <c r="CQ45" s="269" t="s">
        <v>675</v>
      </c>
      <c r="CR45" s="269" t="s">
        <v>675</v>
      </c>
      <c r="CS45" s="269" t="s">
        <v>675</v>
      </c>
      <c r="CT45" s="270" t="str">
        <f ca="1">IF(OR(CN$16=0,CW$16&lt;&gt;0),"",IF(CW$16=1,0,IF(OFFSET(CN45,0,CN$16)="Y",1,IF(OFFSET(CN45,0,CN$16)="N",0,""))))</f>
        <v/>
      </c>
      <c r="CU45" s="188"/>
      <c r="CV45" s="268"/>
      <c r="CW45" s="269" t="s">
        <v>675</v>
      </c>
      <c r="CX45" s="269" t="s">
        <v>675</v>
      </c>
      <c r="CY45" s="269" t="s">
        <v>675</v>
      </c>
      <c r="CZ45" s="269" t="s">
        <v>675</v>
      </c>
      <c r="DA45" s="269" t="s">
        <v>675</v>
      </c>
      <c r="DB45" s="269" t="s">
        <v>675</v>
      </c>
      <c r="DC45" s="269" t="s">
        <v>675</v>
      </c>
      <c r="DD45" s="269" t="s">
        <v>675</v>
      </c>
      <c r="DE45" s="269" t="s">
        <v>675</v>
      </c>
      <c r="DF45" s="270" t="str">
        <f>IF(CV$16=0,"",IF(OR(AND(CW$16=1,CW45="Y"),AND(CX$16=1,CX45="Y"),AND(CY$16=1,CY45="Y"),AND(CZ$16=1,CZ45="Y"),AND(DA$16=1,DA45="Y"),AND(DB$16=1,DB45="Y"),AND(DC$16=1,DC45="Y"),AND(DD$16=1,DD45="Y"),AND(DE$16=1,DE45="Y")),1,IF(OR(AND(CW$16=1,CW45="N"),AND(CX$16=1,CX45="N"),AND(CY$16=1,CY45="N"),AND(CZ$16=1,CZ45="N"),AND(DA$16=1,DA45="N"),AND(DB$16=1,DB45="N"),AND(DC$16=1,DC45="N"),AND(DD$16=1,DD45="N"),AND(DE$16=1,DE45="N")),0,"")))</f>
        <v/>
      </c>
      <c r="DG45" s="188"/>
      <c r="DH45" s="268"/>
      <c r="DI45" s="269" t="s">
        <v>675</v>
      </c>
      <c r="DJ45" s="269" t="s">
        <v>675</v>
      </c>
      <c r="DK45" s="270" t="str">
        <f ca="1">IF(DH$16=0,"",IF(OFFSET(DH45,0,DH$16)="Y",1,IF(OFFSET(DH45,0,DH$16)="N",0,"")))</f>
        <v/>
      </c>
      <c r="DL45" s="188"/>
      <c r="DM45" s="268"/>
      <c r="DN45" s="269" t="s">
        <v>675</v>
      </c>
      <c r="DO45" s="269" t="s">
        <v>675</v>
      </c>
      <c r="DP45" s="270" t="str">
        <f ca="1">IF(DM$16=0,"",IF(OFFSET(DM45,0,DM$16)="Y",1,IF(OFFSET(DM45,0,DM$16)="N",0,"")))</f>
        <v/>
      </c>
      <c r="DQ45" s="188"/>
      <c r="DR45" s="268"/>
      <c r="DS45" s="269" t="s">
        <v>676</v>
      </c>
      <c r="DT45" s="279"/>
      <c r="DU45" s="270" t="str">
        <f ca="1">IF(DR$16=0,"",IF(AND(OFFSET(DR45,0,1)="Y",DS$16="Yes"),1,IF(OFFSET(DR45,0,1)="N",1,0)))</f>
        <v/>
      </c>
      <c r="DV45" s="188"/>
      <c r="DW45" s="268"/>
      <c r="DX45" s="269" t="s">
        <v>676</v>
      </c>
      <c r="DY45" s="279"/>
      <c r="DZ45" s="270" t="str">
        <f ca="1">IF(DW$16=0,"",IF(AND(OFFSET(DW45,0,1)="Y",DX$16="Yes"),1,IF(OFFSET(DW45,0,1)="N",1,0)))</f>
        <v/>
      </c>
      <c r="EA45" s="188"/>
      <c r="EB45" s="268"/>
      <c r="EC45" s="269" t="s">
        <v>676</v>
      </c>
      <c r="ED45" s="279"/>
      <c r="EE45" s="270" t="str">
        <f ca="1">IF(EB$16=0,"",IF(AND(OFFSET(EB45,0,1)="Y",EC$16="Yes"),1,IF(OFFSET(EB45,0,1)="N",1,0)))</f>
        <v/>
      </c>
      <c r="EF45" s="188"/>
      <c r="EG45" s="268"/>
      <c r="EH45" s="269" t="s">
        <v>676</v>
      </c>
      <c r="EI45" s="279"/>
      <c r="EJ45" s="270" t="str">
        <f ca="1">IF(EG$16=0,"",IF(AND(OFFSET(EG45,0,1)="Y",EH$16="Yes"),1,IF(OFFSET(EG45,0,1)="N",1,0)))</f>
        <v/>
      </c>
      <c r="EK45" s="188"/>
      <c r="EL45" s="268"/>
      <c r="EM45" s="269" t="s">
        <v>676</v>
      </c>
      <c r="EN45" s="279"/>
      <c r="EO45" s="270" t="str">
        <f ca="1">IF(EL$16=0,"",IF(AND(OFFSET(EL45,0,1)="Y",EM$16="Yes"),1,IF(OFFSET(EL45,0,1)="N",1,0)))</f>
        <v/>
      </c>
      <c r="EP45" s="271"/>
      <c r="EQ45" s="509" t="str">
        <f ca="1">BP45</f>
        <v/>
      </c>
      <c r="ER45" s="509" t="str">
        <f t="shared" ref="ER45" ca="1" si="123">CL45</f>
        <v/>
      </c>
      <c r="ES45" s="509" t="str">
        <f t="shared" ref="ES45" ca="1" si="124">CT45</f>
        <v/>
      </c>
      <c r="ET45" s="509" t="str">
        <f t="shared" ref="ET45" si="125">DF45</f>
        <v/>
      </c>
      <c r="EU45" s="509" t="str">
        <f t="shared" ref="EU45" ca="1" si="126">DK45</f>
        <v/>
      </c>
      <c r="EV45" s="509" t="str">
        <f t="shared" ref="EV45" ca="1" si="127">DP45</f>
        <v/>
      </c>
      <c r="EW45" s="509" t="str">
        <f t="shared" ref="EW45" ca="1" si="128">DU45</f>
        <v/>
      </c>
      <c r="EX45" s="509" t="str">
        <f t="shared" ref="EX45" ca="1" si="129">DZ45</f>
        <v/>
      </c>
      <c r="EY45" s="509" t="str">
        <f t="shared" ref="EY45" ca="1" si="130">EE45</f>
        <v/>
      </c>
      <c r="EZ45" s="509" t="str">
        <f t="shared" ref="EZ45" ca="1" si="131">EJ45</f>
        <v/>
      </c>
      <c r="FA45" s="509" t="str">
        <f t="shared" ref="FA45" ca="1" si="132">EO45</f>
        <v/>
      </c>
      <c r="FC45" s="509">
        <f t="shared" ref="FC45" ca="1" si="133">COUNTA(EQ45:FA45)-COUNTBLANK(EQ45:FA45)</f>
        <v>0</v>
      </c>
      <c r="FD45" s="280">
        <f t="shared" ref="FD45" ca="1" si="134">SUM(EQ45:FA45)</f>
        <v>0</v>
      </c>
      <c r="FE45" s="280" t="str">
        <f t="shared" ref="FE45" ca="1" si="135">IF(AND(FC45=FD45,FD45&gt;0),"Show","Hide")</f>
        <v>Hide</v>
      </c>
      <c r="FF45" s="228"/>
      <c r="FG45" s="281"/>
      <c r="FH45" s="281"/>
      <c r="FI45" s="281"/>
      <c r="FJ45" s="281"/>
      <c r="FK45" s="281"/>
      <c r="FL45" s="281"/>
    </row>
    <row r="46" spans="1:168" ht="6" customHeight="1" x14ac:dyDescent="0.25">
      <c r="A46" s="28" t="s">
        <v>526</v>
      </c>
      <c r="C46" s="93"/>
      <c r="D46" s="128"/>
      <c r="E46" s="86"/>
      <c r="F46" s="195"/>
      <c r="G46" s="153"/>
      <c r="H46" s="182"/>
      <c r="I46" s="196"/>
      <c r="J46" s="96"/>
      <c r="K46" s="196"/>
      <c r="L46" s="127"/>
      <c r="M46" s="127"/>
      <c r="N46" s="127"/>
      <c r="O46" s="127"/>
      <c r="Q46" s="1"/>
      <c r="AE46" s="11"/>
      <c r="AF46" s="122"/>
      <c r="AG46" s="12" t="b">
        <f>AG45</f>
        <v>1</v>
      </c>
      <c r="AH46" s="12"/>
      <c r="AI46" s="168"/>
      <c r="AJ46" s="166"/>
      <c r="AK46" s="166"/>
      <c r="AL46" s="167"/>
      <c r="AM46" s="1"/>
      <c r="AN46" s="1"/>
      <c r="AO46" s="1"/>
      <c r="AP46" s="1"/>
      <c r="AQ46" s="1"/>
      <c r="AR46" s="1"/>
      <c r="AS46" s="1"/>
      <c r="AT46" s="230" t="str">
        <f t="shared" si="5"/>
        <v/>
      </c>
      <c r="AU46" s="231" t="str">
        <f t="shared" si="4"/>
        <v/>
      </c>
      <c r="AV46" s="227"/>
      <c r="AW46" s="230" t="str">
        <f>AW45</f>
        <v/>
      </c>
      <c r="AX46" s="227"/>
      <c r="AY46" s="230" t="str">
        <f>AY45</f>
        <v/>
      </c>
      <c r="AZ46" s="227"/>
      <c r="BA46" s="230" t="str">
        <f>BA45</f>
        <v/>
      </c>
      <c r="BB46" s="227"/>
      <c r="BC46" s="230" t="str">
        <f>BC45</f>
        <v/>
      </c>
      <c r="BD46" s="227"/>
      <c r="BE46" s="230" t="str">
        <f>BE45</f>
        <v/>
      </c>
      <c r="BF46" s="227"/>
      <c r="BG46" s="230" t="str">
        <f>BG45</f>
        <v/>
      </c>
      <c r="BH46" s="1"/>
      <c r="FE46" s="90" t="str">
        <f ca="1">FE45</f>
        <v>Hide</v>
      </c>
      <c r="FF46" s="228"/>
      <c r="FG46" s="281"/>
      <c r="FH46" s="281"/>
      <c r="FI46" s="281"/>
      <c r="FJ46" s="281"/>
      <c r="FK46" s="281"/>
      <c r="FL46" s="281"/>
    </row>
    <row r="47" spans="1:168" ht="6" customHeight="1" x14ac:dyDescent="0.25">
      <c r="A47" s="28" t="s">
        <v>526</v>
      </c>
      <c r="C47" s="92"/>
      <c r="D47" s="3"/>
      <c r="E47" s="82"/>
      <c r="F47" s="191"/>
      <c r="G47" s="154"/>
      <c r="H47" s="187"/>
      <c r="I47" s="192"/>
      <c r="J47" s="94"/>
      <c r="K47" s="192"/>
      <c r="L47" s="507"/>
      <c r="M47" s="507"/>
      <c r="N47" s="507"/>
      <c r="O47" s="507"/>
      <c r="Q47" s="1"/>
      <c r="AE47" s="11"/>
      <c r="AF47" s="122"/>
      <c r="AG47" s="124" t="b">
        <f>AG48</f>
        <v>1</v>
      </c>
      <c r="AH47" s="124"/>
      <c r="AI47" s="168"/>
      <c r="AJ47" s="166"/>
      <c r="AK47" s="166"/>
      <c r="AL47" s="167"/>
      <c r="AM47" s="1"/>
      <c r="AN47" s="1"/>
      <c r="AO47" s="1"/>
      <c r="AP47" s="1"/>
      <c r="AQ47" s="1"/>
      <c r="AR47" s="1"/>
      <c r="AS47" s="1"/>
      <c r="AT47" s="230" t="str">
        <f t="shared" si="5"/>
        <v/>
      </c>
      <c r="AU47" s="231" t="str">
        <f t="shared" si="4"/>
        <v/>
      </c>
      <c r="AV47" s="227"/>
      <c r="AW47" s="230" t="str">
        <f>AW48</f>
        <v/>
      </c>
      <c r="AX47" s="227"/>
      <c r="AY47" s="230" t="str">
        <f>AY48</f>
        <v/>
      </c>
      <c r="AZ47" s="227"/>
      <c r="BA47" s="230" t="str">
        <f>BA48</f>
        <v/>
      </c>
      <c r="BB47" s="227"/>
      <c r="BC47" s="230" t="str">
        <f>BC48</f>
        <v/>
      </c>
      <c r="BD47" s="227"/>
      <c r="BE47" s="230" t="str">
        <f>BE48</f>
        <v/>
      </c>
      <c r="BF47" s="227"/>
      <c r="BG47" s="230" t="str">
        <f>BG48</f>
        <v/>
      </c>
      <c r="BH47" s="1"/>
      <c r="FE47" s="90" t="str">
        <f ca="1">FE48</f>
        <v>Hide</v>
      </c>
      <c r="FF47" s="228"/>
      <c r="FG47" s="281"/>
      <c r="FH47" s="281"/>
      <c r="FI47" s="281"/>
      <c r="FJ47" s="281"/>
      <c r="FK47" s="281"/>
      <c r="FL47" s="281"/>
    </row>
    <row r="48" spans="1:168" ht="26.4" x14ac:dyDescent="0.25">
      <c r="A48" s="28" t="s">
        <v>526</v>
      </c>
      <c r="C48" s="176" t="s">
        <v>558</v>
      </c>
      <c r="D48" s="316" t="str">
        <f>IF(Cklst_Style=4,IF(FIND("--",$C$3)=11,MID($C$3,9,1)&amp;"."&amp;AI48,MID($C$3,9,2)&amp;"."&amp;AI48),IF(FIND("--",$C$3)=9,MID($C$3,7,1)&amp;"."&amp;AI48,MID($C$3,7,2)&amp;"."&amp;AI48))</f>
        <v>6.11</v>
      </c>
      <c r="E48" s="481" t="s">
        <v>819</v>
      </c>
      <c r="F48" s="177"/>
      <c r="G48" s="508" t="s">
        <v>203</v>
      </c>
      <c r="H48" s="181"/>
      <c r="I48" s="151" t="s">
        <v>216</v>
      </c>
      <c r="J48" s="143"/>
      <c r="K48" s="192"/>
      <c r="L48" s="482"/>
      <c r="M48" s="482"/>
      <c r="N48" s="482"/>
      <c r="O48" s="482"/>
      <c r="Q48" s="1"/>
      <c r="R48" s="171"/>
      <c r="S48" s="171"/>
      <c r="T48" s="171"/>
      <c r="U48" s="171"/>
      <c r="AE48" s="11" t="b">
        <f>IF(F48=CHAR(80),TRUE,FALSE)</f>
        <v>0</v>
      </c>
      <c r="AF48" s="122" t="b">
        <f>IF(H48=CHAR(80),TRUE,FALSE)</f>
        <v>0</v>
      </c>
      <c r="AG48" s="12" t="b">
        <f>IF(OR(C48=CHAR(80),C48="."),TRUE,FALSE)</f>
        <v>1</v>
      </c>
      <c r="AH48" s="218">
        <v>0</v>
      </c>
      <c r="AI48" s="169">
        <v>11</v>
      </c>
      <c r="AJ48" s="160"/>
      <c r="AK48" s="160" t="b">
        <v>1</v>
      </c>
      <c r="AL48" s="161"/>
      <c r="AM48" s="1"/>
      <c r="AN48" s="1"/>
      <c r="AO48" s="1"/>
      <c r="AP48" s="1"/>
      <c r="AQ48" s="1"/>
      <c r="AR48" s="1"/>
      <c r="AS48" s="1"/>
      <c r="AT48" s="230" t="str">
        <f t="shared" si="5"/>
        <v/>
      </c>
      <c r="AU48" s="231" t="str">
        <f t="shared" ref="AU48:AU65" si="136">IF(D48&lt;&gt;0,D48,"")</f>
        <v>6.11</v>
      </c>
      <c r="AV48" s="318"/>
      <c r="AW48" s="230" t="str">
        <f>IF(AND(Setup_Flag=1,AV48="",$C48=""),FALSE,"")</f>
        <v/>
      </c>
      <c r="AX48" s="318"/>
      <c r="AY48" s="230" t="str">
        <f>IF(AND(MR2_Flag=1,AX48="",$C48=""),FALSE,"")</f>
        <v/>
      </c>
      <c r="AZ48" s="318"/>
      <c r="BA48" s="230" t="str">
        <f>IF(AND(DP_Flag=1,AZ48="",$C48=""),FALSE,"")</f>
        <v/>
      </c>
      <c r="BB48" s="318"/>
      <c r="BC48" s="230" t="str">
        <f>IF(AND(SS_Flag=1,BB48="",$C48=""),FALSE,"")</f>
        <v/>
      </c>
      <c r="BD48" s="318"/>
      <c r="BE48" s="230" t="str">
        <f>IF(AND(SP_Flag=1,BD48="",$C48=""),FALSE,"")</f>
        <v/>
      </c>
      <c r="BF48" s="318"/>
      <c r="BG48" s="230" t="str">
        <f>IF(AND(FM_Flag=1,BF48="",$C48=""),FALSE,"")</f>
        <v/>
      </c>
      <c r="BH48" s="1"/>
      <c r="BI48" s="268"/>
      <c r="BJ48" s="269" t="s">
        <v>675</v>
      </c>
      <c r="BK48" s="269" t="s">
        <v>675</v>
      </c>
      <c r="BL48" s="269" t="s">
        <v>675</v>
      </c>
      <c r="BM48" s="269" t="s">
        <v>675</v>
      </c>
      <c r="BN48" s="269" t="s">
        <v>675</v>
      </c>
      <c r="BO48" s="269" t="s">
        <v>675</v>
      </c>
      <c r="BP48" s="270" t="str">
        <f ca="1">IF(OR(BI$16=0,BR$16&lt;&gt;0),"",IF(OFFSET(BI48,0,BI$16)="Y",1,IF(OFFSET(BI48,0,BI$16)="N",0,"")))</f>
        <v/>
      </c>
      <c r="BQ48" s="278"/>
      <c r="BR48" s="268"/>
      <c r="BS48" s="269" t="s">
        <v>675</v>
      </c>
      <c r="BT48" s="269" t="s">
        <v>675</v>
      </c>
      <c r="BU48" s="269" t="s">
        <v>675</v>
      </c>
      <c r="BV48" s="269" t="s">
        <v>675</v>
      </c>
      <c r="BW48" s="269" t="s">
        <v>675</v>
      </c>
      <c r="BX48" s="269" t="s">
        <v>675</v>
      </c>
      <c r="BY48" s="269" t="s">
        <v>675</v>
      </c>
      <c r="BZ48" s="269" t="s">
        <v>675</v>
      </c>
      <c r="CA48" s="269" t="s">
        <v>675</v>
      </c>
      <c r="CB48" s="269" t="s">
        <v>675</v>
      </c>
      <c r="CC48" s="269" t="s">
        <v>675</v>
      </c>
      <c r="CD48" s="269" t="s">
        <v>675</v>
      </c>
      <c r="CE48" s="269" t="s">
        <v>675</v>
      </c>
      <c r="CF48" s="269" t="s">
        <v>675</v>
      </c>
      <c r="CG48" s="269" t="s">
        <v>675</v>
      </c>
      <c r="CH48" s="269" t="s">
        <v>675</v>
      </c>
      <c r="CI48" s="269" t="s">
        <v>675</v>
      </c>
      <c r="CJ48" s="269" t="s">
        <v>675</v>
      </c>
      <c r="CK48" s="269" t="s">
        <v>675</v>
      </c>
      <c r="CL48" s="270" t="str">
        <f ca="1">IF(BR$16=0,"",IF(OFFSET(BR48,0,BR$16)="Y",1,IF(OFFSET(BR48,0,BR$16)="N",0,"")))</f>
        <v/>
      </c>
      <c r="CM48" s="278"/>
      <c r="CN48" s="268"/>
      <c r="CO48" s="269" t="s">
        <v>675</v>
      </c>
      <c r="CP48" s="269" t="s">
        <v>675</v>
      </c>
      <c r="CQ48" s="269" t="s">
        <v>675</v>
      </c>
      <c r="CR48" s="269" t="s">
        <v>675</v>
      </c>
      <c r="CS48" s="269" t="s">
        <v>675</v>
      </c>
      <c r="CT48" s="270" t="str">
        <f ca="1">IF(OR(CN$16=0,CW$16&lt;&gt;0),"",IF(CW$16=1,0,IF(OFFSET(CN48,0,CN$16)="Y",1,IF(OFFSET(CN48,0,CN$16)="N",0,""))))</f>
        <v/>
      </c>
      <c r="CU48" s="188"/>
      <c r="CV48" s="268"/>
      <c r="CW48" s="269" t="s">
        <v>675</v>
      </c>
      <c r="CX48" s="269" t="s">
        <v>675</v>
      </c>
      <c r="CY48" s="269" t="s">
        <v>675</v>
      </c>
      <c r="CZ48" s="269" t="s">
        <v>675</v>
      </c>
      <c r="DA48" s="269" t="s">
        <v>675</v>
      </c>
      <c r="DB48" s="269" t="s">
        <v>675</v>
      </c>
      <c r="DC48" s="269" t="s">
        <v>675</v>
      </c>
      <c r="DD48" s="269" t="s">
        <v>675</v>
      </c>
      <c r="DE48" s="269" t="s">
        <v>675</v>
      </c>
      <c r="DF48" s="270" t="str">
        <f>IF(CV$16=0,"",IF(OR(AND(CW$16=1,CW48="Y"),AND(CX$16=1,CX48="Y"),AND(CY$16=1,CY48="Y"),AND(CZ$16=1,CZ48="Y"),AND(DA$16=1,DA48="Y"),AND(DB$16=1,DB48="Y"),AND(DC$16=1,DC48="Y"),AND(DD$16=1,DD48="Y"),AND(DE$16=1,DE48="Y")),1,IF(OR(AND(CW$16=1,CW48="N"),AND(CX$16=1,CX48="N"),AND(CY$16=1,CY48="N"),AND(CZ$16=1,CZ48="N"),AND(DA$16=1,DA48="N"),AND(DB$16=1,DB48="N"),AND(DC$16=1,DC48="N"),AND(DD$16=1,DD48="N"),AND(DE$16=1,DE48="N")),0,"")))</f>
        <v/>
      </c>
      <c r="DG48" s="188"/>
      <c r="DH48" s="268"/>
      <c r="DI48" s="269" t="s">
        <v>675</v>
      </c>
      <c r="DJ48" s="269" t="s">
        <v>675</v>
      </c>
      <c r="DK48" s="270" t="str">
        <f ca="1">IF(DH$16=0,"",IF(OFFSET(DH48,0,DH$16)="Y",1,IF(OFFSET(DH48,0,DH$16)="N",0,"")))</f>
        <v/>
      </c>
      <c r="DL48" s="188"/>
      <c r="DM48" s="268"/>
      <c r="DN48" s="269" t="s">
        <v>675</v>
      </c>
      <c r="DO48" s="269" t="s">
        <v>675</v>
      </c>
      <c r="DP48" s="270" t="str">
        <f ca="1">IF(DM$16=0,"",IF(OFFSET(DM48,0,DM$16)="Y",1,IF(OFFSET(DM48,0,DM$16)="N",0,"")))</f>
        <v/>
      </c>
      <c r="DQ48" s="188"/>
      <c r="DR48" s="268"/>
      <c r="DS48" s="269" t="s">
        <v>676</v>
      </c>
      <c r="DT48" s="279"/>
      <c r="DU48" s="270" t="str">
        <f ca="1">IF(DR$16=0,"",IF(AND(OFFSET(DR48,0,1)="Y",DS$16="Yes"),1,IF(OFFSET(DR48,0,1)="N",1,0)))</f>
        <v/>
      </c>
      <c r="DV48" s="188"/>
      <c r="DW48" s="268"/>
      <c r="DX48" s="269" t="s">
        <v>676</v>
      </c>
      <c r="DY48" s="279"/>
      <c r="DZ48" s="270" t="str">
        <f ca="1">IF(DW$16=0,"",IF(AND(OFFSET(DW48,0,1)="Y",DX$16="Yes"),1,IF(OFFSET(DW48,0,1)="N",1,0)))</f>
        <v/>
      </c>
      <c r="EA48" s="188"/>
      <c r="EB48" s="268"/>
      <c r="EC48" s="269" t="s">
        <v>676</v>
      </c>
      <c r="ED48" s="279"/>
      <c r="EE48" s="270" t="str">
        <f ca="1">IF(EB$16=0,"",IF(AND(OFFSET(EB48,0,1)="Y",EC$16="Yes"),1,IF(OFFSET(EB48,0,1)="N",1,0)))</f>
        <v/>
      </c>
      <c r="EF48" s="188"/>
      <c r="EG48" s="268"/>
      <c r="EH48" s="269" t="s">
        <v>676</v>
      </c>
      <c r="EI48" s="279"/>
      <c r="EJ48" s="270" t="str">
        <f ca="1">IF(EG$16=0,"",IF(AND(OFFSET(EG48,0,1)="Y",EH$16="Yes"),1,IF(OFFSET(EG48,0,1)="N",1,0)))</f>
        <v/>
      </c>
      <c r="EK48" s="188"/>
      <c r="EL48" s="268"/>
      <c r="EM48" s="269" t="s">
        <v>676</v>
      </c>
      <c r="EN48" s="279"/>
      <c r="EO48" s="270" t="str">
        <f ca="1">IF(EL$16=0,"",IF(AND(OFFSET(EL48,0,1)="Y",EM$16="Yes"),1,IF(OFFSET(EL48,0,1)="N",1,0)))</f>
        <v/>
      </c>
      <c r="EP48" s="271"/>
      <c r="EQ48" s="509" t="str">
        <f ca="1">BP48</f>
        <v/>
      </c>
      <c r="ER48" s="509" t="str">
        <f t="shared" ref="ER48" ca="1" si="137">CL48</f>
        <v/>
      </c>
      <c r="ES48" s="509" t="str">
        <f t="shared" ref="ES48" ca="1" si="138">CT48</f>
        <v/>
      </c>
      <c r="ET48" s="509" t="str">
        <f t="shared" ref="ET48" si="139">DF48</f>
        <v/>
      </c>
      <c r="EU48" s="509" t="str">
        <f t="shared" ref="EU48" ca="1" si="140">DK48</f>
        <v/>
      </c>
      <c r="EV48" s="509" t="str">
        <f t="shared" ref="EV48" ca="1" si="141">DP48</f>
        <v/>
      </c>
      <c r="EW48" s="509" t="str">
        <f t="shared" ref="EW48" ca="1" si="142">DU48</f>
        <v/>
      </c>
      <c r="EX48" s="509" t="str">
        <f t="shared" ref="EX48" ca="1" si="143">DZ48</f>
        <v/>
      </c>
      <c r="EY48" s="509" t="str">
        <f t="shared" ref="EY48" ca="1" si="144">EE48</f>
        <v/>
      </c>
      <c r="EZ48" s="509" t="str">
        <f t="shared" ref="EZ48" ca="1" si="145">EJ48</f>
        <v/>
      </c>
      <c r="FA48" s="509" t="str">
        <f t="shared" ref="FA48" ca="1" si="146">EO48</f>
        <v/>
      </c>
      <c r="FC48" s="509">
        <f t="shared" ref="FC48" ca="1" si="147">COUNTA(EQ48:FA48)-COUNTBLANK(EQ48:FA48)</f>
        <v>0</v>
      </c>
      <c r="FD48" s="280">
        <f t="shared" ref="FD48" ca="1" si="148">SUM(EQ48:FA48)</f>
        <v>0</v>
      </c>
      <c r="FE48" s="280" t="str">
        <f t="shared" ref="FE48" ca="1" si="149">IF(AND(FC48=FD48,FD48&gt;0),"Show","Hide")</f>
        <v>Hide</v>
      </c>
      <c r="FF48" s="228"/>
      <c r="FG48" s="281"/>
      <c r="FH48" s="281"/>
      <c r="FI48" s="281"/>
      <c r="FJ48" s="281"/>
      <c r="FK48" s="281"/>
      <c r="FL48" s="281"/>
    </row>
    <row r="49" spans="1:168" ht="6" customHeight="1" x14ac:dyDescent="0.25">
      <c r="A49" s="28" t="s">
        <v>526</v>
      </c>
      <c r="C49" s="93"/>
      <c r="D49" s="128"/>
      <c r="E49" s="86"/>
      <c r="F49" s="195"/>
      <c r="G49" s="153"/>
      <c r="H49" s="182"/>
      <c r="I49" s="196"/>
      <c r="J49" s="96"/>
      <c r="K49" s="196"/>
      <c r="L49" s="127"/>
      <c r="M49" s="127"/>
      <c r="N49" s="127"/>
      <c r="O49" s="127"/>
      <c r="Q49" s="1"/>
      <c r="AE49" s="11"/>
      <c r="AF49" s="122"/>
      <c r="AG49" s="12" t="b">
        <f>AG48</f>
        <v>1</v>
      </c>
      <c r="AH49" s="12"/>
      <c r="AI49" s="168"/>
      <c r="AJ49" s="166"/>
      <c r="AK49" s="166"/>
      <c r="AL49" s="167"/>
      <c r="AM49" s="1"/>
      <c r="AN49" s="1"/>
      <c r="AO49" s="1"/>
      <c r="AP49" s="1"/>
      <c r="AQ49" s="1"/>
      <c r="AR49" s="1"/>
      <c r="AS49" s="1"/>
      <c r="AT49" s="230" t="str">
        <f t="shared" si="5"/>
        <v/>
      </c>
      <c r="AU49" s="231" t="str">
        <f t="shared" si="136"/>
        <v/>
      </c>
      <c r="AV49" s="227"/>
      <c r="AW49" s="230" t="str">
        <f>AW48</f>
        <v/>
      </c>
      <c r="AX49" s="227"/>
      <c r="AY49" s="230" t="str">
        <f>AY48</f>
        <v/>
      </c>
      <c r="AZ49" s="227"/>
      <c r="BA49" s="230" t="str">
        <f>BA48</f>
        <v/>
      </c>
      <c r="BB49" s="227"/>
      <c r="BC49" s="230" t="str">
        <f>BC48</f>
        <v/>
      </c>
      <c r="BD49" s="227"/>
      <c r="BE49" s="230" t="str">
        <f>BE48</f>
        <v/>
      </c>
      <c r="BF49" s="227"/>
      <c r="BG49" s="230" t="str">
        <f>BG48</f>
        <v/>
      </c>
      <c r="BH49" s="1"/>
      <c r="FE49" s="90" t="str">
        <f ca="1">FE48</f>
        <v>Hide</v>
      </c>
      <c r="FF49" s="228"/>
      <c r="FG49" s="281"/>
      <c r="FH49" s="281"/>
      <c r="FI49" s="281"/>
      <c r="FJ49" s="281"/>
      <c r="FK49" s="281"/>
      <c r="FL49" s="281"/>
    </row>
    <row r="50" spans="1:168" ht="6" customHeight="1" x14ac:dyDescent="0.25">
      <c r="A50" s="28" t="s">
        <v>526</v>
      </c>
      <c r="C50" s="92"/>
      <c r="D50" s="3"/>
      <c r="E50" s="82"/>
      <c r="F50" s="191"/>
      <c r="G50" s="154"/>
      <c r="H50" s="187"/>
      <c r="I50" s="192"/>
      <c r="J50" s="94"/>
      <c r="K50" s="192"/>
      <c r="L50" s="507"/>
      <c r="M50" s="507"/>
      <c r="N50" s="507"/>
      <c r="O50" s="507"/>
      <c r="Q50" s="1"/>
      <c r="AE50" s="11"/>
      <c r="AF50" s="122"/>
      <c r="AG50" s="124" t="b">
        <f>AG51</f>
        <v>1</v>
      </c>
      <c r="AH50" s="124"/>
      <c r="AI50" s="168"/>
      <c r="AJ50" s="166"/>
      <c r="AK50" s="166"/>
      <c r="AL50" s="167"/>
      <c r="AM50" s="1"/>
      <c r="AN50" s="1"/>
      <c r="AO50" s="1"/>
      <c r="AP50" s="1"/>
      <c r="AQ50" s="1"/>
      <c r="AR50" s="1"/>
      <c r="AS50" s="1"/>
      <c r="AT50" s="230" t="str">
        <f t="shared" si="5"/>
        <v/>
      </c>
      <c r="AU50" s="231" t="str">
        <f t="shared" si="136"/>
        <v/>
      </c>
      <c r="AV50" s="227"/>
      <c r="AW50" s="230" t="str">
        <f>AW51</f>
        <v/>
      </c>
      <c r="AX50" s="227"/>
      <c r="AY50" s="230" t="str">
        <f>AY51</f>
        <v/>
      </c>
      <c r="AZ50" s="227"/>
      <c r="BA50" s="230" t="str">
        <f>BA51</f>
        <v/>
      </c>
      <c r="BB50" s="227"/>
      <c r="BC50" s="230" t="str">
        <f>BC51</f>
        <v/>
      </c>
      <c r="BD50" s="227"/>
      <c r="BE50" s="230" t="str">
        <f>BE51</f>
        <v/>
      </c>
      <c r="BF50" s="227"/>
      <c r="BG50" s="230" t="str">
        <f>BG51</f>
        <v/>
      </c>
      <c r="BH50" s="1"/>
      <c r="FE50" s="90" t="str">
        <f ca="1">FE51</f>
        <v>Hide</v>
      </c>
      <c r="FF50" s="228"/>
      <c r="FG50" s="281"/>
      <c r="FH50" s="281"/>
      <c r="FI50" s="281"/>
      <c r="FJ50" s="281"/>
      <c r="FK50" s="281"/>
      <c r="FL50" s="281"/>
    </row>
    <row r="51" spans="1:168" ht="15" x14ac:dyDescent="0.25">
      <c r="A51" s="28" t="s">
        <v>526</v>
      </c>
      <c r="C51" s="176" t="s">
        <v>558</v>
      </c>
      <c r="D51" s="316" t="str">
        <f>IF(Cklst_Style=4,IF(FIND("--",$C$3)=11,MID($C$3,9,1)&amp;"."&amp;AI51,MID($C$3,9,2)&amp;"."&amp;AI51),IF(FIND("--",$C$3)=9,MID($C$3,7,1)&amp;"."&amp;AI51,MID($C$3,7,2)&amp;"."&amp;AI51))</f>
        <v>6.12</v>
      </c>
      <c r="E51" s="481" t="s">
        <v>820</v>
      </c>
      <c r="F51" s="177"/>
      <c r="G51" s="508" t="s">
        <v>203</v>
      </c>
      <c r="H51" s="181"/>
      <c r="I51" s="151" t="s">
        <v>216</v>
      </c>
      <c r="J51" s="143"/>
      <c r="K51" s="192"/>
      <c r="L51" s="482"/>
      <c r="M51" s="482"/>
      <c r="N51" s="482"/>
      <c r="O51" s="482"/>
      <c r="Q51" s="1"/>
      <c r="R51" s="171"/>
      <c r="S51" s="171"/>
      <c r="T51" s="171"/>
      <c r="U51" s="171"/>
      <c r="AE51" s="11" t="b">
        <f>IF(F51=CHAR(80),TRUE,FALSE)</f>
        <v>0</v>
      </c>
      <c r="AF51" s="122" t="b">
        <f>IF(H51=CHAR(80),TRUE,FALSE)</f>
        <v>0</v>
      </c>
      <c r="AG51" s="12" t="b">
        <f>IF(OR(C51=CHAR(80),C51="."),TRUE,FALSE)</f>
        <v>1</v>
      </c>
      <c r="AH51" s="218">
        <v>0</v>
      </c>
      <c r="AI51" s="169">
        <v>12</v>
      </c>
      <c r="AJ51" s="160"/>
      <c r="AK51" s="160" t="b">
        <v>1</v>
      </c>
      <c r="AL51" s="161"/>
      <c r="AM51" s="1"/>
      <c r="AN51" s="1"/>
      <c r="AO51" s="1"/>
      <c r="AP51" s="1"/>
      <c r="AQ51" s="1"/>
      <c r="AR51" s="1"/>
      <c r="AS51" s="1"/>
      <c r="AT51" s="230" t="str">
        <f t="shared" si="5"/>
        <v/>
      </c>
      <c r="AU51" s="231" t="str">
        <f t="shared" si="136"/>
        <v>6.12</v>
      </c>
      <c r="AV51" s="318"/>
      <c r="AW51" s="230" t="str">
        <f>IF(AND(Setup_Flag=1,AV51="",$C51=""),FALSE,"")</f>
        <v/>
      </c>
      <c r="AX51" s="318"/>
      <c r="AY51" s="230" t="str">
        <f>IF(AND(MR2_Flag=1,AX51="",$C51=""),FALSE,"")</f>
        <v/>
      </c>
      <c r="AZ51" s="318"/>
      <c r="BA51" s="230" t="str">
        <f>IF(AND(DP_Flag=1,AZ51="",$C51=""),FALSE,"")</f>
        <v/>
      </c>
      <c r="BB51" s="318"/>
      <c r="BC51" s="230" t="str">
        <f>IF(AND(SS_Flag=1,BB51="",$C51=""),FALSE,"")</f>
        <v/>
      </c>
      <c r="BD51" s="318"/>
      <c r="BE51" s="230" t="str">
        <f>IF(AND(SP_Flag=1,BD51="",$C51=""),FALSE,"")</f>
        <v/>
      </c>
      <c r="BF51" s="318"/>
      <c r="BG51" s="230" t="str">
        <f>IF(AND(FM_Flag=1,BF51="",$C51=""),FALSE,"")</f>
        <v/>
      </c>
      <c r="BH51" s="1"/>
      <c r="BI51" s="268"/>
      <c r="BJ51" s="269" t="s">
        <v>675</v>
      </c>
      <c r="BK51" s="269" t="s">
        <v>675</v>
      </c>
      <c r="BL51" s="269" t="s">
        <v>675</v>
      </c>
      <c r="BM51" s="269" t="s">
        <v>675</v>
      </c>
      <c r="BN51" s="269" t="s">
        <v>675</v>
      </c>
      <c r="BO51" s="269" t="s">
        <v>675</v>
      </c>
      <c r="BP51" s="270" t="str">
        <f ca="1">IF(OR(BI$16=0,BR$16&lt;&gt;0),"",IF(OFFSET(BI51,0,BI$16)="Y",1,IF(OFFSET(BI51,0,BI$16)="N",0,"")))</f>
        <v/>
      </c>
      <c r="BQ51" s="278"/>
      <c r="BR51" s="268"/>
      <c r="BS51" s="269" t="s">
        <v>675</v>
      </c>
      <c r="BT51" s="269" t="s">
        <v>675</v>
      </c>
      <c r="BU51" s="269" t="s">
        <v>675</v>
      </c>
      <c r="BV51" s="269" t="s">
        <v>675</v>
      </c>
      <c r="BW51" s="269" t="s">
        <v>675</v>
      </c>
      <c r="BX51" s="269" t="s">
        <v>675</v>
      </c>
      <c r="BY51" s="269" t="s">
        <v>675</v>
      </c>
      <c r="BZ51" s="269" t="s">
        <v>675</v>
      </c>
      <c r="CA51" s="269" t="s">
        <v>675</v>
      </c>
      <c r="CB51" s="269" t="s">
        <v>675</v>
      </c>
      <c r="CC51" s="269" t="s">
        <v>675</v>
      </c>
      <c r="CD51" s="269" t="s">
        <v>675</v>
      </c>
      <c r="CE51" s="269" t="s">
        <v>675</v>
      </c>
      <c r="CF51" s="269" t="s">
        <v>675</v>
      </c>
      <c r="CG51" s="269" t="s">
        <v>675</v>
      </c>
      <c r="CH51" s="269" t="s">
        <v>675</v>
      </c>
      <c r="CI51" s="269" t="s">
        <v>675</v>
      </c>
      <c r="CJ51" s="269" t="s">
        <v>675</v>
      </c>
      <c r="CK51" s="269" t="s">
        <v>675</v>
      </c>
      <c r="CL51" s="270" t="str">
        <f ca="1">IF(BR$16=0,"",IF(OFFSET(BR51,0,BR$16)="Y",1,IF(OFFSET(BR51,0,BR$16)="N",0,"")))</f>
        <v/>
      </c>
      <c r="CM51" s="278"/>
      <c r="CN51" s="268"/>
      <c r="CO51" s="269" t="s">
        <v>675</v>
      </c>
      <c r="CP51" s="269" t="s">
        <v>675</v>
      </c>
      <c r="CQ51" s="269" t="s">
        <v>675</v>
      </c>
      <c r="CR51" s="269" t="s">
        <v>675</v>
      </c>
      <c r="CS51" s="269" t="s">
        <v>675</v>
      </c>
      <c r="CT51" s="270" t="str">
        <f ca="1">IF(OR(CN$16=0,CW$16&lt;&gt;0),"",IF(CW$16=1,0,IF(OFFSET(CN51,0,CN$16)="Y",1,IF(OFFSET(CN51,0,CN$16)="N",0,""))))</f>
        <v/>
      </c>
      <c r="CU51" s="188"/>
      <c r="CV51" s="268"/>
      <c r="CW51" s="269" t="s">
        <v>675</v>
      </c>
      <c r="CX51" s="269" t="s">
        <v>675</v>
      </c>
      <c r="CY51" s="269" t="s">
        <v>675</v>
      </c>
      <c r="CZ51" s="269" t="s">
        <v>675</v>
      </c>
      <c r="DA51" s="269" t="s">
        <v>675</v>
      </c>
      <c r="DB51" s="269" t="s">
        <v>675</v>
      </c>
      <c r="DC51" s="269" t="s">
        <v>675</v>
      </c>
      <c r="DD51" s="269" t="s">
        <v>675</v>
      </c>
      <c r="DE51" s="269" t="s">
        <v>675</v>
      </c>
      <c r="DF51" s="270" t="str">
        <f>IF(CV$16=0,"",IF(OR(AND(CW$16=1,CW51="Y"),AND(CX$16=1,CX51="Y"),AND(CY$16=1,CY51="Y"),AND(CZ$16=1,CZ51="Y"),AND(DA$16=1,DA51="Y"),AND(DB$16=1,DB51="Y"),AND(DC$16=1,DC51="Y"),AND(DD$16=1,DD51="Y"),AND(DE$16=1,DE51="Y")),1,IF(OR(AND(CW$16=1,CW51="N"),AND(CX$16=1,CX51="N"),AND(CY$16=1,CY51="N"),AND(CZ$16=1,CZ51="N"),AND(DA$16=1,DA51="N"),AND(DB$16=1,DB51="N"),AND(DC$16=1,DC51="N"),AND(DD$16=1,DD51="N"),AND(DE$16=1,DE51="N")),0,"")))</f>
        <v/>
      </c>
      <c r="DG51" s="188"/>
      <c r="DH51" s="268"/>
      <c r="DI51" s="269" t="s">
        <v>675</v>
      </c>
      <c r="DJ51" s="269" t="s">
        <v>675</v>
      </c>
      <c r="DK51" s="270" t="str">
        <f ca="1">IF(DH$16=0,"",IF(OFFSET(DH51,0,DH$16)="Y",1,IF(OFFSET(DH51,0,DH$16)="N",0,"")))</f>
        <v/>
      </c>
      <c r="DL51" s="188"/>
      <c r="DM51" s="268"/>
      <c r="DN51" s="269" t="s">
        <v>675</v>
      </c>
      <c r="DO51" s="269" t="s">
        <v>675</v>
      </c>
      <c r="DP51" s="270" t="str">
        <f ca="1">IF(DM$16=0,"",IF(OFFSET(DM51,0,DM$16)="Y",1,IF(OFFSET(DM51,0,DM$16)="N",0,"")))</f>
        <v/>
      </c>
      <c r="DQ51" s="188"/>
      <c r="DR51" s="268"/>
      <c r="DS51" s="269" t="s">
        <v>676</v>
      </c>
      <c r="DT51" s="279"/>
      <c r="DU51" s="270" t="str">
        <f ca="1">IF(DR$16=0,"",IF(AND(OFFSET(DR51,0,1)="Y",DS$16="Yes"),1,IF(OFFSET(DR51,0,1)="N",1,0)))</f>
        <v/>
      </c>
      <c r="DV51" s="188"/>
      <c r="DW51" s="268"/>
      <c r="DX51" s="269" t="s">
        <v>676</v>
      </c>
      <c r="DY51" s="279"/>
      <c r="DZ51" s="270" t="str">
        <f ca="1">IF(DW$16=0,"",IF(AND(OFFSET(DW51,0,1)="Y",DX$16="Yes"),1,IF(OFFSET(DW51,0,1)="N",1,0)))</f>
        <v/>
      </c>
      <c r="EA51" s="188"/>
      <c r="EB51" s="268"/>
      <c r="EC51" s="269" t="s">
        <v>676</v>
      </c>
      <c r="ED51" s="279"/>
      <c r="EE51" s="270" t="str">
        <f ca="1">IF(EB$16=0,"",IF(AND(OFFSET(EB51,0,1)="Y",EC$16="Yes"),1,IF(OFFSET(EB51,0,1)="N",1,0)))</f>
        <v/>
      </c>
      <c r="EF51" s="188"/>
      <c r="EG51" s="268"/>
      <c r="EH51" s="269" t="s">
        <v>676</v>
      </c>
      <c r="EI51" s="279"/>
      <c r="EJ51" s="270" t="str">
        <f ca="1">IF(EG$16=0,"",IF(AND(OFFSET(EG51,0,1)="Y",EH$16="Yes"),1,IF(OFFSET(EG51,0,1)="N",1,0)))</f>
        <v/>
      </c>
      <c r="EK51" s="188"/>
      <c r="EL51" s="268"/>
      <c r="EM51" s="269" t="s">
        <v>676</v>
      </c>
      <c r="EN51" s="279"/>
      <c r="EO51" s="270" t="str">
        <f ca="1">IF(EL$16=0,"",IF(AND(OFFSET(EL51,0,1)="Y",EM$16="Yes"),1,IF(OFFSET(EL51,0,1)="N",1,0)))</f>
        <v/>
      </c>
      <c r="EP51" s="271"/>
      <c r="EQ51" s="509" t="str">
        <f ca="1">BP51</f>
        <v/>
      </c>
      <c r="ER51" s="509" t="str">
        <f t="shared" ref="ER51" ca="1" si="150">CL51</f>
        <v/>
      </c>
      <c r="ES51" s="509" t="str">
        <f t="shared" ref="ES51" ca="1" si="151">CT51</f>
        <v/>
      </c>
      <c r="ET51" s="509" t="str">
        <f t="shared" ref="ET51" si="152">DF51</f>
        <v/>
      </c>
      <c r="EU51" s="509" t="str">
        <f t="shared" ref="EU51" ca="1" si="153">DK51</f>
        <v/>
      </c>
      <c r="EV51" s="509" t="str">
        <f t="shared" ref="EV51" ca="1" si="154">DP51</f>
        <v/>
      </c>
      <c r="EW51" s="509" t="str">
        <f t="shared" ref="EW51" ca="1" si="155">DU51</f>
        <v/>
      </c>
      <c r="EX51" s="509" t="str">
        <f t="shared" ref="EX51" ca="1" si="156">DZ51</f>
        <v/>
      </c>
      <c r="EY51" s="509" t="str">
        <f t="shared" ref="EY51" ca="1" si="157">EE51</f>
        <v/>
      </c>
      <c r="EZ51" s="509" t="str">
        <f t="shared" ref="EZ51" ca="1" si="158">EJ51</f>
        <v/>
      </c>
      <c r="FA51" s="509" t="str">
        <f t="shared" ref="FA51" ca="1" si="159">EO51</f>
        <v/>
      </c>
      <c r="FC51" s="509">
        <f t="shared" ref="FC51" ca="1" si="160">COUNTA(EQ51:FA51)-COUNTBLANK(EQ51:FA51)</f>
        <v>0</v>
      </c>
      <c r="FD51" s="280">
        <f t="shared" ref="FD51" ca="1" si="161">SUM(EQ51:FA51)</f>
        <v>0</v>
      </c>
      <c r="FE51" s="280" t="str">
        <f t="shared" ref="FE51" ca="1" si="162">IF(AND(FC51=FD51,FD51&gt;0),"Show","Hide")</f>
        <v>Hide</v>
      </c>
      <c r="FF51" s="228"/>
      <c r="FG51" s="281"/>
      <c r="FH51" s="281"/>
      <c r="FI51" s="281"/>
      <c r="FJ51" s="281"/>
      <c r="FK51" s="281"/>
      <c r="FL51" s="281"/>
    </row>
    <row r="52" spans="1:168" ht="6" customHeight="1" x14ac:dyDescent="0.25">
      <c r="A52" s="28" t="s">
        <v>526</v>
      </c>
      <c r="C52" s="93"/>
      <c r="D52" s="128"/>
      <c r="E52" s="86"/>
      <c r="F52" s="195"/>
      <c r="G52" s="153"/>
      <c r="H52" s="182"/>
      <c r="I52" s="196"/>
      <c r="J52" s="96"/>
      <c r="K52" s="196"/>
      <c r="L52" s="127"/>
      <c r="M52" s="127"/>
      <c r="N52" s="127"/>
      <c r="O52" s="127"/>
      <c r="Q52" s="1"/>
      <c r="AE52" s="11"/>
      <c r="AF52" s="122"/>
      <c r="AG52" s="12" t="b">
        <f>AG51</f>
        <v>1</v>
      </c>
      <c r="AH52" s="12"/>
      <c r="AI52" s="168"/>
      <c r="AJ52" s="166"/>
      <c r="AK52" s="166"/>
      <c r="AL52" s="167"/>
      <c r="AM52" s="1"/>
      <c r="AN52" s="1"/>
      <c r="AO52" s="1"/>
      <c r="AP52" s="1"/>
      <c r="AQ52" s="1"/>
      <c r="AR52" s="1"/>
      <c r="AS52" s="1"/>
      <c r="AT52" s="230" t="str">
        <f t="shared" si="5"/>
        <v/>
      </c>
      <c r="AU52" s="231" t="str">
        <f t="shared" si="136"/>
        <v/>
      </c>
      <c r="AV52" s="227"/>
      <c r="AW52" s="230" t="str">
        <f>AW51</f>
        <v/>
      </c>
      <c r="AX52" s="227"/>
      <c r="AY52" s="230" t="str">
        <f>AY51</f>
        <v/>
      </c>
      <c r="AZ52" s="227"/>
      <c r="BA52" s="230" t="str">
        <f>BA51</f>
        <v/>
      </c>
      <c r="BB52" s="227"/>
      <c r="BC52" s="230" t="str">
        <f>BC51</f>
        <v/>
      </c>
      <c r="BD52" s="227"/>
      <c r="BE52" s="230" t="str">
        <f>BE51</f>
        <v/>
      </c>
      <c r="BF52" s="227"/>
      <c r="BG52" s="230" t="str">
        <f>BG51</f>
        <v/>
      </c>
      <c r="BH52" s="1"/>
      <c r="FE52" s="90" t="str">
        <f ca="1">FE51</f>
        <v>Hide</v>
      </c>
      <c r="FF52" s="228"/>
      <c r="FG52" s="281"/>
      <c r="FH52" s="281"/>
      <c r="FI52" s="281"/>
      <c r="FJ52" s="281"/>
      <c r="FK52" s="281"/>
      <c r="FL52" s="281"/>
    </row>
    <row r="53" spans="1:168" ht="6" customHeight="1" x14ac:dyDescent="0.25">
      <c r="A53" s="28" t="s">
        <v>526</v>
      </c>
      <c r="C53" s="92"/>
      <c r="D53" s="3"/>
      <c r="E53" s="82"/>
      <c r="F53" s="191"/>
      <c r="G53" s="154"/>
      <c r="H53" s="187"/>
      <c r="I53" s="192"/>
      <c r="J53" s="94"/>
      <c r="K53" s="192"/>
      <c r="L53" s="507"/>
      <c r="M53" s="507"/>
      <c r="N53" s="507"/>
      <c r="O53" s="507"/>
      <c r="Q53" s="1"/>
      <c r="AE53" s="11"/>
      <c r="AF53" s="122"/>
      <c r="AG53" s="124" t="b">
        <f>AG54</f>
        <v>1</v>
      </c>
      <c r="AH53" s="124"/>
      <c r="AI53" s="168"/>
      <c r="AJ53" s="166"/>
      <c r="AK53" s="166"/>
      <c r="AL53" s="167"/>
      <c r="AM53" s="1"/>
      <c r="AN53" s="1"/>
      <c r="AO53" s="1"/>
      <c r="AP53" s="1"/>
      <c r="AQ53" s="1"/>
      <c r="AR53" s="1"/>
      <c r="AS53" s="1"/>
      <c r="AT53" s="230" t="str">
        <f t="shared" si="5"/>
        <v/>
      </c>
      <c r="AU53" s="231" t="str">
        <f t="shared" si="136"/>
        <v/>
      </c>
      <c r="AV53" s="227"/>
      <c r="AW53" s="230" t="str">
        <f>AW54</f>
        <v/>
      </c>
      <c r="AX53" s="227"/>
      <c r="AY53" s="230" t="str">
        <f>AY54</f>
        <v/>
      </c>
      <c r="AZ53" s="227"/>
      <c r="BA53" s="230" t="str">
        <f>BA54</f>
        <v/>
      </c>
      <c r="BB53" s="227"/>
      <c r="BC53" s="230" t="str">
        <f>BC54</f>
        <v/>
      </c>
      <c r="BD53" s="227"/>
      <c r="BE53" s="230" t="str">
        <f>BE54</f>
        <v/>
      </c>
      <c r="BF53" s="227"/>
      <c r="BG53" s="230" t="str">
        <f>BG54</f>
        <v/>
      </c>
      <c r="BH53" s="1"/>
      <c r="FE53" s="90" t="str">
        <f ca="1">FE54</f>
        <v>Hide</v>
      </c>
      <c r="FF53" s="228"/>
      <c r="FG53" s="281"/>
      <c r="FH53" s="281"/>
      <c r="FI53" s="281"/>
      <c r="FJ53" s="281"/>
      <c r="FK53" s="281"/>
      <c r="FL53" s="281"/>
    </row>
    <row r="54" spans="1:168" ht="26.4" x14ac:dyDescent="0.25">
      <c r="A54" s="28" t="s">
        <v>526</v>
      </c>
      <c r="C54" s="176" t="s">
        <v>558</v>
      </c>
      <c r="D54" s="316" t="str">
        <f>IF(Cklst_Style=4,IF(FIND("--",$C$3)=11,MID($C$3,9,1)&amp;"."&amp;AI54,MID($C$3,9,2)&amp;"."&amp;AI54),IF(FIND("--",$C$3)=9,MID($C$3,7,1)&amp;"."&amp;AI54,MID($C$3,7,2)&amp;"."&amp;AI54))</f>
        <v>6.13</v>
      </c>
      <c r="E54" s="481" t="s">
        <v>821</v>
      </c>
      <c r="F54" s="177"/>
      <c r="G54" s="508" t="s">
        <v>203</v>
      </c>
      <c r="H54" s="181"/>
      <c r="I54" s="151" t="s">
        <v>216</v>
      </c>
      <c r="J54" s="143"/>
      <c r="K54" s="192"/>
      <c r="L54" s="482"/>
      <c r="M54" s="482"/>
      <c r="N54" s="482"/>
      <c r="O54" s="482"/>
      <c r="Q54" s="1"/>
      <c r="R54" s="171"/>
      <c r="S54" s="171"/>
      <c r="T54" s="171"/>
      <c r="U54" s="171"/>
      <c r="AE54" s="11" t="b">
        <f>IF(F54=CHAR(80),TRUE,FALSE)</f>
        <v>0</v>
      </c>
      <c r="AF54" s="122" t="b">
        <f>IF(H54=CHAR(80),TRUE,FALSE)</f>
        <v>0</v>
      </c>
      <c r="AG54" s="12" t="b">
        <f>IF(OR(C54=CHAR(80),C54="."),TRUE,FALSE)</f>
        <v>1</v>
      </c>
      <c r="AH54" s="218">
        <v>0</v>
      </c>
      <c r="AI54" s="169">
        <v>13</v>
      </c>
      <c r="AJ54" s="160"/>
      <c r="AK54" s="160" t="b">
        <v>1</v>
      </c>
      <c r="AL54" s="161"/>
      <c r="AM54" s="1"/>
      <c r="AN54" s="1"/>
      <c r="AO54" s="1"/>
      <c r="AP54" s="1"/>
      <c r="AQ54" s="1"/>
      <c r="AR54" s="1"/>
      <c r="AS54" s="1"/>
      <c r="AT54" s="230" t="str">
        <f t="shared" si="5"/>
        <v/>
      </c>
      <c r="AU54" s="231" t="str">
        <f t="shared" si="136"/>
        <v>6.13</v>
      </c>
      <c r="AV54" s="318"/>
      <c r="AW54" s="230" t="str">
        <f>IF(AND(Setup_Flag=1,AV54="",$C54=""),FALSE,"")</f>
        <v/>
      </c>
      <c r="AX54" s="318"/>
      <c r="AY54" s="230" t="str">
        <f>IF(AND(MR2_Flag=1,AX54="",$C54=""),FALSE,"")</f>
        <v/>
      </c>
      <c r="AZ54" s="318"/>
      <c r="BA54" s="230" t="str">
        <f>IF(AND(DP_Flag=1,AZ54="",$C54=""),FALSE,"")</f>
        <v/>
      </c>
      <c r="BB54" s="318"/>
      <c r="BC54" s="230" t="str">
        <f>IF(AND(SS_Flag=1,BB54="",$C54=""),FALSE,"")</f>
        <v/>
      </c>
      <c r="BD54" s="318"/>
      <c r="BE54" s="230" t="str">
        <f>IF(AND(SP_Flag=1,BD54="",$C54=""),FALSE,"")</f>
        <v/>
      </c>
      <c r="BF54" s="318"/>
      <c r="BG54" s="230" t="str">
        <f>IF(AND(FM_Flag=1,BF54="",$C54=""),FALSE,"")</f>
        <v/>
      </c>
      <c r="BH54" s="1"/>
      <c r="BI54" s="268"/>
      <c r="BJ54" s="269" t="s">
        <v>675</v>
      </c>
      <c r="BK54" s="269" t="s">
        <v>675</v>
      </c>
      <c r="BL54" s="269" t="s">
        <v>675</v>
      </c>
      <c r="BM54" s="269" t="s">
        <v>675</v>
      </c>
      <c r="BN54" s="269" t="s">
        <v>675</v>
      </c>
      <c r="BO54" s="269" t="s">
        <v>675</v>
      </c>
      <c r="BP54" s="270" t="str">
        <f ca="1">IF(OR(BI$16=0,BR$16&lt;&gt;0),"",IF(OFFSET(BI54,0,BI$16)="Y",1,IF(OFFSET(BI54,0,BI$16)="N",0,"")))</f>
        <v/>
      </c>
      <c r="BQ54" s="278"/>
      <c r="BR54" s="268"/>
      <c r="BS54" s="269" t="s">
        <v>675</v>
      </c>
      <c r="BT54" s="269" t="s">
        <v>675</v>
      </c>
      <c r="BU54" s="269" t="s">
        <v>675</v>
      </c>
      <c r="BV54" s="269" t="s">
        <v>675</v>
      </c>
      <c r="BW54" s="269" t="s">
        <v>675</v>
      </c>
      <c r="BX54" s="269" t="s">
        <v>675</v>
      </c>
      <c r="BY54" s="269" t="s">
        <v>675</v>
      </c>
      <c r="BZ54" s="269" t="s">
        <v>675</v>
      </c>
      <c r="CA54" s="269" t="s">
        <v>675</v>
      </c>
      <c r="CB54" s="269" t="s">
        <v>675</v>
      </c>
      <c r="CC54" s="269" t="s">
        <v>675</v>
      </c>
      <c r="CD54" s="269" t="s">
        <v>675</v>
      </c>
      <c r="CE54" s="269" t="s">
        <v>675</v>
      </c>
      <c r="CF54" s="269" t="s">
        <v>675</v>
      </c>
      <c r="CG54" s="269" t="s">
        <v>675</v>
      </c>
      <c r="CH54" s="269" t="s">
        <v>675</v>
      </c>
      <c r="CI54" s="269" t="s">
        <v>675</v>
      </c>
      <c r="CJ54" s="269" t="s">
        <v>675</v>
      </c>
      <c r="CK54" s="269" t="s">
        <v>675</v>
      </c>
      <c r="CL54" s="270" t="str">
        <f ca="1">IF(BR$16=0,"",IF(OFFSET(BR54,0,BR$16)="Y",1,IF(OFFSET(BR54,0,BR$16)="N",0,"")))</f>
        <v/>
      </c>
      <c r="CM54" s="278"/>
      <c r="CN54" s="268"/>
      <c r="CO54" s="269" t="s">
        <v>675</v>
      </c>
      <c r="CP54" s="269" t="s">
        <v>675</v>
      </c>
      <c r="CQ54" s="269" t="s">
        <v>675</v>
      </c>
      <c r="CR54" s="269" t="s">
        <v>675</v>
      </c>
      <c r="CS54" s="269" t="s">
        <v>675</v>
      </c>
      <c r="CT54" s="270" t="str">
        <f ca="1">IF(OR(CN$16=0,CW$16&lt;&gt;0),"",IF(CW$16=1,0,IF(OFFSET(CN54,0,CN$16)="Y",1,IF(OFFSET(CN54,0,CN$16)="N",0,""))))</f>
        <v/>
      </c>
      <c r="CU54" s="188"/>
      <c r="CV54" s="268"/>
      <c r="CW54" s="269" t="s">
        <v>675</v>
      </c>
      <c r="CX54" s="269" t="s">
        <v>675</v>
      </c>
      <c r="CY54" s="269" t="s">
        <v>675</v>
      </c>
      <c r="CZ54" s="269" t="s">
        <v>675</v>
      </c>
      <c r="DA54" s="269" t="s">
        <v>675</v>
      </c>
      <c r="DB54" s="269" t="s">
        <v>675</v>
      </c>
      <c r="DC54" s="269" t="s">
        <v>675</v>
      </c>
      <c r="DD54" s="269" t="s">
        <v>675</v>
      </c>
      <c r="DE54" s="269" t="s">
        <v>675</v>
      </c>
      <c r="DF54" s="270" t="str">
        <f>IF(CV$16=0,"",IF(OR(AND(CW$16=1,CW54="Y"),AND(CX$16=1,CX54="Y"),AND(CY$16=1,CY54="Y"),AND(CZ$16=1,CZ54="Y"),AND(DA$16=1,DA54="Y"),AND(DB$16=1,DB54="Y"),AND(DC$16=1,DC54="Y"),AND(DD$16=1,DD54="Y"),AND(DE$16=1,DE54="Y")),1,IF(OR(AND(CW$16=1,CW54="N"),AND(CX$16=1,CX54="N"),AND(CY$16=1,CY54="N"),AND(CZ$16=1,CZ54="N"),AND(DA$16=1,DA54="N"),AND(DB$16=1,DB54="N"),AND(DC$16=1,DC54="N"),AND(DD$16=1,DD54="N"),AND(DE$16=1,DE54="N")),0,"")))</f>
        <v/>
      </c>
      <c r="DG54" s="188"/>
      <c r="DH54" s="268"/>
      <c r="DI54" s="269" t="s">
        <v>675</v>
      </c>
      <c r="DJ54" s="269" t="s">
        <v>675</v>
      </c>
      <c r="DK54" s="270" t="str">
        <f ca="1">IF(DH$16=0,"",IF(OFFSET(DH54,0,DH$16)="Y",1,IF(OFFSET(DH54,0,DH$16)="N",0,"")))</f>
        <v/>
      </c>
      <c r="DL54" s="188"/>
      <c r="DM54" s="268"/>
      <c r="DN54" s="269" t="s">
        <v>675</v>
      </c>
      <c r="DO54" s="269" t="s">
        <v>675</v>
      </c>
      <c r="DP54" s="270" t="str">
        <f ca="1">IF(DM$16=0,"",IF(OFFSET(DM54,0,DM$16)="Y",1,IF(OFFSET(DM54,0,DM$16)="N",0,"")))</f>
        <v/>
      </c>
      <c r="DQ54" s="188"/>
      <c r="DR54" s="268"/>
      <c r="DS54" s="269" t="s">
        <v>676</v>
      </c>
      <c r="DT54" s="279"/>
      <c r="DU54" s="270" t="str">
        <f ca="1">IF(DR$16=0,"",IF(AND(OFFSET(DR54,0,1)="Y",DS$16="Yes"),1,IF(OFFSET(DR54,0,1)="N",1,0)))</f>
        <v/>
      </c>
      <c r="DV54" s="188"/>
      <c r="DW54" s="268"/>
      <c r="DX54" s="269" t="s">
        <v>676</v>
      </c>
      <c r="DY54" s="279"/>
      <c r="DZ54" s="270" t="str">
        <f ca="1">IF(DW$16=0,"",IF(AND(OFFSET(DW54,0,1)="Y",DX$16="Yes"),1,IF(OFFSET(DW54,0,1)="N",1,0)))</f>
        <v/>
      </c>
      <c r="EA54" s="188"/>
      <c r="EB54" s="268"/>
      <c r="EC54" s="269" t="s">
        <v>676</v>
      </c>
      <c r="ED54" s="279"/>
      <c r="EE54" s="270" t="str">
        <f ca="1">IF(EB$16=0,"",IF(AND(OFFSET(EB54,0,1)="Y",EC$16="Yes"),1,IF(OFFSET(EB54,0,1)="N",1,0)))</f>
        <v/>
      </c>
      <c r="EF54" s="188"/>
      <c r="EG54" s="268"/>
      <c r="EH54" s="269" t="s">
        <v>676</v>
      </c>
      <c r="EI54" s="279"/>
      <c r="EJ54" s="270" t="str">
        <f ca="1">IF(EG$16=0,"",IF(AND(OFFSET(EG54,0,1)="Y",EH$16="Yes"),1,IF(OFFSET(EG54,0,1)="N",1,0)))</f>
        <v/>
      </c>
      <c r="EK54" s="188"/>
      <c r="EL54" s="268"/>
      <c r="EM54" s="269" t="s">
        <v>676</v>
      </c>
      <c r="EN54" s="279"/>
      <c r="EO54" s="270" t="str">
        <f ca="1">IF(EL$16=0,"",IF(AND(OFFSET(EL54,0,1)="Y",EM$16="Yes"),1,IF(OFFSET(EL54,0,1)="N",1,0)))</f>
        <v/>
      </c>
      <c r="EP54" s="271"/>
      <c r="EQ54" s="509" t="str">
        <f ca="1">BP54</f>
        <v/>
      </c>
      <c r="ER54" s="509" t="str">
        <f t="shared" ref="ER54" ca="1" si="163">CL54</f>
        <v/>
      </c>
      <c r="ES54" s="509" t="str">
        <f t="shared" ref="ES54" ca="1" si="164">CT54</f>
        <v/>
      </c>
      <c r="ET54" s="509" t="str">
        <f t="shared" ref="ET54" si="165">DF54</f>
        <v/>
      </c>
      <c r="EU54" s="509" t="str">
        <f t="shared" ref="EU54" ca="1" si="166">DK54</f>
        <v/>
      </c>
      <c r="EV54" s="509" t="str">
        <f t="shared" ref="EV54" ca="1" si="167">DP54</f>
        <v/>
      </c>
      <c r="EW54" s="509" t="str">
        <f t="shared" ref="EW54" ca="1" si="168">DU54</f>
        <v/>
      </c>
      <c r="EX54" s="509" t="str">
        <f t="shared" ref="EX54" ca="1" si="169">DZ54</f>
        <v/>
      </c>
      <c r="EY54" s="509" t="str">
        <f t="shared" ref="EY54" ca="1" si="170">EE54</f>
        <v/>
      </c>
      <c r="EZ54" s="509" t="str">
        <f t="shared" ref="EZ54" ca="1" si="171">EJ54</f>
        <v/>
      </c>
      <c r="FA54" s="509" t="str">
        <f t="shared" ref="FA54" ca="1" si="172">EO54</f>
        <v/>
      </c>
      <c r="FC54" s="509">
        <f t="shared" ref="FC54" ca="1" si="173">COUNTA(EQ54:FA54)-COUNTBLANK(EQ54:FA54)</f>
        <v>0</v>
      </c>
      <c r="FD54" s="280">
        <f t="shared" ref="FD54" ca="1" si="174">SUM(EQ54:FA54)</f>
        <v>0</v>
      </c>
      <c r="FE54" s="280" t="str">
        <f t="shared" ref="FE54" ca="1" si="175">IF(AND(FC54=FD54,FD54&gt;0),"Show","Hide")</f>
        <v>Hide</v>
      </c>
      <c r="FF54" s="228"/>
      <c r="FG54" s="281"/>
      <c r="FH54" s="281"/>
      <c r="FI54" s="281"/>
      <c r="FJ54" s="281"/>
      <c r="FK54" s="281"/>
      <c r="FL54" s="281"/>
    </row>
    <row r="55" spans="1:168" ht="6" customHeight="1" x14ac:dyDescent="0.25">
      <c r="A55" s="28" t="s">
        <v>526</v>
      </c>
      <c r="C55" s="93"/>
      <c r="D55" s="128"/>
      <c r="E55" s="86"/>
      <c r="F55" s="195"/>
      <c r="G55" s="153"/>
      <c r="H55" s="182"/>
      <c r="I55" s="196"/>
      <c r="J55" s="96"/>
      <c r="K55" s="196"/>
      <c r="L55" s="127"/>
      <c r="M55" s="127"/>
      <c r="N55" s="127"/>
      <c r="O55" s="127"/>
      <c r="Q55" s="1"/>
      <c r="AE55" s="11"/>
      <c r="AF55" s="122"/>
      <c r="AG55" s="12" t="b">
        <f>AG54</f>
        <v>1</v>
      </c>
      <c r="AH55" s="12"/>
      <c r="AI55" s="168"/>
      <c r="AJ55" s="166"/>
      <c r="AK55" s="166"/>
      <c r="AL55" s="167"/>
      <c r="AM55" s="1"/>
      <c r="AN55" s="1"/>
      <c r="AO55" s="1"/>
      <c r="AP55" s="1"/>
      <c r="AQ55" s="1"/>
      <c r="AR55" s="1"/>
      <c r="AS55" s="1"/>
      <c r="AT55" s="230" t="str">
        <f t="shared" si="5"/>
        <v/>
      </c>
      <c r="AU55" s="231" t="str">
        <f t="shared" si="136"/>
        <v/>
      </c>
      <c r="AV55" s="227"/>
      <c r="AW55" s="230" t="str">
        <f>AW54</f>
        <v/>
      </c>
      <c r="AX55" s="227"/>
      <c r="AY55" s="230" t="str">
        <f>AY54</f>
        <v/>
      </c>
      <c r="AZ55" s="227"/>
      <c r="BA55" s="230" t="str">
        <f>BA54</f>
        <v/>
      </c>
      <c r="BB55" s="227"/>
      <c r="BC55" s="230" t="str">
        <f>BC54</f>
        <v/>
      </c>
      <c r="BD55" s="227"/>
      <c r="BE55" s="230" t="str">
        <f>BE54</f>
        <v/>
      </c>
      <c r="BF55" s="227"/>
      <c r="BG55" s="230" t="str">
        <f>BG54</f>
        <v/>
      </c>
      <c r="BH55" s="1"/>
      <c r="FE55" s="90" t="str">
        <f ca="1">FE54</f>
        <v>Hide</v>
      </c>
      <c r="FF55" s="228"/>
      <c r="FG55" s="281"/>
      <c r="FH55" s="281"/>
      <c r="FI55" s="281"/>
      <c r="FJ55" s="281"/>
      <c r="FK55" s="281"/>
      <c r="FL55" s="281"/>
    </row>
    <row r="56" spans="1:168" ht="6" customHeight="1" x14ac:dyDescent="0.25">
      <c r="A56" s="28" t="s">
        <v>526</v>
      </c>
      <c r="C56" s="92"/>
      <c r="D56" s="3"/>
      <c r="E56" s="82"/>
      <c r="F56" s="191"/>
      <c r="G56" s="154"/>
      <c r="H56" s="187"/>
      <c r="I56" s="192"/>
      <c r="J56" s="94"/>
      <c r="K56" s="192"/>
      <c r="L56" s="507"/>
      <c r="M56" s="507"/>
      <c r="N56" s="507"/>
      <c r="O56" s="507"/>
      <c r="Q56" s="1"/>
      <c r="AE56" s="11"/>
      <c r="AF56" s="122"/>
      <c r="AG56" s="124" t="b">
        <f>AG57</f>
        <v>1</v>
      </c>
      <c r="AH56" s="124"/>
      <c r="AI56" s="168"/>
      <c r="AJ56" s="166"/>
      <c r="AK56" s="166"/>
      <c r="AL56" s="167"/>
      <c r="AM56" s="1"/>
      <c r="AN56" s="1"/>
      <c r="AO56" s="1"/>
      <c r="AP56" s="1"/>
      <c r="AQ56" s="1"/>
      <c r="AR56" s="1"/>
      <c r="AS56" s="1"/>
      <c r="AT56" s="230" t="str">
        <f t="shared" si="5"/>
        <v/>
      </c>
      <c r="AU56" s="231" t="str">
        <f t="shared" si="136"/>
        <v/>
      </c>
      <c r="AV56" s="227"/>
      <c r="AW56" s="230" t="str">
        <f>AW57</f>
        <v/>
      </c>
      <c r="AX56" s="227"/>
      <c r="AY56" s="230" t="str">
        <f>AY57</f>
        <v/>
      </c>
      <c r="AZ56" s="227"/>
      <c r="BA56" s="230" t="str">
        <f>BA57</f>
        <v/>
      </c>
      <c r="BB56" s="227"/>
      <c r="BC56" s="230" t="str">
        <f>BC57</f>
        <v/>
      </c>
      <c r="BD56" s="227"/>
      <c r="BE56" s="230" t="str">
        <f>BE57</f>
        <v/>
      </c>
      <c r="BF56" s="227"/>
      <c r="BG56" s="230" t="str">
        <f>BG57</f>
        <v/>
      </c>
      <c r="BH56" s="1"/>
      <c r="FE56" s="90" t="str">
        <f ca="1">FE57</f>
        <v>Hide</v>
      </c>
      <c r="FF56" s="228"/>
      <c r="FG56" s="281"/>
      <c r="FH56" s="281"/>
      <c r="FI56" s="281"/>
      <c r="FJ56" s="281"/>
      <c r="FK56" s="281"/>
      <c r="FL56" s="281"/>
    </row>
    <row r="57" spans="1:168" ht="15" x14ac:dyDescent="0.25">
      <c r="A57" s="28" t="s">
        <v>526</v>
      </c>
      <c r="C57" s="176" t="s">
        <v>558</v>
      </c>
      <c r="D57" s="316" t="str">
        <f>IF(Cklst_Style=4,IF(FIND("--",$C$3)=11,MID($C$3,9,1)&amp;"."&amp;AI57,MID($C$3,9,2)&amp;"."&amp;AI57),IF(FIND("--",$C$3)=9,MID($C$3,7,1)&amp;"."&amp;AI57,MID($C$3,7,2)&amp;"."&amp;AI57))</f>
        <v>6.14</v>
      </c>
      <c r="E57" s="481" t="s">
        <v>822</v>
      </c>
      <c r="F57" s="177"/>
      <c r="G57" s="508" t="s">
        <v>203</v>
      </c>
      <c r="H57" s="181"/>
      <c r="I57" s="151" t="s">
        <v>216</v>
      </c>
      <c r="J57" s="143"/>
      <c r="K57" s="192"/>
      <c r="L57" s="482"/>
      <c r="M57" s="482"/>
      <c r="N57" s="482"/>
      <c r="O57" s="482"/>
      <c r="Q57" s="1"/>
      <c r="R57" s="171"/>
      <c r="S57" s="171"/>
      <c r="T57" s="171"/>
      <c r="U57" s="171"/>
      <c r="AE57" s="11" t="b">
        <f>IF(F57=CHAR(80),TRUE,FALSE)</f>
        <v>0</v>
      </c>
      <c r="AF57" s="122" t="b">
        <f>IF(H57=CHAR(80),TRUE,FALSE)</f>
        <v>0</v>
      </c>
      <c r="AG57" s="12" t="b">
        <f>IF(OR(C57=CHAR(80),C57="."),TRUE,FALSE)</f>
        <v>1</v>
      </c>
      <c r="AH57" s="218">
        <v>0</v>
      </c>
      <c r="AI57" s="169">
        <v>14</v>
      </c>
      <c r="AJ57" s="160"/>
      <c r="AK57" s="160" t="b">
        <v>1</v>
      </c>
      <c r="AL57" s="161"/>
      <c r="AM57" s="1"/>
      <c r="AN57" s="1"/>
      <c r="AO57" s="1"/>
      <c r="AP57" s="1"/>
      <c r="AQ57" s="1"/>
      <c r="AR57" s="1"/>
      <c r="AS57" s="1"/>
      <c r="AT57" s="230" t="str">
        <f t="shared" si="5"/>
        <v/>
      </c>
      <c r="AU57" s="231" t="str">
        <f t="shared" si="136"/>
        <v>6.14</v>
      </c>
      <c r="AV57" s="318"/>
      <c r="AW57" s="230" t="str">
        <f>IF(AND(Setup_Flag=1,AV57="",$C57=""),FALSE,"")</f>
        <v/>
      </c>
      <c r="AX57" s="318"/>
      <c r="AY57" s="230" t="str">
        <f>IF(AND(MR2_Flag=1,AX57="",$C57=""),FALSE,"")</f>
        <v/>
      </c>
      <c r="AZ57" s="318"/>
      <c r="BA57" s="230" t="str">
        <f>IF(AND(DP_Flag=1,AZ57="",$C57=""),FALSE,"")</f>
        <v/>
      </c>
      <c r="BB57" s="318"/>
      <c r="BC57" s="230" t="str">
        <f>IF(AND(SS_Flag=1,BB57="",$C57=""),FALSE,"")</f>
        <v/>
      </c>
      <c r="BD57" s="318"/>
      <c r="BE57" s="230" t="str">
        <f>IF(AND(SP_Flag=1,BD57="",$C57=""),FALSE,"")</f>
        <v/>
      </c>
      <c r="BF57" s="318"/>
      <c r="BG57" s="230" t="str">
        <f>IF(AND(FM_Flag=1,BF57="",$C57=""),FALSE,"")</f>
        <v/>
      </c>
      <c r="BH57" s="1"/>
      <c r="BI57" s="268"/>
      <c r="BJ57" s="269" t="s">
        <v>675</v>
      </c>
      <c r="BK57" s="269" t="s">
        <v>675</v>
      </c>
      <c r="BL57" s="269" t="s">
        <v>675</v>
      </c>
      <c r="BM57" s="269" t="s">
        <v>675</v>
      </c>
      <c r="BN57" s="269" t="s">
        <v>675</v>
      </c>
      <c r="BO57" s="269" t="s">
        <v>675</v>
      </c>
      <c r="BP57" s="270" t="str">
        <f ca="1">IF(OR(BI$16=0,BR$16&lt;&gt;0),"",IF(OFFSET(BI57,0,BI$16)="Y",1,IF(OFFSET(BI57,0,BI$16)="N",0,"")))</f>
        <v/>
      </c>
      <c r="BQ57" s="278"/>
      <c r="BR57" s="268"/>
      <c r="BS57" s="269" t="s">
        <v>675</v>
      </c>
      <c r="BT57" s="269" t="s">
        <v>675</v>
      </c>
      <c r="BU57" s="269" t="s">
        <v>675</v>
      </c>
      <c r="BV57" s="269" t="s">
        <v>675</v>
      </c>
      <c r="BW57" s="269" t="s">
        <v>675</v>
      </c>
      <c r="BX57" s="269" t="s">
        <v>675</v>
      </c>
      <c r="BY57" s="269" t="s">
        <v>675</v>
      </c>
      <c r="BZ57" s="269" t="s">
        <v>675</v>
      </c>
      <c r="CA57" s="269" t="s">
        <v>675</v>
      </c>
      <c r="CB57" s="269" t="s">
        <v>675</v>
      </c>
      <c r="CC57" s="269" t="s">
        <v>675</v>
      </c>
      <c r="CD57" s="269" t="s">
        <v>675</v>
      </c>
      <c r="CE57" s="269" t="s">
        <v>675</v>
      </c>
      <c r="CF57" s="269" t="s">
        <v>675</v>
      </c>
      <c r="CG57" s="269" t="s">
        <v>675</v>
      </c>
      <c r="CH57" s="269" t="s">
        <v>675</v>
      </c>
      <c r="CI57" s="269" t="s">
        <v>675</v>
      </c>
      <c r="CJ57" s="269" t="s">
        <v>675</v>
      </c>
      <c r="CK57" s="269" t="s">
        <v>675</v>
      </c>
      <c r="CL57" s="270" t="str">
        <f ca="1">IF(BR$16=0,"",IF(OFFSET(BR57,0,BR$16)="Y",1,IF(OFFSET(BR57,0,BR$16)="N",0,"")))</f>
        <v/>
      </c>
      <c r="CM57" s="278"/>
      <c r="CN57" s="268"/>
      <c r="CO57" s="269" t="s">
        <v>675</v>
      </c>
      <c r="CP57" s="269" t="s">
        <v>675</v>
      </c>
      <c r="CQ57" s="269" t="s">
        <v>675</v>
      </c>
      <c r="CR57" s="269" t="s">
        <v>675</v>
      </c>
      <c r="CS57" s="269" t="s">
        <v>675</v>
      </c>
      <c r="CT57" s="270" t="str">
        <f ca="1">IF(OR(CN$16=0,CW$16&lt;&gt;0),"",IF(CW$16=1,0,IF(OFFSET(CN57,0,CN$16)="Y",1,IF(OFFSET(CN57,0,CN$16)="N",0,""))))</f>
        <v/>
      </c>
      <c r="CU57" s="188"/>
      <c r="CV57" s="268"/>
      <c r="CW57" s="269" t="s">
        <v>675</v>
      </c>
      <c r="CX57" s="269" t="s">
        <v>675</v>
      </c>
      <c r="CY57" s="269" t="s">
        <v>675</v>
      </c>
      <c r="CZ57" s="269" t="s">
        <v>675</v>
      </c>
      <c r="DA57" s="269" t="s">
        <v>675</v>
      </c>
      <c r="DB57" s="269" t="s">
        <v>675</v>
      </c>
      <c r="DC57" s="269" t="s">
        <v>675</v>
      </c>
      <c r="DD57" s="269" t="s">
        <v>675</v>
      </c>
      <c r="DE57" s="269" t="s">
        <v>675</v>
      </c>
      <c r="DF57" s="270" t="str">
        <f>IF(CV$16=0,"",IF(OR(AND(CW$16=1,CW57="Y"),AND(CX$16=1,CX57="Y"),AND(CY$16=1,CY57="Y"),AND(CZ$16=1,CZ57="Y"),AND(DA$16=1,DA57="Y"),AND(DB$16=1,DB57="Y"),AND(DC$16=1,DC57="Y"),AND(DD$16=1,DD57="Y"),AND(DE$16=1,DE57="Y")),1,IF(OR(AND(CW$16=1,CW57="N"),AND(CX$16=1,CX57="N"),AND(CY$16=1,CY57="N"),AND(CZ$16=1,CZ57="N"),AND(DA$16=1,DA57="N"),AND(DB$16=1,DB57="N"),AND(DC$16=1,DC57="N"),AND(DD$16=1,DD57="N"),AND(DE$16=1,DE57="N")),0,"")))</f>
        <v/>
      </c>
      <c r="DG57" s="188"/>
      <c r="DH57" s="268"/>
      <c r="DI57" s="269" t="s">
        <v>675</v>
      </c>
      <c r="DJ57" s="269" t="s">
        <v>675</v>
      </c>
      <c r="DK57" s="270" t="str">
        <f ca="1">IF(DH$16=0,"",IF(OFFSET(DH57,0,DH$16)="Y",1,IF(OFFSET(DH57,0,DH$16)="N",0,"")))</f>
        <v/>
      </c>
      <c r="DL57" s="188"/>
      <c r="DM57" s="268"/>
      <c r="DN57" s="269" t="s">
        <v>675</v>
      </c>
      <c r="DO57" s="269" t="s">
        <v>675</v>
      </c>
      <c r="DP57" s="270" t="str">
        <f ca="1">IF(DM$16=0,"",IF(OFFSET(DM57,0,DM$16)="Y",1,IF(OFFSET(DM57,0,DM$16)="N",0,"")))</f>
        <v/>
      </c>
      <c r="DQ57" s="188"/>
      <c r="DR57" s="268"/>
      <c r="DS57" s="269" t="s">
        <v>676</v>
      </c>
      <c r="DT57" s="279"/>
      <c r="DU57" s="270" t="str">
        <f ca="1">IF(DR$16=0,"",IF(AND(OFFSET(DR57,0,1)="Y",DS$16="Yes"),1,IF(OFFSET(DR57,0,1)="N",1,0)))</f>
        <v/>
      </c>
      <c r="DV57" s="188"/>
      <c r="DW57" s="268"/>
      <c r="DX57" s="269" t="s">
        <v>676</v>
      </c>
      <c r="DY57" s="279"/>
      <c r="DZ57" s="270" t="str">
        <f ca="1">IF(DW$16=0,"",IF(AND(OFFSET(DW57,0,1)="Y",DX$16="Yes"),1,IF(OFFSET(DW57,0,1)="N",1,0)))</f>
        <v/>
      </c>
      <c r="EA57" s="188"/>
      <c r="EB57" s="268"/>
      <c r="EC57" s="269" t="s">
        <v>676</v>
      </c>
      <c r="ED57" s="279"/>
      <c r="EE57" s="270" t="str">
        <f ca="1">IF(EB$16=0,"",IF(AND(OFFSET(EB57,0,1)="Y",EC$16="Yes"),1,IF(OFFSET(EB57,0,1)="N",1,0)))</f>
        <v/>
      </c>
      <c r="EF57" s="188"/>
      <c r="EG57" s="268"/>
      <c r="EH57" s="269" t="s">
        <v>676</v>
      </c>
      <c r="EI57" s="279"/>
      <c r="EJ57" s="270" t="str">
        <f ca="1">IF(EG$16=0,"",IF(AND(OFFSET(EG57,0,1)="Y",EH$16="Yes"),1,IF(OFFSET(EG57,0,1)="N",1,0)))</f>
        <v/>
      </c>
      <c r="EK57" s="188"/>
      <c r="EL57" s="268"/>
      <c r="EM57" s="269" t="s">
        <v>676</v>
      </c>
      <c r="EN57" s="279"/>
      <c r="EO57" s="270" t="str">
        <f ca="1">IF(EL$16=0,"",IF(AND(OFFSET(EL57,0,1)="Y",EM$16="Yes"),1,IF(OFFSET(EL57,0,1)="N",1,0)))</f>
        <v/>
      </c>
      <c r="EP57" s="271"/>
      <c r="EQ57" s="509" t="str">
        <f ca="1">BP57</f>
        <v/>
      </c>
      <c r="ER57" s="509" t="str">
        <f t="shared" ref="ER57" ca="1" si="176">CL57</f>
        <v/>
      </c>
      <c r="ES57" s="509" t="str">
        <f t="shared" ref="ES57" ca="1" si="177">CT57</f>
        <v/>
      </c>
      <c r="ET57" s="509" t="str">
        <f t="shared" ref="ET57" si="178">DF57</f>
        <v/>
      </c>
      <c r="EU57" s="509" t="str">
        <f t="shared" ref="EU57" ca="1" si="179">DK57</f>
        <v/>
      </c>
      <c r="EV57" s="509" t="str">
        <f t="shared" ref="EV57" ca="1" si="180">DP57</f>
        <v/>
      </c>
      <c r="EW57" s="509" t="str">
        <f t="shared" ref="EW57" ca="1" si="181">DU57</f>
        <v/>
      </c>
      <c r="EX57" s="509" t="str">
        <f t="shared" ref="EX57" ca="1" si="182">DZ57</f>
        <v/>
      </c>
      <c r="EY57" s="509" t="str">
        <f t="shared" ref="EY57" ca="1" si="183">EE57</f>
        <v/>
      </c>
      <c r="EZ57" s="509" t="str">
        <f t="shared" ref="EZ57" ca="1" si="184">EJ57</f>
        <v/>
      </c>
      <c r="FA57" s="509" t="str">
        <f t="shared" ref="FA57" ca="1" si="185">EO57</f>
        <v/>
      </c>
      <c r="FC57" s="509">
        <f t="shared" ref="FC57" ca="1" si="186">COUNTA(EQ57:FA57)-COUNTBLANK(EQ57:FA57)</f>
        <v>0</v>
      </c>
      <c r="FD57" s="280">
        <f t="shared" ref="FD57" ca="1" si="187">SUM(EQ57:FA57)</f>
        <v>0</v>
      </c>
      <c r="FE57" s="280" t="str">
        <f t="shared" ref="FE57" ca="1" si="188">IF(AND(FC57=FD57,FD57&gt;0),"Show","Hide")</f>
        <v>Hide</v>
      </c>
      <c r="FF57" s="228"/>
      <c r="FG57" s="281"/>
      <c r="FH57" s="281"/>
      <c r="FI57" s="281"/>
      <c r="FJ57" s="281"/>
      <c r="FK57" s="281"/>
      <c r="FL57" s="281"/>
    </row>
    <row r="58" spans="1:168" ht="6" customHeight="1" x14ac:dyDescent="0.25">
      <c r="A58" s="28" t="s">
        <v>526</v>
      </c>
      <c r="C58" s="93"/>
      <c r="D58" s="128"/>
      <c r="E58" s="86"/>
      <c r="F58" s="195"/>
      <c r="G58" s="153"/>
      <c r="H58" s="182"/>
      <c r="I58" s="196"/>
      <c r="J58" s="96"/>
      <c r="K58" s="196"/>
      <c r="L58" s="127"/>
      <c r="M58" s="127"/>
      <c r="N58" s="127"/>
      <c r="O58" s="127"/>
      <c r="Q58" s="1"/>
      <c r="AE58" s="11"/>
      <c r="AF58" s="122"/>
      <c r="AG58" s="12" t="b">
        <f>AG57</f>
        <v>1</v>
      </c>
      <c r="AH58" s="12"/>
      <c r="AI58" s="168"/>
      <c r="AJ58" s="166"/>
      <c r="AK58" s="166"/>
      <c r="AL58" s="167"/>
      <c r="AM58" s="1"/>
      <c r="AN58" s="1"/>
      <c r="AO58" s="1"/>
      <c r="AP58" s="1"/>
      <c r="AQ58" s="1"/>
      <c r="AR58" s="1"/>
      <c r="AS58" s="1"/>
      <c r="AT58" s="230" t="str">
        <f t="shared" si="5"/>
        <v/>
      </c>
      <c r="AU58" s="231" t="str">
        <f t="shared" si="136"/>
        <v/>
      </c>
      <c r="AV58" s="227"/>
      <c r="AW58" s="230" t="str">
        <f>AW57</f>
        <v/>
      </c>
      <c r="AX58" s="227"/>
      <c r="AY58" s="230" t="str">
        <f>AY57</f>
        <v/>
      </c>
      <c r="AZ58" s="227"/>
      <c r="BA58" s="230" t="str">
        <f>BA57</f>
        <v/>
      </c>
      <c r="BB58" s="227"/>
      <c r="BC58" s="230" t="str">
        <f>BC57</f>
        <v/>
      </c>
      <c r="BD58" s="227"/>
      <c r="BE58" s="230" t="str">
        <f>BE57</f>
        <v/>
      </c>
      <c r="BF58" s="227"/>
      <c r="BG58" s="230" t="str">
        <f>BG57</f>
        <v/>
      </c>
      <c r="BH58" s="1"/>
      <c r="FE58" s="90" t="str">
        <f ca="1">FE57</f>
        <v>Hide</v>
      </c>
      <c r="FF58" s="228"/>
      <c r="FG58" s="281"/>
      <c r="FH58" s="281"/>
      <c r="FI58" s="281"/>
      <c r="FJ58" s="281"/>
      <c r="FK58" s="281"/>
      <c r="FL58" s="281"/>
    </row>
    <row r="59" spans="1:168" ht="6" customHeight="1" x14ac:dyDescent="0.25">
      <c r="A59" s="28" t="s">
        <v>526</v>
      </c>
      <c r="C59" s="92"/>
      <c r="D59" s="3"/>
      <c r="E59" s="82"/>
      <c r="F59" s="191"/>
      <c r="G59" s="154"/>
      <c r="H59" s="187"/>
      <c r="I59" s="192"/>
      <c r="J59" s="94"/>
      <c r="K59" s="192"/>
      <c r="L59" s="507"/>
      <c r="M59" s="507"/>
      <c r="N59" s="507"/>
      <c r="O59" s="507"/>
      <c r="Q59" s="1"/>
      <c r="AE59" s="11"/>
      <c r="AF59" s="122"/>
      <c r="AG59" s="124" t="b">
        <f>AG60</f>
        <v>1</v>
      </c>
      <c r="AH59" s="124"/>
      <c r="AI59" s="168"/>
      <c r="AJ59" s="166"/>
      <c r="AK59" s="166"/>
      <c r="AL59" s="167"/>
      <c r="AM59" s="1"/>
      <c r="AN59" s="1"/>
      <c r="AO59" s="1"/>
      <c r="AP59" s="1"/>
      <c r="AQ59" s="1"/>
      <c r="AR59" s="1"/>
      <c r="AS59" s="1"/>
      <c r="AT59" s="230" t="str">
        <f t="shared" si="5"/>
        <v/>
      </c>
      <c r="AU59" s="231" t="str">
        <f t="shared" si="136"/>
        <v/>
      </c>
      <c r="AV59" s="227"/>
      <c r="AW59" s="230" t="str">
        <f>AW60</f>
        <v/>
      </c>
      <c r="AX59" s="227"/>
      <c r="AY59" s="230" t="str">
        <f>AY60</f>
        <v/>
      </c>
      <c r="AZ59" s="227"/>
      <c r="BA59" s="230" t="str">
        <f>BA60</f>
        <v/>
      </c>
      <c r="BB59" s="227"/>
      <c r="BC59" s="230" t="str">
        <f>BC60</f>
        <v/>
      </c>
      <c r="BD59" s="227"/>
      <c r="BE59" s="230" t="str">
        <f>BE60</f>
        <v/>
      </c>
      <c r="BF59" s="227"/>
      <c r="BG59" s="230" t="str">
        <f>BG60</f>
        <v/>
      </c>
      <c r="BH59" s="1"/>
      <c r="FE59" s="90" t="str">
        <f ca="1">FE60</f>
        <v>Hide</v>
      </c>
      <c r="FF59" s="228"/>
      <c r="FG59" s="281"/>
      <c r="FH59" s="281"/>
      <c r="FI59" s="281"/>
      <c r="FJ59" s="281"/>
      <c r="FK59" s="281"/>
      <c r="FL59" s="281"/>
    </row>
    <row r="60" spans="1:168" ht="15" x14ac:dyDescent="0.25">
      <c r="A60" s="28" t="s">
        <v>526</v>
      </c>
      <c r="C60" s="176" t="s">
        <v>558</v>
      </c>
      <c r="D60" s="316" t="str">
        <f>IF(Cklst_Style=4,IF(FIND("--",$C$3)=11,MID($C$3,9,1)&amp;"."&amp;AI60,MID($C$3,9,2)&amp;"."&amp;AI60),IF(FIND("--",$C$3)=9,MID($C$3,7,1)&amp;"."&amp;AI60,MID($C$3,7,2)&amp;"."&amp;AI60))</f>
        <v>6.15</v>
      </c>
      <c r="E60" s="481" t="s">
        <v>823</v>
      </c>
      <c r="F60" s="177"/>
      <c r="G60" s="508" t="s">
        <v>203</v>
      </c>
      <c r="H60" s="181"/>
      <c r="I60" s="151" t="s">
        <v>216</v>
      </c>
      <c r="J60" s="143"/>
      <c r="K60" s="192"/>
      <c r="L60" s="482"/>
      <c r="M60" s="482"/>
      <c r="N60" s="482"/>
      <c r="O60" s="482"/>
      <c r="Q60" s="1"/>
      <c r="R60" s="171"/>
      <c r="S60" s="171"/>
      <c r="T60" s="171"/>
      <c r="U60" s="171"/>
      <c r="AE60" s="11" t="b">
        <f>IF(F60=CHAR(80),TRUE,FALSE)</f>
        <v>0</v>
      </c>
      <c r="AF60" s="122" t="b">
        <f>IF(H60=CHAR(80),TRUE,FALSE)</f>
        <v>0</v>
      </c>
      <c r="AG60" s="12" t="b">
        <f>IF(OR(C60=CHAR(80),C60="."),TRUE,FALSE)</f>
        <v>1</v>
      </c>
      <c r="AH60" s="218">
        <v>0</v>
      </c>
      <c r="AI60" s="169">
        <v>15</v>
      </c>
      <c r="AJ60" s="160"/>
      <c r="AK60" s="160" t="b">
        <v>1</v>
      </c>
      <c r="AL60" s="161"/>
      <c r="AM60" s="1"/>
      <c r="AN60" s="1"/>
      <c r="AO60" s="1"/>
      <c r="AP60" s="1"/>
      <c r="AQ60" s="1"/>
      <c r="AR60" s="1"/>
      <c r="AS60" s="1"/>
      <c r="AT60" s="230" t="str">
        <f t="shared" si="5"/>
        <v/>
      </c>
      <c r="AU60" s="231" t="str">
        <f t="shared" si="136"/>
        <v>6.15</v>
      </c>
      <c r="AV60" s="318"/>
      <c r="AW60" s="230" t="str">
        <f>IF(AND(Setup_Flag=1,AV60="",$C60=""),FALSE,"")</f>
        <v/>
      </c>
      <c r="AX60" s="318"/>
      <c r="AY60" s="230" t="str">
        <f>IF(AND(MR2_Flag=1,AX60="",$C60=""),FALSE,"")</f>
        <v/>
      </c>
      <c r="AZ60" s="318"/>
      <c r="BA60" s="230" t="str">
        <f>IF(AND(DP_Flag=1,AZ60="",$C60=""),FALSE,"")</f>
        <v/>
      </c>
      <c r="BB60" s="318"/>
      <c r="BC60" s="230" t="str">
        <f>IF(AND(SS_Flag=1,BB60="",$C60=""),FALSE,"")</f>
        <v/>
      </c>
      <c r="BD60" s="318"/>
      <c r="BE60" s="230" t="str">
        <f>IF(AND(SP_Flag=1,BD60="",$C60=""),FALSE,"")</f>
        <v/>
      </c>
      <c r="BF60" s="318"/>
      <c r="BG60" s="230" t="str">
        <f>IF(AND(FM_Flag=1,BF60="",$C60=""),FALSE,"")</f>
        <v/>
      </c>
      <c r="BH60" s="1"/>
      <c r="BI60" s="268"/>
      <c r="BJ60" s="269" t="s">
        <v>675</v>
      </c>
      <c r="BK60" s="269" t="s">
        <v>675</v>
      </c>
      <c r="BL60" s="269" t="s">
        <v>675</v>
      </c>
      <c r="BM60" s="269" t="s">
        <v>675</v>
      </c>
      <c r="BN60" s="269" t="s">
        <v>675</v>
      </c>
      <c r="BO60" s="269" t="s">
        <v>675</v>
      </c>
      <c r="BP60" s="270" t="str">
        <f ca="1">IF(OR(BI$16=0,BR$16&lt;&gt;0),"",IF(OFFSET(BI60,0,BI$16)="Y",1,IF(OFFSET(BI60,0,BI$16)="N",0,"")))</f>
        <v/>
      </c>
      <c r="BQ60" s="278"/>
      <c r="BR60" s="268"/>
      <c r="BS60" s="269" t="s">
        <v>675</v>
      </c>
      <c r="BT60" s="269" t="s">
        <v>675</v>
      </c>
      <c r="BU60" s="269" t="s">
        <v>675</v>
      </c>
      <c r="BV60" s="269" t="s">
        <v>675</v>
      </c>
      <c r="BW60" s="269" t="s">
        <v>675</v>
      </c>
      <c r="BX60" s="269" t="s">
        <v>675</v>
      </c>
      <c r="BY60" s="269" t="s">
        <v>675</v>
      </c>
      <c r="BZ60" s="269" t="s">
        <v>675</v>
      </c>
      <c r="CA60" s="269" t="s">
        <v>675</v>
      </c>
      <c r="CB60" s="269" t="s">
        <v>675</v>
      </c>
      <c r="CC60" s="269" t="s">
        <v>675</v>
      </c>
      <c r="CD60" s="269" t="s">
        <v>675</v>
      </c>
      <c r="CE60" s="269" t="s">
        <v>675</v>
      </c>
      <c r="CF60" s="269" t="s">
        <v>675</v>
      </c>
      <c r="CG60" s="269" t="s">
        <v>675</v>
      </c>
      <c r="CH60" s="269" t="s">
        <v>675</v>
      </c>
      <c r="CI60" s="269" t="s">
        <v>675</v>
      </c>
      <c r="CJ60" s="269" t="s">
        <v>675</v>
      </c>
      <c r="CK60" s="269" t="s">
        <v>675</v>
      </c>
      <c r="CL60" s="270" t="str">
        <f ca="1">IF(BR$16=0,"",IF(OFFSET(BR60,0,BR$16)="Y",1,IF(OFFSET(BR60,0,BR$16)="N",0,"")))</f>
        <v/>
      </c>
      <c r="CM60" s="278"/>
      <c r="CN60" s="268"/>
      <c r="CO60" s="269" t="s">
        <v>675</v>
      </c>
      <c r="CP60" s="269" t="s">
        <v>675</v>
      </c>
      <c r="CQ60" s="269" t="s">
        <v>675</v>
      </c>
      <c r="CR60" s="269" t="s">
        <v>675</v>
      </c>
      <c r="CS60" s="269" t="s">
        <v>675</v>
      </c>
      <c r="CT60" s="270" t="str">
        <f ca="1">IF(OR(CN$16=0,CW$16&lt;&gt;0),"",IF(CW$16=1,0,IF(OFFSET(CN60,0,CN$16)="Y",1,IF(OFFSET(CN60,0,CN$16)="N",0,""))))</f>
        <v/>
      </c>
      <c r="CU60" s="188"/>
      <c r="CV60" s="268"/>
      <c r="CW60" s="269" t="s">
        <v>675</v>
      </c>
      <c r="CX60" s="269" t="s">
        <v>675</v>
      </c>
      <c r="CY60" s="269" t="s">
        <v>675</v>
      </c>
      <c r="CZ60" s="269" t="s">
        <v>675</v>
      </c>
      <c r="DA60" s="269" t="s">
        <v>675</v>
      </c>
      <c r="DB60" s="269" t="s">
        <v>675</v>
      </c>
      <c r="DC60" s="269" t="s">
        <v>675</v>
      </c>
      <c r="DD60" s="269" t="s">
        <v>675</v>
      </c>
      <c r="DE60" s="269" t="s">
        <v>675</v>
      </c>
      <c r="DF60" s="270" t="str">
        <f>IF(CV$16=0,"",IF(OR(AND(CW$16=1,CW60="Y"),AND(CX$16=1,CX60="Y"),AND(CY$16=1,CY60="Y"),AND(CZ$16=1,CZ60="Y"),AND(DA$16=1,DA60="Y"),AND(DB$16=1,DB60="Y"),AND(DC$16=1,DC60="Y"),AND(DD$16=1,DD60="Y"),AND(DE$16=1,DE60="Y")),1,IF(OR(AND(CW$16=1,CW60="N"),AND(CX$16=1,CX60="N"),AND(CY$16=1,CY60="N"),AND(CZ$16=1,CZ60="N"),AND(DA$16=1,DA60="N"),AND(DB$16=1,DB60="N"),AND(DC$16=1,DC60="N"),AND(DD$16=1,DD60="N"),AND(DE$16=1,DE60="N")),0,"")))</f>
        <v/>
      </c>
      <c r="DG60" s="188"/>
      <c r="DH60" s="268"/>
      <c r="DI60" s="269" t="s">
        <v>675</v>
      </c>
      <c r="DJ60" s="269" t="s">
        <v>675</v>
      </c>
      <c r="DK60" s="270" t="str">
        <f ca="1">IF(DH$16=0,"",IF(OFFSET(DH60,0,DH$16)="Y",1,IF(OFFSET(DH60,0,DH$16)="N",0,"")))</f>
        <v/>
      </c>
      <c r="DL60" s="188"/>
      <c r="DM60" s="268"/>
      <c r="DN60" s="269" t="s">
        <v>675</v>
      </c>
      <c r="DO60" s="269" t="s">
        <v>675</v>
      </c>
      <c r="DP60" s="270" t="str">
        <f ca="1">IF(DM$16=0,"",IF(OFFSET(DM60,0,DM$16)="Y",1,IF(OFFSET(DM60,0,DM$16)="N",0,"")))</f>
        <v/>
      </c>
      <c r="DQ60" s="188"/>
      <c r="DR60" s="268"/>
      <c r="DS60" s="269" t="s">
        <v>676</v>
      </c>
      <c r="DT60" s="279"/>
      <c r="DU60" s="270" t="str">
        <f ca="1">IF(DR$16=0,"",IF(AND(OFFSET(DR60,0,1)="Y",DS$16="Yes"),1,IF(OFFSET(DR60,0,1)="N",1,0)))</f>
        <v/>
      </c>
      <c r="DV60" s="188"/>
      <c r="DW60" s="268"/>
      <c r="DX60" s="269" t="s">
        <v>676</v>
      </c>
      <c r="DY60" s="279"/>
      <c r="DZ60" s="270" t="str">
        <f ca="1">IF(DW$16=0,"",IF(AND(OFFSET(DW60,0,1)="Y",DX$16="Yes"),1,IF(OFFSET(DW60,0,1)="N",1,0)))</f>
        <v/>
      </c>
      <c r="EA60" s="188"/>
      <c r="EB60" s="268"/>
      <c r="EC60" s="269" t="s">
        <v>676</v>
      </c>
      <c r="ED60" s="279"/>
      <c r="EE60" s="270" t="str">
        <f ca="1">IF(EB$16=0,"",IF(AND(OFFSET(EB60,0,1)="Y",EC$16="Yes"),1,IF(OFFSET(EB60,0,1)="N",1,0)))</f>
        <v/>
      </c>
      <c r="EF60" s="188"/>
      <c r="EG60" s="268"/>
      <c r="EH60" s="269" t="s">
        <v>676</v>
      </c>
      <c r="EI60" s="279"/>
      <c r="EJ60" s="270" t="str">
        <f ca="1">IF(EG$16=0,"",IF(AND(OFFSET(EG60,0,1)="Y",EH$16="Yes"),1,IF(OFFSET(EG60,0,1)="N",1,0)))</f>
        <v/>
      </c>
      <c r="EK60" s="188"/>
      <c r="EL60" s="268"/>
      <c r="EM60" s="269" t="s">
        <v>676</v>
      </c>
      <c r="EN60" s="279"/>
      <c r="EO60" s="270" t="str">
        <f ca="1">IF(EL$16=0,"",IF(AND(OFFSET(EL60,0,1)="Y",EM$16="Yes"),1,IF(OFFSET(EL60,0,1)="N",1,0)))</f>
        <v/>
      </c>
      <c r="EP60" s="271"/>
      <c r="EQ60" s="509" t="str">
        <f ca="1">BP60</f>
        <v/>
      </c>
      <c r="ER60" s="509" t="str">
        <f t="shared" ref="ER60" ca="1" si="189">CL60</f>
        <v/>
      </c>
      <c r="ES60" s="509" t="str">
        <f t="shared" ref="ES60" ca="1" si="190">CT60</f>
        <v/>
      </c>
      <c r="ET60" s="509" t="str">
        <f t="shared" ref="ET60" si="191">DF60</f>
        <v/>
      </c>
      <c r="EU60" s="509" t="str">
        <f t="shared" ref="EU60" ca="1" si="192">DK60</f>
        <v/>
      </c>
      <c r="EV60" s="509" t="str">
        <f t="shared" ref="EV60" ca="1" si="193">DP60</f>
        <v/>
      </c>
      <c r="EW60" s="509" t="str">
        <f t="shared" ref="EW60" ca="1" si="194">DU60</f>
        <v/>
      </c>
      <c r="EX60" s="509" t="str">
        <f t="shared" ref="EX60" ca="1" si="195">DZ60</f>
        <v/>
      </c>
      <c r="EY60" s="509" t="str">
        <f t="shared" ref="EY60" ca="1" si="196">EE60</f>
        <v/>
      </c>
      <c r="EZ60" s="509" t="str">
        <f t="shared" ref="EZ60" ca="1" si="197">EJ60</f>
        <v/>
      </c>
      <c r="FA60" s="509" t="str">
        <f t="shared" ref="FA60" ca="1" si="198">EO60</f>
        <v/>
      </c>
      <c r="FC60" s="509">
        <f t="shared" ref="FC60" ca="1" si="199">COUNTA(EQ60:FA60)-COUNTBLANK(EQ60:FA60)</f>
        <v>0</v>
      </c>
      <c r="FD60" s="280">
        <f t="shared" ref="FD60" ca="1" si="200">SUM(EQ60:FA60)</f>
        <v>0</v>
      </c>
      <c r="FE60" s="280" t="str">
        <f t="shared" ref="FE60" ca="1" si="201">IF(AND(FC60=FD60,FD60&gt;0),"Show","Hide")</f>
        <v>Hide</v>
      </c>
      <c r="FF60" s="228"/>
      <c r="FG60" s="281"/>
      <c r="FH60" s="281"/>
      <c r="FI60" s="281"/>
      <c r="FJ60" s="281"/>
      <c r="FK60" s="281"/>
      <c r="FL60" s="281"/>
    </row>
    <row r="61" spans="1:168" ht="6" customHeight="1" x14ac:dyDescent="0.25">
      <c r="A61" s="28" t="s">
        <v>526</v>
      </c>
      <c r="C61" s="93"/>
      <c r="D61" s="128"/>
      <c r="E61" s="86"/>
      <c r="F61" s="195"/>
      <c r="G61" s="153"/>
      <c r="H61" s="182"/>
      <c r="I61" s="196"/>
      <c r="J61" s="96"/>
      <c r="K61" s="196"/>
      <c r="L61" s="127"/>
      <c r="M61" s="127"/>
      <c r="N61" s="127"/>
      <c r="O61" s="127"/>
      <c r="Q61" s="1"/>
      <c r="AE61" s="11"/>
      <c r="AF61" s="122"/>
      <c r="AG61" s="12" t="b">
        <f>AG60</f>
        <v>1</v>
      </c>
      <c r="AH61" s="12"/>
      <c r="AI61" s="168"/>
      <c r="AJ61" s="166"/>
      <c r="AK61" s="166"/>
      <c r="AL61" s="167"/>
      <c r="AM61" s="1"/>
      <c r="AN61" s="1"/>
      <c r="AO61" s="1"/>
      <c r="AP61" s="1"/>
      <c r="AQ61" s="1"/>
      <c r="AR61" s="1"/>
      <c r="AS61" s="1"/>
      <c r="AT61" s="230" t="str">
        <f t="shared" si="5"/>
        <v/>
      </c>
      <c r="AU61" s="231" t="str">
        <f t="shared" si="136"/>
        <v/>
      </c>
      <c r="AV61" s="227"/>
      <c r="AW61" s="230" t="str">
        <f>AW60</f>
        <v/>
      </c>
      <c r="AX61" s="227"/>
      <c r="AY61" s="230" t="str">
        <f>AY60</f>
        <v/>
      </c>
      <c r="AZ61" s="227"/>
      <c r="BA61" s="230" t="str">
        <f>BA60</f>
        <v/>
      </c>
      <c r="BB61" s="227"/>
      <c r="BC61" s="230" t="str">
        <f>BC60</f>
        <v/>
      </c>
      <c r="BD61" s="227"/>
      <c r="BE61" s="230" t="str">
        <f>BE60</f>
        <v/>
      </c>
      <c r="BF61" s="227"/>
      <c r="BG61" s="230" t="str">
        <f>BG60</f>
        <v/>
      </c>
      <c r="BH61" s="1"/>
      <c r="FE61" s="90" t="str">
        <f ca="1">FE60</f>
        <v>Hide</v>
      </c>
      <c r="FF61" s="228"/>
      <c r="FG61" s="281"/>
      <c r="FH61" s="281"/>
      <c r="FI61" s="281"/>
      <c r="FJ61" s="281"/>
      <c r="FK61" s="281"/>
      <c r="FL61" s="281"/>
    </row>
    <row r="62" spans="1:168" ht="6" customHeight="1" x14ac:dyDescent="0.25">
      <c r="A62" s="28" t="s">
        <v>526</v>
      </c>
      <c r="C62" s="92"/>
      <c r="D62" s="3"/>
      <c r="E62" s="82"/>
      <c r="F62" s="592"/>
      <c r="G62" s="579"/>
      <c r="H62" s="579"/>
      <c r="I62" s="593"/>
      <c r="J62" s="94"/>
      <c r="K62" s="192"/>
      <c r="L62" s="507"/>
      <c r="M62" s="507"/>
      <c r="N62" s="507"/>
      <c r="O62" s="507"/>
      <c r="Q62" s="1"/>
      <c r="AE62" s="11"/>
      <c r="AF62" s="122"/>
      <c r="AG62" s="124" t="b">
        <f>AG63</f>
        <v>1</v>
      </c>
      <c r="AH62" s="124"/>
      <c r="AI62" s="168"/>
      <c r="AJ62" s="166"/>
      <c r="AK62" s="166"/>
      <c r="AL62" s="167"/>
      <c r="AM62" s="1"/>
      <c r="AN62" s="1"/>
      <c r="AO62" s="1"/>
      <c r="AP62" s="1"/>
      <c r="AQ62" s="1"/>
      <c r="AR62" s="1"/>
      <c r="AS62" s="1"/>
      <c r="AT62" s="230" t="str">
        <f t="shared" si="5"/>
        <v/>
      </c>
      <c r="AU62" s="231" t="str">
        <f t="shared" si="136"/>
        <v/>
      </c>
      <c r="AV62" s="227"/>
      <c r="AW62" s="230" t="str">
        <f>AW63</f>
        <v/>
      </c>
      <c r="AX62" s="227"/>
      <c r="AY62" s="230" t="str">
        <f>AY63</f>
        <v/>
      </c>
      <c r="AZ62" s="227"/>
      <c r="BA62" s="230" t="str">
        <f>BA63</f>
        <v/>
      </c>
      <c r="BB62" s="227"/>
      <c r="BC62" s="230" t="str">
        <f>BC63</f>
        <v/>
      </c>
      <c r="BD62" s="227"/>
      <c r="BE62" s="230" t="str">
        <f>BE63</f>
        <v/>
      </c>
      <c r="BF62" s="227"/>
      <c r="BG62" s="230" t="str">
        <f>BG63</f>
        <v/>
      </c>
      <c r="BH62" s="1"/>
      <c r="FE62" s="90" t="str">
        <f ca="1">FE63</f>
        <v>Hide</v>
      </c>
      <c r="FF62" s="228"/>
      <c r="FG62" s="281"/>
      <c r="FH62" s="281"/>
      <c r="FI62" s="281"/>
      <c r="FJ62" s="281"/>
      <c r="FK62" s="281"/>
      <c r="FL62" s="281"/>
    </row>
    <row r="63" spans="1:168" ht="26.4" x14ac:dyDescent="0.25">
      <c r="A63" s="28" t="s">
        <v>526</v>
      </c>
      <c r="C63" s="176" t="s">
        <v>558</v>
      </c>
      <c r="D63" s="316" t="str">
        <f>IF(Cklst_Style=4,IF(FIND("--",$C$3)=11,MID($C$3,9,1)&amp;"."&amp;AI63,MID($C$3,9,2)&amp;"."&amp;AI63),IF(FIND("--",$C$3)=9,MID($C$3,7,1)&amp;"."&amp;AI63,MID($C$3,7,2)&amp;"."&amp;AI63))</f>
        <v>6.16</v>
      </c>
      <c r="E63" s="481" t="s">
        <v>749</v>
      </c>
      <c r="F63" s="594"/>
      <c r="G63" s="600"/>
      <c r="H63" s="600"/>
      <c r="I63" s="601"/>
      <c r="J63" s="143"/>
      <c r="K63" s="192"/>
      <c r="L63" s="482"/>
      <c r="M63" s="482"/>
      <c r="N63" s="482"/>
      <c r="O63" s="482"/>
      <c r="Q63" s="1"/>
      <c r="R63" s="171"/>
      <c r="S63" s="171"/>
      <c r="T63" s="171"/>
      <c r="U63" s="171"/>
      <c r="AE63" s="11" t="b">
        <f>IF(F63=CHAR(80),TRUE,FALSE)</f>
        <v>0</v>
      </c>
      <c r="AF63" s="122" t="b">
        <f>IF(H63=CHAR(80),TRUE,FALSE)</f>
        <v>0</v>
      </c>
      <c r="AG63" s="12" t="b">
        <f>IF(OR(C63=CHAR(80),C63="."),TRUE,FALSE)</f>
        <v>1</v>
      </c>
      <c r="AH63" s="218">
        <v>1</v>
      </c>
      <c r="AI63" s="169">
        <v>16</v>
      </c>
      <c r="AJ63" s="160"/>
      <c r="AK63" s="160" t="b">
        <v>1</v>
      </c>
      <c r="AL63" s="161"/>
      <c r="AM63" s="1"/>
      <c r="AN63" s="1"/>
      <c r="AO63" s="1"/>
      <c r="AP63" s="1"/>
      <c r="AQ63" s="1"/>
      <c r="AR63" s="1"/>
      <c r="AS63" s="1"/>
      <c r="AT63" s="230" t="str">
        <f t="shared" si="5"/>
        <v/>
      </c>
      <c r="AU63" s="231" t="str">
        <f t="shared" si="136"/>
        <v>6.16</v>
      </c>
      <c r="AV63" s="318"/>
      <c r="AW63" s="230" t="str">
        <f>IF(AND(Setup_Flag=1,AV63="",$C63=""),FALSE,"")</f>
        <v/>
      </c>
      <c r="AX63" s="318"/>
      <c r="AY63" s="230" t="str">
        <f>IF(AND(MR2_Flag=1,AX63="",$C63=""),FALSE,"")</f>
        <v/>
      </c>
      <c r="AZ63" s="318"/>
      <c r="BA63" s="230" t="str">
        <f>IF(AND(DP_Flag=1,AZ63="",$C63=""),FALSE,"")</f>
        <v/>
      </c>
      <c r="BB63" s="318"/>
      <c r="BC63" s="230" t="str">
        <f>IF(AND(SS_Flag=1,BB63="",$C63=""),FALSE,"")</f>
        <v/>
      </c>
      <c r="BD63" s="318"/>
      <c r="BE63" s="230" t="str">
        <f>IF(AND(SP_Flag=1,BD63="",$C63=""),FALSE,"")</f>
        <v/>
      </c>
      <c r="BF63" s="318"/>
      <c r="BG63" s="230" t="str">
        <f>IF(AND(FM_Flag=1,BF63="",$C63=""),FALSE,"")</f>
        <v/>
      </c>
      <c r="BH63" s="1"/>
      <c r="BI63" s="268"/>
      <c r="BJ63" s="269" t="s">
        <v>675</v>
      </c>
      <c r="BK63" s="269" t="s">
        <v>675</v>
      </c>
      <c r="BL63" s="269" t="s">
        <v>675</v>
      </c>
      <c r="BM63" s="269" t="s">
        <v>675</v>
      </c>
      <c r="BN63" s="269" t="s">
        <v>675</v>
      </c>
      <c r="BO63" s="269" t="s">
        <v>675</v>
      </c>
      <c r="BP63" s="270" t="str">
        <f ca="1">IF(OR(BI$16=0,BR$16&lt;&gt;0),"",IF(OFFSET(BI63,0,BI$16)="Y",1,IF(OFFSET(BI63,0,BI$16)="N",0,"")))</f>
        <v/>
      </c>
      <c r="BQ63" s="278"/>
      <c r="BR63" s="268"/>
      <c r="BS63" s="269" t="s">
        <v>675</v>
      </c>
      <c r="BT63" s="269" t="s">
        <v>675</v>
      </c>
      <c r="BU63" s="269" t="s">
        <v>675</v>
      </c>
      <c r="BV63" s="269" t="s">
        <v>675</v>
      </c>
      <c r="BW63" s="269" t="s">
        <v>675</v>
      </c>
      <c r="BX63" s="269" t="s">
        <v>675</v>
      </c>
      <c r="BY63" s="269" t="s">
        <v>675</v>
      </c>
      <c r="BZ63" s="269" t="s">
        <v>675</v>
      </c>
      <c r="CA63" s="269" t="s">
        <v>675</v>
      </c>
      <c r="CB63" s="269" t="s">
        <v>675</v>
      </c>
      <c r="CC63" s="269" t="s">
        <v>675</v>
      </c>
      <c r="CD63" s="269" t="s">
        <v>675</v>
      </c>
      <c r="CE63" s="269" t="s">
        <v>675</v>
      </c>
      <c r="CF63" s="269" t="s">
        <v>675</v>
      </c>
      <c r="CG63" s="269" t="s">
        <v>675</v>
      </c>
      <c r="CH63" s="269" t="s">
        <v>675</v>
      </c>
      <c r="CI63" s="269" t="s">
        <v>675</v>
      </c>
      <c r="CJ63" s="269" t="s">
        <v>675</v>
      </c>
      <c r="CK63" s="269" t="s">
        <v>675</v>
      </c>
      <c r="CL63" s="270" t="str">
        <f ca="1">IF(BR$16=0,"",IF(OFFSET(BR63,0,BR$16)="Y",1,IF(OFFSET(BR63,0,BR$16)="N",0,"")))</f>
        <v/>
      </c>
      <c r="CM63" s="278"/>
      <c r="CN63" s="268"/>
      <c r="CO63" s="269" t="s">
        <v>675</v>
      </c>
      <c r="CP63" s="269" t="s">
        <v>675</v>
      </c>
      <c r="CQ63" s="269" t="s">
        <v>675</v>
      </c>
      <c r="CR63" s="269" t="s">
        <v>675</v>
      </c>
      <c r="CS63" s="269" t="s">
        <v>675</v>
      </c>
      <c r="CT63" s="270" t="str">
        <f ca="1">IF(OR(CN$16=0,CW$16&lt;&gt;0),"",IF(CW$16=1,0,IF(OFFSET(CN63,0,CN$16)="Y",1,IF(OFFSET(CN63,0,CN$16)="N",0,""))))</f>
        <v/>
      </c>
      <c r="CU63" s="188"/>
      <c r="CV63" s="268"/>
      <c r="CW63" s="269" t="s">
        <v>675</v>
      </c>
      <c r="CX63" s="269" t="s">
        <v>675</v>
      </c>
      <c r="CY63" s="269" t="s">
        <v>675</v>
      </c>
      <c r="CZ63" s="269" t="s">
        <v>675</v>
      </c>
      <c r="DA63" s="269" t="s">
        <v>675</v>
      </c>
      <c r="DB63" s="269" t="s">
        <v>675</v>
      </c>
      <c r="DC63" s="269" t="s">
        <v>675</v>
      </c>
      <c r="DD63" s="269" t="s">
        <v>675</v>
      </c>
      <c r="DE63" s="269" t="s">
        <v>675</v>
      </c>
      <c r="DF63" s="270" t="str">
        <f>IF(CV$16=0,"",IF(OR(AND(CW$16=1,CW63="Y"),AND(CX$16=1,CX63="Y"),AND(CY$16=1,CY63="Y"),AND(CZ$16=1,CZ63="Y"),AND(DA$16=1,DA63="Y"),AND(DB$16=1,DB63="Y"),AND(DC$16=1,DC63="Y"),AND(DD$16=1,DD63="Y"),AND(DE$16=1,DE63="Y")),1,IF(OR(AND(CW$16=1,CW63="N"),AND(CX$16=1,CX63="N"),AND(CY$16=1,CY63="N"),AND(CZ$16=1,CZ63="N"),AND(DA$16=1,DA63="N"),AND(DB$16=1,DB63="N"),AND(DC$16=1,DC63="N"),AND(DD$16=1,DD63="N"),AND(DE$16=1,DE63="N")),0,"")))</f>
        <v/>
      </c>
      <c r="DG63" s="188"/>
      <c r="DH63" s="268"/>
      <c r="DI63" s="269" t="s">
        <v>675</v>
      </c>
      <c r="DJ63" s="269" t="s">
        <v>675</v>
      </c>
      <c r="DK63" s="270" t="str">
        <f ca="1">IF(DH$16=0,"",IF(OFFSET(DH63,0,DH$16)="Y",1,IF(OFFSET(DH63,0,DH$16)="N",0,"")))</f>
        <v/>
      </c>
      <c r="DL63" s="188"/>
      <c r="DM63" s="268"/>
      <c r="DN63" s="269" t="s">
        <v>675</v>
      </c>
      <c r="DO63" s="269" t="s">
        <v>675</v>
      </c>
      <c r="DP63" s="270" t="str">
        <f ca="1">IF(DM$16=0,"",IF(OFFSET(DM63,0,DM$16)="Y",1,IF(OFFSET(DM63,0,DM$16)="N",0,"")))</f>
        <v/>
      </c>
      <c r="DQ63" s="188"/>
      <c r="DR63" s="268"/>
      <c r="DS63" s="269" t="s">
        <v>676</v>
      </c>
      <c r="DT63" s="279"/>
      <c r="DU63" s="270" t="str">
        <f ca="1">IF(DR$16=0,"",IF(AND(OFFSET(DR63,0,1)="Y",DS$16="Yes"),1,IF(OFFSET(DR63,0,1)="N",1,0)))</f>
        <v/>
      </c>
      <c r="DV63" s="188"/>
      <c r="DW63" s="268"/>
      <c r="DX63" s="269" t="s">
        <v>676</v>
      </c>
      <c r="DY63" s="279"/>
      <c r="DZ63" s="270" t="str">
        <f ca="1">IF(DW$16=0,"",IF(AND(OFFSET(DW63,0,1)="Y",DX$16="Yes"),1,IF(OFFSET(DW63,0,1)="N",1,0)))</f>
        <v/>
      </c>
      <c r="EA63" s="188"/>
      <c r="EB63" s="268"/>
      <c r="EC63" s="269" t="s">
        <v>676</v>
      </c>
      <c r="ED63" s="279"/>
      <c r="EE63" s="270" t="str">
        <f ca="1">IF(EB$16=0,"",IF(AND(OFFSET(EB63,0,1)="Y",EC$16="Yes"),1,IF(OFFSET(EB63,0,1)="N",1,0)))</f>
        <v/>
      </c>
      <c r="EF63" s="188"/>
      <c r="EG63" s="268"/>
      <c r="EH63" s="269" t="s">
        <v>676</v>
      </c>
      <c r="EI63" s="279"/>
      <c r="EJ63" s="270" t="str">
        <f ca="1">IF(EG$16=0,"",IF(AND(OFFSET(EG63,0,1)="Y",EH$16="Yes"),1,IF(OFFSET(EG63,0,1)="N",1,0)))</f>
        <v/>
      </c>
      <c r="EK63" s="188"/>
      <c r="EL63" s="268"/>
      <c r="EM63" s="269" t="s">
        <v>676</v>
      </c>
      <c r="EN63" s="279"/>
      <c r="EO63" s="270" t="str">
        <f ca="1">IF(EL$16=0,"",IF(AND(OFFSET(EL63,0,1)="Y",EM$16="Yes"),1,IF(OFFSET(EL63,0,1)="N",1,0)))</f>
        <v/>
      </c>
      <c r="EP63" s="271"/>
      <c r="EQ63" s="509" t="str">
        <f ca="1">BP63</f>
        <v/>
      </c>
      <c r="ER63" s="509" t="str">
        <f t="shared" ref="ER63" ca="1" si="202">CL63</f>
        <v/>
      </c>
      <c r="ES63" s="509" t="str">
        <f t="shared" ref="ES63" ca="1" si="203">CT63</f>
        <v/>
      </c>
      <c r="ET63" s="509" t="str">
        <f t="shared" ref="ET63" si="204">DF63</f>
        <v/>
      </c>
      <c r="EU63" s="509" t="str">
        <f t="shared" ref="EU63" ca="1" si="205">DK63</f>
        <v/>
      </c>
      <c r="EV63" s="509" t="str">
        <f t="shared" ref="EV63" ca="1" si="206">DP63</f>
        <v/>
      </c>
      <c r="EW63" s="509" t="str">
        <f t="shared" ref="EW63" ca="1" si="207">DU63</f>
        <v/>
      </c>
      <c r="EX63" s="509" t="str">
        <f t="shared" ref="EX63" ca="1" si="208">DZ63</f>
        <v/>
      </c>
      <c r="EY63" s="509" t="str">
        <f t="shared" ref="EY63" ca="1" si="209">EE63</f>
        <v/>
      </c>
      <c r="EZ63" s="509" t="str">
        <f t="shared" ref="EZ63" ca="1" si="210">EJ63</f>
        <v/>
      </c>
      <c r="FA63" s="509" t="str">
        <f t="shared" ref="FA63" ca="1" si="211">EO63</f>
        <v/>
      </c>
      <c r="FC63" s="509">
        <f t="shared" ref="FC63" ca="1" si="212">COUNTA(EQ63:FA63)-COUNTBLANK(EQ63:FA63)</f>
        <v>0</v>
      </c>
      <c r="FD63" s="280">
        <f t="shared" ref="FD63" ca="1" si="213">SUM(EQ63:FA63)</f>
        <v>0</v>
      </c>
      <c r="FE63" s="280" t="str">
        <f t="shared" ref="FE63" ca="1" si="214">IF(AND(FC63=FD63,FD63&gt;0),"Show","Hide")</f>
        <v>Hide</v>
      </c>
      <c r="FF63" s="228"/>
      <c r="FG63" s="281"/>
      <c r="FH63" s="281"/>
      <c r="FI63" s="281"/>
      <c r="FJ63" s="281"/>
      <c r="FK63" s="281"/>
      <c r="FL63" s="281"/>
    </row>
    <row r="64" spans="1:168" ht="6" customHeight="1" x14ac:dyDescent="0.25">
      <c r="A64" s="28" t="s">
        <v>526</v>
      </c>
      <c r="C64" s="93"/>
      <c r="D64" s="128"/>
      <c r="E64" s="86"/>
      <c r="F64" s="589"/>
      <c r="G64" s="590"/>
      <c r="H64" s="590"/>
      <c r="I64" s="591"/>
      <c r="J64" s="96"/>
      <c r="K64" s="196"/>
      <c r="L64" s="127"/>
      <c r="M64" s="127"/>
      <c r="N64" s="127"/>
      <c r="O64" s="127"/>
      <c r="Q64" s="1"/>
      <c r="AE64" s="11"/>
      <c r="AF64" s="122"/>
      <c r="AG64" s="12" t="b">
        <f>AG63</f>
        <v>1</v>
      </c>
      <c r="AH64" s="12"/>
      <c r="AI64" s="168"/>
      <c r="AJ64" s="166"/>
      <c r="AK64" s="166"/>
      <c r="AL64" s="167"/>
      <c r="AM64" s="1"/>
      <c r="AN64" s="1"/>
      <c r="AO64" s="1"/>
      <c r="AP64" s="1"/>
      <c r="AQ64" s="1"/>
      <c r="AR64" s="1"/>
      <c r="AS64" s="1"/>
      <c r="AT64" s="230" t="str">
        <f t="shared" si="5"/>
        <v/>
      </c>
      <c r="AU64" s="231" t="str">
        <f t="shared" si="136"/>
        <v/>
      </c>
      <c r="AV64" s="227"/>
      <c r="AW64" s="230" t="str">
        <f>AW63</f>
        <v/>
      </c>
      <c r="AX64" s="227"/>
      <c r="AY64" s="230" t="str">
        <f>AY63</f>
        <v/>
      </c>
      <c r="AZ64" s="227"/>
      <c r="BA64" s="230" t="str">
        <f>BA63</f>
        <v/>
      </c>
      <c r="BB64" s="227"/>
      <c r="BC64" s="230" t="str">
        <f>BC63</f>
        <v/>
      </c>
      <c r="BD64" s="227"/>
      <c r="BE64" s="230" t="str">
        <f>BE63</f>
        <v/>
      </c>
      <c r="BF64" s="227"/>
      <c r="BG64" s="230" t="str">
        <f>BG63</f>
        <v/>
      </c>
      <c r="BH64" s="1"/>
      <c r="FE64" s="90" t="str">
        <f ca="1">FE63</f>
        <v>Hide</v>
      </c>
      <c r="FF64" s="228"/>
      <c r="FG64" s="281"/>
      <c r="FH64" s="281"/>
      <c r="FI64" s="281"/>
      <c r="FJ64" s="281"/>
      <c r="FK64" s="281"/>
      <c r="FL64" s="281"/>
    </row>
    <row r="65" spans="1:168" ht="13.8" thickBot="1" x14ac:dyDescent="0.3">
      <c r="A65" s="494"/>
      <c r="C65" s="602" t="s">
        <v>703</v>
      </c>
      <c r="D65" s="603"/>
      <c r="E65" s="603"/>
      <c r="F65" s="603"/>
      <c r="G65" s="603"/>
      <c r="H65" s="603"/>
      <c r="I65" s="603"/>
      <c r="J65" s="197"/>
      <c r="K65" s="198"/>
      <c r="L65" s="191"/>
      <c r="Q65" s="1"/>
      <c r="AE65" s="13"/>
      <c r="AF65" s="41"/>
      <c r="AG65" s="142"/>
      <c r="AH65" s="142"/>
      <c r="AJ65" s="142"/>
      <c r="AK65" s="162"/>
      <c r="AL65" s="163"/>
      <c r="AM65" s="1"/>
      <c r="AN65" s="1"/>
      <c r="AO65" s="1"/>
      <c r="AP65" s="228"/>
      <c r="AQ65" s="228"/>
      <c r="AR65" s="228"/>
      <c r="AS65" s="1"/>
      <c r="AT65" s="286">
        <v>0</v>
      </c>
      <c r="AU65" s="231" t="str">
        <f t="shared" si="136"/>
        <v/>
      </c>
      <c r="AV65" s="253">
        <f>Setup_Flag</f>
        <v>0</v>
      </c>
      <c r="AW65" s="127"/>
      <c r="AX65" s="253">
        <f>MR2_Flag</f>
        <v>0</v>
      </c>
      <c r="AY65" s="127"/>
      <c r="AZ65" s="253">
        <f>DP_Flag</f>
        <v>0</v>
      </c>
      <c r="BA65" s="127"/>
      <c r="BB65" s="253">
        <f>SS_Flag</f>
        <v>0</v>
      </c>
      <c r="BC65" s="127"/>
      <c r="BD65" s="253">
        <f>SP_Flag</f>
        <v>0</v>
      </c>
      <c r="BE65" s="127"/>
      <c r="BF65" s="253">
        <f>FM_Flag</f>
        <v>0</v>
      </c>
      <c r="BG65" s="127"/>
      <c r="BH65" s="1"/>
      <c r="FF65" s="228"/>
      <c r="FG65" s="281"/>
      <c r="FH65" s="281"/>
      <c r="FI65" s="281"/>
      <c r="FJ65" s="281"/>
      <c r="FK65" s="281"/>
      <c r="FL65" s="281"/>
    </row>
    <row r="66" spans="1:168" ht="6" customHeight="1" x14ac:dyDescent="0.25">
      <c r="A66" s="494"/>
      <c r="C66" s="510"/>
      <c r="D66" s="597"/>
      <c r="E66" s="597"/>
      <c r="F66" s="597"/>
      <c r="G66" s="597"/>
      <c r="H66" s="597"/>
      <c r="I66" s="597"/>
      <c r="J66" s="597"/>
      <c r="K66" s="192"/>
      <c r="Q66" s="1"/>
      <c r="AE66" s="8"/>
      <c r="AG66" s="5"/>
      <c r="AM66" s="1"/>
      <c r="AN66" s="1"/>
      <c r="AO66" s="228"/>
      <c r="AP66" s="228"/>
      <c r="AQ66" s="228"/>
      <c r="AR66" s="228"/>
      <c r="AS66" s="1"/>
      <c r="AT66" s="228"/>
      <c r="AU66" s="228"/>
      <c r="AV66" s="1"/>
      <c r="AW66" s="1"/>
      <c r="AX66" s="1"/>
      <c r="AY66" s="1"/>
      <c r="AZ66" s="1"/>
      <c r="BA66" s="1"/>
      <c r="BB66" s="1"/>
      <c r="BC66" s="1"/>
      <c r="BD66" s="1"/>
      <c r="BE66" s="1"/>
      <c r="BF66" s="1"/>
      <c r="BG66" s="1"/>
      <c r="BH66" s="1"/>
      <c r="FF66" s="228"/>
      <c r="FG66" s="281"/>
      <c r="FH66" s="281"/>
      <c r="FI66" s="281"/>
      <c r="FJ66" s="281"/>
      <c r="FK66" s="281"/>
      <c r="FL66" s="281"/>
    </row>
    <row r="67" spans="1:168" x14ac:dyDescent="0.25">
      <c r="A67" s="28" t="s">
        <v>546</v>
      </c>
      <c r="B67" s="214">
        <v>1</v>
      </c>
      <c r="C67" s="510"/>
      <c r="D67" s="598"/>
      <c r="E67" s="598"/>
      <c r="F67" s="598"/>
      <c r="G67" s="598"/>
      <c r="H67" s="598"/>
      <c r="I67" s="598"/>
      <c r="J67" s="598"/>
      <c r="K67" s="192"/>
      <c r="L67" s="84">
        <f>IF(OR(COUNTBLANK(L16:L65)-1=ROWS(POA:Note_Pad)-2,COUNTIF(L16:L65,"n/a")=ROWS(POA:Note_Pad)-2,COUNTBLANK(L16:L65)-1+COUNTIF(L16:L65,"n/a")=ROWS(POA:Note_Pad)-2),0,1)</f>
        <v>0</v>
      </c>
      <c r="M67" s="84">
        <f>IF(OR(COUNTBLANK(M16:M65)-1=ROWS(POA:Note_Pad)-2,COUNTIF(M16:M65,"n/a")=ROWS(POA:Note_Pad)-2,COUNTBLANK(M16:M65)-1+COUNTIF(M16:M65,"n/a")=ROWS(POA:Note_Pad)-2),0,1)</f>
        <v>0</v>
      </c>
      <c r="N67" s="84">
        <f>IF(OR(COUNTBLANK(N16:N65)-1=ROWS(POA:Note_Pad)-2,COUNTIF(N16:N65,"n/a")=ROWS(POA:Note_Pad)-2,COUNTBLANK(N16:N65)-1+COUNTIF(N16:N65,"n/a")=ROWS(POA:Note_Pad)-2),0,1)</f>
        <v>0</v>
      </c>
      <c r="O67" s="84">
        <f>IF(OR(COUNTBLANK(O16:O65)-1=ROWS(POA:Note_Pad)-2,COUNTIF(O16:O65,"n/a")=ROWS(POA:Note_Pad)-2,COUNTBLANK(O16:O65)-1+COUNTIF(O16:O65,"n/a")=ROWS(POA:Note_Pad)-2),0,1)</f>
        <v>0</v>
      </c>
      <c r="Q67" s="1"/>
      <c r="AM67" s="1"/>
      <c r="AN67" s="157">
        <f>D67</f>
        <v>0</v>
      </c>
      <c r="AO67" s="228"/>
      <c r="AP67" s="228"/>
      <c r="AQ67" s="228"/>
      <c r="AR67" s="228"/>
      <c r="AS67" s="1"/>
      <c r="AT67" s="228"/>
      <c r="AU67" s="228"/>
      <c r="AV67" s="1"/>
      <c r="AW67" s="1"/>
      <c r="AX67" s="1"/>
      <c r="AY67" s="1"/>
      <c r="AZ67" s="1"/>
      <c r="BA67" s="1"/>
      <c r="BB67" s="1"/>
      <c r="BC67" s="1"/>
      <c r="BD67" s="1"/>
      <c r="BE67" s="1"/>
      <c r="BF67" s="1"/>
      <c r="BG67" s="1"/>
      <c r="BH67" s="1"/>
      <c r="FF67" s="228"/>
      <c r="FG67" s="281"/>
      <c r="FH67" s="281"/>
      <c r="FI67" s="281"/>
      <c r="FJ67" s="281"/>
      <c r="FK67" s="281"/>
      <c r="FL67" s="281"/>
    </row>
    <row r="68" spans="1:168" ht="6" customHeight="1" x14ac:dyDescent="0.25">
      <c r="A68" s="494"/>
      <c r="C68" s="511"/>
      <c r="D68" s="599"/>
      <c r="E68" s="599"/>
      <c r="F68" s="599"/>
      <c r="G68" s="599"/>
      <c r="H68" s="599"/>
      <c r="I68" s="599"/>
      <c r="J68" s="599"/>
      <c r="K68" s="196"/>
      <c r="Q68" s="1"/>
      <c r="AM68" s="1"/>
      <c r="AN68" s="1"/>
      <c r="AO68" s="228"/>
      <c r="AP68" s="228"/>
      <c r="AQ68" s="228"/>
      <c r="AR68" s="228"/>
      <c r="AS68" s="1"/>
      <c r="AT68" s="228"/>
      <c r="AU68" s="228"/>
      <c r="AV68" s="1"/>
      <c r="AW68" s="1"/>
      <c r="AX68" s="1"/>
      <c r="AY68" s="1"/>
      <c r="AZ68" s="1"/>
      <c r="BA68" s="1"/>
      <c r="BB68" s="1"/>
      <c r="BC68" s="1"/>
      <c r="BD68" s="1"/>
      <c r="BE68" s="1"/>
      <c r="BF68" s="1"/>
      <c r="BG68" s="1"/>
      <c r="BH68" s="1"/>
      <c r="FF68" s="228"/>
      <c r="FG68" s="281"/>
      <c r="FH68" s="281"/>
      <c r="FI68" s="281"/>
      <c r="FJ68" s="281"/>
      <c r="FK68" s="281"/>
      <c r="FL68" s="281"/>
    </row>
    <row r="69" spans="1:168" x14ac:dyDescent="0.25">
      <c r="A69" s="494"/>
      <c r="C69" s="62"/>
      <c r="D69" s="62"/>
      <c r="E69" s="62"/>
      <c r="F69" s="62"/>
      <c r="G69" s="62"/>
      <c r="H69" s="62"/>
      <c r="I69" s="62"/>
      <c r="J69" s="62"/>
      <c r="Q69" s="1"/>
      <c r="AM69" s="1"/>
      <c r="AN69" s="1"/>
      <c r="AO69" s="228"/>
      <c r="AP69" s="228"/>
      <c r="AQ69" s="228"/>
      <c r="AR69" s="228"/>
      <c r="AS69" s="1"/>
      <c r="AT69" s="228"/>
      <c r="AU69" s="228"/>
      <c r="AV69" s="1"/>
      <c r="AW69" s="1"/>
      <c r="AX69" s="1"/>
      <c r="AY69" s="1"/>
      <c r="AZ69" s="1"/>
      <c r="BA69" s="1"/>
      <c r="BB69" s="1"/>
      <c r="BC69" s="1"/>
      <c r="BD69" s="1"/>
      <c r="BE69" s="1"/>
      <c r="BF69" s="1"/>
      <c r="BG69" s="1"/>
      <c r="BH69" s="1"/>
      <c r="FF69" s="228"/>
      <c r="FG69" s="281"/>
      <c r="FH69" s="281"/>
      <c r="FI69" s="281"/>
      <c r="FJ69" s="281"/>
      <c r="FK69" s="281"/>
      <c r="FL69" s="281"/>
    </row>
    <row r="70" spans="1:168" ht="4.2" customHeight="1" x14ac:dyDescent="0.25">
      <c r="A70" s="494"/>
      <c r="B70" s="1"/>
      <c r="C70" s="1"/>
      <c r="D70" s="2"/>
      <c r="E70" s="2"/>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228"/>
      <c r="AP70" s="228"/>
      <c r="AQ70" s="228"/>
      <c r="AR70" s="228"/>
      <c r="AS70" s="1"/>
      <c r="AT70" s="228"/>
      <c r="AU70" s="228"/>
      <c r="AV70" s="1"/>
      <c r="AW70" s="1"/>
      <c r="AX70" s="1"/>
      <c r="AY70" s="1"/>
      <c r="AZ70" s="1"/>
      <c r="BA70" s="1"/>
      <c r="BB70" s="1"/>
      <c r="BC70" s="1"/>
      <c r="BD70" s="1"/>
      <c r="BE70" s="1"/>
      <c r="BF70" s="1"/>
      <c r="BG70" s="1"/>
      <c r="BH70" s="1"/>
      <c r="BI70" s="1"/>
      <c r="BJ70" s="228"/>
      <c r="BK70" s="228"/>
      <c r="BL70" s="1"/>
      <c r="BM70" s="1"/>
      <c r="BN70" s="1"/>
      <c r="BO70" s="1"/>
      <c r="BP70" s="1"/>
      <c r="BQ70" s="1"/>
      <c r="BR70" s="1"/>
      <c r="BS70" s="1"/>
      <c r="BT70" s="1"/>
      <c r="BU70" s="1"/>
      <c r="BV70" s="1"/>
      <c r="BW70" s="1"/>
      <c r="BX70" s="1"/>
      <c r="BY70" s="1"/>
      <c r="BZ70" s="1"/>
      <c r="CA70" s="281"/>
      <c r="CB70" s="281"/>
      <c r="CC70" s="281"/>
      <c r="CD70" s="281"/>
      <c r="CE70" s="281"/>
      <c r="CF70" s="281"/>
      <c r="CG70" s="281"/>
      <c r="CH70" s="281"/>
      <c r="CI70" s="281"/>
      <c r="CJ70" s="281"/>
      <c r="CK70" s="281"/>
      <c r="CL70" s="281"/>
      <c r="CM70" s="281"/>
      <c r="CN70" s="281"/>
      <c r="CO70" s="281"/>
      <c r="CP70" s="281"/>
      <c r="CQ70" s="281"/>
      <c r="CR70" s="281"/>
      <c r="CS70" s="281"/>
      <c r="CT70" s="281"/>
      <c r="CU70" s="281"/>
      <c r="CV70" s="281"/>
      <c r="CW70" s="281"/>
      <c r="CX70" s="281"/>
      <c r="CY70" s="281"/>
      <c r="CZ70" s="281"/>
      <c r="DA70" s="281"/>
      <c r="DB70" s="281"/>
      <c r="DC70" s="281"/>
      <c r="DD70" s="281"/>
      <c r="DE70" s="281"/>
      <c r="DF70" s="281"/>
      <c r="DG70" s="281"/>
      <c r="DH70" s="281"/>
      <c r="DI70" s="281"/>
      <c r="DJ70" s="281"/>
      <c r="DK70" s="281"/>
      <c r="DL70" s="281"/>
      <c r="DM70" s="281"/>
      <c r="DN70" s="281"/>
      <c r="DO70" s="281"/>
      <c r="DP70" s="281"/>
      <c r="DQ70" s="281"/>
      <c r="DR70" s="281"/>
      <c r="DS70" s="281"/>
      <c r="DT70" s="281"/>
      <c r="DU70" s="281"/>
      <c r="DV70" s="281"/>
      <c r="DW70" s="281"/>
      <c r="DX70" s="281"/>
      <c r="DY70" s="281"/>
      <c r="DZ70" s="281"/>
      <c r="EA70" s="281"/>
      <c r="EB70" s="281"/>
      <c r="EC70" s="281"/>
      <c r="ED70" s="281"/>
      <c r="EE70" s="281"/>
      <c r="EF70" s="281"/>
      <c r="EG70" s="281"/>
      <c r="EH70" s="281"/>
      <c r="EI70" s="281"/>
      <c r="EJ70" s="281"/>
      <c r="EK70" s="281"/>
      <c r="EL70" s="281"/>
      <c r="EM70" s="281"/>
      <c r="EN70" s="281"/>
      <c r="EO70" s="281"/>
      <c r="EP70" s="281"/>
      <c r="EQ70" s="281"/>
      <c r="ER70" s="281"/>
      <c r="ES70" s="281"/>
      <c r="ET70" s="281"/>
      <c r="EU70" s="281"/>
      <c r="EV70" s="281"/>
      <c r="EW70" s="281"/>
      <c r="EX70" s="281"/>
      <c r="EY70" s="281"/>
      <c r="EZ70" s="281"/>
      <c r="FA70" s="281"/>
      <c r="FB70" s="281"/>
      <c r="FC70" s="281"/>
      <c r="FD70" s="281"/>
      <c r="FE70" s="281"/>
      <c r="FF70" s="281"/>
      <c r="FG70" s="281"/>
      <c r="FH70" s="281"/>
      <c r="FI70" s="281"/>
      <c r="FJ70" s="281"/>
      <c r="FK70" s="281"/>
      <c r="FL70" s="281"/>
    </row>
    <row r="71" spans="1:168" x14ac:dyDescent="0.25">
      <c r="A71" s="494"/>
      <c r="B71" s="494"/>
      <c r="C71" s="222" t="s">
        <v>704</v>
      </c>
      <c r="D71" s="2"/>
      <c r="E71" s="2"/>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228"/>
      <c r="AP71" s="228"/>
      <c r="AQ71" s="228"/>
      <c r="AR71" s="228"/>
      <c r="AS71" s="1"/>
      <c r="AT71" s="228"/>
      <c r="AU71" s="228"/>
      <c r="AV71" s="1"/>
      <c r="AW71" s="1"/>
      <c r="AX71" s="1"/>
      <c r="AY71" s="1"/>
      <c r="AZ71" s="1"/>
      <c r="BA71" s="1"/>
      <c r="BB71" s="1"/>
      <c r="BC71" s="1"/>
      <c r="BD71" s="1"/>
      <c r="BE71" s="1"/>
      <c r="BF71" s="1"/>
      <c r="BG71" s="1"/>
      <c r="BH71" s="1"/>
      <c r="BI71" s="1"/>
      <c r="BJ71" s="228"/>
      <c r="BK71" s="228"/>
      <c r="BL71" s="1"/>
      <c r="BM71" s="1"/>
      <c r="BN71" s="1"/>
      <c r="BO71" s="1"/>
      <c r="BP71" s="1"/>
      <c r="BQ71" s="1"/>
      <c r="BR71" s="1"/>
      <c r="BS71" s="1"/>
      <c r="BT71" s="1"/>
      <c r="BU71" s="1"/>
      <c r="BV71" s="1"/>
      <c r="BW71" s="1"/>
      <c r="BX71" s="1"/>
      <c r="BY71" s="1"/>
      <c r="BZ71" s="1"/>
      <c r="CA71" s="281"/>
      <c r="CB71" s="281"/>
      <c r="CC71" s="281"/>
      <c r="CD71" s="281"/>
      <c r="CE71" s="281"/>
      <c r="CF71" s="281"/>
      <c r="CG71" s="281"/>
      <c r="CH71" s="281"/>
      <c r="CI71" s="281"/>
      <c r="CJ71" s="281"/>
      <c r="CK71" s="281"/>
      <c r="CL71" s="281"/>
      <c r="CM71" s="281"/>
      <c r="CN71" s="281"/>
      <c r="CO71" s="281"/>
      <c r="CP71" s="281"/>
      <c r="CQ71" s="281"/>
      <c r="CR71" s="281"/>
      <c r="CS71" s="281"/>
      <c r="CT71" s="281"/>
      <c r="CU71" s="281"/>
      <c r="CV71" s="281"/>
      <c r="CW71" s="281"/>
      <c r="CX71" s="281"/>
      <c r="CY71" s="281"/>
      <c r="CZ71" s="281"/>
      <c r="DA71" s="281"/>
      <c r="DB71" s="281"/>
      <c r="DC71" s="281"/>
      <c r="DD71" s="281"/>
      <c r="DE71" s="281"/>
      <c r="DF71" s="281"/>
      <c r="DG71" s="281"/>
      <c r="DH71" s="281"/>
      <c r="DI71" s="281"/>
      <c r="DJ71" s="281"/>
      <c r="DK71" s="281"/>
      <c r="DL71" s="281"/>
      <c r="DM71" s="281"/>
      <c r="DN71" s="281"/>
      <c r="DO71" s="281"/>
      <c r="DP71" s="281"/>
      <c r="DQ71" s="281"/>
      <c r="DR71" s="281"/>
      <c r="DS71" s="281"/>
      <c r="DT71" s="281"/>
      <c r="DU71" s="281"/>
      <c r="DV71" s="281"/>
      <c r="DW71" s="281"/>
      <c r="DX71" s="281"/>
      <c r="DY71" s="281"/>
      <c r="DZ71" s="281"/>
      <c r="EA71" s="281"/>
      <c r="EB71" s="281"/>
      <c r="EC71" s="281"/>
      <c r="ED71" s="281"/>
      <c r="EE71" s="281"/>
      <c r="EF71" s="281"/>
      <c r="EG71" s="281"/>
      <c r="EH71" s="281"/>
      <c r="EI71" s="281"/>
      <c r="EJ71" s="281"/>
      <c r="EK71" s="281"/>
      <c r="EL71" s="281"/>
      <c r="EM71" s="281"/>
      <c r="EN71" s="281"/>
      <c r="EO71" s="281"/>
      <c r="EP71" s="281"/>
      <c r="EQ71" s="281"/>
      <c r="ER71" s="281"/>
      <c r="ES71" s="281"/>
      <c r="ET71" s="281"/>
      <c r="EU71" s="281"/>
      <c r="EV71" s="281"/>
      <c r="EW71" s="281"/>
      <c r="EX71" s="281"/>
      <c r="EY71" s="281"/>
      <c r="EZ71" s="281"/>
      <c r="FA71" s="281"/>
      <c r="FB71" s="281"/>
      <c r="FC71" s="281"/>
      <c r="FD71" s="281"/>
      <c r="FE71" s="281"/>
      <c r="FF71" s="281"/>
      <c r="FG71" s="281"/>
      <c r="FH71" s="281"/>
      <c r="FI71" s="281"/>
      <c r="FJ71" s="281"/>
      <c r="FK71" s="281"/>
      <c r="FL71" s="281"/>
    </row>
    <row r="72" spans="1:168" x14ac:dyDescent="0.25">
      <c r="A72" s="494"/>
      <c r="B72" s="1"/>
      <c r="C72" s="1"/>
      <c r="D72" s="2"/>
      <c r="E72" s="2"/>
      <c r="F72" s="1"/>
      <c r="G72" s="1"/>
      <c r="H72" s="1"/>
      <c r="I72" s="1"/>
      <c r="J72" s="1"/>
      <c r="K72" s="1"/>
      <c r="L72" s="1"/>
      <c r="M72" s="1"/>
      <c r="N72" s="1"/>
      <c r="O72" s="1"/>
      <c r="P72" s="1"/>
      <c r="Q72" s="1"/>
      <c r="R72" s="1"/>
      <c r="S72" s="1"/>
      <c r="T72" s="1"/>
      <c r="U72" s="1"/>
      <c r="V72" s="1"/>
      <c r="W72" s="217">
        <f>SUM(W13:W16)</f>
        <v>0</v>
      </c>
      <c r="X72" s="1"/>
      <c r="Y72" s="1"/>
      <c r="Z72" s="1"/>
      <c r="AA72" s="1"/>
      <c r="AB72" s="1"/>
      <c r="AC72" s="1"/>
      <c r="AD72" s="1"/>
      <c r="AE72" s="217">
        <f>COUNTIF(POA_Y,TRUE)</f>
        <v>0</v>
      </c>
      <c r="AF72" s="217">
        <f>COUNTIF(POA_N,TRUE)</f>
        <v>0</v>
      </c>
      <c r="AG72" s="217">
        <f>COUNTIF(Eval_1,TRUE)</f>
        <v>48</v>
      </c>
      <c r="AH72" s="1"/>
      <c r="AI72" s="1"/>
      <c r="AJ72" s="1"/>
      <c r="AK72" s="1"/>
      <c r="AL72" s="1"/>
      <c r="AM72" s="217">
        <f>COUNTA(Cause_Codes)</f>
        <v>0</v>
      </c>
      <c r="AN72" s="1" t="s">
        <v>705</v>
      </c>
      <c r="AO72" s="228"/>
      <c r="AP72" s="228"/>
      <c r="AQ72" s="228"/>
      <c r="AR72" s="228"/>
      <c r="AS72" s="1"/>
      <c r="AT72" s="228"/>
      <c r="AU72" s="228"/>
      <c r="AV72" s="231">
        <f>(COUNTA(AV16:AV65)-2)+(COUNTBLANK(Show_Setup)-2)/3</f>
        <v>16</v>
      </c>
      <c r="AW72" s="1"/>
      <c r="AX72" s="231">
        <f>(COUNTA(AX16:AX65)-2)+(COUNTBLANK(Show_MR2)-2)/3</f>
        <v>16</v>
      </c>
      <c r="AY72" s="1"/>
      <c r="AZ72" s="231">
        <f>(COUNTA(AZ16:AZ65)-2)+(COUNTBLANK(Show_DP)-2)/3</f>
        <v>16</v>
      </c>
      <c r="BA72" s="1"/>
      <c r="BB72" s="231">
        <f>(COUNTA(BB16:BB65)-2)+(COUNTBLANK(Show_SS)-2)/3</f>
        <v>16</v>
      </c>
      <c r="BC72" s="1"/>
      <c r="BD72" s="231">
        <f>(COUNTA(BD16:BD65)-2)+(COUNTBLANK(Show_SP)-2)/3</f>
        <v>16</v>
      </c>
      <c r="BE72" s="1"/>
      <c r="BF72" s="231">
        <f>(COUNTA(BF16:BF65)-2)+(COUNTBLANK(Show_FM)-2)/3</f>
        <v>16</v>
      </c>
      <c r="BG72" s="1"/>
      <c r="BH72" s="1"/>
      <c r="BI72" s="1"/>
      <c r="BJ72" s="228"/>
      <c r="BK72" s="228"/>
      <c r="BL72" s="1"/>
      <c r="BM72" s="1"/>
      <c r="BN72" s="1"/>
      <c r="BO72" s="1"/>
      <c r="BP72" s="1"/>
      <c r="BQ72" s="1"/>
      <c r="BR72" s="1"/>
      <c r="BS72" s="1"/>
      <c r="BT72" s="1"/>
      <c r="BU72" s="1"/>
      <c r="BV72" s="1"/>
      <c r="BW72" s="1"/>
      <c r="BX72" s="1"/>
      <c r="BY72" s="1"/>
      <c r="BZ72" s="1"/>
      <c r="CA72" s="281"/>
      <c r="CB72" s="281"/>
      <c r="CC72" s="281"/>
      <c r="CD72" s="281"/>
      <c r="CE72" s="281"/>
      <c r="CF72" s="281"/>
      <c r="CG72" s="281"/>
      <c r="CH72" s="281"/>
      <c r="CI72" s="281"/>
      <c r="CJ72" s="281"/>
      <c r="CK72" s="281"/>
      <c r="CL72" s="281"/>
      <c r="CM72" s="281"/>
      <c r="CN72" s="281"/>
      <c r="CO72" s="281"/>
      <c r="CP72" s="281"/>
      <c r="CQ72" s="281"/>
      <c r="CR72" s="281"/>
      <c r="CS72" s="281"/>
      <c r="CT72" s="281"/>
      <c r="CU72" s="281"/>
      <c r="CV72" s="281"/>
      <c r="CW72" s="281"/>
      <c r="CX72" s="281"/>
      <c r="CY72" s="281"/>
      <c r="CZ72" s="281"/>
      <c r="DA72" s="281"/>
      <c r="DB72" s="281"/>
      <c r="DC72" s="281"/>
      <c r="DD72" s="281"/>
      <c r="DE72" s="281"/>
      <c r="DF72" s="281"/>
      <c r="DG72" s="281"/>
      <c r="DH72" s="281"/>
      <c r="DI72" s="281"/>
      <c r="DJ72" s="281"/>
      <c r="DK72" s="281"/>
      <c r="DL72" s="281"/>
      <c r="DM72" s="281"/>
      <c r="DN72" s="281"/>
      <c r="DO72" s="281"/>
      <c r="DP72" s="281"/>
      <c r="DQ72" s="281"/>
      <c r="DR72" s="281"/>
      <c r="DS72" s="281"/>
      <c r="DT72" s="281"/>
      <c r="DU72" s="281"/>
      <c r="DV72" s="281"/>
      <c r="DW72" s="281"/>
      <c r="DX72" s="281"/>
      <c r="DY72" s="281"/>
      <c r="DZ72" s="281"/>
      <c r="EA72" s="281"/>
      <c r="EB72" s="281"/>
      <c r="EC72" s="281"/>
      <c r="ED72" s="281"/>
      <c r="EE72" s="281"/>
      <c r="EF72" s="281"/>
      <c r="EG72" s="281"/>
      <c r="EH72" s="281"/>
      <c r="EI72" s="281"/>
      <c r="EJ72" s="281"/>
      <c r="EK72" s="281"/>
      <c r="EL72" s="281"/>
      <c r="EM72" s="281"/>
      <c r="EN72" s="281"/>
      <c r="EO72" s="281"/>
      <c r="EP72" s="281"/>
      <c r="EQ72" s="281"/>
      <c r="ER72" s="281"/>
      <c r="ES72" s="281"/>
      <c r="ET72" s="281"/>
      <c r="EU72" s="281"/>
      <c r="EV72" s="281"/>
      <c r="EW72" s="281"/>
      <c r="EX72" s="281"/>
      <c r="EY72" s="281"/>
      <c r="EZ72" s="281"/>
      <c r="FA72" s="281"/>
      <c r="FB72" s="281"/>
      <c r="FC72" s="281"/>
      <c r="FD72" s="281"/>
      <c r="FE72" s="281"/>
      <c r="FF72" s="281"/>
      <c r="FG72" s="281"/>
      <c r="FH72" s="281"/>
      <c r="FI72" s="281"/>
      <c r="FJ72" s="281"/>
      <c r="FK72" s="281"/>
      <c r="FL72" s="281"/>
    </row>
    <row r="73" spans="1:168" x14ac:dyDescent="0.25">
      <c r="A73" s="494"/>
      <c r="B73" s="1"/>
      <c r="C73" s="1"/>
      <c r="D73" s="2"/>
      <c r="E73" s="2"/>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217">
        <f>SUM(ST)+SUM(PA)+SUM(CA)</f>
        <v>0</v>
      </c>
      <c r="AN73" s="1" t="s">
        <v>706</v>
      </c>
      <c r="AO73" s="228"/>
      <c r="AP73" s="228"/>
      <c r="AQ73" s="228"/>
      <c r="AR73" s="228"/>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281"/>
      <c r="CB73" s="281"/>
      <c r="CC73" s="281"/>
      <c r="CD73" s="281"/>
      <c r="CE73" s="281"/>
      <c r="CF73" s="281"/>
      <c r="CG73" s="281"/>
      <c r="CH73" s="281"/>
      <c r="CI73" s="281"/>
      <c r="CJ73" s="281"/>
      <c r="CK73" s="281"/>
      <c r="CL73" s="281"/>
      <c r="CM73" s="281"/>
      <c r="CN73" s="281"/>
      <c r="CO73" s="281"/>
      <c r="CP73" s="281"/>
      <c r="CQ73" s="281"/>
      <c r="CR73" s="281"/>
      <c r="CS73" s="281"/>
      <c r="CT73" s="281"/>
      <c r="CU73" s="281"/>
      <c r="CV73" s="281"/>
      <c r="CW73" s="281"/>
      <c r="CX73" s="281"/>
      <c r="CY73" s="281"/>
      <c r="CZ73" s="281"/>
      <c r="DA73" s="281"/>
      <c r="DB73" s="281"/>
      <c r="DC73" s="281"/>
      <c r="DD73" s="281"/>
      <c r="DE73" s="281"/>
      <c r="DF73" s="281"/>
      <c r="DG73" s="281"/>
      <c r="DH73" s="281"/>
      <c r="DI73" s="281"/>
      <c r="DJ73" s="281"/>
      <c r="DK73" s="281"/>
      <c r="DL73" s="281"/>
      <c r="DM73" s="281"/>
      <c r="DN73" s="281"/>
      <c r="DO73" s="281"/>
      <c r="DP73" s="281"/>
      <c r="DQ73" s="281"/>
      <c r="DR73" s="281"/>
      <c r="DS73" s="281"/>
      <c r="DT73" s="281"/>
      <c r="DU73" s="281"/>
      <c r="DV73" s="281"/>
      <c r="DW73" s="281"/>
      <c r="DX73" s="281"/>
      <c r="DY73" s="281"/>
      <c r="DZ73" s="281"/>
      <c r="EA73" s="281"/>
      <c r="EB73" s="281"/>
      <c r="EC73" s="281"/>
      <c r="ED73" s="281"/>
      <c r="EE73" s="281"/>
      <c r="EF73" s="281"/>
      <c r="EG73" s="281"/>
      <c r="EH73" s="281"/>
      <c r="EI73" s="281"/>
      <c r="EJ73" s="281"/>
      <c r="EK73" s="281"/>
      <c r="EL73" s="281"/>
      <c r="EM73" s="281"/>
      <c r="EN73" s="281"/>
      <c r="EO73" s="281"/>
      <c r="EP73" s="281"/>
      <c r="EQ73" s="281"/>
      <c r="ER73" s="281"/>
      <c r="ES73" s="281"/>
      <c r="ET73" s="281"/>
      <c r="EU73" s="281"/>
      <c r="EV73" s="281"/>
      <c r="EW73" s="281"/>
      <c r="EX73" s="281"/>
      <c r="EY73" s="281"/>
      <c r="EZ73" s="281"/>
      <c r="FA73" s="281"/>
      <c r="FB73" s="281"/>
      <c r="FC73" s="281"/>
      <c r="FD73" s="281"/>
      <c r="FE73" s="281"/>
      <c r="FF73" s="281"/>
      <c r="FG73" s="281"/>
      <c r="FH73" s="281"/>
      <c r="FI73" s="281"/>
      <c r="FJ73" s="281"/>
      <c r="FK73" s="281"/>
      <c r="FL73" s="281"/>
    </row>
    <row r="74" spans="1:168" x14ac:dyDescent="0.25">
      <c r="A74" s="494"/>
      <c r="B74" s="1"/>
      <c r="C74" s="1"/>
      <c r="D74" s="2"/>
      <c r="E74" s="2"/>
      <c r="F74" s="1"/>
      <c r="G74" s="1"/>
      <c r="H74" s="1"/>
      <c r="I74" s="1"/>
      <c r="J74" s="1"/>
      <c r="K74" s="1"/>
      <c r="L74" s="1"/>
      <c r="M74" s="1"/>
      <c r="N74" s="1"/>
      <c r="O74" s="1"/>
      <c r="P74" s="1"/>
      <c r="Q74" s="1"/>
      <c r="R74" s="1"/>
      <c r="S74" s="1"/>
      <c r="T74" s="1"/>
      <c r="U74" s="1"/>
      <c r="V74" s="1"/>
      <c r="W74" s="217">
        <f>Find_1</f>
        <v>0</v>
      </c>
      <c r="X74" s="1"/>
      <c r="Y74" s="1"/>
      <c r="Z74" s="1"/>
      <c r="AA74" s="1"/>
      <c r="AB74" s="1"/>
      <c r="AC74" s="1"/>
      <c r="AD74" s="1"/>
      <c r="AE74" s="1"/>
      <c r="AF74" s="1"/>
      <c r="AG74" s="1"/>
      <c r="AH74" s="1"/>
      <c r="AI74" s="1"/>
      <c r="AJ74" s="1"/>
      <c r="AK74" s="1"/>
      <c r="AL74" s="1"/>
      <c r="AM74" s="217">
        <f>SUM(COUNTIF(Cause_Codes,"{C08a}"),COUNTIF(Cause_Codes,"{C08b}"),COUNTIF(Cause_Codes,"{C08c}"),COUNTIF(Cause_Codes,"{C08d}"),COUNTIF(Cause_Codes,"{C08e}"),COUNTIF(Cause_Codes,"{C08f}"))-COUNTA(CC08_Practices)</f>
        <v>0</v>
      </c>
      <c r="AN74" s="1" t="s">
        <v>707</v>
      </c>
      <c r="AO74" s="228"/>
      <c r="AP74" s="228"/>
      <c r="AQ74" s="228"/>
      <c r="AR74" s="228"/>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281"/>
      <c r="CB74" s="281"/>
      <c r="CC74" s="281"/>
      <c r="CD74" s="281"/>
      <c r="CE74" s="281"/>
      <c r="CF74" s="281"/>
      <c r="CG74" s="281"/>
      <c r="CH74" s="281"/>
      <c r="CI74" s="281"/>
      <c r="CJ74" s="281"/>
      <c r="CK74" s="281"/>
      <c r="CL74" s="281"/>
      <c r="CM74" s="281"/>
      <c r="CN74" s="281"/>
      <c r="CO74" s="281"/>
      <c r="CP74" s="281"/>
      <c r="CQ74" s="281"/>
      <c r="CR74" s="281"/>
      <c r="CS74" s="281"/>
      <c r="CT74" s="281"/>
      <c r="CU74" s="281"/>
      <c r="CV74" s="281"/>
      <c r="CW74" s="281"/>
      <c r="CX74" s="281"/>
      <c r="CY74" s="281"/>
      <c r="CZ74" s="281"/>
      <c r="DA74" s="281"/>
      <c r="DB74" s="281"/>
      <c r="DC74" s="281"/>
      <c r="DD74" s="281"/>
      <c r="DE74" s="281"/>
      <c r="DF74" s="281"/>
      <c r="DG74" s="281"/>
      <c r="DH74" s="281"/>
      <c r="DI74" s="281"/>
      <c r="DJ74" s="281"/>
      <c r="DK74" s="281"/>
      <c r="DL74" s="281"/>
      <c r="DM74" s="281"/>
      <c r="DN74" s="281"/>
      <c r="DO74" s="281"/>
      <c r="DP74" s="281"/>
      <c r="DQ74" s="281"/>
      <c r="DR74" s="281"/>
      <c r="DS74" s="281"/>
      <c r="DT74" s="281"/>
      <c r="DU74" s="281"/>
      <c r="DV74" s="281"/>
      <c r="DW74" s="281"/>
      <c r="DX74" s="281"/>
      <c r="DY74" s="281"/>
      <c r="DZ74" s="281"/>
      <c r="EA74" s="281"/>
      <c r="EB74" s="281"/>
      <c r="EC74" s="281"/>
      <c r="ED74" s="281"/>
      <c r="EE74" s="281"/>
      <c r="EF74" s="281"/>
      <c r="EG74" s="281"/>
      <c r="EH74" s="281"/>
      <c r="EI74" s="281"/>
      <c r="EJ74" s="281"/>
      <c r="EK74" s="281"/>
      <c r="EL74" s="281"/>
      <c r="EM74" s="281"/>
      <c r="EN74" s="281"/>
      <c r="EO74" s="281"/>
      <c r="EP74" s="281"/>
      <c r="EQ74" s="281"/>
      <c r="ER74" s="281"/>
      <c r="ES74" s="281"/>
      <c r="ET74" s="281"/>
      <c r="EU74" s="281"/>
      <c r="EV74" s="281"/>
      <c r="EW74" s="281"/>
      <c r="EX74" s="281"/>
      <c r="EY74" s="281"/>
      <c r="EZ74" s="281"/>
      <c r="FA74" s="281"/>
      <c r="FB74" s="281"/>
      <c r="FC74" s="281"/>
      <c r="FD74" s="281"/>
      <c r="FE74" s="281"/>
      <c r="FF74" s="281"/>
      <c r="FG74" s="281"/>
      <c r="FH74" s="281"/>
      <c r="FI74" s="281"/>
      <c r="FJ74" s="281"/>
      <c r="FK74" s="281"/>
      <c r="FL74" s="281"/>
    </row>
    <row r="75" spans="1:168" x14ac:dyDescent="0.25">
      <c r="A75" s="494"/>
      <c r="B75" s="1"/>
      <c r="C75" s="1"/>
      <c r="D75" s="2"/>
      <c r="E75" s="2"/>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217">
        <f>SUM(COUNTIF(Cause_Codes,"{C99}"),COUNTIF(Cause_Codes,"{S99}"))-COUNTA(Others)</f>
        <v>0</v>
      </c>
      <c r="AN75" s="1" t="s">
        <v>708</v>
      </c>
      <c r="AO75" s="228"/>
      <c r="AP75" s="228"/>
      <c r="AQ75" s="228"/>
      <c r="AR75" s="228"/>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281"/>
      <c r="CB75" s="281"/>
      <c r="CC75" s="281"/>
      <c r="CD75" s="281"/>
      <c r="CE75" s="281"/>
      <c r="CF75" s="281"/>
      <c r="CG75" s="281"/>
      <c r="CH75" s="281"/>
      <c r="CI75" s="281"/>
      <c r="CJ75" s="281"/>
      <c r="CK75" s="281"/>
      <c r="CL75" s="281"/>
      <c r="CM75" s="281"/>
      <c r="CN75" s="281"/>
      <c r="CO75" s="281"/>
      <c r="CP75" s="281"/>
      <c r="CQ75" s="281"/>
      <c r="CR75" s="281"/>
      <c r="CS75" s="281"/>
      <c r="CT75" s="281"/>
      <c r="CU75" s="281"/>
      <c r="CV75" s="281"/>
      <c r="CW75" s="281"/>
      <c r="CX75" s="281"/>
      <c r="CY75" s="281"/>
      <c r="CZ75" s="281"/>
      <c r="DA75" s="281"/>
      <c r="DB75" s="281"/>
      <c r="DC75" s="281"/>
      <c r="DD75" s="281"/>
      <c r="DE75" s="281"/>
      <c r="DF75" s="281"/>
      <c r="DG75" s="281"/>
      <c r="DH75" s="281"/>
      <c r="DI75" s="281"/>
      <c r="DJ75" s="281"/>
      <c r="DK75" s="281"/>
      <c r="DL75" s="281"/>
      <c r="DM75" s="281"/>
      <c r="DN75" s="281"/>
      <c r="DO75" s="281"/>
      <c r="DP75" s="281"/>
      <c r="DQ75" s="281"/>
      <c r="DR75" s="281"/>
      <c r="DS75" s="281"/>
      <c r="DT75" s="281"/>
      <c r="DU75" s="281"/>
      <c r="DV75" s="281"/>
      <c r="DW75" s="281"/>
      <c r="DX75" s="281"/>
      <c r="DY75" s="281"/>
      <c r="DZ75" s="281"/>
      <c r="EA75" s="281"/>
      <c r="EB75" s="281"/>
      <c r="EC75" s="281"/>
      <c r="ED75" s="281"/>
      <c r="EE75" s="281"/>
      <c r="EF75" s="281"/>
      <c r="EG75" s="281"/>
      <c r="EH75" s="281"/>
      <c r="EI75" s="281"/>
      <c r="EJ75" s="281"/>
      <c r="EK75" s="281"/>
      <c r="EL75" s="281"/>
      <c r="EM75" s="281"/>
      <c r="EN75" s="281"/>
      <c r="EO75" s="281"/>
      <c r="EP75" s="281"/>
      <c r="EQ75" s="281"/>
      <c r="ER75" s="281"/>
      <c r="ES75" s="281"/>
      <c r="ET75" s="281"/>
      <c r="EU75" s="281"/>
      <c r="EV75" s="281"/>
      <c r="EW75" s="281"/>
      <c r="EX75" s="281"/>
      <c r="EY75" s="281"/>
      <c r="EZ75" s="281"/>
      <c r="FA75" s="281"/>
      <c r="FB75" s="281"/>
      <c r="FC75" s="281"/>
      <c r="FD75" s="281"/>
      <c r="FE75" s="281"/>
      <c r="FF75" s="281"/>
      <c r="FG75" s="281"/>
      <c r="FH75" s="281"/>
      <c r="FI75" s="281"/>
      <c r="FJ75" s="281"/>
      <c r="FK75" s="281"/>
      <c r="FL75" s="281"/>
    </row>
    <row r="76" spans="1:168" x14ac:dyDescent="0.25">
      <c r="A76" s="494"/>
      <c r="B76" s="1"/>
      <c r="C76" s="1"/>
      <c r="D76" s="2"/>
      <c r="E76" s="2"/>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228"/>
      <c r="AP76" s="228"/>
      <c r="AQ76" s="228"/>
      <c r="AR76" s="228"/>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281"/>
      <c r="CB76" s="281"/>
      <c r="CC76" s="281"/>
      <c r="CD76" s="281"/>
      <c r="CE76" s="281"/>
      <c r="CF76" s="281"/>
      <c r="CG76" s="281"/>
      <c r="CH76" s="281"/>
      <c r="CI76" s="281"/>
      <c r="CJ76" s="281"/>
      <c r="CK76" s="281"/>
      <c r="CL76" s="281"/>
      <c r="CM76" s="281"/>
      <c r="CN76" s="281"/>
      <c r="CO76" s="281"/>
      <c r="CP76" s="281"/>
      <c r="CQ76" s="281"/>
      <c r="CR76" s="281"/>
      <c r="CS76" s="281"/>
      <c r="CT76" s="281"/>
      <c r="CU76" s="281"/>
      <c r="CV76" s="281"/>
      <c r="CW76" s="281"/>
      <c r="CX76" s="281"/>
      <c r="CY76" s="281"/>
      <c r="CZ76" s="281"/>
      <c r="DA76" s="281"/>
      <c r="DB76" s="281"/>
      <c r="DC76" s="281"/>
      <c r="DD76" s="281"/>
      <c r="DE76" s="281"/>
      <c r="DF76" s="281"/>
      <c r="DG76" s="281"/>
      <c r="DH76" s="281"/>
      <c r="DI76" s="281"/>
      <c r="DJ76" s="281"/>
      <c r="DK76" s="281"/>
      <c r="DL76" s="281"/>
      <c r="DM76" s="281"/>
      <c r="DN76" s="281"/>
      <c r="DO76" s="281"/>
      <c r="DP76" s="281"/>
      <c r="DQ76" s="281"/>
      <c r="DR76" s="281"/>
      <c r="DS76" s="281"/>
      <c r="DT76" s="281"/>
      <c r="DU76" s="281"/>
      <c r="DV76" s="281"/>
      <c r="DW76" s="281"/>
      <c r="DX76" s="281"/>
      <c r="DY76" s="281"/>
      <c r="DZ76" s="281"/>
      <c r="EA76" s="281"/>
      <c r="EB76" s="281"/>
      <c r="EC76" s="281"/>
      <c r="ED76" s="281"/>
      <c r="EE76" s="281"/>
      <c r="EF76" s="281"/>
      <c r="EG76" s="281"/>
      <c r="EH76" s="281"/>
      <c r="EI76" s="281"/>
      <c r="EJ76" s="281"/>
      <c r="EK76" s="281"/>
      <c r="EL76" s="281"/>
      <c r="EM76" s="281"/>
      <c r="EN76" s="281"/>
      <c r="EO76" s="281"/>
      <c r="EP76" s="281"/>
      <c r="EQ76" s="281"/>
      <c r="ER76" s="281"/>
      <c r="ES76" s="281"/>
      <c r="ET76" s="281"/>
      <c r="EU76" s="281"/>
      <c r="EV76" s="281"/>
      <c r="EW76" s="281"/>
      <c r="EX76" s="281"/>
      <c r="EY76" s="281"/>
      <c r="EZ76" s="281"/>
      <c r="FA76" s="281"/>
      <c r="FB76" s="281"/>
      <c r="FC76" s="281"/>
      <c r="FD76" s="281"/>
      <c r="FE76" s="281"/>
      <c r="FF76" s="281"/>
      <c r="FG76" s="281"/>
      <c r="FH76" s="281"/>
      <c r="FI76" s="281"/>
      <c r="FJ76" s="281"/>
      <c r="FK76" s="281"/>
      <c r="FL76" s="281"/>
    </row>
    <row r="77" spans="1:168" x14ac:dyDescent="0.25">
      <c r="A77" s="494"/>
      <c r="B77" s="1"/>
      <c r="C77" s="1"/>
      <c r="D77" s="2"/>
      <c r="E77" s="2"/>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228"/>
      <c r="AP77" s="228"/>
      <c r="AQ77" s="228"/>
      <c r="AR77" s="228"/>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281"/>
      <c r="CB77" s="281"/>
      <c r="CC77" s="281"/>
      <c r="CD77" s="281"/>
      <c r="CE77" s="281"/>
      <c r="CF77" s="281"/>
      <c r="CG77" s="281"/>
      <c r="CH77" s="281"/>
      <c r="CI77" s="281"/>
      <c r="CJ77" s="281"/>
      <c r="CK77" s="281"/>
      <c r="CL77" s="281"/>
      <c r="CM77" s="281"/>
      <c r="CN77" s="281"/>
      <c r="CO77" s="281"/>
      <c r="CP77" s="281"/>
      <c r="CQ77" s="281"/>
      <c r="CR77" s="281"/>
      <c r="CS77" s="281"/>
      <c r="CT77" s="281"/>
      <c r="CU77" s="281"/>
      <c r="CV77" s="281"/>
      <c r="CW77" s="281"/>
      <c r="CX77" s="281"/>
      <c r="CY77" s="281"/>
      <c r="CZ77" s="281"/>
      <c r="DA77" s="281"/>
      <c r="DB77" s="281"/>
      <c r="DC77" s="281"/>
      <c r="DD77" s="281"/>
      <c r="DE77" s="281"/>
      <c r="DF77" s="281"/>
      <c r="DG77" s="281"/>
      <c r="DH77" s="281"/>
      <c r="DI77" s="281"/>
      <c r="DJ77" s="281"/>
      <c r="DK77" s="281"/>
      <c r="DL77" s="281"/>
      <c r="DM77" s="281"/>
      <c r="DN77" s="281"/>
      <c r="DO77" s="281"/>
      <c r="DP77" s="281"/>
      <c r="DQ77" s="281"/>
      <c r="DR77" s="281"/>
      <c r="DS77" s="281"/>
      <c r="DT77" s="281"/>
      <c r="DU77" s="281"/>
      <c r="DV77" s="281"/>
      <c r="DW77" s="281"/>
      <c r="DX77" s="281"/>
      <c r="DY77" s="281"/>
      <c r="DZ77" s="281"/>
      <c r="EA77" s="281"/>
      <c r="EB77" s="281"/>
      <c r="EC77" s="281"/>
      <c r="ED77" s="281"/>
      <c r="EE77" s="281"/>
      <c r="EF77" s="281"/>
      <c r="EG77" s="281"/>
      <c r="EH77" s="281"/>
      <c r="EI77" s="281"/>
      <c r="EJ77" s="281"/>
      <c r="EK77" s="281"/>
      <c r="EL77" s="281"/>
      <c r="EM77" s="281"/>
      <c r="EN77" s="281"/>
      <c r="EO77" s="281"/>
      <c r="EP77" s="281"/>
      <c r="EQ77" s="281"/>
      <c r="ER77" s="281"/>
      <c r="ES77" s="281"/>
      <c r="ET77" s="281"/>
      <c r="EU77" s="281"/>
      <c r="EV77" s="281"/>
      <c r="EW77" s="281"/>
      <c r="EX77" s="281"/>
      <c r="EY77" s="281"/>
      <c r="EZ77" s="281"/>
      <c r="FA77" s="281"/>
      <c r="FB77" s="281"/>
      <c r="FC77" s="281"/>
      <c r="FD77" s="281"/>
      <c r="FE77" s="281"/>
      <c r="FF77" s="281"/>
      <c r="FG77" s="281"/>
      <c r="FH77" s="281"/>
      <c r="FI77" s="281"/>
      <c r="FJ77" s="281"/>
      <c r="FK77" s="281"/>
      <c r="FL77" s="281"/>
    </row>
    <row r="78" spans="1:168" x14ac:dyDescent="0.25">
      <c r="A78" s="494"/>
      <c r="B78" s="1"/>
      <c r="C78" s="1"/>
      <c r="D78" s="2"/>
      <c r="E78" s="2"/>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228"/>
      <c r="AP78" s="228"/>
      <c r="AQ78" s="228"/>
      <c r="AR78" s="228"/>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281"/>
      <c r="CB78" s="281"/>
      <c r="CC78" s="281"/>
      <c r="CD78" s="281"/>
      <c r="CE78" s="281"/>
      <c r="CF78" s="281"/>
      <c r="CG78" s="281"/>
      <c r="CH78" s="281"/>
      <c r="CI78" s="281"/>
      <c r="CJ78" s="281"/>
      <c r="CK78" s="281"/>
      <c r="CL78" s="281"/>
      <c r="CM78" s="281"/>
      <c r="CN78" s="281"/>
      <c r="CO78" s="281"/>
      <c r="CP78" s="281"/>
      <c r="CQ78" s="281"/>
      <c r="CR78" s="281"/>
      <c r="CS78" s="281"/>
      <c r="CT78" s="281"/>
      <c r="CU78" s="281"/>
      <c r="CV78" s="281"/>
      <c r="CW78" s="281"/>
      <c r="CX78" s="281"/>
      <c r="CY78" s="281"/>
      <c r="CZ78" s="281"/>
      <c r="DA78" s="281"/>
      <c r="DB78" s="281"/>
      <c r="DC78" s="281"/>
      <c r="DD78" s="281"/>
      <c r="DE78" s="281"/>
      <c r="DF78" s="281"/>
      <c r="DG78" s="281"/>
      <c r="DH78" s="281"/>
      <c r="DI78" s="281"/>
      <c r="DJ78" s="281"/>
      <c r="DK78" s="281"/>
      <c r="DL78" s="281"/>
      <c r="DM78" s="281"/>
      <c r="DN78" s="281"/>
      <c r="DO78" s="281"/>
      <c r="DP78" s="281"/>
      <c r="DQ78" s="281"/>
      <c r="DR78" s="281"/>
      <c r="DS78" s="281"/>
      <c r="DT78" s="281"/>
      <c r="DU78" s="281"/>
      <c r="DV78" s="281"/>
      <c r="DW78" s="281"/>
      <c r="DX78" s="281"/>
      <c r="DY78" s="281"/>
      <c r="DZ78" s="281"/>
      <c r="EA78" s="281"/>
      <c r="EB78" s="281"/>
      <c r="EC78" s="281"/>
      <c r="ED78" s="281"/>
      <c r="EE78" s="281"/>
      <c r="EF78" s="281"/>
      <c r="EG78" s="281"/>
      <c r="EH78" s="281"/>
      <c r="EI78" s="281"/>
      <c r="EJ78" s="281"/>
      <c r="EK78" s="281"/>
      <c r="EL78" s="281"/>
      <c r="EM78" s="281"/>
      <c r="EN78" s="281"/>
      <c r="EO78" s="281"/>
      <c r="EP78" s="281"/>
      <c r="EQ78" s="281"/>
      <c r="ER78" s="281"/>
      <c r="ES78" s="281"/>
      <c r="ET78" s="281"/>
      <c r="EU78" s="281"/>
      <c r="EV78" s="281"/>
      <c r="EW78" s="281"/>
      <c r="EX78" s="281"/>
      <c r="EY78" s="281"/>
      <c r="EZ78" s="281"/>
      <c r="FA78" s="281"/>
      <c r="FB78" s="281"/>
      <c r="FC78" s="281"/>
      <c r="FD78" s="281"/>
      <c r="FE78" s="281"/>
      <c r="FF78" s="281"/>
      <c r="FG78" s="281"/>
      <c r="FH78" s="281"/>
      <c r="FI78" s="281"/>
      <c r="FJ78" s="281"/>
      <c r="FK78" s="281"/>
      <c r="FL78" s="281"/>
    </row>
    <row r="79" spans="1:168" x14ac:dyDescent="0.25">
      <c r="A79" s="494"/>
      <c r="B79" s="1"/>
      <c r="C79" s="1"/>
      <c r="D79" s="2"/>
      <c r="E79" s="2"/>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228"/>
      <c r="AP79" s="228"/>
      <c r="AQ79" s="228"/>
      <c r="AR79" s="228"/>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281"/>
      <c r="CB79" s="281"/>
      <c r="CC79" s="281"/>
      <c r="CD79" s="281"/>
      <c r="CE79" s="281"/>
      <c r="CF79" s="281"/>
      <c r="CG79" s="281"/>
      <c r="CH79" s="281"/>
      <c r="CI79" s="281"/>
      <c r="CJ79" s="281"/>
      <c r="CK79" s="281"/>
      <c r="CL79" s="281"/>
      <c r="CM79" s="281"/>
      <c r="CN79" s="281"/>
      <c r="CO79" s="281"/>
      <c r="CP79" s="281"/>
      <c r="CQ79" s="281"/>
      <c r="CR79" s="281"/>
      <c r="CS79" s="281"/>
      <c r="CT79" s="281"/>
      <c r="CU79" s="281"/>
      <c r="CV79" s="281"/>
      <c r="CW79" s="281"/>
      <c r="CX79" s="281"/>
      <c r="CY79" s="281"/>
      <c r="CZ79" s="281"/>
      <c r="DA79" s="281"/>
      <c r="DB79" s="281"/>
      <c r="DC79" s="281"/>
      <c r="DD79" s="281"/>
      <c r="DE79" s="281"/>
      <c r="DF79" s="281"/>
      <c r="DG79" s="281"/>
      <c r="DH79" s="281"/>
      <c r="DI79" s="281"/>
      <c r="DJ79" s="281"/>
      <c r="DK79" s="281"/>
      <c r="DL79" s="281"/>
      <c r="DM79" s="281"/>
      <c r="DN79" s="281"/>
      <c r="DO79" s="281"/>
      <c r="DP79" s="281"/>
      <c r="DQ79" s="281"/>
      <c r="DR79" s="281"/>
      <c r="DS79" s="281"/>
      <c r="DT79" s="281"/>
      <c r="DU79" s="281"/>
      <c r="DV79" s="281"/>
      <c r="DW79" s="281"/>
      <c r="DX79" s="281"/>
      <c r="DY79" s="281"/>
      <c r="DZ79" s="281"/>
      <c r="EA79" s="281"/>
      <c r="EB79" s="281"/>
      <c r="EC79" s="281"/>
      <c r="ED79" s="281"/>
      <c r="EE79" s="281"/>
      <c r="EF79" s="281"/>
      <c r="EG79" s="281"/>
      <c r="EH79" s="281"/>
      <c r="EI79" s="281"/>
      <c r="EJ79" s="281"/>
      <c r="EK79" s="281"/>
      <c r="EL79" s="281"/>
      <c r="EM79" s="281"/>
      <c r="EN79" s="281"/>
      <c r="EO79" s="281"/>
      <c r="EP79" s="281"/>
      <c r="EQ79" s="281"/>
      <c r="ER79" s="281"/>
      <c r="ES79" s="281"/>
      <c r="ET79" s="281"/>
      <c r="EU79" s="281"/>
      <c r="EV79" s="281"/>
      <c r="EW79" s="281"/>
      <c r="EX79" s="281"/>
      <c r="EY79" s="281"/>
      <c r="EZ79" s="281"/>
      <c r="FA79" s="281"/>
      <c r="FB79" s="281"/>
      <c r="FC79" s="281"/>
      <c r="FD79" s="281"/>
      <c r="FE79" s="281"/>
      <c r="FF79" s="281"/>
      <c r="FG79" s="281"/>
      <c r="FH79" s="281"/>
      <c r="FI79" s="281"/>
      <c r="FJ79" s="281"/>
      <c r="FK79" s="281"/>
      <c r="FL79" s="281"/>
    </row>
    <row r="80" spans="1:168" x14ac:dyDescent="0.25">
      <c r="A80" s="494"/>
      <c r="B80" s="1"/>
      <c r="C80" s="1"/>
      <c r="D80" s="2"/>
      <c r="E80" s="2"/>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228"/>
      <c r="AP80" s="228"/>
      <c r="AQ80" s="228"/>
      <c r="AR80" s="228"/>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281"/>
      <c r="CB80" s="281"/>
      <c r="CC80" s="281"/>
      <c r="CD80" s="281"/>
      <c r="CE80" s="281"/>
      <c r="CF80" s="281"/>
      <c r="CG80" s="281"/>
      <c r="CH80" s="281"/>
      <c r="CI80" s="281"/>
      <c r="CJ80" s="281"/>
      <c r="CK80" s="281"/>
      <c r="CL80" s="281"/>
      <c r="CM80" s="281"/>
      <c r="CN80" s="281"/>
      <c r="CO80" s="281"/>
      <c r="CP80" s="281"/>
      <c r="CQ80" s="281"/>
      <c r="CR80" s="281"/>
      <c r="CS80" s="281"/>
      <c r="CT80" s="281"/>
      <c r="CU80" s="281"/>
      <c r="CV80" s="281"/>
      <c r="CW80" s="281"/>
      <c r="CX80" s="281"/>
      <c r="CY80" s="281"/>
      <c r="CZ80" s="281"/>
      <c r="DA80" s="281"/>
      <c r="DB80" s="281"/>
      <c r="DC80" s="281"/>
      <c r="DD80" s="281"/>
      <c r="DE80" s="281"/>
      <c r="DF80" s="281"/>
      <c r="DG80" s="281"/>
      <c r="DH80" s="281"/>
      <c r="DI80" s="281"/>
      <c r="DJ80" s="281"/>
      <c r="DK80" s="281"/>
      <c r="DL80" s="281"/>
      <c r="DM80" s="281"/>
      <c r="DN80" s="281"/>
      <c r="DO80" s="281"/>
      <c r="DP80" s="281"/>
      <c r="DQ80" s="281"/>
      <c r="DR80" s="281"/>
      <c r="DS80" s="281"/>
      <c r="DT80" s="281"/>
      <c r="DU80" s="281"/>
      <c r="DV80" s="281"/>
      <c r="DW80" s="281"/>
      <c r="DX80" s="281"/>
      <c r="DY80" s="281"/>
      <c r="DZ80" s="281"/>
      <c r="EA80" s="281"/>
      <c r="EB80" s="281"/>
      <c r="EC80" s="281"/>
      <c r="ED80" s="281"/>
      <c r="EE80" s="281"/>
      <c r="EF80" s="281"/>
      <c r="EG80" s="281"/>
      <c r="EH80" s="281"/>
      <c r="EI80" s="281"/>
      <c r="EJ80" s="281"/>
      <c r="EK80" s="281"/>
      <c r="EL80" s="281"/>
      <c r="EM80" s="281"/>
      <c r="EN80" s="281"/>
      <c r="EO80" s="281"/>
      <c r="EP80" s="281"/>
      <c r="EQ80" s="281"/>
      <c r="ER80" s="281"/>
      <c r="ES80" s="281"/>
      <c r="ET80" s="281"/>
      <c r="EU80" s="281"/>
      <c r="EV80" s="281"/>
      <c r="EW80" s="281"/>
      <c r="EX80" s="281"/>
      <c r="EY80" s="281"/>
      <c r="EZ80" s="281"/>
      <c r="FA80" s="281"/>
      <c r="FB80" s="281"/>
      <c r="FC80" s="281"/>
      <c r="FD80" s="281"/>
      <c r="FE80" s="281"/>
      <c r="FF80" s="281"/>
      <c r="FG80" s="281"/>
      <c r="FH80" s="281"/>
      <c r="FI80" s="281"/>
      <c r="FJ80" s="281"/>
      <c r="FK80" s="281"/>
      <c r="FL80" s="281"/>
    </row>
    <row r="81" spans="1:168" x14ac:dyDescent="0.25">
      <c r="A81" s="494"/>
      <c r="B81" s="1"/>
      <c r="C81" s="1"/>
      <c r="D81" s="2"/>
      <c r="E81" s="2"/>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228"/>
      <c r="AP81" s="228"/>
      <c r="AQ81" s="228"/>
      <c r="AR81" s="228"/>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281"/>
      <c r="CB81" s="281"/>
      <c r="CC81" s="281"/>
      <c r="CD81" s="281"/>
      <c r="CE81" s="281"/>
      <c r="CF81" s="281"/>
      <c r="CG81" s="281"/>
      <c r="CH81" s="281"/>
      <c r="CI81" s="281"/>
      <c r="CJ81" s="281"/>
      <c r="CK81" s="281"/>
      <c r="CL81" s="281"/>
      <c r="CM81" s="281"/>
      <c r="CN81" s="281"/>
      <c r="CO81" s="281"/>
      <c r="CP81" s="281"/>
      <c r="CQ81" s="281"/>
      <c r="CR81" s="281"/>
      <c r="CS81" s="281"/>
      <c r="CT81" s="281"/>
      <c r="CU81" s="281"/>
      <c r="CV81" s="281"/>
      <c r="CW81" s="281"/>
      <c r="CX81" s="281"/>
      <c r="CY81" s="281"/>
      <c r="CZ81" s="281"/>
      <c r="DA81" s="281"/>
      <c r="DB81" s="281"/>
      <c r="DC81" s="281"/>
      <c r="DD81" s="281"/>
      <c r="DE81" s="281"/>
      <c r="DF81" s="281"/>
      <c r="DG81" s="281"/>
      <c r="DH81" s="281"/>
      <c r="DI81" s="281"/>
      <c r="DJ81" s="281"/>
      <c r="DK81" s="281"/>
      <c r="DL81" s="281"/>
      <c r="DM81" s="281"/>
      <c r="DN81" s="281"/>
      <c r="DO81" s="281"/>
      <c r="DP81" s="281"/>
      <c r="DQ81" s="281"/>
      <c r="DR81" s="281"/>
      <c r="DS81" s="281"/>
      <c r="DT81" s="281"/>
      <c r="DU81" s="281"/>
      <c r="DV81" s="281"/>
      <c r="DW81" s="281"/>
      <c r="DX81" s="281"/>
      <c r="DY81" s="281"/>
      <c r="DZ81" s="281"/>
      <c r="EA81" s="281"/>
      <c r="EB81" s="281"/>
      <c r="EC81" s="281"/>
      <c r="ED81" s="281"/>
      <c r="EE81" s="281"/>
      <c r="EF81" s="281"/>
      <c r="EG81" s="281"/>
      <c r="EH81" s="281"/>
      <c r="EI81" s="281"/>
      <c r="EJ81" s="281"/>
      <c r="EK81" s="281"/>
      <c r="EL81" s="281"/>
      <c r="EM81" s="281"/>
      <c r="EN81" s="281"/>
      <c r="EO81" s="281"/>
      <c r="EP81" s="281"/>
      <c r="EQ81" s="281"/>
      <c r="ER81" s="281"/>
      <c r="ES81" s="281"/>
      <c r="ET81" s="281"/>
      <c r="EU81" s="281"/>
      <c r="EV81" s="281"/>
      <c r="EW81" s="281"/>
      <c r="EX81" s="281"/>
      <c r="EY81" s="281"/>
      <c r="EZ81" s="281"/>
      <c r="FA81" s="281"/>
      <c r="FB81" s="281"/>
      <c r="FC81" s="281"/>
      <c r="FD81" s="281"/>
      <c r="FE81" s="281"/>
      <c r="FF81" s="281"/>
      <c r="FG81" s="281"/>
      <c r="FH81" s="281"/>
      <c r="FI81" s="281"/>
      <c r="FJ81" s="281"/>
      <c r="FK81" s="281"/>
      <c r="FL81" s="281"/>
    </row>
    <row r="82" spans="1:168" x14ac:dyDescent="0.25">
      <c r="A82" s="494"/>
      <c r="B82" s="1"/>
      <c r="C82" s="1"/>
      <c r="D82" s="2"/>
      <c r="E82" s="2"/>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228"/>
      <c r="AP82" s="228"/>
      <c r="AQ82" s="228"/>
      <c r="AR82" s="228"/>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281"/>
      <c r="CB82" s="281"/>
      <c r="CC82" s="281"/>
      <c r="CD82" s="281"/>
      <c r="CE82" s="281"/>
      <c r="CF82" s="281"/>
      <c r="CG82" s="281"/>
      <c r="CH82" s="281"/>
      <c r="CI82" s="281"/>
      <c r="CJ82" s="281"/>
      <c r="CK82" s="281"/>
      <c r="CL82" s="281"/>
      <c r="CM82" s="281"/>
      <c r="CN82" s="281"/>
      <c r="CO82" s="281"/>
      <c r="CP82" s="281"/>
      <c r="CQ82" s="281"/>
      <c r="CR82" s="281"/>
      <c r="CS82" s="281"/>
      <c r="CT82" s="281"/>
      <c r="CU82" s="281"/>
      <c r="CV82" s="281"/>
      <c r="CW82" s="281"/>
      <c r="CX82" s="281"/>
      <c r="CY82" s="281"/>
      <c r="CZ82" s="281"/>
      <c r="DA82" s="281"/>
      <c r="DB82" s="281"/>
      <c r="DC82" s="281"/>
      <c r="DD82" s="281"/>
      <c r="DE82" s="281"/>
      <c r="DF82" s="281"/>
      <c r="DG82" s="281"/>
      <c r="DH82" s="281"/>
      <c r="DI82" s="281"/>
      <c r="DJ82" s="281"/>
      <c r="DK82" s="281"/>
      <c r="DL82" s="281"/>
      <c r="DM82" s="281"/>
      <c r="DN82" s="281"/>
      <c r="DO82" s="281"/>
      <c r="DP82" s="281"/>
      <c r="DQ82" s="281"/>
      <c r="DR82" s="281"/>
      <c r="DS82" s="281"/>
      <c r="DT82" s="281"/>
      <c r="DU82" s="281"/>
      <c r="DV82" s="281"/>
      <c r="DW82" s="281"/>
      <c r="DX82" s="281"/>
      <c r="DY82" s="281"/>
      <c r="DZ82" s="281"/>
      <c r="EA82" s="281"/>
      <c r="EB82" s="281"/>
      <c r="EC82" s="281"/>
      <c r="ED82" s="281"/>
      <c r="EE82" s="281"/>
      <c r="EF82" s="281"/>
      <c r="EG82" s="281"/>
      <c r="EH82" s="281"/>
      <c r="EI82" s="281"/>
      <c r="EJ82" s="281"/>
      <c r="EK82" s="281"/>
      <c r="EL82" s="281"/>
      <c r="EM82" s="281"/>
      <c r="EN82" s="281"/>
      <c r="EO82" s="281"/>
      <c r="EP82" s="281"/>
      <c r="EQ82" s="281"/>
      <c r="ER82" s="281"/>
      <c r="ES82" s="281"/>
      <c r="ET82" s="281"/>
      <c r="EU82" s="281"/>
      <c r="EV82" s="281"/>
      <c r="EW82" s="281"/>
      <c r="EX82" s="281"/>
      <c r="EY82" s="281"/>
      <c r="EZ82" s="281"/>
      <c r="FA82" s="281"/>
      <c r="FB82" s="281"/>
      <c r="FC82" s="281"/>
      <c r="FD82" s="281"/>
      <c r="FE82" s="281"/>
      <c r="FF82" s="281"/>
      <c r="FG82" s="281"/>
      <c r="FH82" s="281"/>
      <c r="FI82" s="281"/>
      <c r="FJ82" s="281"/>
      <c r="FK82" s="281"/>
      <c r="FL82" s="281"/>
    </row>
    <row r="83" spans="1:168" x14ac:dyDescent="0.25">
      <c r="A83" s="494"/>
      <c r="B83" s="1"/>
      <c r="C83" s="1"/>
      <c r="D83" s="2"/>
      <c r="E83" s="2"/>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228"/>
      <c r="AP83" s="228"/>
      <c r="AQ83" s="228"/>
      <c r="AR83" s="228"/>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281"/>
      <c r="CB83" s="281"/>
      <c r="CC83" s="281"/>
      <c r="CD83" s="281"/>
      <c r="CE83" s="281"/>
      <c r="CF83" s="281"/>
      <c r="CG83" s="281"/>
      <c r="CH83" s="281"/>
      <c r="CI83" s="281"/>
      <c r="CJ83" s="281"/>
      <c r="CK83" s="281"/>
      <c r="CL83" s="281"/>
      <c r="CM83" s="281"/>
      <c r="CN83" s="281"/>
      <c r="CO83" s="281"/>
      <c r="CP83" s="281"/>
      <c r="CQ83" s="281"/>
      <c r="CR83" s="281"/>
      <c r="CS83" s="281"/>
      <c r="CT83" s="281"/>
      <c r="CU83" s="281"/>
      <c r="CV83" s="281"/>
      <c r="CW83" s="281"/>
      <c r="CX83" s="281"/>
      <c r="CY83" s="281"/>
      <c r="CZ83" s="281"/>
      <c r="DA83" s="281"/>
      <c r="DB83" s="281"/>
      <c r="DC83" s="281"/>
      <c r="DD83" s="281"/>
      <c r="DE83" s="281"/>
      <c r="DF83" s="281"/>
      <c r="DG83" s="281"/>
      <c r="DH83" s="281"/>
      <c r="DI83" s="281"/>
      <c r="DJ83" s="281"/>
      <c r="DK83" s="281"/>
      <c r="DL83" s="281"/>
      <c r="DM83" s="281"/>
      <c r="DN83" s="281"/>
      <c r="DO83" s="281"/>
      <c r="DP83" s="281"/>
      <c r="DQ83" s="281"/>
      <c r="DR83" s="281"/>
      <c r="DS83" s="281"/>
      <c r="DT83" s="281"/>
      <c r="DU83" s="281"/>
      <c r="DV83" s="281"/>
      <c r="DW83" s="281"/>
      <c r="DX83" s="281"/>
      <c r="DY83" s="281"/>
      <c r="DZ83" s="281"/>
      <c r="EA83" s="281"/>
      <c r="EB83" s="281"/>
      <c r="EC83" s="281"/>
      <c r="ED83" s="281"/>
      <c r="EE83" s="281"/>
      <c r="EF83" s="281"/>
      <c r="EG83" s="281"/>
      <c r="EH83" s="281"/>
      <c r="EI83" s="281"/>
      <c r="EJ83" s="281"/>
      <c r="EK83" s="281"/>
      <c r="EL83" s="281"/>
      <c r="EM83" s="281"/>
      <c r="EN83" s="281"/>
      <c r="EO83" s="281"/>
      <c r="EP83" s="281"/>
      <c r="EQ83" s="281"/>
      <c r="ER83" s="281"/>
      <c r="ES83" s="281"/>
      <c r="ET83" s="281"/>
      <c r="EU83" s="281"/>
      <c r="EV83" s="281"/>
      <c r="EW83" s="281"/>
      <c r="EX83" s="281"/>
      <c r="EY83" s="281"/>
      <c r="EZ83" s="281"/>
      <c r="FA83" s="281"/>
      <c r="FB83" s="281"/>
      <c r="FC83" s="281"/>
      <c r="FD83" s="281"/>
      <c r="FE83" s="281"/>
      <c r="FF83" s="281"/>
      <c r="FG83" s="281"/>
      <c r="FH83" s="281"/>
      <c r="FI83" s="281"/>
      <c r="FJ83" s="281"/>
      <c r="FK83" s="281"/>
      <c r="FL83" s="281"/>
    </row>
    <row r="84" spans="1:168" x14ac:dyDescent="0.25">
      <c r="A84" s="494"/>
      <c r="B84" s="1"/>
      <c r="C84" s="1"/>
      <c r="D84" s="2"/>
      <c r="E84" s="2"/>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228"/>
      <c r="AP84" s="228"/>
      <c r="AQ84" s="228"/>
      <c r="AR84" s="228"/>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281"/>
      <c r="CB84" s="281"/>
      <c r="CC84" s="281"/>
      <c r="CD84" s="281"/>
      <c r="CE84" s="281"/>
      <c r="CF84" s="281"/>
      <c r="CG84" s="281"/>
      <c r="CH84" s="281"/>
      <c r="CI84" s="281"/>
      <c r="CJ84" s="281"/>
      <c r="CK84" s="281"/>
      <c r="CL84" s="281"/>
      <c r="CM84" s="281"/>
      <c r="CN84" s="281"/>
      <c r="CO84" s="281"/>
      <c r="CP84" s="281"/>
      <c r="CQ84" s="281"/>
      <c r="CR84" s="281"/>
      <c r="CS84" s="281"/>
      <c r="CT84" s="281"/>
      <c r="CU84" s="281"/>
      <c r="CV84" s="281"/>
      <c r="CW84" s="281"/>
      <c r="CX84" s="281"/>
      <c r="CY84" s="281"/>
      <c r="CZ84" s="281"/>
      <c r="DA84" s="281"/>
      <c r="DB84" s="281"/>
      <c r="DC84" s="281"/>
      <c r="DD84" s="281"/>
      <c r="DE84" s="281"/>
      <c r="DF84" s="281"/>
      <c r="DG84" s="281"/>
      <c r="DH84" s="281"/>
      <c r="DI84" s="281"/>
      <c r="DJ84" s="281"/>
      <c r="DK84" s="281"/>
      <c r="DL84" s="281"/>
      <c r="DM84" s="281"/>
      <c r="DN84" s="281"/>
      <c r="DO84" s="281"/>
      <c r="DP84" s="281"/>
      <c r="DQ84" s="281"/>
      <c r="DR84" s="281"/>
      <c r="DS84" s="281"/>
      <c r="DT84" s="281"/>
      <c r="DU84" s="281"/>
      <c r="DV84" s="281"/>
      <c r="DW84" s="281"/>
      <c r="DX84" s="281"/>
      <c r="DY84" s="281"/>
      <c r="DZ84" s="281"/>
      <c r="EA84" s="281"/>
      <c r="EB84" s="281"/>
      <c r="EC84" s="281"/>
      <c r="ED84" s="281"/>
      <c r="EE84" s="281"/>
      <c r="EF84" s="281"/>
      <c r="EG84" s="281"/>
      <c r="EH84" s="281"/>
      <c r="EI84" s="281"/>
      <c r="EJ84" s="281"/>
      <c r="EK84" s="281"/>
      <c r="EL84" s="281"/>
      <c r="EM84" s="281"/>
      <c r="EN84" s="281"/>
      <c r="EO84" s="281"/>
      <c r="EP84" s="281"/>
      <c r="EQ84" s="281"/>
      <c r="ER84" s="281"/>
      <c r="ES84" s="281"/>
      <c r="ET84" s="281"/>
      <c r="EU84" s="281"/>
      <c r="EV84" s="281"/>
      <c r="EW84" s="281"/>
      <c r="EX84" s="281"/>
      <c r="EY84" s="281"/>
      <c r="EZ84" s="281"/>
      <c r="FA84" s="281"/>
      <c r="FB84" s="281"/>
      <c r="FC84" s="281"/>
      <c r="FD84" s="281"/>
      <c r="FE84" s="281"/>
      <c r="FF84" s="281"/>
      <c r="FG84" s="281"/>
      <c r="FH84" s="281"/>
      <c r="FI84" s="281"/>
      <c r="FJ84" s="281"/>
      <c r="FK84" s="281"/>
      <c r="FL84" s="281"/>
    </row>
    <row r="85" spans="1:168" x14ac:dyDescent="0.25">
      <c r="A85" s="494"/>
      <c r="B85" s="1"/>
      <c r="C85" s="1"/>
      <c r="D85" s="2"/>
      <c r="E85" s="2"/>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228"/>
      <c r="AP85" s="228"/>
      <c r="AQ85" s="228"/>
      <c r="AR85" s="228"/>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281"/>
      <c r="CB85" s="281"/>
      <c r="CC85" s="281"/>
      <c r="CD85" s="281"/>
      <c r="CE85" s="281"/>
      <c r="CF85" s="281"/>
      <c r="CG85" s="281"/>
      <c r="CH85" s="281"/>
      <c r="CI85" s="281"/>
      <c r="CJ85" s="281"/>
      <c r="CK85" s="281"/>
      <c r="CL85" s="281"/>
      <c r="CM85" s="281"/>
      <c r="CN85" s="281"/>
      <c r="CO85" s="281"/>
      <c r="CP85" s="281"/>
      <c r="CQ85" s="281"/>
      <c r="CR85" s="281"/>
      <c r="CS85" s="281"/>
      <c r="CT85" s="281"/>
      <c r="CU85" s="281"/>
      <c r="CV85" s="281"/>
      <c r="CW85" s="281"/>
      <c r="CX85" s="281"/>
      <c r="CY85" s="281"/>
      <c r="CZ85" s="281"/>
      <c r="DA85" s="281"/>
      <c r="DB85" s="281"/>
      <c r="DC85" s="281"/>
      <c r="DD85" s="281"/>
      <c r="DE85" s="281"/>
      <c r="DF85" s="281"/>
      <c r="DG85" s="281"/>
      <c r="DH85" s="281"/>
      <c r="DI85" s="281"/>
      <c r="DJ85" s="281"/>
      <c r="DK85" s="281"/>
      <c r="DL85" s="281"/>
      <c r="DM85" s="281"/>
      <c r="DN85" s="281"/>
      <c r="DO85" s="281"/>
      <c r="DP85" s="281"/>
      <c r="DQ85" s="281"/>
      <c r="DR85" s="281"/>
      <c r="DS85" s="281"/>
      <c r="DT85" s="281"/>
      <c r="DU85" s="281"/>
      <c r="DV85" s="281"/>
      <c r="DW85" s="281"/>
      <c r="DX85" s="281"/>
      <c r="DY85" s="281"/>
      <c r="DZ85" s="281"/>
      <c r="EA85" s="281"/>
      <c r="EB85" s="281"/>
      <c r="EC85" s="281"/>
      <c r="ED85" s="281"/>
      <c r="EE85" s="281"/>
      <c r="EF85" s="281"/>
      <c r="EG85" s="281"/>
      <c r="EH85" s="281"/>
      <c r="EI85" s="281"/>
      <c r="EJ85" s="281"/>
      <c r="EK85" s="281"/>
      <c r="EL85" s="281"/>
      <c r="EM85" s="281"/>
      <c r="EN85" s="281"/>
      <c r="EO85" s="281"/>
      <c r="EP85" s="281"/>
      <c r="EQ85" s="281"/>
      <c r="ER85" s="281"/>
      <c r="ES85" s="281"/>
      <c r="ET85" s="281"/>
      <c r="EU85" s="281"/>
      <c r="EV85" s="281"/>
      <c r="EW85" s="281"/>
      <c r="EX85" s="281"/>
      <c r="EY85" s="281"/>
      <c r="EZ85" s="281"/>
      <c r="FA85" s="281"/>
      <c r="FB85" s="281"/>
      <c r="FC85" s="281"/>
      <c r="FD85" s="281"/>
      <c r="FE85" s="281"/>
      <c r="FF85" s="281"/>
      <c r="FG85" s="281"/>
      <c r="FH85" s="281"/>
      <c r="FI85" s="281"/>
      <c r="FJ85" s="281"/>
      <c r="FK85" s="281"/>
      <c r="FL85" s="281"/>
    </row>
    <row r="86" spans="1:168" x14ac:dyDescent="0.25">
      <c r="A86" s="494"/>
      <c r="B86" s="1"/>
      <c r="C86" s="1"/>
      <c r="D86" s="2"/>
      <c r="E86" s="2"/>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281"/>
      <c r="CB86" s="281"/>
      <c r="CC86" s="281"/>
      <c r="CD86" s="281"/>
      <c r="CE86" s="281"/>
      <c r="CF86" s="281"/>
      <c r="CG86" s="281"/>
      <c r="CH86" s="281"/>
      <c r="CI86" s="281"/>
      <c r="CJ86" s="281"/>
      <c r="CK86" s="281"/>
      <c r="CL86" s="281"/>
      <c r="CM86" s="281"/>
      <c r="CN86" s="281"/>
      <c r="CO86" s="281"/>
      <c r="CP86" s="281"/>
      <c r="CQ86" s="281"/>
      <c r="CR86" s="281"/>
      <c r="CS86" s="281"/>
      <c r="CT86" s="281"/>
      <c r="CU86" s="281"/>
      <c r="CV86" s="281"/>
      <c r="CW86" s="281"/>
      <c r="CX86" s="281"/>
      <c r="CY86" s="281"/>
      <c r="CZ86" s="281"/>
      <c r="DA86" s="281"/>
      <c r="DB86" s="281"/>
      <c r="DC86" s="281"/>
      <c r="DD86" s="281"/>
      <c r="DE86" s="281"/>
      <c r="DF86" s="281"/>
      <c r="DG86" s="281"/>
      <c r="DH86" s="281"/>
      <c r="DI86" s="281"/>
      <c r="DJ86" s="281"/>
      <c r="DK86" s="281"/>
      <c r="DL86" s="281"/>
      <c r="DM86" s="281"/>
      <c r="DN86" s="281"/>
      <c r="DO86" s="281"/>
      <c r="DP86" s="281"/>
      <c r="DQ86" s="281"/>
      <c r="DR86" s="281"/>
      <c r="DS86" s="281"/>
      <c r="DT86" s="281"/>
      <c r="DU86" s="281"/>
      <c r="DV86" s="281"/>
      <c r="DW86" s="281"/>
      <c r="DX86" s="281"/>
      <c r="DY86" s="281"/>
      <c r="DZ86" s="281"/>
      <c r="EA86" s="281"/>
      <c r="EB86" s="281"/>
      <c r="EC86" s="281"/>
      <c r="ED86" s="281"/>
      <c r="EE86" s="281"/>
      <c r="EF86" s="281"/>
      <c r="EG86" s="281"/>
      <c r="EH86" s="281"/>
      <c r="EI86" s="281"/>
      <c r="EJ86" s="281"/>
      <c r="EK86" s="281"/>
      <c r="EL86" s="281"/>
      <c r="EM86" s="281"/>
      <c r="EN86" s="281"/>
      <c r="EO86" s="281"/>
      <c r="EP86" s="281"/>
      <c r="EQ86" s="281"/>
      <c r="ER86" s="281"/>
      <c r="ES86" s="281"/>
      <c r="ET86" s="281"/>
      <c r="EU86" s="281"/>
      <c r="EV86" s="281"/>
      <c r="EW86" s="281"/>
      <c r="EX86" s="281"/>
      <c r="EY86" s="281"/>
      <c r="EZ86" s="281"/>
      <c r="FA86" s="281"/>
      <c r="FB86" s="281"/>
      <c r="FC86" s="281"/>
      <c r="FD86" s="281"/>
      <c r="FE86" s="281"/>
      <c r="FF86" s="281"/>
      <c r="FG86" s="281"/>
      <c r="FH86" s="281"/>
      <c r="FI86" s="281"/>
      <c r="FJ86" s="281"/>
      <c r="FK86" s="281"/>
      <c r="FL86" s="281"/>
    </row>
    <row r="87" spans="1:168" x14ac:dyDescent="0.25">
      <c r="A87" s="494"/>
      <c r="B87" s="1"/>
      <c r="C87" s="1"/>
      <c r="D87" s="2"/>
      <c r="E87" s="2"/>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281"/>
      <c r="CB87" s="281"/>
      <c r="CC87" s="281"/>
      <c r="CD87" s="281"/>
      <c r="CE87" s="281"/>
      <c r="CF87" s="281"/>
      <c r="CG87" s="281"/>
      <c r="CH87" s="281"/>
      <c r="CI87" s="281"/>
      <c r="CJ87" s="281"/>
      <c r="CK87" s="281"/>
      <c r="CL87" s="281"/>
      <c r="CM87" s="281"/>
      <c r="CN87" s="281"/>
      <c r="CO87" s="281"/>
      <c r="CP87" s="281"/>
      <c r="CQ87" s="281"/>
      <c r="CR87" s="281"/>
      <c r="CS87" s="281"/>
      <c r="CT87" s="281"/>
      <c r="CU87" s="281"/>
      <c r="CV87" s="281"/>
      <c r="CW87" s="281"/>
      <c r="CX87" s="281"/>
      <c r="CY87" s="281"/>
      <c r="CZ87" s="281"/>
      <c r="DA87" s="281"/>
      <c r="DB87" s="281"/>
      <c r="DC87" s="281"/>
      <c r="DD87" s="281"/>
      <c r="DE87" s="281"/>
      <c r="DF87" s="281"/>
      <c r="DG87" s="281"/>
      <c r="DH87" s="281"/>
      <c r="DI87" s="281"/>
      <c r="DJ87" s="281"/>
      <c r="DK87" s="281"/>
      <c r="DL87" s="281"/>
      <c r="DM87" s="281"/>
      <c r="DN87" s="281"/>
      <c r="DO87" s="281"/>
      <c r="DP87" s="281"/>
      <c r="DQ87" s="281"/>
      <c r="DR87" s="281"/>
      <c r="DS87" s="281"/>
      <c r="DT87" s="281"/>
      <c r="DU87" s="281"/>
      <c r="DV87" s="281"/>
      <c r="DW87" s="281"/>
      <c r="DX87" s="281"/>
      <c r="DY87" s="281"/>
      <c r="DZ87" s="281"/>
      <c r="EA87" s="281"/>
      <c r="EB87" s="281"/>
      <c r="EC87" s="281"/>
      <c r="ED87" s="281"/>
      <c r="EE87" s="281"/>
      <c r="EF87" s="281"/>
      <c r="EG87" s="281"/>
      <c r="EH87" s="281"/>
      <c r="EI87" s="281"/>
      <c r="EJ87" s="281"/>
      <c r="EK87" s="281"/>
      <c r="EL87" s="281"/>
      <c r="EM87" s="281"/>
      <c r="EN87" s="281"/>
      <c r="EO87" s="281"/>
      <c r="EP87" s="281"/>
      <c r="EQ87" s="281"/>
      <c r="ER87" s="281"/>
      <c r="ES87" s="281"/>
      <c r="ET87" s="281"/>
      <c r="EU87" s="281"/>
      <c r="EV87" s="281"/>
      <c r="EW87" s="281"/>
      <c r="EX87" s="281"/>
      <c r="EY87" s="281"/>
      <c r="EZ87" s="281"/>
      <c r="FA87" s="281"/>
      <c r="FB87" s="281"/>
      <c r="FC87" s="281"/>
      <c r="FD87" s="281"/>
      <c r="FE87" s="281"/>
      <c r="FF87" s="281"/>
      <c r="FG87" s="281"/>
      <c r="FH87" s="281"/>
      <c r="FI87" s="281"/>
      <c r="FJ87" s="281"/>
      <c r="FK87" s="281"/>
      <c r="FL87" s="281"/>
    </row>
    <row r="88" spans="1:168" x14ac:dyDescent="0.25">
      <c r="A88" s="494"/>
      <c r="B88" s="1"/>
      <c r="C88" s="1"/>
      <c r="D88" s="2"/>
      <c r="E88" s="2"/>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281"/>
      <c r="CB88" s="281"/>
      <c r="CC88" s="281"/>
      <c r="CD88" s="281"/>
      <c r="CE88" s="281"/>
      <c r="CF88" s="281"/>
      <c r="CG88" s="281"/>
      <c r="CH88" s="281"/>
      <c r="CI88" s="281"/>
      <c r="CJ88" s="281"/>
      <c r="CK88" s="281"/>
      <c r="CL88" s="281"/>
      <c r="CM88" s="281"/>
      <c r="CN88" s="281"/>
      <c r="CO88" s="281"/>
      <c r="CP88" s="281"/>
      <c r="CQ88" s="281"/>
      <c r="CR88" s="281"/>
      <c r="CS88" s="281"/>
      <c r="CT88" s="281"/>
      <c r="CU88" s="281"/>
      <c r="CV88" s="281"/>
      <c r="CW88" s="281"/>
      <c r="CX88" s="281"/>
      <c r="CY88" s="281"/>
      <c r="CZ88" s="281"/>
      <c r="DA88" s="281"/>
      <c r="DB88" s="281"/>
      <c r="DC88" s="281"/>
      <c r="DD88" s="281"/>
      <c r="DE88" s="281"/>
      <c r="DF88" s="281"/>
      <c r="DG88" s="281"/>
      <c r="DH88" s="281"/>
      <c r="DI88" s="281"/>
      <c r="DJ88" s="281"/>
      <c r="DK88" s="281"/>
      <c r="DL88" s="281"/>
      <c r="DM88" s="281"/>
      <c r="DN88" s="281"/>
      <c r="DO88" s="281"/>
      <c r="DP88" s="281"/>
      <c r="DQ88" s="281"/>
      <c r="DR88" s="281"/>
      <c r="DS88" s="281"/>
      <c r="DT88" s="281"/>
      <c r="DU88" s="281"/>
      <c r="DV88" s="281"/>
      <c r="DW88" s="281"/>
      <c r="DX88" s="281"/>
      <c r="DY88" s="281"/>
      <c r="DZ88" s="281"/>
      <c r="EA88" s="281"/>
      <c r="EB88" s="281"/>
      <c r="EC88" s="281"/>
      <c r="ED88" s="281"/>
      <c r="EE88" s="281"/>
      <c r="EF88" s="281"/>
      <c r="EG88" s="281"/>
      <c r="EH88" s="281"/>
      <c r="EI88" s="281"/>
      <c r="EJ88" s="281"/>
      <c r="EK88" s="281"/>
      <c r="EL88" s="281"/>
      <c r="EM88" s="281"/>
      <c r="EN88" s="281"/>
      <c r="EO88" s="281"/>
      <c r="EP88" s="281"/>
      <c r="EQ88" s="281"/>
      <c r="ER88" s="281"/>
      <c r="ES88" s="281"/>
      <c r="ET88" s="281"/>
      <c r="EU88" s="281"/>
      <c r="EV88" s="281"/>
      <c r="EW88" s="281"/>
      <c r="EX88" s="281"/>
      <c r="EY88" s="281"/>
      <c r="EZ88" s="281"/>
      <c r="FA88" s="281"/>
      <c r="FB88" s="281"/>
      <c r="FC88" s="281"/>
      <c r="FD88" s="281"/>
      <c r="FE88" s="281"/>
      <c r="FF88" s="281"/>
      <c r="FG88" s="281"/>
      <c r="FH88" s="281"/>
      <c r="FI88" s="281"/>
      <c r="FJ88" s="281"/>
      <c r="FK88" s="281"/>
      <c r="FL88" s="281"/>
    </row>
    <row r="89" spans="1:168" x14ac:dyDescent="0.25">
      <c r="A89" s="494"/>
      <c r="B89" s="1"/>
      <c r="C89" s="1"/>
      <c r="D89" s="2"/>
      <c r="E89" s="2"/>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281"/>
      <c r="CB89" s="281"/>
      <c r="CC89" s="281"/>
      <c r="CD89" s="281"/>
      <c r="CE89" s="281"/>
      <c r="CF89" s="281"/>
      <c r="CG89" s="281"/>
      <c r="CH89" s="281"/>
      <c r="CI89" s="281"/>
      <c r="CJ89" s="281"/>
      <c r="CK89" s="281"/>
      <c r="CL89" s="281"/>
      <c r="CM89" s="281"/>
      <c r="CN89" s="281"/>
      <c r="CO89" s="281"/>
      <c r="CP89" s="281"/>
      <c r="CQ89" s="281"/>
      <c r="CR89" s="281"/>
      <c r="CS89" s="281"/>
      <c r="CT89" s="281"/>
      <c r="CU89" s="281"/>
      <c r="CV89" s="281"/>
      <c r="CW89" s="281"/>
      <c r="CX89" s="281"/>
      <c r="CY89" s="281"/>
      <c r="CZ89" s="281"/>
      <c r="DA89" s="281"/>
      <c r="DB89" s="281"/>
      <c r="DC89" s="281"/>
      <c r="DD89" s="281"/>
      <c r="DE89" s="281"/>
      <c r="DF89" s="281"/>
      <c r="DG89" s="281"/>
      <c r="DH89" s="281"/>
      <c r="DI89" s="281"/>
      <c r="DJ89" s="281"/>
      <c r="DK89" s="281"/>
      <c r="DL89" s="281"/>
      <c r="DM89" s="281"/>
      <c r="DN89" s="281"/>
      <c r="DO89" s="281"/>
      <c r="DP89" s="281"/>
      <c r="DQ89" s="281"/>
      <c r="DR89" s="281"/>
      <c r="DS89" s="281"/>
      <c r="DT89" s="281"/>
      <c r="DU89" s="281"/>
      <c r="DV89" s="281"/>
      <c r="DW89" s="281"/>
      <c r="DX89" s="281"/>
      <c r="DY89" s="281"/>
      <c r="DZ89" s="281"/>
      <c r="EA89" s="281"/>
      <c r="EB89" s="281"/>
      <c r="EC89" s="281"/>
      <c r="ED89" s="281"/>
      <c r="EE89" s="281"/>
      <c r="EF89" s="281"/>
      <c r="EG89" s="281"/>
      <c r="EH89" s="281"/>
      <c r="EI89" s="281"/>
      <c r="EJ89" s="281"/>
      <c r="EK89" s="281"/>
      <c r="EL89" s="281"/>
      <c r="EM89" s="281"/>
      <c r="EN89" s="281"/>
      <c r="EO89" s="281"/>
      <c r="EP89" s="281"/>
      <c r="EQ89" s="281"/>
      <c r="ER89" s="281"/>
      <c r="ES89" s="281"/>
      <c r="ET89" s="281"/>
      <c r="EU89" s="281"/>
      <c r="EV89" s="281"/>
      <c r="EW89" s="281"/>
      <c r="EX89" s="281"/>
      <c r="EY89" s="281"/>
      <c r="EZ89" s="281"/>
      <c r="FA89" s="281"/>
      <c r="FB89" s="281"/>
      <c r="FC89" s="281"/>
      <c r="FD89" s="281"/>
      <c r="FE89" s="281"/>
      <c r="FF89" s="281"/>
      <c r="FG89" s="281"/>
      <c r="FH89" s="281"/>
      <c r="FI89" s="281"/>
      <c r="FJ89" s="281"/>
      <c r="FK89" s="281"/>
      <c r="FL89" s="281"/>
    </row>
    <row r="90" spans="1:168" x14ac:dyDescent="0.25">
      <c r="A90" s="494"/>
      <c r="B90" s="1"/>
      <c r="C90" s="1"/>
      <c r="D90" s="2"/>
      <c r="E90" s="2"/>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281"/>
      <c r="CB90" s="281"/>
      <c r="CC90" s="281"/>
      <c r="CD90" s="281"/>
      <c r="CE90" s="281"/>
      <c r="CF90" s="281"/>
      <c r="CG90" s="281"/>
      <c r="CH90" s="281"/>
      <c r="CI90" s="281"/>
      <c r="CJ90" s="281"/>
      <c r="CK90" s="281"/>
      <c r="CL90" s="281"/>
      <c r="CM90" s="281"/>
      <c r="CN90" s="281"/>
      <c r="CO90" s="281"/>
      <c r="CP90" s="281"/>
      <c r="CQ90" s="281"/>
      <c r="CR90" s="281"/>
      <c r="CS90" s="281"/>
      <c r="CT90" s="281"/>
      <c r="CU90" s="281"/>
      <c r="CV90" s="281"/>
      <c r="CW90" s="281"/>
      <c r="CX90" s="281"/>
      <c r="CY90" s="281"/>
      <c r="CZ90" s="281"/>
      <c r="DA90" s="281"/>
      <c r="DB90" s="281"/>
      <c r="DC90" s="281"/>
      <c r="DD90" s="281"/>
      <c r="DE90" s="281"/>
      <c r="DF90" s="281"/>
      <c r="DG90" s="281"/>
      <c r="DH90" s="281"/>
      <c r="DI90" s="281"/>
      <c r="DJ90" s="281"/>
      <c r="DK90" s="281"/>
      <c r="DL90" s="281"/>
      <c r="DM90" s="281"/>
      <c r="DN90" s="281"/>
      <c r="DO90" s="281"/>
      <c r="DP90" s="281"/>
      <c r="DQ90" s="281"/>
      <c r="DR90" s="281"/>
      <c r="DS90" s="281"/>
      <c r="DT90" s="281"/>
      <c r="DU90" s="281"/>
      <c r="DV90" s="281"/>
      <c r="DW90" s="281"/>
      <c r="DX90" s="281"/>
      <c r="DY90" s="281"/>
      <c r="DZ90" s="281"/>
      <c r="EA90" s="281"/>
      <c r="EB90" s="281"/>
      <c r="EC90" s="281"/>
      <c r="ED90" s="281"/>
      <c r="EE90" s="281"/>
      <c r="EF90" s="281"/>
      <c r="EG90" s="281"/>
      <c r="EH90" s="281"/>
      <c r="EI90" s="281"/>
      <c r="EJ90" s="281"/>
      <c r="EK90" s="281"/>
      <c r="EL90" s="281"/>
      <c r="EM90" s="281"/>
      <c r="EN90" s="281"/>
      <c r="EO90" s="281"/>
      <c r="EP90" s="281"/>
      <c r="EQ90" s="281"/>
      <c r="ER90" s="281"/>
      <c r="ES90" s="281"/>
      <c r="ET90" s="281"/>
      <c r="EU90" s="281"/>
      <c r="EV90" s="281"/>
      <c r="EW90" s="281"/>
      <c r="EX90" s="281"/>
      <c r="EY90" s="281"/>
      <c r="EZ90" s="281"/>
      <c r="FA90" s="281"/>
      <c r="FB90" s="281"/>
      <c r="FC90" s="281"/>
      <c r="FD90" s="281"/>
      <c r="FE90" s="281"/>
      <c r="FF90" s="281"/>
      <c r="FG90" s="281"/>
      <c r="FH90" s="281"/>
      <c r="FI90" s="281"/>
      <c r="FJ90" s="281"/>
      <c r="FK90" s="281"/>
      <c r="FL90" s="281"/>
    </row>
    <row r="91" spans="1:168" x14ac:dyDescent="0.25">
      <c r="A91" s="494"/>
      <c r="B91" s="1"/>
      <c r="C91" s="1"/>
      <c r="D91" s="2"/>
      <c r="E91" s="2"/>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281"/>
      <c r="CB91" s="281"/>
      <c r="CC91" s="281"/>
      <c r="CD91" s="281"/>
      <c r="CE91" s="281"/>
      <c r="CF91" s="281"/>
      <c r="CG91" s="281"/>
      <c r="CH91" s="281"/>
      <c r="CI91" s="281"/>
      <c r="CJ91" s="281"/>
      <c r="CK91" s="281"/>
      <c r="CL91" s="281"/>
      <c r="CM91" s="281"/>
      <c r="CN91" s="281"/>
      <c r="CO91" s="281"/>
      <c r="CP91" s="281"/>
      <c r="CQ91" s="281"/>
      <c r="CR91" s="281"/>
      <c r="CS91" s="281"/>
      <c r="CT91" s="281"/>
      <c r="CU91" s="281"/>
      <c r="CV91" s="281"/>
      <c r="CW91" s="281"/>
      <c r="CX91" s="281"/>
      <c r="CY91" s="281"/>
      <c r="CZ91" s="281"/>
      <c r="DA91" s="281"/>
      <c r="DB91" s="281"/>
      <c r="DC91" s="281"/>
      <c r="DD91" s="281"/>
      <c r="DE91" s="281"/>
      <c r="DF91" s="281"/>
      <c r="DG91" s="281"/>
      <c r="DH91" s="281"/>
      <c r="DI91" s="281"/>
      <c r="DJ91" s="281"/>
      <c r="DK91" s="281"/>
      <c r="DL91" s="281"/>
      <c r="DM91" s="281"/>
      <c r="DN91" s="281"/>
      <c r="DO91" s="281"/>
      <c r="DP91" s="281"/>
      <c r="DQ91" s="281"/>
      <c r="DR91" s="281"/>
      <c r="DS91" s="281"/>
      <c r="DT91" s="281"/>
      <c r="DU91" s="281"/>
      <c r="DV91" s="281"/>
      <c r="DW91" s="281"/>
      <c r="DX91" s="281"/>
      <c r="DY91" s="281"/>
      <c r="DZ91" s="281"/>
      <c r="EA91" s="281"/>
      <c r="EB91" s="281"/>
      <c r="EC91" s="281"/>
      <c r="ED91" s="281"/>
      <c r="EE91" s="281"/>
      <c r="EF91" s="281"/>
      <c r="EG91" s="281"/>
      <c r="EH91" s="281"/>
      <c r="EI91" s="281"/>
      <c r="EJ91" s="281"/>
      <c r="EK91" s="281"/>
      <c r="EL91" s="281"/>
      <c r="EM91" s="281"/>
      <c r="EN91" s="281"/>
      <c r="EO91" s="281"/>
      <c r="EP91" s="281"/>
      <c r="EQ91" s="281"/>
      <c r="ER91" s="281"/>
      <c r="ES91" s="281"/>
      <c r="ET91" s="281"/>
      <c r="EU91" s="281"/>
      <c r="EV91" s="281"/>
      <c r="EW91" s="281"/>
      <c r="EX91" s="281"/>
      <c r="EY91" s="281"/>
      <c r="EZ91" s="281"/>
      <c r="FA91" s="281"/>
      <c r="FB91" s="281"/>
      <c r="FC91" s="281"/>
      <c r="FD91" s="281"/>
      <c r="FE91" s="281"/>
      <c r="FF91" s="281"/>
      <c r="FG91" s="281"/>
      <c r="FH91" s="281"/>
      <c r="FI91" s="281"/>
      <c r="FJ91" s="281"/>
      <c r="FK91" s="281"/>
      <c r="FL91" s="281"/>
    </row>
    <row r="92" spans="1:168" x14ac:dyDescent="0.25">
      <c r="A92" s="494"/>
      <c r="B92" s="1"/>
      <c r="C92" s="1"/>
      <c r="D92" s="2"/>
      <c r="E92" s="2"/>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281"/>
      <c r="CB92" s="281"/>
      <c r="CC92" s="281"/>
      <c r="CD92" s="281"/>
      <c r="CE92" s="281"/>
      <c r="CF92" s="281"/>
      <c r="CG92" s="281"/>
      <c r="CH92" s="281"/>
      <c r="CI92" s="281"/>
      <c r="CJ92" s="281"/>
      <c r="CK92" s="281"/>
      <c r="CL92" s="281"/>
      <c r="CM92" s="281"/>
      <c r="CN92" s="281"/>
      <c r="CO92" s="281"/>
      <c r="CP92" s="281"/>
      <c r="CQ92" s="281"/>
      <c r="CR92" s="281"/>
      <c r="CS92" s="281"/>
      <c r="CT92" s="281"/>
      <c r="CU92" s="281"/>
      <c r="CV92" s="281"/>
      <c r="CW92" s="281"/>
      <c r="CX92" s="281"/>
      <c r="CY92" s="281"/>
      <c r="CZ92" s="281"/>
      <c r="DA92" s="281"/>
      <c r="DB92" s="281"/>
      <c r="DC92" s="281"/>
      <c r="DD92" s="281"/>
      <c r="DE92" s="281"/>
      <c r="DF92" s="281"/>
      <c r="DG92" s="281"/>
      <c r="DH92" s="281"/>
      <c r="DI92" s="281"/>
      <c r="DJ92" s="281"/>
      <c r="DK92" s="281"/>
      <c r="DL92" s="281"/>
      <c r="DM92" s="281"/>
      <c r="DN92" s="281"/>
      <c r="DO92" s="281"/>
      <c r="DP92" s="281"/>
      <c r="DQ92" s="281"/>
      <c r="DR92" s="281"/>
      <c r="DS92" s="281"/>
      <c r="DT92" s="281"/>
      <c r="DU92" s="281"/>
      <c r="DV92" s="281"/>
      <c r="DW92" s="281"/>
      <c r="DX92" s="281"/>
      <c r="DY92" s="281"/>
      <c r="DZ92" s="281"/>
      <c r="EA92" s="281"/>
      <c r="EB92" s="281"/>
      <c r="EC92" s="281"/>
      <c r="ED92" s="281"/>
      <c r="EE92" s="281"/>
      <c r="EF92" s="281"/>
      <c r="EG92" s="281"/>
      <c r="EH92" s="281"/>
      <c r="EI92" s="281"/>
      <c r="EJ92" s="281"/>
      <c r="EK92" s="281"/>
      <c r="EL92" s="281"/>
      <c r="EM92" s="281"/>
      <c r="EN92" s="281"/>
      <c r="EO92" s="281"/>
      <c r="EP92" s="281"/>
      <c r="EQ92" s="281"/>
      <c r="ER92" s="281"/>
      <c r="ES92" s="281"/>
      <c r="ET92" s="281"/>
      <c r="EU92" s="281"/>
      <c r="EV92" s="281"/>
      <c r="EW92" s="281"/>
      <c r="EX92" s="281"/>
      <c r="EY92" s="281"/>
      <c r="EZ92" s="281"/>
      <c r="FA92" s="281"/>
      <c r="FB92" s="281"/>
      <c r="FC92" s="281"/>
      <c r="FD92" s="281"/>
      <c r="FE92" s="281"/>
      <c r="FF92" s="281"/>
      <c r="FG92" s="281"/>
      <c r="FH92" s="281"/>
      <c r="FI92" s="281"/>
      <c r="FJ92" s="281"/>
      <c r="FK92" s="281"/>
      <c r="FL92" s="281"/>
    </row>
    <row r="93" spans="1:168" x14ac:dyDescent="0.25">
      <c r="A93" s="494"/>
      <c r="B93" s="1"/>
      <c r="C93" s="1"/>
      <c r="D93" s="2"/>
      <c r="E93" s="2"/>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281"/>
      <c r="CB93" s="281"/>
      <c r="CC93" s="281"/>
      <c r="CD93" s="281"/>
      <c r="CE93" s="281"/>
      <c r="CF93" s="281"/>
      <c r="CG93" s="281"/>
      <c r="CH93" s="281"/>
      <c r="CI93" s="281"/>
      <c r="CJ93" s="281"/>
      <c r="CK93" s="281"/>
      <c r="CL93" s="281"/>
      <c r="CM93" s="281"/>
      <c r="CN93" s="281"/>
      <c r="CO93" s="281"/>
      <c r="CP93" s="281"/>
      <c r="CQ93" s="281"/>
      <c r="CR93" s="281"/>
      <c r="CS93" s="281"/>
      <c r="CT93" s="281"/>
      <c r="CU93" s="281"/>
      <c r="CV93" s="281"/>
      <c r="CW93" s="281"/>
      <c r="CX93" s="281"/>
      <c r="CY93" s="281"/>
      <c r="CZ93" s="281"/>
      <c r="DA93" s="281"/>
      <c r="DB93" s="281"/>
      <c r="DC93" s="281"/>
      <c r="DD93" s="281"/>
      <c r="DE93" s="281"/>
      <c r="DF93" s="281"/>
      <c r="DG93" s="281"/>
      <c r="DH93" s="281"/>
      <c r="DI93" s="281"/>
      <c r="DJ93" s="281"/>
      <c r="DK93" s="281"/>
      <c r="DL93" s="281"/>
      <c r="DM93" s="281"/>
      <c r="DN93" s="281"/>
      <c r="DO93" s="281"/>
      <c r="DP93" s="281"/>
      <c r="DQ93" s="281"/>
      <c r="DR93" s="281"/>
      <c r="DS93" s="281"/>
      <c r="DT93" s="281"/>
      <c r="DU93" s="281"/>
      <c r="DV93" s="281"/>
      <c r="DW93" s="281"/>
      <c r="DX93" s="281"/>
      <c r="DY93" s="281"/>
      <c r="DZ93" s="281"/>
      <c r="EA93" s="281"/>
      <c r="EB93" s="281"/>
      <c r="EC93" s="281"/>
      <c r="ED93" s="281"/>
      <c r="EE93" s="281"/>
      <c r="EF93" s="281"/>
      <c r="EG93" s="281"/>
      <c r="EH93" s="281"/>
      <c r="EI93" s="281"/>
      <c r="EJ93" s="281"/>
      <c r="EK93" s="281"/>
      <c r="EL93" s="281"/>
      <c r="EM93" s="281"/>
      <c r="EN93" s="281"/>
      <c r="EO93" s="281"/>
      <c r="EP93" s="281"/>
      <c r="EQ93" s="281"/>
      <c r="ER93" s="281"/>
      <c r="ES93" s="281"/>
      <c r="ET93" s="281"/>
      <c r="EU93" s="281"/>
      <c r="EV93" s="281"/>
      <c r="EW93" s="281"/>
      <c r="EX93" s="281"/>
      <c r="EY93" s="281"/>
      <c r="EZ93" s="281"/>
      <c r="FA93" s="281"/>
      <c r="FB93" s="281"/>
      <c r="FC93" s="281"/>
      <c r="FD93" s="281"/>
      <c r="FE93" s="281"/>
      <c r="FF93" s="281"/>
      <c r="FG93" s="281"/>
      <c r="FH93" s="281"/>
      <c r="FI93" s="281"/>
      <c r="FJ93" s="281"/>
      <c r="FK93" s="281"/>
      <c r="FL93" s="281"/>
    </row>
    <row r="94" spans="1:168" x14ac:dyDescent="0.25">
      <c r="A94" s="494"/>
      <c r="B94" s="1"/>
      <c r="C94" s="1"/>
      <c r="D94" s="2"/>
      <c r="E94" s="2"/>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281"/>
      <c r="CB94" s="281"/>
      <c r="CC94" s="281"/>
      <c r="CD94" s="281"/>
      <c r="CE94" s="281"/>
      <c r="CF94" s="281"/>
      <c r="CG94" s="281"/>
      <c r="CH94" s="281"/>
      <c r="CI94" s="281"/>
      <c r="CJ94" s="281"/>
      <c r="CK94" s="281"/>
      <c r="CL94" s="281"/>
      <c r="CM94" s="281"/>
      <c r="CN94" s="281"/>
      <c r="CO94" s="281"/>
      <c r="CP94" s="281"/>
      <c r="CQ94" s="281"/>
      <c r="CR94" s="281"/>
      <c r="CS94" s="281"/>
      <c r="CT94" s="281"/>
      <c r="CU94" s="281"/>
      <c r="CV94" s="281"/>
      <c r="CW94" s="281"/>
      <c r="CX94" s="281"/>
      <c r="CY94" s="281"/>
      <c r="CZ94" s="281"/>
      <c r="DA94" s="281"/>
      <c r="DB94" s="281"/>
      <c r="DC94" s="281"/>
      <c r="DD94" s="281"/>
      <c r="DE94" s="281"/>
      <c r="DF94" s="281"/>
      <c r="DG94" s="281"/>
      <c r="DH94" s="281"/>
      <c r="DI94" s="281"/>
      <c r="DJ94" s="281"/>
      <c r="DK94" s="281"/>
      <c r="DL94" s="281"/>
      <c r="DM94" s="281"/>
      <c r="DN94" s="281"/>
      <c r="DO94" s="281"/>
      <c r="DP94" s="281"/>
      <c r="DQ94" s="281"/>
      <c r="DR94" s="281"/>
      <c r="DS94" s="281"/>
      <c r="DT94" s="281"/>
      <c r="DU94" s="281"/>
      <c r="DV94" s="281"/>
      <c r="DW94" s="281"/>
      <c r="DX94" s="281"/>
      <c r="DY94" s="281"/>
      <c r="DZ94" s="281"/>
      <c r="EA94" s="281"/>
      <c r="EB94" s="281"/>
      <c r="EC94" s="281"/>
      <c r="ED94" s="281"/>
      <c r="EE94" s="281"/>
      <c r="EF94" s="281"/>
      <c r="EG94" s="281"/>
      <c r="EH94" s="281"/>
      <c r="EI94" s="281"/>
      <c r="EJ94" s="281"/>
      <c r="EK94" s="281"/>
      <c r="EL94" s="281"/>
      <c r="EM94" s="281"/>
      <c r="EN94" s="281"/>
      <c r="EO94" s="281"/>
      <c r="EP94" s="281"/>
      <c r="EQ94" s="281"/>
      <c r="ER94" s="281"/>
      <c r="ES94" s="281"/>
      <c r="ET94" s="281"/>
      <c r="EU94" s="281"/>
      <c r="EV94" s="281"/>
      <c r="EW94" s="281"/>
      <c r="EX94" s="281"/>
      <c r="EY94" s="281"/>
      <c r="EZ94" s="281"/>
      <c r="FA94" s="281"/>
      <c r="FB94" s="281"/>
      <c r="FC94" s="281"/>
      <c r="FD94" s="281"/>
      <c r="FE94" s="281"/>
      <c r="FF94" s="281"/>
      <c r="FG94" s="281"/>
      <c r="FH94" s="281"/>
      <c r="FI94" s="281"/>
      <c r="FJ94" s="281"/>
      <c r="FK94" s="281"/>
      <c r="FL94" s="281"/>
    </row>
    <row r="95" spans="1:168" x14ac:dyDescent="0.25">
      <c r="A95" s="494"/>
      <c r="B95" s="1"/>
      <c r="C95" s="1"/>
      <c r="D95" s="2"/>
      <c r="E95" s="2"/>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281"/>
      <c r="CB95" s="281"/>
      <c r="CC95" s="281"/>
      <c r="CD95" s="281"/>
      <c r="CE95" s="281"/>
      <c r="CF95" s="281"/>
      <c r="CG95" s="281"/>
      <c r="CH95" s="281"/>
      <c r="CI95" s="281"/>
      <c r="CJ95" s="281"/>
      <c r="CK95" s="281"/>
      <c r="CL95" s="281"/>
      <c r="CM95" s="281"/>
      <c r="CN95" s="281"/>
      <c r="CO95" s="281"/>
      <c r="CP95" s="281"/>
      <c r="CQ95" s="281"/>
      <c r="CR95" s="281"/>
      <c r="CS95" s="281"/>
      <c r="CT95" s="281"/>
      <c r="CU95" s="281"/>
      <c r="CV95" s="281"/>
      <c r="CW95" s="281"/>
      <c r="CX95" s="281"/>
      <c r="CY95" s="281"/>
      <c r="CZ95" s="281"/>
      <c r="DA95" s="281"/>
      <c r="DB95" s="281"/>
      <c r="DC95" s="281"/>
      <c r="DD95" s="281"/>
      <c r="DE95" s="281"/>
      <c r="DF95" s="281"/>
      <c r="DG95" s="281"/>
      <c r="DH95" s="281"/>
      <c r="DI95" s="281"/>
      <c r="DJ95" s="281"/>
      <c r="DK95" s="281"/>
      <c r="DL95" s="281"/>
      <c r="DM95" s="281"/>
      <c r="DN95" s="281"/>
      <c r="DO95" s="281"/>
      <c r="DP95" s="281"/>
      <c r="DQ95" s="281"/>
      <c r="DR95" s="281"/>
      <c r="DS95" s="281"/>
      <c r="DT95" s="281"/>
      <c r="DU95" s="281"/>
      <c r="DV95" s="281"/>
      <c r="DW95" s="281"/>
      <c r="DX95" s="281"/>
      <c r="DY95" s="281"/>
      <c r="DZ95" s="281"/>
      <c r="EA95" s="281"/>
      <c r="EB95" s="281"/>
      <c r="EC95" s="281"/>
      <c r="ED95" s="281"/>
      <c r="EE95" s="281"/>
      <c r="EF95" s="281"/>
      <c r="EG95" s="281"/>
      <c r="EH95" s="281"/>
      <c r="EI95" s="281"/>
      <c r="EJ95" s="281"/>
      <c r="EK95" s="281"/>
      <c r="EL95" s="281"/>
      <c r="EM95" s="281"/>
      <c r="EN95" s="281"/>
      <c r="EO95" s="281"/>
      <c r="EP95" s="281"/>
      <c r="EQ95" s="281"/>
      <c r="ER95" s="281"/>
      <c r="ES95" s="281"/>
      <c r="ET95" s="281"/>
      <c r="EU95" s="281"/>
      <c r="EV95" s="281"/>
      <c r="EW95" s="281"/>
      <c r="EX95" s="281"/>
      <c r="EY95" s="281"/>
      <c r="EZ95" s="281"/>
      <c r="FA95" s="281"/>
      <c r="FB95" s="281"/>
      <c r="FC95" s="281"/>
      <c r="FD95" s="281"/>
      <c r="FE95" s="281"/>
      <c r="FF95" s="281"/>
      <c r="FG95" s="281"/>
      <c r="FH95" s="281"/>
      <c r="FI95" s="281"/>
      <c r="FJ95" s="281"/>
      <c r="FK95" s="281"/>
      <c r="FL95" s="281"/>
    </row>
    <row r="96" spans="1:168" x14ac:dyDescent="0.25">
      <c r="A96" s="494"/>
      <c r="B96" s="1"/>
      <c r="C96" s="1"/>
      <c r="D96" s="2"/>
      <c r="E96" s="2"/>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281"/>
      <c r="CB96" s="281"/>
      <c r="CC96" s="281"/>
      <c r="CD96" s="281"/>
      <c r="CE96" s="281"/>
      <c r="CF96" s="281"/>
      <c r="CG96" s="281"/>
      <c r="CH96" s="281"/>
      <c r="CI96" s="281"/>
      <c r="CJ96" s="281"/>
      <c r="CK96" s="281"/>
      <c r="CL96" s="281"/>
      <c r="CM96" s="281"/>
      <c r="CN96" s="281"/>
      <c r="CO96" s="281"/>
      <c r="CP96" s="281"/>
      <c r="CQ96" s="281"/>
      <c r="CR96" s="281"/>
      <c r="CS96" s="281"/>
      <c r="CT96" s="281"/>
      <c r="CU96" s="281"/>
      <c r="CV96" s="281"/>
      <c r="CW96" s="281"/>
      <c r="CX96" s="281"/>
      <c r="CY96" s="281"/>
      <c r="CZ96" s="281"/>
      <c r="DA96" s="281"/>
      <c r="DB96" s="281"/>
      <c r="DC96" s="281"/>
      <c r="DD96" s="281"/>
      <c r="DE96" s="281"/>
      <c r="DF96" s="281"/>
      <c r="DG96" s="281"/>
      <c r="DH96" s="281"/>
      <c r="DI96" s="281"/>
      <c r="DJ96" s="281"/>
      <c r="DK96" s="281"/>
      <c r="DL96" s="281"/>
      <c r="DM96" s="281"/>
      <c r="DN96" s="281"/>
      <c r="DO96" s="281"/>
      <c r="DP96" s="281"/>
      <c r="DQ96" s="281"/>
      <c r="DR96" s="281"/>
      <c r="DS96" s="281"/>
      <c r="DT96" s="281"/>
      <c r="DU96" s="281"/>
      <c r="DV96" s="281"/>
      <c r="DW96" s="281"/>
      <c r="DX96" s="281"/>
      <c r="DY96" s="281"/>
      <c r="DZ96" s="281"/>
      <c r="EA96" s="281"/>
      <c r="EB96" s="281"/>
      <c r="EC96" s="281"/>
      <c r="ED96" s="281"/>
      <c r="EE96" s="281"/>
      <c r="EF96" s="281"/>
      <c r="EG96" s="281"/>
      <c r="EH96" s="281"/>
      <c r="EI96" s="281"/>
      <c r="EJ96" s="281"/>
      <c r="EK96" s="281"/>
      <c r="EL96" s="281"/>
      <c r="EM96" s="281"/>
      <c r="EN96" s="281"/>
      <c r="EO96" s="281"/>
      <c r="EP96" s="281"/>
      <c r="EQ96" s="281"/>
      <c r="ER96" s="281"/>
      <c r="ES96" s="281"/>
      <c r="ET96" s="281"/>
      <c r="EU96" s="281"/>
      <c r="EV96" s="281"/>
      <c r="EW96" s="281"/>
      <c r="EX96" s="281"/>
      <c r="EY96" s="281"/>
      <c r="EZ96" s="281"/>
      <c r="FA96" s="281"/>
      <c r="FB96" s="281"/>
      <c r="FC96" s="281"/>
      <c r="FD96" s="281"/>
      <c r="FE96" s="281"/>
      <c r="FF96" s="281"/>
      <c r="FG96" s="281"/>
      <c r="FH96" s="281"/>
      <c r="FI96" s="281"/>
      <c r="FJ96" s="281"/>
      <c r="FK96" s="281"/>
      <c r="FL96" s="281"/>
    </row>
    <row r="97" spans="1:168" x14ac:dyDescent="0.25">
      <c r="A97" s="494"/>
      <c r="B97" s="1"/>
      <c r="C97" s="1"/>
      <c r="D97" s="2"/>
      <c r="E97" s="2"/>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281"/>
      <c r="CB97" s="281"/>
      <c r="CC97" s="281"/>
      <c r="CD97" s="281"/>
      <c r="CE97" s="281"/>
      <c r="CF97" s="281"/>
      <c r="CG97" s="281"/>
      <c r="CH97" s="281"/>
      <c r="CI97" s="281"/>
      <c r="CJ97" s="281"/>
      <c r="CK97" s="281"/>
      <c r="CL97" s="281"/>
      <c r="CM97" s="281"/>
      <c r="CN97" s="281"/>
      <c r="CO97" s="281"/>
      <c r="CP97" s="281"/>
      <c r="CQ97" s="281"/>
      <c r="CR97" s="281"/>
      <c r="CS97" s="281"/>
      <c r="CT97" s="281"/>
      <c r="CU97" s="281"/>
      <c r="CV97" s="281"/>
      <c r="CW97" s="281"/>
      <c r="CX97" s="281"/>
      <c r="CY97" s="281"/>
      <c r="CZ97" s="281"/>
      <c r="DA97" s="281"/>
      <c r="DB97" s="281"/>
      <c r="DC97" s="281"/>
      <c r="DD97" s="281"/>
      <c r="DE97" s="281"/>
      <c r="DF97" s="281"/>
      <c r="DG97" s="281"/>
      <c r="DH97" s="281"/>
      <c r="DI97" s="281"/>
      <c r="DJ97" s="281"/>
      <c r="DK97" s="281"/>
      <c r="DL97" s="281"/>
      <c r="DM97" s="281"/>
      <c r="DN97" s="281"/>
      <c r="DO97" s="281"/>
      <c r="DP97" s="281"/>
      <c r="DQ97" s="281"/>
      <c r="DR97" s="281"/>
      <c r="DS97" s="281"/>
      <c r="DT97" s="281"/>
      <c r="DU97" s="281"/>
      <c r="DV97" s="281"/>
      <c r="DW97" s="281"/>
      <c r="DX97" s="281"/>
      <c r="DY97" s="281"/>
      <c r="DZ97" s="281"/>
      <c r="EA97" s="281"/>
      <c r="EB97" s="281"/>
      <c r="EC97" s="281"/>
      <c r="ED97" s="281"/>
      <c r="EE97" s="281"/>
      <c r="EF97" s="281"/>
      <c r="EG97" s="281"/>
      <c r="EH97" s="281"/>
      <c r="EI97" s="281"/>
      <c r="EJ97" s="281"/>
      <c r="EK97" s="281"/>
      <c r="EL97" s="281"/>
      <c r="EM97" s="281"/>
      <c r="EN97" s="281"/>
      <c r="EO97" s="281"/>
      <c r="EP97" s="281"/>
      <c r="EQ97" s="281"/>
      <c r="ER97" s="281"/>
      <c r="ES97" s="281"/>
      <c r="ET97" s="281"/>
      <c r="EU97" s="281"/>
      <c r="EV97" s="281"/>
      <c r="EW97" s="281"/>
      <c r="EX97" s="281"/>
      <c r="EY97" s="281"/>
      <c r="EZ97" s="281"/>
      <c r="FA97" s="281"/>
      <c r="FB97" s="281"/>
      <c r="FC97" s="281"/>
      <c r="FD97" s="281"/>
      <c r="FE97" s="281"/>
      <c r="FF97" s="281"/>
      <c r="FG97" s="281"/>
      <c r="FH97" s="281"/>
      <c r="FI97" s="281"/>
      <c r="FJ97" s="281"/>
      <c r="FK97" s="281"/>
      <c r="FL97" s="281"/>
    </row>
    <row r="98" spans="1:168" x14ac:dyDescent="0.25">
      <c r="A98" s="494"/>
      <c r="B98" s="1"/>
      <c r="C98" s="1"/>
      <c r="D98" s="2"/>
      <c r="E98" s="2"/>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281"/>
      <c r="CB98" s="281"/>
      <c r="CC98" s="281"/>
      <c r="CD98" s="281"/>
      <c r="CE98" s="281"/>
      <c r="CF98" s="281"/>
      <c r="CG98" s="281"/>
      <c r="CH98" s="281"/>
      <c r="CI98" s="281"/>
      <c r="CJ98" s="281"/>
      <c r="CK98" s="281"/>
      <c r="CL98" s="281"/>
      <c r="CM98" s="281"/>
      <c r="CN98" s="281"/>
      <c r="CO98" s="281"/>
      <c r="CP98" s="281"/>
      <c r="CQ98" s="281"/>
      <c r="CR98" s="281"/>
      <c r="CS98" s="281"/>
      <c r="CT98" s="281"/>
      <c r="CU98" s="281"/>
      <c r="CV98" s="281"/>
      <c r="CW98" s="281"/>
      <c r="CX98" s="281"/>
      <c r="CY98" s="281"/>
      <c r="CZ98" s="281"/>
      <c r="DA98" s="281"/>
      <c r="DB98" s="281"/>
      <c r="DC98" s="281"/>
      <c r="DD98" s="281"/>
      <c r="DE98" s="281"/>
      <c r="DF98" s="281"/>
      <c r="DG98" s="281"/>
      <c r="DH98" s="281"/>
      <c r="DI98" s="281"/>
      <c r="DJ98" s="281"/>
      <c r="DK98" s="281"/>
      <c r="DL98" s="281"/>
      <c r="DM98" s="281"/>
      <c r="DN98" s="281"/>
      <c r="DO98" s="281"/>
      <c r="DP98" s="281"/>
      <c r="DQ98" s="281"/>
      <c r="DR98" s="281"/>
      <c r="DS98" s="281"/>
      <c r="DT98" s="281"/>
      <c r="DU98" s="281"/>
      <c r="DV98" s="281"/>
      <c r="DW98" s="281"/>
      <c r="DX98" s="281"/>
      <c r="DY98" s="281"/>
      <c r="DZ98" s="281"/>
      <c r="EA98" s="281"/>
      <c r="EB98" s="281"/>
      <c r="EC98" s="281"/>
      <c r="ED98" s="281"/>
      <c r="EE98" s="281"/>
      <c r="EF98" s="281"/>
      <c r="EG98" s="281"/>
      <c r="EH98" s="281"/>
      <c r="EI98" s="281"/>
      <c r="EJ98" s="281"/>
      <c r="EK98" s="281"/>
      <c r="EL98" s="281"/>
      <c r="EM98" s="281"/>
      <c r="EN98" s="281"/>
      <c r="EO98" s="281"/>
      <c r="EP98" s="281"/>
      <c r="EQ98" s="281"/>
      <c r="ER98" s="281"/>
      <c r="ES98" s="281"/>
      <c r="ET98" s="281"/>
      <c r="EU98" s="281"/>
      <c r="EV98" s="281"/>
      <c r="EW98" s="281"/>
      <c r="EX98" s="281"/>
      <c r="EY98" s="281"/>
      <c r="EZ98" s="281"/>
      <c r="FA98" s="281"/>
      <c r="FB98" s="281"/>
      <c r="FC98" s="281"/>
      <c r="FD98" s="281"/>
      <c r="FE98" s="281"/>
      <c r="FF98" s="281"/>
      <c r="FG98" s="281"/>
      <c r="FH98" s="281"/>
      <c r="FI98" s="281"/>
      <c r="FJ98" s="281"/>
      <c r="FK98" s="281"/>
      <c r="FL98" s="281"/>
    </row>
    <row r="99" spans="1:168" x14ac:dyDescent="0.25">
      <c r="A99" s="494"/>
      <c r="B99" s="1"/>
      <c r="C99" s="1"/>
      <c r="D99" s="2"/>
      <c r="E99" s="2"/>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281"/>
      <c r="CB99" s="281"/>
      <c r="CC99" s="281"/>
      <c r="CD99" s="281"/>
      <c r="CE99" s="281"/>
      <c r="CF99" s="281"/>
      <c r="CG99" s="281"/>
      <c r="CH99" s="281"/>
      <c r="CI99" s="281"/>
      <c r="CJ99" s="281"/>
      <c r="CK99" s="281"/>
      <c r="CL99" s="281"/>
      <c r="CM99" s="281"/>
      <c r="CN99" s="281"/>
      <c r="CO99" s="281"/>
      <c r="CP99" s="281"/>
      <c r="CQ99" s="281"/>
      <c r="CR99" s="281"/>
      <c r="CS99" s="281"/>
      <c r="CT99" s="281"/>
      <c r="CU99" s="281"/>
      <c r="CV99" s="281"/>
      <c r="CW99" s="281"/>
      <c r="CX99" s="281"/>
      <c r="CY99" s="281"/>
      <c r="CZ99" s="281"/>
      <c r="DA99" s="281"/>
      <c r="DB99" s="281"/>
      <c r="DC99" s="281"/>
      <c r="DD99" s="281"/>
      <c r="DE99" s="281"/>
      <c r="DF99" s="281"/>
      <c r="DG99" s="281"/>
      <c r="DH99" s="281"/>
      <c r="DI99" s="281"/>
      <c r="DJ99" s="281"/>
      <c r="DK99" s="281"/>
      <c r="DL99" s="281"/>
      <c r="DM99" s="281"/>
      <c r="DN99" s="281"/>
      <c r="DO99" s="281"/>
      <c r="DP99" s="281"/>
      <c r="DQ99" s="281"/>
      <c r="DR99" s="281"/>
      <c r="DS99" s="281"/>
      <c r="DT99" s="281"/>
      <c r="DU99" s="281"/>
      <c r="DV99" s="281"/>
      <c r="DW99" s="281"/>
      <c r="DX99" s="281"/>
      <c r="DY99" s="281"/>
      <c r="DZ99" s="281"/>
      <c r="EA99" s="281"/>
      <c r="EB99" s="281"/>
      <c r="EC99" s="281"/>
      <c r="ED99" s="281"/>
      <c r="EE99" s="281"/>
      <c r="EF99" s="281"/>
      <c r="EG99" s="281"/>
      <c r="EH99" s="281"/>
      <c r="EI99" s="281"/>
      <c r="EJ99" s="281"/>
      <c r="EK99" s="281"/>
      <c r="EL99" s="281"/>
      <c r="EM99" s="281"/>
      <c r="EN99" s="281"/>
      <c r="EO99" s="281"/>
      <c r="EP99" s="281"/>
      <c r="EQ99" s="281"/>
      <c r="ER99" s="281"/>
      <c r="ES99" s="281"/>
      <c r="ET99" s="281"/>
      <c r="EU99" s="281"/>
      <c r="EV99" s="281"/>
      <c r="EW99" s="281"/>
      <c r="EX99" s="281"/>
      <c r="EY99" s="281"/>
      <c r="EZ99" s="281"/>
      <c r="FA99" s="281"/>
      <c r="FB99" s="281"/>
      <c r="FC99" s="281"/>
      <c r="FD99" s="281"/>
      <c r="FE99" s="281"/>
      <c r="FF99" s="281"/>
      <c r="FG99" s="281"/>
      <c r="FH99" s="281"/>
      <c r="FI99" s="281"/>
      <c r="FJ99" s="281"/>
      <c r="FK99" s="281"/>
      <c r="FL99" s="281"/>
    </row>
    <row r="100" spans="1:168" x14ac:dyDescent="0.25">
      <c r="A100" s="494"/>
      <c r="B100" s="1"/>
      <c r="C100" s="1"/>
      <c r="D100" s="2"/>
      <c r="E100" s="2"/>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281"/>
      <c r="CB100" s="281"/>
      <c r="CC100" s="281"/>
      <c r="CD100" s="281"/>
      <c r="CE100" s="281"/>
      <c r="CF100" s="281"/>
      <c r="CG100" s="281"/>
      <c r="CH100" s="281"/>
      <c r="CI100" s="281"/>
      <c r="CJ100" s="281"/>
      <c r="CK100" s="281"/>
      <c r="CL100" s="281"/>
      <c r="CM100" s="281"/>
      <c r="CN100" s="281"/>
      <c r="CO100" s="281"/>
      <c r="CP100" s="281"/>
      <c r="CQ100" s="281"/>
      <c r="CR100" s="281"/>
      <c r="CS100" s="281"/>
      <c r="CT100" s="281"/>
      <c r="CU100" s="281"/>
      <c r="CV100" s="281"/>
      <c r="CW100" s="281"/>
      <c r="CX100" s="281"/>
      <c r="CY100" s="281"/>
      <c r="CZ100" s="281"/>
      <c r="DA100" s="281"/>
      <c r="DB100" s="281"/>
      <c r="DC100" s="281"/>
      <c r="DD100" s="281"/>
      <c r="DE100" s="281"/>
      <c r="DF100" s="281"/>
      <c r="DG100" s="281"/>
      <c r="DH100" s="281"/>
      <c r="DI100" s="281"/>
      <c r="DJ100" s="281"/>
      <c r="DK100" s="281"/>
      <c r="DL100" s="281"/>
      <c r="DM100" s="281"/>
      <c r="DN100" s="281"/>
      <c r="DO100" s="281"/>
      <c r="DP100" s="281"/>
      <c r="DQ100" s="281"/>
      <c r="DR100" s="281"/>
      <c r="DS100" s="281"/>
      <c r="DT100" s="281"/>
      <c r="DU100" s="281"/>
      <c r="DV100" s="281"/>
      <c r="DW100" s="281"/>
      <c r="DX100" s="281"/>
      <c r="DY100" s="281"/>
      <c r="DZ100" s="281"/>
      <c r="EA100" s="281"/>
      <c r="EB100" s="281"/>
      <c r="EC100" s="281"/>
      <c r="ED100" s="281"/>
      <c r="EE100" s="281"/>
      <c r="EF100" s="281"/>
      <c r="EG100" s="281"/>
      <c r="EH100" s="281"/>
      <c r="EI100" s="281"/>
      <c r="EJ100" s="281"/>
      <c r="EK100" s="281"/>
      <c r="EL100" s="281"/>
      <c r="EM100" s="281"/>
      <c r="EN100" s="281"/>
      <c r="EO100" s="281"/>
      <c r="EP100" s="281"/>
      <c r="EQ100" s="281"/>
      <c r="ER100" s="281"/>
      <c r="ES100" s="281"/>
      <c r="ET100" s="281"/>
      <c r="EU100" s="281"/>
      <c r="EV100" s="281"/>
      <c r="EW100" s="281"/>
      <c r="EX100" s="281"/>
      <c r="EY100" s="281"/>
      <c r="EZ100" s="281"/>
      <c r="FA100" s="281"/>
      <c r="FB100" s="281"/>
      <c r="FC100" s="281"/>
      <c r="FD100" s="281"/>
      <c r="FE100" s="281"/>
      <c r="FF100" s="281"/>
      <c r="FG100" s="281"/>
      <c r="FH100" s="281"/>
      <c r="FI100" s="281"/>
      <c r="FJ100" s="281"/>
      <c r="FK100" s="281"/>
      <c r="FL100" s="281"/>
    </row>
    <row r="101" spans="1:168" x14ac:dyDescent="0.25">
      <c r="A101" s="494"/>
      <c r="B101" s="1"/>
      <c r="C101" s="1"/>
      <c r="D101" s="2"/>
      <c r="E101" s="2"/>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281"/>
      <c r="CB101" s="281"/>
      <c r="CC101" s="281"/>
      <c r="CD101" s="281"/>
      <c r="CE101" s="281"/>
      <c r="CF101" s="281"/>
      <c r="CG101" s="281"/>
      <c r="CH101" s="281"/>
      <c r="CI101" s="281"/>
      <c r="CJ101" s="281"/>
      <c r="CK101" s="281"/>
      <c r="CL101" s="281"/>
      <c r="CM101" s="281"/>
      <c r="CN101" s="281"/>
      <c r="CO101" s="281"/>
      <c r="CP101" s="281"/>
      <c r="CQ101" s="281"/>
      <c r="CR101" s="281"/>
      <c r="CS101" s="281"/>
      <c r="CT101" s="281"/>
      <c r="CU101" s="281"/>
      <c r="CV101" s="281"/>
      <c r="CW101" s="281"/>
      <c r="CX101" s="281"/>
      <c r="CY101" s="281"/>
      <c r="CZ101" s="281"/>
      <c r="DA101" s="281"/>
      <c r="DB101" s="281"/>
      <c r="DC101" s="281"/>
      <c r="DD101" s="281"/>
      <c r="DE101" s="281"/>
      <c r="DF101" s="281"/>
      <c r="DG101" s="281"/>
      <c r="DH101" s="281"/>
      <c r="DI101" s="281"/>
      <c r="DJ101" s="281"/>
      <c r="DK101" s="281"/>
      <c r="DL101" s="281"/>
      <c r="DM101" s="281"/>
      <c r="DN101" s="281"/>
      <c r="DO101" s="281"/>
      <c r="DP101" s="281"/>
      <c r="DQ101" s="281"/>
      <c r="DR101" s="281"/>
      <c r="DS101" s="281"/>
      <c r="DT101" s="281"/>
      <c r="DU101" s="281"/>
      <c r="DV101" s="281"/>
      <c r="DW101" s="281"/>
      <c r="DX101" s="281"/>
      <c r="DY101" s="281"/>
      <c r="DZ101" s="281"/>
      <c r="EA101" s="281"/>
      <c r="EB101" s="281"/>
      <c r="EC101" s="281"/>
      <c r="ED101" s="281"/>
      <c r="EE101" s="281"/>
      <c r="EF101" s="281"/>
      <c r="EG101" s="281"/>
      <c r="EH101" s="281"/>
      <c r="EI101" s="281"/>
      <c r="EJ101" s="281"/>
      <c r="EK101" s="281"/>
      <c r="EL101" s="281"/>
      <c r="EM101" s="281"/>
      <c r="EN101" s="281"/>
      <c r="EO101" s="281"/>
      <c r="EP101" s="281"/>
      <c r="EQ101" s="281"/>
      <c r="ER101" s="281"/>
      <c r="ES101" s="281"/>
      <c r="ET101" s="281"/>
      <c r="EU101" s="281"/>
      <c r="EV101" s="281"/>
      <c r="EW101" s="281"/>
      <c r="EX101" s="281"/>
      <c r="EY101" s="281"/>
      <c r="EZ101" s="281"/>
      <c r="FA101" s="281"/>
      <c r="FB101" s="281"/>
      <c r="FC101" s="281"/>
      <c r="FD101" s="281"/>
      <c r="FE101" s="281"/>
      <c r="FF101" s="281"/>
      <c r="FG101" s="281"/>
      <c r="FH101" s="281"/>
      <c r="FI101" s="281"/>
      <c r="FJ101" s="281"/>
      <c r="FK101" s="281"/>
      <c r="FL101" s="281"/>
    </row>
    <row r="102" spans="1:168" x14ac:dyDescent="0.25">
      <c r="A102" s="494"/>
      <c r="B102" s="1"/>
      <c r="C102" s="1"/>
      <c r="D102" s="2"/>
      <c r="E102" s="2"/>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281"/>
      <c r="CB102" s="281"/>
      <c r="CC102" s="281"/>
      <c r="CD102" s="281"/>
      <c r="CE102" s="281"/>
      <c r="CF102" s="281"/>
      <c r="CG102" s="281"/>
      <c r="CH102" s="281"/>
      <c r="CI102" s="281"/>
      <c r="CJ102" s="281"/>
      <c r="CK102" s="281"/>
      <c r="CL102" s="281"/>
      <c r="CM102" s="281"/>
      <c r="CN102" s="281"/>
      <c r="CO102" s="281"/>
      <c r="CP102" s="281"/>
      <c r="CQ102" s="281"/>
      <c r="CR102" s="281"/>
      <c r="CS102" s="281"/>
      <c r="CT102" s="281"/>
      <c r="CU102" s="281"/>
      <c r="CV102" s="281"/>
      <c r="CW102" s="281"/>
      <c r="CX102" s="281"/>
      <c r="CY102" s="281"/>
      <c r="CZ102" s="281"/>
      <c r="DA102" s="281"/>
      <c r="DB102" s="281"/>
      <c r="DC102" s="281"/>
      <c r="DD102" s="281"/>
      <c r="DE102" s="281"/>
      <c r="DF102" s="281"/>
      <c r="DG102" s="281"/>
      <c r="DH102" s="281"/>
      <c r="DI102" s="281"/>
      <c r="DJ102" s="281"/>
      <c r="DK102" s="281"/>
      <c r="DL102" s="281"/>
      <c r="DM102" s="281"/>
      <c r="DN102" s="281"/>
      <c r="DO102" s="281"/>
      <c r="DP102" s="281"/>
      <c r="DQ102" s="281"/>
      <c r="DR102" s="281"/>
      <c r="DS102" s="281"/>
      <c r="DT102" s="281"/>
      <c r="DU102" s="281"/>
      <c r="DV102" s="281"/>
      <c r="DW102" s="281"/>
      <c r="DX102" s="281"/>
      <c r="DY102" s="281"/>
      <c r="DZ102" s="281"/>
      <c r="EA102" s="281"/>
      <c r="EB102" s="281"/>
      <c r="EC102" s="281"/>
      <c r="ED102" s="281"/>
      <c r="EE102" s="281"/>
      <c r="EF102" s="281"/>
      <c r="EG102" s="281"/>
      <c r="EH102" s="281"/>
      <c r="EI102" s="281"/>
      <c r="EJ102" s="281"/>
      <c r="EK102" s="281"/>
      <c r="EL102" s="281"/>
      <c r="EM102" s="281"/>
      <c r="EN102" s="281"/>
      <c r="EO102" s="281"/>
      <c r="EP102" s="281"/>
      <c r="EQ102" s="281"/>
      <c r="ER102" s="281"/>
      <c r="ES102" s="281"/>
      <c r="ET102" s="281"/>
      <c r="EU102" s="281"/>
      <c r="EV102" s="281"/>
      <c r="EW102" s="281"/>
      <c r="EX102" s="281"/>
      <c r="EY102" s="281"/>
      <c r="EZ102" s="281"/>
      <c r="FA102" s="281"/>
      <c r="FB102" s="281"/>
      <c r="FC102" s="281"/>
      <c r="FD102" s="281"/>
      <c r="FE102" s="281"/>
      <c r="FF102" s="281"/>
      <c r="FG102" s="281"/>
      <c r="FH102" s="281"/>
      <c r="FI102" s="281"/>
      <c r="FJ102" s="281"/>
      <c r="FK102" s="281"/>
      <c r="FL102" s="281"/>
    </row>
    <row r="103" spans="1:168" x14ac:dyDescent="0.25">
      <c r="A103" s="494"/>
      <c r="B103" s="1"/>
      <c r="C103" s="1"/>
      <c r="D103" s="2"/>
      <c r="E103" s="2"/>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281"/>
      <c r="CB103" s="281"/>
      <c r="CC103" s="281"/>
      <c r="CD103" s="281"/>
      <c r="CE103" s="281"/>
      <c r="CF103" s="281"/>
      <c r="CG103" s="281"/>
      <c r="CH103" s="281"/>
      <c r="CI103" s="281"/>
      <c r="CJ103" s="281"/>
      <c r="CK103" s="281"/>
      <c r="CL103" s="281"/>
      <c r="CM103" s="281"/>
      <c r="CN103" s="281"/>
      <c r="CO103" s="281"/>
      <c r="CP103" s="281"/>
      <c r="CQ103" s="281"/>
      <c r="CR103" s="281"/>
      <c r="CS103" s="281"/>
      <c r="CT103" s="281"/>
      <c r="CU103" s="281"/>
      <c r="CV103" s="281"/>
      <c r="CW103" s="281"/>
      <c r="CX103" s="281"/>
      <c r="CY103" s="281"/>
      <c r="CZ103" s="281"/>
      <c r="DA103" s="281"/>
      <c r="DB103" s="281"/>
      <c r="DC103" s="281"/>
      <c r="DD103" s="281"/>
      <c r="DE103" s="281"/>
      <c r="DF103" s="281"/>
      <c r="DG103" s="281"/>
      <c r="DH103" s="281"/>
      <c r="DI103" s="281"/>
      <c r="DJ103" s="281"/>
      <c r="DK103" s="281"/>
      <c r="DL103" s="281"/>
      <c r="DM103" s="281"/>
      <c r="DN103" s="281"/>
      <c r="DO103" s="281"/>
      <c r="DP103" s="281"/>
      <c r="DQ103" s="281"/>
      <c r="DR103" s="281"/>
      <c r="DS103" s="281"/>
      <c r="DT103" s="281"/>
      <c r="DU103" s="281"/>
      <c r="DV103" s="281"/>
      <c r="DW103" s="281"/>
      <c r="DX103" s="281"/>
      <c r="DY103" s="281"/>
      <c r="DZ103" s="281"/>
      <c r="EA103" s="281"/>
      <c r="EB103" s="281"/>
      <c r="EC103" s="281"/>
      <c r="ED103" s="281"/>
      <c r="EE103" s="281"/>
      <c r="EF103" s="281"/>
      <c r="EG103" s="281"/>
      <c r="EH103" s="281"/>
      <c r="EI103" s="281"/>
      <c r="EJ103" s="281"/>
      <c r="EK103" s="281"/>
      <c r="EL103" s="281"/>
      <c r="EM103" s="281"/>
      <c r="EN103" s="281"/>
      <c r="EO103" s="281"/>
      <c r="EP103" s="281"/>
      <c r="EQ103" s="281"/>
      <c r="ER103" s="281"/>
      <c r="ES103" s="281"/>
      <c r="ET103" s="281"/>
      <c r="EU103" s="281"/>
      <c r="EV103" s="281"/>
      <c r="EW103" s="281"/>
      <c r="EX103" s="281"/>
      <c r="EY103" s="281"/>
      <c r="EZ103" s="281"/>
      <c r="FA103" s="281"/>
      <c r="FB103" s="281"/>
      <c r="FC103" s="281"/>
      <c r="FD103" s="281"/>
      <c r="FE103" s="281"/>
      <c r="FF103" s="281"/>
      <c r="FG103" s="281"/>
      <c r="FH103" s="281"/>
      <c r="FI103" s="281"/>
      <c r="FJ103" s="281"/>
      <c r="FK103" s="281"/>
      <c r="FL103" s="281"/>
    </row>
    <row r="104" spans="1:168" x14ac:dyDescent="0.25">
      <c r="A104" s="494"/>
      <c r="B104" s="1"/>
      <c r="C104" s="1"/>
      <c r="D104" s="2"/>
      <c r="E104" s="2"/>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281"/>
      <c r="CB104" s="281"/>
      <c r="CC104" s="281"/>
      <c r="CD104" s="281"/>
      <c r="CE104" s="281"/>
      <c r="CF104" s="281"/>
      <c r="CG104" s="281"/>
      <c r="CH104" s="281"/>
      <c r="CI104" s="281"/>
      <c r="CJ104" s="281"/>
      <c r="CK104" s="281"/>
      <c r="CL104" s="281"/>
      <c r="CM104" s="281"/>
      <c r="CN104" s="281"/>
      <c r="CO104" s="281"/>
      <c r="CP104" s="281"/>
      <c r="CQ104" s="281"/>
      <c r="CR104" s="281"/>
      <c r="CS104" s="281"/>
      <c r="CT104" s="281"/>
      <c r="CU104" s="281"/>
      <c r="CV104" s="281"/>
      <c r="CW104" s="281"/>
      <c r="CX104" s="281"/>
      <c r="CY104" s="281"/>
      <c r="CZ104" s="281"/>
      <c r="DA104" s="281"/>
      <c r="DB104" s="281"/>
      <c r="DC104" s="281"/>
      <c r="DD104" s="281"/>
      <c r="DE104" s="281"/>
      <c r="DF104" s="281"/>
      <c r="DG104" s="281"/>
      <c r="DH104" s="281"/>
      <c r="DI104" s="281"/>
      <c r="DJ104" s="281"/>
      <c r="DK104" s="281"/>
      <c r="DL104" s="281"/>
      <c r="DM104" s="281"/>
      <c r="DN104" s="281"/>
      <c r="DO104" s="281"/>
      <c r="DP104" s="281"/>
      <c r="DQ104" s="281"/>
      <c r="DR104" s="281"/>
      <c r="DS104" s="281"/>
      <c r="DT104" s="281"/>
      <c r="DU104" s="281"/>
      <c r="DV104" s="281"/>
      <c r="DW104" s="281"/>
      <c r="DX104" s="281"/>
      <c r="DY104" s="281"/>
      <c r="DZ104" s="281"/>
      <c r="EA104" s="281"/>
      <c r="EB104" s="281"/>
      <c r="EC104" s="281"/>
      <c r="ED104" s="281"/>
      <c r="EE104" s="281"/>
      <c r="EF104" s="281"/>
      <c r="EG104" s="281"/>
      <c r="EH104" s="281"/>
      <c r="EI104" s="281"/>
      <c r="EJ104" s="281"/>
      <c r="EK104" s="281"/>
      <c r="EL104" s="281"/>
      <c r="EM104" s="281"/>
      <c r="EN104" s="281"/>
      <c r="EO104" s="281"/>
      <c r="EP104" s="281"/>
      <c r="EQ104" s="281"/>
      <c r="ER104" s="281"/>
      <c r="ES104" s="281"/>
      <c r="ET104" s="281"/>
      <c r="EU104" s="281"/>
      <c r="EV104" s="281"/>
      <c r="EW104" s="281"/>
      <c r="EX104" s="281"/>
      <c r="EY104" s="281"/>
      <c r="EZ104" s="281"/>
      <c r="FA104" s="281"/>
      <c r="FB104" s="281"/>
      <c r="FC104" s="281"/>
      <c r="FD104" s="281"/>
      <c r="FE104" s="281"/>
      <c r="FF104" s="281"/>
      <c r="FG104" s="281"/>
      <c r="FH104" s="281"/>
      <c r="FI104" s="281"/>
      <c r="FJ104" s="281"/>
      <c r="FK104" s="281"/>
      <c r="FL104" s="281"/>
    </row>
    <row r="139" spans="1:168" hidden="1" x14ac:dyDescent="0.25"/>
    <row r="140" spans="1:168" hidden="1" x14ac:dyDescent="0.25">
      <c r="A140" s="28"/>
      <c r="C140" s="501"/>
      <c r="D140" s="502" t="str">
        <f>"No Findings have been identified for this " &amp; dmyTopic &amp; " at this time."</f>
        <v>No Findings have been identified for this Topic at this time.</v>
      </c>
      <c r="E140" s="503"/>
      <c r="G140" s="192"/>
      <c r="H140" s="244"/>
      <c r="I140" s="180"/>
      <c r="K140" s="192"/>
      <c r="Q140" s="1"/>
      <c r="R140" s="11"/>
      <c r="S140" s="8"/>
      <c r="T140" s="8"/>
      <c r="U140" s="8"/>
      <c r="V140" s="122"/>
      <c r="W140" s="65"/>
      <c r="X140" s="11"/>
      <c r="Y140" s="8"/>
      <c r="Z140" s="8"/>
      <c r="AA140" s="8"/>
      <c r="AB140" s="8"/>
      <c r="AC140" s="12"/>
      <c r="AD140" s="8"/>
      <c r="AE140" s="8"/>
      <c r="AF140" s="8"/>
      <c r="AG140" s="8"/>
      <c r="AH140" s="8"/>
      <c r="AI140" s="8"/>
      <c r="AJ140" s="8"/>
      <c r="AK140" s="8"/>
      <c r="AL140" s="8"/>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228"/>
      <c r="CA140" s="281"/>
      <c r="CB140" s="281"/>
      <c r="CC140" s="281"/>
      <c r="CD140" s="281"/>
      <c r="CE140" s="281"/>
      <c r="CF140" s="281"/>
      <c r="CG140" s="281"/>
      <c r="CH140" s="281"/>
      <c r="CI140" s="281"/>
      <c r="CJ140" s="281"/>
      <c r="CK140" s="281"/>
      <c r="CL140" s="281"/>
      <c r="CM140" s="281"/>
      <c r="CN140" s="281"/>
      <c r="CO140" s="281"/>
      <c r="CP140" s="281"/>
      <c r="CQ140" s="281"/>
      <c r="CR140" s="281"/>
      <c r="CS140" s="281"/>
      <c r="CT140" s="281"/>
      <c r="CU140" s="281"/>
      <c r="CV140" s="281"/>
      <c r="CW140" s="281"/>
      <c r="CX140" s="281"/>
      <c r="CY140" s="281"/>
      <c r="CZ140" s="281"/>
      <c r="DA140" s="281"/>
      <c r="DB140" s="281"/>
      <c r="DC140" s="281"/>
      <c r="DD140" s="281"/>
      <c r="DE140" s="281"/>
      <c r="DF140" s="281"/>
      <c r="DG140" s="281"/>
      <c r="DH140" s="281"/>
      <c r="DI140" s="281"/>
      <c r="DJ140" s="281"/>
      <c r="DK140" s="281"/>
      <c r="DL140" s="281"/>
      <c r="DM140" s="281"/>
      <c r="DN140" s="281"/>
      <c r="DO140" s="281"/>
      <c r="DP140" s="281"/>
      <c r="DQ140" s="281"/>
      <c r="DR140" s="281"/>
      <c r="DS140" s="281"/>
      <c r="DT140" s="281"/>
      <c r="DU140" s="281"/>
      <c r="DV140" s="281"/>
      <c r="DW140" s="281"/>
      <c r="DX140" s="281"/>
      <c r="DY140" s="281"/>
      <c r="DZ140" s="281"/>
      <c r="EA140" s="281"/>
      <c r="EB140" s="281"/>
      <c r="EC140" s="281"/>
      <c r="ED140" s="281"/>
      <c r="EE140" s="281"/>
      <c r="EF140" s="281"/>
      <c r="EG140" s="281"/>
      <c r="EH140" s="281"/>
      <c r="EI140" s="281"/>
      <c r="EJ140" s="281"/>
      <c r="EK140" s="281"/>
      <c r="EL140" s="281"/>
      <c r="EM140" s="281"/>
      <c r="EN140" s="281"/>
      <c r="EO140" s="281"/>
      <c r="EP140" s="281"/>
      <c r="EQ140" s="281"/>
      <c r="ER140" s="281"/>
      <c r="ES140" s="281"/>
      <c r="ET140" s="281"/>
      <c r="EU140" s="281"/>
      <c r="EV140" s="281"/>
      <c r="EW140" s="281"/>
      <c r="EX140" s="281"/>
      <c r="EY140" s="281"/>
      <c r="EZ140" s="281"/>
      <c r="FA140" s="281"/>
      <c r="FB140" s="281"/>
      <c r="FC140" s="281"/>
      <c r="FD140" s="281"/>
      <c r="FE140" s="281"/>
      <c r="FF140" s="281"/>
      <c r="FG140" s="281"/>
      <c r="FH140" s="281"/>
      <c r="FI140" s="281"/>
      <c r="FJ140" s="281"/>
      <c r="FK140" s="281"/>
      <c r="FL140" s="281"/>
    </row>
    <row r="141" spans="1:168" hidden="1" x14ac:dyDescent="0.25">
      <c r="A141" s="28"/>
      <c r="C141" s="501"/>
      <c r="D141" s="502"/>
      <c r="E141" s="503"/>
      <c r="G141" s="192"/>
      <c r="H141" s="244"/>
      <c r="I141" s="180"/>
      <c r="K141" s="192"/>
      <c r="Q141" s="1"/>
      <c r="R141" s="11"/>
      <c r="S141" s="8"/>
      <c r="T141" s="8"/>
      <c r="U141" s="8"/>
      <c r="V141" s="122"/>
      <c r="W141" s="65"/>
      <c r="X141" s="11"/>
      <c r="Y141" s="8"/>
      <c r="Z141" s="8"/>
      <c r="AA141" s="8"/>
      <c r="AB141" s="8"/>
      <c r="AC141" s="12"/>
      <c r="AD141" s="8"/>
      <c r="AE141" s="8"/>
      <c r="AF141" s="8"/>
      <c r="AG141" s="8"/>
      <c r="AH141" s="8"/>
      <c r="AI141" s="8"/>
      <c r="AJ141" s="8"/>
      <c r="AK141" s="8"/>
      <c r="AL141" s="8"/>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228"/>
      <c r="CA141" s="281"/>
      <c r="CB141" s="281"/>
      <c r="CC141" s="281"/>
      <c r="CD141" s="281"/>
      <c r="CE141" s="281"/>
      <c r="CF141" s="281"/>
      <c r="CG141" s="281"/>
      <c r="CH141" s="281"/>
      <c r="CI141" s="281"/>
      <c r="CJ141" s="281"/>
      <c r="CK141" s="281"/>
      <c r="CL141" s="281"/>
      <c r="CM141" s="281"/>
      <c r="CN141" s="281"/>
      <c r="CO141" s="281"/>
      <c r="CP141" s="281"/>
      <c r="CQ141" s="281"/>
      <c r="CR141" s="281"/>
      <c r="CS141" s="281"/>
      <c r="CT141" s="281"/>
      <c r="CU141" s="281"/>
      <c r="CV141" s="281"/>
      <c r="CW141" s="281"/>
      <c r="CX141" s="281"/>
      <c r="CY141" s="281"/>
      <c r="CZ141" s="281"/>
      <c r="DA141" s="281"/>
      <c r="DB141" s="281"/>
      <c r="DC141" s="281"/>
      <c r="DD141" s="281"/>
      <c r="DE141" s="281"/>
      <c r="DF141" s="281"/>
      <c r="DG141" s="281"/>
      <c r="DH141" s="281"/>
      <c r="DI141" s="281"/>
      <c r="DJ141" s="281"/>
      <c r="DK141" s="281"/>
      <c r="DL141" s="281"/>
      <c r="DM141" s="281"/>
      <c r="DN141" s="281"/>
      <c r="DO141" s="281"/>
      <c r="DP141" s="281"/>
      <c r="DQ141" s="281"/>
      <c r="DR141" s="281"/>
      <c r="DS141" s="281"/>
      <c r="DT141" s="281"/>
      <c r="DU141" s="281"/>
      <c r="DV141" s="281"/>
      <c r="DW141" s="281"/>
      <c r="DX141" s="281"/>
      <c r="DY141" s="281"/>
      <c r="DZ141" s="281"/>
      <c r="EA141" s="281"/>
      <c r="EB141" s="281"/>
      <c r="EC141" s="281"/>
      <c r="ED141" s="281"/>
      <c r="EE141" s="281"/>
      <c r="EF141" s="281"/>
      <c r="EG141" s="281"/>
      <c r="EH141" s="281"/>
      <c r="EI141" s="281"/>
      <c r="EJ141" s="281"/>
      <c r="EK141" s="281"/>
      <c r="EL141" s="281"/>
      <c r="EM141" s="281"/>
      <c r="EN141" s="281"/>
      <c r="EO141" s="281"/>
      <c r="EP141" s="281"/>
      <c r="EQ141" s="281"/>
      <c r="ER141" s="281"/>
      <c r="ES141" s="281"/>
      <c r="ET141" s="281"/>
      <c r="EU141" s="281"/>
      <c r="EV141" s="281"/>
      <c r="EW141" s="281"/>
      <c r="EX141" s="281"/>
      <c r="EY141" s="281"/>
      <c r="EZ141" s="281"/>
      <c r="FA141" s="281"/>
      <c r="FB141" s="281"/>
      <c r="FC141" s="281"/>
      <c r="FD141" s="281"/>
      <c r="FE141" s="281"/>
      <c r="FF141" s="281"/>
      <c r="FG141" s="281"/>
      <c r="FH141" s="281"/>
      <c r="FI141" s="281"/>
      <c r="FJ141" s="281"/>
      <c r="FK141" s="281"/>
      <c r="FL141" s="281"/>
    </row>
    <row r="142" spans="1:168" hidden="1" x14ac:dyDescent="0.25"/>
    <row r="143" spans="1:168" hidden="1" x14ac:dyDescent="0.25"/>
    <row r="144" spans="1:168" ht="15" hidden="1" x14ac:dyDescent="0.25">
      <c r="A144" s="28"/>
      <c r="B144">
        <v>3</v>
      </c>
      <c r="C144" s="512"/>
      <c r="D144" s="513">
        <f ca="1">OFFSET(D144,-2,0)+1</f>
        <v>1</v>
      </c>
      <c r="E144" s="479"/>
      <c r="F144" s="249"/>
      <c r="G144" s="250"/>
      <c r="H144" s="247"/>
      <c r="I144" s="183"/>
      <c r="J144" s="514"/>
      <c r="K144" s="192"/>
      <c r="Q144" s="1"/>
      <c r="R144" s="11" t="b">
        <f>IF(F144=CHAR(80),TRUE,FALSE)</f>
        <v>0</v>
      </c>
      <c r="S144" s="8" t="b">
        <f>IF(G144=CHAR(80),TRUE,FALSE)</f>
        <v>0</v>
      </c>
      <c r="T144" s="8" t="b">
        <f>IF(H144=CHAR(80),TRUE,FALSE)</f>
        <v>0</v>
      </c>
      <c r="U144" s="8" t="b">
        <f>IF(I144=CHAR(80),TRUE,FALSE)</f>
        <v>0</v>
      </c>
      <c r="V144" s="122"/>
      <c r="W144" s="515">
        <f>COUNTIF(R144:V144,TRUE)</f>
        <v>0</v>
      </c>
      <c r="X144" s="219" t="str">
        <f t="shared" ref="X144:AB145" si="215">IF(R144=TRUE,1,"")</f>
        <v/>
      </c>
      <c r="Y144" s="144" t="str">
        <f t="shared" si="215"/>
        <v/>
      </c>
      <c r="Z144" s="144" t="str">
        <f t="shared" si="215"/>
        <v/>
      </c>
      <c r="AA144" s="144" t="str">
        <f t="shared" si="215"/>
        <v/>
      </c>
      <c r="AB144" s="144" t="str">
        <f t="shared" si="215"/>
        <v/>
      </c>
      <c r="AC144" s="218" t="str">
        <f>IF(SUM(X144:AA144)&gt;0,1,"")</f>
        <v/>
      </c>
      <c r="AD144" s="8"/>
      <c r="AE144" s="8"/>
      <c r="AF144" s="8"/>
      <c r="AG144" s="8"/>
      <c r="AH144" s="8"/>
      <c r="AI144" s="8"/>
      <c r="AJ144" s="8"/>
      <c r="AK144" s="8"/>
      <c r="AL144" s="8"/>
      <c r="AM144" s="147"/>
      <c r="AN144" s="159"/>
      <c r="AO144" s="172"/>
      <c r="AP144" s="1"/>
      <c r="AQ144" s="1"/>
      <c r="AR144" s="172"/>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228"/>
      <c r="CA144" s="281"/>
      <c r="CB144" s="281"/>
      <c r="CC144" s="281"/>
      <c r="CD144" s="281"/>
      <c r="CE144" s="281"/>
      <c r="CF144" s="281"/>
      <c r="CG144" s="281"/>
      <c r="CH144" s="281"/>
      <c r="CI144" s="281"/>
      <c r="CJ144" s="281"/>
      <c r="CK144" s="281"/>
      <c r="CL144" s="281"/>
      <c r="CM144" s="281"/>
      <c r="CN144" s="281"/>
      <c r="CO144" s="281"/>
      <c r="CP144" s="281"/>
      <c r="CQ144" s="281"/>
      <c r="CR144" s="281"/>
      <c r="CS144" s="281"/>
      <c r="CT144" s="281"/>
      <c r="CU144" s="281"/>
      <c r="CV144" s="281"/>
      <c r="CW144" s="281"/>
      <c r="CX144" s="281"/>
      <c r="CY144" s="281"/>
      <c r="CZ144" s="281"/>
      <c r="DA144" s="281"/>
      <c r="DB144" s="281"/>
      <c r="DC144" s="281"/>
      <c r="DD144" s="281"/>
      <c r="DE144" s="281"/>
      <c r="DF144" s="281"/>
      <c r="DG144" s="281"/>
      <c r="DH144" s="281"/>
      <c r="DI144" s="281"/>
      <c r="DJ144" s="281"/>
      <c r="DK144" s="281"/>
      <c r="DL144" s="281"/>
      <c r="DM144" s="281"/>
      <c r="DN144" s="281"/>
      <c r="DO144" s="281"/>
      <c r="DP144" s="281"/>
      <c r="DQ144" s="281"/>
      <c r="DR144" s="281"/>
      <c r="DS144" s="281"/>
      <c r="DT144" s="281"/>
      <c r="DU144" s="281"/>
      <c r="DV144" s="281"/>
      <c r="DW144" s="281"/>
      <c r="DX144" s="281"/>
      <c r="DY144" s="281"/>
      <c r="DZ144" s="281"/>
      <c r="EA144" s="281"/>
      <c r="EB144" s="281"/>
      <c r="EC144" s="281"/>
      <c r="ED144" s="281"/>
      <c r="EE144" s="281"/>
      <c r="EF144" s="281"/>
      <c r="EG144" s="281"/>
      <c r="EH144" s="281"/>
      <c r="EI144" s="281"/>
      <c r="EJ144" s="281"/>
      <c r="EK144" s="281"/>
      <c r="EL144" s="281"/>
      <c r="EM144" s="281"/>
      <c r="EN144" s="281"/>
      <c r="EO144" s="281"/>
      <c r="EP144" s="281"/>
      <c r="EQ144" s="281"/>
      <c r="ER144" s="281"/>
      <c r="ES144" s="281"/>
      <c r="ET144" s="281"/>
      <c r="EU144" s="281"/>
      <c r="EV144" s="281"/>
      <c r="EW144" s="281"/>
      <c r="EX144" s="281"/>
      <c r="EY144" s="281"/>
      <c r="EZ144" s="281"/>
      <c r="FA144" s="281"/>
      <c r="FB144" s="281"/>
      <c r="FC144" s="281"/>
      <c r="FD144" s="281"/>
      <c r="FE144" s="281"/>
      <c r="FF144" s="281"/>
      <c r="FG144" s="281"/>
      <c r="FH144" s="281"/>
      <c r="FI144" s="281"/>
      <c r="FJ144" s="281"/>
      <c r="FK144" s="281"/>
      <c r="FL144" s="281"/>
    </row>
    <row r="145" spans="1:168" hidden="1" x14ac:dyDescent="0.25">
      <c r="A145" s="28"/>
      <c r="C145" s="512"/>
      <c r="D145" s="480"/>
      <c r="E145" s="503"/>
      <c r="F145" s="116"/>
      <c r="G145" s="251"/>
      <c r="H145" s="248"/>
      <c r="I145" s="184"/>
      <c r="K145" s="192"/>
      <c r="Q145" s="1"/>
      <c r="R145" s="11"/>
      <c r="S145" s="8"/>
      <c r="T145" s="8"/>
      <c r="U145" s="8"/>
      <c r="V145" s="122"/>
      <c r="W145" s="65"/>
      <c r="X145" s="219" t="str">
        <f t="shared" si="215"/>
        <v/>
      </c>
      <c r="Y145" s="144" t="str">
        <f t="shared" si="215"/>
        <v/>
      </c>
      <c r="Z145" s="144" t="str">
        <f t="shared" si="215"/>
        <v/>
      </c>
      <c r="AA145" s="144" t="str">
        <f t="shared" si="215"/>
        <v/>
      </c>
      <c r="AB145" s="144" t="str">
        <f t="shared" si="215"/>
        <v/>
      </c>
      <c r="AC145" s="218" t="str">
        <f>IF(SUM(X145:AA145)&gt;0,1,"")</f>
        <v/>
      </c>
      <c r="AD145" s="8"/>
      <c r="AE145" s="8"/>
      <c r="AF145" s="8"/>
      <c r="AG145" s="8"/>
      <c r="AH145" s="8"/>
      <c r="AI145" s="8"/>
      <c r="AJ145" s="8"/>
      <c r="AK145" s="8"/>
      <c r="AL145" s="8"/>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228"/>
      <c r="CA145" s="281"/>
      <c r="CB145" s="281"/>
      <c r="CC145" s="281"/>
      <c r="CD145" s="281"/>
      <c r="CE145" s="281"/>
      <c r="CF145" s="281"/>
      <c r="CG145" s="281"/>
      <c r="CH145" s="281"/>
      <c r="CI145" s="281"/>
      <c r="CJ145" s="281"/>
      <c r="CK145" s="281"/>
      <c r="CL145" s="281"/>
      <c r="CM145" s="281"/>
      <c r="CN145" s="281"/>
      <c r="CO145" s="281"/>
      <c r="CP145" s="281"/>
      <c r="CQ145" s="281"/>
      <c r="CR145" s="281"/>
      <c r="CS145" s="281"/>
      <c r="CT145" s="281"/>
      <c r="CU145" s="281"/>
      <c r="CV145" s="281"/>
      <c r="CW145" s="281"/>
      <c r="CX145" s="281"/>
      <c r="CY145" s="281"/>
      <c r="CZ145" s="281"/>
      <c r="DA145" s="281"/>
      <c r="DB145" s="281"/>
      <c r="DC145" s="281"/>
      <c r="DD145" s="281"/>
      <c r="DE145" s="281"/>
      <c r="DF145" s="281"/>
      <c r="DG145" s="281"/>
      <c r="DH145" s="281"/>
      <c r="DI145" s="281"/>
      <c r="DJ145" s="281"/>
      <c r="DK145" s="281"/>
      <c r="DL145" s="281"/>
      <c r="DM145" s="281"/>
      <c r="DN145" s="281"/>
      <c r="DO145" s="281"/>
      <c r="DP145" s="281"/>
      <c r="DQ145" s="281"/>
      <c r="DR145" s="281"/>
      <c r="DS145" s="281"/>
      <c r="DT145" s="281"/>
      <c r="DU145" s="281"/>
      <c r="DV145" s="281"/>
      <c r="DW145" s="281"/>
      <c r="DX145" s="281"/>
      <c r="DY145" s="281"/>
      <c r="DZ145" s="281"/>
      <c r="EA145" s="281"/>
      <c r="EB145" s="281"/>
      <c r="EC145" s="281"/>
      <c r="ED145" s="281"/>
      <c r="EE145" s="281"/>
      <c r="EF145" s="281"/>
      <c r="EG145" s="281"/>
      <c r="EH145" s="281"/>
      <c r="EI145" s="281"/>
      <c r="EJ145" s="281"/>
      <c r="EK145" s="281"/>
      <c r="EL145" s="281"/>
      <c r="EM145" s="281"/>
      <c r="EN145" s="281"/>
      <c r="EO145" s="281"/>
      <c r="EP145" s="281"/>
      <c r="EQ145" s="281"/>
      <c r="ER145" s="281"/>
      <c r="ES145" s="281"/>
      <c r="ET145" s="281"/>
      <c r="EU145" s="281"/>
      <c r="EV145" s="281"/>
      <c r="EW145" s="281"/>
      <c r="EX145" s="281"/>
      <c r="EY145" s="281"/>
      <c r="EZ145" s="281"/>
      <c r="FA145" s="281"/>
      <c r="FB145" s="281"/>
      <c r="FC145" s="281"/>
      <c r="FD145" s="281"/>
      <c r="FE145" s="281"/>
      <c r="FF145" s="281"/>
      <c r="FG145" s="281"/>
      <c r="FH145" s="281"/>
      <c r="FI145" s="281"/>
      <c r="FJ145" s="281"/>
      <c r="FK145" s="281"/>
      <c r="FL145" s="281"/>
    </row>
    <row r="146" spans="1:168" ht="12.75" hidden="1" customHeight="1" x14ac:dyDescent="0.25"/>
    <row r="147" spans="1:168" ht="12.75" hidden="1" customHeight="1" x14ac:dyDescent="0.25"/>
    <row r="148" spans="1:168" ht="6" hidden="1" customHeight="1" x14ac:dyDescent="0.25">
      <c r="A148" s="28" t="s">
        <v>546</v>
      </c>
      <c r="C148" s="92"/>
      <c r="D148" s="3"/>
      <c r="E148" s="82"/>
      <c r="F148" s="138"/>
      <c r="G148" s="154"/>
      <c r="H148" s="185"/>
      <c r="I148" s="139"/>
      <c r="J148" s="94"/>
      <c r="K148" s="192"/>
      <c r="L148" s="507"/>
      <c r="M148" s="507"/>
      <c r="N148" s="507"/>
      <c r="O148" s="507"/>
      <c r="Q148" s="1"/>
      <c r="AE148" s="11"/>
      <c r="AF148" s="122"/>
      <c r="AG148" s="124" t="b">
        <f>AG149</f>
        <v>1</v>
      </c>
      <c r="AH148" s="124"/>
      <c r="AI148" s="168"/>
      <c r="AJ148" s="166"/>
      <c r="AK148" s="166"/>
      <c r="AL148" s="167"/>
      <c r="AM148" s="1"/>
      <c r="AN148" s="1"/>
      <c r="AO148" s="1"/>
      <c r="AP148" s="1"/>
      <c r="AQ148" s="1"/>
      <c r="AR148" s="1"/>
      <c r="AS148" s="1"/>
      <c r="AT148" s="230" t="str">
        <f>IF(AG148&lt;&gt;TRUE,FALSE,"")</f>
        <v/>
      </c>
      <c r="AU148" s="231" t="str">
        <f>IF(D148&lt;&gt;0,D148,"")</f>
        <v/>
      </c>
      <c r="AV148" s="227"/>
      <c r="AW148" s="230" t="str">
        <f>AW149</f>
        <v/>
      </c>
      <c r="AX148" s="227"/>
      <c r="AY148" s="230" t="str">
        <f>AY149</f>
        <v/>
      </c>
      <c r="AZ148" s="227"/>
      <c r="BA148" s="230" t="str">
        <f>BA149</f>
        <v/>
      </c>
      <c r="BB148" s="227"/>
      <c r="BC148" s="230" t="str">
        <f>BC149</f>
        <v/>
      </c>
      <c r="BD148" s="227"/>
      <c r="BE148" s="230" t="str">
        <f>BE149</f>
        <v/>
      </c>
      <c r="BF148" s="227"/>
      <c r="BG148" s="230" t="str">
        <f>BG149</f>
        <v/>
      </c>
      <c r="BH148" s="1"/>
      <c r="FE148" s="90" t="str">
        <f ca="1">FE149</f>
        <v>Hide</v>
      </c>
      <c r="FF148" s="228"/>
      <c r="FG148" s="281"/>
      <c r="FH148" s="281"/>
      <c r="FI148" s="281"/>
      <c r="FJ148" s="281"/>
      <c r="FK148" s="281"/>
      <c r="FL148" s="281"/>
    </row>
    <row r="149" spans="1:168" ht="15" hidden="1" x14ac:dyDescent="0.25">
      <c r="A149" s="28" t="s">
        <v>546</v>
      </c>
      <c r="C149" s="176" t="s">
        <v>558</v>
      </c>
      <c r="D149" s="316" t="str">
        <f>IF(Cklst_Style=4,IF(FIND("--",$C$3)=11,MID($C$3,9,1)&amp;"."&amp;AI149,MID($C$3,9,2)&amp;"."&amp;AI149),IF(FIND("--",$C$3)=9,MID($C$3,7,1)&amp;"."&amp;AI149,MID($C$3,7,2)&amp;"."&amp;AI149))</f>
        <v>6.X</v>
      </c>
      <c r="E149" s="85" t="s">
        <v>709</v>
      </c>
      <c r="F149" s="177"/>
      <c r="G149" s="508" t="s">
        <v>203</v>
      </c>
      <c r="H149" s="181"/>
      <c r="I149" s="151" t="s">
        <v>216</v>
      </c>
      <c r="J149" s="143"/>
      <c r="K149" s="192"/>
      <c r="L149" s="130"/>
      <c r="M149" s="130"/>
      <c r="N149" s="130"/>
      <c r="O149" s="130"/>
      <c r="Q149" s="1"/>
      <c r="R149" s="171"/>
      <c r="S149" s="171"/>
      <c r="T149" s="171"/>
      <c r="U149" s="171"/>
      <c r="AE149" s="11" t="b">
        <f>IF(F149=CHAR(80),TRUE,FALSE)</f>
        <v>0</v>
      </c>
      <c r="AF149" s="122" t="b">
        <f>IF(H149=CHAR(80),TRUE,FALSE)</f>
        <v>0</v>
      </c>
      <c r="AG149" s="12" t="b">
        <f>IF(OR(C149=CHAR(80),C149="."),TRUE,FALSE)</f>
        <v>1</v>
      </c>
      <c r="AH149" s="218">
        <v>0</v>
      </c>
      <c r="AI149" s="169" t="s">
        <v>710</v>
      </c>
      <c r="AJ149" s="160"/>
      <c r="AK149" s="160" t="b">
        <v>1</v>
      </c>
      <c r="AL149" s="161"/>
      <c r="AM149" s="1"/>
      <c r="AN149" s="1"/>
      <c r="AO149" s="1"/>
      <c r="AP149" s="1"/>
      <c r="AQ149" s="1"/>
      <c r="AR149" s="1"/>
      <c r="AS149" s="1"/>
      <c r="AT149" s="230" t="str">
        <f>IF(AG149&lt;&gt;TRUE,FALSE,"")</f>
        <v/>
      </c>
      <c r="AU149" s="231" t="str">
        <f>IF(D149&lt;&gt;0,D149,"")</f>
        <v>6.X</v>
      </c>
      <c r="AV149" s="318"/>
      <c r="AW149" s="230" t="str">
        <f>IF(AND(Setup_Flag=1,AV149="",$C149=""),FALSE,"")</f>
        <v/>
      </c>
      <c r="AX149" s="318"/>
      <c r="AY149" s="230" t="str">
        <f>IF(AND(MR2_Flag=1,AX149="",$C149=""),FALSE,"")</f>
        <v/>
      </c>
      <c r="AZ149" s="318"/>
      <c r="BA149" s="230" t="str">
        <f>IF(AND(DP_Flag=1,AZ149="",$C149=""),FALSE,"")</f>
        <v/>
      </c>
      <c r="BB149" s="318"/>
      <c r="BC149" s="230" t="str">
        <f>IF(AND(SS_Flag=1,BB149="",$C149=""),FALSE,"")</f>
        <v/>
      </c>
      <c r="BD149" s="318"/>
      <c r="BE149" s="230" t="str">
        <f>IF(AND(SP_Flag=1,BD149="",$C149=""),FALSE,"")</f>
        <v/>
      </c>
      <c r="BF149" s="318"/>
      <c r="BG149" s="230" t="str">
        <f>IF(AND(FM_Flag=1,BF149="",$C149=""),FALSE,"")</f>
        <v/>
      </c>
      <c r="BH149" s="1"/>
      <c r="BI149" s="268"/>
      <c r="BJ149" s="269" t="s">
        <v>675</v>
      </c>
      <c r="BK149" s="269" t="s">
        <v>675</v>
      </c>
      <c r="BL149" s="269" t="s">
        <v>675</v>
      </c>
      <c r="BM149" s="269" t="s">
        <v>675</v>
      </c>
      <c r="BN149" s="269" t="s">
        <v>675</v>
      </c>
      <c r="BO149" s="269" t="s">
        <v>675</v>
      </c>
      <c r="BP149" s="270" t="str">
        <f ca="1">IF(OR(BI$16=0,BR$16&lt;&gt;0),"",IF(OFFSET(BI149,0,BI$16)="Y",1,IF(OFFSET(BI149,0,BI$16)="N",0,"")))</f>
        <v/>
      </c>
      <c r="BQ149" s="278"/>
      <c r="BR149" s="268"/>
      <c r="BS149" s="269" t="s">
        <v>675</v>
      </c>
      <c r="BT149" s="269" t="s">
        <v>675</v>
      </c>
      <c r="BU149" s="269" t="s">
        <v>675</v>
      </c>
      <c r="BV149" s="269" t="s">
        <v>675</v>
      </c>
      <c r="BW149" s="269" t="s">
        <v>675</v>
      </c>
      <c r="BX149" s="269" t="s">
        <v>675</v>
      </c>
      <c r="BY149" s="269" t="s">
        <v>675</v>
      </c>
      <c r="BZ149" s="269" t="s">
        <v>675</v>
      </c>
      <c r="CA149" s="269" t="s">
        <v>675</v>
      </c>
      <c r="CB149" s="269" t="s">
        <v>675</v>
      </c>
      <c r="CC149" s="269" t="s">
        <v>675</v>
      </c>
      <c r="CD149" s="269" t="s">
        <v>675</v>
      </c>
      <c r="CE149" s="269" t="s">
        <v>675</v>
      </c>
      <c r="CF149" s="269" t="s">
        <v>675</v>
      </c>
      <c r="CG149" s="269" t="s">
        <v>675</v>
      </c>
      <c r="CH149" s="269" t="s">
        <v>675</v>
      </c>
      <c r="CI149" s="269" t="s">
        <v>675</v>
      </c>
      <c r="CJ149" s="269" t="s">
        <v>675</v>
      </c>
      <c r="CK149" s="269" t="s">
        <v>675</v>
      </c>
      <c r="CL149" s="270" t="str">
        <f ca="1">IF(BR$16=0,"",IF(OFFSET(BR149,0,BR$16)="Y",1,IF(OFFSET(BR149,0,BR$16)="N",0,"")))</f>
        <v/>
      </c>
      <c r="CM149" s="278"/>
      <c r="CN149" s="268"/>
      <c r="CO149" s="269" t="s">
        <v>675</v>
      </c>
      <c r="CP149" s="269" t="s">
        <v>675</v>
      </c>
      <c r="CQ149" s="269" t="s">
        <v>675</v>
      </c>
      <c r="CR149" s="269" t="s">
        <v>675</v>
      </c>
      <c r="CS149" s="269" t="s">
        <v>675</v>
      </c>
      <c r="CT149" s="270" t="str">
        <f ca="1">IF(OR(CN$16=0,CW$16&lt;&gt;0),"",IF(CW$16=1,0,IF(OFFSET(CN149,0,CN$16)="Y",1,IF(OFFSET(CN149,0,CN$16)="N",0,""))))</f>
        <v/>
      </c>
      <c r="CU149" s="188"/>
      <c r="CV149" s="268"/>
      <c r="CW149" s="269" t="s">
        <v>675</v>
      </c>
      <c r="CX149" s="269" t="s">
        <v>675</v>
      </c>
      <c r="CY149" s="269" t="s">
        <v>675</v>
      </c>
      <c r="CZ149" s="269" t="s">
        <v>675</v>
      </c>
      <c r="DA149" s="269" t="s">
        <v>675</v>
      </c>
      <c r="DB149" s="269" t="s">
        <v>675</v>
      </c>
      <c r="DC149" s="269" t="s">
        <v>675</v>
      </c>
      <c r="DD149" s="269" t="s">
        <v>675</v>
      </c>
      <c r="DE149" s="269" t="s">
        <v>675</v>
      </c>
      <c r="DF149" s="270" t="str">
        <f>IF(CV$16=0,"",IF(OR(AND(CW$16=1,CW149="Y"),AND(CX$16=1,CX149="Y"),AND(CY$16=1,CY149="Y"),AND(CZ$16=1,CZ149="Y"),AND(DA$16=1,DA149="Y"),AND(DB$16=1,DB149="Y"),AND(DC$16=1,DC149="Y"),AND(DD$16=1,DD149="Y"),AND(DE$16=1,DE149="Y")),1,IF(OR(AND(CW$16=1,CW149="N"),AND(CX$16=1,CX149="N"),AND(CY$16=1,CY149="N"),AND(CZ$16=1,CZ149="N"),AND(DA$16=1,DA149="N"),AND(DB$16=1,DB149="N"),AND(DC$16=1,DC149="N"),AND(DD$16=1,DD149="N"),AND(DE$16=1,DE149="N")),0,"")))</f>
        <v/>
      </c>
      <c r="DG149" s="188"/>
      <c r="DH149" s="268"/>
      <c r="DI149" s="269" t="s">
        <v>675</v>
      </c>
      <c r="DJ149" s="269" t="s">
        <v>675</v>
      </c>
      <c r="DK149" s="270" t="str">
        <f ca="1">IF(DH$16=0,"",IF(OFFSET(DH149,0,DH$16)="Y",1,IF(OFFSET(DH149,0,DH$16)="N",0,"")))</f>
        <v/>
      </c>
      <c r="DL149" s="188"/>
      <c r="DM149" s="268"/>
      <c r="DN149" s="269" t="s">
        <v>675</v>
      </c>
      <c r="DO149" s="269" t="s">
        <v>675</v>
      </c>
      <c r="DP149" s="270" t="str">
        <f ca="1">IF(DM$16=0,"",IF(OFFSET(DM149,0,DM$16)="Y",1,IF(OFFSET(DM149,0,DM$16)="N",0,"")))</f>
        <v/>
      </c>
      <c r="DQ149" s="188"/>
      <c r="DR149" s="268"/>
      <c r="DS149" s="269" t="s">
        <v>676</v>
      </c>
      <c r="DT149" s="279"/>
      <c r="DU149" s="270" t="str">
        <f ca="1">IF(DR$16=0,"",IF(AND(OFFSET(DR149,0,1)="Y",DS$16="Yes"),1,IF(OFFSET(DR149,0,1)="N",1,0)))</f>
        <v/>
      </c>
      <c r="DV149" s="188"/>
      <c r="DW149" s="268"/>
      <c r="DX149" s="269" t="s">
        <v>676</v>
      </c>
      <c r="DY149" s="279"/>
      <c r="DZ149" s="270" t="str">
        <f ca="1">IF(DW$16=0,"",IF(AND(OFFSET(DW149,0,1)="Y",DX$16="Yes"),1,IF(OFFSET(DW149,0,1)="N",1,0)))</f>
        <v/>
      </c>
      <c r="EA149" s="188"/>
      <c r="EB149" s="268"/>
      <c r="EC149" s="269" t="s">
        <v>676</v>
      </c>
      <c r="ED149" s="279"/>
      <c r="EE149" s="270" t="str">
        <f ca="1">IF(EB$16=0,"",IF(AND(OFFSET(EB149,0,1)="Y",EC$16="Yes"),1,IF(OFFSET(EB149,0,1)="N",1,0)))</f>
        <v/>
      </c>
      <c r="EF149" s="188"/>
      <c r="EG149" s="268"/>
      <c r="EH149" s="269" t="s">
        <v>676</v>
      </c>
      <c r="EI149" s="279"/>
      <c r="EJ149" s="270" t="str">
        <f ca="1">IF(EG$16=0,"",IF(AND(OFFSET(EG149,0,1)="Y",EH$16="Yes"),1,IF(OFFSET(EG149,0,1)="N",1,0)))</f>
        <v/>
      </c>
      <c r="EK149" s="188"/>
      <c r="EL149" s="268"/>
      <c r="EM149" s="269" t="s">
        <v>676</v>
      </c>
      <c r="EN149" s="279"/>
      <c r="EO149" s="270" t="str">
        <f ca="1">IF(EL$16=0,"",IF(AND(OFFSET(EL149,0,1)="Y",EM$16="Yes"),1,IF(OFFSET(EL149,0,1)="N",1,0)))</f>
        <v/>
      </c>
      <c r="EP149" s="271"/>
      <c r="EQ149" s="509" t="str">
        <f ca="1">BP149</f>
        <v/>
      </c>
      <c r="ER149" s="509" t="str">
        <f t="shared" ref="ER149" ca="1" si="216">CL149</f>
        <v/>
      </c>
      <c r="ES149" s="509" t="str">
        <f t="shared" ref="ES149" ca="1" si="217">CT149</f>
        <v/>
      </c>
      <c r="ET149" s="509" t="str">
        <f t="shared" ref="ET149" si="218">DF149</f>
        <v/>
      </c>
      <c r="EU149" s="509" t="str">
        <f t="shared" ref="EU149" ca="1" si="219">DK149</f>
        <v/>
      </c>
      <c r="EV149" s="509" t="str">
        <f t="shared" ref="EV149" ca="1" si="220">DP149</f>
        <v/>
      </c>
      <c r="EW149" s="509" t="str">
        <f t="shared" ref="EW149" ca="1" si="221">DU149</f>
        <v/>
      </c>
      <c r="EX149" s="509" t="str">
        <f t="shared" ref="EX149" ca="1" si="222">DZ149</f>
        <v/>
      </c>
      <c r="EY149" s="509" t="str">
        <f t="shared" ref="EY149" ca="1" si="223">EE149</f>
        <v/>
      </c>
      <c r="EZ149" s="509" t="str">
        <f t="shared" ref="EZ149" ca="1" si="224">EJ149</f>
        <v/>
      </c>
      <c r="FA149" s="509" t="str">
        <f t="shared" ref="FA149" ca="1" si="225">EO149</f>
        <v/>
      </c>
      <c r="FC149" s="509">
        <f t="shared" ref="FC149" ca="1" si="226">COUNTA(EQ149:FA149)-COUNTBLANK(EQ149:FA149)</f>
        <v>0</v>
      </c>
      <c r="FD149" s="280">
        <f t="shared" ref="FD149" ca="1" si="227">SUM(EQ149:FA149)</f>
        <v>0</v>
      </c>
      <c r="FE149" s="280" t="str">
        <f t="shared" ref="FE149" ca="1" si="228">IF(AND(FC149=FD149,FD149&gt;0),"Show","Hide")</f>
        <v>Hide</v>
      </c>
      <c r="FF149" s="228"/>
      <c r="FG149" s="281"/>
      <c r="FH149" s="281"/>
      <c r="FI149" s="281"/>
      <c r="FJ149" s="281"/>
      <c r="FK149" s="281"/>
      <c r="FL149" s="281"/>
    </row>
    <row r="150" spans="1:168" ht="6" hidden="1" customHeight="1" x14ac:dyDescent="0.25">
      <c r="A150" s="28" t="s">
        <v>546</v>
      </c>
      <c r="C150" s="93"/>
      <c r="D150" s="128"/>
      <c r="E150" s="86"/>
      <c r="F150" s="140"/>
      <c r="G150" s="153"/>
      <c r="H150" s="186"/>
      <c r="I150" s="141"/>
      <c r="J150" s="96"/>
      <c r="K150" s="196"/>
      <c r="L150" s="127"/>
      <c r="M150" s="127"/>
      <c r="N150" s="127"/>
      <c r="O150" s="127"/>
      <c r="Q150" s="1"/>
      <c r="AE150" s="11"/>
      <c r="AF150" s="122"/>
      <c r="AG150" s="12" t="b">
        <f>AG149</f>
        <v>1</v>
      </c>
      <c r="AH150" s="12"/>
      <c r="AI150" s="168"/>
      <c r="AJ150" s="166"/>
      <c r="AK150" s="166"/>
      <c r="AL150" s="167"/>
      <c r="AM150" s="1"/>
      <c r="AN150" s="1"/>
      <c r="AO150" s="1"/>
      <c r="AP150" s="1"/>
      <c r="AQ150" s="1"/>
      <c r="AR150" s="1"/>
      <c r="AS150" s="1"/>
      <c r="AT150" s="230" t="str">
        <f>IF(AG150&lt;&gt;TRUE,FALSE,"")</f>
        <v/>
      </c>
      <c r="AU150" s="231" t="str">
        <f>IF(D150&lt;&gt;0,D150,"")</f>
        <v/>
      </c>
      <c r="AV150" s="227"/>
      <c r="AW150" s="230" t="str">
        <f>AW149</f>
        <v/>
      </c>
      <c r="AX150" s="227"/>
      <c r="AY150" s="230" t="str">
        <f>AY149</f>
        <v/>
      </c>
      <c r="AZ150" s="227"/>
      <c r="BA150" s="230" t="str">
        <f>BA149</f>
        <v/>
      </c>
      <c r="BB150" s="227"/>
      <c r="BC150" s="230" t="str">
        <f>BC149</f>
        <v/>
      </c>
      <c r="BD150" s="227"/>
      <c r="BE150" s="230" t="str">
        <f>BE149</f>
        <v/>
      </c>
      <c r="BF150" s="227"/>
      <c r="BG150" s="230" t="str">
        <f>BG149</f>
        <v/>
      </c>
      <c r="BH150" s="1"/>
      <c r="FE150" s="90" t="str">
        <f ca="1">FE149</f>
        <v>Hide</v>
      </c>
      <c r="FF150" s="228"/>
      <c r="FG150" s="281"/>
      <c r="FH150" s="281"/>
      <c r="FI150" s="281"/>
      <c r="FJ150" s="281"/>
      <c r="FK150" s="281"/>
      <c r="FL150" s="281"/>
    </row>
    <row r="151" spans="1:168" hidden="1" x14ac:dyDescent="0.25"/>
    <row r="152" spans="1:168" hidden="1" x14ac:dyDescent="0.25"/>
    <row r="153" spans="1:168" ht="6" hidden="1" customHeight="1" x14ac:dyDescent="0.25">
      <c r="A153" s="28" t="s">
        <v>546</v>
      </c>
      <c r="C153" s="92"/>
      <c r="D153" s="3"/>
      <c r="E153" s="82"/>
      <c r="F153" s="138"/>
      <c r="G153" s="154"/>
      <c r="H153" s="185"/>
      <c r="I153" s="139"/>
      <c r="J153" s="94"/>
      <c r="K153" s="192"/>
      <c r="L153" s="507"/>
      <c r="M153" s="507"/>
      <c r="N153" s="507"/>
      <c r="O153" s="507"/>
      <c r="Q153" s="1"/>
      <c r="AE153" s="11"/>
      <c r="AF153" s="122"/>
      <c r="AG153" s="124" t="b">
        <f>AG154</f>
        <v>1</v>
      </c>
      <c r="AH153" s="124"/>
      <c r="AI153" s="168"/>
      <c r="AJ153" s="166"/>
      <c r="AK153" s="166"/>
      <c r="AL153" s="167"/>
      <c r="AM153" s="1"/>
      <c r="AN153" s="1"/>
      <c r="AO153" s="1"/>
      <c r="AP153" s="1"/>
      <c r="AQ153" s="1"/>
      <c r="AR153" s="1"/>
      <c r="AS153" s="1"/>
      <c r="AT153" s="230" t="str">
        <f>IF(AG153&lt;&gt;TRUE,FALSE,"")</f>
        <v/>
      </c>
      <c r="AU153" s="231" t="str">
        <f>IF(D153&lt;&gt;0,D153,"")</f>
        <v/>
      </c>
      <c r="AV153" s="227"/>
      <c r="AW153" s="230" t="str">
        <f>AW154</f>
        <v/>
      </c>
      <c r="AX153" s="227"/>
      <c r="AY153" s="230" t="str">
        <f>AY154</f>
        <v/>
      </c>
      <c r="AZ153" s="227"/>
      <c r="BA153" s="230" t="str">
        <f>BA154</f>
        <v/>
      </c>
      <c r="BB153" s="227"/>
      <c r="BC153" s="230" t="str">
        <f>BC154</f>
        <v/>
      </c>
      <c r="BD153" s="227"/>
      <c r="BE153" s="230" t="str">
        <f>BE154</f>
        <v/>
      </c>
      <c r="BF153" s="227"/>
      <c r="BG153" s="230" t="str">
        <f>BG154</f>
        <v/>
      </c>
      <c r="BH153" s="1"/>
      <c r="FE153" s="90" t="str">
        <f ca="1">FE154</f>
        <v>Hide</v>
      </c>
      <c r="FF153" s="228"/>
      <c r="FG153" s="281"/>
      <c r="FH153" s="281"/>
      <c r="FI153" s="281"/>
      <c r="FJ153" s="281"/>
      <c r="FK153" s="281"/>
      <c r="FL153" s="281"/>
    </row>
    <row r="154" spans="1:168" ht="15" hidden="1" x14ac:dyDescent="0.25">
      <c r="A154" s="28" t="s">
        <v>546</v>
      </c>
      <c r="C154" s="176" t="s">
        <v>558</v>
      </c>
      <c r="D154" s="317"/>
      <c r="E154" s="85" t="s">
        <v>709</v>
      </c>
      <c r="F154" s="177"/>
      <c r="G154" s="508" t="s">
        <v>203</v>
      </c>
      <c r="H154" s="181"/>
      <c r="I154" s="151" t="s">
        <v>216</v>
      </c>
      <c r="J154" s="143"/>
      <c r="K154" s="192"/>
      <c r="L154" s="130"/>
      <c r="M154" s="130"/>
      <c r="N154" s="130"/>
      <c r="O154" s="130"/>
      <c r="Q154" s="1"/>
      <c r="R154" s="171"/>
      <c r="S154" s="171"/>
      <c r="T154" s="171"/>
      <c r="U154" s="171"/>
      <c r="AE154" s="11" t="b">
        <f>IF(F154=CHAR(80),TRUE,FALSE)</f>
        <v>0</v>
      </c>
      <c r="AF154" s="122" t="b">
        <f>IF(H154=CHAR(80),TRUE,FALSE)</f>
        <v>0</v>
      </c>
      <c r="AG154" s="12" t="b">
        <f>IF(OR(C154=CHAR(80),C154="."),TRUE,FALSE)</f>
        <v>1</v>
      </c>
      <c r="AH154" s="218">
        <v>0</v>
      </c>
      <c r="AI154" s="169" t="s">
        <v>711</v>
      </c>
      <c r="AJ154" s="160"/>
      <c r="AK154" s="160"/>
      <c r="AL154" s="161" t="b">
        <v>1</v>
      </c>
      <c r="AM154" s="1"/>
      <c r="AN154" s="1"/>
      <c r="AO154" s="1"/>
      <c r="AP154" s="1"/>
      <c r="AQ154" s="1"/>
      <c r="AR154" s="1"/>
      <c r="AS154" s="1"/>
      <c r="AT154" s="230" t="str">
        <f>IF(AG154&lt;&gt;TRUE,FALSE,"")</f>
        <v/>
      </c>
      <c r="AU154" s="231" t="str">
        <f>IF(D154&lt;&gt;0,D154,"")</f>
        <v/>
      </c>
      <c r="AV154" s="318"/>
      <c r="AW154" s="230" t="str">
        <f>IF(AND(Setup_Flag=1,AV154="",$C154=""),FALSE,"")</f>
        <v/>
      </c>
      <c r="AX154" s="318"/>
      <c r="AY154" s="230" t="str">
        <f>IF(AND(MR2_Flag=1,AX154="",$C154=""),FALSE,"")</f>
        <v/>
      </c>
      <c r="AZ154" s="318"/>
      <c r="BA154" s="230" t="str">
        <f>IF(AND(DP_Flag=1,AZ154="",$C154=""),FALSE,"")</f>
        <v/>
      </c>
      <c r="BB154" s="318"/>
      <c r="BC154" s="230" t="str">
        <f>IF(AND(SS_Flag=1,BB154="",$C154=""),FALSE,"")</f>
        <v/>
      </c>
      <c r="BD154" s="318"/>
      <c r="BE154" s="230" t="str">
        <f>IF(AND(SP_Flag=1,BD154="",$C154=""),FALSE,"")</f>
        <v/>
      </c>
      <c r="BF154" s="318"/>
      <c r="BG154" s="230" t="str">
        <f>IF(AND(FM_Flag=1,BF154="",$C154=""),FALSE,"")</f>
        <v/>
      </c>
      <c r="BH154" s="1"/>
      <c r="BI154" s="268"/>
      <c r="BJ154" s="269" t="s">
        <v>675</v>
      </c>
      <c r="BK154" s="269" t="s">
        <v>675</v>
      </c>
      <c r="BL154" s="269" t="s">
        <v>675</v>
      </c>
      <c r="BM154" s="269" t="s">
        <v>675</v>
      </c>
      <c r="BN154" s="269" t="s">
        <v>675</v>
      </c>
      <c r="BO154" s="269" t="s">
        <v>675</v>
      </c>
      <c r="BP154" s="270" t="str">
        <f ca="1">IF(OR(BI$16=0,BR$16&lt;&gt;0),"",IF(OFFSET(BI154,0,BI$16)="Y",1,IF(OFFSET(BI154,0,BI$16)="N",0,"")))</f>
        <v/>
      </c>
      <c r="BQ154" s="278"/>
      <c r="BR154" s="268"/>
      <c r="BS154" s="269" t="s">
        <v>675</v>
      </c>
      <c r="BT154" s="269" t="s">
        <v>675</v>
      </c>
      <c r="BU154" s="269" t="s">
        <v>675</v>
      </c>
      <c r="BV154" s="269" t="s">
        <v>675</v>
      </c>
      <c r="BW154" s="269" t="s">
        <v>675</v>
      </c>
      <c r="BX154" s="269" t="s">
        <v>675</v>
      </c>
      <c r="BY154" s="269" t="s">
        <v>675</v>
      </c>
      <c r="BZ154" s="269" t="s">
        <v>675</v>
      </c>
      <c r="CA154" s="269" t="s">
        <v>675</v>
      </c>
      <c r="CB154" s="269" t="s">
        <v>675</v>
      </c>
      <c r="CC154" s="269" t="s">
        <v>675</v>
      </c>
      <c r="CD154" s="269" t="s">
        <v>675</v>
      </c>
      <c r="CE154" s="269" t="s">
        <v>675</v>
      </c>
      <c r="CF154" s="269" t="s">
        <v>675</v>
      </c>
      <c r="CG154" s="269" t="s">
        <v>675</v>
      </c>
      <c r="CH154" s="269" t="s">
        <v>675</v>
      </c>
      <c r="CI154" s="269" t="s">
        <v>675</v>
      </c>
      <c r="CJ154" s="269" t="s">
        <v>675</v>
      </c>
      <c r="CK154" s="269" t="s">
        <v>675</v>
      </c>
      <c r="CL154" s="270" t="str">
        <f ca="1">IF(BR$16=0,"",IF(OFFSET(BR154,0,BR$16)="Y",1,IF(OFFSET(BR154,0,BR$16)="N",0,"")))</f>
        <v/>
      </c>
      <c r="CM154" s="278"/>
      <c r="CN154" s="268"/>
      <c r="CO154" s="269" t="s">
        <v>675</v>
      </c>
      <c r="CP154" s="269" t="s">
        <v>675</v>
      </c>
      <c r="CQ154" s="269" t="s">
        <v>675</v>
      </c>
      <c r="CR154" s="269" t="s">
        <v>675</v>
      </c>
      <c r="CS154" s="269" t="s">
        <v>675</v>
      </c>
      <c r="CT154" s="270" t="str">
        <f ca="1">IF(OR(CN$16=0,CW$16&lt;&gt;0),"",IF(CW$16=1,0,IF(OFFSET(CN154,0,CN$16)="Y",1,IF(OFFSET(CN154,0,CN$16)="N",0,""))))</f>
        <v/>
      </c>
      <c r="CU154" s="188"/>
      <c r="CV154" s="268"/>
      <c r="CW154" s="269" t="s">
        <v>675</v>
      </c>
      <c r="CX154" s="269" t="s">
        <v>675</v>
      </c>
      <c r="CY154" s="269" t="s">
        <v>675</v>
      </c>
      <c r="CZ154" s="269" t="s">
        <v>675</v>
      </c>
      <c r="DA154" s="269" t="s">
        <v>675</v>
      </c>
      <c r="DB154" s="269" t="s">
        <v>675</v>
      </c>
      <c r="DC154" s="269" t="s">
        <v>675</v>
      </c>
      <c r="DD154" s="269" t="s">
        <v>675</v>
      </c>
      <c r="DE154" s="269" t="s">
        <v>675</v>
      </c>
      <c r="DF154" s="270" t="str">
        <f>IF(CV$16=0,"",IF(OR(AND(CW$16=1,CW154="Y"),AND(CX$16=1,CX154="Y"),AND(CY$16=1,CY154="Y"),AND(CZ$16=1,CZ154="Y"),AND(DA$16=1,DA154="Y"),AND(DB$16=1,DB154="Y"),AND(DC$16=1,DC154="Y"),AND(DD$16=1,DD154="Y"),AND(DE$16=1,DE154="Y")),1,IF(OR(AND(CW$16=1,CW154="N"),AND(CX$16=1,CX154="N"),AND(CY$16=1,CY154="N"),AND(CZ$16=1,CZ154="N"),AND(DA$16=1,DA154="N"),AND(DB$16=1,DB154="N"),AND(DC$16=1,DC154="N"),AND(DD$16=1,DD154="N"),AND(DE$16=1,DE154="N")),0,"")))</f>
        <v/>
      </c>
      <c r="DG154" s="188"/>
      <c r="DH154" s="268"/>
      <c r="DI154" s="269" t="s">
        <v>675</v>
      </c>
      <c r="DJ154" s="269" t="s">
        <v>675</v>
      </c>
      <c r="DK154" s="270" t="str">
        <f ca="1">IF(DH$16=0,"",IF(OFFSET(DH154,0,DH$16)="Y",1,IF(OFFSET(DH154,0,DH$16)="N",0,"")))</f>
        <v/>
      </c>
      <c r="DL154" s="188"/>
      <c r="DM154" s="268"/>
      <c r="DN154" s="269" t="s">
        <v>675</v>
      </c>
      <c r="DO154" s="269" t="s">
        <v>675</v>
      </c>
      <c r="DP154" s="270" t="str">
        <f ca="1">IF(DM$16=0,"",IF(OFFSET(DM154,0,DM$16)="Y",1,IF(OFFSET(DM154,0,DM$16)="N",0,"")))</f>
        <v/>
      </c>
      <c r="DQ154" s="188"/>
      <c r="DR154" s="268"/>
      <c r="DS154" s="269" t="s">
        <v>676</v>
      </c>
      <c r="DT154" s="279"/>
      <c r="DU154" s="270" t="str">
        <f ca="1">IF(DR$16=0,"",IF(AND(OFFSET(DR154,0,1)="Y",DS$16="Yes"),1,IF(OFFSET(DR154,0,1)="N",1,0)))</f>
        <v/>
      </c>
      <c r="DV154" s="188"/>
      <c r="DW154" s="268"/>
      <c r="DX154" s="269" t="s">
        <v>676</v>
      </c>
      <c r="DY154" s="279"/>
      <c r="DZ154" s="270" t="str">
        <f ca="1">IF(DW$16=0,"",IF(AND(OFFSET(DW154,0,1)="Y",DX$16="Yes"),1,IF(OFFSET(DW154,0,1)="N",1,0)))</f>
        <v/>
      </c>
      <c r="EA154" s="188"/>
      <c r="EB154" s="268"/>
      <c r="EC154" s="269" t="s">
        <v>676</v>
      </c>
      <c r="ED154" s="279"/>
      <c r="EE154" s="270" t="str">
        <f ca="1">IF(EB$16=0,"",IF(AND(OFFSET(EB154,0,1)="Y",EC$16="Yes"),1,IF(OFFSET(EB154,0,1)="N",1,0)))</f>
        <v/>
      </c>
      <c r="EF154" s="188"/>
      <c r="EG154" s="268"/>
      <c r="EH154" s="269" t="s">
        <v>676</v>
      </c>
      <c r="EI154" s="279"/>
      <c r="EJ154" s="270" t="str">
        <f ca="1">IF(EG$16=0,"",IF(AND(OFFSET(EG154,0,1)="Y",EH$16="Yes"),1,IF(OFFSET(EG154,0,1)="N",1,0)))</f>
        <v/>
      </c>
      <c r="EK154" s="188"/>
      <c r="EL154" s="268"/>
      <c r="EM154" s="269" t="s">
        <v>676</v>
      </c>
      <c r="EN154" s="279"/>
      <c r="EO154" s="270" t="str">
        <f ca="1">IF(EL$16=0,"",IF(AND(OFFSET(EL154,0,1)="Y",EM$16="Yes"),1,IF(OFFSET(EL154,0,1)="N",1,0)))</f>
        <v/>
      </c>
      <c r="EP154" s="271"/>
      <c r="EQ154" s="509" t="str">
        <f ca="1">BP154</f>
        <v/>
      </c>
      <c r="ER154" s="509" t="str">
        <f t="shared" ref="ER154" ca="1" si="229">CL154</f>
        <v/>
      </c>
      <c r="ES154" s="509" t="str">
        <f t="shared" ref="ES154" ca="1" si="230">CT154</f>
        <v/>
      </c>
      <c r="ET154" s="509" t="str">
        <f t="shared" ref="ET154" si="231">DF154</f>
        <v/>
      </c>
      <c r="EU154" s="509" t="str">
        <f t="shared" ref="EU154" ca="1" si="232">DK154</f>
        <v/>
      </c>
      <c r="EV154" s="509" t="str">
        <f t="shared" ref="EV154" ca="1" si="233">DP154</f>
        <v/>
      </c>
      <c r="EW154" s="509" t="str">
        <f t="shared" ref="EW154" ca="1" si="234">DU154</f>
        <v/>
      </c>
      <c r="EX154" s="509" t="str">
        <f t="shared" ref="EX154" ca="1" si="235">DZ154</f>
        <v/>
      </c>
      <c r="EY154" s="509" t="str">
        <f t="shared" ref="EY154" ca="1" si="236">EE154</f>
        <v/>
      </c>
      <c r="EZ154" s="509" t="str">
        <f t="shared" ref="EZ154" ca="1" si="237">EJ154</f>
        <v/>
      </c>
      <c r="FA154" s="509" t="str">
        <f t="shared" ref="FA154" ca="1" si="238">EO154</f>
        <v/>
      </c>
      <c r="FC154" s="509">
        <f t="shared" ref="FC154" ca="1" si="239">COUNTA(EQ154:FA154)-COUNTBLANK(EQ154:FA154)</f>
        <v>0</v>
      </c>
      <c r="FD154" s="280">
        <f t="shared" ref="FD154" ca="1" si="240">SUM(EQ154:FA154)</f>
        <v>0</v>
      </c>
      <c r="FE154" s="280" t="str">
        <f t="shared" ref="FE154" ca="1" si="241">IF(AND(FC154=FD154,FD154&gt;0),"Show","Hide")</f>
        <v>Hide</v>
      </c>
      <c r="FF154" s="228"/>
      <c r="FG154" s="281"/>
      <c r="FH154" s="281"/>
      <c r="FI154" s="281"/>
      <c r="FJ154" s="281"/>
      <c r="FK154" s="281"/>
      <c r="FL154" s="281"/>
    </row>
    <row r="155" spans="1:168" ht="6" hidden="1" customHeight="1" x14ac:dyDescent="0.25">
      <c r="A155" s="28" t="s">
        <v>546</v>
      </c>
      <c r="C155" s="93"/>
      <c r="D155" s="128"/>
      <c r="E155" s="86"/>
      <c r="F155" s="140"/>
      <c r="G155" s="153"/>
      <c r="H155" s="186"/>
      <c r="I155" s="141"/>
      <c r="J155" s="96"/>
      <c r="K155" s="196"/>
      <c r="L155" s="127"/>
      <c r="M155" s="127"/>
      <c r="N155" s="127"/>
      <c r="O155" s="127"/>
      <c r="Q155" s="1"/>
      <c r="AE155" s="11"/>
      <c r="AF155" s="122"/>
      <c r="AG155" s="12" t="b">
        <f>AG154</f>
        <v>1</v>
      </c>
      <c r="AH155" s="12"/>
      <c r="AI155" s="168"/>
      <c r="AJ155" s="166"/>
      <c r="AK155" s="166"/>
      <c r="AL155" s="167"/>
      <c r="AM155" s="1"/>
      <c r="AN155" s="1"/>
      <c r="AO155" s="1"/>
      <c r="AP155" s="1"/>
      <c r="AQ155" s="1"/>
      <c r="AR155" s="1"/>
      <c r="AS155" s="1"/>
      <c r="AT155" s="230" t="str">
        <f>IF(AG155&lt;&gt;TRUE,FALSE,"")</f>
        <v/>
      </c>
      <c r="AU155" s="231" t="str">
        <f>IF(D155&lt;&gt;0,D155,"")</f>
        <v/>
      </c>
      <c r="AV155" s="227"/>
      <c r="AW155" s="230" t="str">
        <f>AW154</f>
        <v/>
      </c>
      <c r="AX155" s="227"/>
      <c r="AY155" s="230" t="str">
        <f>AY154</f>
        <v/>
      </c>
      <c r="AZ155" s="227"/>
      <c r="BA155" s="230" t="str">
        <f>BA154</f>
        <v/>
      </c>
      <c r="BB155" s="227"/>
      <c r="BC155" s="230" t="str">
        <f>BC154</f>
        <v/>
      </c>
      <c r="BD155" s="227"/>
      <c r="BE155" s="230" t="str">
        <f>BE154</f>
        <v/>
      </c>
      <c r="BF155" s="227"/>
      <c r="BG155" s="230" t="str">
        <f>BG154</f>
        <v/>
      </c>
      <c r="BH155" s="1"/>
      <c r="FE155" s="90" t="str">
        <f ca="1">FE154</f>
        <v>Hide</v>
      </c>
      <c r="FF155" s="228"/>
      <c r="FG155" s="281"/>
      <c r="FH155" s="281"/>
      <c r="FI155" s="281"/>
      <c r="FJ155" s="281"/>
      <c r="FK155" s="281"/>
      <c r="FL155" s="281"/>
    </row>
    <row r="156" spans="1:168" hidden="1" x14ac:dyDescent="0.25"/>
    <row r="157" spans="1:168" hidden="1" x14ac:dyDescent="0.25"/>
    <row r="158" spans="1:168" ht="6" hidden="1" customHeight="1" x14ac:dyDescent="0.25">
      <c r="A158" s="28" t="s">
        <v>546</v>
      </c>
      <c r="C158" s="92"/>
      <c r="D158" s="3"/>
      <c r="E158" s="82"/>
      <c r="F158" s="255"/>
      <c r="G158" s="255"/>
      <c r="H158" s="255"/>
      <c r="I158" s="255"/>
      <c r="J158" s="94"/>
      <c r="K158" s="192"/>
      <c r="L158" s="507"/>
      <c r="M158" s="507"/>
      <c r="N158" s="507"/>
      <c r="O158" s="507"/>
      <c r="Q158" s="1"/>
      <c r="AE158" s="11"/>
      <c r="AF158" s="122"/>
      <c r="AG158" s="124" t="b">
        <f>AG159</f>
        <v>1</v>
      </c>
      <c r="AH158" s="124"/>
      <c r="AI158" s="168"/>
      <c r="AJ158" s="166"/>
      <c r="AK158" s="166"/>
      <c r="AL158" s="167"/>
      <c r="AM158" s="1"/>
      <c r="AN158" s="1"/>
      <c r="AO158" s="1"/>
      <c r="AP158" s="1"/>
      <c r="AQ158" s="1"/>
      <c r="AR158" s="1"/>
      <c r="AS158" s="1"/>
      <c r="AT158" s="230" t="str">
        <f>IF(AG158&lt;&gt;TRUE,FALSE,"")</f>
        <v/>
      </c>
      <c r="AU158" s="231" t="str">
        <f>IF(D158&lt;&gt;0,D158,"")</f>
        <v/>
      </c>
      <c r="AV158" s="227"/>
      <c r="AW158" s="230" t="str">
        <f>AW159</f>
        <v/>
      </c>
      <c r="AX158" s="227"/>
      <c r="AY158" s="230" t="str">
        <f>AY159</f>
        <v/>
      </c>
      <c r="AZ158" s="227"/>
      <c r="BA158" s="230" t="str">
        <f>BA159</f>
        <v/>
      </c>
      <c r="BB158" s="227"/>
      <c r="BC158" s="230" t="str">
        <f>BC159</f>
        <v/>
      </c>
      <c r="BD158" s="227"/>
      <c r="BE158" s="230" t="str">
        <f>BE159</f>
        <v/>
      </c>
      <c r="BF158" s="227"/>
      <c r="BG158" s="230" t="str">
        <f>BG159</f>
        <v/>
      </c>
      <c r="BH158" s="1"/>
      <c r="FE158" s="90" t="str">
        <f ca="1">FE159</f>
        <v>Hide</v>
      </c>
      <c r="FF158" s="228"/>
      <c r="FG158" s="281"/>
      <c r="FH158" s="281"/>
      <c r="FI158" s="281"/>
      <c r="FJ158" s="281"/>
      <c r="FK158" s="281"/>
      <c r="FL158" s="281"/>
    </row>
    <row r="159" spans="1:168" ht="15" hidden="1" customHeight="1" x14ac:dyDescent="0.25">
      <c r="A159" s="28" t="s">
        <v>546</v>
      </c>
      <c r="C159" s="176" t="s">
        <v>558</v>
      </c>
      <c r="D159" s="257" t="s">
        <v>712</v>
      </c>
      <c r="E159" s="85"/>
      <c r="F159" s="258"/>
      <c r="G159" s="258"/>
      <c r="H159" s="258"/>
      <c r="I159" s="258"/>
      <c r="J159" s="254"/>
      <c r="K159" s="192"/>
      <c r="L159" s="130"/>
      <c r="M159" s="130"/>
      <c r="N159" s="130"/>
      <c r="O159" s="130"/>
      <c r="Q159" s="1"/>
      <c r="R159" s="171"/>
      <c r="S159" s="171"/>
      <c r="T159" s="171"/>
      <c r="U159" s="171"/>
      <c r="AE159" s="11" t="b">
        <f>IF(F159=CHAR(80),TRUE,FALSE)</f>
        <v>0</v>
      </c>
      <c r="AF159" s="122" t="b">
        <f>IF(H159=CHAR(80),TRUE,FALSE)</f>
        <v>0</v>
      </c>
      <c r="AG159" s="12" t="b">
        <f>IF(OR(C159=CHAR(80),C159="."),TRUE,FALSE)</f>
        <v>1</v>
      </c>
      <c r="AH159" s="218">
        <v>3</v>
      </c>
      <c r="AI159" s="169" t="s">
        <v>711</v>
      </c>
      <c r="AJ159" s="160" t="b">
        <v>1</v>
      </c>
      <c r="AK159" s="160" t="b">
        <v>1</v>
      </c>
      <c r="AL159" s="161"/>
      <c r="AM159" s="1"/>
      <c r="AN159" s="1"/>
      <c r="AO159" s="1"/>
      <c r="AP159" s="1"/>
      <c r="AQ159" s="1"/>
      <c r="AR159" s="1"/>
      <c r="AS159" s="1"/>
      <c r="AT159" s="230" t="str">
        <f>IF(AG159&lt;&gt;TRUE,FALSE,"")</f>
        <v/>
      </c>
      <c r="AU159" s="231" t="str">
        <f>IF(D159&lt;&gt;0,D159,"")</f>
        <v>(place heading here)</v>
      </c>
      <c r="AV159" s="318"/>
      <c r="AW159" s="230" t="str">
        <f>IF(AND(Setup_Flag=1,AV159="",$C159=""),FALSE,"")</f>
        <v/>
      </c>
      <c r="AX159" s="318"/>
      <c r="AY159" s="230" t="str">
        <f>IF(AND(MR2_Flag=1,AX159="",$C159=""),FALSE,"")</f>
        <v/>
      </c>
      <c r="AZ159" s="318"/>
      <c r="BA159" s="230" t="str">
        <f>IF(AND(DP_Flag=1,AZ159="",$C159=""),FALSE,"")</f>
        <v/>
      </c>
      <c r="BB159" s="318"/>
      <c r="BC159" s="230" t="str">
        <f>IF(AND(SS_Flag=1,BB159="",$C159=""),FALSE,"")</f>
        <v/>
      </c>
      <c r="BD159" s="318"/>
      <c r="BE159" s="230" t="str">
        <f>IF(AND(SP_Flag=1,BD159="",$C159=""),FALSE,"")</f>
        <v/>
      </c>
      <c r="BF159" s="318"/>
      <c r="BG159" s="230" t="str">
        <f>IF(AND(FM_Flag=1,BF159="",$C159=""),FALSE,"")</f>
        <v/>
      </c>
      <c r="BH159" s="1"/>
      <c r="BI159" s="268"/>
      <c r="BJ159" s="269" t="s">
        <v>675</v>
      </c>
      <c r="BK159" s="269" t="s">
        <v>675</v>
      </c>
      <c r="BL159" s="269" t="s">
        <v>675</v>
      </c>
      <c r="BM159" s="269" t="s">
        <v>675</v>
      </c>
      <c r="BN159" s="269" t="s">
        <v>675</v>
      </c>
      <c r="BO159" s="269" t="s">
        <v>675</v>
      </c>
      <c r="BP159" s="270" t="str">
        <f ca="1">IF(OR(BI$16=0,BR$16&lt;&gt;0),"",IF(OFFSET(BI159,0,BI$16)="Y",1,IF(OFFSET(BI159,0,BI$16)="N",0,"")))</f>
        <v/>
      </c>
      <c r="BQ159" s="278"/>
      <c r="BR159" s="268"/>
      <c r="BS159" s="269" t="s">
        <v>675</v>
      </c>
      <c r="BT159" s="269" t="s">
        <v>675</v>
      </c>
      <c r="BU159" s="269" t="s">
        <v>675</v>
      </c>
      <c r="BV159" s="269" t="s">
        <v>675</v>
      </c>
      <c r="BW159" s="269" t="s">
        <v>675</v>
      </c>
      <c r="BX159" s="269" t="s">
        <v>675</v>
      </c>
      <c r="BY159" s="269" t="s">
        <v>675</v>
      </c>
      <c r="BZ159" s="269" t="s">
        <v>675</v>
      </c>
      <c r="CA159" s="269" t="s">
        <v>675</v>
      </c>
      <c r="CB159" s="269" t="s">
        <v>675</v>
      </c>
      <c r="CC159" s="269" t="s">
        <v>675</v>
      </c>
      <c r="CD159" s="269" t="s">
        <v>675</v>
      </c>
      <c r="CE159" s="269" t="s">
        <v>675</v>
      </c>
      <c r="CF159" s="269" t="s">
        <v>675</v>
      </c>
      <c r="CG159" s="269" t="s">
        <v>675</v>
      </c>
      <c r="CH159" s="269" t="s">
        <v>675</v>
      </c>
      <c r="CI159" s="269" t="s">
        <v>675</v>
      </c>
      <c r="CJ159" s="269" t="s">
        <v>675</v>
      </c>
      <c r="CK159" s="269" t="s">
        <v>675</v>
      </c>
      <c r="CL159" s="270" t="str">
        <f ca="1">IF(BR$16=0,"",IF(OFFSET(BR159,0,BR$16)="Y",1,IF(OFFSET(BR159,0,BR$16)="N",0,"")))</f>
        <v/>
      </c>
      <c r="CM159" s="278"/>
      <c r="CN159" s="268"/>
      <c r="CO159" s="269" t="s">
        <v>675</v>
      </c>
      <c r="CP159" s="269" t="s">
        <v>675</v>
      </c>
      <c r="CQ159" s="269" t="s">
        <v>675</v>
      </c>
      <c r="CR159" s="269" t="s">
        <v>675</v>
      </c>
      <c r="CS159" s="269" t="s">
        <v>675</v>
      </c>
      <c r="CT159" s="270" t="str">
        <f ca="1">IF(OR(CN$16=0,CW$16&lt;&gt;0),"",IF(CW$16=1,0,IF(OFFSET(CN159,0,CN$16)="Y",1,IF(OFFSET(CN159,0,CN$16)="N",0,""))))</f>
        <v/>
      </c>
      <c r="CU159" s="188"/>
      <c r="CV159" s="268"/>
      <c r="CW159" s="269" t="s">
        <v>675</v>
      </c>
      <c r="CX159" s="269" t="s">
        <v>675</v>
      </c>
      <c r="CY159" s="269" t="s">
        <v>675</v>
      </c>
      <c r="CZ159" s="269" t="s">
        <v>675</v>
      </c>
      <c r="DA159" s="269" t="s">
        <v>675</v>
      </c>
      <c r="DB159" s="269" t="s">
        <v>675</v>
      </c>
      <c r="DC159" s="269" t="s">
        <v>675</v>
      </c>
      <c r="DD159" s="269" t="s">
        <v>675</v>
      </c>
      <c r="DE159" s="269" t="s">
        <v>675</v>
      </c>
      <c r="DF159" s="270" t="str">
        <f>IF(CV$16=0,"",IF(OR(AND(CW$16=1,CW159="Y"),AND(CX$16=1,CX159="Y"),AND(CY$16=1,CY159="Y"),AND(CZ$16=1,CZ159="Y"),AND(DA$16=1,DA159="Y"),AND(DB$16=1,DB159="Y"),AND(DC$16=1,DC159="Y"),AND(DD$16=1,DD159="Y"),AND(DE$16=1,DE159="Y")),1,IF(OR(AND(CW$16=1,CW159="N"),AND(CX$16=1,CX159="N"),AND(CY$16=1,CY159="N"),AND(CZ$16=1,CZ159="N"),AND(DA$16=1,DA159="N"),AND(DB$16=1,DB159="N"),AND(DC$16=1,DC159="N"),AND(DD$16=1,DD159="N"),AND(DE$16=1,DE159="N")),0,"")))</f>
        <v/>
      </c>
      <c r="DG159" s="188"/>
      <c r="DH159" s="268"/>
      <c r="DI159" s="269" t="s">
        <v>675</v>
      </c>
      <c r="DJ159" s="269" t="s">
        <v>675</v>
      </c>
      <c r="DK159" s="270" t="str">
        <f ca="1">IF(DH$16=0,"",IF(OFFSET(DH159,0,DH$16)="Y",1,IF(OFFSET(DH159,0,DH$16)="N",0,"")))</f>
        <v/>
      </c>
      <c r="DL159" s="188"/>
      <c r="DM159" s="268"/>
      <c r="DN159" s="269" t="s">
        <v>675</v>
      </c>
      <c r="DO159" s="269" t="s">
        <v>675</v>
      </c>
      <c r="DP159" s="270" t="str">
        <f ca="1">IF(DM$16=0,"",IF(OFFSET(DM159,0,DM$16)="Y",1,IF(OFFSET(DM159,0,DM$16)="N",0,"")))</f>
        <v/>
      </c>
      <c r="DQ159" s="188"/>
      <c r="DR159" s="268"/>
      <c r="DS159" s="269" t="s">
        <v>676</v>
      </c>
      <c r="DT159" s="279"/>
      <c r="DU159" s="270" t="str">
        <f ca="1">IF(DR$16=0,"",IF(AND(OFFSET(DR159,0,1)="Y",DS$16="Yes"),1,IF(OFFSET(DR159,0,1)="N",1,0)))</f>
        <v/>
      </c>
      <c r="DV159" s="188"/>
      <c r="DW159" s="268"/>
      <c r="DX159" s="269" t="s">
        <v>676</v>
      </c>
      <c r="DY159" s="279"/>
      <c r="DZ159" s="270" t="str">
        <f ca="1">IF(DW$16=0,"",IF(AND(OFFSET(DW159,0,1)="Y",DX$16="Yes"),1,IF(OFFSET(DW159,0,1)="N",1,0)))</f>
        <v/>
      </c>
      <c r="EA159" s="188"/>
      <c r="EB159" s="268"/>
      <c r="EC159" s="269" t="s">
        <v>676</v>
      </c>
      <c r="ED159" s="279"/>
      <c r="EE159" s="270" t="str">
        <f ca="1">IF(EB$16=0,"",IF(AND(OFFSET(EB159,0,1)="Y",EC$16="Yes"),1,IF(OFFSET(EB159,0,1)="N",1,0)))</f>
        <v/>
      </c>
      <c r="EF159" s="188"/>
      <c r="EG159" s="268"/>
      <c r="EH159" s="269" t="s">
        <v>676</v>
      </c>
      <c r="EI159" s="279"/>
      <c r="EJ159" s="270" t="str">
        <f ca="1">IF(EG$16=0,"",IF(AND(OFFSET(EG159,0,1)="Y",EH$16="Yes"),1,IF(OFFSET(EG159,0,1)="N",1,0)))</f>
        <v/>
      </c>
      <c r="EK159" s="188"/>
      <c r="EL159" s="268"/>
      <c r="EM159" s="269" t="s">
        <v>676</v>
      </c>
      <c r="EN159" s="279"/>
      <c r="EO159" s="270" t="str">
        <f ca="1">IF(EL$16=0,"",IF(AND(OFFSET(EL159,0,1)="Y",EM$16="Yes"),1,IF(OFFSET(EL159,0,1)="N",1,0)))</f>
        <v/>
      </c>
      <c r="EP159" s="271"/>
      <c r="EQ159" s="509" t="str">
        <f ca="1">BP159</f>
        <v/>
      </c>
      <c r="ER159" s="509" t="str">
        <f t="shared" ref="ER159" ca="1" si="242">CL159</f>
        <v/>
      </c>
      <c r="ES159" s="509" t="str">
        <f t="shared" ref="ES159" ca="1" si="243">CT159</f>
        <v/>
      </c>
      <c r="ET159" s="509" t="str">
        <f t="shared" ref="ET159" si="244">DF159</f>
        <v/>
      </c>
      <c r="EU159" s="509" t="str">
        <f t="shared" ref="EU159" ca="1" si="245">DK159</f>
        <v/>
      </c>
      <c r="EV159" s="509" t="str">
        <f t="shared" ref="EV159" ca="1" si="246">DP159</f>
        <v/>
      </c>
      <c r="EW159" s="509" t="str">
        <f t="shared" ref="EW159" ca="1" si="247">DU159</f>
        <v/>
      </c>
      <c r="EX159" s="509" t="str">
        <f t="shared" ref="EX159" ca="1" si="248">DZ159</f>
        <v/>
      </c>
      <c r="EY159" s="509" t="str">
        <f t="shared" ref="EY159" ca="1" si="249">EE159</f>
        <v/>
      </c>
      <c r="EZ159" s="509" t="str">
        <f t="shared" ref="EZ159" ca="1" si="250">EJ159</f>
        <v/>
      </c>
      <c r="FA159" s="509" t="str">
        <f t="shared" ref="FA159" ca="1" si="251">EO159</f>
        <v/>
      </c>
      <c r="FC159" s="509">
        <f t="shared" ref="FC159" ca="1" si="252">COUNTA(EQ159:FA159)-COUNTBLANK(EQ159:FA159)</f>
        <v>0</v>
      </c>
      <c r="FD159" s="280">
        <f t="shared" ref="FD159" ca="1" si="253">SUM(EQ159:FA159)</f>
        <v>0</v>
      </c>
      <c r="FE159" s="280" t="str">
        <f t="shared" ref="FE159" ca="1" si="254">IF(AND(FC159=FD159,FD159&gt;0),"Show","Hide")</f>
        <v>Hide</v>
      </c>
      <c r="FF159" s="228"/>
      <c r="FG159" s="281"/>
      <c r="FH159" s="281"/>
      <c r="FI159" s="281"/>
      <c r="FJ159" s="281"/>
      <c r="FK159" s="281"/>
      <c r="FL159" s="281"/>
    </row>
    <row r="160" spans="1:168" ht="6" hidden="1" customHeight="1" x14ac:dyDescent="0.25">
      <c r="A160" s="28" t="s">
        <v>546</v>
      </c>
      <c r="C160" s="93"/>
      <c r="D160" s="128"/>
      <c r="E160" s="86"/>
      <c r="F160" s="256"/>
      <c r="G160" s="256"/>
      <c r="H160" s="256"/>
      <c r="I160" s="256"/>
      <c r="J160" s="96"/>
      <c r="K160" s="196"/>
      <c r="L160" s="127"/>
      <c r="M160" s="127"/>
      <c r="N160" s="127"/>
      <c r="O160" s="127"/>
      <c r="Q160" s="1"/>
      <c r="AE160" s="11"/>
      <c r="AF160" s="122"/>
      <c r="AG160" s="12" t="b">
        <f>AG159</f>
        <v>1</v>
      </c>
      <c r="AH160" s="12"/>
      <c r="AI160" s="168"/>
      <c r="AJ160" s="166"/>
      <c r="AK160" s="166"/>
      <c r="AL160" s="167"/>
      <c r="AM160" s="1"/>
      <c r="AN160" s="1"/>
      <c r="AO160" s="1"/>
      <c r="AP160" s="1"/>
      <c r="AQ160" s="1"/>
      <c r="AR160" s="1"/>
      <c r="AS160" s="1"/>
      <c r="AT160" s="230" t="str">
        <f>IF(AG160&lt;&gt;TRUE,FALSE,"")</f>
        <v/>
      </c>
      <c r="AU160" s="231" t="str">
        <f>IF(D160&lt;&gt;0,D160,"")</f>
        <v/>
      </c>
      <c r="AV160" s="227"/>
      <c r="AW160" s="230" t="str">
        <f>AW159</f>
        <v/>
      </c>
      <c r="AX160" s="227"/>
      <c r="AY160" s="230" t="str">
        <f>AY159</f>
        <v/>
      </c>
      <c r="AZ160" s="227"/>
      <c r="BA160" s="230" t="str">
        <f>BA159</f>
        <v/>
      </c>
      <c r="BB160" s="227"/>
      <c r="BC160" s="230" t="str">
        <f>BC159</f>
        <v/>
      </c>
      <c r="BD160" s="227"/>
      <c r="BE160" s="230" t="str">
        <f>BE159</f>
        <v/>
      </c>
      <c r="BF160" s="227"/>
      <c r="BG160" s="230" t="str">
        <f>BG159</f>
        <v/>
      </c>
      <c r="BH160" s="1"/>
      <c r="FE160" s="90" t="str">
        <f ca="1">FE159</f>
        <v>Hide</v>
      </c>
      <c r="FF160" s="228"/>
      <c r="FG160" s="281"/>
      <c r="FH160" s="281"/>
      <c r="FI160" s="281"/>
      <c r="FJ160" s="281"/>
      <c r="FK160" s="281"/>
      <c r="FL160" s="281"/>
    </row>
    <row r="161" spans="6:33" hidden="1" x14ac:dyDescent="0.25"/>
    <row r="162" spans="6:33" hidden="1" x14ac:dyDescent="0.25"/>
    <row r="163" spans="6:33" ht="6" hidden="1" customHeight="1" x14ac:dyDescent="0.25">
      <c r="F163" s="191"/>
      <c r="G163" s="154"/>
      <c r="H163" s="187"/>
      <c r="I163" s="192"/>
    </row>
    <row r="164" spans="6:33" ht="15" hidden="1" x14ac:dyDescent="0.25">
      <c r="F164" s="177"/>
      <c r="G164" s="508" t="s">
        <v>203</v>
      </c>
      <c r="H164" s="181"/>
      <c r="I164" s="151" t="s">
        <v>216</v>
      </c>
      <c r="J164" t="s">
        <v>713</v>
      </c>
      <c r="AG164" t="b">
        <v>1</v>
      </c>
    </row>
    <row r="165" spans="6:33" ht="6" hidden="1" customHeight="1" x14ac:dyDescent="0.25">
      <c r="F165" s="195"/>
      <c r="G165" s="153"/>
      <c r="H165" s="182"/>
      <c r="I165" s="196"/>
    </row>
    <row r="166" spans="6:33" hidden="1" x14ac:dyDescent="0.25"/>
    <row r="167" spans="6:33" ht="6" hidden="1" customHeight="1" x14ac:dyDescent="0.25">
      <c r="F167" s="592"/>
      <c r="G167" s="579"/>
      <c r="H167" s="579"/>
      <c r="I167" s="593"/>
    </row>
    <row r="168" spans="6:33" hidden="1" x14ac:dyDescent="0.25">
      <c r="F168" s="594"/>
      <c r="G168" s="600"/>
      <c r="H168" s="600"/>
      <c r="I168" s="601"/>
      <c r="J168" t="s">
        <v>714</v>
      </c>
      <c r="AG168" t="b">
        <v>1</v>
      </c>
    </row>
    <row r="169" spans="6:33" ht="6" hidden="1" customHeight="1" x14ac:dyDescent="0.25">
      <c r="F169" s="589"/>
      <c r="G169" s="590"/>
      <c r="H169" s="590"/>
      <c r="I169" s="591"/>
    </row>
    <row r="170" spans="6:33" hidden="1" x14ac:dyDescent="0.25"/>
    <row r="171" spans="6:33" ht="6" hidden="1" customHeight="1" x14ac:dyDescent="0.25">
      <c r="F171" s="592"/>
      <c r="G171" s="579"/>
      <c r="H171" s="579"/>
      <c r="I171" s="593"/>
    </row>
    <row r="172" spans="6:33" hidden="1" x14ac:dyDescent="0.25">
      <c r="F172" s="594" t="s">
        <v>715</v>
      </c>
      <c r="G172" s="595"/>
      <c r="H172" s="595"/>
      <c r="I172" s="596"/>
      <c r="J172" s="188" t="s">
        <v>716</v>
      </c>
      <c r="AG172" t="b">
        <v>1</v>
      </c>
    </row>
    <row r="173" spans="6:33" ht="6" hidden="1" customHeight="1" x14ac:dyDescent="0.25">
      <c r="F173" s="589"/>
      <c r="G173" s="590"/>
      <c r="H173" s="590"/>
      <c r="I173" s="591"/>
    </row>
  </sheetData>
  <sheetProtection algorithmName="SHA-512" hashValue="esb3gz0u3UHCggu/6hH0JEnya+o3/eU2QBhjyui7w8jPm+7AoXEnGWEl8Fjle1q5Wf/SoppWy5jrNEWY+4nE5A==" saltValue="kSwfFSYH2RL/AhgE7+jNAg==" spinCount="100000" sheet="1" objects="1" scenarios="1"/>
  <mergeCells count="42">
    <mergeCell ref="EL2:EO3"/>
    <mergeCell ref="C3:I4"/>
    <mergeCell ref="BS3:BX3"/>
    <mergeCell ref="BY3:CB3"/>
    <mergeCell ref="CC3:CD3"/>
    <mergeCell ref="CE3:CF3"/>
    <mergeCell ref="BI2:BP2"/>
    <mergeCell ref="BR2:CL2"/>
    <mergeCell ref="CN2:CT3"/>
    <mergeCell ref="CV2:DF3"/>
    <mergeCell ref="DH2:DK3"/>
    <mergeCell ref="DM2:DP3"/>
    <mergeCell ref="CG3:CH3"/>
    <mergeCell ref="CI3:CK3"/>
    <mergeCell ref="D10:J10"/>
    <mergeCell ref="DR2:DU3"/>
    <mergeCell ref="DW2:DZ3"/>
    <mergeCell ref="EB2:EE3"/>
    <mergeCell ref="EG2:EJ3"/>
    <mergeCell ref="D5:J5"/>
    <mergeCell ref="D6:J6"/>
    <mergeCell ref="D7:J7"/>
    <mergeCell ref="C8:J8"/>
    <mergeCell ref="D9:J9"/>
    <mergeCell ref="D11:J11"/>
    <mergeCell ref="C12:E12"/>
    <mergeCell ref="C16:E16"/>
    <mergeCell ref="F16:I16"/>
    <mergeCell ref="C65:E65"/>
    <mergeCell ref="F65:I65"/>
    <mergeCell ref="F171:I171"/>
    <mergeCell ref="F172:I172"/>
    <mergeCell ref="F173:I173"/>
    <mergeCell ref="F62:I62"/>
    <mergeCell ref="F63:I63"/>
    <mergeCell ref="F64:I64"/>
    <mergeCell ref="D66:J66"/>
    <mergeCell ref="D67:J67"/>
    <mergeCell ref="D68:J68"/>
    <mergeCell ref="F167:I167"/>
    <mergeCell ref="F168:I168"/>
    <mergeCell ref="F169:I169"/>
  </mergeCells>
  <conditionalFormatting sqref="C3:F4">
    <cfRule type="expression" dxfId="1577" priority="264" stopIfTrue="1">
      <formula>A3="L"</formula>
    </cfRule>
  </conditionalFormatting>
  <conditionalFormatting sqref="I144">
    <cfRule type="expression" dxfId="1576" priority="263" stopIfTrue="1">
      <formula>AND(AC144&lt;&gt;1)</formula>
    </cfRule>
  </conditionalFormatting>
  <conditionalFormatting sqref="D6:G6">
    <cfRule type="expression" dxfId="1575" priority="262" stopIfTrue="1">
      <formula>A6="L"</formula>
    </cfRule>
  </conditionalFormatting>
  <conditionalFormatting sqref="E149 E154 E18">
    <cfRule type="expression" dxfId="1574" priority="260" stopIfTrue="1">
      <formula>AG18&lt;&gt;TRUE</formula>
    </cfRule>
    <cfRule type="expression" dxfId="1573" priority="261" stopIfTrue="1">
      <formula>A18="L"</formula>
    </cfRule>
  </conditionalFormatting>
  <conditionalFormatting sqref="J154 J149 J18">
    <cfRule type="expression" dxfId="1572" priority="258" stopIfTrue="1">
      <formula>AG18&lt;&gt;TRUE</formula>
    </cfRule>
    <cfRule type="expression" dxfId="1571" priority="259" stopIfTrue="1">
      <formula>AND(AH18=1,F18="")</formula>
    </cfRule>
  </conditionalFormatting>
  <conditionalFormatting sqref="L154:O154 L149:O149 L18:O18">
    <cfRule type="expression" dxfId="1570" priority="256" stopIfTrue="1">
      <formula>$AG18&lt;&gt;TRUE</formula>
    </cfRule>
    <cfRule type="expression" dxfId="1569" priority="257" stopIfTrue="1">
      <formula>$A18="L"</formula>
    </cfRule>
  </conditionalFormatting>
  <conditionalFormatting sqref="E144">
    <cfRule type="expression" dxfId="1568" priority="255" stopIfTrue="1">
      <formula>AND(E144="")</formula>
    </cfRule>
  </conditionalFormatting>
  <conditionalFormatting sqref="F144:G144">
    <cfRule type="expression" dxfId="1567" priority="254" stopIfTrue="1">
      <formula>AND($E144="")</formula>
    </cfRule>
  </conditionalFormatting>
  <conditionalFormatting sqref="H144">
    <cfRule type="expression" dxfId="1566" priority="253" stopIfTrue="1">
      <formula>AND(AC144&lt;&gt;1)</formula>
    </cfRule>
  </conditionalFormatting>
  <conditionalFormatting sqref="F164 H149:I149 H154:I154 H164:I164 F149 F154">
    <cfRule type="expression" dxfId="1565" priority="252" stopIfTrue="1">
      <formula>$AG149&lt;&gt;TRUE</formula>
    </cfRule>
  </conditionalFormatting>
  <conditionalFormatting sqref="J144">
    <cfRule type="expression" dxfId="1564" priority="250" stopIfTrue="1">
      <formula>OR(J144="",AND(AM144=J144,OR(X144=1,Z144=1,AA144=1)))</formula>
    </cfRule>
    <cfRule type="expression" dxfId="1563" priority="251" stopIfTrue="1">
      <formula>OR(AND(AM144="",OR(Z144=1,AA144=1)),AND(AN144="",LEFT(AM144,4)="{C08"),AND(AS144="",RIGHT(AM144,3)="99}"))</formula>
    </cfRule>
  </conditionalFormatting>
  <conditionalFormatting sqref="G164 G149 G154">
    <cfRule type="expression" dxfId="1562" priority="249" stopIfTrue="1">
      <formula>$AG149&lt;&gt;TRUE</formula>
    </cfRule>
  </conditionalFormatting>
  <conditionalFormatting sqref="F168">
    <cfRule type="expression" dxfId="1561" priority="247">
      <formula>$AG168&lt;&gt;TRUE</formula>
    </cfRule>
    <cfRule type="expression" dxfId="1560" priority="248">
      <formula>$J168&lt;&gt;""</formula>
    </cfRule>
  </conditionalFormatting>
  <conditionalFormatting sqref="D18">
    <cfRule type="expression" dxfId="1559" priority="246">
      <formula>AG18&lt;&gt;TRUE</formula>
    </cfRule>
  </conditionalFormatting>
  <conditionalFormatting sqref="D149">
    <cfRule type="expression" dxfId="1558" priority="245">
      <formula>AG149&lt;&gt;TRUE</formula>
    </cfRule>
  </conditionalFormatting>
  <conditionalFormatting sqref="D154">
    <cfRule type="expression" dxfId="1557" priority="243">
      <formula>AG154&lt;&gt;TRUE</formula>
    </cfRule>
    <cfRule type="expression" dxfId="1556" priority="244" stopIfTrue="1">
      <formula>AND(A154="L")</formula>
    </cfRule>
  </conditionalFormatting>
  <conditionalFormatting sqref="L159:O159">
    <cfRule type="expression" dxfId="1555" priority="241" stopIfTrue="1">
      <formula>$AG159&lt;&gt;TRUE</formula>
    </cfRule>
    <cfRule type="expression" dxfId="1554" priority="242" stopIfTrue="1">
      <formula>$A159="L"</formula>
    </cfRule>
  </conditionalFormatting>
  <conditionalFormatting sqref="D159:J159">
    <cfRule type="expression" dxfId="1553" priority="239">
      <formula>$AG159&lt;&gt;TRUE</formula>
    </cfRule>
    <cfRule type="expression" dxfId="1552" priority="240" stopIfTrue="1">
      <formula>AND($A159="L")</formula>
    </cfRule>
  </conditionalFormatting>
  <conditionalFormatting sqref="BI1:DV1 BQ16:CN16">
    <cfRule type="expression" dxfId="1551" priority="238">
      <formula>AND(Edit_Mode=0)</formula>
    </cfRule>
  </conditionalFormatting>
  <conditionalFormatting sqref="BI16:BP16">
    <cfRule type="expression" dxfId="1550" priority="237">
      <formula>AND(Edit_Mode=0)</formula>
    </cfRule>
  </conditionalFormatting>
  <conditionalFormatting sqref="BJ4">
    <cfRule type="expression" dxfId="1549" priority="236">
      <formula>AND(Reconciliation_Flag=1,BJ$7=Filter_Business_Line_Main)</formula>
    </cfRule>
  </conditionalFormatting>
  <conditionalFormatting sqref="BK4">
    <cfRule type="expression" dxfId="1548" priority="235">
      <formula>AND(Reconciliation_Flag=1,BK$7=Filter_Business_Line_Main)</formula>
    </cfRule>
  </conditionalFormatting>
  <conditionalFormatting sqref="BL4">
    <cfRule type="expression" dxfId="1547" priority="234">
      <formula>AND(Reconciliation_Flag=1,BL$7=Filter_Business_Line_Main)</formula>
    </cfRule>
  </conditionalFormatting>
  <conditionalFormatting sqref="BM4">
    <cfRule type="expression" dxfId="1546" priority="233">
      <formula>AND(Reconciliation_Flag=1,BM$7=Filter_Business_Line_Main)</formula>
    </cfRule>
  </conditionalFormatting>
  <conditionalFormatting sqref="BN4">
    <cfRule type="expression" dxfId="1545" priority="232">
      <formula>AND(Reconciliation_Flag=1,BN$7=Filter_Business_Line_Main)</formula>
    </cfRule>
  </conditionalFormatting>
  <conditionalFormatting sqref="BO4">
    <cfRule type="expression" dxfId="1544" priority="231">
      <formula>AND(Reconciliation_Flag=1,BO$7=Filter_Business_Line_Main)</formula>
    </cfRule>
  </conditionalFormatting>
  <conditionalFormatting sqref="EA1 EF1 EK1:EO1 CO16 DI16:DL16 DN16:DQ16 DS16:DV16 CQ16:CV16 DF16:DG16">
    <cfRule type="expression" dxfId="1543" priority="230">
      <formula>AND(Edit_Mode=0)</formula>
    </cfRule>
  </conditionalFormatting>
  <conditionalFormatting sqref="EA16 EF16 EK16:EO16">
    <cfRule type="expression" dxfId="1542" priority="229">
      <formula>AND(Edit_Mode=0)</formula>
    </cfRule>
  </conditionalFormatting>
  <conditionalFormatting sqref="BS4">
    <cfRule type="expression" dxfId="1541" priority="228">
      <formula>AND(Reconciliation_Flag=1,BS$7=Filter_Business_Line_Sub)</formula>
    </cfRule>
  </conditionalFormatting>
  <conditionalFormatting sqref="BT4">
    <cfRule type="expression" dxfId="1540" priority="227">
      <formula>AND(Reconciliation_Flag=1,BT$7=Filter_Business_Line_Sub)</formula>
    </cfRule>
  </conditionalFormatting>
  <conditionalFormatting sqref="BU4">
    <cfRule type="expression" dxfId="1539" priority="226">
      <formula>AND(Reconciliation_Flag=1,BU$7=Filter_Business_Line_Sub)</formula>
    </cfRule>
  </conditionalFormatting>
  <conditionalFormatting sqref="BV4">
    <cfRule type="expression" dxfId="1538" priority="225">
      <formula>AND(Reconciliation_Flag=1,BV$7=Filter_Business_Line_Sub)</formula>
    </cfRule>
  </conditionalFormatting>
  <conditionalFormatting sqref="BW4">
    <cfRule type="expression" dxfId="1537" priority="224">
      <formula>AND(Reconciliation_Flag=1,BW$7=Filter_Business_Line_Sub)</formula>
    </cfRule>
  </conditionalFormatting>
  <conditionalFormatting sqref="BX4">
    <cfRule type="expression" dxfId="1536" priority="223">
      <formula>AND(Reconciliation_Flag=1,BX$7=Filter_Business_Line_Sub)</formula>
    </cfRule>
  </conditionalFormatting>
  <conditionalFormatting sqref="BY4">
    <cfRule type="expression" dxfId="1535" priority="222">
      <formula>AND(Reconciliation_Flag=1,BY$7=Filter_Business_Line_Sub)</formula>
    </cfRule>
  </conditionalFormatting>
  <conditionalFormatting sqref="BZ4">
    <cfRule type="expression" dxfId="1534" priority="221">
      <formula>AND(Reconciliation_Flag=1,BZ$7=Filter_Business_Line_Sub)</formula>
    </cfRule>
  </conditionalFormatting>
  <conditionalFormatting sqref="CA4">
    <cfRule type="expression" dxfId="1533" priority="220">
      <formula>AND(Reconciliation_Flag=1,CA$7=Filter_Business_Line_Sub)</formula>
    </cfRule>
  </conditionalFormatting>
  <conditionalFormatting sqref="CB4">
    <cfRule type="expression" dxfId="1532" priority="219">
      <formula>AND(Reconciliation_Flag=1,CB$7=Filter_Business_Line_Sub)</formula>
    </cfRule>
  </conditionalFormatting>
  <conditionalFormatting sqref="CC4">
    <cfRule type="expression" dxfId="1531" priority="218">
      <formula>AND(Reconciliation_Flag=1,CC$7=Filter_Business_Line_Sub)</formula>
    </cfRule>
  </conditionalFormatting>
  <conditionalFormatting sqref="CD4">
    <cfRule type="expression" dxfId="1530" priority="217">
      <formula>AND(Reconciliation_Flag=1,CD$7=Filter_Business_Line_Sub)</formula>
    </cfRule>
  </conditionalFormatting>
  <conditionalFormatting sqref="CE4">
    <cfRule type="expression" dxfId="1529" priority="216">
      <formula>AND(Reconciliation_Flag=1,CE$7=Filter_Business_Line_Sub)</formula>
    </cfRule>
  </conditionalFormatting>
  <conditionalFormatting sqref="CF4">
    <cfRule type="expression" dxfId="1528" priority="215">
      <formula>AND(Reconciliation_Flag=1,CF$7=Filter_Business_Line_Sub)</formula>
    </cfRule>
  </conditionalFormatting>
  <conditionalFormatting sqref="CG4">
    <cfRule type="expression" dxfId="1527" priority="214">
      <formula>AND(Reconciliation_Flag=1,CG$7=Filter_Business_Line_Sub)</formula>
    </cfRule>
  </conditionalFormatting>
  <conditionalFormatting sqref="CH4">
    <cfRule type="expression" dxfId="1526" priority="213">
      <formula>AND(Reconciliation_Flag=1,CH$7=Filter_Business_Line_Sub)</formula>
    </cfRule>
  </conditionalFormatting>
  <conditionalFormatting sqref="CI4">
    <cfRule type="expression" dxfId="1525" priority="212">
      <formula>AND(Reconciliation_Flag=1,CI$7=Filter_Business_Line_Sub)</formula>
    </cfRule>
  </conditionalFormatting>
  <conditionalFormatting sqref="CJ4">
    <cfRule type="expression" dxfId="1524" priority="211">
      <formula>AND(Reconciliation_Flag=1,CJ$7=Filter_Business_Line_Sub)</formula>
    </cfRule>
  </conditionalFormatting>
  <conditionalFormatting sqref="CK4">
    <cfRule type="expression" dxfId="1523" priority="210">
      <formula>AND(Reconciliation_Flag=1,CK$7=Filter_Business_Line_Sub)</formula>
    </cfRule>
  </conditionalFormatting>
  <conditionalFormatting sqref="CP4">
    <cfRule type="expression" dxfId="1522" priority="209">
      <formula>AND(Reconciliation_Flag=1,CP$7=Filter_Phase)</formula>
    </cfRule>
  </conditionalFormatting>
  <conditionalFormatting sqref="CQ4">
    <cfRule type="expression" dxfId="1521" priority="208">
      <formula>AND(Reconciliation_Flag=1,CQ$7=Filter_Phase)</formula>
    </cfRule>
  </conditionalFormatting>
  <conditionalFormatting sqref="CR4">
    <cfRule type="expression" dxfId="1520" priority="207">
      <formula>AND(Reconciliation_Flag=1,CR$7=Filter_Phase)</formula>
    </cfRule>
  </conditionalFormatting>
  <conditionalFormatting sqref="CS4">
    <cfRule type="expression" dxfId="1519" priority="206">
      <formula>AND(Reconciliation_Flag=1,CS$7=Filter_Phase)</formula>
    </cfRule>
  </conditionalFormatting>
  <conditionalFormatting sqref="CW4">
    <cfRule type="expression" dxfId="1518" priority="205">
      <formula>AND(Reconciliation_Flag=1,CW$18=1)</formula>
    </cfRule>
  </conditionalFormatting>
  <conditionalFormatting sqref="DI4">
    <cfRule type="expression" dxfId="1517" priority="204">
      <formula>AND(Reconciliation_Flag=1,DI$7=Filter_Size)</formula>
    </cfRule>
  </conditionalFormatting>
  <conditionalFormatting sqref="DJ4">
    <cfRule type="expression" dxfId="1516" priority="203">
      <formula>AND(Reconciliation_Flag=1,DJ$7=Filter_Size)</formula>
    </cfRule>
  </conditionalFormatting>
  <conditionalFormatting sqref="DN4">
    <cfRule type="expression" dxfId="1515" priority="202">
      <formula>AND(Reconciliation_Flag=1,DN$7=Filter_Contract)</formula>
    </cfRule>
  </conditionalFormatting>
  <conditionalFormatting sqref="DO4">
    <cfRule type="expression" dxfId="1514" priority="201">
      <formula>AND(Reconciliation_Flag=1,DO$7=Filter_Contract)</formula>
    </cfRule>
  </conditionalFormatting>
  <conditionalFormatting sqref="EM4">
    <cfRule type="expression" dxfId="1513" priority="200">
      <formula>AND(Reconciliation_Flag=1,EM$7=Filter_Fluor_Entities)</formula>
    </cfRule>
  </conditionalFormatting>
  <conditionalFormatting sqref="EN4">
    <cfRule type="expression" dxfId="1512" priority="199">
      <formula>AND(Reconciliation_Flag=1,EN$7=Filter_Fluor_Entities)</formula>
    </cfRule>
  </conditionalFormatting>
  <conditionalFormatting sqref="CX4">
    <cfRule type="expression" dxfId="1511" priority="198">
      <formula>AND(Reconciliation_Flag=1,CX$18=1)</formula>
    </cfRule>
  </conditionalFormatting>
  <conditionalFormatting sqref="CY4">
    <cfRule type="expression" dxfId="1510" priority="197">
      <formula>AND(Reconciliation_Flag=1,CY$18=1)</formula>
    </cfRule>
  </conditionalFormatting>
  <conditionalFormatting sqref="CZ4">
    <cfRule type="expression" dxfId="1509" priority="196">
      <formula>AND(Reconciliation_Flag=1,CZ$18=1)</formula>
    </cfRule>
  </conditionalFormatting>
  <conditionalFormatting sqref="DA4">
    <cfRule type="expression" dxfId="1508" priority="195">
      <formula>AND(Reconciliation_Flag=1,DA$18=1)</formula>
    </cfRule>
  </conditionalFormatting>
  <conditionalFormatting sqref="DB4">
    <cfRule type="expression" dxfId="1507" priority="194">
      <formula>AND(Reconciliation_Flag=1,DB$18=1)</formula>
    </cfRule>
  </conditionalFormatting>
  <conditionalFormatting sqref="DC4">
    <cfRule type="expression" dxfId="1506" priority="193">
      <formula>AND(Reconciliation_Flag=1,DC$18=1)</formula>
    </cfRule>
  </conditionalFormatting>
  <conditionalFormatting sqref="DD4">
    <cfRule type="expression" dxfId="1505" priority="192">
      <formula>AND(Reconciliation_Flag=1,DD$18=1)</formula>
    </cfRule>
  </conditionalFormatting>
  <conditionalFormatting sqref="DE4">
    <cfRule type="expression" dxfId="1504" priority="191">
      <formula>AND(Reconciliation_Flag=1,DE$18=1)</formula>
    </cfRule>
  </conditionalFormatting>
  <conditionalFormatting sqref="DW1:DZ1">
    <cfRule type="expression" dxfId="1503" priority="190">
      <formula>AND(Edit_Mode=0)</formula>
    </cfRule>
  </conditionalFormatting>
  <conditionalFormatting sqref="DX16:DZ16">
    <cfRule type="expression" dxfId="1502" priority="189">
      <formula>AND(Edit_Mode=0)</formula>
    </cfRule>
  </conditionalFormatting>
  <conditionalFormatting sqref="EB1:EE1">
    <cfRule type="expression" dxfId="1501" priority="188">
      <formula>AND(Edit_Mode=0)</formula>
    </cfRule>
  </conditionalFormatting>
  <conditionalFormatting sqref="EC16:EE16">
    <cfRule type="expression" dxfId="1500" priority="187">
      <formula>AND(Edit_Mode=0)</formula>
    </cfRule>
  </conditionalFormatting>
  <conditionalFormatting sqref="EC4">
    <cfRule type="expression" dxfId="1499" priority="186">
      <formula>AND(Reconciliation_Flag=1,EC$7=Filter_Joint_Venture)</formula>
    </cfRule>
  </conditionalFormatting>
  <conditionalFormatting sqref="ED4">
    <cfRule type="expression" dxfId="1498" priority="185">
      <formula>AND(Reconciliation_Flag=1,ED$7=Filter_Joint_Venture)</formula>
    </cfRule>
  </conditionalFormatting>
  <conditionalFormatting sqref="EG1:EJ1">
    <cfRule type="expression" dxfId="1497" priority="184">
      <formula>AND(Edit_Mode=0)</formula>
    </cfRule>
  </conditionalFormatting>
  <conditionalFormatting sqref="EH16:EJ16">
    <cfRule type="expression" dxfId="1496" priority="183">
      <formula>AND(Edit_Mode=0)</formula>
    </cfRule>
  </conditionalFormatting>
  <conditionalFormatting sqref="DS4">
    <cfRule type="expression" dxfId="1495" priority="182">
      <formula>AND(Reconciliation_Flag=1,DS$7=Filter_Corporate_Risk)</formula>
    </cfRule>
  </conditionalFormatting>
  <conditionalFormatting sqref="DT4">
    <cfRule type="expression" dxfId="1494" priority="181">
      <formula>AND(Reconciliation_Flag=1,DT$7=Filter_Corporate_Risk)</formula>
    </cfRule>
  </conditionalFormatting>
  <conditionalFormatting sqref="DX4">
    <cfRule type="expression" dxfId="1493" priority="180">
      <formula>AND(Reconciliation_Flag=1,DX$7=Filter_Distributed_Execution)</formula>
    </cfRule>
  </conditionalFormatting>
  <conditionalFormatting sqref="DY4">
    <cfRule type="expression" dxfId="1492" priority="179">
      <formula>AND(Reconciliation_Flag=1,DY$7=Filter_Distributed_Execution)</formula>
    </cfRule>
  </conditionalFormatting>
  <conditionalFormatting sqref="EH4">
    <cfRule type="expression" dxfId="1491" priority="178">
      <formula>AND(Reconciliation_Flag=1,EH$7=Filter_Modularization)</formula>
    </cfRule>
  </conditionalFormatting>
  <conditionalFormatting sqref="EI4">
    <cfRule type="expression" dxfId="1490" priority="177">
      <formula>AND(Reconciliation_Flag=1,EI$7=Filter_Modularization)</formula>
    </cfRule>
  </conditionalFormatting>
  <conditionalFormatting sqref="CO4">
    <cfRule type="expression" dxfId="1489" priority="176">
      <formula>AND(Reconciliation_Flag=1,CO$7=Filter_Phase)</formula>
    </cfRule>
  </conditionalFormatting>
  <conditionalFormatting sqref="DH16">
    <cfRule type="expression" dxfId="1488" priority="175">
      <formula>AND(Edit_Mode=0)</formula>
    </cfRule>
  </conditionalFormatting>
  <conditionalFormatting sqref="DM16">
    <cfRule type="expression" dxfId="1487" priority="174">
      <formula>AND(Edit_Mode=0)</formula>
    </cfRule>
  </conditionalFormatting>
  <conditionalFormatting sqref="DR16">
    <cfRule type="expression" dxfId="1486" priority="173">
      <formula>AND(Edit_Mode=0)</formula>
    </cfRule>
  </conditionalFormatting>
  <conditionalFormatting sqref="DW16">
    <cfRule type="expression" dxfId="1485" priority="172">
      <formula>AND(Edit_Mode=0)</formula>
    </cfRule>
  </conditionalFormatting>
  <conditionalFormatting sqref="EB16">
    <cfRule type="expression" dxfId="1484" priority="171">
      <formula>AND(Edit_Mode=0)</formula>
    </cfRule>
  </conditionalFormatting>
  <conditionalFormatting sqref="EG16">
    <cfRule type="expression" dxfId="1483" priority="170">
      <formula>AND(Edit_Mode=0)</formula>
    </cfRule>
  </conditionalFormatting>
  <conditionalFormatting sqref="CW16:DE16">
    <cfRule type="expression" dxfId="1482" priority="169">
      <formula>AND(Edit_Mode=0)</formula>
    </cfRule>
  </conditionalFormatting>
  <conditionalFormatting sqref="CW16:DE16">
    <cfRule type="expression" dxfId="1481" priority="168">
      <formula>AND(Edit_Mode=0)</formula>
    </cfRule>
  </conditionalFormatting>
  <conditionalFormatting sqref="E21">
    <cfRule type="expression" dxfId="1480" priority="166" stopIfTrue="1">
      <formula>AG21&lt;&gt;TRUE</formula>
    </cfRule>
    <cfRule type="expression" dxfId="1479" priority="167" stopIfTrue="1">
      <formula>A21="L"</formula>
    </cfRule>
  </conditionalFormatting>
  <conditionalFormatting sqref="J21">
    <cfRule type="expression" dxfId="1478" priority="164" stopIfTrue="1">
      <formula>AG21&lt;&gt;TRUE</formula>
    </cfRule>
    <cfRule type="expression" dxfId="1477" priority="165" stopIfTrue="1">
      <formula>AND(AH21=1,F21="")</formula>
    </cfRule>
  </conditionalFormatting>
  <conditionalFormatting sqref="L21:O21">
    <cfRule type="expression" dxfId="1476" priority="162" stopIfTrue="1">
      <formula>$AG21&lt;&gt;TRUE</formula>
    </cfRule>
    <cfRule type="expression" dxfId="1475" priority="163" stopIfTrue="1">
      <formula>$A21="L"</formula>
    </cfRule>
  </conditionalFormatting>
  <conditionalFormatting sqref="D21">
    <cfRule type="expression" dxfId="1474" priority="159">
      <formula>AG21&lt;&gt;TRUE</formula>
    </cfRule>
  </conditionalFormatting>
  <conditionalFormatting sqref="E24">
    <cfRule type="expression" dxfId="1473" priority="157" stopIfTrue="1">
      <formula>AG24&lt;&gt;TRUE</formula>
    </cfRule>
    <cfRule type="expression" dxfId="1472" priority="158" stopIfTrue="1">
      <formula>A24="L"</formula>
    </cfRule>
  </conditionalFormatting>
  <conditionalFormatting sqref="J24">
    <cfRule type="expression" dxfId="1471" priority="155" stopIfTrue="1">
      <formula>AG24&lt;&gt;TRUE</formula>
    </cfRule>
    <cfRule type="expression" dxfId="1470" priority="156" stopIfTrue="1">
      <formula>AND(AH24=1,F24="")</formula>
    </cfRule>
  </conditionalFormatting>
  <conditionalFormatting sqref="L24:O24">
    <cfRule type="expression" dxfId="1469" priority="153" stopIfTrue="1">
      <formula>$AG24&lt;&gt;TRUE</formula>
    </cfRule>
    <cfRule type="expression" dxfId="1468" priority="154" stopIfTrue="1">
      <formula>$A24="L"</formula>
    </cfRule>
  </conditionalFormatting>
  <conditionalFormatting sqref="D24">
    <cfRule type="expression" dxfId="1467" priority="150">
      <formula>AG24&lt;&gt;TRUE</formula>
    </cfRule>
  </conditionalFormatting>
  <conditionalFormatting sqref="E27">
    <cfRule type="expression" dxfId="1466" priority="148" stopIfTrue="1">
      <formula>AG27&lt;&gt;TRUE</formula>
    </cfRule>
    <cfRule type="expression" dxfId="1465" priority="149" stopIfTrue="1">
      <formula>A27="L"</formula>
    </cfRule>
  </conditionalFormatting>
  <conditionalFormatting sqref="J27">
    <cfRule type="expression" dxfId="1464" priority="146" stopIfTrue="1">
      <formula>AG27&lt;&gt;TRUE</formula>
    </cfRule>
    <cfRule type="expression" dxfId="1463" priority="147" stopIfTrue="1">
      <formula>AND(AH27=1,F27="")</formula>
    </cfRule>
  </conditionalFormatting>
  <conditionalFormatting sqref="L27:O27">
    <cfRule type="expression" dxfId="1462" priority="144" stopIfTrue="1">
      <formula>$AG27&lt;&gt;TRUE</formula>
    </cfRule>
    <cfRule type="expression" dxfId="1461" priority="145" stopIfTrue="1">
      <formula>$A27="L"</formula>
    </cfRule>
  </conditionalFormatting>
  <conditionalFormatting sqref="D27">
    <cfRule type="expression" dxfId="1460" priority="141">
      <formula>AG27&lt;&gt;TRUE</formula>
    </cfRule>
  </conditionalFormatting>
  <conditionalFormatting sqref="E30">
    <cfRule type="expression" dxfId="1459" priority="139" stopIfTrue="1">
      <formula>AG30&lt;&gt;TRUE</formula>
    </cfRule>
    <cfRule type="expression" dxfId="1458" priority="140" stopIfTrue="1">
      <formula>A30="L"</formula>
    </cfRule>
  </conditionalFormatting>
  <conditionalFormatting sqref="J30">
    <cfRule type="expression" dxfId="1457" priority="137" stopIfTrue="1">
      <formula>AG30&lt;&gt;TRUE</formula>
    </cfRule>
    <cfRule type="expression" dxfId="1456" priority="138" stopIfTrue="1">
      <formula>AND(AH30=1,F30="")</formula>
    </cfRule>
  </conditionalFormatting>
  <conditionalFormatting sqref="L30:O30">
    <cfRule type="expression" dxfId="1455" priority="135" stopIfTrue="1">
      <formula>$AG30&lt;&gt;TRUE</formula>
    </cfRule>
    <cfRule type="expression" dxfId="1454" priority="136" stopIfTrue="1">
      <formula>$A30="L"</formula>
    </cfRule>
  </conditionalFormatting>
  <conditionalFormatting sqref="D30">
    <cfRule type="expression" dxfId="1453" priority="132">
      <formula>AG30&lt;&gt;TRUE</formula>
    </cfRule>
  </conditionalFormatting>
  <conditionalFormatting sqref="E33">
    <cfRule type="expression" dxfId="1452" priority="130" stopIfTrue="1">
      <formula>AG33&lt;&gt;TRUE</formula>
    </cfRule>
    <cfRule type="expression" dxfId="1451" priority="131" stopIfTrue="1">
      <formula>A33="L"</formula>
    </cfRule>
  </conditionalFormatting>
  <conditionalFormatting sqref="J33">
    <cfRule type="expression" dxfId="1450" priority="128" stopIfTrue="1">
      <formula>AG33&lt;&gt;TRUE</formula>
    </cfRule>
    <cfRule type="expression" dxfId="1449" priority="129" stopIfTrue="1">
      <formula>AND(AH33=1,F33="")</formula>
    </cfRule>
  </conditionalFormatting>
  <conditionalFormatting sqref="L33:O33">
    <cfRule type="expression" dxfId="1448" priority="126" stopIfTrue="1">
      <formula>$AG33&lt;&gt;TRUE</formula>
    </cfRule>
    <cfRule type="expression" dxfId="1447" priority="127" stopIfTrue="1">
      <formula>$A33="L"</formula>
    </cfRule>
  </conditionalFormatting>
  <conditionalFormatting sqref="D33">
    <cfRule type="expression" dxfId="1446" priority="123">
      <formula>AG33&lt;&gt;TRUE</formula>
    </cfRule>
  </conditionalFormatting>
  <conditionalFormatting sqref="E36">
    <cfRule type="expression" dxfId="1445" priority="121" stopIfTrue="1">
      <formula>AG36&lt;&gt;TRUE</formula>
    </cfRule>
    <cfRule type="expression" dxfId="1444" priority="122" stopIfTrue="1">
      <formula>A36="L"</formula>
    </cfRule>
  </conditionalFormatting>
  <conditionalFormatting sqref="J36">
    <cfRule type="expression" dxfId="1443" priority="119" stopIfTrue="1">
      <formula>AG36&lt;&gt;TRUE</formula>
    </cfRule>
    <cfRule type="expression" dxfId="1442" priority="120" stopIfTrue="1">
      <formula>AND(AH36=1,F36="")</formula>
    </cfRule>
  </conditionalFormatting>
  <conditionalFormatting sqref="L36:O36">
    <cfRule type="expression" dxfId="1441" priority="117" stopIfTrue="1">
      <formula>$AG36&lt;&gt;TRUE</formula>
    </cfRule>
    <cfRule type="expression" dxfId="1440" priority="118" stopIfTrue="1">
      <formula>$A36="L"</formula>
    </cfRule>
  </conditionalFormatting>
  <conditionalFormatting sqref="D36">
    <cfRule type="expression" dxfId="1439" priority="114">
      <formula>AG36&lt;&gt;TRUE</formula>
    </cfRule>
  </conditionalFormatting>
  <conditionalFormatting sqref="E39">
    <cfRule type="expression" dxfId="1438" priority="112" stopIfTrue="1">
      <formula>AG39&lt;&gt;TRUE</formula>
    </cfRule>
    <cfRule type="expression" dxfId="1437" priority="113" stopIfTrue="1">
      <formula>A39="L"</formula>
    </cfRule>
  </conditionalFormatting>
  <conditionalFormatting sqref="J39">
    <cfRule type="expression" dxfId="1436" priority="110" stopIfTrue="1">
      <formula>AG39&lt;&gt;TRUE</formula>
    </cfRule>
    <cfRule type="expression" dxfId="1435" priority="111" stopIfTrue="1">
      <formula>AND(AH39=1,F39="")</formula>
    </cfRule>
  </conditionalFormatting>
  <conditionalFormatting sqref="L39:O39">
    <cfRule type="expression" dxfId="1434" priority="108" stopIfTrue="1">
      <formula>$AG39&lt;&gt;TRUE</formula>
    </cfRule>
    <cfRule type="expression" dxfId="1433" priority="109" stopIfTrue="1">
      <formula>$A39="L"</formula>
    </cfRule>
  </conditionalFormatting>
  <conditionalFormatting sqref="D39">
    <cfRule type="expression" dxfId="1432" priority="105">
      <formula>AG39&lt;&gt;TRUE</formula>
    </cfRule>
  </conditionalFormatting>
  <conditionalFormatting sqref="E42">
    <cfRule type="expression" dxfId="1431" priority="103" stopIfTrue="1">
      <formula>AG42&lt;&gt;TRUE</formula>
    </cfRule>
    <cfRule type="expression" dxfId="1430" priority="104" stopIfTrue="1">
      <formula>A42="L"</formula>
    </cfRule>
  </conditionalFormatting>
  <conditionalFormatting sqref="J42">
    <cfRule type="expression" dxfId="1429" priority="101" stopIfTrue="1">
      <formula>AG42&lt;&gt;TRUE</formula>
    </cfRule>
    <cfRule type="expression" dxfId="1428" priority="102" stopIfTrue="1">
      <formula>AND(AH42=1,F42="")</formula>
    </cfRule>
  </conditionalFormatting>
  <conditionalFormatting sqref="L42:O42">
    <cfRule type="expression" dxfId="1427" priority="99" stopIfTrue="1">
      <formula>$AG42&lt;&gt;TRUE</formula>
    </cfRule>
    <cfRule type="expression" dxfId="1426" priority="100" stopIfTrue="1">
      <formula>$A42="L"</formula>
    </cfRule>
  </conditionalFormatting>
  <conditionalFormatting sqref="D42">
    <cfRule type="expression" dxfId="1425" priority="96">
      <formula>AG42&lt;&gt;TRUE</formula>
    </cfRule>
  </conditionalFormatting>
  <conditionalFormatting sqref="E45">
    <cfRule type="expression" dxfId="1424" priority="94" stopIfTrue="1">
      <formula>AG45&lt;&gt;TRUE</formula>
    </cfRule>
    <cfRule type="expression" dxfId="1423" priority="95" stopIfTrue="1">
      <formula>A45="L"</formula>
    </cfRule>
  </conditionalFormatting>
  <conditionalFormatting sqref="J45">
    <cfRule type="expression" dxfId="1422" priority="92" stopIfTrue="1">
      <formula>AG45&lt;&gt;TRUE</formula>
    </cfRule>
    <cfRule type="expression" dxfId="1421" priority="93" stopIfTrue="1">
      <formula>AND(AH45=1,F45="")</formula>
    </cfRule>
  </conditionalFormatting>
  <conditionalFormatting sqref="L45:O45">
    <cfRule type="expression" dxfId="1420" priority="90" stopIfTrue="1">
      <formula>$AG45&lt;&gt;TRUE</formula>
    </cfRule>
    <cfRule type="expression" dxfId="1419" priority="91" stopIfTrue="1">
      <formula>$A45="L"</formula>
    </cfRule>
  </conditionalFormatting>
  <conditionalFormatting sqref="D45">
    <cfRule type="expression" dxfId="1418" priority="87">
      <formula>AG45&lt;&gt;TRUE</formula>
    </cfRule>
  </conditionalFormatting>
  <conditionalFormatting sqref="E48">
    <cfRule type="expression" dxfId="1417" priority="85" stopIfTrue="1">
      <formula>AG48&lt;&gt;TRUE</formula>
    </cfRule>
    <cfRule type="expression" dxfId="1416" priority="86" stopIfTrue="1">
      <formula>A48="L"</formula>
    </cfRule>
  </conditionalFormatting>
  <conditionalFormatting sqref="J48">
    <cfRule type="expression" dxfId="1415" priority="83" stopIfTrue="1">
      <formula>AG48&lt;&gt;TRUE</formula>
    </cfRule>
    <cfRule type="expression" dxfId="1414" priority="84" stopIfTrue="1">
      <formula>AND(AH48=1,F48="")</formula>
    </cfRule>
  </conditionalFormatting>
  <conditionalFormatting sqref="L48:O48">
    <cfRule type="expression" dxfId="1413" priority="81" stopIfTrue="1">
      <formula>$AG48&lt;&gt;TRUE</formula>
    </cfRule>
    <cfRule type="expression" dxfId="1412" priority="82" stopIfTrue="1">
      <formula>$A48="L"</formula>
    </cfRule>
  </conditionalFormatting>
  <conditionalFormatting sqref="D48">
    <cfRule type="expression" dxfId="1411" priority="78">
      <formula>AG48&lt;&gt;TRUE</formula>
    </cfRule>
  </conditionalFormatting>
  <conditionalFormatting sqref="E51">
    <cfRule type="expression" dxfId="1410" priority="76" stopIfTrue="1">
      <formula>AG51&lt;&gt;TRUE</formula>
    </cfRule>
    <cfRule type="expression" dxfId="1409" priority="77" stopIfTrue="1">
      <formula>A51="L"</formula>
    </cfRule>
  </conditionalFormatting>
  <conditionalFormatting sqref="J51">
    <cfRule type="expression" dxfId="1408" priority="74" stopIfTrue="1">
      <formula>AG51&lt;&gt;TRUE</formula>
    </cfRule>
    <cfRule type="expression" dxfId="1407" priority="75" stopIfTrue="1">
      <formula>AND(AH51=1,F51="")</formula>
    </cfRule>
  </conditionalFormatting>
  <conditionalFormatting sqref="L51:O51">
    <cfRule type="expression" dxfId="1406" priority="72" stopIfTrue="1">
      <formula>$AG51&lt;&gt;TRUE</formula>
    </cfRule>
    <cfRule type="expression" dxfId="1405" priority="73" stopIfTrue="1">
      <formula>$A51="L"</formula>
    </cfRule>
  </conditionalFormatting>
  <conditionalFormatting sqref="D51">
    <cfRule type="expression" dxfId="1404" priority="69">
      <formula>AG51&lt;&gt;TRUE</formula>
    </cfRule>
  </conditionalFormatting>
  <conditionalFormatting sqref="E54">
    <cfRule type="expression" dxfId="1403" priority="67" stopIfTrue="1">
      <formula>AG54&lt;&gt;TRUE</formula>
    </cfRule>
    <cfRule type="expression" dxfId="1402" priority="68" stopIfTrue="1">
      <formula>A54="L"</formula>
    </cfRule>
  </conditionalFormatting>
  <conditionalFormatting sqref="J54">
    <cfRule type="expression" dxfId="1401" priority="65" stopIfTrue="1">
      <formula>AG54&lt;&gt;TRUE</formula>
    </cfRule>
    <cfRule type="expression" dxfId="1400" priority="66" stopIfTrue="1">
      <formula>AND(AH54=1,F54="")</formula>
    </cfRule>
  </conditionalFormatting>
  <conditionalFormatting sqref="L54:O54">
    <cfRule type="expression" dxfId="1399" priority="63" stopIfTrue="1">
      <formula>$AG54&lt;&gt;TRUE</formula>
    </cfRule>
    <cfRule type="expression" dxfId="1398" priority="64" stopIfTrue="1">
      <formula>$A54="L"</formula>
    </cfRule>
  </conditionalFormatting>
  <conditionalFormatting sqref="D54">
    <cfRule type="expression" dxfId="1397" priority="60">
      <formula>AG54&lt;&gt;TRUE</formula>
    </cfRule>
  </conditionalFormatting>
  <conditionalFormatting sqref="E57">
    <cfRule type="expression" dxfId="1396" priority="58" stopIfTrue="1">
      <formula>AG57&lt;&gt;TRUE</formula>
    </cfRule>
    <cfRule type="expression" dxfId="1395" priority="59" stopIfTrue="1">
      <formula>A57="L"</formula>
    </cfRule>
  </conditionalFormatting>
  <conditionalFormatting sqref="J57">
    <cfRule type="expression" dxfId="1394" priority="56" stopIfTrue="1">
      <formula>AG57&lt;&gt;TRUE</formula>
    </cfRule>
    <cfRule type="expression" dxfId="1393" priority="57" stopIfTrue="1">
      <formula>AND(AH57=1,F57="")</formula>
    </cfRule>
  </conditionalFormatting>
  <conditionalFormatting sqref="L57:O57">
    <cfRule type="expression" dxfId="1392" priority="54" stopIfTrue="1">
      <formula>$AG57&lt;&gt;TRUE</formula>
    </cfRule>
    <cfRule type="expression" dxfId="1391" priority="55" stopIfTrue="1">
      <formula>$A57="L"</formula>
    </cfRule>
  </conditionalFormatting>
  <conditionalFormatting sqref="D57">
    <cfRule type="expression" dxfId="1390" priority="51">
      <formula>AG57&lt;&gt;TRUE</formula>
    </cfRule>
  </conditionalFormatting>
  <conditionalFormatting sqref="E60">
    <cfRule type="expression" dxfId="1389" priority="49" stopIfTrue="1">
      <formula>AG60&lt;&gt;TRUE</formula>
    </cfRule>
    <cfRule type="expression" dxfId="1388" priority="50" stopIfTrue="1">
      <formula>A60="L"</formula>
    </cfRule>
  </conditionalFormatting>
  <conditionalFormatting sqref="J60">
    <cfRule type="expression" dxfId="1387" priority="47" stopIfTrue="1">
      <formula>AG60&lt;&gt;TRUE</formula>
    </cfRule>
    <cfRule type="expression" dxfId="1386" priority="48" stopIfTrue="1">
      <formula>AND(AH60=1,F60="")</formula>
    </cfRule>
  </conditionalFormatting>
  <conditionalFormatting sqref="L60:O60">
    <cfRule type="expression" dxfId="1385" priority="45" stopIfTrue="1">
      <formula>$AG60&lt;&gt;TRUE</formula>
    </cfRule>
    <cfRule type="expression" dxfId="1384" priority="46" stopIfTrue="1">
      <formula>$A60="L"</formula>
    </cfRule>
  </conditionalFormatting>
  <conditionalFormatting sqref="D60">
    <cfRule type="expression" dxfId="1383" priority="42">
      <formula>AG60&lt;&gt;TRUE</formula>
    </cfRule>
  </conditionalFormatting>
  <conditionalFormatting sqref="E63">
    <cfRule type="expression" dxfId="1382" priority="40" stopIfTrue="1">
      <formula>AG63&lt;&gt;TRUE</formula>
    </cfRule>
    <cfRule type="expression" dxfId="1381" priority="41" stopIfTrue="1">
      <formula>A63="L"</formula>
    </cfRule>
  </conditionalFormatting>
  <conditionalFormatting sqref="J63">
    <cfRule type="expression" dxfId="1380" priority="38" stopIfTrue="1">
      <formula>AG63&lt;&gt;TRUE</formula>
    </cfRule>
    <cfRule type="expression" dxfId="1379" priority="39" stopIfTrue="1">
      <formula>AND(AH63=1,F63="")</formula>
    </cfRule>
  </conditionalFormatting>
  <conditionalFormatting sqref="L63:O63">
    <cfRule type="expression" dxfId="1378" priority="36" stopIfTrue="1">
      <formula>$AG63&lt;&gt;TRUE</formula>
    </cfRule>
    <cfRule type="expression" dxfId="1377" priority="37" stopIfTrue="1">
      <formula>$A63="L"</formula>
    </cfRule>
  </conditionalFormatting>
  <conditionalFormatting sqref="D63">
    <cfRule type="expression" dxfId="1376" priority="33">
      <formula>AG63&lt;&gt;TRUE</formula>
    </cfRule>
  </conditionalFormatting>
  <conditionalFormatting sqref="F18 H18:I18">
    <cfRule type="expression" dxfId="1375" priority="32" stopIfTrue="1">
      <formula>$AG18&lt;&gt;TRUE</formula>
    </cfRule>
  </conditionalFormatting>
  <conditionalFormatting sqref="G18">
    <cfRule type="expression" dxfId="1374" priority="31" stopIfTrue="1">
      <formula>$AG18&lt;&gt;TRUE</formula>
    </cfRule>
  </conditionalFormatting>
  <conditionalFormatting sqref="F21 H21:I21">
    <cfRule type="expression" dxfId="1373" priority="30" stopIfTrue="1">
      <formula>$AG21&lt;&gt;TRUE</formula>
    </cfRule>
  </conditionalFormatting>
  <conditionalFormatting sqref="G21">
    <cfRule type="expression" dxfId="1372" priority="29" stopIfTrue="1">
      <formula>$AG21&lt;&gt;TRUE</formula>
    </cfRule>
  </conditionalFormatting>
  <conditionalFormatting sqref="F24 H24:I24">
    <cfRule type="expression" dxfId="1371" priority="28" stopIfTrue="1">
      <formula>$AG24&lt;&gt;TRUE</formula>
    </cfRule>
  </conditionalFormatting>
  <conditionalFormatting sqref="G24">
    <cfRule type="expression" dxfId="1370" priority="27" stopIfTrue="1">
      <formula>$AG24&lt;&gt;TRUE</formula>
    </cfRule>
  </conditionalFormatting>
  <conditionalFormatting sqref="F27 H27:I27">
    <cfRule type="expression" dxfId="1369" priority="26" stopIfTrue="1">
      <formula>$AG27&lt;&gt;TRUE</formula>
    </cfRule>
  </conditionalFormatting>
  <conditionalFormatting sqref="G27">
    <cfRule type="expression" dxfId="1368" priority="25" stopIfTrue="1">
      <formula>$AG27&lt;&gt;TRUE</formula>
    </cfRule>
  </conditionalFormatting>
  <conditionalFormatting sqref="F30 H30:I30">
    <cfRule type="expression" dxfId="1367" priority="24" stopIfTrue="1">
      <formula>$AG30&lt;&gt;TRUE</formula>
    </cfRule>
  </conditionalFormatting>
  <conditionalFormatting sqref="G30">
    <cfRule type="expression" dxfId="1366" priority="23" stopIfTrue="1">
      <formula>$AG30&lt;&gt;TRUE</formula>
    </cfRule>
  </conditionalFormatting>
  <conditionalFormatting sqref="F33 H33:I33">
    <cfRule type="expression" dxfId="1365" priority="22" stopIfTrue="1">
      <formula>$AG33&lt;&gt;TRUE</formula>
    </cfRule>
  </conditionalFormatting>
  <conditionalFormatting sqref="G33">
    <cfRule type="expression" dxfId="1364" priority="21" stopIfTrue="1">
      <formula>$AG33&lt;&gt;TRUE</formula>
    </cfRule>
  </conditionalFormatting>
  <conditionalFormatting sqref="F36 H36:I36">
    <cfRule type="expression" dxfId="1363" priority="20" stopIfTrue="1">
      <formula>$AG36&lt;&gt;TRUE</formula>
    </cfRule>
  </conditionalFormatting>
  <conditionalFormatting sqref="G36">
    <cfRule type="expression" dxfId="1362" priority="19" stopIfTrue="1">
      <formula>$AG36&lt;&gt;TRUE</formula>
    </cfRule>
  </conditionalFormatting>
  <conditionalFormatting sqref="F39 H39:I39">
    <cfRule type="expression" dxfId="1361" priority="18" stopIfTrue="1">
      <formula>$AG39&lt;&gt;TRUE</formula>
    </cfRule>
  </conditionalFormatting>
  <conditionalFormatting sqref="G39">
    <cfRule type="expression" dxfId="1360" priority="17" stopIfTrue="1">
      <formula>$AG39&lt;&gt;TRUE</formula>
    </cfRule>
  </conditionalFormatting>
  <conditionalFormatting sqref="F42 H42:I42">
    <cfRule type="expression" dxfId="1359" priority="16" stopIfTrue="1">
      <formula>$AG42&lt;&gt;TRUE</formula>
    </cfRule>
  </conditionalFormatting>
  <conditionalFormatting sqref="G42">
    <cfRule type="expression" dxfId="1358" priority="15" stopIfTrue="1">
      <formula>$AG42&lt;&gt;TRUE</formula>
    </cfRule>
  </conditionalFormatting>
  <conditionalFormatting sqref="F45 H45:I45">
    <cfRule type="expression" dxfId="1357" priority="14" stopIfTrue="1">
      <formula>$AG45&lt;&gt;TRUE</formula>
    </cfRule>
  </conditionalFormatting>
  <conditionalFormatting sqref="G45">
    <cfRule type="expression" dxfId="1356" priority="13" stopIfTrue="1">
      <formula>$AG45&lt;&gt;TRUE</formula>
    </cfRule>
  </conditionalFormatting>
  <conditionalFormatting sqref="F48 H48:I48">
    <cfRule type="expression" dxfId="1355" priority="12" stopIfTrue="1">
      <formula>$AG48&lt;&gt;TRUE</formula>
    </cfRule>
  </conditionalFormatting>
  <conditionalFormatting sqref="G48">
    <cfRule type="expression" dxfId="1354" priority="11" stopIfTrue="1">
      <formula>$AG48&lt;&gt;TRUE</formula>
    </cfRule>
  </conditionalFormatting>
  <conditionalFormatting sqref="F51 H51:I51">
    <cfRule type="expression" dxfId="1353" priority="10" stopIfTrue="1">
      <formula>$AG51&lt;&gt;TRUE</formula>
    </cfRule>
  </conditionalFormatting>
  <conditionalFormatting sqref="G51">
    <cfRule type="expression" dxfId="1352" priority="9" stopIfTrue="1">
      <formula>$AG51&lt;&gt;TRUE</formula>
    </cfRule>
  </conditionalFormatting>
  <conditionalFormatting sqref="F54 H54:I54">
    <cfRule type="expression" dxfId="1351" priority="8" stopIfTrue="1">
      <formula>$AG54&lt;&gt;TRUE</formula>
    </cfRule>
  </conditionalFormatting>
  <conditionalFormatting sqref="G54">
    <cfRule type="expression" dxfId="1350" priority="7" stopIfTrue="1">
      <formula>$AG54&lt;&gt;TRUE</formula>
    </cfRule>
  </conditionalFormatting>
  <conditionalFormatting sqref="F57 H57:I57">
    <cfRule type="expression" dxfId="1349" priority="6" stopIfTrue="1">
      <formula>$AG57&lt;&gt;TRUE</formula>
    </cfRule>
  </conditionalFormatting>
  <conditionalFormatting sqref="G57">
    <cfRule type="expression" dxfId="1348" priority="5" stopIfTrue="1">
      <formula>$AG57&lt;&gt;TRUE</formula>
    </cfRule>
  </conditionalFormatting>
  <conditionalFormatting sqref="F60 H60:I60">
    <cfRule type="expression" dxfId="1347" priority="4" stopIfTrue="1">
      <formula>$AG60&lt;&gt;TRUE</formula>
    </cfRule>
  </conditionalFormatting>
  <conditionalFormatting sqref="G60">
    <cfRule type="expression" dxfId="1346" priority="3" stopIfTrue="1">
      <formula>$AG60&lt;&gt;TRUE</formula>
    </cfRule>
  </conditionalFormatting>
  <conditionalFormatting sqref="F63">
    <cfRule type="expression" dxfId="1345" priority="1">
      <formula>$AG63&lt;&gt;TRUE</formula>
    </cfRule>
    <cfRule type="expression" dxfId="1344" priority="2">
      <formula>$J63&lt;&gt;""</formula>
    </cfRule>
  </conditionalFormatting>
  <printOptions horizontalCentered="1"/>
  <pageMargins left="0.5" right="0.5" top="1" bottom="0.75" header="0.25" footer="0.25"/>
  <pageSetup scale="75" fitToHeight="200" orientation="landscape" r:id="rId1"/>
  <headerFooter alignWithMargins="0">
    <oddHeader>&amp;L&amp;"Arial,bold"&amp;10Teck Resources 
HVC MLE
Project No: CM00119
Audit No: XX-YY-AU-ZZZ&amp;R&amp;"Arial,bold"&amp;10Form 000.509.F9161
Form Date 23Feb2023
Page &amp;P of &amp;N
Date Prepared: 30Jul2026</oddHeader>
    <oddFooter>&amp;R&amp;"Arial,bold"&amp;10Quality Audit Checklist for Electrical Work Contractors -- C&amp;&amp;F Quality&amp;L&amp;8&amp;F; &amp;A
Copyright © 2023, Fluor Corporation.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9921" r:id="rId4" name="Option Button 1">
              <controlPr defaultSize="0" autoFill="0" autoLine="0" autoPict="0" macro="[0]!Reset_Status">
                <anchor moveWithCells="1">
                  <from>
                    <xdr:col>9</xdr:col>
                    <xdr:colOff>220980</xdr:colOff>
                    <xdr:row>2</xdr:row>
                    <xdr:rowOff>22860</xdr:rowOff>
                  </from>
                  <to>
                    <xdr:col>9</xdr:col>
                    <xdr:colOff>541020</xdr:colOff>
                    <xdr:row>2</xdr:row>
                    <xdr:rowOff>251460</xdr:rowOff>
                  </to>
                </anchor>
              </controlPr>
            </control>
          </mc:Choice>
        </mc:AlternateContent>
        <mc:AlternateContent xmlns:mc="http://schemas.openxmlformats.org/markup-compatibility/2006">
          <mc:Choice Requires="x14">
            <control shapeId="849922" r:id="rId5" name="Option Button 2">
              <controlPr defaultSize="0" autoFill="0" autoLine="0" autoPict="0" macro="[0]!Reset_Status">
                <anchor moveWithCells="1">
                  <from>
                    <xdr:col>9</xdr:col>
                    <xdr:colOff>220980</xdr:colOff>
                    <xdr:row>3</xdr:row>
                    <xdr:rowOff>22860</xdr:rowOff>
                  </from>
                  <to>
                    <xdr:col>9</xdr:col>
                    <xdr:colOff>541020</xdr:colOff>
                    <xdr:row>3</xdr:row>
                    <xdr:rowOff>251460</xdr:rowOff>
                  </to>
                </anchor>
              </controlPr>
            </control>
          </mc:Choice>
        </mc:AlternateContent>
        <mc:AlternateContent xmlns:mc="http://schemas.openxmlformats.org/markup-compatibility/2006">
          <mc:Choice Requires="x14">
            <control shapeId="849923" r:id="rId6" name="Button 3">
              <controlPr defaultSize="0" print="0" autoFill="0" autoPict="0" macro="[0]!Reset_Findings">
                <anchor moveWithCells="1">
                  <from>
                    <xdr:col>9</xdr:col>
                    <xdr:colOff>45720</xdr:colOff>
                    <xdr:row>11</xdr:row>
                    <xdr:rowOff>22860</xdr:rowOff>
                  </from>
                  <to>
                    <xdr:col>9</xdr:col>
                    <xdr:colOff>594360</xdr:colOff>
                    <xdr:row>11</xdr:row>
                    <xdr:rowOff>182880</xdr:rowOff>
                  </to>
                </anchor>
              </controlPr>
            </control>
          </mc:Choice>
        </mc:AlternateContent>
        <mc:AlternateContent xmlns:mc="http://schemas.openxmlformats.org/markup-compatibility/2006">
          <mc:Choice Requires="x14">
            <control shapeId="849924" r:id="rId7" name="Button 4">
              <controlPr defaultSize="0" print="0" autoFill="0" autoPict="0" macro="[0]!Reset_Points">
                <anchor moveWithCells="1">
                  <from>
                    <xdr:col>9</xdr:col>
                    <xdr:colOff>45720</xdr:colOff>
                    <xdr:row>15</xdr:row>
                    <xdr:rowOff>22860</xdr:rowOff>
                  </from>
                  <to>
                    <xdr:col>9</xdr:col>
                    <xdr:colOff>594360</xdr:colOff>
                    <xdr:row>15</xdr:row>
                    <xdr:rowOff>182880</xdr:rowOff>
                  </to>
                </anchor>
              </controlPr>
            </control>
          </mc:Choice>
        </mc:AlternateContent>
        <mc:AlternateContent xmlns:mc="http://schemas.openxmlformats.org/markup-compatibility/2006">
          <mc:Choice Requires="x14">
            <control shapeId="849925" r:id="rId8" name="Button 5">
              <controlPr defaultSize="0" print="0" autoFill="0" autoPict="0" macro="[0]!Add_Finding_Button">
                <anchor moveWithCells="1">
                  <from>
                    <xdr:col>4</xdr:col>
                    <xdr:colOff>3528060</xdr:colOff>
                    <xdr:row>11</xdr:row>
                    <xdr:rowOff>22860</xdr:rowOff>
                  </from>
                  <to>
                    <xdr:col>4</xdr:col>
                    <xdr:colOff>4084320</xdr:colOff>
                    <xdr:row>11</xdr:row>
                    <xdr:rowOff>182880</xdr:rowOff>
                  </to>
                </anchor>
              </controlPr>
            </control>
          </mc:Choice>
        </mc:AlternateContent>
        <mc:AlternateContent xmlns:mc="http://schemas.openxmlformats.org/markup-compatibility/2006">
          <mc:Choice Requires="x14">
            <control shapeId="849926" r:id="rId9" name="Button 6">
              <controlPr defaultSize="0" print="0" autoFill="0" autoPict="0" macro="[0]!Remove_Finding_Button">
                <anchor moveWithCells="1">
                  <from>
                    <xdr:col>4</xdr:col>
                    <xdr:colOff>4114800</xdr:colOff>
                    <xdr:row>11</xdr:row>
                    <xdr:rowOff>22860</xdr:rowOff>
                  </from>
                  <to>
                    <xdr:col>4</xdr:col>
                    <xdr:colOff>4671060</xdr:colOff>
                    <xdr:row>11</xdr:row>
                    <xdr:rowOff>182880</xdr:rowOff>
                  </to>
                </anchor>
              </controlPr>
            </control>
          </mc:Choice>
        </mc:AlternateContent>
        <mc:AlternateContent xmlns:mc="http://schemas.openxmlformats.org/markup-compatibility/2006">
          <mc:Choice Requires="x14">
            <control shapeId="849927" r:id="rId10" name="Button 7">
              <controlPr defaultSize="0" print="0" autoFill="0" autoPict="0" macro="[0]!Comments_Insert_Row">
                <anchor moveWithCells="1">
                  <from>
                    <xdr:col>9</xdr:col>
                    <xdr:colOff>2476500</xdr:colOff>
                    <xdr:row>64</xdr:row>
                    <xdr:rowOff>7620</xdr:rowOff>
                  </from>
                  <to>
                    <xdr:col>9</xdr:col>
                    <xdr:colOff>3398520</xdr:colOff>
                    <xdr:row>65</xdr:row>
                    <xdr:rowOff>0</xdr:rowOff>
                  </to>
                </anchor>
              </controlPr>
            </control>
          </mc:Choice>
        </mc:AlternateContent>
        <mc:AlternateContent xmlns:mc="http://schemas.openxmlformats.org/markup-compatibility/2006">
          <mc:Choice Requires="x14">
            <control shapeId="849928" r:id="rId11" name="Button 8">
              <controlPr defaultSize="0" print="0" autoFill="0" autoPict="0" macro="[0]!Comments_Delete_Row">
                <anchor moveWithCells="1">
                  <from>
                    <xdr:col>9</xdr:col>
                    <xdr:colOff>3429000</xdr:colOff>
                    <xdr:row>64</xdr:row>
                    <xdr:rowOff>7620</xdr:rowOff>
                  </from>
                  <to>
                    <xdr:col>9</xdr:col>
                    <xdr:colOff>4251960</xdr:colOff>
                    <xdr:row>65</xdr:row>
                    <xdr:rowOff>0</xdr:rowOff>
                  </to>
                </anchor>
              </controlPr>
            </control>
          </mc:Choice>
        </mc:AlternateContent>
        <mc:AlternateContent xmlns:mc="http://schemas.openxmlformats.org/markup-compatibility/2006">
          <mc:Choice Requires="x14">
            <control shapeId="849929" r:id="rId12" name="Button 9">
              <controlPr defaultSize="0" print="0" autoFill="0" autoPict="0" macro="[0]!Add_POA_Button">
                <anchor moveWithCells="1">
                  <from>
                    <xdr:col>4</xdr:col>
                    <xdr:colOff>3528060</xdr:colOff>
                    <xdr:row>15</xdr:row>
                    <xdr:rowOff>22860</xdr:rowOff>
                  </from>
                  <to>
                    <xdr:col>4</xdr:col>
                    <xdr:colOff>4084320</xdr:colOff>
                    <xdr:row>15</xdr:row>
                    <xdr:rowOff>182880</xdr:rowOff>
                  </to>
                </anchor>
              </controlPr>
            </control>
          </mc:Choice>
        </mc:AlternateContent>
        <mc:AlternateContent xmlns:mc="http://schemas.openxmlformats.org/markup-compatibility/2006">
          <mc:Choice Requires="x14">
            <control shapeId="849930" r:id="rId13" name="Button 10">
              <controlPr defaultSize="0" print="0" autoFill="0" autoPict="0" macro="[0]!Remove_POA_Button">
                <anchor moveWithCells="1">
                  <from>
                    <xdr:col>4</xdr:col>
                    <xdr:colOff>4114800</xdr:colOff>
                    <xdr:row>15</xdr:row>
                    <xdr:rowOff>22860</xdr:rowOff>
                  </from>
                  <to>
                    <xdr:col>4</xdr:col>
                    <xdr:colOff>4671060</xdr:colOff>
                    <xdr:row>15</xdr:row>
                    <xdr:rowOff>182880</xdr:rowOff>
                  </to>
                </anchor>
              </controlPr>
            </control>
          </mc:Choice>
        </mc:AlternateContent>
        <mc:AlternateContent xmlns:mc="http://schemas.openxmlformats.org/markup-compatibility/2006">
          <mc:Choice Requires="x14">
            <control shapeId="849931" r:id="rId14" name="Spell Check Button">
              <controlPr defaultSize="0" print="0" autoFill="0" autoPict="0" macro="[0]!Spell_Check_Topic">
                <anchor moveWithCells="1">
                  <from>
                    <xdr:col>5</xdr:col>
                    <xdr:colOff>22860</xdr:colOff>
                    <xdr:row>4</xdr:row>
                    <xdr:rowOff>22860</xdr:rowOff>
                  </from>
                  <to>
                    <xdr:col>9</xdr:col>
                    <xdr:colOff>0</xdr:colOff>
                    <xdr:row>4</xdr:row>
                    <xdr:rowOff>182880</xdr:rowOff>
                  </to>
                </anchor>
              </controlPr>
            </control>
          </mc:Choice>
        </mc:AlternateContent>
        <mc:AlternateContent xmlns:mc="http://schemas.openxmlformats.org/markup-compatibility/2006">
          <mc:Choice Requires="x14">
            <control shapeId="849932" r:id="rId15" name="Button 12">
              <controlPr defaultSize="0" print="0" autoFill="0" autoPict="0" macro="[0]!Audit_Sum_Insert_Row">
                <anchor moveWithCells="1">
                  <from>
                    <xdr:col>9</xdr:col>
                    <xdr:colOff>2476500</xdr:colOff>
                    <xdr:row>7</xdr:row>
                    <xdr:rowOff>22860</xdr:rowOff>
                  </from>
                  <to>
                    <xdr:col>9</xdr:col>
                    <xdr:colOff>3398520</xdr:colOff>
                    <xdr:row>7</xdr:row>
                    <xdr:rowOff>182880</xdr:rowOff>
                  </to>
                </anchor>
              </controlPr>
            </control>
          </mc:Choice>
        </mc:AlternateContent>
        <mc:AlternateContent xmlns:mc="http://schemas.openxmlformats.org/markup-compatibility/2006">
          <mc:Choice Requires="x14">
            <control shapeId="849933" r:id="rId16" name="Button 13">
              <controlPr defaultSize="0" print="0" autoFill="0" autoPict="0" macro="[0]!Audit_Sum_Delete_Row">
                <anchor moveWithCells="1">
                  <from>
                    <xdr:col>9</xdr:col>
                    <xdr:colOff>3429000</xdr:colOff>
                    <xdr:row>7</xdr:row>
                    <xdr:rowOff>22860</xdr:rowOff>
                  </from>
                  <to>
                    <xdr:col>9</xdr:col>
                    <xdr:colOff>4251960</xdr:colOff>
                    <xdr:row>7</xdr:row>
                    <xdr:rowOff>182880</xdr:rowOff>
                  </to>
                </anchor>
              </controlPr>
            </control>
          </mc:Choice>
        </mc:AlternateContent>
        <mc:AlternateContent xmlns:mc="http://schemas.openxmlformats.org/markup-compatibility/2006">
          <mc:Choice Requires="x14">
            <control shapeId="849934" r:id="rId17" name="AddRow_Button">
              <controlPr defaultSize="0" print="0" autoFill="0" autoPict="0" macro="[0]!Intro_Insert_Row">
                <anchor moveWithCells="1">
                  <from>
                    <xdr:col>9</xdr:col>
                    <xdr:colOff>2476500</xdr:colOff>
                    <xdr:row>4</xdr:row>
                    <xdr:rowOff>22860</xdr:rowOff>
                  </from>
                  <to>
                    <xdr:col>9</xdr:col>
                    <xdr:colOff>3398520</xdr:colOff>
                    <xdr:row>4</xdr:row>
                    <xdr:rowOff>182880</xdr:rowOff>
                  </to>
                </anchor>
              </controlPr>
            </control>
          </mc:Choice>
        </mc:AlternateContent>
        <mc:AlternateContent xmlns:mc="http://schemas.openxmlformats.org/markup-compatibility/2006">
          <mc:Choice Requires="x14">
            <control shapeId="849935" r:id="rId18" name="DeleteRow_Button">
              <controlPr defaultSize="0" print="0" autoFill="0" autoPict="0" macro="[0]!Intro_Delete_Row">
                <anchor moveWithCells="1">
                  <from>
                    <xdr:col>9</xdr:col>
                    <xdr:colOff>3429000</xdr:colOff>
                    <xdr:row>4</xdr:row>
                    <xdr:rowOff>22860</xdr:rowOff>
                  </from>
                  <to>
                    <xdr:col>9</xdr:col>
                    <xdr:colOff>4251960</xdr:colOff>
                    <xdr:row>4</xdr:row>
                    <xdr:rowOff>182880</xdr:rowOff>
                  </to>
                </anchor>
              </controlPr>
            </control>
          </mc:Choice>
        </mc:AlternateContent>
        <mc:AlternateContent xmlns:mc="http://schemas.openxmlformats.org/markup-compatibility/2006">
          <mc:Choice Requires="x14">
            <control shapeId="849936" r:id="rId19" name="Edit_Button">
              <controlPr defaultSize="0" print="0" autoFill="0" autoPict="0" macro="[0]!Edit_Name">
                <anchor moveWithCells="1">
                  <from>
                    <xdr:col>7</xdr:col>
                    <xdr:colOff>137160</xdr:colOff>
                    <xdr:row>2</xdr:row>
                    <xdr:rowOff>182880</xdr:rowOff>
                  </from>
                  <to>
                    <xdr:col>8</xdr:col>
                    <xdr:colOff>259080</xdr:colOff>
                    <xdr:row>3</xdr:row>
                    <xdr:rowOff>76200</xdr:rowOff>
                  </to>
                </anchor>
              </controlPr>
            </control>
          </mc:Choice>
        </mc:AlternateContent>
        <mc:AlternateContent xmlns:mc="http://schemas.openxmlformats.org/markup-compatibility/2006">
          <mc:Choice Requires="x14">
            <control shapeId="849937" r:id="rId20" name="Hide Button">
              <controlPr defaultSize="0" print="0" autoFill="0" autoPict="0" macro="'1. QUALITY MANAGEMENT SYSTEM'!Hide_POA">
                <anchor moveWithCells="1">
                  <from>
                    <xdr:col>4</xdr:col>
                    <xdr:colOff>2118360</xdr:colOff>
                    <xdr:row>15</xdr:row>
                    <xdr:rowOff>22860</xdr:rowOff>
                  </from>
                  <to>
                    <xdr:col>4</xdr:col>
                    <xdr:colOff>3489960</xdr:colOff>
                    <xdr:row>15</xdr:row>
                    <xdr:rowOff>182880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C0A6A-C3DA-4EA3-8267-0DF87F86DABF}">
  <sheetPr codeName="Sheet18">
    <tabColor indexed="12"/>
    <outlinePr summaryBelow="0"/>
    <pageSetUpPr fitToPage="1"/>
  </sheetPr>
  <dimension ref="A1:FL164"/>
  <sheetViews>
    <sheetView showGridLines="0" showRowColHeaders="0" showOutlineSymbols="0" zoomScale="90" zoomScaleNormal="90" zoomScaleSheetLayoutView="81" workbookViewId="0">
      <selection activeCell="C3" sqref="C3:I4"/>
    </sheetView>
  </sheetViews>
  <sheetFormatPr defaultColWidth="9.33203125" defaultRowHeight="13.2" outlineLevelRow="1" x14ac:dyDescent="0.25"/>
  <cols>
    <col min="1" max="1" width="2.6640625" customWidth="1"/>
    <col min="2" max="2" width="1.44140625" customWidth="1"/>
    <col min="3" max="3" width="4.6640625" customWidth="1"/>
    <col min="4" max="4" width="7.6640625" customWidth="1"/>
    <col min="5" max="5" width="70.6640625" customWidth="1"/>
    <col min="6" max="9" width="4.6640625" customWidth="1"/>
    <col min="10" max="10" width="68.6640625" customWidth="1"/>
    <col min="11" max="11" width="1.6640625" customWidth="1"/>
    <col min="12" max="12" width="17.6640625" hidden="1" customWidth="1"/>
    <col min="13" max="15" width="10.6640625" hidden="1" customWidth="1"/>
    <col min="16" max="16" width="1.44140625" customWidth="1"/>
    <col min="18" max="39" width="9.33203125" hidden="1" customWidth="1"/>
    <col min="40" max="40" width="163.6640625" hidden="1" customWidth="1"/>
    <col min="41" max="60" width="9.33203125" hidden="1" customWidth="1"/>
    <col min="61" max="160" width="2.6640625" hidden="1" customWidth="1"/>
    <col min="161" max="161" width="5.6640625" hidden="1" customWidth="1"/>
    <col min="162" max="162" width="9.33203125" hidden="1" customWidth="1"/>
  </cols>
  <sheetData>
    <row r="1" spans="1:168" ht="6" customHeight="1" x14ac:dyDescent="0.25">
      <c r="A1" s="494"/>
      <c r="B1" s="1"/>
      <c r="C1" s="1"/>
      <c r="D1" s="2"/>
      <c r="E1" s="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228"/>
      <c r="AP1" s="228"/>
      <c r="AQ1" s="228"/>
      <c r="AR1" s="1"/>
      <c r="AS1" s="1"/>
      <c r="AT1" s="1"/>
      <c r="AU1" s="1"/>
      <c r="AV1" s="1"/>
      <c r="AW1" s="1"/>
      <c r="AX1" s="1"/>
      <c r="AY1" s="1"/>
      <c r="AZ1" s="1"/>
      <c r="BA1" s="1"/>
      <c r="BB1" s="1"/>
      <c r="BC1" s="1"/>
      <c r="BD1" s="1"/>
      <c r="BE1" s="1"/>
      <c r="BF1" s="1"/>
      <c r="BG1" s="1"/>
      <c r="BH1" s="1"/>
      <c r="BI1" s="261"/>
      <c r="BJ1" s="262">
        <v>1</v>
      </c>
      <c r="BK1" s="262">
        <v>2</v>
      </c>
      <c r="BL1" s="262">
        <v>3</v>
      </c>
      <c r="BM1" s="262">
        <v>4</v>
      </c>
      <c r="BN1" s="262">
        <v>5</v>
      </c>
      <c r="BO1" s="262">
        <v>6</v>
      </c>
      <c r="BP1" s="261"/>
      <c r="BQ1" s="261"/>
      <c r="BR1" s="261"/>
      <c r="BS1" s="262">
        <v>1</v>
      </c>
      <c r="BT1" s="262">
        <v>2</v>
      </c>
      <c r="BU1" s="262">
        <v>3</v>
      </c>
      <c r="BV1" s="262">
        <v>4</v>
      </c>
      <c r="BW1" s="262">
        <v>5</v>
      </c>
      <c r="BX1" s="262">
        <v>6</v>
      </c>
      <c r="BY1" s="262">
        <v>1</v>
      </c>
      <c r="BZ1" s="262">
        <v>2</v>
      </c>
      <c r="CA1" s="262">
        <v>3</v>
      </c>
      <c r="CB1" s="262">
        <v>4</v>
      </c>
      <c r="CC1" s="262">
        <v>1</v>
      </c>
      <c r="CD1" s="262">
        <v>2</v>
      </c>
      <c r="CE1" s="262">
        <v>1</v>
      </c>
      <c r="CF1" s="262">
        <v>2</v>
      </c>
      <c r="CG1" s="262">
        <v>1</v>
      </c>
      <c r="CH1" s="262">
        <v>2</v>
      </c>
      <c r="CI1" s="262">
        <v>1</v>
      </c>
      <c r="CJ1" s="262">
        <v>2</v>
      </c>
      <c r="CK1" s="262">
        <v>3</v>
      </c>
      <c r="CL1" s="261"/>
      <c r="CM1" s="261"/>
      <c r="CN1" s="261"/>
      <c r="CO1" s="262">
        <v>1</v>
      </c>
      <c r="CP1" s="262">
        <v>2</v>
      </c>
      <c r="CQ1" s="262">
        <v>3</v>
      </c>
      <c r="CR1" s="262">
        <v>4</v>
      </c>
      <c r="CS1" s="262">
        <v>5</v>
      </c>
      <c r="CT1" s="261"/>
      <c r="CV1" s="261"/>
      <c r="CW1" s="262">
        <v>1</v>
      </c>
      <c r="CX1" s="262">
        <v>2</v>
      </c>
      <c r="CY1" s="262">
        <v>3</v>
      </c>
      <c r="CZ1" s="262">
        <v>4</v>
      </c>
      <c r="DA1" s="262">
        <v>5</v>
      </c>
      <c r="DB1" s="262">
        <v>6</v>
      </c>
      <c r="DC1" s="262">
        <v>7</v>
      </c>
      <c r="DD1" s="262">
        <v>8</v>
      </c>
      <c r="DE1" s="262">
        <v>9</v>
      </c>
      <c r="DF1" s="261"/>
      <c r="DG1" s="261"/>
      <c r="DH1" s="261"/>
      <c r="DI1" s="262">
        <v>1</v>
      </c>
      <c r="DJ1" s="262">
        <v>2</v>
      </c>
      <c r="DK1" s="261"/>
      <c r="DL1" s="261"/>
      <c r="DM1" s="261"/>
      <c r="DN1" s="262">
        <v>1</v>
      </c>
      <c r="DO1" s="262">
        <v>2</v>
      </c>
      <c r="DP1" s="261"/>
      <c r="DQ1" s="261"/>
      <c r="DR1" s="261"/>
      <c r="DS1" s="262">
        <v>1</v>
      </c>
      <c r="DT1" s="262"/>
      <c r="DU1" s="261"/>
      <c r="DV1" s="261"/>
      <c r="DW1" s="261"/>
      <c r="DX1" s="262">
        <v>1</v>
      </c>
      <c r="DY1" s="262"/>
      <c r="DZ1" s="261"/>
      <c r="EA1" s="261"/>
      <c r="EB1" s="261"/>
      <c r="EC1" s="262">
        <v>1</v>
      </c>
      <c r="ED1" s="262"/>
      <c r="EE1" s="261"/>
      <c r="EF1" s="261"/>
      <c r="EG1" s="261"/>
      <c r="EH1" s="262">
        <v>1</v>
      </c>
      <c r="EI1" s="262"/>
      <c r="EJ1" s="261"/>
      <c r="EK1" s="261"/>
      <c r="EL1" s="261"/>
      <c r="EM1" s="262">
        <v>1</v>
      </c>
      <c r="EN1" s="262"/>
      <c r="EO1" s="261"/>
      <c r="EP1" s="201"/>
      <c r="FF1" s="252" t="s">
        <v>167</v>
      </c>
      <c r="FG1" s="281"/>
      <c r="FH1" s="281"/>
      <c r="FI1" s="281"/>
      <c r="FJ1" s="281"/>
      <c r="FK1" s="281"/>
      <c r="FL1" s="281"/>
    </row>
    <row r="2" spans="1:168" ht="8.25" customHeight="1" thickBot="1" x14ac:dyDescent="0.3">
      <c r="A2" s="494"/>
      <c r="D2" s="3"/>
      <c r="E2" s="3"/>
      <c r="Q2" s="1"/>
      <c r="AM2" s="1"/>
      <c r="AN2" s="1"/>
      <c r="AO2" s="228"/>
      <c r="AP2" s="228"/>
      <c r="AQ2" s="228"/>
      <c r="AR2" s="1"/>
      <c r="AS2" s="1"/>
      <c r="AT2" s="1"/>
      <c r="AU2" s="1"/>
      <c r="AV2" s="1"/>
      <c r="AW2" s="1"/>
      <c r="AX2" s="1"/>
      <c r="AY2" s="1"/>
      <c r="AZ2" s="1"/>
      <c r="BA2" s="1"/>
      <c r="BB2" s="1"/>
      <c r="BC2" s="1"/>
      <c r="BD2" s="1"/>
      <c r="BE2" s="1"/>
      <c r="BF2" s="1"/>
      <c r="BG2" s="1"/>
      <c r="BH2" s="1"/>
      <c r="BI2" s="557" t="s">
        <v>183</v>
      </c>
      <c r="BJ2" s="558"/>
      <c r="BK2" s="558"/>
      <c r="BL2" s="558"/>
      <c r="BM2" s="558"/>
      <c r="BN2" s="558"/>
      <c r="BO2" s="558"/>
      <c r="BP2" s="559"/>
      <c r="BQ2" s="273"/>
      <c r="BR2" s="557" t="s">
        <v>184</v>
      </c>
      <c r="BS2" s="558"/>
      <c r="BT2" s="558"/>
      <c r="BU2" s="558"/>
      <c r="BV2" s="558"/>
      <c r="BW2" s="558"/>
      <c r="BX2" s="558"/>
      <c r="BY2" s="558"/>
      <c r="BZ2" s="558"/>
      <c r="CA2" s="558"/>
      <c r="CB2" s="558"/>
      <c r="CC2" s="558"/>
      <c r="CD2" s="558"/>
      <c r="CE2" s="558"/>
      <c r="CF2" s="558"/>
      <c r="CG2" s="558"/>
      <c r="CH2" s="558"/>
      <c r="CI2" s="558"/>
      <c r="CJ2" s="558"/>
      <c r="CK2" s="558"/>
      <c r="CL2" s="559"/>
      <c r="CM2" s="273"/>
      <c r="CN2" s="557" t="s">
        <v>172</v>
      </c>
      <c r="CO2" s="558"/>
      <c r="CP2" s="558"/>
      <c r="CQ2" s="558"/>
      <c r="CR2" s="558"/>
      <c r="CS2" s="558"/>
      <c r="CT2" s="559"/>
      <c r="CU2" s="274"/>
      <c r="CV2" s="557" t="s">
        <v>173</v>
      </c>
      <c r="CW2" s="558"/>
      <c r="CX2" s="558"/>
      <c r="CY2" s="558"/>
      <c r="CZ2" s="558"/>
      <c r="DA2" s="558"/>
      <c r="DB2" s="558"/>
      <c r="DC2" s="558"/>
      <c r="DD2" s="558"/>
      <c r="DE2" s="558"/>
      <c r="DF2" s="559"/>
      <c r="DG2" s="273"/>
      <c r="DH2" s="547" t="s">
        <v>185</v>
      </c>
      <c r="DI2" s="558"/>
      <c r="DJ2" s="558"/>
      <c r="DK2" s="559"/>
      <c r="DL2" s="273"/>
      <c r="DM2" s="567" t="s">
        <v>186</v>
      </c>
      <c r="DN2" s="567"/>
      <c r="DO2" s="567"/>
      <c r="DP2" s="567"/>
      <c r="DQ2" s="273"/>
      <c r="DR2" s="547" t="s">
        <v>187</v>
      </c>
      <c r="DS2" s="548"/>
      <c r="DT2" s="548"/>
      <c r="DU2" s="549"/>
      <c r="DV2" s="273"/>
      <c r="DW2" s="547" t="s">
        <v>188</v>
      </c>
      <c r="DX2" s="548"/>
      <c r="DY2" s="548"/>
      <c r="DZ2" s="549"/>
      <c r="EA2" s="273"/>
      <c r="EB2" s="547" t="s">
        <v>189</v>
      </c>
      <c r="EC2" s="548"/>
      <c r="ED2" s="548"/>
      <c r="EE2" s="549"/>
      <c r="EF2" s="273"/>
      <c r="EG2" s="547" t="s">
        <v>190</v>
      </c>
      <c r="EH2" s="548"/>
      <c r="EI2" s="548"/>
      <c r="EJ2" s="549"/>
      <c r="EK2" s="273"/>
      <c r="EL2" s="547" t="s">
        <v>191</v>
      </c>
      <c r="EM2" s="548"/>
      <c r="EN2" s="548"/>
      <c r="EO2" s="549"/>
      <c r="EP2" s="201"/>
      <c r="FF2" s="228"/>
      <c r="FG2" s="281"/>
      <c r="FH2" s="281"/>
      <c r="FI2" s="281"/>
      <c r="FJ2" s="281"/>
      <c r="FK2" s="281"/>
      <c r="FL2" s="281"/>
    </row>
    <row r="3" spans="1:168" ht="21.75" customHeight="1" thickBot="1" x14ac:dyDescent="0.3">
      <c r="A3" s="28" t="s">
        <v>526</v>
      </c>
      <c r="C3" s="604" t="s">
        <v>824</v>
      </c>
      <c r="D3" s="605"/>
      <c r="E3" s="605"/>
      <c r="F3" s="605"/>
      <c r="G3" s="605"/>
      <c r="H3" s="605"/>
      <c r="I3" s="606"/>
      <c r="J3" s="95" t="s">
        <v>624</v>
      </c>
      <c r="K3" s="97"/>
      <c r="Q3" s="1"/>
      <c r="R3" s="155" t="s">
        <v>625</v>
      </c>
      <c r="S3" s="155"/>
      <c r="V3" s="156" t="s">
        <v>626</v>
      </c>
      <c r="W3" s="64" t="s">
        <v>625</v>
      </c>
      <c r="X3" s="4">
        <f>X12</f>
        <v>0</v>
      </c>
      <c r="Y3" s="4">
        <f>Y12</f>
        <v>0</v>
      </c>
      <c r="Z3" s="4">
        <f>Z12</f>
        <v>0</v>
      </c>
      <c r="AA3" s="4">
        <f>AA12</f>
        <v>0</v>
      </c>
      <c r="AB3" s="4"/>
      <c r="AC3" s="4">
        <f>AC12</f>
        <v>0</v>
      </c>
      <c r="AD3" s="156" t="s">
        <v>627</v>
      </c>
      <c r="AE3" s="4">
        <f>AE63</f>
        <v>0</v>
      </c>
      <c r="AF3" s="4">
        <f>AF63</f>
        <v>0</v>
      </c>
      <c r="AG3" s="4">
        <f>Eval_2</f>
        <v>39</v>
      </c>
      <c r="AH3" s="144"/>
      <c r="AI3" s="144"/>
      <c r="AJ3" s="144"/>
      <c r="AK3" s="144"/>
      <c r="AL3" s="144"/>
      <c r="AM3" s="1"/>
      <c r="AN3" s="1"/>
      <c r="AO3" s="228"/>
      <c r="AP3" s="228"/>
      <c r="AQ3" s="228"/>
      <c r="AR3" s="1"/>
      <c r="AS3" s="1"/>
      <c r="AT3" s="1"/>
      <c r="AU3" s="1"/>
      <c r="AV3" s="1"/>
      <c r="AW3" s="1"/>
      <c r="AX3" s="1"/>
      <c r="AY3" s="1"/>
      <c r="AZ3" s="1"/>
      <c r="BA3" s="1"/>
      <c r="BB3" s="1"/>
      <c r="BC3" s="1"/>
      <c r="BD3" s="1"/>
      <c r="BE3" s="1"/>
      <c r="BF3" s="1"/>
      <c r="BG3" s="1"/>
      <c r="BH3" s="1"/>
      <c r="BI3" s="263"/>
      <c r="BJ3" s="264">
        <v>1</v>
      </c>
      <c r="BK3" s="264">
        <v>2</v>
      </c>
      <c r="BL3" s="264">
        <v>3</v>
      </c>
      <c r="BM3" s="264">
        <v>4</v>
      </c>
      <c r="BN3" s="264">
        <v>5</v>
      </c>
      <c r="BO3" s="264">
        <v>6</v>
      </c>
      <c r="BP3" s="305"/>
      <c r="BQ3" s="273"/>
      <c r="BR3" s="263"/>
      <c r="BS3" s="554">
        <v>1</v>
      </c>
      <c r="BT3" s="555"/>
      <c r="BU3" s="555"/>
      <c r="BV3" s="555"/>
      <c r="BW3" s="555"/>
      <c r="BX3" s="556"/>
      <c r="BY3" s="554">
        <v>2</v>
      </c>
      <c r="BZ3" s="555"/>
      <c r="CA3" s="555"/>
      <c r="CB3" s="556"/>
      <c r="CC3" s="554">
        <v>3</v>
      </c>
      <c r="CD3" s="556"/>
      <c r="CE3" s="554">
        <v>4</v>
      </c>
      <c r="CF3" s="556"/>
      <c r="CG3" s="554">
        <v>5</v>
      </c>
      <c r="CH3" s="556"/>
      <c r="CI3" s="554">
        <v>6</v>
      </c>
      <c r="CJ3" s="555"/>
      <c r="CK3" s="556"/>
      <c r="CL3" s="305"/>
      <c r="CM3" s="273"/>
      <c r="CN3" s="564"/>
      <c r="CO3" s="565"/>
      <c r="CP3" s="565"/>
      <c r="CQ3" s="565"/>
      <c r="CR3" s="565"/>
      <c r="CS3" s="565"/>
      <c r="CT3" s="566"/>
      <c r="CU3" s="274"/>
      <c r="CV3" s="564"/>
      <c r="CW3" s="565"/>
      <c r="CX3" s="565"/>
      <c r="CY3" s="565"/>
      <c r="CZ3" s="565"/>
      <c r="DA3" s="565"/>
      <c r="DB3" s="565"/>
      <c r="DC3" s="565"/>
      <c r="DD3" s="565"/>
      <c r="DE3" s="565"/>
      <c r="DF3" s="566"/>
      <c r="DG3" s="273"/>
      <c r="DH3" s="564"/>
      <c r="DI3" s="565"/>
      <c r="DJ3" s="565"/>
      <c r="DK3" s="566"/>
      <c r="DL3" s="273"/>
      <c r="DM3" s="568"/>
      <c r="DN3" s="568"/>
      <c r="DO3" s="568"/>
      <c r="DP3" s="568"/>
      <c r="DQ3" s="273"/>
      <c r="DR3" s="550"/>
      <c r="DS3" s="551"/>
      <c r="DT3" s="551"/>
      <c r="DU3" s="552"/>
      <c r="DV3" s="273"/>
      <c r="DW3" s="550"/>
      <c r="DX3" s="551"/>
      <c r="DY3" s="551"/>
      <c r="DZ3" s="552"/>
      <c r="EA3" s="273"/>
      <c r="EB3" s="550"/>
      <c r="EC3" s="551"/>
      <c r="ED3" s="551"/>
      <c r="EE3" s="552"/>
      <c r="EF3" s="273"/>
      <c r="EG3" s="550"/>
      <c r="EH3" s="551"/>
      <c r="EI3" s="551"/>
      <c r="EJ3" s="552"/>
      <c r="EK3" s="273"/>
      <c r="EL3" s="550"/>
      <c r="EM3" s="551"/>
      <c r="EN3" s="551"/>
      <c r="EO3" s="552"/>
      <c r="EP3" s="201"/>
      <c r="FF3" s="228"/>
      <c r="FG3" s="281"/>
      <c r="FH3" s="281"/>
      <c r="FI3" s="281"/>
      <c r="FJ3" s="281"/>
      <c r="FK3" s="281"/>
      <c r="FL3" s="281"/>
    </row>
    <row r="4" spans="1:168" ht="21.75" customHeight="1" thickBot="1" x14ac:dyDescent="0.3">
      <c r="A4" s="494"/>
      <c r="C4" s="607"/>
      <c r="D4" s="608"/>
      <c r="E4" s="608"/>
      <c r="F4" s="608"/>
      <c r="G4" s="608"/>
      <c r="H4" s="608"/>
      <c r="I4" s="609"/>
      <c r="J4" s="119" t="s">
        <v>628</v>
      </c>
      <c r="K4" s="196"/>
      <c r="Q4" s="1"/>
      <c r="R4" s="216">
        <f>IF(COUNTIF(NI_1,TRUE)&gt;0,2,IF(OR(COUNTIF(SAT_1,TRUE)&gt;0,COUNTIF(Response_1,TRUE)&gt;0,COUNTA(Response_2)&gt;0),1,0))</f>
        <v>0</v>
      </c>
      <c r="S4" s="216">
        <f>IF(COUNTIF(NI_1,TRUE)&gt;0,2,IF(OR(COUNTIF(SAT_1,TRUE)&gt;0,COUNTIF(Response_1,TRUE)&gt;0,COUNTA(Response_2)&gt;0),1,0))</f>
        <v>0</v>
      </c>
      <c r="W4" s="156" t="s">
        <v>629</v>
      </c>
      <c r="X4" s="216">
        <f>IF(Cklst_Style=10,AE4,IF(R4=1,1,0))</f>
        <v>0</v>
      </c>
      <c r="Y4" s="4">
        <f>IF(Cklst_Style=10,AG4,IF(OR(R4=1,R4=2),1,0))</f>
        <v>0</v>
      </c>
      <c r="Z4" s="65" t="s">
        <v>630</v>
      </c>
      <c r="AC4" s="5"/>
      <c r="AD4" s="156" t="s">
        <v>629</v>
      </c>
      <c r="AE4" s="4">
        <f>AE3</f>
        <v>0</v>
      </c>
      <c r="AF4" s="4">
        <f>AE3+AF3</f>
        <v>0</v>
      </c>
      <c r="AG4" s="4">
        <f>IF(AE3+AF3=AG3,1,0)</f>
        <v>0</v>
      </c>
      <c r="AH4" s="65" t="s">
        <v>630</v>
      </c>
      <c r="AI4" s="5"/>
      <c r="AJ4" s="5"/>
      <c r="AK4" s="5"/>
      <c r="AL4" s="5"/>
      <c r="AM4" s="1"/>
      <c r="AN4" s="1"/>
      <c r="AO4" s="228"/>
      <c r="AP4" s="228"/>
      <c r="AQ4" s="228"/>
      <c r="AR4" s="1"/>
      <c r="AS4" s="1"/>
      <c r="AT4" s="1"/>
      <c r="AU4" s="1"/>
      <c r="AV4" s="1"/>
      <c r="AW4" s="1"/>
      <c r="AX4" s="1"/>
      <c r="AY4" s="1"/>
      <c r="AZ4" s="1"/>
      <c r="BA4" s="1"/>
      <c r="BB4" s="1"/>
      <c r="BC4" s="1"/>
      <c r="BD4" s="1"/>
      <c r="BE4" s="1"/>
      <c r="BF4" s="1"/>
      <c r="BG4" s="1"/>
      <c r="BH4" s="1"/>
      <c r="BI4" s="306"/>
      <c r="BJ4" s="307" t="str">
        <f t="shared" ref="BJ4:BO4" ca="1" si="0">OFFSET(Business_Line,BJ1,0)</f>
        <v>Energy &amp; Chemicals</v>
      </c>
      <c r="BK4" s="307" t="str">
        <f t="shared" ca="1" si="0"/>
        <v>Power</v>
      </c>
      <c r="BL4" s="307" t="str">
        <f t="shared" ca="1" si="0"/>
        <v>Mining &amp; Metals</v>
      </c>
      <c r="BM4" s="307" t="str">
        <f t="shared" ca="1" si="0"/>
        <v>Infrastructure</v>
      </c>
      <c r="BN4" s="307" t="str">
        <f t="shared" ca="1" si="0"/>
        <v>Life Sciences &amp; Advanced Mfg</v>
      </c>
      <c r="BO4" s="307" t="str">
        <f t="shared" ca="1" si="0"/>
        <v>Government</v>
      </c>
      <c r="BP4" s="305"/>
      <c r="BQ4" s="312"/>
      <c r="BR4" s="306"/>
      <c r="BS4" s="307" t="str">
        <f t="shared" ref="BS4:BX4" ca="1" si="1">OFFSET(Business_Line_Sub_1,BS1,0)</f>
        <v>Upstream</v>
      </c>
      <c r="BT4" s="307" t="str">
        <f t="shared" ca="1" si="1"/>
        <v>Downstream</v>
      </c>
      <c r="BU4" s="307" t="str">
        <f t="shared" ca="1" si="1"/>
        <v>Offshore</v>
      </c>
      <c r="BV4" s="307" t="str">
        <f t="shared" ca="1" si="1"/>
        <v>Pipeline</v>
      </c>
      <c r="BW4" s="307" t="str">
        <f t="shared" ca="1" si="1"/>
        <v>Chemicals</v>
      </c>
      <c r="BX4" s="307" t="str">
        <f t="shared" ca="1" si="1"/>
        <v>LNG</v>
      </c>
      <c r="BY4" s="307" t="str">
        <f ca="1">OFFSET(Business_Line_Sub_2,BY1,0)</f>
        <v>Fossil</v>
      </c>
      <c r="BZ4" s="307" t="str">
        <f ca="1">OFFSET(Business_Line_Sub_2,BZ1,0)</f>
        <v>Nuclear</v>
      </c>
      <c r="CA4" s="307" t="str">
        <f ca="1">OFFSET(Business_Line_Sub_2,CA1,0)</f>
        <v>Renewables</v>
      </c>
      <c r="CB4" s="307" t="str">
        <f ca="1">OFFSET(Business_Line_Sub_2,CB1,0)</f>
        <v>Power Services</v>
      </c>
      <c r="CC4" s="307" t="str">
        <f ca="1">OFFSET(Business_Line_Sub_3,CC1,0)</f>
        <v>Mining</v>
      </c>
      <c r="CD4" s="307" t="str">
        <f ca="1">OFFSET(Business_Line_Sub_3,CD1,0)</f>
        <v>Metals</v>
      </c>
      <c r="CE4" s="307" t="str">
        <f ca="1">OFFSET(Business_Line_Sub_4,CE1,0)</f>
        <v>Roads</v>
      </c>
      <c r="CF4" s="307" t="str">
        <f ca="1">OFFSET(Business_Line_Sub_4,CF1,0)</f>
        <v>Rail</v>
      </c>
      <c r="CG4" s="307" t="str">
        <f ca="1">OFFSET(Business_Line_Sub_5,CG1,0)</f>
        <v>Life Sciences</v>
      </c>
      <c r="CH4" s="307" t="str">
        <f ca="1">OFFSET(Business_Line_Sub_5,CH1,0)</f>
        <v>Manufacturing</v>
      </c>
      <c r="CI4" s="307" t="str">
        <f ca="1">OFFSET(Business_Line_Sub_6,CI1,0)</f>
        <v>Contingency Ops</v>
      </c>
      <c r="CJ4" s="307" t="str">
        <f ca="1">OFFSET(Business_Line_Sub_6,CJ1,0)</f>
        <v>Environmental/Nuclear Ops</v>
      </c>
      <c r="CK4" s="307" t="str">
        <f ca="1">OFFSET(Business_Line_Sub_6,CK1,0)</f>
        <v>Govt Services</v>
      </c>
      <c r="CL4" s="305"/>
      <c r="CM4" s="312"/>
      <c r="CN4" s="306"/>
      <c r="CO4" s="307" t="str">
        <f ca="1">OFFSET(Phase,CO1,0)</f>
        <v>Proposal</v>
      </c>
      <c r="CP4" s="307" t="str">
        <f ca="1">OFFSET(Phase,CP1,0)</f>
        <v>Study</v>
      </c>
      <c r="CQ4" s="307" t="str">
        <f ca="1">OFFSET(Phase,CQ1,0)</f>
        <v>Pre-FEED</v>
      </c>
      <c r="CR4" s="307" t="str">
        <f ca="1">OFFSET(Phase,CR1,0)</f>
        <v>FEED</v>
      </c>
      <c r="CS4" s="307" t="str">
        <f ca="1">OFFSET(Phase,CS1,0)</f>
        <v>Execution</v>
      </c>
      <c r="CT4" s="305"/>
      <c r="CU4" s="312"/>
      <c r="CV4" s="306"/>
      <c r="CW4" s="307" t="str">
        <f t="shared" ref="CW4:DE4" ca="1" si="2">OFFSET(Execution,CW1,0)</f>
        <v>E -- Engineering</v>
      </c>
      <c r="CX4" s="307" t="str">
        <f t="shared" ca="1" si="2"/>
        <v>P -- Procurement</v>
      </c>
      <c r="CY4" s="307" t="str">
        <f t="shared" ca="1" si="2"/>
        <v>F -- Fabrication</v>
      </c>
      <c r="CZ4" s="307" t="str">
        <f t="shared" ca="1" si="2"/>
        <v>CM -- Construction Management</v>
      </c>
      <c r="DA4" s="307" t="str">
        <f t="shared" ca="1" si="2"/>
        <v>SP -- Construction Self Perform</v>
      </c>
      <c r="DB4" s="307" t="str">
        <f t="shared" ca="1" si="2"/>
        <v>PMC -- Project Mgmt Contractor</v>
      </c>
      <c r="DC4" s="307" t="str">
        <f t="shared" ca="1" si="2"/>
        <v>Commissioning &amp; Startup</v>
      </c>
      <c r="DD4" s="307" t="str">
        <f t="shared" ca="1" si="2"/>
        <v>V -- Validation</v>
      </c>
      <c r="DE4" s="307" t="str">
        <f t="shared" ca="1" si="2"/>
        <v>O&amp;M -- Operations &amp; Maintenance</v>
      </c>
      <c r="DF4" s="305"/>
      <c r="DG4" s="312"/>
      <c r="DH4" s="306"/>
      <c r="DI4" s="307" t="str">
        <f ca="1">OFFSET(Size,DI1,0)</f>
        <v>Small (less than $5MM / 50K hrs)</v>
      </c>
      <c r="DJ4" s="307" t="str">
        <f ca="1">OFFSET(Size,DJ1,0)</f>
        <v>Large (greater than $5MM / 50K hrs)</v>
      </c>
      <c r="DK4" s="305"/>
      <c r="DL4" s="312"/>
      <c r="DM4" s="306"/>
      <c r="DN4" s="307" t="str">
        <f ca="1">OFFSET(Contract,DN1,0)</f>
        <v>Lump Sum</v>
      </c>
      <c r="DO4" s="307" t="str">
        <f ca="1">OFFSET(Contract,DO1,0)</f>
        <v>Cost Reimbursable</v>
      </c>
      <c r="DP4" s="305"/>
      <c r="DQ4" s="312"/>
      <c r="DR4" s="306"/>
      <c r="DS4" s="307" t="s">
        <v>203</v>
      </c>
      <c r="DT4" s="307" t="s">
        <v>216</v>
      </c>
      <c r="DU4" s="305"/>
      <c r="DV4" s="312"/>
      <c r="DW4" s="306"/>
      <c r="DX4" s="307" t="s">
        <v>203</v>
      </c>
      <c r="DY4" s="307" t="s">
        <v>216</v>
      </c>
      <c r="DZ4" s="305"/>
      <c r="EA4" s="284"/>
      <c r="EB4" s="306"/>
      <c r="EC4" s="307" t="s">
        <v>203</v>
      </c>
      <c r="ED4" s="307" t="s">
        <v>216</v>
      </c>
      <c r="EE4" s="305"/>
      <c r="EF4" s="284"/>
      <c r="EG4" s="306"/>
      <c r="EH4" s="307" t="s">
        <v>203</v>
      </c>
      <c r="EI4" s="307" t="s">
        <v>216</v>
      </c>
      <c r="EJ4" s="305"/>
      <c r="EK4" s="284"/>
      <c r="EL4" s="306"/>
      <c r="EM4" s="307" t="s">
        <v>203</v>
      </c>
      <c r="EN4" s="307" t="s">
        <v>216</v>
      </c>
      <c r="EO4" s="305"/>
      <c r="EP4" s="201"/>
      <c r="FF4" s="228"/>
      <c r="FG4" s="281"/>
      <c r="FH4" s="281"/>
      <c r="FI4" s="281"/>
      <c r="FJ4" s="281"/>
      <c r="FK4" s="281"/>
      <c r="FL4" s="281"/>
    </row>
    <row r="5" spans="1:168" ht="18" customHeight="1" outlineLevel="1" x14ac:dyDescent="0.25">
      <c r="A5" s="494"/>
      <c r="C5" s="6"/>
      <c r="D5" s="610"/>
      <c r="E5" s="610"/>
      <c r="F5" s="610"/>
      <c r="G5" s="610"/>
      <c r="H5" s="610"/>
      <c r="I5" s="610"/>
      <c r="J5" s="610"/>
      <c r="K5" s="192"/>
      <c r="Q5" s="1"/>
      <c r="R5" s="90" t="s">
        <v>631</v>
      </c>
      <c r="S5" s="5" t="s">
        <v>632</v>
      </c>
      <c r="X5" s="7"/>
      <c r="AM5" s="217">
        <f>COUNTA(AM6:AM7)</f>
        <v>0</v>
      </c>
      <c r="AN5" s="1"/>
      <c r="AO5" s="228"/>
      <c r="AP5" s="228"/>
      <c r="AQ5" s="228"/>
      <c r="AR5" s="1"/>
      <c r="AS5" s="1"/>
      <c r="AT5" s="1"/>
      <c r="AU5" s="1"/>
      <c r="AV5" s="1"/>
      <c r="AW5" s="1"/>
      <c r="AX5" s="1"/>
      <c r="AY5" s="1"/>
      <c r="AZ5" s="1"/>
      <c r="BA5" s="1"/>
      <c r="BB5" s="1"/>
      <c r="BC5" s="1"/>
      <c r="BD5" s="1"/>
      <c r="BE5" s="1"/>
      <c r="BF5" s="1"/>
      <c r="BG5" s="1"/>
      <c r="BH5" s="1"/>
      <c r="BI5" s="306"/>
      <c r="BJ5" s="308"/>
      <c r="BK5" s="308"/>
      <c r="BL5" s="308"/>
      <c r="BM5" s="308"/>
      <c r="BN5" s="308"/>
      <c r="BO5" s="308"/>
      <c r="BP5" s="305"/>
      <c r="BQ5" s="312"/>
      <c r="BR5" s="306"/>
      <c r="BS5" s="308"/>
      <c r="BT5" s="308"/>
      <c r="BU5" s="308"/>
      <c r="BV5" s="308"/>
      <c r="BW5" s="308"/>
      <c r="BX5" s="308"/>
      <c r="BY5" s="308"/>
      <c r="BZ5" s="308"/>
      <c r="CA5" s="308"/>
      <c r="CB5" s="308"/>
      <c r="CC5" s="308"/>
      <c r="CD5" s="308"/>
      <c r="CE5" s="308"/>
      <c r="CF5" s="308"/>
      <c r="CG5" s="308"/>
      <c r="CH5" s="308"/>
      <c r="CI5" s="308"/>
      <c r="CJ5" s="308"/>
      <c r="CK5" s="308"/>
      <c r="CL5" s="305"/>
      <c r="CM5" s="312"/>
      <c r="CN5" s="306"/>
      <c r="CO5" s="308"/>
      <c r="CP5" s="308"/>
      <c r="CQ5" s="308"/>
      <c r="CR5" s="308"/>
      <c r="CS5" s="308"/>
      <c r="CT5" s="305"/>
      <c r="CU5" s="312"/>
      <c r="CV5" s="306"/>
      <c r="CW5" s="308"/>
      <c r="CX5" s="308"/>
      <c r="CY5" s="308"/>
      <c r="CZ5" s="308"/>
      <c r="DA5" s="308"/>
      <c r="DB5" s="308"/>
      <c r="DC5" s="308"/>
      <c r="DD5" s="308"/>
      <c r="DE5" s="308"/>
      <c r="DF5" s="305"/>
      <c r="DG5" s="312"/>
      <c r="DH5" s="306"/>
      <c r="DI5" s="308"/>
      <c r="DJ5" s="308"/>
      <c r="DK5" s="305"/>
      <c r="DL5" s="312"/>
      <c r="DM5" s="306"/>
      <c r="DN5" s="308"/>
      <c r="DO5" s="308"/>
      <c r="DP5" s="305"/>
      <c r="DQ5" s="312"/>
      <c r="DR5" s="306"/>
      <c r="DS5" s="308"/>
      <c r="DT5" s="308"/>
      <c r="DU5" s="305"/>
      <c r="DV5" s="312"/>
      <c r="DW5" s="306"/>
      <c r="DX5" s="308"/>
      <c r="DY5" s="308"/>
      <c r="DZ5" s="305"/>
      <c r="EA5" s="284"/>
      <c r="EB5" s="306"/>
      <c r="EC5" s="308"/>
      <c r="ED5" s="308"/>
      <c r="EE5" s="305"/>
      <c r="EF5" s="284"/>
      <c r="EG5" s="306"/>
      <c r="EH5" s="308"/>
      <c r="EI5" s="308"/>
      <c r="EJ5" s="305"/>
      <c r="EK5" s="284"/>
      <c r="EL5" s="306"/>
      <c r="EM5" s="308"/>
      <c r="EN5" s="308"/>
      <c r="EO5" s="305"/>
      <c r="EP5" s="201"/>
      <c r="FF5" s="228"/>
      <c r="FG5" s="281"/>
      <c r="FH5" s="281"/>
      <c r="FI5" s="281"/>
      <c r="FJ5" s="281"/>
      <c r="FK5" s="281"/>
      <c r="FL5" s="281"/>
    </row>
    <row r="6" spans="1:168" ht="12.75" customHeight="1" outlineLevel="1" x14ac:dyDescent="0.25">
      <c r="A6" s="28" t="s">
        <v>526</v>
      </c>
      <c r="B6" s="214">
        <v>1</v>
      </c>
      <c r="C6" s="6"/>
      <c r="D6" s="612" t="s">
        <v>718</v>
      </c>
      <c r="E6" s="612"/>
      <c r="F6" s="612"/>
      <c r="G6" s="612"/>
      <c r="H6" s="612"/>
      <c r="I6" s="612"/>
      <c r="J6" s="612"/>
      <c r="K6" s="192"/>
      <c r="Q6" s="1"/>
      <c r="R6" s="90" t="s">
        <v>634</v>
      </c>
      <c r="S6" s="5" t="s">
        <v>635</v>
      </c>
      <c r="X6" s="8"/>
      <c r="AM6" s="1"/>
      <c r="AN6" s="157" t="str">
        <f>D6</f>
        <v>The Auditor should review the project specifications, and then add or delete Points of Audit on the following list as appropriate.</v>
      </c>
      <c r="AO6" s="228"/>
      <c r="AP6" s="228"/>
      <c r="AQ6" s="228"/>
      <c r="AR6" s="1"/>
      <c r="AS6" s="1"/>
      <c r="AT6" s="1"/>
      <c r="AU6" s="1"/>
      <c r="AV6" s="1"/>
      <c r="AW6" s="1"/>
      <c r="AX6" s="1"/>
      <c r="AY6" s="1"/>
      <c r="AZ6" s="1"/>
      <c r="BA6" s="1"/>
      <c r="BB6" s="1"/>
      <c r="BC6" s="1"/>
      <c r="BD6" s="1"/>
      <c r="BE6" s="1"/>
      <c r="BF6" s="1"/>
      <c r="BG6" s="1"/>
      <c r="BH6" s="1"/>
      <c r="BI6" s="306"/>
      <c r="BJ6" s="308"/>
      <c r="BK6" s="308"/>
      <c r="BL6" s="308"/>
      <c r="BM6" s="308"/>
      <c r="BN6" s="308"/>
      <c r="BO6" s="308"/>
      <c r="BP6" s="305"/>
      <c r="BQ6" s="312"/>
      <c r="BR6" s="306"/>
      <c r="BS6" s="308"/>
      <c r="BT6" s="308"/>
      <c r="BU6" s="308"/>
      <c r="BV6" s="308"/>
      <c r="BW6" s="308"/>
      <c r="BX6" s="308"/>
      <c r="BY6" s="308"/>
      <c r="BZ6" s="308"/>
      <c r="CA6" s="308"/>
      <c r="CB6" s="308"/>
      <c r="CC6" s="308"/>
      <c r="CD6" s="308"/>
      <c r="CE6" s="308"/>
      <c r="CF6" s="308"/>
      <c r="CG6" s="308"/>
      <c r="CH6" s="308"/>
      <c r="CI6" s="308"/>
      <c r="CJ6" s="308"/>
      <c r="CK6" s="308"/>
      <c r="CL6" s="305"/>
      <c r="CM6" s="312"/>
      <c r="CN6" s="306"/>
      <c r="CO6" s="308"/>
      <c r="CP6" s="308"/>
      <c r="CQ6" s="308"/>
      <c r="CR6" s="308"/>
      <c r="CS6" s="308"/>
      <c r="CT6" s="305"/>
      <c r="CU6" s="312"/>
      <c r="CV6" s="306"/>
      <c r="CW6" s="308"/>
      <c r="CX6" s="308"/>
      <c r="CY6" s="308"/>
      <c r="CZ6" s="308"/>
      <c r="DA6" s="308"/>
      <c r="DB6" s="308"/>
      <c r="DC6" s="308"/>
      <c r="DD6" s="308"/>
      <c r="DE6" s="308"/>
      <c r="DF6" s="305"/>
      <c r="DG6" s="312"/>
      <c r="DH6" s="306"/>
      <c r="DI6" s="308"/>
      <c r="DJ6" s="308"/>
      <c r="DK6" s="305"/>
      <c r="DL6" s="312"/>
      <c r="DM6" s="306"/>
      <c r="DN6" s="308"/>
      <c r="DO6" s="308"/>
      <c r="DP6" s="305"/>
      <c r="DQ6" s="312"/>
      <c r="DR6" s="306"/>
      <c r="DS6" s="308"/>
      <c r="DT6" s="308"/>
      <c r="DU6" s="305"/>
      <c r="DV6" s="312"/>
      <c r="DW6" s="306"/>
      <c r="DX6" s="308"/>
      <c r="DY6" s="308"/>
      <c r="DZ6" s="305"/>
      <c r="EA6" s="284"/>
      <c r="EB6" s="306"/>
      <c r="EC6" s="308"/>
      <c r="ED6" s="308"/>
      <c r="EE6" s="305"/>
      <c r="EF6" s="284"/>
      <c r="EG6" s="306"/>
      <c r="EH6" s="308"/>
      <c r="EI6" s="308"/>
      <c r="EJ6" s="305"/>
      <c r="EK6" s="284"/>
      <c r="EL6" s="306"/>
      <c r="EM6" s="308"/>
      <c r="EN6" s="308"/>
      <c r="EO6" s="305"/>
      <c r="EP6" s="201"/>
      <c r="FF6" s="228"/>
      <c r="FG6" s="281"/>
      <c r="FH6" s="281"/>
      <c r="FI6" s="281"/>
      <c r="FJ6" s="281"/>
      <c r="FK6" s="281"/>
      <c r="FL6" s="281"/>
    </row>
    <row r="7" spans="1:168" ht="13.95" customHeight="1" outlineLevel="1" x14ac:dyDescent="0.25">
      <c r="A7" s="494"/>
      <c r="C7" s="9"/>
      <c r="D7" s="613"/>
      <c r="E7" s="613"/>
      <c r="F7" s="613"/>
      <c r="G7" s="613"/>
      <c r="H7" s="613"/>
      <c r="I7" s="613"/>
      <c r="J7" s="613"/>
      <c r="K7" s="196"/>
      <c r="Q7" s="1"/>
      <c r="R7" s="8"/>
      <c r="X7" s="8"/>
      <c r="AM7" s="1"/>
      <c r="AN7" s="1"/>
      <c r="AO7" s="228"/>
      <c r="AP7" s="228"/>
      <c r="AQ7" s="228"/>
      <c r="AR7" s="1"/>
      <c r="AS7" s="1"/>
      <c r="AT7" s="1"/>
      <c r="AU7" s="1"/>
      <c r="AV7" s="1"/>
      <c r="AW7" s="1"/>
      <c r="AX7" s="1"/>
      <c r="AY7" s="1"/>
      <c r="AZ7" s="1"/>
      <c r="BA7" s="1"/>
      <c r="BB7" s="1"/>
      <c r="BC7" s="1"/>
      <c r="BD7" s="1"/>
      <c r="BE7" s="1"/>
      <c r="BF7" s="1"/>
      <c r="BG7" s="1"/>
      <c r="BH7" s="1"/>
      <c r="BI7" s="306"/>
      <c r="BJ7" s="308"/>
      <c r="BK7" s="308"/>
      <c r="BL7" s="308"/>
      <c r="BM7" s="308"/>
      <c r="BN7" s="308"/>
      <c r="BO7" s="308"/>
      <c r="BP7" s="305"/>
      <c r="BQ7" s="312"/>
      <c r="BR7" s="306"/>
      <c r="BS7" s="308"/>
      <c r="BT7" s="308"/>
      <c r="BU7" s="308"/>
      <c r="BV7" s="308"/>
      <c r="BW7" s="308"/>
      <c r="BX7" s="308"/>
      <c r="BY7" s="308"/>
      <c r="BZ7" s="308"/>
      <c r="CA7" s="308"/>
      <c r="CB7" s="308"/>
      <c r="CC7" s="308"/>
      <c r="CD7" s="308"/>
      <c r="CE7" s="308"/>
      <c r="CF7" s="308"/>
      <c r="CG7" s="308"/>
      <c r="CH7" s="308"/>
      <c r="CI7" s="308"/>
      <c r="CJ7" s="308"/>
      <c r="CK7" s="308"/>
      <c r="CL7" s="305"/>
      <c r="CM7" s="312"/>
      <c r="CN7" s="306"/>
      <c r="CO7" s="308"/>
      <c r="CP7" s="308"/>
      <c r="CQ7" s="308"/>
      <c r="CR7" s="308"/>
      <c r="CS7" s="308"/>
      <c r="CT7" s="305"/>
      <c r="CU7" s="312"/>
      <c r="CV7" s="306"/>
      <c r="CW7" s="308"/>
      <c r="CX7" s="308"/>
      <c r="CY7" s="308"/>
      <c r="CZ7" s="308"/>
      <c r="DA7" s="308"/>
      <c r="DB7" s="308"/>
      <c r="DC7" s="308"/>
      <c r="DD7" s="308"/>
      <c r="DE7" s="308"/>
      <c r="DF7" s="305"/>
      <c r="DG7" s="312"/>
      <c r="DH7" s="306"/>
      <c r="DI7" s="308"/>
      <c r="DJ7" s="308"/>
      <c r="DK7" s="305"/>
      <c r="DL7" s="312"/>
      <c r="DM7" s="306"/>
      <c r="DN7" s="308"/>
      <c r="DO7" s="308"/>
      <c r="DP7" s="305"/>
      <c r="DQ7" s="312"/>
      <c r="DR7" s="306"/>
      <c r="DS7" s="308"/>
      <c r="DT7" s="308"/>
      <c r="DU7" s="305"/>
      <c r="DV7" s="312"/>
      <c r="DW7" s="306"/>
      <c r="DX7" s="308"/>
      <c r="DY7" s="308"/>
      <c r="DZ7" s="305"/>
      <c r="EA7" s="284"/>
      <c r="EB7" s="306"/>
      <c r="EC7" s="308"/>
      <c r="ED7" s="308"/>
      <c r="EE7" s="305"/>
      <c r="EF7" s="284"/>
      <c r="EG7" s="306"/>
      <c r="EH7" s="308"/>
      <c r="EI7" s="308"/>
      <c r="EJ7" s="305"/>
      <c r="EK7" s="284"/>
      <c r="EL7" s="306"/>
      <c r="EM7" s="308"/>
      <c r="EN7" s="308"/>
      <c r="EO7" s="305"/>
      <c r="EP7" s="201"/>
      <c r="FF7" s="228"/>
      <c r="FG7" s="281"/>
      <c r="FH7" s="281"/>
      <c r="FI7" s="281"/>
      <c r="FJ7" s="281"/>
      <c r="FK7" s="281"/>
      <c r="FL7" s="281"/>
    </row>
    <row r="8" spans="1:168" ht="15.75" customHeight="1" x14ac:dyDescent="0.25">
      <c r="A8" s="494"/>
      <c r="C8" s="614" t="str">
        <f>"Auditor's Summary of Results for this " &amp; dmyTopic</f>
        <v>Auditor's Summary of Results for this Topic</v>
      </c>
      <c r="D8" s="615"/>
      <c r="E8" s="615"/>
      <c r="F8" s="615"/>
      <c r="G8" s="615"/>
      <c r="H8" s="615"/>
      <c r="I8" s="615"/>
      <c r="J8" s="615"/>
      <c r="K8" s="190"/>
      <c r="Q8" s="1"/>
      <c r="R8" s="8"/>
      <c r="X8" s="8"/>
      <c r="AM8" s="1"/>
      <c r="AN8" s="1"/>
      <c r="AO8" s="228"/>
      <c r="AP8" s="228"/>
      <c r="AQ8" s="228"/>
      <c r="AR8" s="1"/>
      <c r="AS8" s="1"/>
      <c r="AT8" s="1"/>
      <c r="AU8" s="1"/>
      <c r="AV8" s="1"/>
      <c r="AW8" s="1"/>
      <c r="AX8" s="1"/>
      <c r="AY8" s="1"/>
      <c r="AZ8" s="1"/>
      <c r="BA8" s="1"/>
      <c r="BB8" s="1"/>
      <c r="BC8" s="1"/>
      <c r="BD8" s="1"/>
      <c r="BE8" s="1"/>
      <c r="BF8" s="1"/>
      <c r="BG8" s="1"/>
      <c r="BH8" s="1"/>
      <c r="BI8" s="306"/>
      <c r="BJ8" s="308"/>
      <c r="BK8" s="308"/>
      <c r="BL8" s="308"/>
      <c r="BM8" s="308"/>
      <c r="BN8" s="308"/>
      <c r="BO8" s="308"/>
      <c r="BP8" s="305"/>
      <c r="BQ8" s="312"/>
      <c r="BR8" s="306"/>
      <c r="BS8" s="308"/>
      <c r="BT8" s="308"/>
      <c r="BU8" s="308"/>
      <c r="BV8" s="308"/>
      <c r="BW8" s="308"/>
      <c r="BX8" s="308"/>
      <c r="BY8" s="308"/>
      <c r="BZ8" s="308"/>
      <c r="CA8" s="308"/>
      <c r="CB8" s="308"/>
      <c r="CC8" s="308"/>
      <c r="CD8" s="308"/>
      <c r="CE8" s="308"/>
      <c r="CF8" s="308"/>
      <c r="CG8" s="308"/>
      <c r="CH8" s="308"/>
      <c r="CI8" s="308"/>
      <c r="CJ8" s="308"/>
      <c r="CK8" s="308"/>
      <c r="CL8" s="305"/>
      <c r="CM8" s="312"/>
      <c r="CN8" s="306"/>
      <c r="CO8" s="308"/>
      <c r="CP8" s="308"/>
      <c r="CQ8" s="308"/>
      <c r="CR8" s="308"/>
      <c r="CS8" s="308"/>
      <c r="CT8" s="305"/>
      <c r="CU8" s="312"/>
      <c r="CV8" s="306"/>
      <c r="CW8" s="308"/>
      <c r="CX8" s="308"/>
      <c r="CY8" s="308"/>
      <c r="CZ8" s="308"/>
      <c r="DA8" s="308"/>
      <c r="DB8" s="308"/>
      <c r="DC8" s="308"/>
      <c r="DD8" s="308"/>
      <c r="DE8" s="308"/>
      <c r="DF8" s="305"/>
      <c r="DG8" s="312"/>
      <c r="DH8" s="306"/>
      <c r="DI8" s="308"/>
      <c r="DJ8" s="308"/>
      <c r="DK8" s="305"/>
      <c r="DL8" s="312"/>
      <c r="DM8" s="306"/>
      <c r="DN8" s="308"/>
      <c r="DO8" s="308"/>
      <c r="DP8" s="305"/>
      <c r="DQ8" s="312"/>
      <c r="DR8" s="306"/>
      <c r="DS8" s="308"/>
      <c r="DT8" s="308"/>
      <c r="DU8" s="305"/>
      <c r="DV8" s="312"/>
      <c r="DW8" s="306"/>
      <c r="DX8" s="308"/>
      <c r="DY8" s="308"/>
      <c r="DZ8" s="305"/>
      <c r="EA8" s="284"/>
      <c r="EB8" s="306"/>
      <c r="EC8" s="308"/>
      <c r="ED8" s="308"/>
      <c r="EE8" s="305"/>
      <c r="EF8" s="284"/>
      <c r="EG8" s="306"/>
      <c r="EH8" s="308"/>
      <c r="EI8" s="308"/>
      <c r="EJ8" s="305"/>
      <c r="EK8" s="284"/>
      <c r="EL8" s="306"/>
      <c r="EM8" s="308"/>
      <c r="EN8" s="308"/>
      <c r="EO8" s="305"/>
      <c r="EP8" s="201"/>
      <c r="FF8" s="228"/>
      <c r="FG8" s="281"/>
      <c r="FH8" s="281"/>
      <c r="FI8" s="281"/>
      <c r="FJ8" s="281"/>
      <c r="FK8" s="281"/>
      <c r="FL8" s="281"/>
    </row>
    <row r="9" spans="1:168" x14ac:dyDescent="0.25">
      <c r="A9" s="494"/>
      <c r="C9" s="152"/>
      <c r="D9" s="616"/>
      <c r="E9" s="616"/>
      <c r="F9" s="616"/>
      <c r="G9" s="616"/>
      <c r="H9" s="616"/>
      <c r="I9" s="616"/>
      <c r="J9" s="616"/>
      <c r="K9" s="192"/>
      <c r="Q9" s="1"/>
      <c r="R9" s="8"/>
      <c r="X9" s="8"/>
      <c r="AM9" s="1"/>
      <c r="AN9" s="1"/>
      <c r="AO9" s="228"/>
      <c r="AP9" s="228"/>
      <c r="AQ9" s="228"/>
      <c r="AR9" s="1"/>
      <c r="AS9" s="1"/>
      <c r="AT9" s="1"/>
      <c r="AU9" s="1"/>
      <c r="AV9" s="1"/>
      <c r="AW9" s="1"/>
      <c r="AX9" s="1"/>
      <c r="AY9" s="1"/>
      <c r="AZ9" s="1"/>
      <c r="BA9" s="1"/>
      <c r="BB9" s="1"/>
      <c r="BC9" s="1"/>
      <c r="BD9" s="1"/>
      <c r="BE9" s="1"/>
      <c r="BF9" s="1"/>
      <c r="BG9" s="1"/>
      <c r="BH9" s="1"/>
      <c r="BI9" s="306"/>
      <c r="BJ9" s="308"/>
      <c r="BK9" s="308"/>
      <c r="BL9" s="308"/>
      <c r="BM9" s="308"/>
      <c r="BN9" s="308"/>
      <c r="BO9" s="308"/>
      <c r="BP9" s="305"/>
      <c r="BQ9" s="312"/>
      <c r="BR9" s="306"/>
      <c r="BS9" s="308"/>
      <c r="BT9" s="308"/>
      <c r="BU9" s="308"/>
      <c r="BV9" s="308"/>
      <c r="BW9" s="308"/>
      <c r="BX9" s="308"/>
      <c r="BY9" s="308"/>
      <c r="BZ9" s="308"/>
      <c r="CA9" s="308"/>
      <c r="CB9" s="308"/>
      <c r="CC9" s="308"/>
      <c r="CD9" s="308"/>
      <c r="CE9" s="308"/>
      <c r="CF9" s="308"/>
      <c r="CG9" s="308"/>
      <c r="CH9" s="308"/>
      <c r="CI9" s="308"/>
      <c r="CJ9" s="308"/>
      <c r="CK9" s="308"/>
      <c r="CL9" s="305"/>
      <c r="CM9" s="312"/>
      <c r="CN9" s="306"/>
      <c r="CO9" s="308"/>
      <c r="CP9" s="308"/>
      <c r="CQ9" s="308"/>
      <c r="CR9" s="308"/>
      <c r="CS9" s="308"/>
      <c r="CT9" s="305"/>
      <c r="CU9" s="312"/>
      <c r="CV9" s="306"/>
      <c r="CW9" s="308"/>
      <c r="CX9" s="308"/>
      <c r="CY9" s="308"/>
      <c r="CZ9" s="308"/>
      <c r="DA9" s="308"/>
      <c r="DB9" s="308"/>
      <c r="DC9" s="308"/>
      <c r="DD9" s="308"/>
      <c r="DE9" s="308"/>
      <c r="DF9" s="305"/>
      <c r="DG9" s="312"/>
      <c r="DH9" s="306"/>
      <c r="DI9" s="308"/>
      <c r="DJ9" s="308"/>
      <c r="DK9" s="305"/>
      <c r="DL9" s="312"/>
      <c r="DM9" s="306"/>
      <c r="DN9" s="308"/>
      <c r="DO9" s="308"/>
      <c r="DP9" s="305"/>
      <c r="DQ9" s="312"/>
      <c r="DR9" s="306"/>
      <c r="DS9" s="308"/>
      <c r="DT9" s="308"/>
      <c r="DU9" s="305"/>
      <c r="DV9" s="312"/>
      <c r="DW9" s="306"/>
      <c r="DX9" s="308"/>
      <c r="DY9" s="308"/>
      <c r="DZ9" s="305"/>
      <c r="EA9" s="284"/>
      <c r="EB9" s="306"/>
      <c r="EC9" s="308"/>
      <c r="ED9" s="308"/>
      <c r="EE9" s="305"/>
      <c r="EF9" s="284"/>
      <c r="EG9" s="306"/>
      <c r="EH9" s="308"/>
      <c r="EI9" s="308"/>
      <c r="EJ9" s="305"/>
      <c r="EK9" s="284"/>
      <c r="EL9" s="306"/>
      <c r="EM9" s="308"/>
      <c r="EN9" s="308"/>
      <c r="EO9" s="305"/>
      <c r="EP9" s="201"/>
      <c r="FF9" s="228"/>
      <c r="FG9" s="281"/>
      <c r="FH9" s="281"/>
      <c r="FI9" s="281"/>
      <c r="FJ9" s="281"/>
      <c r="FK9" s="281"/>
      <c r="FL9" s="281"/>
    </row>
    <row r="10" spans="1:168" ht="12.75" customHeight="1" x14ac:dyDescent="0.25">
      <c r="A10" s="28" t="s">
        <v>546</v>
      </c>
      <c r="B10" s="214">
        <v>1</v>
      </c>
      <c r="C10" s="495"/>
      <c r="D10" s="618"/>
      <c r="E10" s="618"/>
      <c r="F10" s="618"/>
      <c r="G10" s="618"/>
      <c r="H10" s="618"/>
      <c r="I10" s="618"/>
      <c r="J10" s="618"/>
      <c r="K10" s="192"/>
      <c r="Q10" s="1"/>
      <c r="R10" s="8"/>
      <c r="X10" s="8"/>
      <c r="AM10" s="1"/>
      <c r="AN10" s="157">
        <f>D10</f>
        <v>0</v>
      </c>
      <c r="AO10" s="228"/>
      <c r="AP10" s="228"/>
      <c r="AQ10" s="228"/>
      <c r="AR10" s="1"/>
      <c r="AS10" s="1"/>
      <c r="AT10" s="1"/>
      <c r="AU10" s="1"/>
      <c r="AV10" s="1"/>
      <c r="AW10" s="1"/>
      <c r="AX10" s="1"/>
      <c r="AY10" s="1"/>
      <c r="AZ10" s="1"/>
      <c r="BA10" s="1"/>
      <c r="BB10" s="1"/>
      <c r="BC10" s="1"/>
      <c r="BD10" s="1"/>
      <c r="BE10" s="1"/>
      <c r="BF10" s="1"/>
      <c r="BG10" s="1"/>
      <c r="BH10" s="1"/>
      <c r="BI10" s="306"/>
      <c r="BJ10" s="308"/>
      <c r="BK10" s="308"/>
      <c r="BL10" s="308"/>
      <c r="BM10" s="308"/>
      <c r="BN10" s="308"/>
      <c r="BO10" s="308"/>
      <c r="BP10" s="305"/>
      <c r="BQ10" s="312"/>
      <c r="BR10" s="306"/>
      <c r="BS10" s="308"/>
      <c r="BT10" s="308"/>
      <c r="BU10" s="308"/>
      <c r="BV10" s="308"/>
      <c r="BW10" s="308"/>
      <c r="BX10" s="308"/>
      <c r="BY10" s="308"/>
      <c r="BZ10" s="308"/>
      <c r="CA10" s="308"/>
      <c r="CB10" s="308"/>
      <c r="CC10" s="308"/>
      <c r="CD10" s="308"/>
      <c r="CE10" s="308"/>
      <c r="CF10" s="308"/>
      <c r="CG10" s="308"/>
      <c r="CH10" s="308"/>
      <c r="CI10" s="308"/>
      <c r="CJ10" s="308"/>
      <c r="CK10" s="308"/>
      <c r="CL10" s="305"/>
      <c r="CM10" s="312"/>
      <c r="CN10" s="306"/>
      <c r="CO10" s="308"/>
      <c r="CP10" s="308"/>
      <c r="CQ10" s="308"/>
      <c r="CR10" s="308"/>
      <c r="CS10" s="308"/>
      <c r="CT10" s="305"/>
      <c r="CU10" s="312"/>
      <c r="CV10" s="306"/>
      <c r="CW10" s="308"/>
      <c r="CX10" s="308"/>
      <c r="CY10" s="308"/>
      <c r="CZ10" s="308"/>
      <c r="DA10" s="308"/>
      <c r="DB10" s="308"/>
      <c r="DC10" s="308"/>
      <c r="DD10" s="308"/>
      <c r="DE10" s="308"/>
      <c r="DF10" s="305"/>
      <c r="DG10" s="312"/>
      <c r="DH10" s="306"/>
      <c r="DI10" s="308"/>
      <c r="DJ10" s="308"/>
      <c r="DK10" s="305"/>
      <c r="DL10" s="312"/>
      <c r="DM10" s="306"/>
      <c r="DN10" s="308"/>
      <c r="DO10" s="308"/>
      <c r="DP10" s="305"/>
      <c r="DQ10" s="312"/>
      <c r="DR10" s="306"/>
      <c r="DS10" s="308"/>
      <c r="DT10" s="308"/>
      <c r="DU10" s="305"/>
      <c r="DV10" s="312"/>
      <c r="DW10" s="306"/>
      <c r="DX10" s="308"/>
      <c r="DY10" s="308"/>
      <c r="DZ10" s="305"/>
      <c r="EA10" s="284"/>
      <c r="EB10" s="306"/>
      <c r="EC10" s="308"/>
      <c r="ED10" s="308"/>
      <c r="EE10" s="305"/>
      <c r="EF10" s="284"/>
      <c r="EG10" s="306"/>
      <c r="EH10" s="308"/>
      <c r="EI10" s="308"/>
      <c r="EJ10" s="305"/>
      <c r="EK10" s="284"/>
      <c r="EL10" s="306"/>
      <c r="EM10" s="308"/>
      <c r="EN10" s="308"/>
      <c r="EO10" s="305"/>
      <c r="EP10" s="201"/>
      <c r="FF10" s="228"/>
      <c r="FG10" s="281"/>
      <c r="FH10" s="281"/>
      <c r="FI10" s="281"/>
      <c r="FJ10" s="281"/>
      <c r="FK10" s="281"/>
      <c r="FL10" s="281"/>
    </row>
    <row r="11" spans="1:168" ht="13.8" thickBot="1" x14ac:dyDescent="0.3">
      <c r="A11" s="494"/>
      <c r="C11" s="496"/>
      <c r="D11" s="619"/>
      <c r="E11" s="619"/>
      <c r="F11" s="619"/>
      <c r="G11" s="619"/>
      <c r="H11" s="619"/>
      <c r="I11" s="619"/>
      <c r="J11" s="619"/>
      <c r="K11" s="196"/>
      <c r="Q11" s="1"/>
      <c r="R11" s="158"/>
      <c r="X11" s="66" t="s">
        <v>636</v>
      </c>
      <c r="Y11" s="5" t="s">
        <v>637</v>
      </c>
      <c r="Z11" s="5" t="s">
        <v>297</v>
      </c>
      <c r="AA11" s="5" t="s">
        <v>291</v>
      </c>
      <c r="AB11" s="5" t="s">
        <v>638</v>
      </c>
      <c r="AC11" s="5" t="s">
        <v>639</v>
      </c>
      <c r="AD11" s="5"/>
      <c r="AE11" s="5"/>
      <c r="AF11" s="5"/>
      <c r="AG11" s="5"/>
      <c r="AH11" s="5"/>
      <c r="AI11" s="5"/>
      <c r="AJ11" s="5"/>
      <c r="AK11" s="5"/>
      <c r="AL11" s="5"/>
      <c r="AM11" s="1"/>
      <c r="AN11" s="1"/>
      <c r="AO11" s="228"/>
      <c r="AP11" s="228"/>
      <c r="AQ11" s="228"/>
      <c r="AR11" s="1"/>
      <c r="AS11" s="1"/>
      <c r="AT11" s="1"/>
      <c r="AU11" s="1"/>
      <c r="AV11" s="1"/>
      <c r="AW11" s="1"/>
      <c r="AX11" s="1"/>
      <c r="AY11" s="1"/>
      <c r="AZ11" s="1"/>
      <c r="BA11" s="1"/>
      <c r="BB11" s="1"/>
      <c r="BC11" s="1"/>
      <c r="BD11" s="1"/>
      <c r="BE11" s="1"/>
      <c r="BF11" s="1"/>
      <c r="BG11" s="1"/>
      <c r="BH11" s="1"/>
      <c r="BI11" s="306"/>
      <c r="BJ11" s="308"/>
      <c r="BK11" s="308"/>
      <c r="BL11" s="308"/>
      <c r="BM11" s="308"/>
      <c r="BN11" s="308"/>
      <c r="BO11" s="308"/>
      <c r="BP11" s="305"/>
      <c r="BQ11" s="312"/>
      <c r="BR11" s="306"/>
      <c r="BS11" s="308"/>
      <c r="BT11" s="308"/>
      <c r="BU11" s="308"/>
      <c r="BV11" s="308"/>
      <c r="BW11" s="308"/>
      <c r="BX11" s="308"/>
      <c r="BY11" s="308"/>
      <c r="BZ11" s="308"/>
      <c r="CA11" s="308"/>
      <c r="CB11" s="308"/>
      <c r="CC11" s="308"/>
      <c r="CD11" s="308"/>
      <c r="CE11" s="308"/>
      <c r="CF11" s="308"/>
      <c r="CG11" s="308"/>
      <c r="CH11" s="308"/>
      <c r="CI11" s="308"/>
      <c r="CJ11" s="308"/>
      <c r="CK11" s="308"/>
      <c r="CL11" s="305"/>
      <c r="CM11" s="312"/>
      <c r="CN11" s="306"/>
      <c r="CO11" s="308"/>
      <c r="CP11" s="308"/>
      <c r="CQ11" s="308"/>
      <c r="CR11" s="308"/>
      <c r="CS11" s="308"/>
      <c r="CT11" s="305"/>
      <c r="CU11" s="312"/>
      <c r="CV11" s="306"/>
      <c r="CW11" s="308"/>
      <c r="CX11" s="308"/>
      <c r="CY11" s="308"/>
      <c r="CZ11" s="308"/>
      <c r="DA11" s="308"/>
      <c r="DB11" s="308"/>
      <c r="DC11" s="308"/>
      <c r="DD11" s="308"/>
      <c r="DE11" s="308"/>
      <c r="DF11" s="305"/>
      <c r="DG11" s="312"/>
      <c r="DH11" s="306"/>
      <c r="DI11" s="308"/>
      <c r="DJ11" s="308"/>
      <c r="DK11" s="305"/>
      <c r="DL11" s="312"/>
      <c r="DM11" s="306"/>
      <c r="DN11" s="308"/>
      <c r="DO11" s="308"/>
      <c r="DP11" s="305"/>
      <c r="DQ11" s="312"/>
      <c r="DR11" s="306"/>
      <c r="DS11" s="308"/>
      <c r="DT11" s="308"/>
      <c r="DU11" s="305"/>
      <c r="DV11" s="312"/>
      <c r="DW11" s="306"/>
      <c r="DX11" s="308"/>
      <c r="DY11" s="308"/>
      <c r="DZ11" s="305"/>
      <c r="EA11" s="284"/>
      <c r="EB11" s="306"/>
      <c r="EC11" s="308"/>
      <c r="ED11" s="308"/>
      <c r="EE11" s="305"/>
      <c r="EF11" s="284"/>
      <c r="EG11" s="306"/>
      <c r="EH11" s="308"/>
      <c r="EI11" s="308"/>
      <c r="EJ11" s="305"/>
      <c r="EK11" s="284"/>
      <c r="EL11" s="306"/>
      <c r="EM11" s="308"/>
      <c r="EN11" s="308"/>
      <c r="EO11" s="305"/>
      <c r="EP11" s="201"/>
      <c r="FF11" s="228"/>
      <c r="FG11" s="281"/>
      <c r="FH11" s="281"/>
      <c r="FI11" s="281"/>
      <c r="FJ11" s="281"/>
      <c r="FK11" s="281"/>
      <c r="FL11" s="281"/>
    </row>
    <row r="12" spans="1:168" ht="15.75" customHeight="1" thickBot="1" x14ac:dyDescent="0.3">
      <c r="A12" s="497" t="s">
        <v>640</v>
      </c>
      <c r="C12" s="602" t="s">
        <v>641</v>
      </c>
      <c r="D12" s="603"/>
      <c r="E12" s="603"/>
      <c r="F12" s="245"/>
      <c r="G12" s="246"/>
      <c r="H12" s="242" t="s">
        <v>297</v>
      </c>
      <c r="I12" s="178" t="s">
        <v>291</v>
      </c>
      <c r="J12" s="120" t="s">
        <v>642</v>
      </c>
      <c r="K12" s="121"/>
      <c r="Q12" s="1"/>
      <c r="R12" s="4" t="s">
        <v>636</v>
      </c>
      <c r="S12" s="64" t="s">
        <v>637</v>
      </c>
      <c r="T12" s="64" t="s">
        <v>297</v>
      </c>
      <c r="U12" s="64" t="s">
        <v>291</v>
      </c>
      <c r="V12" s="64" t="s">
        <v>638</v>
      </c>
      <c r="W12" s="65"/>
      <c r="X12" s="4">
        <f t="shared" ref="X12:AC12" si="3">SUM(X13:X16)</f>
        <v>0</v>
      </c>
      <c r="Y12" s="4">
        <f t="shared" si="3"/>
        <v>0</v>
      </c>
      <c r="Z12" s="4">
        <f t="shared" si="3"/>
        <v>0</v>
      </c>
      <c r="AA12" s="4">
        <f t="shared" si="3"/>
        <v>0</v>
      </c>
      <c r="AB12" s="4">
        <f t="shared" si="3"/>
        <v>0</v>
      </c>
      <c r="AC12" s="4">
        <f t="shared" si="3"/>
        <v>0</v>
      </c>
      <c r="AD12" s="144"/>
      <c r="AE12" s="144"/>
      <c r="AF12" s="144"/>
      <c r="AG12" s="144"/>
      <c r="AH12" s="144"/>
      <c r="AI12" s="144"/>
      <c r="AJ12" s="144"/>
      <c r="AK12" s="144"/>
      <c r="AL12" s="144"/>
      <c r="AM12" s="1"/>
      <c r="AN12" s="1"/>
      <c r="AO12" s="252" t="s">
        <v>643</v>
      </c>
      <c r="AP12" s="252" t="s">
        <v>644</v>
      </c>
      <c r="AQ12" s="252" t="s">
        <v>645</v>
      </c>
      <c r="AR12" s="147" t="s">
        <v>646</v>
      </c>
      <c r="AS12" s="147" t="s">
        <v>320</v>
      </c>
      <c r="AT12" s="147" t="s">
        <v>647</v>
      </c>
      <c r="AU12" s="1"/>
      <c r="AV12" s="1" t="s">
        <v>719</v>
      </c>
      <c r="AW12" s="1"/>
      <c r="AX12" s="1"/>
      <c r="AY12" s="1"/>
      <c r="AZ12" s="1"/>
      <c r="BA12" s="1"/>
      <c r="BB12" s="1"/>
      <c r="BC12" s="1"/>
      <c r="BD12" s="1"/>
      <c r="BE12" s="1"/>
      <c r="BF12" s="1"/>
      <c r="BG12" s="1"/>
      <c r="BH12" s="1"/>
      <c r="BI12" s="306"/>
      <c r="BJ12" s="308"/>
      <c r="BK12" s="308"/>
      <c r="BL12" s="308"/>
      <c r="BM12" s="308"/>
      <c r="BN12" s="308"/>
      <c r="BO12" s="308"/>
      <c r="BP12" s="305"/>
      <c r="BQ12" s="312"/>
      <c r="BR12" s="306"/>
      <c r="BS12" s="308"/>
      <c r="BT12" s="308"/>
      <c r="BU12" s="308"/>
      <c r="BV12" s="308"/>
      <c r="BW12" s="308"/>
      <c r="BX12" s="308"/>
      <c r="BY12" s="308"/>
      <c r="BZ12" s="308"/>
      <c r="CA12" s="308"/>
      <c r="CB12" s="308"/>
      <c r="CC12" s="308"/>
      <c r="CD12" s="308"/>
      <c r="CE12" s="308"/>
      <c r="CF12" s="308"/>
      <c r="CG12" s="308"/>
      <c r="CH12" s="308"/>
      <c r="CI12" s="308"/>
      <c r="CJ12" s="308"/>
      <c r="CK12" s="308"/>
      <c r="CL12" s="305"/>
      <c r="CM12" s="312"/>
      <c r="CN12" s="306"/>
      <c r="CO12" s="308"/>
      <c r="CP12" s="308"/>
      <c r="CQ12" s="308"/>
      <c r="CR12" s="308"/>
      <c r="CS12" s="308"/>
      <c r="CT12" s="305"/>
      <c r="CU12" s="312"/>
      <c r="CV12" s="306"/>
      <c r="CW12" s="308"/>
      <c r="CX12" s="308"/>
      <c r="CY12" s="308"/>
      <c r="CZ12" s="308"/>
      <c r="DA12" s="308"/>
      <c r="DB12" s="308"/>
      <c r="DC12" s="308"/>
      <c r="DD12" s="308"/>
      <c r="DE12" s="308"/>
      <c r="DF12" s="305"/>
      <c r="DG12" s="312"/>
      <c r="DH12" s="306"/>
      <c r="DI12" s="308"/>
      <c r="DJ12" s="308"/>
      <c r="DK12" s="305"/>
      <c r="DL12" s="312"/>
      <c r="DM12" s="306"/>
      <c r="DN12" s="308"/>
      <c r="DO12" s="308"/>
      <c r="DP12" s="305"/>
      <c r="DQ12" s="312"/>
      <c r="DR12" s="306"/>
      <c r="DS12" s="308"/>
      <c r="DT12" s="308"/>
      <c r="DU12" s="305"/>
      <c r="DV12" s="312"/>
      <c r="DW12" s="306"/>
      <c r="DX12" s="308"/>
      <c r="DY12" s="308"/>
      <c r="DZ12" s="305"/>
      <c r="EA12" s="284"/>
      <c r="EB12" s="306"/>
      <c r="EC12" s="308"/>
      <c r="ED12" s="308"/>
      <c r="EE12" s="305"/>
      <c r="EF12" s="284"/>
      <c r="EG12" s="306"/>
      <c r="EH12" s="308"/>
      <c r="EI12" s="308"/>
      <c r="EJ12" s="305"/>
      <c r="EK12" s="284"/>
      <c r="EL12" s="306"/>
      <c r="EM12" s="308"/>
      <c r="EN12" s="308"/>
      <c r="EO12" s="305"/>
      <c r="EP12" s="201"/>
      <c r="FF12" s="228"/>
      <c r="FG12" s="281"/>
      <c r="FH12" s="281"/>
      <c r="FI12" s="281"/>
      <c r="FJ12" s="281"/>
      <c r="FK12" s="281"/>
      <c r="FL12" s="281"/>
    </row>
    <row r="13" spans="1:168" ht="13.95" customHeight="1" x14ac:dyDescent="0.25">
      <c r="A13" s="28"/>
      <c r="C13" s="501"/>
      <c r="D13" s="502"/>
      <c r="E13" s="503"/>
      <c r="F13" s="62"/>
      <c r="G13" s="97"/>
      <c r="H13" s="243"/>
      <c r="I13" s="179"/>
      <c r="J13" s="62"/>
      <c r="K13" s="97"/>
      <c r="Q13" s="1"/>
      <c r="R13" s="11"/>
      <c r="S13" s="8"/>
      <c r="T13" s="8"/>
      <c r="U13" s="8"/>
      <c r="V13" s="122"/>
      <c r="W13" s="65"/>
      <c r="X13" s="11"/>
      <c r="Y13" s="8"/>
      <c r="Z13" s="8"/>
      <c r="AA13" s="8"/>
      <c r="AB13" s="8"/>
      <c r="AC13" s="12"/>
      <c r="AD13" s="8"/>
      <c r="AE13" s="8"/>
      <c r="AF13" s="8"/>
      <c r="AG13" s="8"/>
      <c r="AH13" s="8"/>
      <c r="AI13" s="8"/>
      <c r="AJ13" s="8"/>
      <c r="AK13" s="8"/>
      <c r="AL13" s="8"/>
      <c r="AM13" s="1"/>
      <c r="AN13" s="1"/>
      <c r="AO13" s="228"/>
      <c r="AP13" s="228"/>
      <c r="AQ13" s="228"/>
      <c r="AR13" s="1"/>
      <c r="AS13" s="1"/>
      <c r="AT13" s="1"/>
      <c r="AU13" s="1"/>
      <c r="AV13" s="1"/>
      <c r="AW13" s="1"/>
      <c r="AX13" s="1"/>
      <c r="AY13" s="1"/>
      <c r="AZ13" s="1"/>
      <c r="BA13" s="1"/>
      <c r="BB13" s="1"/>
      <c r="BC13" s="1"/>
      <c r="BD13" s="1"/>
      <c r="BE13" s="1"/>
      <c r="BF13" s="1"/>
      <c r="BG13" s="1"/>
      <c r="BH13" s="1"/>
      <c r="BI13" s="306"/>
      <c r="BJ13" s="308"/>
      <c r="BK13" s="308"/>
      <c r="BL13" s="308"/>
      <c r="BM13" s="308"/>
      <c r="BN13" s="308"/>
      <c r="BO13" s="308"/>
      <c r="BP13" s="305"/>
      <c r="BQ13" s="312"/>
      <c r="BR13" s="306"/>
      <c r="BS13" s="308"/>
      <c r="BT13" s="308"/>
      <c r="BU13" s="308"/>
      <c r="BV13" s="308"/>
      <c r="BW13" s="308"/>
      <c r="BX13" s="308"/>
      <c r="BY13" s="308"/>
      <c r="BZ13" s="308"/>
      <c r="CA13" s="308"/>
      <c r="CB13" s="308"/>
      <c r="CC13" s="308"/>
      <c r="CD13" s="308"/>
      <c r="CE13" s="308"/>
      <c r="CF13" s="308"/>
      <c r="CG13" s="308"/>
      <c r="CH13" s="308"/>
      <c r="CI13" s="308"/>
      <c r="CJ13" s="308"/>
      <c r="CK13" s="308"/>
      <c r="CL13" s="305"/>
      <c r="CM13" s="312"/>
      <c r="CN13" s="306"/>
      <c r="CO13" s="308"/>
      <c r="CP13" s="308"/>
      <c r="CQ13" s="308"/>
      <c r="CR13" s="308"/>
      <c r="CS13" s="308"/>
      <c r="CT13" s="305"/>
      <c r="CU13" s="312"/>
      <c r="CV13" s="306"/>
      <c r="CW13" s="308"/>
      <c r="CX13" s="308"/>
      <c r="CY13" s="308"/>
      <c r="CZ13" s="308"/>
      <c r="DA13" s="308"/>
      <c r="DB13" s="308"/>
      <c r="DC13" s="308"/>
      <c r="DD13" s="308"/>
      <c r="DE13" s="308"/>
      <c r="DF13" s="305"/>
      <c r="DG13" s="312"/>
      <c r="DH13" s="306"/>
      <c r="DI13" s="308"/>
      <c r="DJ13" s="308"/>
      <c r="DK13" s="305"/>
      <c r="DL13" s="312"/>
      <c r="DM13" s="306"/>
      <c r="DN13" s="308"/>
      <c r="DO13" s="308"/>
      <c r="DP13" s="305"/>
      <c r="DQ13" s="312"/>
      <c r="DR13" s="306"/>
      <c r="DS13" s="308"/>
      <c r="DT13" s="308"/>
      <c r="DU13" s="305"/>
      <c r="DV13" s="312"/>
      <c r="DW13" s="306"/>
      <c r="DX13" s="308"/>
      <c r="DY13" s="308"/>
      <c r="DZ13" s="305"/>
      <c r="EA13" s="284"/>
      <c r="EB13" s="306"/>
      <c r="EC13" s="308"/>
      <c r="ED13" s="308"/>
      <c r="EE13" s="305"/>
      <c r="EF13" s="284"/>
      <c r="EG13" s="306"/>
      <c r="EH13" s="308"/>
      <c r="EI13" s="308"/>
      <c r="EJ13" s="305"/>
      <c r="EK13" s="284"/>
      <c r="EL13" s="306"/>
      <c r="EM13" s="308"/>
      <c r="EN13" s="308"/>
      <c r="EO13" s="305"/>
      <c r="EP13" s="201"/>
      <c r="FF13" s="228"/>
      <c r="FG13" s="281"/>
      <c r="FH13" s="281"/>
      <c r="FI13" s="281"/>
      <c r="FJ13" s="281"/>
      <c r="FK13" s="281"/>
      <c r="FL13" s="281"/>
    </row>
    <row r="14" spans="1:168" x14ac:dyDescent="0.25">
      <c r="A14" s="28"/>
      <c r="B14" s="214">
        <v>0</v>
      </c>
      <c r="C14" s="501"/>
      <c r="D14" s="502" t="str">
        <f>"No Findings have been identified for this " &amp; dmyTopic &amp; " at this time."</f>
        <v>No Findings have been identified for this Topic at this time.</v>
      </c>
      <c r="E14" s="503"/>
      <c r="G14" s="192"/>
      <c r="H14" s="244"/>
      <c r="I14" s="180"/>
      <c r="K14" s="192"/>
      <c r="Q14" s="1"/>
      <c r="R14" s="11"/>
      <c r="S14" s="8"/>
      <c r="T14" s="8"/>
      <c r="U14" s="8"/>
      <c r="V14" s="122"/>
      <c r="W14" s="65"/>
      <c r="X14" s="11"/>
      <c r="Y14" s="8"/>
      <c r="Z14" s="8"/>
      <c r="AA14" s="8"/>
      <c r="AB14" s="8"/>
      <c r="AC14" s="12"/>
      <c r="AD14" s="8"/>
      <c r="AE14" s="8"/>
      <c r="AF14" s="8"/>
      <c r="AG14" s="8"/>
      <c r="AH14" s="8"/>
      <c r="AI14" s="8"/>
      <c r="AJ14" s="8"/>
      <c r="AK14" s="8"/>
      <c r="AL14" s="8"/>
      <c r="AM14" s="1"/>
      <c r="AN14" s="1"/>
      <c r="AO14" s="228"/>
      <c r="AP14" s="228"/>
      <c r="AQ14" s="228"/>
      <c r="AR14" s="228"/>
      <c r="AS14" s="1"/>
      <c r="AT14" s="228"/>
      <c r="AU14" s="228"/>
      <c r="AV14" s="147"/>
      <c r="AW14" s="1"/>
      <c r="AX14" s="147"/>
      <c r="AY14" s="1"/>
      <c r="AZ14" s="147"/>
      <c r="BA14" s="147"/>
      <c r="BB14" s="147"/>
      <c r="BC14" s="1"/>
      <c r="BD14" s="147"/>
      <c r="BE14" s="1"/>
      <c r="BF14" s="147"/>
      <c r="BG14" s="1"/>
      <c r="BH14" s="1"/>
      <c r="BI14" s="306"/>
      <c r="BJ14" s="308"/>
      <c r="BK14" s="308"/>
      <c r="BL14" s="308"/>
      <c r="BM14" s="308"/>
      <c r="BN14" s="308"/>
      <c r="BO14" s="308"/>
      <c r="BP14" s="305"/>
      <c r="BQ14" s="312"/>
      <c r="BR14" s="306"/>
      <c r="BS14" s="308"/>
      <c r="BT14" s="308"/>
      <c r="BU14" s="308"/>
      <c r="BV14" s="308"/>
      <c r="BW14" s="308"/>
      <c r="BX14" s="308"/>
      <c r="BY14" s="308"/>
      <c r="BZ14" s="308"/>
      <c r="CA14" s="308"/>
      <c r="CB14" s="308"/>
      <c r="CC14" s="308"/>
      <c r="CD14" s="308"/>
      <c r="CE14" s="308"/>
      <c r="CF14" s="308"/>
      <c r="CG14" s="308"/>
      <c r="CH14" s="308"/>
      <c r="CI14" s="308"/>
      <c r="CJ14" s="308"/>
      <c r="CK14" s="308"/>
      <c r="CL14" s="305"/>
      <c r="CM14" s="312"/>
      <c r="CN14" s="306"/>
      <c r="CO14" s="308"/>
      <c r="CP14" s="308"/>
      <c r="CQ14" s="308"/>
      <c r="CR14" s="308"/>
      <c r="CS14" s="308"/>
      <c r="CT14" s="305"/>
      <c r="CU14" s="312"/>
      <c r="CV14" s="306"/>
      <c r="CW14" s="308"/>
      <c r="CX14" s="308"/>
      <c r="CY14" s="308"/>
      <c r="CZ14" s="308"/>
      <c r="DA14" s="308"/>
      <c r="DB14" s="308"/>
      <c r="DC14" s="308"/>
      <c r="DD14" s="308"/>
      <c r="DE14" s="308"/>
      <c r="DF14" s="305"/>
      <c r="DG14" s="312"/>
      <c r="DH14" s="306"/>
      <c r="DI14" s="308"/>
      <c r="DJ14" s="308"/>
      <c r="DK14" s="305"/>
      <c r="DL14" s="312"/>
      <c r="DM14" s="306"/>
      <c r="DN14" s="308"/>
      <c r="DO14" s="308"/>
      <c r="DP14" s="305"/>
      <c r="DQ14" s="312"/>
      <c r="DR14" s="306"/>
      <c r="DS14" s="308"/>
      <c r="DT14" s="308"/>
      <c r="DU14" s="305"/>
      <c r="DV14" s="312"/>
      <c r="DW14" s="306"/>
      <c r="DX14" s="308"/>
      <c r="DY14" s="308"/>
      <c r="DZ14" s="305"/>
      <c r="EA14" s="284"/>
      <c r="EB14" s="306"/>
      <c r="EC14" s="308"/>
      <c r="ED14" s="308"/>
      <c r="EE14" s="305"/>
      <c r="EF14" s="284"/>
      <c r="EG14" s="306"/>
      <c r="EH14" s="308"/>
      <c r="EI14" s="308"/>
      <c r="EJ14" s="305"/>
      <c r="EK14" s="284"/>
      <c r="EL14" s="306"/>
      <c r="EM14" s="308"/>
      <c r="EN14" s="308"/>
      <c r="EO14" s="305"/>
      <c r="EP14" s="201"/>
      <c r="FF14" s="228"/>
      <c r="FG14" s="281"/>
      <c r="FH14" s="281"/>
      <c r="FI14" s="281"/>
      <c r="FJ14" s="281"/>
      <c r="FK14" s="281"/>
      <c r="FL14" s="281"/>
    </row>
    <row r="15" spans="1:168" ht="13.8" thickBot="1" x14ac:dyDescent="0.3">
      <c r="A15" s="28"/>
      <c r="C15" s="501"/>
      <c r="D15" s="502"/>
      <c r="E15" s="503"/>
      <c r="F15" s="87"/>
      <c r="G15" s="196"/>
      <c r="H15" s="244"/>
      <c r="I15" s="180"/>
      <c r="K15" s="192"/>
      <c r="Q15" s="1"/>
      <c r="R15" s="11"/>
      <c r="S15" s="8"/>
      <c r="T15" s="8"/>
      <c r="U15" s="8"/>
      <c r="V15" s="122"/>
      <c r="W15" s="65"/>
      <c r="X15" s="11"/>
      <c r="Y15" s="8"/>
      <c r="Z15" s="8"/>
      <c r="AA15" s="8"/>
      <c r="AB15" s="8"/>
      <c r="AC15" s="12"/>
      <c r="AD15" s="8"/>
      <c r="AE15" s="8"/>
      <c r="AF15" s="8"/>
      <c r="AG15" s="8"/>
      <c r="AH15" s="8"/>
      <c r="AI15" s="8"/>
      <c r="AJ15" s="8"/>
      <c r="AK15" s="8"/>
      <c r="AL15" s="8"/>
      <c r="AM15" s="1"/>
      <c r="AN15" s="1"/>
      <c r="AO15" s="228"/>
      <c r="AP15" s="228"/>
      <c r="AQ15" s="228"/>
      <c r="AR15" s="228"/>
      <c r="AS15" s="1"/>
      <c r="AT15" s="228"/>
      <c r="AU15" s="228"/>
      <c r="AV15" s="147"/>
      <c r="AW15" s="1"/>
      <c r="AX15" s="147"/>
      <c r="AY15" s="1"/>
      <c r="AZ15" s="147"/>
      <c r="BA15" s="1"/>
      <c r="BB15" s="147"/>
      <c r="BC15" s="1"/>
      <c r="BD15" s="147"/>
      <c r="BE15" s="1"/>
      <c r="BF15" s="147"/>
      <c r="BG15" s="1"/>
      <c r="BH15" s="1"/>
      <c r="BI15" s="309"/>
      <c r="BJ15" s="310"/>
      <c r="BK15" s="310"/>
      <c r="BL15" s="310"/>
      <c r="BM15" s="310"/>
      <c r="BN15" s="310"/>
      <c r="BO15" s="310"/>
      <c r="BP15" s="311"/>
      <c r="BQ15" s="312"/>
      <c r="BR15" s="309"/>
      <c r="BS15" s="310"/>
      <c r="BT15" s="310"/>
      <c r="BU15" s="310"/>
      <c r="BV15" s="310"/>
      <c r="BW15" s="310"/>
      <c r="BX15" s="310"/>
      <c r="BY15" s="310"/>
      <c r="BZ15" s="310"/>
      <c r="CA15" s="310"/>
      <c r="CB15" s="310"/>
      <c r="CC15" s="310"/>
      <c r="CD15" s="310"/>
      <c r="CE15" s="310"/>
      <c r="CF15" s="310"/>
      <c r="CG15" s="310"/>
      <c r="CH15" s="310"/>
      <c r="CI15" s="310"/>
      <c r="CJ15" s="310"/>
      <c r="CK15" s="310"/>
      <c r="CL15" s="311"/>
      <c r="CM15" s="312"/>
      <c r="CN15" s="309"/>
      <c r="CO15" s="310"/>
      <c r="CP15" s="310"/>
      <c r="CQ15" s="310"/>
      <c r="CR15" s="310"/>
      <c r="CS15" s="310"/>
      <c r="CT15" s="311"/>
      <c r="CU15" s="312"/>
      <c r="CV15" s="309"/>
      <c r="CW15" s="310"/>
      <c r="CX15" s="310"/>
      <c r="CY15" s="310"/>
      <c r="CZ15" s="310"/>
      <c r="DA15" s="310"/>
      <c r="DB15" s="310"/>
      <c r="DC15" s="310"/>
      <c r="DD15" s="310"/>
      <c r="DE15" s="310"/>
      <c r="DF15" s="311"/>
      <c r="DG15" s="312"/>
      <c r="DH15" s="309"/>
      <c r="DI15" s="310"/>
      <c r="DJ15" s="310"/>
      <c r="DK15" s="311"/>
      <c r="DL15" s="312"/>
      <c r="DM15" s="309"/>
      <c r="DN15" s="310"/>
      <c r="DO15" s="310"/>
      <c r="DP15" s="311"/>
      <c r="DQ15" s="312"/>
      <c r="DR15" s="309"/>
      <c r="DS15" s="310"/>
      <c r="DT15" s="310"/>
      <c r="DU15" s="311"/>
      <c r="DV15" s="312"/>
      <c r="DW15" s="309"/>
      <c r="DX15" s="310"/>
      <c r="DY15" s="310"/>
      <c r="DZ15" s="311"/>
      <c r="EA15" s="284"/>
      <c r="EB15" s="309"/>
      <c r="EC15" s="310"/>
      <c r="ED15" s="310"/>
      <c r="EE15" s="311"/>
      <c r="EF15" s="284"/>
      <c r="EG15" s="309"/>
      <c r="EH15" s="310"/>
      <c r="EI15" s="310"/>
      <c r="EJ15" s="311"/>
      <c r="EK15" s="284"/>
      <c r="EL15" s="309"/>
      <c r="EM15" s="310"/>
      <c r="EN15" s="310"/>
      <c r="EO15" s="311"/>
      <c r="EP15" s="201"/>
      <c r="FF15" s="228"/>
      <c r="FG15" s="281"/>
      <c r="FH15" s="281"/>
      <c r="FI15" s="281"/>
      <c r="FJ15" s="281"/>
      <c r="FK15" s="281"/>
      <c r="FL15" s="281"/>
    </row>
    <row r="16" spans="1:168" ht="15.75" customHeight="1" thickBot="1" x14ac:dyDescent="0.3">
      <c r="A16" s="497" t="s">
        <v>640</v>
      </c>
      <c r="B16" s="215">
        <v>13</v>
      </c>
      <c r="C16" s="614" t="s">
        <v>649</v>
      </c>
      <c r="D16" s="615"/>
      <c r="E16" s="620"/>
      <c r="F16" s="621" t="s">
        <v>650</v>
      </c>
      <c r="G16" s="622"/>
      <c r="H16" s="622"/>
      <c r="I16" s="623"/>
      <c r="J16" s="193" t="s">
        <v>651</v>
      </c>
      <c r="K16" s="194"/>
      <c r="L16" s="194" t="s">
        <v>652</v>
      </c>
      <c r="M16" s="194" t="s">
        <v>653</v>
      </c>
      <c r="N16" s="10" t="s">
        <v>654</v>
      </c>
      <c r="O16" s="10" t="s">
        <v>655</v>
      </c>
      <c r="Q16" s="1"/>
      <c r="R16" s="39"/>
      <c r="S16" s="40"/>
      <c r="T16" s="40"/>
      <c r="U16" s="40"/>
      <c r="V16" s="41"/>
      <c r="W16" s="65"/>
      <c r="X16" s="39"/>
      <c r="Y16" s="40"/>
      <c r="Z16" s="40"/>
      <c r="AA16" s="40"/>
      <c r="AB16" s="41"/>
      <c r="AC16" s="41"/>
      <c r="AE16" s="123" t="s">
        <v>656</v>
      </c>
      <c r="AF16" s="123" t="s">
        <v>657</v>
      </c>
      <c r="AG16" s="123" t="s">
        <v>658</v>
      </c>
      <c r="AH16" s="123" t="s">
        <v>659</v>
      </c>
      <c r="AJ16" s="64" t="s">
        <v>584</v>
      </c>
      <c r="AK16" s="164" t="s">
        <v>660</v>
      </c>
      <c r="AL16" s="165" t="s">
        <v>661</v>
      </c>
      <c r="AM16" s="147"/>
      <c r="AN16" s="1"/>
      <c r="AO16" s="1"/>
      <c r="AP16" s="228"/>
      <c r="AQ16" s="228"/>
      <c r="AR16" s="228"/>
      <c r="AS16" s="1"/>
      <c r="AT16" s="504"/>
      <c r="AU16" s="231" t="str">
        <f t="shared" ref="AU16:AU56" si="4">IF(D16&lt;&gt;0,D16,"")</f>
        <v/>
      </c>
      <c r="AV16" s="505" t="s">
        <v>573</v>
      </c>
      <c r="AW16" s="506"/>
      <c r="AX16" s="505" t="s">
        <v>662</v>
      </c>
      <c r="AY16" s="506"/>
      <c r="AZ16" s="505" t="s">
        <v>575</v>
      </c>
      <c r="BA16" s="506"/>
      <c r="BB16" s="505" t="s">
        <v>576</v>
      </c>
      <c r="BC16" s="506"/>
      <c r="BD16" s="505" t="s">
        <v>577</v>
      </c>
      <c r="BE16" s="506"/>
      <c r="BF16" s="505" t="s">
        <v>578</v>
      </c>
      <c r="BG16" s="506"/>
      <c r="BH16" s="1"/>
      <c r="BI16" s="265">
        <f ca="1">'Master Control'!AA47</f>
        <v>0</v>
      </c>
      <c r="BJ16" s="266" t="str">
        <f>Filter_Business_Line_Main</f>
        <v>(select)</v>
      </c>
      <c r="BK16" s="267"/>
      <c r="BL16" s="267"/>
      <c r="BM16" s="267"/>
      <c r="BN16" s="267"/>
      <c r="BO16" s="267"/>
      <c r="BP16" s="267"/>
      <c r="BQ16" s="274"/>
      <c r="BR16" s="265">
        <f ca="1">'Master Control'!AJ47</f>
        <v>0</v>
      </c>
      <c r="BS16" s="275" t="str">
        <f>Filter_Business_Line_Sub</f>
        <v>(none)</v>
      </c>
      <c r="BT16" s="274"/>
      <c r="BU16" s="274"/>
      <c r="BV16" s="274"/>
      <c r="BW16" s="274"/>
      <c r="BX16" s="274"/>
      <c r="BY16" s="274"/>
      <c r="BZ16" s="274"/>
      <c r="CA16" s="274"/>
      <c r="CB16" s="274"/>
      <c r="CC16" s="274"/>
      <c r="CD16" s="274"/>
      <c r="CE16" s="274"/>
      <c r="CF16" s="274"/>
      <c r="CG16" s="274"/>
      <c r="CH16" s="274"/>
      <c r="CI16" s="274"/>
      <c r="CJ16" s="274"/>
      <c r="CK16" s="274"/>
      <c r="CL16" s="274"/>
      <c r="CM16" s="274"/>
      <c r="CN16" s="265">
        <f ca="1">'Master Control'!BF47</f>
        <v>0</v>
      </c>
      <c r="CO16" s="275" t="str">
        <f>Filter_Phase</f>
        <v>(select)</v>
      </c>
      <c r="CQ16" s="274"/>
      <c r="CR16" s="274"/>
      <c r="CS16" s="274"/>
      <c r="CT16" s="274"/>
      <c r="CU16" s="274"/>
      <c r="CV16" s="265">
        <f>SUM(CW16:DE16)</f>
        <v>0</v>
      </c>
      <c r="CW16" s="276">
        <f>'Master Control'!BO47</f>
        <v>0</v>
      </c>
      <c r="CX16" s="276">
        <f>'Master Control'!BP47</f>
        <v>0</v>
      </c>
      <c r="CY16" s="276">
        <f>'Master Control'!BQ47</f>
        <v>0</v>
      </c>
      <c r="CZ16" s="276">
        <f>'Master Control'!BR47</f>
        <v>0</v>
      </c>
      <c r="DA16" s="276">
        <f>'Master Control'!BS47</f>
        <v>0</v>
      </c>
      <c r="DB16" s="276">
        <f>'Master Control'!BT47</f>
        <v>0</v>
      </c>
      <c r="DC16" s="276">
        <f>'Master Control'!BU47</f>
        <v>0</v>
      </c>
      <c r="DD16" s="276">
        <f>'Master Control'!BV47</f>
        <v>0</v>
      </c>
      <c r="DE16" s="276">
        <f>'Master Control'!BW47</f>
        <v>0</v>
      </c>
      <c r="DF16" s="274"/>
      <c r="DG16" s="274"/>
      <c r="DH16" s="265">
        <f ca="1">'Master Control'!BZ47</f>
        <v>0</v>
      </c>
      <c r="DI16" s="275" t="str">
        <f>Filter_Size</f>
        <v>(select)</v>
      </c>
      <c r="DJ16" s="274"/>
      <c r="DK16" s="274"/>
      <c r="DL16" s="274"/>
      <c r="DM16" s="265">
        <f ca="1">'Master Control'!CE47</f>
        <v>0</v>
      </c>
      <c r="DN16" s="275" t="str">
        <f>Filter_Contract</f>
        <v>(select)</v>
      </c>
      <c r="DO16" s="274"/>
      <c r="DP16" s="274"/>
      <c r="DQ16" s="274"/>
      <c r="DR16" s="265">
        <f>'Master Control'!CJ47</f>
        <v>0</v>
      </c>
      <c r="DS16" s="275" t="str">
        <f>Filter_Corporate_Risk</f>
        <v>(select)</v>
      </c>
      <c r="DT16" s="274"/>
      <c r="DU16" s="274"/>
      <c r="DV16" s="274"/>
      <c r="DW16" s="265">
        <f>'Master Control'!CO47</f>
        <v>0</v>
      </c>
      <c r="DX16" s="275" t="str">
        <f>Filter_Distributed_Execution</f>
        <v>(select)</v>
      </c>
      <c r="DY16" s="274"/>
      <c r="DZ16" s="274"/>
      <c r="EA16" s="274"/>
      <c r="EB16" s="265">
        <f>'Master Control'!CT47</f>
        <v>0</v>
      </c>
      <c r="EC16" s="275" t="str">
        <f>Filter_Joint_Venture</f>
        <v>(select)</v>
      </c>
      <c r="ED16" s="274"/>
      <c r="EE16" s="274"/>
      <c r="EF16" s="274"/>
      <c r="EG16" s="265">
        <f>'Master Control'!CY47</f>
        <v>0</v>
      </c>
      <c r="EH16" s="275" t="str">
        <f>Filter_Modularization</f>
        <v>(select)</v>
      </c>
      <c r="EI16" s="274"/>
      <c r="EJ16" s="274"/>
      <c r="EK16" s="274"/>
      <c r="EL16" s="265">
        <f>'Master Control'!DD47</f>
        <v>0</v>
      </c>
      <c r="EM16" s="275" t="str">
        <f>Filter_Fluor_Entities</f>
        <v>(select)</v>
      </c>
      <c r="EN16" s="274"/>
      <c r="EO16" s="274"/>
      <c r="EP16" s="201"/>
      <c r="EQ16" s="277" t="s">
        <v>663</v>
      </c>
      <c r="ER16" s="277" t="s">
        <v>664</v>
      </c>
      <c r="ES16" s="277" t="s">
        <v>665</v>
      </c>
      <c r="ET16" s="277" t="s">
        <v>666</v>
      </c>
      <c r="EU16" s="277" t="s">
        <v>667</v>
      </c>
      <c r="EV16" s="277" t="s">
        <v>668</v>
      </c>
      <c r="EW16" s="277" t="s">
        <v>669</v>
      </c>
      <c r="EX16" s="277" t="s">
        <v>670</v>
      </c>
      <c r="EY16" s="277" t="s">
        <v>671</v>
      </c>
      <c r="EZ16" s="277" t="s">
        <v>672</v>
      </c>
      <c r="FA16" s="277" t="s">
        <v>673</v>
      </c>
      <c r="FF16" s="228"/>
      <c r="FG16" s="281"/>
      <c r="FH16" s="281"/>
      <c r="FI16" s="281"/>
      <c r="FJ16" s="281"/>
      <c r="FK16" s="281"/>
      <c r="FL16" s="281"/>
    </row>
    <row r="17" spans="1:168" ht="6" customHeight="1" x14ac:dyDescent="0.25">
      <c r="A17" s="28" t="s">
        <v>526</v>
      </c>
      <c r="C17" s="92"/>
      <c r="D17" s="3"/>
      <c r="E17" s="82"/>
      <c r="F17" s="191"/>
      <c r="G17" s="154"/>
      <c r="H17" s="187"/>
      <c r="I17" s="192"/>
      <c r="J17" s="94"/>
      <c r="K17" s="192"/>
      <c r="L17" s="507"/>
      <c r="M17" s="507"/>
      <c r="N17" s="507"/>
      <c r="O17" s="507"/>
      <c r="Q17" s="1"/>
      <c r="AE17" s="11"/>
      <c r="AF17" s="122"/>
      <c r="AG17" s="124" t="b">
        <f>AG18</f>
        <v>1</v>
      </c>
      <c r="AH17" s="124"/>
      <c r="AI17" s="168"/>
      <c r="AJ17" s="166"/>
      <c r="AK17" s="166"/>
      <c r="AL17" s="167"/>
      <c r="AM17" s="1"/>
      <c r="AN17" s="1"/>
      <c r="AO17" s="1"/>
      <c r="AP17" s="228"/>
      <c r="AQ17" s="228"/>
      <c r="AR17" s="228"/>
      <c r="AS17" s="1"/>
      <c r="AT17" s="230" t="str">
        <f t="shared" ref="AT17:AT55" si="5">IF(AG17&lt;&gt;TRUE,FALSE,"")</f>
        <v/>
      </c>
      <c r="AU17" s="231" t="str">
        <f t="shared" si="4"/>
        <v/>
      </c>
      <c r="AV17" s="227"/>
      <c r="AW17" s="230" t="str">
        <f>AW18</f>
        <v/>
      </c>
      <c r="AX17" s="227"/>
      <c r="AY17" s="230" t="str">
        <f>AY18</f>
        <v/>
      </c>
      <c r="AZ17" s="227"/>
      <c r="BA17" s="230" t="str">
        <f>BA18</f>
        <v/>
      </c>
      <c r="BB17" s="227"/>
      <c r="BC17" s="230" t="str">
        <f>BC18</f>
        <v/>
      </c>
      <c r="BD17" s="227"/>
      <c r="BE17" s="230" t="str">
        <f>BE18</f>
        <v/>
      </c>
      <c r="BF17" s="227"/>
      <c r="BG17" s="230" t="str">
        <f>BG18</f>
        <v/>
      </c>
      <c r="BH17" s="1"/>
      <c r="FE17" t="str">
        <f ca="1">FE18</f>
        <v>Hide</v>
      </c>
      <c r="FF17" s="228"/>
      <c r="FG17" s="281"/>
      <c r="FH17" s="281"/>
      <c r="FI17" s="281"/>
      <c r="FJ17" s="281"/>
      <c r="FK17" s="281"/>
      <c r="FL17" s="281"/>
    </row>
    <row r="18" spans="1:168" ht="26.4" x14ac:dyDescent="0.25">
      <c r="A18" s="28" t="s">
        <v>526</v>
      </c>
      <c r="C18" s="176" t="s">
        <v>558</v>
      </c>
      <c r="D18" s="316" t="str">
        <f>IF(Cklst_Style=4,IF(FIND("--",$C$3)=11,MID($C$3,9,1)&amp;"."&amp;AI18,MID($C$3,9,2)&amp;"."&amp;AI18),IF(FIND("--",$C$3)=9,MID($C$3,7,1)&amp;"."&amp;AI18,MID($C$3,7,2)&amp;"."&amp;AI18))</f>
        <v>7.1</v>
      </c>
      <c r="E18" s="484" t="s">
        <v>825</v>
      </c>
      <c r="F18" s="177"/>
      <c r="G18" s="508" t="s">
        <v>203</v>
      </c>
      <c r="H18" s="181"/>
      <c r="I18" s="151" t="s">
        <v>216</v>
      </c>
      <c r="J18" s="143"/>
      <c r="K18" s="192"/>
      <c r="L18" s="482"/>
      <c r="M18" s="482"/>
      <c r="N18" s="482"/>
      <c r="O18" s="482"/>
      <c r="Q18" s="1"/>
      <c r="R18" s="171"/>
      <c r="S18" s="171"/>
      <c r="T18" s="171"/>
      <c r="U18" s="171"/>
      <c r="AE18" s="11" t="b">
        <f>IF(F18=CHAR(80),TRUE,FALSE)</f>
        <v>0</v>
      </c>
      <c r="AF18" s="122" t="b">
        <f>IF(H18=CHAR(80),TRUE,FALSE)</f>
        <v>0</v>
      </c>
      <c r="AG18" s="12" t="b">
        <f>IF(OR(C18=CHAR(80),C18="."),TRUE,FALSE)</f>
        <v>1</v>
      </c>
      <c r="AH18" s="218">
        <v>0</v>
      </c>
      <c r="AI18" s="169">
        <v>1</v>
      </c>
      <c r="AJ18" s="160"/>
      <c r="AK18" s="160" t="b">
        <v>1</v>
      </c>
      <c r="AL18" s="161"/>
      <c r="AM18" s="1"/>
      <c r="AN18" s="1"/>
      <c r="AO18" s="1"/>
      <c r="AP18" s="228"/>
      <c r="AQ18" s="228"/>
      <c r="AR18" s="228"/>
      <c r="AS18" s="1"/>
      <c r="AT18" s="230" t="str">
        <f t="shared" si="5"/>
        <v/>
      </c>
      <c r="AU18" s="231" t="str">
        <f t="shared" si="4"/>
        <v>7.1</v>
      </c>
      <c r="AV18" s="318"/>
      <c r="AW18" s="230" t="str">
        <f>IF(AND(Setup_Flag=1,AV18="",$C18=""),FALSE,"")</f>
        <v/>
      </c>
      <c r="AX18" s="318"/>
      <c r="AY18" s="230" t="str">
        <f>IF(AND(MR2_Flag=1,AX18="",$C18=""),FALSE,"")</f>
        <v/>
      </c>
      <c r="AZ18" s="318"/>
      <c r="BA18" s="230" t="str">
        <f>IF(AND(DP_Flag=1,AZ18="",$C18=""),FALSE,"")</f>
        <v/>
      </c>
      <c r="BB18" s="318"/>
      <c r="BC18" s="230" t="str">
        <f>IF(AND(SS_Flag=1,BB18="",$C18=""),FALSE,"")</f>
        <v/>
      </c>
      <c r="BD18" s="318"/>
      <c r="BE18" s="230" t="str">
        <f>IF(AND(SP_Flag=1,BD18="",$C18=""),FALSE,"")</f>
        <v/>
      </c>
      <c r="BF18" s="318"/>
      <c r="BG18" s="230" t="str">
        <f>IF(AND(FM_Flag=1,BF18="",$C18=""),FALSE,"")</f>
        <v/>
      </c>
      <c r="BH18" s="1"/>
      <c r="BI18" s="268"/>
      <c r="BJ18" s="269" t="s">
        <v>675</v>
      </c>
      <c r="BK18" s="269" t="s">
        <v>675</v>
      </c>
      <c r="BL18" s="269" t="s">
        <v>675</v>
      </c>
      <c r="BM18" s="269" t="s">
        <v>675</v>
      </c>
      <c r="BN18" s="269" t="s">
        <v>675</v>
      </c>
      <c r="BO18" s="269" t="s">
        <v>675</v>
      </c>
      <c r="BP18" s="270" t="str">
        <f ca="1">IF(OR(BI$16=0,BR$16&lt;&gt;0),"",IF(OFFSET(BI18,0,BI$16)="Y",1,IF(OFFSET(BI18,0,BI$16)="N",0,"")))</f>
        <v/>
      </c>
      <c r="BQ18" s="278"/>
      <c r="BR18" s="268"/>
      <c r="BS18" s="269" t="s">
        <v>675</v>
      </c>
      <c r="BT18" s="269" t="s">
        <v>675</v>
      </c>
      <c r="BU18" s="269" t="s">
        <v>675</v>
      </c>
      <c r="BV18" s="269" t="s">
        <v>675</v>
      </c>
      <c r="BW18" s="269" t="s">
        <v>675</v>
      </c>
      <c r="BX18" s="269" t="s">
        <v>675</v>
      </c>
      <c r="BY18" s="269" t="s">
        <v>675</v>
      </c>
      <c r="BZ18" s="269" t="s">
        <v>675</v>
      </c>
      <c r="CA18" s="269" t="s">
        <v>675</v>
      </c>
      <c r="CB18" s="269" t="s">
        <v>675</v>
      </c>
      <c r="CC18" s="269" t="s">
        <v>675</v>
      </c>
      <c r="CD18" s="269" t="s">
        <v>675</v>
      </c>
      <c r="CE18" s="269" t="s">
        <v>675</v>
      </c>
      <c r="CF18" s="269" t="s">
        <v>675</v>
      </c>
      <c r="CG18" s="269" t="s">
        <v>675</v>
      </c>
      <c r="CH18" s="269" t="s">
        <v>675</v>
      </c>
      <c r="CI18" s="269" t="s">
        <v>675</v>
      </c>
      <c r="CJ18" s="269" t="s">
        <v>675</v>
      </c>
      <c r="CK18" s="269" t="s">
        <v>675</v>
      </c>
      <c r="CL18" s="270" t="str">
        <f ca="1">IF(BR$16=0,"",IF(OFFSET(BR18,0,BR$16)="Y",1,IF(OFFSET(BR18,0,BR$16)="N",0,"")))</f>
        <v/>
      </c>
      <c r="CM18" s="278"/>
      <c r="CN18" s="268"/>
      <c r="CO18" s="269" t="s">
        <v>675</v>
      </c>
      <c r="CP18" s="269" t="s">
        <v>675</v>
      </c>
      <c r="CQ18" s="269" t="s">
        <v>675</v>
      </c>
      <c r="CR18" s="269" t="s">
        <v>675</v>
      </c>
      <c r="CS18" s="269" t="s">
        <v>675</v>
      </c>
      <c r="CT18" s="270" t="str">
        <f ca="1">IF(OR(CN$16=0,CW$16&lt;&gt;0),"",IF(CW$16=1,0,IF(OFFSET(CN18,0,CN$16)="Y",1,IF(OFFSET(CN18,0,CN$16)="N",0,""))))</f>
        <v/>
      </c>
      <c r="CU18" s="188"/>
      <c r="CV18" s="268"/>
      <c r="CW18" s="269" t="s">
        <v>675</v>
      </c>
      <c r="CX18" s="269" t="s">
        <v>675</v>
      </c>
      <c r="CY18" s="269" t="s">
        <v>675</v>
      </c>
      <c r="CZ18" s="269" t="s">
        <v>675</v>
      </c>
      <c r="DA18" s="269" t="s">
        <v>675</v>
      </c>
      <c r="DB18" s="269" t="s">
        <v>675</v>
      </c>
      <c r="DC18" s="269" t="s">
        <v>675</v>
      </c>
      <c r="DD18" s="269" t="s">
        <v>675</v>
      </c>
      <c r="DE18" s="269" t="s">
        <v>675</v>
      </c>
      <c r="DF18" s="270" t="str">
        <f>IF(CV$16=0,"",IF(OR(AND(CW$16=1,CW18="Y"),AND(CX$16=1,CX18="Y"),AND(CY$16=1,CY18="Y"),AND(CZ$16=1,CZ18="Y"),AND(DA$16=1,DA18="Y"),AND(DB$16=1,DB18="Y"),AND(DC$16=1,DC18="Y"),AND(DD$16=1,DD18="Y"),AND(DE$16=1,DE18="Y")),1,IF(OR(AND(CW$16=1,CW18="N"),AND(CX$16=1,CX18="N"),AND(CY$16=1,CY18="N"),AND(CZ$16=1,CZ18="N"),AND(DA$16=1,DA18="N"),AND(DB$16=1,DB18="N"),AND(DC$16=1,DC18="N"),AND(DD$16=1,DD18="N"),AND(DE$16=1,DE18="N")),0,"")))</f>
        <v/>
      </c>
      <c r="DG18" s="188"/>
      <c r="DH18" s="268"/>
      <c r="DI18" s="269" t="s">
        <v>675</v>
      </c>
      <c r="DJ18" s="269" t="s">
        <v>675</v>
      </c>
      <c r="DK18" s="270" t="str">
        <f ca="1">IF(DH$16=0,"",IF(OFFSET(DH18,0,DH$16)="Y",1,IF(OFFSET(DH18,0,DH$16)="N",0,"")))</f>
        <v/>
      </c>
      <c r="DL18" s="188"/>
      <c r="DM18" s="268"/>
      <c r="DN18" s="269" t="s">
        <v>675</v>
      </c>
      <c r="DO18" s="269" t="s">
        <v>675</v>
      </c>
      <c r="DP18" s="270" t="str">
        <f ca="1">IF(DM$16=0,"",IF(OFFSET(DM18,0,DM$16)="Y",1,IF(OFFSET(DM18,0,DM$16)="N",0,"")))</f>
        <v/>
      </c>
      <c r="DQ18" s="188"/>
      <c r="DR18" s="268"/>
      <c r="DS18" s="269" t="s">
        <v>676</v>
      </c>
      <c r="DT18" s="279"/>
      <c r="DU18" s="270" t="str">
        <f ca="1">IF(DR$16=0,"",IF(AND(OFFSET(DR18,0,1)="Y",DS$16="Yes"),1,IF(OFFSET(DR18,0,1)="N",1,0)))</f>
        <v/>
      </c>
      <c r="DV18" s="188"/>
      <c r="DW18" s="268"/>
      <c r="DX18" s="269" t="s">
        <v>676</v>
      </c>
      <c r="DY18" s="279"/>
      <c r="DZ18" s="270" t="str">
        <f ca="1">IF(DW$16=0,"",IF(AND(OFFSET(DW18,0,1)="Y",DX$16="Yes"),1,IF(OFFSET(DW18,0,1)="N",1,0)))</f>
        <v/>
      </c>
      <c r="EA18" s="188"/>
      <c r="EB18" s="268"/>
      <c r="EC18" s="269" t="s">
        <v>676</v>
      </c>
      <c r="ED18" s="279"/>
      <c r="EE18" s="270" t="str">
        <f ca="1">IF(EB$16=0,"",IF(AND(OFFSET(EB18,0,1)="Y",EC$16="Yes"),1,IF(OFFSET(EB18,0,1)="N",1,0)))</f>
        <v/>
      </c>
      <c r="EF18" s="188"/>
      <c r="EG18" s="268"/>
      <c r="EH18" s="269" t="s">
        <v>676</v>
      </c>
      <c r="EI18" s="279"/>
      <c r="EJ18" s="270" t="str">
        <f ca="1">IF(EG$16=0,"",IF(AND(OFFSET(EG18,0,1)="Y",EH$16="Yes"),1,IF(OFFSET(EG18,0,1)="N",1,0)))</f>
        <v/>
      </c>
      <c r="EK18" s="188"/>
      <c r="EL18" s="268"/>
      <c r="EM18" s="269" t="s">
        <v>676</v>
      </c>
      <c r="EN18" s="279"/>
      <c r="EO18" s="270" t="str">
        <f ca="1">IF(EL$16=0,"",IF(AND(OFFSET(EL18,0,1)="Y",EM$16="Yes"),1,IF(OFFSET(EL18,0,1)="N",1,0)))</f>
        <v/>
      </c>
      <c r="EP18" s="271"/>
      <c r="EQ18" s="509" t="str">
        <f ca="1">BP18</f>
        <v/>
      </c>
      <c r="ER18" s="509" t="str">
        <f t="shared" ref="ER18" ca="1" si="6">CL18</f>
        <v/>
      </c>
      <c r="ES18" s="509" t="str">
        <f t="shared" ref="ES18" ca="1" si="7">CT18</f>
        <v/>
      </c>
      <c r="ET18" s="509" t="str">
        <f t="shared" ref="ET18" si="8">DF18</f>
        <v/>
      </c>
      <c r="EU18" s="509" t="str">
        <f t="shared" ref="EU18" ca="1" si="9">DK18</f>
        <v/>
      </c>
      <c r="EV18" s="509" t="str">
        <f t="shared" ref="EV18" ca="1" si="10">DP18</f>
        <v/>
      </c>
      <c r="EW18" s="509" t="str">
        <f t="shared" ref="EW18" ca="1" si="11">DU18</f>
        <v/>
      </c>
      <c r="EX18" s="509" t="str">
        <f t="shared" ref="EX18" ca="1" si="12">DZ18</f>
        <v/>
      </c>
      <c r="EY18" s="509" t="str">
        <f t="shared" ref="EY18" ca="1" si="13">EE18</f>
        <v/>
      </c>
      <c r="EZ18" s="509" t="str">
        <f t="shared" ref="EZ18" ca="1" si="14">EJ18</f>
        <v/>
      </c>
      <c r="FA18" s="509" t="str">
        <f t="shared" ref="FA18" ca="1" si="15">EO18</f>
        <v/>
      </c>
      <c r="FC18" s="509">
        <f t="shared" ref="FC18" ca="1" si="16">COUNTA(EQ18:FA18)-COUNTBLANK(EQ18:FA18)</f>
        <v>0</v>
      </c>
      <c r="FD18" s="280">
        <f t="shared" ref="FD18" ca="1" si="17">SUM(EQ18:FA18)</f>
        <v>0</v>
      </c>
      <c r="FE18" s="280" t="str">
        <f t="shared" ref="FE18" ca="1" si="18">IF(AND(FC18=FD18,FD18&gt;0),"Show","Hide")</f>
        <v>Hide</v>
      </c>
      <c r="FF18" s="228"/>
      <c r="FG18" s="281"/>
      <c r="FH18" s="281"/>
      <c r="FI18" s="281"/>
      <c r="FJ18" s="281"/>
      <c r="FK18" s="281"/>
      <c r="FL18" s="281"/>
    </row>
    <row r="19" spans="1:168" ht="6" customHeight="1" x14ac:dyDescent="0.25">
      <c r="A19" s="28" t="s">
        <v>526</v>
      </c>
      <c r="C19" s="93"/>
      <c r="D19" s="128"/>
      <c r="E19" s="86"/>
      <c r="F19" s="195"/>
      <c r="G19" s="153"/>
      <c r="H19" s="182"/>
      <c r="I19" s="196"/>
      <c r="J19" s="96"/>
      <c r="K19" s="196"/>
      <c r="L19" s="127"/>
      <c r="M19" s="127"/>
      <c r="N19" s="127"/>
      <c r="O19" s="127"/>
      <c r="Q19" s="1"/>
      <c r="AE19" s="11"/>
      <c r="AF19" s="122"/>
      <c r="AG19" s="12" t="b">
        <f>AG18</f>
        <v>1</v>
      </c>
      <c r="AH19" s="12"/>
      <c r="AI19" s="168"/>
      <c r="AJ19" s="166"/>
      <c r="AK19" s="166"/>
      <c r="AL19" s="167"/>
      <c r="AM19" s="1"/>
      <c r="AN19" s="1"/>
      <c r="AO19" s="1"/>
      <c r="AP19" s="228"/>
      <c r="AQ19" s="228"/>
      <c r="AR19" s="228"/>
      <c r="AS19" s="1"/>
      <c r="AT19" s="230" t="str">
        <f t="shared" si="5"/>
        <v/>
      </c>
      <c r="AU19" s="231" t="str">
        <f t="shared" si="4"/>
        <v/>
      </c>
      <c r="AV19" s="227"/>
      <c r="AW19" s="230" t="str">
        <f>AW18</f>
        <v/>
      </c>
      <c r="AX19" s="227"/>
      <c r="AY19" s="230" t="str">
        <f>AY18</f>
        <v/>
      </c>
      <c r="AZ19" s="227"/>
      <c r="BA19" s="230" t="str">
        <f>BA18</f>
        <v/>
      </c>
      <c r="BB19" s="227"/>
      <c r="BC19" s="230" t="str">
        <f>BC18</f>
        <v/>
      </c>
      <c r="BD19" s="227"/>
      <c r="BE19" s="230" t="str">
        <f>BE18</f>
        <v/>
      </c>
      <c r="BF19" s="227"/>
      <c r="BG19" s="230" t="str">
        <f>BG18</f>
        <v/>
      </c>
      <c r="BH19" s="1"/>
      <c r="FE19" t="str">
        <f ca="1">FE18</f>
        <v>Hide</v>
      </c>
      <c r="FF19" s="228"/>
      <c r="FG19" s="281"/>
      <c r="FH19" s="281"/>
      <c r="FI19" s="281"/>
      <c r="FJ19" s="281"/>
      <c r="FK19" s="281"/>
      <c r="FL19" s="281"/>
    </row>
    <row r="20" spans="1:168" ht="6" customHeight="1" x14ac:dyDescent="0.25">
      <c r="A20" s="28" t="s">
        <v>526</v>
      </c>
      <c r="C20" s="92"/>
      <c r="D20" s="3"/>
      <c r="E20" s="82"/>
      <c r="F20" s="191"/>
      <c r="G20" s="154"/>
      <c r="H20" s="187"/>
      <c r="I20" s="192"/>
      <c r="J20" s="94"/>
      <c r="K20" s="192"/>
      <c r="L20" s="507"/>
      <c r="M20" s="507"/>
      <c r="N20" s="507"/>
      <c r="O20" s="507"/>
      <c r="Q20" s="1"/>
      <c r="AE20" s="11"/>
      <c r="AF20" s="122"/>
      <c r="AG20" s="124" t="b">
        <f>AG21</f>
        <v>1</v>
      </c>
      <c r="AH20" s="124"/>
      <c r="AI20" s="168"/>
      <c r="AJ20" s="166"/>
      <c r="AK20" s="166"/>
      <c r="AL20" s="167"/>
      <c r="AM20" s="1"/>
      <c r="AN20" s="1"/>
      <c r="AO20" s="1"/>
      <c r="AP20" s="1"/>
      <c r="AQ20" s="1"/>
      <c r="AR20" s="1"/>
      <c r="AS20" s="1"/>
      <c r="AT20" s="230" t="str">
        <f t="shared" si="5"/>
        <v/>
      </c>
      <c r="AU20" s="231" t="str">
        <f t="shared" si="4"/>
        <v/>
      </c>
      <c r="AV20" s="227"/>
      <c r="AW20" s="230" t="str">
        <f>AW21</f>
        <v/>
      </c>
      <c r="AX20" s="227"/>
      <c r="AY20" s="230" t="str">
        <f>AY21</f>
        <v/>
      </c>
      <c r="AZ20" s="227"/>
      <c r="BA20" s="230" t="str">
        <f>BA21</f>
        <v/>
      </c>
      <c r="BB20" s="227"/>
      <c r="BC20" s="230" t="str">
        <f>BC21</f>
        <v/>
      </c>
      <c r="BD20" s="227"/>
      <c r="BE20" s="230" t="str">
        <f>BE21</f>
        <v/>
      </c>
      <c r="BF20" s="227"/>
      <c r="BG20" s="230" t="str">
        <f>BG21</f>
        <v/>
      </c>
      <c r="BH20" s="1"/>
      <c r="FE20" s="90" t="str">
        <f ca="1">FE21</f>
        <v>Hide</v>
      </c>
      <c r="FF20" s="228"/>
      <c r="FG20" s="281"/>
      <c r="FH20" s="281"/>
      <c r="FI20" s="281"/>
      <c r="FJ20" s="281"/>
      <c r="FK20" s="281"/>
      <c r="FL20" s="281"/>
    </row>
    <row r="21" spans="1:168" ht="39.6" x14ac:dyDescent="0.25">
      <c r="A21" s="28" t="s">
        <v>526</v>
      </c>
      <c r="C21" s="176" t="s">
        <v>558</v>
      </c>
      <c r="D21" s="316" t="str">
        <f>IF(Cklst_Style=4,IF(FIND("--",$C$3)=11,MID($C$3,9,1)&amp;"."&amp;AI21,MID($C$3,9,2)&amp;"."&amp;AI21),IF(FIND("--",$C$3)=9,MID($C$3,7,1)&amp;"."&amp;AI21,MID($C$3,7,2)&amp;"."&amp;AI21))</f>
        <v>7.2</v>
      </c>
      <c r="E21" s="481" t="s">
        <v>826</v>
      </c>
      <c r="F21" s="177"/>
      <c r="G21" s="508" t="s">
        <v>203</v>
      </c>
      <c r="H21" s="181"/>
      <c r="I21" s="151" t="s">
        <v>216</v>
      </c>
      <c r="J21" s="143"/>
      <c r="K21" s="192"/>
      <c r="L21" s="482"/>
      <c r="M21" s="482"/>
      <c r="N21" s="482"/>
      <c r="O21" s="482"/>
      <c r="Q21" s="1"/>
      <c r="R21" s="171"/>
      <c r="S21" s="171"/>
      <c r="T21" s="171"/>
      <c r="U21" s="171"/>
      <c r="AE21" s="11" t="b">
        <f>IF(F21=CHAR(80),TRUE,FALSE)</f>
        <v>0</v>
      </c>
      <c r="AF21" s="122" t="b">
        <f>IF(H21=CHAR(80),TRUE,FALSE)</f>
        <v>0</v>
      </c>
      <c r="AG21" s="12" t="b">
        <f>IF(OR(C21=CHAR(80),C21="."),TRUE,FALSE)</f>
        <v>1</v>
      </c>
      <c r="AH21" s="218">
        <v>0</v>
      </c>
      <c r="AI21" s="169">
        <v>2</v>
      </c>
      <c r="AJ21" s="160"/>
      <c r="AK21" s="160" t="b">
        <v>1</v>
      </c>
      <c r="AL21" s="161"/>
      <c r="AM21" s="1"/>
      <c r="AN21" s="1"/>
      <c r="AO21" s="1"/>
      <c r="AP21" s="1"/>
      <c r="AQ21" s="1"/>
      <c r="AR21" s="1"/>
      <c r="AS21" s="1"/>
      <c r="AT21" s="230" t="str">
        <f t="shared" si="5"/>
        <v/>
      </c>
      <c r="AU21" s="231" t="str">
        <f t="shared" si="4"/>
        <v>7.2</v>
      </c>
      <c r="AV21" s="318"/>
      <c r="AW21" s="230" t="str">
        <f>IF(AND(Setup_Flag=1,AV21="",$C21=""),FALSE,"")</f>
        <v/>
      </c>
      <c r="AX21" s="318"/>
      <c r="AY21" s="230" t="str">
        <f>IF(AND(MR2_Flag=1,AX21="",$C21=""),FALSE,"")</f>
        <v/>
      </c>
      <c r="AZ21" s="318"/>
      <c r="BA21" s="230" t="str">
        <f>IF(AND(DP_Flag=1,AZ21="",$C21=""),FALSE,"")</f>
        <v/>
      </c>
      <c r="BB21" s="318"/>
      <c r="BC21" s="230" t="str">
        <f>IF(AND(SS_Flag=1,BB21="",$C21=""),FALSE,"")</f>
        <v/>
      </c>
      <c r="BD21" s="318"/>
      <c r="BE21" s="230" t="str">
        <f>IF(AND(SP_Flag=1,BD21="",$C21=""),FALSE,"")</f>
        <v/>
      </c>
      <c r="BF21" s="318"/>
      <c r="BG21" s="230" t="str">
        <f>IF(AND(FM_Flag=1,BF21="",$C21=""),FALSE,"")</f>
        <v/>
      </c>
      <c r="BH21" s="1"/>
      <c r="BI21" s="268"/>
      <c r="BJ21" s="269" t="s">
        <v>675</v>
      </c>
      <c r="BK21" s="269" t="s">
        <v>675</v>
      </c>
      <c r="BL21" s="269" t="s">
        <v>675</v>
      </c>
      <c r="BM21" s="269" t="s">
        <v>675</v>
      </c>
      <c r="BN21" s="269" t="s">
        <v>675</v>
      </c>
      <c r="BO21" s="269" t="s">
        <v>675</v>
      </c>
      <c r="BP21" s="270" t="str">
        <f ca="1">IF(OR(BI$16=0,BR$16&lt;&gt;0),"",IF(OFFSET(BI21,0,BI$16)="Y",1,IF(OFFSET(BI21,0,BI$16)="N",0,"")))</f>
        <v/>
      </c>
      <c r="BQ21" s="278"/>
      <c r="BR21" s="268"/>
      <c r="BS21" s="269" t="s">
        <v>675</v>
      </c>
      <c r="BT21" s="269" t="s">
        <v>675</v>
      </c>
      <c r="BU21" s="269" t="s">
        <v>675</v>
      </c>
      <c r="BV21" s="269" t="s">
        <v>675</v>
      </c>
      <c r="BW21" s="269" t="s">
        <v>675</v>
      </c>
      <c r="BX21" s="269" t="s">
        <v>675</v>
      </c>
      <c r="BY21" s="269" t="s">
        <v>675</v>
      </c>
      <c r="BZ21" s="269" t="s">
        <v>675</v>
      </c>
      <c r="CA21" s="269" t="s">
        <v>675</v>
      </c>
      <c r="CB21" s="269" t="s">
        <v>675</v>
      </c>
      <c r="CC21" s="269" t="s">
        <v>675</v>
      </c>
      <c r="CD21" s="269" t="s">
        <v>675</v>
      </c>
      <c r="CE21" s="269" t="s">
        <v>675</v>
      </c>
      <c r="CF21" s="269" t="s">
        <v>675</v>
      </c>
      <c r="CG21" s="269" t="s">
        <v>675</v>
      </c>
      <c r="CH21" s="269" t="s">
        <v>675</v>
      </c>
      <c r="CI21" s="269" t="s">
        <v>675</v>
      </c>
      <c r="CJ21" s="269" t="s">
        <v>675</v>
      </c>
      <c r="CK21" s="269" t="s">
        <v>675</v>
      </c>
      <c r="CL21" s="270" t="str">
        <f ca="1">IF(BR$16=0,"",IF(OFFSET(BR21,0,BR$16)="Y",1,IF(OFFSET(BR21,0,BR$16)="N",0,"")))</f>
        <v/>
      </c>
      <c r="CM21" s="278"/>
      <c r="CN21" s="268"/>
      <c r="CO21" s="269" t="s">
        <v>675</v>
      </c>
      <c r="CP21" s="269" t="s">
        <v>675</v>
      </c>
      <c r="CQ21" s="269" t="s">
        <v>675</v>
      </c>
      <c r="CR21" s="269" t="s">
        <v>675</v>
      </c>
      <c r="CS21" s="269" t="s">
        <v>675</v>
      </c>
      <c r="CT21" s="270" t="str">
        <f ca="1">IF(OR(CN$16=0,CW$16&lt;&gt;0),"",IF(CW$16=1,0,IF(OFFSET(CN21,0,CN$16)="Y",1,IF(OFFSET(CN21,0,CN$16)="N",0,""))))</f>
        <v/>
      </c>
      <c r="CU21" s="188"/>
      <c r="CV21" s="268"/>
      <c r="CW21" s="269" t="s">
        <v>675</v>
      </c>
      <c r="CX21" s="269" t="s">
        <v>675</v>
      </c>
      <c r="CY21" s="269" t="s">
        <v>675</v>
      </c>
      <c r="CZ21" s="269" t="s">
        <v>675</v>
      </c>
      <c r="DA21" s="269" t="s">
        <v>675</v>
      </c>
      <c r="DB21" s="269" t="s">
        <v>675</v>
      </c>
      <c r="DC21" s="269" t="s">
        <v>675</v>
      </c>
      <c r="DD21" s="269" t="s">
        <v>675</v>
      </c>
      <c r="DE21" s="269" t="s">
        <v>675</v>
      </c>
      <c r="DF21" s="270" t="str">
        <f>IF(CV$16=0,"",IF(OR(AND(CW$16=1,CW21="Y"),AND(CX$16=1,CX21="Y"),AND(CY$16=1,CY21="Y"),AND(CZ$16=1,CZ21="Y"),AND(DA$16=1,DA21="Y"),AND(DB$16=1,DB21="Y"),AND(DC$16=1,DC21="Y"),AND(DD$16=1,DD21="Y"),AND(DE$16=1,DE21="Y")),1,IF(OR(AND(CW$16=1,CW21="N"),AND(CX$16=1,CX21="N"),AND(CY$16=1,CY21="N"),AND(CZ$16=1,CZ21="N"),AND(DA$16=1,DA21="N"),AND(DB$16=1,DB21="N"),AND(DC$16=1,DC21="N"),AND(DD$16=1,DD21="N"),AND(DE$16=1,DE21="N")),0,"")))</f>
        <v/>
      </c>
      <c r="DG21" s="188"/>
      <c r="DH21" s="268"/>
      <c r="DI21" s="269" t="s">
        <v>675</v>
      </c>
      <c r="DJ21" s="269" t="s">
        <v>675</v>
      </c>
      <c r="DK21" s="270" t="str">
        <f ca="1">IF(DH$16=0,"",IF(OFFSET(DH21,0,DH$16)="Y",1,IF(OFFSET(DH21,0,DH$16)="N",0,"")))</f>
        <v/>
      </c>
      <c r="DL21" s="188"/>
      <c r="DM21" s="268"/>
      <c r="DN21" s="269" t="s">
        <v>675</v>
      </c>
      <c r="DO21" s="269" t="s">
        <v>675</v>
      </c>
      <c r="DP21" s="270" t="str">
        <f ca="1">IF(DM$16=0,"",IF(OFFSET(DM21,0,DM$16)="Y",1,IF(OFFSET(DM21,0,DM$16)="N",0,"")))</f>
        <v/>
      </c>
      <c r="DQ21" s="188"/>
      <c r="DR21" s="268"/>
      <c r="DS21" s="269" t="s">
        <v>676</v>
      </c>
      <c r="DT21" s="279"/>
      <c r="DU21" s="270" t="str">
        <f ca="1">IF(DR$16=0,"",IF(AND(OFFSET(DR21,0,1)="Y",DS$16="Yes"),1,IF(OFFSET(DR21,0,1)="N",1,0)))</f>
        <v/>
      </c>
      <c r="DV21" s="188"/>
      <c r="DW21" s="268"/>
      <c r="DX21" s="269" t="s">
        <v>676</v>
      </c>
      <c r="DY21" s="279"/>
      <c r="DZ21" s="270" t="str">
        <f ca="1">IF(DW$16=0,"",IF(AND(OFFSET(DW21,0,1)="Y",DX$16="Yes"),1,IF(OFFSET(DW21,0,1)="N",1,0)))</f>
        <v/>
      </c>
      <c r="EA21" s="188"/>
      <c r="EB21" s="268"/>
      <c r="EC21" s="269" t="s">
        <v>676</v>
      </c>
      <c r="ED21" s="279"/>
      <c r="EE21" s="270" t="str">
        <f ca="1">IF(EB$16=0,"",IF(AND(OFFSET(EB21,0,1)="Y",EC$16="Yes"),1,IF(OFFSET(EB21,0,1)="N",1,0)))</f>
        <v/>
      </c>
      <c r="EF21" s="188"/>
      <c r="EG21" s="268"/>
      <c r="EH21" s="269" t="s">
        <v>676</v>
      </c>
      <c r="EI21" s="279"/>
      <c r="EJ21" s="270" t="str">
        <f ca="1">IF(EG$16=0,"",IF(AND(OFFSET(EG21,0,1)="Y",EH$16="Yes"),1,IF(OFFSET(EG21,0,1)="N",1,0)))</f>
        <v/>
      </c>
      <c r="EK21" s="188"/>
      <c r="EL21" s="268"/>
      <c r="EM21" s="269" t="s">
        <v>676</v>
      </c>
      <c r="EN21" s="279"/>
      <c r="EO21" s="270" t="str">
        <f ca="1">IF(EL$16=0,"",IF(AND(OFFSET(EL21,0,1)="Y",EM$16="Yes"),1,IF(OFFSET(EL21,0,1)="N",1,0)))</f>
        <v/>
      </c>
      <c r="EP21" s="271"/>
      <c r="EQ21" s="509" t="str">
        <f ca="1">BP21</f>
        <v/>
      </c>
      <c r="ER21" s="509" t="str">
        <f t="shared" ref="ER21" ca="1" si="19">CL21</f>
        <v/>
      </c>
      <c r="ES21" s="509" t="str">
        <f t="shared" ref="ES21" ca="1" si="20">CT21</f>
        <v/>
      </c>
      <c r="ET21" s="509" t="str">
        <f t="shared" ref="ET21" si="21">DF21</f>
        <v/>
      </c>
      <c r="EU21" s="509" t="str">
        <f t="shared" ref="EU21" ca="1" si="22">DK21</f>
        <v/>
      </c>
      <c r="EV21" s="509" t="str">
        <f t="shared" ref="EV21" ca="1" si="23">DP21</f>
        <v/>
      </c>
      <c r="EW21" s="509" t="str">
        <f t="shared" ref="EW21" ca="1" si="24">DU21</f>
        <v/>
      </c>
      <c r="EX21" s="509" t="str">
        <f t="shared" ref="EX21" ca="1" si="25">DZ21</f>
        <v/>
      </c>
      <c r="EY21" s="509" t="str">
        <f t="shared" ref="EY21" ca="1" si="26">EE21</f>
        <v/>
      </c>
      <c r="EZ21" s="509" t="str">
        <f t="shared" ref="EZ21" ca="1" si="27">EJ21</f>
        <v/>
      </c>
      <c r="FA21" s="509" t="str">
        <f t="shared" ref="FA21" ca="1" si="28">EO21</f>
        <v/>
      </c>
      <c r="FC21" s="509">
        <f t="shared" ref="FC21" ca="1" si="29">COUNTA(EQ21:FA21)-COUNTBLANK(EQ21:FA21)</f>
        <v>0</v>
      </c>
      <c r="FD21" s="280">
        <f t="shared" ref="FD21" ca="1" si="30">SUM(EQ21:FA21)</f>
        <v>0</v>
      </c>
      <c r="FE21" s="280" t="str">
        <f t="shared" ref="FE21" ca="1" si="31">IF(AND(FC21=FD21,FD21&gt;0),"Show","Hide")</f>
        <v>Hide</v>
      </c>
      <c r="FF21" s="228"/>
      <c r="FG21" s="281"/>
      <c r="FH21" s="281"/>
      <c r="FI21" s="281"/>
      <c r="FJ21" s="281"/>
      <c r="FK21" s="281"/>
      <c r="FL21" s="281"/>
    </row>
    <row r="22" spans="1:168" ht="6" customHeight="1" x14ac:dyDescent="0.25">
      <c r="A22" s="28" t="s">
        <v>526</v>
      </c>
      <c r="C22" s="93"/>
      <c r="D22" s="128"/>
      <c r="E22" s="86"/>
      <c r="F22" s="195"/>
      <c r="G22" s="153"/>
      <c r="H22" s="182"/>
      <c r="I22" s="196"/>
      <c r="J22" s="96"/>
      <c r="K22" s="196"/>
      <c r="L22" s="127"/>
      <c r="M22" s="127"/>
      <c r="N22" s="127"/>
      <c r="O22" s="127"/>
      <c r="Q22" s="1"/>
      <c r="AE22" s="11"/>
      <c r="AF22" s="122"/>
      <c r="AG22" s="12" t="b">
        <f>AG21</f>
        <v>1</v>
      </c>
      <c r="AH22" s="12"/>
      <c r="AI22" s="168"/>
      <c r="AJ22" s="166"/>
      <c r="AK22" s="166"/>
      <c r="AL22" s="167"/>
      <c r="AM22" s="1"/>
      <c r="AN22" s="1"/>
      <c r="AO22" s="1"/>
      <c r="AP22" s="1"/>
      <c r="AQ22" s="1"/>
      <c r="AR22" s="1"/>
      <c r="AS22" s="1"/>
      <c r="AT22" s="230" t="str">
        <f t="shared" si="5"/>
        <v/>
      </c>
      <c r="AU22" s="231" t="str">
        <f t="shared" si="4"/>
        <v/>
      </c>
      <c r="AV22" s="227"/>
      <c r="AW22" s="230" t="str">
        <f>AW21</f>
        <v/>
      </c>
      <c r="AX22" s="227"/>
      <c r="AY22" s="230" t="str">
        <f>AY21</f>
        <v/>
      </c>
      <c r="AZ22" s="227"/>
      <c r="BA22" s="230" t="str">
        <f>BA21</f>
        <v/>
      </c>
      <c r="BB22" s="227"/>
      <c r="BC22" s="230" t="str">
        <f>BC21</f>
        <v/>
      </c>
      <c r="BD22" s="227"/>
      <c r="BE22" s="230" t="str">
        <f>BE21</f>
        <v/>
      </c>
      <c r="BF22" s="227"/>
      <c r="BG22" s="230" t="str">
        <f>BG21</f>
        <v/>
      </c>
      <c r="BH22" s="1"/>
      <c r="FE22" s="90" t="str">
        <f ca="1">FE21</f>
        <v>Hide</v>
      </c>
      <c r="FF22" s="228"/>
      <c r="FG22" s="281"/>
      <c r="FH22" s="281"/>
      <c r="FI22" s="281"/>
      <c r="FJ22" s="281"/>
      <c r="FK22" s="281"/>
      <c r="FL22" s="281"/>
    </row>
    <row r="23" spans="1:168" ht="6" customHeight="1" x14ac:dyDescent="0.25">
      <c r="A23" s="28" t="s">
        <v>526</v>
      </c>
      <c r="C23" s="92"/>
      <c r="D23" s="3"/>
      <c r="E23" s="82"/>
      <c r="F23" s="191"/>
      <c r="G23" s="154"/>
      <c r="H23" s="187"/>
      <c r="I23" s="192"/>
      <c r="J23" s="94"/>
      <c r="K23" s="192"/>
      <c r="L23" s="507"/>
      <c r="M23" s="507"/>
      <c r="N23" s="507"/>
      <c r="O23" s="507"/>
      <c r="Q23" s="1"/>
      <c r="AE23" s="11"/>
      <c r="AF23" s="122"/>
      <c r="AG23" s="124" t="b">
        <f>AG24</f>
        <v>1</v>
      </c>
      <c r="AH23" s="124"/>
      <c r="AI23" s="168"/>
      <c r="AJ23" s="166"/>
      <c r="AK23" s="166"/>
      <c r="AL23" s="167"/>
      <c r="AM23" s="1"/>
      <c r="AN23" s="1"/>
      <c r="AO23" s="1"/>
      <c r="AP23" s="1"/>
      <c r="AQ23" s="1"/>
      <c r="AR23" s="1"/>
      <c r="AS23" s="1"/>
      <c r="AT23" s="230" t="str">
        <f t="shared" si="5"/>
        <v/>
      </c>
      <c r="AU23" s="231" t="str">
        <f t="shared" si="4"/>
        <v/>
      </c>
      <c r="AV23" s="227"/>
      <c r="AW23" s="230" t="str">
        <f>AW24</f>
        <v/>
      </c>
      <c r="AX23" s="227"/>
      <c r="AY23" s="230" t="str">
        <f>AY24</f>
        <v/>
      </c>
      <c r="AZ23" s="227"/>
      <c r="BA23" s="230" t="str">
        <f>BA24</f>
        <v/>
      </c>
      <c r="BB23" s="227"/>
      <c r="BC23" s="230" t="str">
        <f>BC24</f>
        <v/>
      </c>
      <c r="BD23" s="227"/>
      <c r="BE23" s="230" t="str">
        <f>BE24</f>
        <v/>
      </c>
      <c r="BF23" s="227"/>
      <c r="BG23" s="230" t="str">
        <f>BG24</f>
        <v/>
      </c>
      <c r="BH23" s="1"/>
      <c r="FE23" s="90" t="str">
        <f ca="1">FE24</f>
        <v>Hide</v>
      </c>
      <c r="FF23" s="228"/>
      <c r="FG23" s="281"/>
      <c r="FH23" s="281"/>
      <c r="FI23" s="281"/>
      <c r="FJ23" s="281"/>
      <c r="FK23" s="281"/>
      <c r="FL23" s="281"/>
    </row>
    <row r="24" spans="1:168" ht="26.4" x14ac:dyDescent="0.25">
      <c r="A24" s="28" t="s">
        <v>526</v>
      </c>
      <c r="C24" s="176" t="s">
        <v>558</v>
      </c>
      <c r="D24" s="316" t="str">
        <f>IF(Cklst_Style=4,IF(FIND("--",$C$3)=11,MID($C$3,9,1)&amp;"."&amp;AI24,MID($C$3,9,2)&amp;"."&amp;AI24),IF(FIND("--",$C$3)=9,MID($C$3,7,1)&amp;"."&amp;AI24,MID($C$3,7,2)&amp;"."&amp;AI24))</f>
        <v>7.3</v>
      </c>
      <c r="E24" s="481" t="s">
        <v>827</v>
      </c>
      <c r="F24" s="177"/>
      <c r="G24" s="508" t="s">
        <v>203</v>
      </c>
      <c r="H24" s="181"/>
      <c r="I24" s="151" t="s">
        <v>216</v>
      </c>
      <c r="J24" s="143"/>
      <c r="K24" s="192"/>
      <c r="L24" s="482"/>
      <c r="M24" s="482"/>
      <c r="N24" s="482"/>
      <c r="O24" s="482"/>
      <c r="Q24" s="1"/>
      <c r="R24" s="171"/>
      <c r="S24" s="171"/>
      <c r="T24" s="171"/>
      <c r="U24" s="171"/>
      <c r="AE24" s="11" t="b">
        <f>IF(F24=CHAR(80),TRUE,FALSE)</f>
        <v>0</v>
      </c>
      <c r="AF24" s="122" t="b">
        <f>IF(H24=CHAR(80),TRUE,FALSE)</f>
        <v>0</v>
      </c>
      <c r="AG24" s="12" t="b">
        <f>IF(OR(C24=CHAR(80),C24="."),TRUE,FALSE)</f>
        <v>1</v>
      </c>
      <c r="AH24" s="218">
        <v>0</v>
      </c>
      <c r="AI24" s="169">
        <v>3</v>
      </c>
      <c r="AJ24" s="160"/>
      <c r="AK24" s="160" t="b">
        <v>1</v>
      </c>
      <c r="AL24" s="161"/>
      <c r="AM24" s="1"/>
      <c r="AN24" s="1"/>
      <c r="AO24" s="1"/>
      <c r="AP24" s="1"/>
      <c r="AQ24" s="1"/>
      <c r="AR24" s="1"/>
      <c r="AS24" s="1"/>
      <c r="AT24" s="230" t="str">
        <f t="shared" si="5"/>
        <v/>
      </c>
      <c r="AU24" s="231" t="str">
        <f t="shared" si="4"/>
        <v>7.3</v>
      </c>
      <c r="AV24" s="318"/>
      <c r="AW24" s="230" t="str">
        <f>IF(AND(Setup_Flag=1,AV24="",$C24=""),FALSE,"")</f>
        <v/>
      </c>
      <c r="AX24" s="318"/>
      <c r="AY24" s="230" t="str">
        <f>IF(AND(MR2_Flag=1,AX24="",$C24=""),FALSE,"")</f>
        <v/>
      </c>
      <c r="AZ24" s="318"/>
      <c r="BA24" s="230" t="str">
        <f>IF(AND(DP_Flag=1,AZ24="",$C24=""),FALSE,"")</f>
        <v/>
      </c>
      <c r="BB24" s="318"/>
      <c r="BC24" s="230" t="str">
        <f>IF(AND(SS_Flag=1,BB24="",$C24=""),FALSE,"")</f>
        <v/>
      </c>
      <c r="BD24" s="318"/>
      <c r="BE24" s="230" t="str">
        <f>IF(AND(SP_Flag=1,BD24="",$C24=""),FALSE,"")</f>
        <v/>
      </c>
      <c r="BF24" s="318"/>
      <c r="BG24" s="230" t="str">
        <f>IF(AND(FM_Flag=1,BF24="",$C24=""),FALSE,"")</f>
        <v/>
      </c>
      <c r="BH24" s="1"/>
      <c r="BI24" s="268"/>
      <c r="BJ24" s="269" t="s">
        <v>675</v>
      </c>
      <c r="BK24" s="269" t="s">
        <v>675</v>
      </c>
      <c r="BL24" s="269" t="s">
        <v>675</v>
      </c>
      <c r="BM24" s="269" t="s">
        <v>675</v>
      </c>
      <c r="BN24" s="269" t="s">
        <v>675</v>
      </c>
      <c r="BO24" s="269" t="s">
        <v>675</v>
      </c>
      <c r="BP24" s="270" t="str">
        <f ca="1">IF(OR(BI$16=0,BR$16&lt;&gt;0),"",IF(OFFSET(BI24,0,BI$16)="Y",1,IF(OFFSET(BI24,0,BI$16)="N",0,"")))</f>
        <v/>
      </c>
      <c r="BQ24" s="278"/>
      <c r="BR24" s="268"/>
      <c r="BS24" s="269" t="s">
        <v>675</v>
      </c>
      <c r="BT24" s="269" t="s">
        <v>675</v>
      </c>
      <c r="BU24" s="269" t="s">
        <v>675</v>
      </c>
      <c r="BV24" s="269" t="s">
        <v>675</v>
      </c>
      <c r="BW24" s="269" t="s">
        <v>675</v>
      </c>
      <c r="BX24" s="269" t="s">
        <v>675</v>
      </c>
      <c r="BY24" s="269" t="s">
        <v>675</v>
      </c>
      <c r="BZ24" s="269" t="s">
        <v>675</v>
      </c>
      <c r="CA24" s="269" t="s">
        <v>675</v>
      </c>
      <c r="CB24" s="269" t="s">
        <v>675</v>
      </c>
      <c r="CC24" s="269" t="s">
        <v>675</v>
      </c>
      <c r="CD24" s="269" t="s">
        <v>675</v>
      </c>
      <c r="CE24" s="269" t="s">
        <v>675</v>
      </c>
      <c r="CF24" s="269" t="s">
        <v>675</v>
      </c>
      <c r="CG24" s="269" t="s">
        <v>675</v>
      </c>
      <c r="CH24" s="269" t="s">
        <v>675</v>
      </c>
      <c r="CI24" s="269" t="s">
        <v>675</v>
      </c>
      <c r="CJ24" s="269" t="s">
        <v>675</v>
      </c>
      <c r="CK24" s="269" t="s">
        <v>675</v>
      </c>
      <c r="CL24" s="270" t="str">
        <f ca="1">IF(BR$16=0,"",IF(OFFSET(BR24,0,BR$16)="Y",1,IF(OFFSET(BR24,0,BR$16)="N",0,"")))</f>
        <v/>
      </c>
      <c r="CM24" s="278"/>
      <c r="CN24" s="268"/>
      <c r="CO24" s="269" t="s">
        <v>675</v>
      </c>
      <c r="CP24" s="269" t="s">
        <v>675</v>
      </c>
      <c r="CQ24" s="269" t="s">
        <v>675</v>
      </c>
      <c r="CR24" s="269" t="s">
        <v>675</v>
      </c>
      <c r="CS24" s="269" t="s">
        <v>675</v>
      </c>
      <c r="CT24" s="270" t="str">
        <f ca="1">IF(OR(CN$16=0,CW$16&lt;&gt;0),"",IF(CW$16=1,0,IF(OFFSET(CN24,0,CN$16)="Y",1,IF(OFFSET(CN24,0,CN$16)="N",0,""))))</f>
        <v/>
      </c>
      <c r="CU24" s="188"/>
      <c r="CV24" s="268"/>
      <c r="CW24" s="269" t="s">
        <v>675</v>
      </c>
      <c r="CX24" s="269" t="s">
        <v>675</v>
      </c>
      <c r="CY24" s="269" t="s">
        <v>675</v>
      </c>
      <c r="CZ24" s="269" t="s">
        <v>675</v>
      </c>
      <c r="DA24" s="269" t="s">
        <v>675</v>
      </c>
      <c r="DB24" s="269" t="s">
        <v>675</v>
      </c>
      <c r="DC24" s="269" t="s">
        <v>675</v>
      </c>
      <c r="DD24" s="269" t="s">
        <v>675</v>
      </c>
      <c r="DE24" s="269" t="s">
        <v>675</v>
      </c>
      <c r="DF24" s="270" t="str">
        <f>IF(CV$16=0,"",IF(OR(AND(CW$16=1,CW24="Y"),AND(CX$16=1,CX24="Y"),AND(CY$16=1,CY24="Y"),AND(CZ$16=1,CZ24="Y"),AND(DA$16=1,DA24="Y"),AND(DB$16=1,DB24="Y"),AND(DC$16=1,DC24="Y"),AND(DD$16=1,DD24="Y"),AND(DE$16=1,DE24="Y")),1,IF(OR(AND(CW$16=1,CW24="N"),AND(CX$16=1,CX24="N"),AND(CY$16=1,CY24="N"),AND(CZ$16=1,CZ24="N"),AND(DA$16=1,DA24="N"),AND(DB$16=1,DB24="N"),AND(DC$16=1,DC24="N"),AND(DD$16=1,DD24="N"),AND(DE$16=1,DE24="N")),0,"")))</f>
        <v/>
      </c>
      <c r="DG24" s="188"/>
      <c r="DH24" s="268"/>
      <c r="DI24" s="269" t="s">
        <v>675</v>
      </c>
      <c r="DJ24" s="269" t="s">
        <v>675</v>
      </c>
      <c r="DK24" s="270" t="str">
        <f ca="1">IF(DH$16=0,"",IF(OFFSET(DH24,0,DH$16)="Y",1,IF(OFFSET(DH24,0,DH$16)="N",0,"")))</f>
        <v/>
      </c>
      <c r="DL24" s="188"/>
      <c r="DM24" s="268"/>
      <c r="DN24" s="269" t="s">
        <v>675</v>
      </c>
      <c r="DO24" s="269" t="s">
        <v>675</v>
      </c>
      <c r="DP24" s="270" t="str">
        <f ca="1">IF(DM$16=0,"",IF(OFFSET(DM24,0,DM$16)="Y",1,IF(OFFSET(DM24,0,DM$16)="N",0,"")))</f>
        <v/>
      </c>
      <c r="DQ24" s="188"/>
      <c r="DR24" s="268"/>
      <c r="DS24" s="269" t="s">
        <v>676</v>
      </c>
      <c r="DT24" s="279"/>
      <c r="DU24" s="270" t="str">
        <f ca="1">IF(DR$16=0,"",IF(AND(OFFSET(DR24,0,1)="Y",DS$16="Yes"),1,IF(OFFSET(DR24,0,1)="N",1,0)))</f>
        <v/>
      </c>
      <c r="DV24" s="188"/>
      <c r="DW24" s="268"/>
      <c r="DX24" s="269" t="s">
        <v>676</v>
      </c>
      <c r="DY24" s="279"/>
      <c r="DZ24" s="270" t="str">
        <f ca="1">IF(DW$16=0,"",IF(AND(OFFSET(DW24,0,1)="Y",DX$16="Yes"),1,IF(OFFSET(DW24,0,1)="N",1,0)))</f>
        <v/>
      </c>
      <c r="EA24" s="188"/>
      <c r="EB24" s="268"/>
      <c r="EC24" s="269" t="s">
        <v>676</v>
      </c>
      <c r="ED24" s="279"/>
      <c r="EE24" s="270" t="str">
        <f ca="1">IF(EB$16=0,"",IF(AND(OFFSET(EB24,0,1)="Y",EC$16="Yes"),1,IF(OFFSET(EB24,0,1)="N",1,0)))</f>
        <v/>
      </c>
      <c r="EF24" s="188"/>
      <c r="EG24" s="268"/>
      <c r="EH24" s="269" t="s">
        <v>676</v>
      </c>
      <c r="EI24" s="279"/>
      <c r="EJ24" s="270" t="str">
        <f ca="1">IF(EG$16=0,"",IF(AND(OFFSET(EG24,0,1)="Y",EH$16="Yes"),1,IF(OFFSET(EG24,0,1)="N",1,0)))</f>
        <v/>
      </c>
      <c r="EK24" s="188"/>
      <c r="EL24" s="268"/>
      <c r="EM24" s="269" t="s">
        <v>676</v>
      </c>
      <c r="EN24" s="279"/>
      <c r="EO24" s="270" t="str">
        <f ca="1">IF(EL$16=0,"",IF(AND(OFFSET(EL24,0,1)="Y",EM$16="Yes"),1,IF(OFFSET(EL24,0,1)="N",1,0)))</f>
        <v/>
      </c>
      <c r="EP24" s="271"/>
      <c r="EQ24" s="509" t="str">
        <f ca="1">BP24</f>
        <v/>
      </c>
      <c r="ER24" s="509" t="str">
        <f t="shared" ref="ER24" ca="1" si="32">CL24</f>
        <v/>
      </c>
      <c r="ES24" s="509" t="str">
        <f t="shared" ref="ES24" ca="1" si="33">CT24</f>
        <v/>
      </c>
      <c r="ET24" s="509" t="str">
        <f t="shared" ref="ET24" si="34">DF24</f>
        <v/>
      </c>
      <c r="EU24" s="509" t="str">
        <f t="shared" ref="EU24" ca="1" si="35">DK24</f>
        <v/>
      </c>
      <c r="EV24" s="509" t="str">
        <f t="shared" ref="EV24" ca="1" si="36">DP24</f>
        <v/>
      </c>
      <c r="EW24" s="509" t="str">
        <f t="shared" ref="EW24" ca="1" si="37">DU24</f>
        <v/>
      </c>
      <c r="EX24" s="509" t="str">
        <f t="shared" ref="EX24" ca="1" si="38">DZ24</f>
        <v/>
      </c>
      <c r="EY24" s="509" t="str">
        <f t="shared" ref="EY24" ca="1" si="39">EE24</f>
        <v/>
      </c>
      <c r="EZ24" s="509" t="str">
        <f t="shared" ref="EZ24" ca="1" si="40">EJ24</f>
        <v/>
      </c>
      <c r="FA24" s="509" t="str">
        <f t="shared" ref="FA24" ca="1" si="41">EO24</f>
        <v/>
      </c>
      <c r="FC24" s="509">
        <f t="shared" ref="FC24" ca="1" si="42">COUNTA(EQ24:FA24)-COUNTBLANK(EQ24:FA24)</f>
        <v>0</v>
      </c>
      <c r="FD24" s="280">
        <f t="shared" ref="FD24" ca="1" si="43">SUM(EQ24:FA24)</f>
        <v>0</v>
      </c>
      <c r="FE24" s="280" t="str">
        <f t="shared" ref="FE24" ca="1" si="44">IF(AND(FC24=FD24,FD24&gt;0),"Show","Hide")</f>
        <v>Hide</v>
      </c>
      <c r="FF24" s="228"/>
      <c r="FG24" s="281"/>
      <c r="FH24" s="281"/>
      <c r="FI24" s="281"/>
      <c r="FJ24" s="281"/>
      <c r="FK24" s="281"/>
      <c r="FL24" s="281"/>
    </row>
    <row r="25" spans="1:168" ht="6" customHeight="1" x14ac:dyDescent="0.25">
      <c r="A25" s="28" t="s">
        <v>526</v>
      </c>
      <c r="C25" s="93"/>
      <c r="D25" s="128"/>
      <c r="E25" s="86"/>
      <c r="F25" s="195"/>
      <c r="G25" s="153"/>
      <c r="H25" s="182"/>
      <c r="I25" s="196"/>
      <c r="J25" s="96"/>
      <c r="K25" s="196"/>
      <c r="L25" s="127"/>
      <c r="M25" s="127"/>
      <c r="N25" s="127"/>
      <c r="O25" s="127"/>
      <c r="Q25" s="1"/>
      <c r="AE25" s="11"/>
      <c r="AF25" s="122"/>
      <c r="AG25" s="12" t="b">
        <f>AG24</f>
        <v>1</v>
      </c>
      <c r="AH25" s="12"/>
      <c r="AI25" s="168"/>
      <c r="AJ25" s="166"/>
      <c r="AK25" s="166"/>
      <c r="AL25" s="167"/>
      <c r="AM25" s="1"/>
      <c r="AN25" s="1"/>
      <c r="AO25" s="1"/>
      <c r="AP25" s="1"/>
      <c r="AQ25" s="1"/>
      <c r="AR25" s="1"/>
      <c r="AS25" s="1"/>
      <c r="AT25" s="230" t="str">
        <f t="shared" si="5"/>
        <v/>
      </c>
      <c r="AU25" s="231" t="str">
        <f t="shared" si="4"/>
        <v/>
      </c>
      <c r="AV25" s="227"/>
      <c r="AW25" s="230" t="str">
        <f>AW24</f>
        <v/>
      </c>
      <c r="AX25" s="227"/>
      <c r="AY25" s="230" t="str">
        <f>AY24</f>
        <v/>
      </c>
      <c r="AZ25" s="227"/>
      <c r="BA25" s="230" t="str">
        <f>BA24</f>
        <v/>
      </c>
      <c r="BB25" s="227"/>
      <c r="BC25" s="230" t="str">
        <f>BC24</f>
        <v/>
      </c>
      <c r="BD25" s="227"/>
      <c r="BE25" s="230" t="str">
        <f>BE24</f>
        <v/>
      </c>
      <c r="BF25" s="227"/>
      <c r="BG25" s="230" t="str">
        <f>BG24</f>
        <v/>
      </c>
      <c r="BH25" s="1"/>
      <c r="FE25" s="90" t="str">
        <f ca="1">FE24</f>
        <v>Hide</v>
      </c>
      <c r="FF25" s="228"/>
      <c r="FG25" s="281"/>
      <c r="FH25" s="281"/>
      <c r="FI25" s="281"/>
      <c r="FJ25" s="281"/>
      <c r="FK25" s="281"/>
      <c r="FL25" s="281"/>
    </row>
    <row r="26" spans="1:168" ht="6" customHeight="1" x14ac:dyDescent="0.25">
      <c r="A26" s="28" t="s">
        <v>526</v>
      </c>
      <c r="C26" s="92"/>
      <c r="D26" s="3"/>
      <c r="E26" s="82"/>
      <c r="F26" s="191"/>
      <c r="G26" s="154"/>
      <c r="H26" s="187"/>
      <c r="I26" s="192"/>
      <c r="J26" s="94"/>
      <c r="K26" s="192"/>
      <c r="L26" s="507"/>
      <c r="M26" s="507"/>
      <c r="N26" s="507"/>
      <c r="O26" s="507"/>
      <c r="Q26" s="1"/>
      <c r="AE26" s="11"/>
      <c r="AF26" s="122"/>
      <c r="AG26" s="124" t="b">
        <f>AG27</f>
        <v>1</v>
      </c>
      <c r="AH26" s="124"/>
      <c r="AI26" s="168"/>
      <c r="AJ26" s="166"/>
      <c r="AK26" s="166"/>
      <c r="AL26" s="167"/>
      <c r="AM26" s="1"/>
      <c r="AN26" s="1"/>
      <c r="AO26" s="1"/>
      <c r="AP26" s="1"/>
      <c r="AQ26" s="1"/>
      <c r="AR26" s="1"/>
      <c r="AS26" s="1"/>
      <c r="AT26" s="230" t="str">
        <f t="shared" si="5"/>
        <v/>
      </c>
      <c r="AU26" s="231" t="str">
        <f t="shared" si="4"/>
        <v/>
      </c>
      <c r="AV26" s="227"/>
      <c r="AW26" s="230" t="str">
        <f>AW27</f>
        <v/>
      </c>
      <c r="AX26" s="227"/>
      <c r="AY26" s="230" t="str">
        <f>AY27</f>
        <v/>
      </c>
      <c r="AZ26" s="227"/>
      <c r="BA26" s="230" t="str">
        <f>BA27</f>
        <v/>
      </c>
      <c r="BB26" s="227"/>
      <c r="BC26" s="230" t="str">
        <f>BC27</f>
        <v/>
      </c>
      <c r="BD26" s="227"/>
      <c r="BE26" s="230" t="str">
        <f>BE27</f>
        <v/>
      </c>
      <c r="BF26" s="227"/>
      <c r="BG26" s="230" t="str">
        <f>BG27</f>
        <v/>
      </c>
      <c r="BH26" s="1"/>
      <c r="FE26" s="90" t="str">
        <f ca="1">FE27</f>
        <v>Hide</v>
      </c>
      <c r="FF26" s="228"/>
      <c r="FG26" s="281"/>
      <c r="FH26" s="281"/>
      <c r="FI26" s="281"/>
      <c r="FJ26" s="281"/>
      <c r="FK26" s="281"/>
      <c r="FL26" s="281"/>
    </row>
    <row r="27" spans="1:168" ht="15" x14ac:dyDescent="0.25">
      <c r="A27" s="28" t="s">
        <v>526</v>
      </c>
      <c r="C27" s="176" t="s">
        <v>558</v>
      </c>
      <c r="D27" s="316" t="str">
        <f>IF(Cklst_Style=4,IF(FIND("--",$C$3)=11,MID($C$3,9,1)&amp;"."&amp;AI27,MID($C$3,9,2)&amp;"."&amp;AI27),IF(FIND("--",$C$3)=9,MID($C$3,7,1)&amp;"."&amp;AI27,MID($C$3,7,2)&amp;"."&amp;AI27))</f>
        <v>7.4</v>
      </c>
      <c r="E27" s="481" t="s">
        <v>828</v>
      </c>
      <c r="F27" s="177"/>
      <c r="G27" s="508" t="s">
        <v>203</v>
      </c>
      <c r="H27" s="181"/>
      <c r="I27" s="151" t="s">
        <v>216</v>
      </c>
      <c r="J27" s="143"/>
      <c r="K27" s="192"/>
      <c r="L27" s="482"/>
      <c r="M27" s="482"/>
      <c r="N27" s="482"/>
      <c r="O27" s="482"/>
      <c r="Q27" s="1"/>
      <c r="R27" s="171"/>
      <c r="S27" s="171"/>
      <c r="T27" s="171"/>
      <c r="U27" s="171"/>
      <c r="AE27" s="11" t="b">
        <f>IF(F27=CHAR(80),TRUE,FALSE)</f>
        <v>0</v>
      </c>
      <c r="AF27" s="122" t="b">
        <f>IF(H27=CHAR(80),TRUE,FALSE)</f>
        <v>0</v>
      </c>
      <c r="AG27" s="12" t="b">
        <f>IF(OR(C27=CHAR(80),C27="."),TRUE,FALSE)</f>
        <v>1</v>
      </c>
      <c r="AH27" s="218">
        <v>0</v>
      </c>
      <c r="AI27" s="169">
        <v>4</v>
      </c>
      <c r="AJ27" s="160"/>
      <c r="AK27" s="160" t="b">
        <v>1</v>
      </c>
      <c r="AL27" s="161"/>
      <c r="AM27" s="1"/>
      <c r="AN27" s="1"/>
      <c r="AO27" s="1"/>
      <c r="AP27" s="1"/>
      <c r="AQ27" s="1"/>
      <c r="AR27" s="1"/>
      <c r="AS27" s="1"/>
      <c r="AT27" s="230" t="str">
        <f t="shared" si="5"/>
        <v/>
      </c>
      <c r="AU27" s="231" t="str">
        <f t="shared" si="4"/>
        <v>7.4</v>
      </c>
      <c r="AV27" s="318"/>
      <c r="AW27" s="230" t="str">
        <f>IF(AND(Setup_Flag=1,AV27="",$C27=""),FALSE,"")</f>
        <v/>
      </c>
      <c r="AX27" s="318"/>
      <c r="AY27" s="230" t="str">
        <f>IF(AND(MR2_Flag=1,AX27="",$C27=""),FALSE,"")</f>
        <v/>
      </c>
      <c r="AZ27" s="318"/>
      <c r="BA27" s="230" t="str">
        <f>IF(AND(DP_Flag=1,AZ27="",$C27=""),FALSE,"")</f>
        <v/>
      </c>
      <c r="BB27" s="318"/>
      <c r="BC27" s="230" t="str">
        <f>IF(AND(SS_Flag=1,BB27="",$C27=""),FALSE,"")</f>
        <v/>
      </c>
      <c r="BD27" s="318"/>
      <c r="BE27" s="230" t="str">
        <f>IF(AND(SP_Flag=1,BD27="",$C27=""),FALSE,"")</f>
        <v/>
      </c>
      <c r="BF27" s="318"/>
      <c r="BG27" s="230" t="str">
        <f>IF(AND(FM_Flag=1,BF27="",$C27=""),FALSE,"")</f>
        <v/>
      </c>
      <c r="BH27" s="1"/>
      <c r="BI27" s="268"/>
      <c r="BJ27" s="269" t="s">
        <v>675</v>
      </c>
      <c r="BK27" s="269" t="s">
        <v>675</v>
      </c>
      <c r="BL27" s="269" t="s">
        <v>675</v>
      </c>
      <c r="BM27" s="269" t="s">
        <v>675</v>
      </c>
      <c r="BN27" s="269" t="s">
        <v>675</v>
      </c>
      <c r="BO27" s="269" t="s">
        <v>675</v>
      </c>
      <c r="BP27" s="270" t="str">
        <f ca="1">IF(OR(BI$16=0,BR$16&lt;&gt;0),"",IF(OFFSET(BI27,0,BI$16)="Y",1,IF(OFFSET(BI27,0,BI$16)="N",0,"")))</f>
        <v/>
      </c>
      <c r="BQ27" s="278"/>
      <c r="BR27" s="268"/>
      <c r="BS27" s="269" t="s">
        <v>675</v>
      </c>
      <c r="BT27" s="269" t="s">
        <v>675</v>
      </c>
      <c r="BU27" s="269" t="s">
        <v>675</v>
      </c>
      <c r="BV27" s="269" t="s">
        <v>675</v>
      </c>
      <c r="BW27" s="269" t="s">
        <v>675</v>
      </c>
      <c r="BX27" s="269" t="s">
        <v>675</v>
      </c>
      <c r="BY27" s="269" t="s">
        <v>675</v>
      </c>
      <c r="BZ27" s="269" t="s">
        <v>675</v>
      </c>
      <c r="CA27" s="269" t="s">
        <v>675</v>
      </c>
      <c r="CB27" s="269" t="s">
        <v>675</v>
      </c>
      <c r="CC27" s="269" t="s">
        <v>675</v>
      </c>
      <c r="CD27" s="269" t="s">
        <v>675</v>
      </c>
      <c r="CE27" s="269" t="s">
        <v>675</v>
      </c>
      <c r="CF27" s="269" t="s">
        <v>675</v>
      </c>
      <c r="CG27" s="269" t="s">
        <v>675</v>
      </c>
      <c r="CH27" s="269" t="s">
        <v>675</v>
      </c>
      <c r="CI27" s="269" t="s">
        <v>675</v>
      </c>
      <c r="CJ27" s="269" t="s">
        <v>675</v>
      </c>
      <c r="CK27" s="269" t="s">
        <v>675</v>
      </c>
      <c r="CL27" s="270" t="str">
        <f ca="1">IF(BR$16=0,"",IF(OFFSET(BR27,0,BR$16)="Y",1,IF(OFFSET(BR27,0,BR$16)="N",0,"")))</f>
        <v/>
      </c>
      <c r="CM27" s="278"/>
      <c r="CN27" s="268"/>
      <c r="CO27" s="269" t="s">
        <v>675</v>
      </c>
      <c r="CP27" s="269" t="s">
        <v>675</v>
      </c>
      <c r="CQ27" s="269" t="s">
        <v>675</v>
      </c>
      <c r="CR27" s="269" t="s">
        <v>675</v>
      </c>
      <c r="CS27" s="269" t="s">
        <v>675</v>
      </c>
      <c r="CT27" s="270" t="str">
        <f ca="1">IF(OR(CN$16=0,CW$16&lt;&gt;0),"",IF(CW$16=1,0,IF(OFFSET(CN27,0,CN$16)="Y",1,IF(OFFSET(CN27,0,CN$16)="N",0,""))))</f>
        <v/>
      </c>
      <c r="CU27" s="188"/>
      <c r="CV27" s="268"/>
      <c r="CW27" s="269" t="s">
        <v>675</v>
      </c>
      <c r="CX27" s="269" t="s">
        <v>675</v>
      </c>
      <c r="CY27" s="269" t="s">
        <v>675</v>
      </c>
      <c r="CZ27" s="269" t="s">
        <v>675</v>
      </c>
      <c r="DA27" s="269" t="s">
        <v>675</v>
      </c>
      <c r="DB27" s="269" t="s">
        <v>675</v>
      </c>
      <c r="DC27" s="269" t="s">
        <v>675</v>
      </c>
      <c r="DD27" s="269" t="s">
        <v>675</v>
      </c>
      <c r="DE27" s="269" t="s">
        <v>675</v>
      </c>
      <c r="DF27" s="270" t="str">
        <f>IF(CV$16=0,"",IF(OR(AND(CW$16=1,CW27="Y"),AND(CX$16=1,CX27="Y"),AND(CY$16=1,CY27="Y"),AND(CZ$16=1,CZ27="Y"),AND(DA$16=1,DA27="Y"),AND(DB$16=1,DB27="Y"),AND(DC$16=1,DC27="Y"),AND(DD$16=1,DD27="Y"),AND(DE$16=1,DE27="Y")),1,IF(OR(AND(CW$16=1,CW27="N"),AND(CX$16=1,CX27="N"),AND(CY$16=1,CY27="N"),AND(CZ$16=1,CZ27="N"),AND(DA$16=1,DA27="N"),AND(DB$16=1,DB27="N"),AND(DC$16=1,DC27="N"),AND(DD$16=1,DD27="N"),AND(DE$16=1,DE27="N")),0,"")))</f>
        <v/>
      </c>
      <c r="DG27" s="188"/>
      <c r="DH27" s="268"/>
      <c r="DI27" s="269" t="s">
        <v>675</v>
      </c>
      <c r="DJ27" s="269" t="s">
        <v>675</v>
      </c>
      <c r="DK27" s="270" t="str">
        <f ca="1">IF(DH$16=0,"",IF(OFFSET(DH27,0,DH$16)="Y",1,IF(OFFSET(DH27,0,DH$16)="N",0,"")))</f>
        <v/>
      </c>
      <c r="DL27" s="188"/>
      <c r="DM27" s="268"/>
      <c r="DN27" s="269" t="s">
        <v>675</v>
      </c>
      <c r="DO27" s="269" t="s">
        <v>675</v>
      </c>
      <c r="DP27" s="270" t="str">
        <f ca="1">IF(DM$16=0,"",IF(OFFSET(DM27,0,DM$16)="Y",1,IF(OFFSET(DM27,0,DM$16)="N",0,"")))</f>
        <v/>
      </c>
      <c r="DQ27" s="188"/>
      <c r="DR27" s="268"/>
      <c r="DS27" s="269" t="s">
        <v>676</v>
      </c>
      <c r="DT27" s="279"/>
      <c r="DU27" s="270" t="str">
        <f ca="1">IF(DR$16=0,"",IF(AND(OFFSET(DR27,0,1)="Y",DS$16="Yes"),1,IF(OFFSET(DR27,0,1)="N",1,0)))</f>
        <v/>
      </c>
      <c r="DV27" s="188"/>
      <c r="DW27" s="268"/>
      <c r="DX27" s="269" t="s">
        <v>676</v>
      </c>
      <c r="DY27" s="279"/>
      <c r="DZ27" s="270" t="str">
        <f ca="1">IF(DW$16=0,"",IF(AND(OFFSET(DW27,0,1)="Y",DX$16="Yes"),1,IF(OFFSET(DW27,0,1)="N",1,0)))</f>
        <v/>
      </c>
      <c r="EA27" s="188"/>
      <c r="EB27" s="268"/>
      <c r="EC27" s="269" t="s">
        <v>676</v>
      </c>
      <c r="ED27" s="279"/>
      <c r="EE27" s="270" t="str">
        <f ca="1">IF(EB$16=0,"",IF(AND(OFFSET(EB27,0,1)="Y",EC$16="Yes"),1,IF(OFFSET(EB27,0,1)="N",1,0)))</f>
        <v/>
      </c>
      <c r="EF27" s="188"/>
      <c r="EG27" s="268"/>
      <c r="EH27" s="269" t="s">
        <v>676</v>
      </c>
      <c r="EI27" s="279"/>
      <c r="EJ27" s="270" t="str">
        <f ca="1">IF(EG$16=0,"",IF(AND(OFFSET(EG27,0,1)="Y",EH$16="Yes"),1,IF(OFFSET(EG27,0,1)="N",1,0)))</f>
        <v/>
      </c>
      <c r="EK27" s="188"/>
      <c r="EL27" s="268"/>
      <c r="EM27" s="269" t="s">
        <v>676</v>
      </c>
      <c r="EN27" s="279"/>
      <c r="EO27" s="270" t="str">
        <f ca="1">IF(EL$16=0,"",IF(AND(OFFSET(EL27,0,1)="Y",EM$16="Yes"),1,IF(OFFSET(EL27,0,1)="N",1,0)))</f>
        <v/>
      </c>
      <c r="EP27" s="271"/>
      <c r="EQ27" s="509" t="str">
        <f ca="1">BP27</f>
        <v/>
      </c>
      <c r="ER27" s="509" t="str">
        <f t="shared" ref="ER27" ca="1" si="45">CL27</f>
        <v/>
      </c>
      <c r="ES27" s="509" t="str">
        <f t="shared" ref="ES27" ca="1" si="46">CT27</f>
        <v/>
      </c>
      <c r="ET27" s="509" t="str">
        <f t="shared" ref="ET27" si="47">DF27</f>
        <v/>
      </c>
      <c r="EU27" s="509" t="str">
        <f t="shared" ref="EU27" ca="1" si="48">DK27</f>
        <v/>
      </c>
      <c r="EV27" s="509" t="str">
        <f t="shared" ref="EV27" ca="1" si="49">DP27</f>
        <v/>
      </c>
      <c r="EW27" s="509" t="str">
        <f t="shared" ref="EW27" ca="1" si="50">DU27</f>
        <v/>
      </c>
      <c r="EX27" s="509" t="str">
        <f t="shared" ref="EX27" ca="1" si="51">DZ27</f>
        <v/>
      </c>
      <c r="EY27" s="509" t="str">
        <f t="shared" ref="EY27" ca="1" si="52">EE27</f>
        <v/>
      </c>
      <c r="EZ27" s="509" t="str">
        <f t="shared" ref="EZ27" ca="1" si="53">EJ27</f>
        <v/>
      </c>
      <c r="FA27" s="509" t="str">
        <f t="shared" ref="FA27" ca="1" si="54">EO27</f>
        <v/>
      </c>
      <c r="FC27" s="509">
        <f t="shared" ref="FC27" ca="1" si="55">COUNTA(EQ27:FA27)-COUNTBLANK(EQ27:FA27)</f>
        <v>0</v>
      </c>
      <c r="FD27" s="280">
        <f t="shared" ref="FD27" ca="1" si="56">SUM(EQ27:FA27)</f>
        <v>0</v>
      </c>
      <c r="FE27" s="280" t="str">
        <f t="shared" ref="FE27" ca="1" si="57">IF(AND(FC27=FD27,FD27&gt;0),"Show","Hide")</f>
        <v>Hide</v>
      </c>
      <c r="FF27" s="228"/>
      <c r="FG27" s="281"/>
      <c r="FH27" s="281"/>
      <c r="FI27" s="281"/>
      <c r="FJ27" s="281"/>
      <c r="FK27" s="281"/>
      <c r="FL27" s="281"/>
    </row>
    <row r="28" spans="1:168" ht="6" customHeight="1" x14ac:dyDescent="0.25">
      <c r="A28" s="28" t="s">
        <v>526</v>
      </c>
      <c r="C28" s="93"/>
      <c r="D28" s="128"/>
      <c r="E28" s="86"/>
      <c r="F28" s="195"/>
      <c r="G28" s="153"/>
      <c r="H28" s="182"/>
      <c r="I28" s="196"/>
      <c r="J28" s="96"/>
      <c r="K28" s="196"/>
      <c r="L28" s="127"/>
      <c r="M28" s="127"/>
      <c r="N28" s="127"/>
      <c r="O28" s="127"/>
      <c r="Q28" s="1"/>
      <c r="AE28" s="11"/>
      <c r="AF28" s="122"/>
      <c r="AG28" s="12" t="b">
        <f>AG27</f>
        <v>1</v>
      </c>
      <c r="AH28" s="12"/>
      <c r="AI28" s="168"/>
      <c r="AJ28" s="166"/>
      <c r="AK28" s="166"/>
      <c r="AL28" s="167"/>
      <c r="AM28" s="1"/>
      <c r="AN28" s="1"/>
      <c r="AO28" s="1"/>
      <c r="AP28" s="1"/>
      <c r="AQ28" s="1"/>
      <c r="AR28" s="1"/>
      <c r="AS28" s="1"/>
      <c r="AT28" s="230" t="str">
        <f t="shared" si="5"/>
        <v/>
      </c>
      <c r="AU28" s="231" t="str">
        <f t="shared" si="4"/>
        <v/>
      </c>
      <c r="AV28" s="227"/>
      <c r="AW28" s="230" t="str">
        <f>AW27</f>
        <v/>
      </c>
      <c r="AX28" s="227"/>
      <c r="AY28" s="230" t="str">
        <f>AY27</f>
        <v/>
      </c>
      <c r="AZ28" s="227"/>
      <c r="BA28" s="230" t="str">
        <f>BA27</f>
        <v/>
      </c>
      <c r="BB28" s="227"/>
      <c r="BC28" s="230" t="str">
        <f>BC27</f>
        <v/>
      </c>
      <c r="BD28" s="227"/>
      <c r="BE28" s="230" t="str">
        <f>BE27</f>
        <v/>
      </c>
      <c r="BF28" s="227"/>
      <c r="BG28" s="230" t="str">
        <f>BG27</f>
        <v/>
      </c>
      <c r="BH28" s="1"/>
      <c r="FE28" s="90" t="str">
        <f ca="1">FE27</f>
        <v>Hide</v>
      </c>
      <c r="FF28" s="228"/>
      <c r="FG28" s="281"/>
      <c r="FH28" s="281"/>
      <c r="FI28" s="281"/>
      <c r="FJ28" s="281"/>
      <c r="FK28" s="281"/>
      <c r="FL28" s="281"/>
    </row>
    <row r="29" spans="1:168" ht="6" customHeight="1" x14ac:dyDescent="0.25">
      <c r="A29" s="28" t="s">
        <v>526</v>
      </c>
      <c r="C29" s="92"/>
      <c r="D29" s="3"/>
      <c r="E29" s="82"/>
      <c r="F29" s="191"/>
      <c r="G29" s="154"/>
      <c r="H29" s="187"/>
      <c r="I29" s="192"/>
      <c r="J29" s="94"/>
      <c r="K29" s="192"/>
      <c r="L29" s="507"/>
      <c r="M29" s="507"/>
      <c r="N29" s="507"/>
      <c r="O29" s="507"/>
      <c r="Q29" s="1"/>
      <c r="AE29" s="11"/>
      <c r="AF29" s="122"/>
      <c r="AG29" s="124" t="b">
        <f>AG30</f>
        <v>1</v>
      </c>
      <c r="AH29" s="124"/>
      <c r="AI29" s="168"/>
      <c r="AJ29" s="166"/>
      <c r="AK29" s="166"/>
      <c r="AL29" s="167"/>
      <c r="AM29" s="1"/>
      <c r="AN29" s="1"/>
      <c r="AO29" s="1"/>
      <c r="AP29" s="1"/>
      <c r="AQ29" s="1"/>
      <c r="AR29" s="1"/>
      <c r="AS29" s="1"/>
      <c r="AT29" s="230" t="str">
        <f t="shared" si="5"/>
        <v/>
      </c>
      <c r="AU29" s="231" t="str">
        <f t="shared" si="4"/>
        <v/>
      </c>
      <c r="AV29" s="227"/>
      <c r="AW29" s="230" t="str">
        <f>AW30</f>
        <v/>
      </c>
      <c r="AX29" s="227"/>
      <c r="AY29" s="230" t="str">
        <f>AY30</f>
        <v/>
      </c>
      <c r="AZ29" s="227"/>
      <c r="BA29" s="230" t="str">
        <f>BA30</f>
        <v/>
      </c>
      <c r="BB29" s="227"/>
      <c r="BC29" s="230" t="str">
        <f>BC30</f>
        <v/>
      </c>
      <c r="BD29" s="227"/>
      <c r="BE29" s="230" t="str">
        <f>BE30</f>
        <v/>
      </c>
      <c r="BF29" s="227"/>
      <c r="BG29" s="230" t="str">
        <f>BG30</f>
        <v/>
      </c>
      <c r="BH29" s="1"/>
      <c r="FE29" s="90" t="str">
        <f ca="1">FE30</f>
        <v>Hide</v>
      </c>
      <c r="FF29" s="228"/>
      <c r="FG29" s="281"/>
      <c r="FH29" s="281"/>
      <c r="FI29" s="281"/>
      <c r="FJ29" s="281"/>
      <c r="FK29" s="281"/>
      <c r="FL29" s="281"/>
    </row>
    <row r="30" spans="1:168" ht="26.4" x14ac:dyDescent="0.25">
      <c r="A30" s="28" t="s">
        <v>526</v>
      </c>
      <c r="C30" s="176" t="s">
        <v>558</v>
      </c>
      <c r="D30" s="316" t="str">
        <f>IF(Cklst_Style=4,IF(FIND("--",$C$3)=11,MID($C$3,9,1)&amp;"."&amp;AI30,MID($C$3,9,2)&amp;"."&amp;AI30),IF(FIND("--",$C$3)=9,MID($C$3,7,1)&amp;"."&amp;AI30,MID($C$3,7,2)&amp;"."&amp;AI30))</f>
        <v>7.5</v>
      </c>
      <c r="E30" s="481" t="s">
        <v>829</v>
      </c>
      <c r="F30" s="177"/>
      <c r="G30" s="508" t="s">
        <v>203</v>
      </c>
      <c r="H30" s="181"/>
      <c r="I30" s="151" t="s">
        <v>216</v>
      </c>
      <c r="J30" s="143"/>
      <c r="K30" s="192"/>
      <c r="L30" s="482"/>
      <c r="M30" s="482"/>
      <c r="N30" s="482"/>
      <c r="O30" s="482"/>
      <c r="Q30" s="1"/>
      <c r="R30" s="171"/>
      <c r="S30" s="171"/>
      <c r="T30" s="171"/>
      <c r="U30" s="171"/>
      <c r="AE30" s="11" t="b">
        <f>IF(F30=CHAR(80),TRUE,FALSE)</f>
        <v>0</v>
      </c>
      <c r="AF30" s="122" t="b">
        <f>IF(H30=CHAR(80),TRUE,FALSE)</f>
        <v>0</v>
      </c>
      <c r="AG30" s="12" t="b">
        <f>IF(OR(C30=CHAR(80),C30="."),TRUE,FALSE)</f>
        <v>1</v>
      </c>
      <c r="AH30" s="218">
        <v>0</v>
      </c>
      <c r="AI30" s="169">
        <v>5</v>
      </c>
      <c r="AJ30" s="160"/>
      <c r="AK30" s="160" t="b">
        <v>1</v>
      </c>
      <c r="AL30" s="161"/>
      <c r="AM30" s="1"/>
      <c r="AN30" s="1"/>
      <c r="AO30" s="1"/>
      <c r="AP30" s="1"/>
      <c r="AQ30" s="1"/>
      <c r="AR30" s="1"/>
      <c r="AS30" s="1"/>
      <c r="AT30" s="230" t="str">
        <f t="shared" si="5"/>
        <v/>
      </c>
      <c r="AU30" s="231" t="str">
        <f t="shared" si="4"/>
        <v>7.5</v>
      </c>
      <c r="AV30" s="318"/>
      <c r="AW30" s="230" t="str">
        <f>IF(AND(Setup_Flag=1,AV30="",$C30=""),FALSE,"")</f>
        <v/>
      </c>
      <c r="AX30" s="318"/>
      <c r="AY30" s="230" t="str">
        <f>IF(AND(MR2_Flag=1,AX30="",$C30=""),FALSE,"")</f>
        <v/>
      </c>
      <c r="AZ30" s="318"/>
      <c r="BA30" s="230" t="str">
        <f>IF(AND(DP_Flag=1,AZ30="",$C30=""),FALSE,"")</f>
        <v/>
      </c>
      <c r="BB30" s="318"/>
      <c r="BC30" s="230" t="str">
        <f>IF(AND(SS_Flag=1,BB30="",$C30=""),FALSE,"")</f>
        <v/>
      </c>
      <c r="BD30" s="318"/>
      <c r="BE30" s="230" t="str">
        <f>IF(AND(SP_Flag=1,BD30="",$C30=""),FALSE,"")</f>
        <v/>
      </c>
      <c r="BF30" s="318"/>
      <c r="BG30" s="230" t="str">
        <f>IF(AND(FM_Flag=1,BF30="",$C30=""),FALSE,"")</f>
        <v/>
      </c>
      <c r="BH30" s="1"/>
      <c r="BI30" s="268"/>
      <c r="BJ30" s="269" t="s">
        <v>675</v>
      </c>
      <c r="BK30" s="269" t="s">
        <v>675</v>
      </c>
      <c r="BL30" s="269" t="s">
        <v>675</v>
      </c>
      <c r="BM30" s="269" t="s">
        <v>675</v>
      </c>
      <c r="BN30" s="269" t="s">
        <v>675</v>
      </c>
      <c r="BO30" s="269" t="s">
        <v>675</v>
      </c>
      <c r="BP30" s="270" t="str">
        <f ca="1">IF(OR(BI$16=0,BR$16&lt;&gt;0),"",IF(OFFSET(BI30,0,BI$16)="Y",1,IF(OFFSET(BI30,0,BI$16)="N",0,"")))</f>
        <v/>
      </c>
      <c r="BQ30" s="278"/>
      <c r="BR30" s="268"/>
      <c r="BS30" s="269" t="s">
        <v>675</v>
      </c>
      <c r="BT30" s="269" t="s">
        <v>675</v>
      </c>
      <c r="BU30" s="269" t="s">
        <v>675</v>
      </c>
      <c r="BV30" s="269" t="s">
        <v>675</v>
      </c>
      <c r="BW30" s="269" t="s">
        <v>675</v>
      </c>
      <c r="BX30" s="269" t="s">
        <v>675</v>
      </c>
      <c r="BY30" s="269" t="s">
        <v>675</v>
      </c>
      <c r="BZ30" s="269" t="s">
        <v>675</v>
      </c>
      <c r="CA30" s="269" t="s">
        <v>675</v>
      </c>
      <c r="CB30" s="269" t="s">
        <v>675</v>
      </c>
      <c r="CC30" s="269" t="s">
        <v>675</v>
      </c>
      <c r="CD30" s="269" t="s">
        <v>675</v>
      </c>
      <c r="CE30" s="269" t="s">
        <v>675</v>
      </c>
      <c r="CF30" s="269" t="s">
        <v>675</v>
      </c>
      <c r="CG30" s="269" t="s">
        <v>675</v>
      </c>
      <c r="CH30" s="269" t="s">
        <v>675</v>
      </c>
      <c r="CI30" s="269" t="s">
        <v>675</v>
      </c>
      <c r="CJ30" s="269" t="s">
        <v>675</v>
      </c>
      <c r="CK30" s="269" t="s">
        <v>675</v>
      </c>
      <c r="CL30" s="270" t="str">
        <f ca="1">IF(BR$16=0,"",IF(OFFSET(BR30,0,BR$16)="Y",1,IF(OFFSET(BR30,0,BR$16)="N",0,"")))</f>
        <v/>
      </c>
      <c r="CM30" s="278"/>
      <c r="CN30" s="268"/>
      <c r="CO30" s="269" t="s">
        <v>675</v>
      </c>
      <c r="CP30" s="269" t="s">
        <v>675</v>
      </c>
      <c r="CQ30" s="269" t="s">
        <v>675</v>
      </c>
      <c r="CR30" s="269" t="s">
        <v>675</v>
      </c>
      <c r="CS30" s="269" t="s">
        <v>675</v>
      </c>
      <c r="CT30" s="270" t="str">
        <f ca="1">IF(OR(CN$16=0,CW$16&lt;&gt;0),"",IF(CW$16=1,0,IF(OFFSET(CN30,0,CN$16)="Y",1,IF(OFFSET(CN30,0,CN$16)="N",0,""))))</f>
        <v/>
      </c>
      <c r="CU30" s="188"/>
      <c r="CV30" s="268"/>
      <c r="CW30" s="269" t="s">
        <v>675</v>
      </c>
      <c r="CX30" s="269" t="s">
        <v>675</v>
      </c>
      <c r="CY30" s="269" t="s">
        <v>675</v>
      </c>
      <c r="CZ30" s="269" t="s">
        <v>675</v>
      </c>
      <c r="DA30" s="269" t="s">
        <v>675</v>
      </c>
      <c r="DB30" s="269" t="s">
        <v>675</v>
      </c>
      <c r="DC30" s="269" t="s">
        <v>675</v>
      </c>
      <c r="DD30" s="269" t="s">
        <v>675</v>
      </c>
      <c r="DE30" s="269" t="s">
        <v>675</v>
      </c>
      <c r="DF30" s="270" t="str">
        <f>IF(CV$16=0,"",IF(OR(AND(CW$16=1,CW30="Y"),AND(CX$16=1,CX30="Y"),AND(CY$16=1,CY30="Y"),AND(CZ$16=1,CZ30="Y"),AND(DA$16=1,DA30="Y"),AND(DB$16=1,DB30="Y"),AND(DC$16=1,DC30="Y"),AND(DD$16=1,DD30="Y"),AND(DE$16=1,DE30="Y")),1,IF(OR(AND(CW$16=1,CW30="N"),AND(CX$16=1,CX30="N"),AND(CY$16=1,CY30="N"),AND(CZ$16=1,CZ30="N"),AND(DA$16=1,DA30="N"),AND(DB$16=1,DB30="N"),AND(DC$16=1,DC30="N"),AND(DD$16=1,DD30="N"),AND(DE$16=1,DE30="N")),0,"")))</f>
        <v/>
      </c>
      <c r="DG30" s="188"/>
      <c r="DH30" s="268"/>
      <c r="DI30" s="269" t="s">
        <v>675</v>
      </c>
      <c r="DJ30" s="269" t="s">
        <v>675</v>
      </c>
      <c r="DK30" s="270" t="str">
        <f ca="1">IF(DH$16=0,"",IF(OFFSET(DH30,0,DH$16)="Y",1,IF(OFFSET(DH30,0,DH$16)="N",0,"")))</f>
        <v/>
      </c>
      <c r="DL30" s="188"/>
      <c r="DM30" s="268"/>
      <c r="DN30" s="269" t="s">
        <v>675</v>
      </c>
      <c r="DO30" s="269" t="s">
        <v>675</v>
      </c>
      <c r="DP30" s="270" t="str">
        <f ca="1">IF(DM$16=0,"",IF(OFFSET(DM30,0,DM$16)="Y",1,IF(OFFSET(DM30,0,DM$16)="N",0,"")))</f>
        <v/>
      </c>
      <c r="DQ30" s="188"/>
      <c r="DR30" s="268"/>
      <c r="DS30" s="269" t="s">
        <v>676</v>
      </c>
      <c r="DT30" s="279"/>
      <c r="DU30" s="270" t="str">
        <f ca="1">IF(DR$16=0,"",IF(AND(OFFSET(DR30,0,1)="Y",DS$16="Yes"),1,IF(OFFSET(DR30,0,1)="N",1,0)))</f>
        <v/>
      </c>
      <c r="DV30" s="188"/>
      <c r="DW30" s="268"/>
      <c r="DX30" s="269" t="s">
        <v>676</v>
      </c>
      <c r="DY30" s="279"/>
      <c r="DZ30" s="270" t="str">
        <f ca="1">IF(DW$16=0,"",IF(AND(OFFSET(DW30,0,1)="Y",DX$16="Yes"),1,IF(OFFSET(DW30,0,1)="N",1,0)))</f>
        <v/>
      </c>
      <c r="EA30" s="188"/>
      <c r="EB30" s="268"/>
      <c r="EC30" s="269" t="s">
        <v>676</v>
      </c>
      <c r="ED30" s="279"/>
      <c r="EE30" s="270" t="str">
        <f ca="1">IF(EB$16=0,"",IF(AND(OFFSET(EB30,0,1)="Y",EC$16="Yes"),1,IF(OFFSET(EB30,0,1)="N",1,0)))</f>
        <v/>
      </c>
      <c r="EF30" s="188"/>
      <c r="EG30" s="268"/>
      <c r="EH30" s="269" t="s">
        <v>676</v>
      </c>
      <c r="EI30" s="279"/>
      <c r="EJ30" s="270" t="str">
        <f ca="1">IF(EG$16=0,"",IF(AND(OFFSET(EG30,0,1)="Y",EH$16="Yes"),1,IF(OFFSET(EG30,0,1)="N",1,0)))</f>
        <v/>
      </c>
      <c r="EK30" s="188"/>
      <c r="EL30" s="268"/>
      <c r="EM30" s="269" t="s">
        <v>676</v>
      </c>
      <c r="EN30" s="279"/>
      <c r="EO30" s="270" t="str">
        <f ca="1">IF(EL$16=0,"",IF(AND(OFFSET(EL30,0,1)="Y",EM$16="Yes"),1,IF(OFFSET(EL30,0,1)="N",1,0)))</f>
        <v/>
      </c>
      <c r="EP30" s="271"/>
      <c r="EQ30" s="509" t="str">
        <f ca="1">BP30</f>
        <v/>
      </c>
      <c r="ER30" s="509" t="str">
        <f t="shared" ref="ER30" ca="1" si="58">CL30</f>
        <v/>
      </c>
      <c r="ES30" s="509" t="str">
        <f t="shared" ref="ES30" ca="1" si="59">CT30</f>
        <v/>
      </c>
      <c r="ET30" s="509" t="str">
        <f t="shared" ref="ET30" si="60">DF30</f>
        <v/>
      </c>
      <c r="EU30" s="509" t="str">
        <f t="shared" ref="EU30" ca="1" si="61">DK30</f>
        <v/>
      </c>
      <c r="EV30" s="509" t="str">
        <f t="shared" ref="EV30" ca="1" si="62">DP30</f>
        <v/>
      </c>
      <c r="EW30" s="509" t="str">
        <f t="shared" ref="EW30" ca="1" si="63">DU30</f>
        <v/>
      </c>
      <c r="EX30" s="509" t="str">
        <f t="shared" ref="EX30" ca="1" si="64">DZ30</f>
        <v/>
      </c>
      <c r="EY30" s="509" t="str">
        <f t="shared" ref="EY30" ca="1" si="65">EE30</f>
        <v/>
      </c>
      <c r="EZ30" s="509" t="str">
        <f t="shared" ref="EZ30" ca="1" si="66">EJ30</f>
        <v/>
      </c>
      <c r="FA30" s="509" t="str">
        <f t="shared" ref="FA30" ca="1" si="67">EO30</f>
        <v/>
      </c>
      <c r="FC30" s="509">
        <f t="shared" ref="FC30" ca="1" si="68">COUNTA(EQ30:FA30)-COUNTBLANK(EQ30:FA30)</f>
        <v>0</v>
      </c>
      <c r="FD30" s="280">
        <f t="shared" ref="FD30" ca="1" si="69">SUM(EQ30:FA30)</f>
        <v>0</v>
      </c>
      <c r="FE30" s="280" t="str">
        <f t="shared" ref="FE30" ca="1" si="70">IF(AND(FC30=FD30,FD30&gt;0),"Show","Hide")</f>
        <v>Hide</v>
      </c>
      <c r="FF30" s="228"/>
      <c r="FG30" s="281"/>
      <c r="FH30" s="281"/>
      <c r="FI30" s="281"/>
      <c r="FJ30" s="281"/>
      <c r="FK30" s="281"/>
      <c r="FL30" s="281"/>
    </row>
    <row r="31" spans="1:168" ht="6" customHeight="1" x14ac:dyDescent="0.25">
      <c r="A31" s="28" t="s">
        <v>526</v>
      </c>
      <c r="C31" s="93"/>
      <c r="D31" s="128"/>
      <c r="E31" s="86"/>
      <c r="F31" s="195"/>
      <c r="G31" s="153"/>
      <c r="H31" s="182"/>
      <c r="I31" s="196"/>
      <c r="J31" s="96"/>
      <c r="K31" s="196"/>
      <c r="L31" s="127"/>
      <c r="M31" s="127"/>
      <c r="N31" s="127"/>
      <c r="O31" s="127"/>
      <c r="Q31" s="1"/>
      <c r="AE31" s="11"/>
      <c r="AF31" s="122"/>
      <c r="AG31" s="12" t="b">
        <f>AG30</f>
        <v>1</v>
      </c>
      <c r="AH31" s="12"/>
      <c r="AI31" s="168"/>
      <c r="AJ31" s="166"/>
      <c r="AK31" s="166"/>
      <c r="AL31" s="167"/>
      <c r="AM31" s="1"/>
      <c r="AN31" s="1"/>
      <c r="AO31" s="1"/>
      <c r="AP31" s="1"/>
      <c r="AQ31" s="1"/>
      <c r="AR31" s="1"/>
      <c r="AS31" s="1"/>
      <c r="AT31" s="230" t="str">
        <f t="shared" si="5"/>
        <v/>
      </c>
      <c r="AU31" s="231" t="str">
        <f t="shared" si="4"/>
        <v/>
      </c>
      <c r="AV31" s="227"/>
      <c r="AW31" s="230" t="str">
        <f>AW30</f>
        <v/>
      </c>
      <c r="AX31" s="227"/>
      <c r="AY31" s="230" t="str">
        <f>AY30</f>
        <v/>
      </c>
      <c r="AZ31" s="227"/>
      <c r="BA31" s="230" t="str">
        <f>BA30</f>
        <v/>
      </c>
      <c r="BB31" s="227"/>
      <c r="BC31" s="230" t="str">
        <f>BC30</f>
        <v/>
      </c>
      <c r="BD31" s="227"/>
      <c r="BE31" s="230" t="str">
        <f>BE30</f>
        <v/>
      </c>
      <c r="BF31" s="227"/>
      <c r="BG31" s="230" t="str">
        <f>BG30</f>
        <v/>
      </c>
      <c r="BH31" s="1"/>
      <c r="FE31" s="90" t="str">
        <f ca="1">FE30</f>
        <v>Hide</v>
      </c>
      <c r="FF31" s="228"/>
      <c r="FG31" s="281"/>
      <c r="FH31" s="281"/>
      <c r="FI31" s="281"/>
      <c r="FJ31" s="281"/>
      <c r="FK31" s="281"/>
      <c r="FL31" s="281"/>
    </row>
    <row r="32" spans="1:168" ht="6" customHeight="1" x14ac:dyDescent="0.25">
      <c r="A32" s="28" t="s">
        <v>526</v>
      </c>
      <c r="C32" s="92"/>
      <c r="D32" s="3"/>
      <c r="E32" s="82"/>
      <c r="F32" s="191"/>
      <c r="G32" s="154"/>
      <c r="H32" s="187"/>
      <c r="I32" s="192"/>
      <c r="J32" s="94"/>
      <c r="K32" s="192"/>
      <c r="L32" s="507"/>
      <c r="M32" s="507"/>
      <c r="N32" s="507"/>
      <c r="O32" s="507"/>
      <c r="Q32" s="1"/>
      <c r="AE32" s="11"/>
      <c r="AF32" s="122"/>
      <c r="AG32" s="124" t="b">
        <f>AG33</f>
        <v>1</v>
      </c>
      <c r="AH32" s="124"/>
      <c r="AI32" s="168"/>
      <c r="AJ32" s="166"/>
      <c r="AK32" s="166"/>
      <c r="AL32" s="167"/>
      <c r="AM32" s="1"/>
      <c r="AN32" s="1"/>
      <c r="AO32" s="1"/>
      <c r="AP32" s="1"/>
      <c r="AQ32" s="1"/>
      <c r="AR32" s="1"/>
      <c r="AS32" s="1"/>
      <c r="AT32" s="230" t="str">
        <f t="shared" si="5"/>
        <v/>
      </c>
      <c r="AU32" s="231" t="str">
        <f t="shared" si="4"/>
        <v/>
      </c>
      <c r="AV32" s="227"/>
      <c r="AW32" s="230" t="str">
        <f>AW33</f>
        <v/>
      </c>
      <c r="AX32" s="227"/>
      <c r="AY32" s="230" t="str">
        <f>AY33</f>
        <v/>
      </c>
      <c r="AZ32" s="227"/>
      <c r="BA32" s="230" t="str">
        <f>BA33</f>
        <v/>
      </c>
      <c r="BB32" s="227"/>
      <c r="BC32" s="230" t="str">
        <f>BC33</f>
        <v/>
      </c>
      <c r="BD32" s="227"/>
      <c r="BE32" s="230" t="str">
        <f>BE33</f>
        <v/>
      </c>
      <c r="BF32" s="227"/>
      <c r="BG32" s="230" t="str">
        <f>BG33</f>
        <v/>
      </c>
      <c r="BH32" s="1"/>
      <c r="FE32" s="90" t="str">
        <f ca="1">FE33</f>
        <v>Hide</v>
      </c>
      <c r="FF32" s="228"/>
      <c r="FG32" s="281"/>
      <c r="FH32" s="281"/>
      <c r="FI32" s="281"/>
      <c r="FJ32" s="281"/>
      <c r="FK32" s="281"/>
      <c r="FL32" s="281"/>
    </row>
    <row r="33" spans="1:168" ht="26.4" x14ac:dyDescent="0.25">
      <c r="A33" s="28" t="s">
        <v>526</v>
      </c>
      <c r="C33" s="176" t="s">
        <v>558</v>
      </c>
      <c r="D33" s="316" t="str">
        <f>IF(Cklst_Style=4,IF(FIND("--",$C$3)=11,MID($C$3,9,1)&amp;"."&amp;AI33,MID($C$3,9,2)&amp;"."&amp;AI33),IF(FIND("--",$C$3)=9,MID($C$3,7,1)&amp;"."&amp;AI33,MID($C$3,7,2)&amp;"."&amp;AI33))</f>
        <v>7.6</v>
      </c>
      <c r="E33" s="481" t="s">
        <v>830</v>
      </c>
      <c r="F33" s="177"/>
      <c r="G33" s="508" t="s">
        <v>203</v>
      </c>
      <c r="H33" s="181"/>
      <c r="I33" s="151" t="s">
        <v>216</v>
      </c>
      <c r="J33" s="143"/>
      <c r="K33" s="192"/>
      <c r="L33" s="482"/>
      <c r="M33" s="482"/>
      <c r="N33" s="482"/>
      <c r="O33" s="482"/>
      <c r="Q33" s="1"/>
      <c r="R33" s="171"/>
      <c r="S33" s="171"/>
      <c r="T33" s="171"/>
      <c r="U33" s="171"/>
      <c r="AE33" s="11" t="b">
        <f>IF(F33=CHAR(80),TRUE,FALSE)</f>
        <v>0</v>
      </c>
      <c r="AF33" s="122" t="b">
        <f>IF(H33=CHAR(80),TRUE,FALSE)</f>
        <v>0</v>
      </c>
      <c r="AG33" s="12" t="b">
        <f>IF(OR(C33=CHAR(80),C33="."),TRUE,FALSE)</f>
        <v>1</v>
      </c>
      <c r="AH33" s="218">
        <v>0</v>
      </c>
      <c r="AI33" s="169">
        <v>6</v>
      </c>
      <c r="AJ33" s="160"/>
      <c r="AK33" s="160" t="b">
        <v>1</v>
      </c>
      <c r="AL33" s="161"/>
      <c r="AM33" s="1"/>
      <c r="AN33" s="1"/>
      <c r="AO33" s="1"/>
      <c r="AP33" s="1"/>
      <c r="AQ33" s="1"/>
      <c r="AR33" s="1"/>
      <c r="AS33" s="1"/>
      <c r="AT33" s="230" t="str">
        <f t="shared" si="5"/>
        <v/>
      </c>
      <c r="AU33" s="231" t="str">
        <f t="shared" si="4"/>
        <v>7.6</v>
      </c>
      <c r="AV33" s="318"/>
      <c r="AW33" s="230" t="str">
        <f>IF(AND(Setup_Flag=1,AV33="",$C33=""),FALSE,"")</f>
        <v/>
      </c>
      <c r="AX33" s="318"/>
      <c r="AY33" s="230" t="str">
        <f>IF(AND(MR2_Flag=1,AX33="",$C33=""),FALSE,"")</f>
        <v/>
      </c>
      <c r="AZ33" s="318"/>
      <c r="BA33" s="230" t="str">
        <f>IF(AND(DP_Flag=1,AZ33="",$C33=""),FALSE,"")</f>
        <v/>
      </c>
      <c r="BB33" s="318"/>
      <c r="BC33" s="230" t="str">
        <f>IF(AND(SS_Flag=1,BB33="",$C33=""),FALSE,"")</f>
        <v/>
      </c>
      <c r="BD33" s="318"/>
      <c r="BE33" s="230" t="str">
        <f>IF(AND(SP_Flag=1,BD33="",$C33=""),FALSE,"")</f>
        <v/>
      </c>
      <c r="BF33" s="318"/>
      <c r="BG33" s="230" t="str">
        <f>IF(AND(FM_Flag=1,BF33="",$C33=""),FALSE,"")</f>
        <v/>
      </c>
      <c r="BH33" s="1"/>
      <c r="BI33" s="268"/>
      <c r="BJ33" s="269" t="s">
        <v>675</v>
      </c>
      <c r="BK33" s="269" t="s">
        <v>675</v>
      </c>
      <c r="BL33" s="269" t="s">
        <v>675</v>
      </c>
      <c r="BM33" s="269" t="s">
        <v>675</v>
      </c>
      <c r="BN33" s="269" t="s">
        <v>675</v>
      </c>
      <c r="BO33" s="269" t="s">
        <v>675</v>
      </c>
      <c r="BP33" s="270" t="str">
        <f ca="1">IF(OR(BI$16=0,BR$16&lt;&gt;0),"",IF(OFFSET(BI33,0,BI$16)="Y",1,IF(OFFSET(BI33,0,BI$16)="N",0,"")))</f>
        <v/>
      </c>
      <c r="BQ33" s="278"/>
      <c r="BR33" s="268"/>
      <c r="BS33" s="269" t="s">
        <v>675</v>
      </c>
      <c r="BT33" s="269" t="s">
        <v>675</v>
      </c>
      <c r="BU33" s="269" t="s">
        <v>675</v>
      </c>
      <c r="BV33" s="269" t="s">
        <v>675</v>
      </c>
      <c r="BW33" s="269" t="s">
        <v>675</v>
      </c>
      <c r="BX33" s="269" t="s">
        <v>675</v>
      </c>
      <c r="BY33" s="269" t="s">
        <v>675</v>
      </c>
      <c r="BZ33" s="269" t="s">
        <v>675</v>
      </c>
      <c r="CA33" s="269" t="s">
        <v>675</v>
      </c>
      <c r="CB33" s="269" t="s">
        <v>675</v>
      </c>
      <c r="CC33" s="269" t="s">
        <v>675</v>
      </c>
      <c r="CD33" s="269" t="s">
        <v>675</v>
      </c>
      <c r="CE33" s="269" t="s">
        <v>675</v>
      </c>
      <c r="CF33" s="269" t="s">
        <v>675</v>
      </c>
      <c r="CG33" s="269" t="s">
        <v>675</v>
      </c>
      <c r="CH33" s="269" t="s">
        <v>675</v>
      </c>
      <c r="CI33" s="269" t="s">
        <v>675</v>
      </c>
      <c r="CJ33" s="269" t="s">
        <v>675</v>
      </c>
      <c r="CK33" s="269" t="s">
        <v>675</v>
      </c>
      <c r="CL33" s="270" t="str">
        <f ca="1">IF(BR$16=0,"",IF(OFFSET(BR33,0,BR$16)="Y",1,IF(OFFSET(BR33,0,BR$16)="N",0,"")))</f>
        <v/>
      </c>
      <c r="CM33" s="278"/>
      <c r="CN33" s="268"/>
      <c r="CO33" s="269" t="s">
        <v>675</v>
      </c>
      <c r="CP33" s="269" t="s">
        <v>675</v>
      </c>
      <c r="CQ33" s="269" t="s">
        <v>675</v>
      </c>
      <c r="CR33" s="269" t="s">
        <v>675</v>
      </c>
      <c r="CS33" s="269" t="s">
        <v>675</v>
      </c>
      <c r="CT33" s="270" t="str">
        <f ca="1">IF(OR(CN$16=0,CW$16&lt;&gt;0),"",IF(CW$16=1,0,IF(OFFSET(CN33,0,CN$16)="Y",1,IF(OFFSET(CN33,0,CN$16)="N",0,""))))</f>
        <v/>
      </c>
      <c r="CU33" s="188"/>
      <c r="CV33" s="268"/>
      <c r="CW33" s="269" t="s">
        <v>675</v>
      </c>
      <c r="CX33" s="269" t="s">
        <v>675</v>
      </c>
      <c r="CY33" s="269" t="s">
        <v>675</v>
      </c>
      <c r="CZ33" s="269" t="s">
        <v>675</v>
      </c>
      <c r="DA33" s="269" t="s">
        <v>675</v>
      </c>
      <c r="DB33" s="269" t="s">
        <v>675</v>
      </c>
      <c r="DC33" s="269" t="s">
        <v>675</v>
      </c>
      <c r="DD33" s="269" t="s">
        <v>675</v>
      </c>
      <c r="DE33" s="269" t="s">
        <v>675</v>
      </c>
      <c r="DF33" s="270" t="str">
        <f>IF(CV$16=0,"",IF(OR(AND(CW$16=1,CW33="Y"),AND(CX$16=1,CX33="Y"),AND(CY$16=1,CY33="Y"),AND(CZ$16=1,CZ33="Y"),AND(DA$16=1,DA33="Y"),AND(DB$16=1,DB33="Y"),AND(DC$16=1,DC33="Y"),AND(DD$16=1,DD33="Y"),AND(DE$16=1,DE33="Y")),1,IF(OR(AND(CW$16=1,CW33="N"),AND(CX$16=1,CX33="N"),AND(CY$16=1,CY33="N"),AND(CZ$16=1,CZ33="N"),AND(DA$16=1,DA33="N"),AND(DB$16=1,DB33="N"),AND(DC$16=1,DC33="N"),AND(DD$16=1,DD33="N"),AND(DE$16=1,DE33="N")),0,"")))</f>
        <v/>
      </c>
      <c r="DG33" s="188"/>
      <c r="DH33" s="268"/>
      <c r="DI33" s="269" t="s">
        <v>675</v>
      </c>
      <c r="DJ33" s="269" t="s">
        <v>675</v>
      </c>
      <c r="DK33" s="270" t="str">
        <f ca="1">IF(DH$16=0,"",IF(OFFSET(DH33,0,DH$16)="Y",1,IF(OFFSET(DH33,0,DH$16)="N",0,"")))</f>
        <v/>
      </c>
      <c r="DL33" s="188"/>
      <c r="DM33" s="268"/>
      <c r="DN33" s="269" t="s">
        <v>675</v>
      </c>
      <c r="DO33" s="269" t="s">
        <v>675</v>
      </c>
      <c r="DP33" s="270" t="str">
        <f ca="1">IF(DM$16=0,"",IF(OFFSET(DM33,0,DM$16)="Y",1,IF(OFFSET(DM33,0,DM$16)="N",0,"")))</f>
        <v/>
      </c>
      <c r="DQ33" s="188"/>
      <c r="DR33" s="268"/>
      <c r="DS33" s="269" t="s">
        <v>676</v>
      </c>
      <c r="DT33" s="279"/>
      <c r="DU33" s="270" t="str">
        <f ca="1">IF(DR$16=0,"",IF(AND(OFFSET(DR33,0,1)="Y",DS$16="Yes"),1,IF(OFFSET(DR33,0,1)="N",1,0)))</f>
        <v/>
      </c>
      <c r="DV33" s="188"/>
      <c r="DW33" s="268"/>
      <c r="DX33" s="269" t="s">
        <v>676</v>
      </c>
      <c r="DY33" s="279"/>
      <c r="DZ33" s="270" t="str">
        <f ca="1">IF(DW$16=0,"",IF(AND(OFFSET(DW33,0,1)="Y",DX$16="Yes"),1,IF(OFFSET(DW33,0,1)="N",1,0)))</f>
        <v/>
      </c>
      <c r="EA33" s="188"/>
      <c r="EB33" s="268"/>
      <c r="EC33" s="269" t="s">
        <v>676</v>
      </c>
      <c r="ED33" s="279"/>
      <c r="EE33" s="270" t="str">
        <f ca="1">IF(EB$16=0,"",IF(AND(OFFSET(EB33,0,1)="Y",EC$16="Yes"),1,IF(OFFSET(EB33,0,1)="N",1,0)))</f>
        <v/>
      </c>
      <c r="EF33" s="188"/>
      <c r="EG33" s="268"/>
      <c r="EH33" s="269" t="s">
        <v>676</v>
      </c>
      <c r="EI33" s="279"/>
      <c r="EJ33" s="270" t="str">
        <f ca="1">IF(EG$16=0,"",IF(AND(OFFSET(EG33,0,1)="Y",EH$16="Yes"),1,IF(OFFSET(EG33,0,1)="N",1,0)))</f>
        <v/>
      </c>
      <c r="EK33" s="188"/>
      <c r="EL33" s="268"/>
      <c r="EM33" s="269" t="s">
        <v>676</v>
      </c>
      <c r="EN33" s="279"/>
      <c r="EO33" s="270" t="str">
        <f ca="1">IF(EL$16=0,"",IF(AND(OFFSET(EL33,0,1)="Y",EM$16="Yes"),1,IF(OFFSET(EL33,0,1)="N",1,0)))</f>
        <v/>
      </c>
      <c r="EP33" s="271"/>
      <c r="EQ33" s="509" t="str">
        <f ca="1">BP33</f>
        <v/>
      </c>
      <c r="ER33" s="509" t="str">
        <f t="shared" ref="ER33" ca="1" si="71">CL33</f>
        <v/>
      </c>
      <c r="ES33" s="509" t="str">
        <f t="shared" ref="ES33" ca="1" si="72">CT33</f>
        <v/>
      </c>
      <c r="ET33" s="509" t="str">
        <f t="shared" ref="ET33" si="73">DF33</f>
        <v/>
      </c>
      <c r="EU33" s="509" t="str">
        <f t="shared" ref="EU33" ca="1" si="74">DK33</f>
        <v/>
      </c>
      <c r="EV33" s="509" t="str">
        <f t="shared" ref="EV33" ca="1" si="75">DP33</f>
        <v/>
      </c>
      <c r="EW33" s="509" t="str">
        <f t="shared" ref="EW33" ca="1" si="76">DU33</f>
        <v/>
      </c>
      <c r="EX33" s="509" t="str">
        <f t="shared" ref="EX33" ca="1" si="77">DZ33</f>
        <v/>
      </c>
      <c r="EY33" s="509" t="str">
        <f t="shared" ref="EY33" ca="1" si="78">EE33</f>
        <v/>
      </c>
      <c r="EZ33" s="509" t="str">
        <f t="shared" ref="EZ33" ca="1" si="79">EJ33</f>
        <v/>
      </c>
      <c r="FA33" s="509" t="str">
        <f t="shared" ref="FA33" ca="1" si="80">EO33</f>
        <v/>
      </c>
      <c r="FC33" s="509">
        <f t="shared" ref="FC33" ca="1" si="81">COUNTA(EQ33:FA33)-COUNTBLANK(EQ33:FA33)</f>
        <v>0</v>
      </c>
      <c r="FD33" s="280">
        <f t="shared" ref="FD33" ca="1" si="82">SUM(EQ33:FA33)</f>
        <v>0</v>
      </c>
      <c r="FE33" s="280" t="str">
        <f t="shared" ref="FE33" ca="1" si="83">IF(AND(FC33=FD33,FD33&gt;0),"Show","Hide")</f>
        <v>Hide</v>
      </c>
      <c r="FF33" s="228"/>
      <c r="FG33" s="281"/>
      <c r="FH33" s="281"/>
      <c r="FI33" s="281"/>
      <c r="FJ33" s="281"/>
      <c r="FK33" s="281"/>
      <c r="FL33" s="281"/>
    </row>
    <row r="34" spans="1:168" ht="6" customHeight="1" x14ac:dyDescent="0.25">
      <c r="A34" s="28" t="s">
        <v>526</v>
      </c>
      <c r="C34" s="93"/>
      <c r="D34" s="128"/>
      <c r="E34" s="86"/>
      <c r="F34" s="195"/>
      <c r="G34" s="153"/>
      <c r="H34" s="182"/>
      <c r="I34" s="196"/>
      <c r="J34" s="96"/>
      <c r="K34" s="196"/>
      <c r="L34" s="127"/>
      <c r="M34" s="127"/>
      <c r="N34" s="127"/>
      <c r="O34" s="127"/>
      <c r="Q34" s="1"/>
      <c r="AE34" s="11"/>
      <c r="AF34" s="122"/>
      <c r="AG34" s="12" t="b">
        <f>AG33</f>
        <v>1</v>
      </c>
      <c r="AH34" s="12"/>
      <c r="AI34" s="168"/>
      <c r="AJ34" s="166"/>
      <c r="AK34" s="166"/>
      <c r="AL34" s="167"/>
      <c r="AM34" s="1"/>
      <c r="AN34" s="1"/>
      <c r="AO34" s="1"/>
      <c r="AP34" s="1"/>
      <c r="AQ34" s="1"/>
      <c r="AR34" s="1"/>
      <c r="AS34" s="1"/>
      <c r="AT34" s="230" t="str">
        <f t="shared" si="5"/>
        <v/>
      </c>
      <c r="AU34" s="231" t="str">
        <f t="shared" si="4"/>
        <v/>
      </c>
      <c r="AV34" s="227"/>
      <c r="AW34" s="230" t="str">
        <f>AW33</f>
        <v/>
      </c>
      <c r="AX34" s="227"/>
      <c r="AY34" s="230" t="str">
        <f>AY33</f>
        <v/>
      </c>
      <c r="AZ34" s="227"/>
      <c r="BA34" s="230" t="str">
        <f>BA33</f>
        <v/>
      </c>
      <c r="BB34" s="227"/>
      <c r="BC34" s="230" t="str">
        <f>BC33</f>
        <v/>
      </c>
      <c r="BD34" s="227"/>
      <c r="BE34" s="230" t="str">
        <f>BE33</f>
        <v/>
      </c>
      <c r="BF34" s="227"/>
      <c r="BG34" s="230" t="str">
        <f>BG33</f>
        <v/>
      </c>
      <c r="BH34" s="1"/>
      <c r="FE34" s="90" t="str">
        <f ca="1">FE33</f>
        <v>Hide</v>
      </c>
      <c r="FF34" s="228"/>
      <c r="FG34" s="281"/>
      <c r="FH34" s="281"/>
      <c r="FI34" s="281"/>
      <c r="FJ34" s="281"/>
      <c r="FK34" s="281"/>
      <c r="FL34" s="281"/>
    </row>
    <row r="35" spans="1:168" ht="6" customHeight="1" x14ac:dyDescent="0.25">
      <c r="A35" s="28" t="s">
        <v>526</v>
      </c>
      <c r="C35" s="92"/>
      <c r="D35" s="3"/>
      <c r="E35" s="82"/>
      <c r="F35" s="191"/>
      <c r="G35" s="154"/>
      <c r="H35" s="187"/>
      <c r="I35" s="192"/>
      <c r="J35" s="94"/>
      <c r="K35" s="192"/>
      <c r="L35" s="507"/>
      <c r="M35" s="507"/>
      <c r="N35" s="507"/>
      <c r="O35" s="507"/>
      <c r="Q35" s="1"/>
      <c r="AE35" s="11"/>
      <c r="AF35" s="122"/>
      <c r="AG35" s="124" t="b">
        <f>AG36</f>
        <v>1</v>
      </c>
      <c r="AH35" s="124"/>
      <c r="AI35" s="168"/>
      <c r="AJ35" s="166"/>
      <c r="AK35" s="166"/>
      <c r="AL35" s="167"/>
      <c r="AM35" s="1"/>
      <c r="AN35" s="1"/>
      <c r="AO35" s="1"/>
      <c r="AP35" s="1"/>
      <c r="AQ35" s="1"/>
      <c r="AR35" s="1"/>
      <c r="AS35" s="1"/>
      <c r="AT35" s="230" t="str">
        <f t="shared" si="5"/>
        <v/>
      </c>
      <c r="AU35" s="231" t="str">
        <f t="shared" si="4"/>
        <v/>
      </c>
      <c r="AV35" s="227"/>
      <c r="AW35" s="230" t="str">
        <f>AW36</f>
        <v/>
      </c>
      <c r="AX35" s="227"/>
      <c r="AY35" s="230" t="str">
        <f>AY36</f>
        <v/>
      </c>
      <c r="AZ35" s="227"/>
      <c r="BA35" s="230" t="str">
        <f>BA36</f>
        <v/>
      </c>
      <c r="BB35" s="227"/>
      <c r="BC35" s="230" t="str">
        <f>BC36</f>
        <v/>
      </c>
      <c r="BD35" s="227"/>
      <c r="BE35" s="230" t="str">
        <f>BE36</f>
        <v/>
      </c>
      <c r="BF35" s="227"/>
      <c r="BG35" s="230" t="str">
        <f>BG36</f>
        <v/>
      </c>
      <c r="BH35" s="1"/>
      <c r="FE35" s="90" t="str">
        <f ca="1">FE36</f>
        <v>Hide</v>
      </c>
      <c r="FF35" s="228"/>
      <c r="FG35" s="281"/>
      <c r="FH35" s="281"/>
      <c r="FI35" s="281"/>
      <c r="FJ35" s="281"/>
      <c r="FK35" s="281"/>
      <c r="FL35" s="281"/>
    </row>
    <row r="36" spans="1:168" ht="26.4" x14ac:dyDescent="0.25">
      <c r="A36" s="28" t="s">
        <v>526</v>
      </c>
      <c r="C36" s="176" t="s">
        <v>558</v>
      </c>
      <c r="D36" s="316" t="str">
        <f>IF(Cklst_Style=4,IF(FIND("--",$C$3)=11,MID($C$3,9,1)&amp;"."&amp;AI36,MID($C$3,9,2)&amp;"."&amp;AI36),IF(FIND("--",$C$3)=9,MID($C$3,7,1)&amp;"."&amp;AI36,MID($C$3,7,2)&amp;"."&amp;AI36))</f>
        <v>7.7</v>
      </c>
      <c r="E36" s="481" t="s">
        <v>831</v>
      </c>
      <c r="F36" s="177"/>
      <c r="G36" s="508" t="s">
        <v>203</v>
      </c>
      <c r="H36" s="181"/>
      <c r="I36" s="151" t="s">
        <v>216</v>
      </c>
      <c r="J36" s="143"/>
      <c r="K36" s="192"/>
      <c r="L36" s="482"/>
      <c r="M36" s="482"/>
      <c r="N36" s="482"/>
      <c r="O36" s="482"/>
      <c r="Q36" s="1"/>
      <c r="R36" s="171"/>
      <c r="S36" s="171"/>
      <c r="T36" s="171"/>
      <c r="U36" s="171"/>
      <c r="AE36" s="11" t="b">
        <f>IF(F36=CHAR(80),TRUE,FALSE)</f>
        <v>0</v>
      </c>
      <c r="AF36" s="122" t="b">
        <f>IF(H36=CHAR(80),TRUE,FALSE)</f>
        <v>0</v>
      </c>
      <c r="AG36" s="12" t="b">
        <f>IF(OR(C36=CHAR(80),C36="."),TRUE,FALSE)</f>
        <v>1</v>
      </c>
      <c r="AH36" s="218">
        <v>0</v>
      </c>
      <c r="AI36" s="169">
        <v>7</v>
      </c>
      <c r="AJ36" s="160"/>
      <c r="AK36" s="160" t="b">
        <v>1</v>
      </c>
      <c r="AL36" s="161"/>
      <c r="AM36" s="1"/>
      <c r="AN36" s="1"/>
      <c r="AO36" s="1"/>
      <c r="AP36" s="1"/>
      <c r="AQ36" s="1"/>
      <c r="AR36" s="1"/>
      <c r="AS36" s="1"/>
      <c r="AT36" s="230" t="str">
        <f t="shared" si="5"/>
        <v/>
      </c>
      <c r="AU36" s="231" t="str">
        <f t="shared" si="4"/>
        <v>7.7</v>
      </c>
      <c r="AV36" s="318"/>
      <c r="AW36" s="230" t="str">
        <f>IF(AND(Setup_Flag=1,AV36="",$C36=""),FALSE,"")</f>
        <v/>
      </c>
      <c r="AX36" s="318"/>
      <c r="AY36" s="230" t="str">
        <f>IF(AND(MR2_Flag=1,AX36="",$C36=""),FALSE,"")</f>
        <v/>
      </c>
      <c r="AZ36" s="318"/>
      <c r="BA36" s="230" t="str">
        <f>IF(AND(DP_Flag=1,AZ36="",$C36=""),FALSE,"")</f>
        <v/>
      </c>
      <c r="BB36" s="318"/>
      <c r="BC36" s="230" t="str">
        <f>IF(AND(SS_Flag=1,BB36="",$C36=""),FALSE,"")</f>
        <v/>
      </c>
      <c r="BD36" s="318"/>
      <c r="BE36" s="230" t="str">
        <f>IF(AND(SP_Flag=1,BD36="",$C36=""),FALSE,"")</f>
        <v/>
      </c>
      <c r="BF36" s="318"/>
      <c r="BG36" s="230" t="str">
        <f>IF(AND(FM_Flag=1,BF36="",$C36=""),FALSE,"")</f>
        <v/>
      </c>
      <c r="BH36" s="1"/>
      <c r="BI36" s="268"/>
      <c r="BJ36" s="269" t="s">
        <v>675</v>
      </c>
      <c r="BK36" s="269" t="s">
        <v>675</v>
      </c>
      <c r="BL36" s="269" t="s">
        <v>675</v>
      </c>
      <c r="BM36" s="269" t="s">
        <v>675</v>
      </c>
      <c r="BN36" s="269" t="s">
        <v>675</v>
      </c>
      <c r="BO36" s="269" t="s">
        <v>675</v>
      </c>
      <c r="BP36" s="270" t="str">
        <f ca="1">IF(OR(BI$16=0,BR$16&lt;&gt;0),"",IF(OFFSET(BI36,0,BI$16)="Y",1,IF(OFFSET(BI36,0,BI$16)="N",0,"")))</f>
        <v/>
      </c>
      <c r="BQ36" s="278"/>
      <c r="BR36" s="268"/>
      <c r="BS36" s="269" t="s">
        <v>675</v>
      </c>
      <c r="BT36" s="269" t="s">
        <v>675</v>
      </c>
      <c r="BU36" s="269" t="s">
        <v>675</v>
      </c>
      <c r="BV36" s="269" t="s">
        <v>675</v>
      </c>
      <c r="BW36" s="269" t="s">
        <v>675</v>
      </c>
      <c r="BX36" s="269" t="s">
        <v>675</v>
      </c>
      <c r="BY36" s="269" t="s">
        <v>675</v>
      </c>
      <c r="BZ36" s="269" t="s">
        <v>675</v>
      </c>
      <c r="CA36" s="269" t="s">
        <v>675</v>
      </c>
      <c r="CB36" s="269" t="s">
        <v>675</v>
      </c>
      <c r="CC36" s="269" t="s">
        <v>675</v>
      </c>
      <c r="CD36" s="269" t="s">
        <v>675</v>
      </c>
      <c r="CE36" s="269" t="s">
        <v>675</v>
      </c>
      <c r="CF36" s="269" t="s">
        <v>675</v>
      </c>
      <c r="CG36" s="269" t="s">
        <v>675</v>
      </c>
      <c r="CH36" s="269" t="s">
        <v>675</v>
      </c>
      <c r="CI36" s="269" t="s">
        <v>675</v>
      </c>
      <c r="CJ36" s="269" t="s">
        <v>675</v>
      </c>
      <c r="CK36" s="269" t="s">
        <v>675</v>
      </c>
      <c r="CL36" s="270" t="str">
        <f ca="1">IF(BR$16=0,"",IF(OFFSET(BR36,0,BR$16)="Y",1,IF(OFFSET(BR36,0,BR$16)="N",0,"")))</f>
        <v/>
      </c>
      <c r="CM36" s="278"/>
      <c r="CN36" s="268"/>
      <c r="CO36" s="269" t="s">
        <v>675</v>
      </c>
      <c r="CP36" s="269" t="s">
        <v>675</v>
      </c>
      <c r="CQ36" s="269" t="s">
        <v>675</v>
      </c>
      <c r="CR36" s="269" t="s">
        <v>675</v>
      </c>
      <c r="CS36" s="269" t="s">
        <v>675</v>
      </c>
      <c r="CT36" s="270" t="str">
        <f ca="1">IF(OR(CN$16=0,CW$16&lt;&gt;0),"",IF(CW$16=1,0,IF(OFFSET(CN36,0,CN$16)="Y",1,IF(OFFSET(CN36,0,CN$16)="N",0,""))))</f>
        <v/>
      </c>
      <c r="CU36" s="188"/>
      <c r="CV36" s="268"/>
      <c r="CW36" s="269" t="s">
        <v>675</v>
      </c>
      <c r="CX36" s="269" t="s">
        <v>675</v>
      </c>
      <c r="CY36" s="269" t="s">
        <v>675</v>
      </c>
      <c r="CZ36" s="269" t="s">
        <v>675</v>
      </c>
      <c r="DA36" s="269" t="s">
        <v>675</v>
      </c>
      <c r="DB36" s="269" t="s">
        <v>675</v>
      </c>
      <c r="DC36" s="269" t="s">
        <v>675</v>
      </c>
      <c r="DD36" s="269" t="s">
        <v>675</v>
      </c>
      <c r="DE36" s="269" t="s">
        <v>675</v>
      </c>
      <c r="DF36" s="270" t="str">
        <f>IF(CV$16=0,"",IF(OR(AND(CW$16=1,CW36="Y"),AND(CX$16=1,CX36="Y"),AND(CY$16=1,CY36="Y"),AND(CZ$16=1,CZ36="Y"),AND(DA$16=1,DA36="Y"),AND(DB$16=1,DB36="Y"),AND(DC$16=1,DC36="Y"),AND(DD$16=1,DD36="Y"),AND(DE$16=1,DE36="Y")),1,IF(OR(AND(CW$16=1,CW36="N"),AND(CX$16=1,CX36="N"),AND(CY$16=1,CY36="N"),AND(CZ$16=1,CZ36="N"),AND(DA$16=1,DA36="N"),AND(DB$16=1,DB36="N"),AND(DC$16=1,DC36="N"),AND(DD$16=1,DD36="N"),AND(DE$16=1,DE36="N")),0,"")))</f>
        <v/>
      </c>
      <c r="DG36" s="188"/>
      <c r="DH36" s="268"/>
      <c r="DI36" s="269" t="s">
        <v>675</v>
      </c>
      <c r="DJ36" s="269" t="s">
        <v>675</v>
      </c>
      <c r="DK36" s="270" t="str">
        <f ca="1">IF(DH$16=0,"",IF(OFFSET(DH36,0,DH$16)="Y",1,IF(OFFSET(DH36,0,DH$16)="N",0,"")))</f>
        <v/>
      </c>
      <c r="DL36" s="188"/>
      <c r="DM36" s="268"/>
      <c r="DN36" s="269" t="s">
        <v>675</v>
      </c>
      <c r="DO36" s="269" t="s">
        <v>675</v>
      </c>
      <c r="DP36" s="270" t="str">
        <f ca="1">IF(DM$16=0,"",IF(OFFSET(DM36,0,DM$16)="Y",1,IF(OFFSET(DM36,0,DM$16)="N",0,"")))</f>
        <v/>
      </c>
      <c r="DQ36" s="188"/>
      <c r="DR36" s="268"/>
      <c r="DS36" s="269" t="s">
        <v>676</v>
      </c>
      <c r="DT36" s="279"/>
      <c r="DU36" s="270" t="str">
        <f ca="1">IF(DR$16=0,"",IF(AND(OFFSET(DR36,0,1)="Y",DS$16="Yes"),1,IF(OFFSET(DR36,0,1)="N",1,0)))</f>
        <v/>
      </c>
      <c r="DV36" s="188"/>
      <c r="DW36" s="268"/>
      <c r="DX36" s="269" t="s">
        <v>676</v>
      </c>
      <c r="DY36" s="279"/>
      <c r="DZ36" s="270" t="str">
        <f ca="1">IF(DW$16=0,"",IF(AND(OFFSET(DW36,0,1)="Y",DX$16="Yes"),1,IF(OFFSET(DW36,0,1)="N",1,0)))</f>
        <v/>
      </c>
      <c r="EA36" s="188"/>
      <c r="EB36" s="268"/>
      <c r="EC36" s="269" t="s">
        <v>676</v>
      </c>
      <c r="ED36" s="279"/>
      <c r="EE36" s="270" t="str">
        <f ca="1">IF(EB$16=0,"",IF(AND(OFFSET(EB36,0,1)="Y",EC$16="Yes"),1,IF(OFFSET(EB36,0,1)="N",1,0)))</f>
        <v/>
      </c>
      <c r="EF36" s="188"/>
      <c r="EG36" s="268"/>
      <c r="EH36" s="269" t="s">
        <v>676</v>
      </c>
      <c r="EI36" s="279"/>
      <c r="EJ36" s="270" t="str">
        <f ca="1">IF(EG$16=0,"",IF(AND(OFFSET(EG36,0,1)="Y",EH$16="Yes"),1,IF(OFFSET(EG36,0,1)="N",1,0)))</f>
        <v/>
      </c>
      <c r="EK36" s="188"/>
      <c r="EL36" s="268"/>
      <c r="EM36" s="269" t="s">
        <v>676</v>
      </c>
      <c r="EN36" s="279"/>
      <c r="EO36" s="270" t="str">
        <f ca="1">IF(EL$16=0,"",IF(AND(OFFSET(EL36,0,1)="Y",EM$16="Yes"),1,IF(OFFSET(EL36,0,1)="N",1,0)))</f>
        <v/>
      </c>
      <c r="EP36" s="271"/>
      <c r="EQ36" s="509" t="str">
        <f ca="1">BP36</f>
        <v/>
      </c>
      <c r="ER36" s="509" t="str">
        <f t="shared" ref="ER36" ca="1" si="84">CL36</f>
        <v/>
      </c>
      <c r="ES36" s="509" t="str">
        <f t="shared" ref="ES36" ca="1" si="85">CT36</f>
        <v/>
      </c>
      <c r="ET36" s="509" t="str">
        <f t="shared" ref="ET36" si="86">DF36</f>
        <v/>
      </c>
      <c r="EU36" s="509" t="str">
        <f t="shared" ref="EU36" ca="1" si="87">DK36</f>
        <v/>
      </c>
      <c r="EV36" s="509" t="str">
        <f t="shared" ref="EV36" ca="1" si="88">DP36</f>
        <v/>
      </c>
      <c r="EW36" s="509" t="str">
        <f t="shared" ref="EW36" ca="1" si="89">DU36</f>
        <v/>
      </c>
      <c r="EX36" s="509" t="str">
        <f t="shared" ref="EX36" ca="1" si="90">DZ36</f>
        <v/>
      </c>
      <c r="EY36" s="509" t="str">
        <f t="shared" ref="EY36" ca="1" si="91">EE36</f>
        <v/>
      </c>
      <c r="EZ36" s="509" t="str">
        <f t="shared" ref="EZ36" ca="1" si="92">EJ36</f>
        <v/>
      </c>
      <c r="FA36" s="509" t="str">
        <f t="shared" ref="FA36" ca="1" si="93">EO36</f>
        <v/>
      </c>
      <c r="FC36" s="509">
        <f t="shared" ref="FC36" ca="1" si="94">COUNTA(EQ36:FA36)-COUNTBLANK(EQ36:FA36)</f>
        <v>0</v>
      </c>
      <c r="FD36" s="280">
        <f t="shared" ref="FD36" ca="1" si="95">SUM(EQ36:FA36)</f>
        <v>0</v>
      </c>
      <c r="FE36" s="280" t="str">
        <f t="shared" ref="FE36" ca="1" si="96">IF(AND(FC36=FD36,FD36&gt;0),"Show","Hide")</f>
        <v>Hide</v>
      </c>
      <c r="FF36" s="228"/>
      <c r="FG36" s="281"/>
      <c r="FH36" s="281"/>
      <c r="FI36" s="281"/>
      <c r="FJ36" s="281"/>
      <c r="FK36" s="281"/>
      <c r="FL36" s="281"/>
    </row>
    <row r="37" spans="1:168" ht="6" customHeight="1" x14ac:dyDescent="0.25">
      <c r="A37" s="28" t="s">
        <v>526</v>
      </c>
      <c r="C37" s="93"/>
      <c r="D37" s="128"/>
      <c r="E37" s="86"/>
      <c r="F37" s="195"/>
      <c r="G37" s="153"/>
      <c r="H37" s="182"/>
      <c r="I37" s="196"/>
      <c r="J37" s="96"/>
      <c r="K37" s="196"/>
      <c r="L37" s="127"/>
      <c r="M37" s="127"/>
      <c r="N37" s="127"/>
      <c r="O37" s="127"/>
      <c r="Q37" s="1"/>
      <c r="AE37" s="11"/>
      <c r="AF37" s="122"/>
      <c r="AG37" s="12" t="b">
        <f>AG36</f>
        <v>1</v>
      </c>
      <c r="AH37" s="12"/>
      <c r="AI37" s="168"/>
      <c r="AJ37" s="166"/>
      <c r="AK37" s="166"/>
      <c r="AL37" s="167"/>
      <c r="AM37" s="1"/>
      <c r="AN37" s="1"/>
      <c r="AO37" s="1"/>
      <c r="AP37" s="1"/>
      <c r="AQ37" s="1"/>
      <c r="AR37" s="1"/>
      <c r="AS37" s="1"/>
      <c r="AT37" s="230" t="str">
        <f t="shared" si="5"/>
        <v/>
      </c>
      <c r="AU37" s="231" t="str">
        <f t="shared" si="4"/>
        <v/>
      </c>
      <c r="AV37" s="227"/>
      <c r="AW37" s="230" t="str">
        <f>AW36</f>
        <v/>
      </c>
      <c r="AX37" s="227"/>
      <c r="AY37" s="230" t="str">
        <f>AY36</f>
        <v/>
      </c>
      <c r="AZ37" s="227"/>
      <c r="BA37" s="230" t="str">
        <f>BA36</f>
        <v/>
      </c>
      <c r="BB37" s="227"/>
      <c r="BC37" s="230" t="str">
        <f>BC36</f>
        <v/>
      </c>
      <c r="BD37" s="227"/>
      <c r="BE37" s="230" t="str">
        <f>BE36</f>
        <v/>
      </c>
      <c r="BF37" s="227"/>
      <c r="BG37" s="230" t="str">
        <f>BG36</f>
        <v/>
      </c>
      <c r="BH37" s="1"/>
      <c r="FE37" s="90" t="str">
        <f ca="1">FE36</f>
        <v>Hide</v>
      </c>
      <c r="FF37" s="228"/>
      <c r="FG37" s="281"/>
      <c r="FH37" s="281"/>
      <c r="FI37" s="281"/>
      <c r="FJ37" s="281"/>
      <c r="FK37" s="281"/>
      <c r="FL37" s="281"/>
    </row>
    <row r="38" spans="1:168" ht="6" customHeight="1" x14ac:dyDescent="0.25">
      <c r="A38" s="28" t="s">
        <v>526</v>
      </c>
      <c r="C38" s="92"/>
      <c r="D38" s="3"/>
      <c r="E38" s="82"/>
      <c r="F38" s="191"/>
      <c r="G38" s="154"/>
      <c r="H38" s="187"/>
      <c r="I38" s="192"/>
      <c r="J38" s="94"/>
      <c r="K38" s="192"/>
      <c r="L38" s="507"/>
      <c r="M38" s="507"/>
      <c r="N38" s="507"/>
      <c r="O38" s="507"/>
      <c r="Q38" s="1"/>
      <c r="AE38" s="11"/>
      <c r="AF38" s="122"/>
      <c r="AG38" s="124" t="b">
        <f>AG39</f>
        <v>1</v>
      </c>
      <c r="AH38" s="124"/>
      <c r="AI38" s="168"/>
      <c r="AJ38" s="166"/>
      <c r="AK38" s="166"/>
      <c r="AL38" s="167"/>
      <c r="AM38" s="1"/>
      <c r="AN38" s="1"/>
      <c r="AO38" s="1"/>
      <c r="AP38" s="1"/>
      <c r="AQ38" s="1"/>
      <c r="AR38" s="1"/>
      <c r="AS38" s="1"/>
      <c r="AT38" s="230" t="str">
        <f t="shared" si="5"/>
        <v/>
      </c>
      <c r="AU38" s="231" t="str">
        <f t="shared" si="4"/>
        <v/>
      </c>
      <c r="AV38" s="227"/>
      <c r="AW38" s="230" t="str">
        <f>AW39</f>
        <v/>
      </c>
      <c r="AX38" s="227"/>
      <c r="AY38" s="230" t="str">
        <f>AY39</f>
        <v/>
      </c>
      <c r="AZ38" s="227"/>
      <c r="BA38" s="230" t="str">
        <f>BA39</f>
        <v/>
      </c>
      <c r="BB38" s="227"/>
      <c r="BC38" s="230" t="str">
        <f>BC39</f>
        <v/>
      </c>
      <c r="BD38" s="227"/>
      <c r="BE38" s="230" t="str">
        <f>BE39</f>
        <v/>
      </c>
      <c r="BF38" s="227"/>
      <c r="BG38" s="230" t="str">
        <f>BG39</f>
        <v/>
      </c>
      <c r="BH38" s="1"/>
      <c r="FE38" s="90" t="str">
        <f ca="1">FE39</f>
        <v>Hide</v>
      </c>
      <c r="FF38" s="228"/>
      <c r="FG38" s="281"/>
      <c r="FH38" s="281"/>
      <c r="FI38" s="281"/>
      <c r="FJ38" s="281"/>
      <c r="FK38" s="281"/>
      <c r="FL38" s="281"/>
    </row>
    <row r="39" spans="1:168" ht="26.4" x14ac:dyDescent="0.25">
      <c r="A39" s="28" t="s">
        <v>526</v>
      </c>
      <c r="C39" s="176" t="s">
        <v>558</v>
      </c>
      <c r="D39" s="316" t="str">
        <f>IF(Cklst_Style=4,IF(FIND("--",$C$3)=11,MID($C$3,9,1)&amp;"."&amp;AI39,MID($C$3,9,2)&amp;"."&amp;AI39),IF(FIND("--",$C$3)=9,MID($C$3,7,1)&amp;"."&amp;AI39,MID($C$3,7,2)&amp;"."&amp;AI39))</f>
        <v>7.8</v>
      </c>
      <c r="E39" s="481" t="s">
        <v>832</v>
      </c>
      <c r="F39" s="177"/>
      <c r="G39" s="508" t="s">
        <v>203</v>
      </c>
      <c r="H39" s="181"/>
      <c r="I39" s="151" t="s">
        <v>216</v>
      </c>
      <c r="J39" s="143"/>
      <c r="K39" s="192"/>
      <c r="L39" s="482"/>
      <c r="M39" s="482"/>
      <c r="N39" s="482"/>
      <c r="O39" s="482"/>
      <c r="Q39" s="1"/>
      <c r="R39" s="171"/>
      <c r="S39" s="171"/>
      <c r="T39" s="171"/>
      <c r="U39" s="171"/>
      <c r="AE39" s="11" t="b">
        <f>IF(F39=CHAR(80),TRUE,FALSE)</f>
        <v>0</v>
      </c>
      <c r="AF39" s="122" t="b">
        <f>IF(H39=CHAR(80),TRUE,FALSE)</f>
        <v>0</v>
      </c>
      <c r="AG39" s="12" t="b">
        <f>IF(OR(C39=CHAR(80),C39="."),TRUE,FALSE)</f>
        <v>1</v>
      </c>
      <c r="AH39" s="218">
        <v>0</v>
      </c>
      <c r="AI39" s="169">
        <v>8</v>
      </c>
      <c r="AJ39" s="160"/>
      <c r="AK39" s="160" t="b">
        <v>1</v>
      </c>
      <c r="AL39" s="161"/>
      <c r="AM39" s="1"/>
      <c r="AN39" s="1"/>
      <c r="AO39" s="1"/>
      <c r="AP39" s="1"/>
      <c r="AQ39" s="1"/>
      <c r="AR39" s="1"/>
      <c r="AS39" s="1"/>
      <c r="AT39" s="230" t="str">
        <f t="shared" si="5"/>
        <v/>
      </c>
      <c r="AU39" s="231" t="str">
        <f t="shared" si="4"/>
        <v>7.8</v>
      </c>
      <c r="AV39" s="318"/>
      <c r="AW39" s="230" t="str">
        <f>IF(AND(Setup_Flag=1,AV39="",$C39=""),FALSE,"")</f>
        <v/>
      </c>
      <c r="AX39" s="318"/>
      <c r="AY39" s="230" t="str">
        <f>IF(AND(MR2_Flag=1,AX39="",$C39=""),FALSE,"")</f>
        <v/>
      </c>
      <c r="AZ39" s="318"/>
      <c r="BA39" s="230" t="str">
        <f>IF(AND(DP_Flag=1,AZ39="",$C39=""),FALSE,"")</f>
        <v/>
      </c>
      <c r="BB39" s="318"/>
      <c r="BC39" s="230" t="str">
        <f>IF(AND(SS_Flag=1,BB39="",$C39=""),FALSE,"")</f>
        <v/>
      </c>
      <c r="BD39" s="318"/>
      <c r="BE39" s="230" t="str">
        <f>IF(AND(SP_Flag=1,BD39="",$C39=""),FALSE,"")</f>
        <v/>
      </c>
      <c r="BF39" s="318"/>
      <c r="BG39" s="230" t="str">
        <f>IF(AND(FM_Flag=1,BF39="",$C39=""),FALSE,"")</f>
        <v/>
      </c>
      <c r="BH39" s="1"/>
      <c r="BI39" s="268"/>
      <c r="BJ39" s="269" t="s">
        <v>675</v>
      </c>
      <c r="BK39" s="269" t="s">
        <v>675</v>
      </c>
      <c r="BL39" s="269" t="s">
        <v>675</v>
      </c>
      <c r="BM39" s="269" t="s">
        <v>675</v>
      </c>
      <c r="BN39" s="269" t="s">
        <v>675</v>
      </c>
      <c r="BO39" s="269" t="s">
        <v>675</v>
      </c>
      <c r="BP39" s="270" t="str">
        <f ca="1">IF(OR(BI$16=0,BR$16&lt;&gt;0),"",IF(OFFSET(BI39,0,BI$16)="Y",1,IF(OFFSET(BI39,0,BI$16)="N",0,"")))</f>
        <v/>
      </c>
      <c r="BQ39" s="278"/>
      <c r="BR39" s="268"/>
      <c r="BS39" s="269" t="s">
        <v>675</v>
      </c>
      <c r="BT39" s="269" t="s">
        <v>675</v>
      </c>
      <c r="BU39" s="269" t="s">
        <v>675</v>
      </c>
      <c r="BV39" s="269" t="s">
        <v>675</v>
      </c>
      <c r="BW39" s="269" t="s">
        <v>675</v>
      </c>
      <c r="BX39" s="269" t="s">
        <v>675</v>
      </c>
      <c r="BY39" s="269" t="s">
        <v>675</v>
      </c>
      <c r="BZ39" s="269" t="s">
        <v>675</v>
      </c>
      <c r="CA39" s="269" t="s">
        <v>675</v>
      </c>
      <c r="CB39" s="269" t="s">
        <v>675</v>
      </c>
      <c r="CC39" s="269" t="s">
        <v>675</v>
      </c>
      <c r="CD39" s="269" t="s">
        <v>675</v>
      </c>
      <c r="CE39" s="269" t="s">
        <v>675</v>
      </c>
      <c r="CF39" s="269" t="s">
        <v>675</v>
      </c>
      <c r="CG39" s="269" t="s">
        <v>675</v>
      </c>
      <c r="CH39" s="269" t="s">
        <v>675</v>
      </c>
      <c r="CI39" s="269" t="s">
        <v>675</v>
      </c>
      <c r="CJ39" s="269" t="s">
        <v>675</v>
      </c>
      <c r="CK39" s="269" t="s">
        <v>675</v>
      </c>
      <c r="CL39" s="270" t="str">
        <f ca="1">IF(BR$16=0,"",IF(OFFSET(BR39,0,BR$16)="Y",1,IF(OFFSET(BR39,0,BR$16)="N",0,"")))</f>
        <v/>
      </c>
      <c r="CM39" s="278"/>
      <c r="CN39" s="268"/>
      <c r="CO39" s="269" t="s">
        <v>675</v>
      </c>
      <c r="CP39" s="269" t="s">
        <v>675</v>
      </c>
      <c r="CQ39" s="269" t="s">
        <v>675</v>
      </c>
      <c r="CR39" s="269" t="s">
        <v>675</v>
      </c>
      <c r="CS39" s="269" t="s">
        <v>675</v>
      </c>
      <c r="CT39" s="270" t="str">
        <f ca="1">IF(OR(CN$16=0,CW$16&lt;&gt;0),"",IF(CW$16=1,0,IF(OFFSET(CN39,0,CN$16)="Y",1,IF(OFFSET(CN39,0,CN$16)="N",0,""))))</f>
        <v/>
      </c>
      <c r="CU39" s="188"/>
      <c r="CV39" s="268"/>
      <c r="CW39" s="269" t="s">
        <v>675</v>
      </c>
      <c r="CX39" s="269" t="s">
        <v>675</v>
      </c>
      <c r="CY39" s="269" t="s">
        <v>675</v>
      </c>
      <c r="CZ39" s="269" t="s">
        <v>675</v>
      </c>
      <c r="DA39" s="269" t="s">
        <v>675</v>
      </c>
      <c r="DB39" s="269" t="s">
        <v>675</v>
      </c>
      <c r="DC39" s="269" t="s">
        <v>675</v>
      </c>
      <c r="DD39" s="269" t="s">
        <v>675</v>
      </c>
      <c r="DE39" s="269" t="s">
        <v>675</v>
      </c>
      <c r="DF39" s="270" t="str">
        <f>IF(CV$16=0,"",IF(OR(AND(CW$16=1,CW39="Y"),AND(CX$16=1,CX39="Y"),AND(CY$16=1,CY39="Y"),AND(CZ$16=1,CZ39="Y"),AND(DA$16=1,DA39="Y"),AND(DB$16=1,DB39="Y"),AND(DC$16=1,DC39="Y"),AND(DD$16=1,DD39="Y"),AND(DE$16=1,DE39="Y")),1,IF(OR(AND(CW$16=1,CW39="N"),AND(CX$16=1,CX39="N"),AND(CY$16=1,CY39="N"),AND(CZ$16=1,CZ39="N"),AND(DA$16=1,DA39="N"),AND(DB$16=1,DB39="N"),AND(DC$16=1,DC39="N"),AND(DD$16=1,DD39="N"),AND(DE$16=1,DE39="N")),0,"")))</f>
        <v/>
      </c>
      <c r="DG39" s="188"/>
      <c r="DH39" s="268"/>
      <c r="DI39" s="269" t="s">
        <v>675</v>
      </c>
      <c r="DJ39" s="269" t="s">
        <v>675</v>
      </c>
      <c r="DK39" s="270" t="str">
        <f ca="1">IF(DH$16=0,"",IF(OFFSET(DH39,0,DH$16)="Y",1,IF(OFFSET(DH39,0,DH$16)="N",0,"")))</f>
        <v/>
      </c>
      <c r="DL39" s="188"/>
      <c r="DM39" s="268"/>
      <c r="DN39" s="269" t="s">
        <v>675</v>
      </c>
      <c r="DO39" s="269" t="s">
        <v>675</v>
      </c>
      <c r="DP39" s="270" t="str">
        <f ca="1">IF(DM$16=0,"",IF(OFFSET(DM39,0,DM$16)="Y",1,IF(OFFSET(DM39,0,DM$16)="N",0,"")))</f>
        <v/>
      </c>
      <c r="DQ39" s="188"/>
      <c r="DR39" s="268"/>
      <c r="DS39" s="269" t="s">
        <v>676</v>
      </c>
      <c r="DT39" s="279"/>
      <c r="DU39" s="270" t="str">
        <f ca="1">IF(DR$16=0,"",IF(AND(OFFSET(DR39,0,1)="Y",DS$16="Yes"),1,IF(OFFSET(DR39,0,1)="N",1,0)))</f>
        <v/>
      </c>
      <c r="DV39" s="188"/>
      <c r="DW39" s="268"/>
      <c r="DX39" s="269" t="s">
        <v>676</v>
      </c>
      <c r="DY39" s="279"/>
      <c r="DZ39" s="270" t="str">
        <f ca="1">IF(DW$16=0,"",IF(AND(OFFSET(DW39,0,1)="Y",DX$16="Yes"),1,IF(OFFSET(DW39,0,1)="N",1,0)))</f>
        <v/>
      </c>
      <c r="EA39" s="188"/>
      <c r="EB39" s="268"/>
      <c r="EC39" s="269" t="s">
        <v>676</v>
      </c>
      <c r="ED39" s="279"/>
      <c r="EE39" s="270" t="str">
        <f ca="1">IF(EB$16=0,"",IF(AND(OFFSET(EB39,0,1)="Y",EC$16="Yes"),1,IF(OFFSET(EB39,0,1)="N",1,0)))</f>
        <v/>
      </c>
      <c r="EF39" s="188"/>
      <c r="EG39" s="268"/>
      <c r="EH39" s="269" t="s">
        <v>676</v>
      </c>
      <c r="EI39" s="279"/>
      <c r="EJ39" s="270" t="str">
        <f ca="1">IF(EG$16=0,"",IF(AND(OFFSET(EG39,0,1)="Y",EH$16="Yes"),1,IF(OFFSET(EG39,0,1)="N",1,0)))</f>
        <v/>
      </c>
      <c r="EK39" s="188"/>
      <c r="EL39" s="268"/>
      <c r="EM39" s="269" t="s">
        <v>676</v>
      </c>
      <c r="EN39" s="279"/>
      <c r="EO39" s="270" t="str">
        <f ca="1">IF(EL$16=0,"",IF(AND(OFFSET(EL39,0,1)="Y",EM$16="Yes"),1,IF(OFFSET(EL39,0,1)="N",1,0)))</f>
        <v/>
      </c>
      <c r="EP39" s="271"/>
      <c r="EQ39" s="509" t="str">
        <f ca="1">BP39</f>
        <v/>
      </c>
      <c r="ER39" s="509" t="str">
        <f t="shared" ref="ER39" ca="1" si="97">CL39</f>
        <v/>
      </c>
      <c r="ES39" s="509" t="str">
        <f t="shared" ref="ES39" ca="1" si="98">CT39</f>
        <v/>
      </c>
      <c r="ET39" s="509" t="str">
        <f t="shared" ref="ET39" si="99">DF39</f>
        <v/>
      </c>
      <c r="EU39" s="509" t="str">
        <f t="shared" ref="EU39" ca="1" si="100">DK39</f>
        <v/>
      </c>
      <c r="EV39" s="509" t="str">
        <f t="shared" ref="EV39" ca="1" si="101">DP39</f>
        <v/>
      </c>
      <c r="EW39" s="509" t="str">
        <f t="shared" ref="EW39" ca="1" si="102">DU39</f>
        <v/>
      </c>
      <c r="EX39" s="509" t="str">
        <f t="shared" ref="EX39" ca="1" si="103">DZ39</f>
        <v/>
      </c>
      <c r="EY39" s="509" t="str">
        <f t="shared" ref="EY39" ca="1" si="104">EE39</f>
        <v/>
      </c>
      <c r="EZ39" s="509" t="str">
        <f t="shared" ref="EZ39" ca="1" si="105">EJ39</f>
        <v/>
      </c>
      <c r="FA39" s="509" t="str">
        <f t="shared" ref="FA39" ca="1" si="106">EO39</f>
        <v/>
      </c>
      <c r="FC39" s="509">
        <f t="shared" ref="FC39" ca="1" si="107">COUNTA(EQ39:FA39)-COUNTBLANK(EQ39:FA39)</f>
        <v>0</v>
      </c>
      <c r="FD39" s="280">
        <f t="shared" ref="FD39" ca="1" si="108">SUM(EQ39:FA39)</f>
        <v>0</v>
      </c>
      <c r="FE39" s="280" t="str">
        <f t="shared" ref="FE39" ca="1" si="109">IF(AND(FC39=FD39,FD39&gt;0),"Show","Hide")</f>
        <v>Hide</v>
      </c>
      <c r="FF39" s="228"/>
      <c r="FG39" s="281"/>
      <c r="FH39" s="281"/>
      <c r="FI39" s="281"/>
      <c r="FJ39" s="281"/>
      <c r="FK39" s="281"/>
      <c r="FL39" s="281"/>
    </row>
    <row r="40" spans="1:168" ht="6" customHeight="1" x14ac:dyDescent="0.25">
      <c r="A40" s="28" t="s">
        <v>526</v>
      </c>
      <c r="C40" s="93"/>
      <c r="D40" s="128"/>
      <c r="E40" s="86"/>
      <c r="F40" s="195"/>
      <c r="G40" s="153"/>
      <c r="H40" s="182"/>
      <c r="I40" s="196"/>
      <c r="J40" s="96"/>
      <c r="K40" s="196"/>
      <c r="L40" s="127"/>
      <c r="M40" s="127"/>
      <c r="N40" s="127"/>
      <c r="O40" s="127"/>
      <c r="Q40" s="1"/>
      <c r="AE40" s="11"/>
      <c r="AF40" s="122"/>
      <c r="AG40" s="12" t="b">
        <f>AG39</f>
        <v>1</v>
      </c>
      <c r="AH40" s="12"/>
      <c r="AI40" s="168"/>
      <c r="AJ40" s="166"/>
      <c r="AK40" s="166"/>
      <c r="AL40" s="167"/>
      <c r="AM40" s="1"/>
      <c r="AN40" s="1"/>
      <c r="AO40" s="1"/>
      <c r="AP40" s="1"/>
      <c r="AQ40" s="1"/>
      <c r="AR40" s="1"/>
      <c r="AS40" s="1"/>
      <c r="AT40" s="230" t="str">
        <f t="shared" si="5"/>
        <v/>
      </c>
      <c r="AU40" s="231" t="str">
        <f t="shared" si="4"/>
        <v/>
      </c>
      <c r="AV40" s="227"/>
      <c r="AW40" s="230" t="str">
        <f>AW39</f>
        <v/>
      </c>
      <c r="AX40" s="227"/>
      <c r="AY40" s="230" t="str">
        <f>AY39</f>
        <v/>
      </c>
      <c r="AZ40" s="227"/>
      <c r="BA40" s="230" t="str">
        <f>BA39</f>
        <v/>
      </c>
      <c r="BB40" s="227"/>
      <c r="BC40" s="230" t="str">
        <f>BC39</f>
        <v/>
      </c>
      <c r="BD40" s="227"/>
      <c r="BE40" s="230" t="str">
        <f>BE39</f>
        <v/>
      </c>
      <c r="BF40" s="227"/>
      <c r="BG40" s="230" t="str">
        <f>BG39</f>
        <v/>
      </c>
      <c r="BH40" s="1"/>
      <c r="FE40" s="90" t="str">
        <f ca="1">FE39</f>
        <v>Hide</v>
      </c>
      <c r="FF40" s="228"/>
      <c r="FG40" s="281"/>
      <c r="FH40" s="281"/>
      <c r="FI40" s="281"/>
      <c r="FJ40" s="281"/>
      <c r="FK40" s="281"/>
      <c r="FL40" s="281"/>
    </row>
    <row r="41" spans="1:168" ht="6" customHeight="1" x14ac:dyDescent="0.25">
      <c r="A41" s="28" t="s">
        <v>526</v>
      </c>
      <c r="C41" s="92"/>
      <c r="D41" s="3"/>
      <c r="E41" s="82"/>
      <c r="F41" s="191"/>
      <c r="G41" s="154"/>
      <c r="H41" s="187"/>
      <c r="I41" s="192"/>
      <c r="J41" s="94"/>
      <c r="K41" s="192"/>
      <c r="L41" s="507"/>
      <c r="M41" s="507"/>
      <c r="N41" s="507"/>
      <c r="O41" s="507"/>
      <c r="Q41" s="1"/>
      <c r="AE41" s="11"/>
      <c r="AF41" s="122"/>
      <c r="AG41" s="124" t="b">
        <f>AG42</f>
        <v>1</v>
      </c>
      <c r="AH41" s="124"/>
      <c r="AI41" s="168"/>
      <c r="AJ41" s="166"/>
      <c r="AK41" s="166"/>
      <c r="AL41" s="167"/>
      <c r="AM41" s="1"/>
      <c r="AN41" s="1"/>
      <c r="AO41" s="1"/>
      <c r="AP41" s="1"/>
      <c r="AQ41" s="1"/>
      <c r="AR41" s="1"/>
      <c r="AS41" s="1"/>
      <c r="AT41" s="230" t="str">
        <f t="shared" si="5"/>
        <v/>
      </c>
      <c r="AU41" s="231" t="str">
        <f t="shared" si="4"/>
        <v/>
      </c>
      <c r="AV41" s="227"/>
      <c r="AW41" s="230" t="str">
        <f>AW42</f>
        <v/>
      </c>
      <c r="AX41" s="227"/>
      <c r="AY41" s="230" t="str">
        <f>AY42</f>
        <v/>
      </c>
      <c r="AZ41" s="227"/>
      <c r="BA41" s="230" t="str">
        <f>BA42</f>
        <v/>
      </c>
      <c r="BB41" s="227"/>
      <c r="BC41" s="230" t="str">
        <f>BC42</f>
        <v/>
      </c>
      <c r="BD41" s="227"/>
      <c r="BE41" s="230" t="str">
        <f>BE42</f>
        <v/>
      </c>
      <c r="BF41" s="227"/>
      <c r="BG41" s="230" t="str">
        <f>BG42</f>
        <v/>
      </c>
      <c r="BH41" s="1"/>
      <c r="FE41" s="90" t="str">
        <f ca="1">FE42</f>
        <v>Hide</v>
      </c>
      <c r="FF41" s="228"/>
      <c r="FG41" s="281"/>
      <c r="FH41" s="281"/>
      <c r="FI41" s="281"/>
      <c r="FJ41" s="281"/>
      <c r="FK41" s="281"/>
      <c r="FL41" s="281"/>
    </row>
    <row r="42" spans="1:168" ht="39.6" x14ac:dyDescent="0.25">
      <c r="A42" s="28" t="s">
        <v>526</v>
      </c>
      <c r="C42" s="176" t="s">
        <v>558</v>
      </c>
      <c r="D42" s="316" t="str">
        <f>IF(Cklst_Style=4,IF(FIND("--",$C$3)=11,MID($C$3,9,1)&amp;"."&amp;AI42,MID($C$3,9,2)&amp;"."&amp;AI42),IF(FIND("--",$C$3)=9,MID($C$3,7,1)&amp;"."&amp;AI42,MID($C$3,7,2)&amp;"."&amp;AI42))</f>
        <v>7.9</v>
      </c>
      <c r="E42" s="481" t="s">
        <v>833</v>
      </c>
      <c r="F42" s="177"/>
      <c r="G42" s="508" t="s">
        <v>203</v>
      </c>
      <c r="H42" s="181"/>
      <c r="I42" s="151" t="s">
        <v>216</v>
      </c>
      <c r="J42" s="143"/>
      <c r="K42" s="192"/>
      <c r="L42" s="482"/>
      <c r="M42" s="482"/>
      <c r="N42" s="482"/>
      <c r="O42" s="482"/>
      <c r="Q42" s="1"/>
      <c r="R42" s="171"/>
      <c r="S42" s="171"/>
      <c r="T42" s="171"/>
      <c r="U42" s="171"/>
      <c r="AE42" s="11" t="b">
        <f>IF(F42=CHAR(80),TRUE,FALSE)</f>
        <v>0</v>
      </c>
      <c r="AF42" s="122" t="b">
        <f>IF(H42=CHAR(80),TRUE,FALSE)</f>
        <v>0</v>
      </c>
      <c r="AG42" s="12" t="b">
        <f>IF(OR(C42=CHAR(80),C42="."),TRUE,FALSE)</f>
        <v>1</v>
      </c>
      <c r="AH42" s="218">
        <v>0</v>
      </c>
      <c r="AI42" s="169">
        <v>9</v>
      </c>
      <c r="AJ42" s="160"/>
      <c r="AK42" s="160" t="b">
        <v>1</v>
      </c>
      <c r="AL42" s="161"/>
      <c r="AM42" s="1"/>
      <c r="AN42" s="1"/>
      <c r="AO42" s="1"/>
      <c r="AP42" s="1"/>
      <c r="AQ42" s="1"/>
      <c r="AR42" s="1"/>
      <c r="AS42" s="1"/>
      <c r="AT42" s="230" t="str">
        <f t="shared" si="5"/>
        <v/>
      </c>
      <c r="AU42" s="231" t="str">
        <f t="shared" si="4"/>
        <v>7.9</v>
      </c>
      <c r="AV42" s="318"/>
      <c r="AW42" s="230" t="str">
        <f>IF(AND(Setup_Flag=1,AV42="",$C42=""),FALSE,"")</f>
        <v/>
      </c>
      <c r="AX42" s="318"/>
      <c r="AY42" s="230" t="str">
        <f>IF(AND(MR2_Flag=1,AX42="",$C42=""),FALSE,"")</f>
        <v/>
      </c>
      <c r="AZ42" s="318"/>
      <c r="BA42" s="230" t="str">
        <f>IF(AND(DP_Flag=1,AZ42="",$C42=""),FALSE,"")</f>
        <v/>
      </c>
      <c r="BB42" s="318"/>
      <c r="BC42" s="230" t="str">
        <f>IF(AND(SS_Flag=1,BB42="",$C42=""),FALSE,"")</f>
        <v/>
      </c>
      <c r="BD42" s="318"/>
      <c r="BE42" s="230" t="str">
        <f>IF(AND(SP_Flag=1,BD42="",$C42=""),FALSE,"")</f>
        <v/>
      </c>
      <c r="BF42" s="318"/>
      <c r="BG42" s="230" t="str">
        <f>IF(AND(FM_Flag=1,BF42="",$C42=""),FALSE,"")</f>
        <v/>
      </c>
      <c r="BH42" s="1"/>
      <c r="BI42" s="268"/>
      <c r="BJ42" s="269" t="s">
        <v>675</v>
      </c>
      <c r="BK42" s="269" t="s">
        <v>675</v>
      </c>
      <c r="BL42" s="269" t="s">
        <v>675</v>
      </c>
      <c r="BM42" s="269" t="s">
        <v>675</v>
      </c>
      <c r="BN42" s="269" t="s">
        <v>675</v>
      </c>
      <c r="BO42" s="269" t="s">
        <v>675</v>
      </c>
      <c r="BP42" s="270" t="str">
        <f ca="1">IF(OR(BI$16=0,BR$16&lt;&gt;0),"",IF(OFFSET(BI42,0,BI$16)="Y",1,IF(OFFSET(BI42,0,BI$16)="N",0,"")))</f>
        <v/>
      </c>
      <c r="BQ42" s="278"/>
      <c r="BR42" s="268"/>
      <c r="BS42" s="269" t="s">
        <v>675</v>
      </c>
      <c r="BT42" s="269" t="s">
        <v>675</v>
      </c>
      <c r="BU42" s="269" t="s">
        <v>675</v>
      </c>
      <c r="BV42" s="269" t="s">
        <v>675</v>
      </c>
      <c r="BW42" s="269" t="s">
        <v>675</v>
      </c>
      <c r="BX42" s="269" t="s">
        <v>675</v>
      </c>
      <c r="BY42" s="269" t="s">
        <v>675</v>
      </c>
      <c r="BZ42" s="269" t="s">
        <v>675</v>
      </c>
      <c r="CA42" s="269" t="s">
        <v>675</v>
      </c>
      <c r="CB42" s="269" t="s">
        <v>675</v>
      </c>
      <c r="CC42" s="269" t="s">
        <v>675</v>
      </c>
      <c r="CD42" s="269" t="s">
        <v>675</v>
      </c>
      <c r="CE42" s="269" t="s">
        <v>675</v>
      </c>
      <c r="CF42" s="269" t="s">
        <v>675</v>
      </c>
      <c r="CG42" s="269" t="s">
        <v>675</v>
      </c>
      <c r="CH42" s="269" t="s">
        <v>675</v>
      </c>
      <c r="CI42" s="269" t="s">
        <v>675</v>
      </c>
      <c r="CJ42" s="269" t="s">
        <v>675</v>
      </c>
      <c r="CK42" s="269" t="s">
        <v>675</v>
      </c>
      <c r="CL42" s="270" t="str">
        <f ca="1">IF(BR$16=0,"",IF(OFFSET(BR42,0,BR$16)="Y",1,IF(OFFSET(BR42,0,BR$16)="N",0,"")))</f>
        <v/>
      </c>
      <c r="CM42" s="278"/>
      <c r="CN42" s="268"/>
      <c r="CO42" s="269" t="s">
        <v>675</v>
      </c>
      <c r="CP42" s="269" t="s">
        <v>675</v>
      </c>
      <c r="CQ42" s="269" t="s">
        <v>675</v>
      </c>
      <c r="CR42" s="269" t="s">
        <v>675</v>
      </c>
      <c r="CS42" s="269" t="s">
        <v>675</v>
      </c>
      <c r="CT42" s="270" t="str">
        <f ca="1">IF(OR(CN$16=0,CW$16&lt;&gt;0),"",IF(CW$16=1,0,IF(OFFSET(CN42,0,CN$16)="Y",1,IF(OFFSET(CN42,0,CN$16)="N",0,""))))</f>
        <v/>
      </c>
      <c r="CU42" s="188"/>
      <c r="CV42" s="268"/>
      <c r="CW42" s="269" t="s">
        <v>675</v>
      </c>
      <c r="CX42" s="269" t="s">
        <v>675</v>
      </c>
      <c r="CY42" s="269" t="s">
        <v>675</v>
      </c>
      <c r="CZ42" s="269" t="s">
        <v>675</v>
      </c>
      <c r="DA42" s="269" t="s">
        <v>675</v>
      </c>
      <c r="DB42" s="269" t="s">
        <v>675</v>
      </c>
      <c r="DC42" s="269" t="s">
        <v>675</v>
      </c>
      <c r="DD42" s="269" t="s">
        <v>675</v>
      </c>
      <c r="DE42" s="269" t="s">
        <v>675</v>
      </c>
      <c r="DF42" s="270" t="str">
        <f>IF(CV$16=0,"",IF(OR(AND(CW$16=1,CW42="Y"),AND(CX$16=1,CX42="Y"),AND(CY$16=1,CY42="Y"),AND(CZ$16=1,CZ42="Y"),AND(DA$16=1,DA42="Y"),AND(DB$16=1,DB42="Y"),AND(DC$16=1,DC42="Y"),AND(DD$16=1,DD42="Y"),AND(DE$16=1,DE42="Y")),1,IF(OR(AND(CW$16=1,CW42="N"),AND(CX$16=1,CX42="N"),AND(CY$16=1,CY42="N"),AND(CZ$16=1,CZ42="N"),AND(DA$16=1,DA42="N"),AND(DB$16=1,DB42="N"),AND(DC$16=1,DC42="N"),AND(DD$16=1,DD42="N"),AND(DE$16=1,DE42="N")),0,"")))</f>
        <v/>
      </c>
      <c r="DG42" s="188"/>
      <c r="DH42" s="268"/>
      <c r="DI42" s="269" t="s">
        <v>675</v>
      </c>
      <c r="DJ42" s="269" t="s">
        <v>675</v>
      </c>
      <c r="DK42" s="270" t="str">
        <f ca="1">IF(DH$16=0,"",IF(OFFSET(DH42,0,DH$16)="Y",1,IF(OFFSET(DH42,0,DH$16)="N",0,"")))</f>
        <v/>
      </c>
      <c r="DL42" s="188"/>
      <c r="DM42" s="268"/>
      <c r="DN42" s="269" t="s">
        <v>675</v>
      </c>
      <c r="DO42" s="269" t="s">
        <v>675</v>
      </c>
      <c r="DP42" s="270" t="str">
        <f ca="1">IF(DM$16=0,"",IF(OFFSET(DM42,0,DM$16)="Y",1,IF(OFFSET(DM42,0,DM$16)="N",0,"")))</f>
        <v/>
      </c>
      <c r="DQ42" s="188"/>
      <c r="DR42" s="268"/>
      <c r="DS42" s="269" t="s">
        <v>676</v>
      </c>
      <c r="DT42" s="279"/>
      <c r="DU42" s="270" t="str">
        <f ca="1">IF(DR$16=0,"",IF(AND(OFFSET(DR42,0,1)="Y",DS$16="Yes"),1,IF(OFFSET(DR42,0,1)="N",1,0)))</f>
        <v/>
      </c>
      <c r="DV42" s="188"/>
      <c r="DW42" s="268"/>
      <c r="DX42" s="269" t="s">
        <v>676</v>
      </c>
      <c r="DY42" s="279"/>
      <c r="DZ42" s="270" t="str">
        <f ca="1">IF(DW$16=0,"",IF(AND(OFFSET(DW42,0,1)="Y",DX$16="Yes"),1,IF(OFFSET(DW42,0,1)="N",1,0)))</f>
        <v/>
      </c>
      <c r="EA42" s="188"/>
      <c r="EB42" s="268"/>
      <c r="EC42" s="269" t="s">
        <v>676</v>
      </c>
      <c r="ED42" s="279"/>
      <c r="EE42" s="270" t="str">
        <f ca="1">IF(EB$16=0,"",IF(AND(OFFSET(EB42,0,1)="Y",EC$16="Yes"),1,IF(OFFSET(EB42,0,1)="N",1,0)))</f>
        <v/>
      </c>
      <c r="EF42" s="188"/>
      <c r="EG42" s="268"/>
      <c r="EH42" s="269" t="s">
        <v>676</v>
      </c>
      <c r="EI42" s="279"/>
      <c r="EJ42" s="270" t="str">
        <f ca="1">IF(EG$16=0,"",IF(AND(OFFSET(EG42,0,1)="Y",EH$16="Yes"),1,IF(OFFSET(EG42,0,1)="N",1,0)))</f>
        <v/>
      </c>
      <c r="EK42" s="188"/>
      <c r="EL42" s="268"/>
      <c r="EM42" s="269" t="s">
        <v>676</v>
      </c>
      <c r="EN42" s="279"/>
      <c r="EO42" s="270" t="str">
        <f ca="1">IF(EL$16=0,"",IF(AND(OFFSET(EL42,0,1)="Y",EM$16="Yes"),1,IF(OFFSET(EL42,0,1)="N",1,0)))</f>
        <v/>
      </c>
      <c r="EP42" s="271"/>
      <c r="EQ42" s="509" t="str">
        <f ca="1">BP42</f>
        <v/>
      </c>
      <c r="ER42" s="509" t="str">
        <f t="shared" ref="ER42" ca="1" si="110">CL42</f>
        <v/>
      </c>
      <c r="ES42" s="509" t="str">
        <f t="shared" ref="ES42" ca="1" si="111">CT42</f>
        <v/>
      </c>
      <c r="ET42" s="509" t="str">
        <f t="shared" ref="ET42" si="112">DF42</f>
        <v/>
      </c>
      <c r="EU42" s="509" t="str">
        <f t="shared" ref="EU42" ca="1" si="113">DK42</f>
        <v/>
      </c>
      <c r="EV42" s="509" t="str">
        <f t="shared" ref="EV42" ca="1" si="114">DP42</f>
        <v/>
      </c>
      <c r="EW42" s="509" t="str">
        <f t="shared" ref="EW42" ca="1" si="115">DU42</f>
        <v/>
      </c>
      <c r="EX42" s="509" t="str">
        <f t="shared" ref="EX42" ca="1" si="116">DZ42</f>
        <v/>
      </c>
      <c r="EY42" s="509" t="str">
        <f t="shared" ref="EY42" ca="1" si="117">EE42</f>
        <v/>
      </c>
      <c r="EZ42" s="509" t="str">
        <f t="shared" ref="EZ42" ca="1" si="118">EJ42</f>
        <v/>
      </c>
      <c r="FA42" s="509" t="str">
        <f t="shared" ref="FA42" ca="1" si="119">EO42</f>
        <v/>
      </c>
      <c r="FC42" s="509">
        <f t="shared" ref="FC42" ca="1" si="120">COUNTA(EQ42:FA42)-COUNTBLANK(EQ42:FA42)</f>
        <v>0</v>
      </c>
      <c r="FD42" s="280">
        <f t="shared" ref="FD42" ca="1" si="121">SUM(EQ42:FA42)</f>
        <v>0</v>
      </c>
      <c r="FE42" s="280" t="str">
        <f t="shared" ref="FE42" ca="1" si="122">IF(AND(FC42=FD42,FD42&gt;0),"Show","Hide")</f>
        <v>Hide</v>
      </c>
      <c r="FF42" s="228"/>
      <c r="FG42" s="281"/>
      <c r="FH42" s="281"/>
      <c r="FI42" s="281"/>
      <c r="FJ42" s="281"/>
      <c r="FK42" s="281"/>
      <c r="FL42" s="281"/>
    </row>
    <row r="43" spans="1:168" ht="6" customHeight="1" x14ac:dyDescent="0.25">
      <c r="A43" s="28" t="s">
        <v>526</v>
      </c>
      <c r="C43" s="93"/>
      <c r="D43" s="128"/>
      <c r="E43" s="86"/>
      <c r="F43" s="195"/>
      <c r="G43" s="153"/>
      <c r="H43" s="182"/>
      <c r="I43" s="196"/>
      <c r="J43" s="96"/>
      <c r="K43" s="196"/>
      <c r="L43" s="127"/>
      <c r="M43" s="127"/>
      <c r="N43" s="127"/>
      <c r="O43" s="127"/>
      <c r="Q43" s="1"/>
      <c r="AE43" s="11"/>
      <c r="AF43" s="122"/>
      <c r="AG43" s="12" t="b">
        <f>AG42</f>
        <v>1</v>
      </c>
      <c r="AH43" s="12"/>
      <c r="AI43" s="168"/>
      <c r="AJ43" s="166"/>
      <c r="AK43" s="166"/>
      <c r="AL43" s="167"/>
      <c r="AM43" s="1"/>
      <c r="AN43" s="1"/>
      <c r="AO43" s="1"/>
      <c r="AP43" s="1"/>
      <c r="AQ43" s="1"/>
      <c r="AR43" s="1"/>
      <c r="AS43" s="1"/>
      <c r="AT43" s="230" t="str">
        <f t="shared" si="5"/>
        <v/>
      </c>
      <c r="AU43" s="231" t="str">
        <f t="shared" si="4"/>
        <v/>
      </c>
      <c r="AV43" s="227"/>
      <c r="AW43" s="230" t="str">
        <f>AW42</f>
        <v/>
      </c>
      <c r="AX43" s="227"/>
      <c r="AY43" s="230" t="str">
        <f>AY42</f>
        <v/>
      </c>
      <c r="AZ43" s="227"/>
      <c r="BA43" s="230" t="str">
        <f>BA42</f>
        <v/>
      </c>
      <c r="BB43" s="227"/>
      <c r="BC43" s="230" t="str">
        <f>BC42</f>
        <v/>
      </c>
      <c r="BD43" s="227"/>
      <c r="BE43" s="230" t="str">
        <f>BE42</f>
        <v/>
      </c>
      <c r="BF43" s="227"/>
      <c r="BG43" s="230" t="str">
        <f>BG42</f>
        <v/>
      </c>
      <c r="BH43" s="1"/>
      <c r="FE43" s="90" t="str">
        <f ca="1">FE42</f>
        <v>Hide</v>
      </c>
      <c r="FF43" s="228"/>
      <c r="FG43" s="281"/>
      <c r="FH43" s="281"/>
      <c r="FI43" s="281"/>
      <c r="FJ43" s="281"/>
      <c r="FK43" s="281"/>
      <c r="FL43" s="281"/>
    </row>
    <row r="44" spans="1:168" ht="6" customHeight="1" x14ac:dyDescent="0.25">
      <c r="A44" s="28" t="s">
        <v>526</v>
      </c>
      <c r="C44" s="92"/>
      <c r="D44" s="3"/>
      <c r="E44" s="82"/>
      <c r="F44" s="191"/>
      <c r="G44" s="154"/>
      <c r="H44" s="187"/>
      <c r="I44" s="192"/>
      <c r="J44" s="94"/>
      <c r="K44" s="192"/>
      <c r="L44" s="507"/>
      <c r="M44" s="507"/>
      <c r="N44" s="507"/>
      <c r="O44" s="507"/>
      <c r="Q44" s="1"/>
      <c r="AE44" s="11"/>
      <c r="AF44" s="122"/>
      <c r="AG44" s="124" t="b">
        <f>AG45</f>
        <v>1</v>
      </c>
      <c r="AH44" s="124"/>
      <c r="AI44" s="168"/>
      <c r="AJ44" s="166"/>
      <c r="AK44" s="166"/>
      <c r="AL44" s="167"/>
      <c r="AM44" s="1"/>
      <c r="AN44" s="1"/>
      <c r="AO44" s="1"/>
      <c r="AP44" s="1"/>
      <c r="AQ44" s="1"/>
      <c r="AR44" s="1"/>
      <c r="AS44" s="1"/>
      <c r="AT44" s="230" t="str">
        <f t="shared" si="5"/>
        <v/>
      </c>
      <c r="AU44" s="231" t="str">
        <f t="shared" si="4"/>
        <v/>
      </c>
      <c r="AV44" s="227"/>
      <c r="AW44" s="230" t="str">
        <f>AW45</f>
        <v/>
      </c>
      <c r="AX44" s="227"/>
      <c r="AY44" s="230" t="str">
        <f>AY45</f>
        <v/>
      </c>
      <c r="AZ44" s="227"/>
      <c r="BA44" s="230" t="str">
        <f>BA45</f>
        <v/>
      </c>
      <c r="BB44" s="227"/>
      <c r="BC44" s="230" t="str">
        <f>BC45</f>
        <v/>
      </c>
      <c r="BD44" s="227"/>
      <c r="BE44" s="230" t="str">
        <f>BE45</f>
        <v/>
      </c>
      <c r="BF44" s="227"/>
      <c r="BG44" s="230" t="str">
        <f>BG45</f>
        <v/>
      </c>
      <c r="BH44" s="1"/>
      <c r="FE44" s="90" t="str">
        <f ca="1">FE45</f>
        <v>Hide</v>
      </c>
      <c r="FF44" s="228"/>
      <c r="FG44" s="281"/>
      <c r="FH44" s="281"/>
      <c r="FI44" s="281"/>
      <c r="FJ44" s="281"/>
      <c r="FK44" s="281"/>
      <c r="FL44" s="281"/>
    </row>
    <row r="45" spans="1:168" ht="26.4" x14ac:dyDescent="0.25">
      <c r="A45" s="28" t="s">
        <v>526</v>
      </c>
      <c r="C45" s="176" t="s">
        <v>558</v>
      </c>
      <c r="D45" s="316" t="str">
        <f>IF(Cklst_Style=4,IF(FIND("--",$C$3)=11,MID($C$3,9,1)&amp;"."&amp;AI45,MID($C$3,9,2)&amp;"."&amp;AI45),IF(FIND("--",$C$3)=9,MID($C$3,7,1)&amp;"."&amp;AI45,MID($C$3,7,2)&amp;"."&amp;AI45))</f>
        <v>7.10</v>
      </c>
      <c r="E45" s="481" t="s">
        <v>834</v>
      </c>
      <c r="F45" s="177"/>
      <c r="G45" s="508" t="s">
        <v>203</v>
      </c>
      <c r="H45" s="181"/>
      <c r="I45" s="151" t="s">
        <v>216</v>
      </c>
      <c r="J45" s="143"/>
      <c r="K45" s="192"/>
      <c r="L45" s="482"/>
      <c r="M45" s="482"/>
      <c r="N45" s="482"/>
      <c r="O45" s="482"/>
      <c r="Q45" s="1"/>
      <c r="R45" s="171"/>
      <c r="S45" s="171"/>
      <c r="T45" s="171"/>
      <c r="U45" s="171"/>
      <c r="AE45" s="11" t="b">
        <f>IF(F45=CHAR(80),TRUE,FALSE)</f>
        <v>0</v>
      </c>
      <c r="AF45" s="122" t="b">
        <f>IF(H45=CHAR(80),TRUE,FALSE)</f>
        <v>0</v>
      </c>
      <c r="AG45" s="12" t="b">
        <f>IF(OR(C45=CHAR(80),C45="."),TRUE,FALSE)</f>
        <v>1</v>
      </c>
      <c r="AH45" s="218">
        <v>0</v>
      </c>
      <c r="AI45" s="169">
        <v>10</v>
      </c>
      <c r="AJ45" s="160"/>
      <c r="AK45" s="160" t="b">
        <v>1</v>
      </c>
      <c r="AL45" s="161"/>
      <c r="AM45" s="1"/>
      <c r="AN45" s="1"/>
      <c r="AO45" s="1"/>
      <c r="AP45" s="1"/>
      <c r="AQ45" s="1"/>
      <c r="AR45" s="1"/>
      <c r="AS45" s="1"/>
      <c r="AT45" s="230" t="str">
        <f t="shared" si="5"/>
        <v/>
      </c>
      <c r="AU45" s="231" t="str">
        <f t="shared" si="4"/>
        <v>7.10</v>
      </c>
      <c r="AV45" s="318"/>
      <c r="AW45" s="230" t="str">
        <f>IF(AND(Setup_Flag=1,AV45="",$C45=""),FALSE,"")</f>
        <v/>
      </c>
      <c r="AX45" s="318"/>
      <c r="AY45" s="230" t="str">
        <f>IF(AND(MR2_Flag=1,AX45="",$C45=""),FALSE,"")</f>
        <v/>
      </c>
      <c r="AZ45" s="318"/>
      <c r="BA45" s="230" t="str">
        <f>IF(AND(DP_Flag=1,AZ45="",$C45=""),FALSE,"")</f>
        <v/>
      </c>
      <c r="BB45" s="318"/>
      <c r="BC45" s="230" t="str">
        <f>IF(AND(SS_Flag=1,BB45="",$C45=""),FALSE,"")</f>
        <v/>
      </c>
      <c r="BD45" s="318"/>
      <c r="BE45" s="230" t="str">
        <f>IF(AND(SP_Flag=1,BD45="",$C45=""),FALSE,"")</f>
        <v/>
      </c>
      <c r="BF45" s="318"/>
      <c r="BG45" s="230" t="str">
        <f>IF(AND(FM_Flag=1,BF45="",$C45=""),FALSE,"")</f>
        <v/>
      </c>
      <c r="BH45" s="1"/>
      <c r="BI45" s="268"/>
      <c r="BJ45" s="269" t="s">
        <v>675</v>
      </c>
      <c r="BK45" s="269" t="s">
        <v>675</v>
      </c>
      <c r="BL45" s="269" t="s">
        <v>675</v>
      </c>
      <c r="BM45" s="269" t="s">
        <v>675</v>
      </c>
      <c r="BN45" s="269" t="s">
        <v>675</v>
      </c>
      <c r="BO45" s="269" t="s">
        <v>675</v>
      </c>
      <c r="BP45" s="270" t="str">
        <f ca="1">IF(OR(BI$16=0,BR$16&lt;&gt;0),"",IF(OFFSET(BI45,0,BI$16)="Y",1,IF(OFFSET(BI45,0,BI$16)="N",0,"")))</f>
        <v/>
      </c>
      <c r="BQ45" s="278"/>
      <c r="BR45" s="268"/>
      <c r="BS45" s="269" t="s">
        <v>675</v>
      </c>
      <c r="BT45" s="269" t="s">
        <v>675</v>
      </c>
      <c r="BU45" s="269" t="s">
        <v>675</v>
      </c>
      <c r="BV45" s="269" t="s">
        <v>675</v>
      </c>
      <c r="BW45" s="269" t="s">
        <v>675</v>
      </c>
      <c r="BX45" s="269" t="s">
        <v>675</v>
      </c>
      <c r="BY45" s="269" t="s">
        <v>675</v>
      </c>
      <c r="BZ45" s="269" t="s">
        <v>675</v>
      </c>
      <c r="CA45" s="269" t="s">
        <v>675</v>
      </c>
      <c r="CB45" s="269" t="s">
        <v>675</v>
      </c>
      <c r="CC45" s="269" t="s">
        <v>675</v>
      </c>
      <c r="CD45" s="269" t="s">
        <v>675</v>
      </c>
      <c r="CE45" s="269" t="s">
        <v>675</v>
      </c>
      <c r="CF45" s="269" t="s">
        <v>675</v>
      </c>
      <c r="CG45" s="269" t="s">
        <v>675</v>
      </c>
      <c r="CH45" s="269" t="s">
        <v>675</v>
      </c>
      <c r="CI45" s="269" t="s">
        <v>675</v>
      </c>
      <c r="CJ45" s="269" t="s">
        <v>675</v>
      </c>
      <c r="CK45" s="269" t="s">
        <v>675</v>
      </c>
      <c r="CL45" s="270" t="str">
        <f ca="1">IF(BR$16=0,"",IF(OFFSET(BR45,0,BR$16)="Y",1,IF(OFFSET(BR45,0,BR$16)="N",0,"")))</f>
        <v/>
      </c>
      <c r="CM45" s="278"/>
      <c r="CN45" s="268"/>
      <c r="CO45" s="269" t="s">
        <v>675</v>
      </c>
      <c r="CP45" s="269" t="s">
        <v>675</v>
      </c>
      <c r="CQ45" s="269" t="s">
        <v>675</v>
      </c>
      <c r="CR45" s="269" t="s">
        <v>675</v>
      </c>
      <c r="CS45" s="269" t="s">
        <v>675</v>
      </c>
      <c r="CT45" s="270" t="str">
        <f ca="1">IF(OR(CN$16=0,CW$16&lt;&gt;0),"",IF(CW$16=1,0,IF(OFFSET(CN45,0,CN$16)="Y",1,IF(OFFSET(CN45,0,CN$16)="N",0,""))))</f>
        <v/>
      </c>
      <c r="CU45" s="188"/>
      <c r="CV45" s="268"/>
      <c r="CW45" s="269" t="s">
        <v>675</v>
      </c>
      <c r="CX45" s="269" t="s">
        <v>675</v>
      </c>
      <c r="CY45" s="269" t="s">
        <v>675</v>
      </c>
      <c r="CZ45" s="269" t="s">
        <v>675</v>
      </c>
      <c r="DA45" s="269" t="s">
        <v>675</v>
      </c>
      <c r="DB45" s="269" t="s">
        <v>675</v>
      </c>
      <c r="DC45" s="269" t="s">
        <v>675</v>
      </c>
      <c r="DD45" s="269" t="s">
        <v>675</v>
      </c>
      <c r="DE45" s="269" t="s">
        <v>675</v>
      </c>
      <c r="DF45" s="270" t="str">
        <f>IF(CV$16=0,"",IF(OR(AND(CW$16=1,CW45="Y"),AND(CX$16=1,CX45="Y"),AND(CY$16=1,CY45="Y"),AND(CZ$16=1,CZ45="Y"),AND(DA$16=1,DA45="Y"),AND(DB$16=1,DB45="Y"),AND(DC$16=1,DC45="Y"),AND(DD$16=1,DD45="Y"),AND(DE$16=1,DE45="Y")),1,IF(OR(AND(CW$16=1,CW45="N"),AND(CX$16=1,CX45="N"),AND(CY$16=1,CY45="N"),AND(CZ$16=1,CZ45="N"),AND(DA$16=1,DA45="N"),AND(DB$16=1,DB45="N"),AND(DC$16=1,DC45="N"),AND(DD$16=1,DD45="N"),AND(DE$16=1,DE45="N")),0,"")))</f>
        <v/>
      </c>
      <c r="DG45" s="188"/>
      <c r="DH45" s="268"/>
      <c r="DI45" s="269" t="s">
        <v>675</v>
      </c>
      <c r="DJ45" s="269" t="s">
        <v>675</v>
      </c>
      <c r="DK45" s="270" t="str">
        <f ca="1">IF(DH$16=0,"",IF(OFFSET(DH45,0,DH$16)="Y",1,IF(OFFSET(DH45,0,DH$16)="N",0,"")))</f>
        <v/>
      </c>
      <c r="DL45" s="188"/>
      <c r="DM45" s="268"/>
      <c r="DN45" s="269" t="s">
        <v>675</v>
      </c>
      <c r="DO45" s="269" t="s">
        <v>675</v>
      </c>
      <c r="DP45" s="270" t="str">
        <f ca="1">IF(DM$16=0,"",IF(OFFSET(DM45,0,DM$16)="Y",1,IF(OFFSET(DM45,0,DM$16)="N",0,"")))</f>
        <v/>
      </c>
      <c r="DQ45" s="188"/>
      <c r="DR45" s="268"/>
      <c r="DS45" s="269" t="s">
        <v>676</v>
      </c>
      <c r="DT45" s="279"/>
      <c r="DU45" s="270" t="str">
        <f ca="1">IF(DR$16=0,"",IF(AND(OFFSET(DR45,0,1)="Y",DS$16="Yes"),1,IF(OFFSET(DR45,0,1)="N",1,0)))</f>
        <v/>
      </c>
      <c r="DV45" s="188"/>
      <c r="DW45" s="268"/>
      <c r="DX45" s="269" t="s">
        <v>676</v>
      </c>
      <c r="DY45" s="279"/>
      <c r="DZ45" s="270" t="str">
        <f ca="1">IF(DW$16=0,"",IF(AND(OFFSET(DW45,0,1)="Y",DX$16="Yes"),1,IF(OFFSET(DW45,0,1)="N",1,0)))</f>
        <v/>
      </c>
      <c r="EA45" s="188"/>
      <c r="EB45" s="268"/>
      <c r="EC45" s="269" t="s">
        <v>676</v>
      </c>
      <c r="ED45" s="279"/>
      <c r="EE45" s="270" t="str">
        <f ca="1">IF(EB$16=0,"",IF(AND(OFFSET(EB45,0,1)="Y",EC$16="Yes"),1,IF(OFFSET(EB45,0,1)="N",1,0)))</f>
        <v/>
      </c>
      <c r="EF45" s="188"/>
      <c r="EG45" s="268"/>
      <c r="EH45" s="269" t="s">
        <v>676</v>
      </c>
      <c r="EI45" s="279"/>
      <c r="EJ45" s="270" t="str">
        <f ca="1">IF(EG$16=0,"",IF(AND(OFFSET(EG45,0,1)="Y",EH$16="Yes"),1,IF(OFFSET(EG45,0,1)="N",1,0)))</f>
        <v/>
      </c>
      <c r="EK45" s="188"/>
      <c r="EL45" s="268"/>
      <c r="EM45" s="269" t="s">
        <v>676</v>
      </c>
      <c r="EN45" s="279"/>
      <c r="EO45" s="270" t="str">
        <f ca="1">IF(EL$16=0,"",IF(AND(OFFSET(EL45,0,1)="Y",EM$16="Yes"),1,IF(OFFSET(EL45,0,1)="N",1,0)))</f>
        <v/>
      </c>
      <c r="EP45" s="271"/>
      <c r="EQ45" s="509" t="str">
        <f ca="1">BP45</f>
        <v/>
      </c>
      <c r="ER45" s="509" t="str">
        <f t="shared" ref="ER45" ca="1" si="123">CL45</f>
        <v/>
      </c>
      <c r="ES45" s="509" t="str">
        <f t="shared" ref="ES45" ca="1" si="124">CT45</f>
        <v/>
      </c>
      <c r="ET45" s="509" t="str">
        <f t="shared" ref="ET45" si="125">DF45</f>
        <v/>
      </c>
      <c r="EU45" s="509" t="str">
        <f t="shared" ref="EU45" ca="1" si="126">DK45</f>
        <v/>
      </c>
      <c r="EV45" s="509" t="str">
        <f t="shared" ref="EV45" ca="1" si="127">DP45</f>
        <v/>
      </c>
      <c r="EW45" s="509" t="str">
        <f t="shared" ref="EW45" ca="1" si="128">DU45</f>
        <v/>
      </c>
      <c r="EX45" s="509" t="str">
        <f t="shared" ref="EX45" ca="1" si="129">DZ45</f>
        <v/>
      </c>
      <c r="EY45" s="509" t="str">
        <f t="shared" ref="EY45" ca="1" si="130">EE45</f>
        <v/>
      </c>
      <c r="EZ45" s="509" t="str">
        <f t="shared" ref="EZ45" ca="1" si="131">EJ45</f>
        <v/>
      </c>
      <c r="FA45" s="509" t="str">
        <f t="shared" ref="FA45" ca="1" si="132">EO45</f>
        <v/>
      </c>
      <c r="FC45" s="509">
        <f t="shared" ref="FC45" ca="1" si="133">COUNTA(EQ45:FA45)-COUNTBLANK(EQ45:FA45)</f>
        <v>0</v>
      </c>
      <c r="FD45" s="280">
        <f t="shared" ref="FD45" ca="1" si="134">SUM(EQ45:FA45)</f>
        <v>0</v>
      </c>
      <c r="FE45" s="280" t="str">
        <f t="shared" ref="FE45" ca="1" si="135">IF(AND(FC45=FD45,FD45&gt;0),"Show","Hide")</f>
        <v>Hide</v>
      </c>
      <c r="FF45" s="228"/>
      <c r="FG45" s="281"/>
      <c r="FH45" s="281"/>
      <c r="FI45" s="281"/>
      <c r="FJ45" s="281"/>
      <c r="FK45" s="281"/>
      <c r="FL45" s="281"/>
    </row>
    <row r="46" spans="1:168" ht="6" customHeight="1" x14ac:dyDescent="0.25">
      <c r="A46" s="28" t="s">
        <v>526</v>
      </c>
      <c r="C46" s="93"/>
      <c r="D46" s="128"/>
      <c r="E46" s="86"/>
      <c r="F46" s="195"/>
      <c r="G46" s="153"/>
      <c r="H46" s="182"/>
      <c r="I46" s="196"/>
      <c r="J46" s="96"/>
      <c r="K46" s="196"/>
      <c r="L46" s="127"/>
      <c r="M46" s="127"/>
      <c r="N46" s="127"/>
      <c r="O46" s="127"/>
      <c r="Q46" s="1"/>
      <c r="AE46" s="11"/>
      <c r="AF46" s="122"/>
      <c r="AG46" s="12" t="b">
        <f>AG45</f>
        <v>1</v>
      </c>
      <c r="AH46" s="12"/>
      <c r="AI46" s="168"/>
      <c r="AJ46" s="166"/>
      <c r="AK46" s="166"/>
      <c r="AL46" s="167"/>
      <c r="AM46" s="1"/>
      <c r="AN46" s="1"/>
      <c r="AO46" s="1"/>
      <c r="AP46" s="1"/>
      <c r="AQ46" s="1"/>
      <c r="AR46" s="1"/>
      <c r="AS46" s="1"/>
      <c r="AT46" s="230" t="str">
        <f t="shared" si="5"/>
        <v/>
      </c>
      <c r="AU46" s="231" t="str">
        <f t="shared" si="4"/>
        <v/>
      </c>
      <c r="AV46" s="227"/>
      <c r="AW46" s="230" t="str">
        <f>AW45</f>
        <v/>
      </c>
      <c r="AX46" s="227"/>
      <c r="AY46" s="230" t="str">
        <f>AY45</f>
        <v/>
      </c>
      <c r="AZ46" s="227"/>
      <c r="BA46" s="230" t="str">
        <f>BA45</f>
        <v/>
      </c>
      <c r="BB46" s="227"/>
      <c r="BC46" s="230" t="str">
        <f>BC45</f>
        <v/>
      </c>
      <c r="BD46" s="227"/>
      <c r="BE46" s="230" t="str">
        <f>BE45</f>
        <v/>
      </c>
      <c r="BF46" s="227"/>
      <c r="BG46" s="230" t="str">
        <f>BG45</f>
        <v/>
      </c>
      <c r="BH46" s="1"/>
      <c r="FE46" s="90" t="str">
        <f ca="1">FE45</f>
        <v>Hide</v>
      </c>
      <c r="FF46" s="228"/>
      <c r="FG46" s="281"/>
      <c r="FH46" s="281"/>
      <c r="FI46" s="281"/>
      <c r="FJ46" s="281"/>
      <c r="FK46" s="281"/>
      <c r="FL46" s="281"/>
    </row>
    <row r="47" spans="1:168" ht="6" customHeight="1" x14ac:dyDescent="0.25">
      <c r="A47" s="28" t="s">
        <v>526</v>
      </c>
      <c r="C47" s="92"/>
      <c r="D47" s="3"/>
      <c r="E47" s="82"/>
      <c r="F47" s="191"/>
      <c r="G47" s="154"/>
      <c r="H47" s="187"/>
      <c r="I47" s="192"/>
      <c r="J47" s="94"/>
      <c r="K47" s="192"/>
      <c r="L47" s="507"/>
      <c r="M47" s="507"/>
      <c r="N47" s="507"/>
      <c r="O47" s="507"/>
      <c r="Q47" s="1"/>
      <c r="AE47" s="11"/>
      <c r="AF47" s="122"/>
      <c r="AG47" s="124" t="b">
        <f>AG48</f>
        <v>1</v>
      </c>
      <c r="AH47" s="124"/>
      <c r="AI47" s="168"/>
      <c r="AJ47" s="166"/>
      <c r="AK47" s="166"/>
      <c r="AL47" s="167"/>
      <c r="AM47" s="1"/>
      <c r="AN47" s="1"/>
      <c r="AO47" s="1"/>
      <c r="AP47" s="1"/>
      <c r="AQ47" s="1"/>
      <c r="AR47" s="1"/>
      <c r="AS47" s="1"/>
      <c r="AT47" s="230" t="str">
        <f t="shared" si="5"/>
        <v/>
      </c>
      <c r="AU47" s="231" t="str">
        <f t="shared" si="4"/>
        <v/>
      </c>
      <c r="AV47" s="227"/>
      <c r="AW47" s="230" t="str">
        <f>AW48</f>
        <v/>
      </c>
      <c r="AX47" s="227"/>
      <c r="AY47" s="230" t="str">
        <f>AY48</f>
        <v/>
      </c>
      <c r="AZ47" s="227"/>
      <c r="BA47" s="230" t="str">
        <f>BA48</f>
        <v/>
      </c>
      <c r="BB47" s="227"/>
      <c r="BC47" s="230" t="str">
        <f>BC48</f>
        <v/>
      </c>
      <c r="BD47" s="227"/>
      <c r="BE47" s="230" t="str">
        <f>BE48</f>
        <v/>
      </c>
      <c r="BF47" s="227"/>
      <c r="BG47" s="230" t="str">
        <f>BG48</f>
        <v/>
      </c>
      <c r="BH47" s="1"/>
      <c r="FE47" s="90" t="str">
        <f ca="1">FE48</f>
        <v>Hide</v>
      </c>
      <c r="FF47" s="228"/>
      <c r="FG47" s="281"/>
      <c r="FH47" s="281"/>
      <c r="FI47" s="281"/>
      <c r="FJ47" s="281"/>
      <c r="FK47" s="281"/>
      <c r="FL47" s="281"/>
    </row>
    <row r="48" spans="1:168" ht="15" x14ac:dyDescent="0.25">
      <c r="A48" s="28" t="s">
        <v>526</v>
      </c>
      <c r="C48" s="176" t="s">
        <v>558</v>
      </c>
      <c r="D48" s="316" t="str">
        <f>IF(Cklst_Style=4,IF(FIND("--",$C$3)=11,MID($C$3,9,1)&amp;"."&amp;AI48,MID($C$3,9,2)&amp;"."&amp;AI48),IF(FIND("--",$C$3)=9,MID($C$3,7,1)&amp;"."&amp;AI48,MID($C$3,7,2)&amp;"."&amp;AI48))</f>
        <v>7.11</v>
      </c>
      <c r="E48" s="481" t="s">
        <v>835</v>
      </c>
      <c r="F48" s="177"/>
      <c r="G48" s="508" t="s">
        <v>203</v>
      </c>
      <c r="H48" s="181"/>
      <c r="I48" s="151" t="s">
        <v>216</v>
      </c>
      <c r="J48" s="143"/>
      <c r="K48" s="192"/>
      <c r="L48" s="482"/>
      <c r="M48" s="482"/>
      <c r="N48" s="482"/>
      <c r="O48" s="482"/>
      <c r="Q48" s="1"/>
      <c r="R48" s="171"/>
      <c r="S48" s="171"/>
      <c r="T48" s="171"/>
      <c r="U48" s="171"/>
      <c r="AE48" s="11" t="b">
        <f>IF(F48=CHAR(80),TRUE,FALSE)</f>
        <v>0</v>
      </c>
      <c r="AF48" s="122" t="b">
        <f>IF(H48=CHAR(80),TRUE,FALSE)</f>
        <v>0</v>
      </c>
      <c r="AG48" s="12" t="b">
        <f>IF(OR(C48=CHAR(80),C48="."),TRUE,FALSE)</f>
        <v>1</v>
      </c>
      <c r="AH48" s="218">
        <v>0</v>
      </c>
      <c r="AI48" s="169">
        <v>11</v>
      </c>
      <c r="AJ48" s="160"/>
      <c r="AK48" s="160" t="b">
        <v>1</v>
      </c>
      <c r="AL48" s="161"/>
      <c r="AM48" s="1"/>
      <c r="AN48" s="1"/>
      <c r="AO48" s="1"/>
      <c r="AP48" s="1"/>
      <c r="AQ48" s="1"/>
      <c r="AR48" s="1"/>
      <c r="AS48" s="1"/>
      <c r="AT48" s="230" t="str">
        <f t="shared" si="5"/>
        <v/>
      </c>
      <c r="AU48" s="231" t="str">
        <f t="shared" si="4"/>
        <v>7.11</v>
      </c>
      <c r="AV48" s="318"/>
      <c r="AW48" s="230" t="str">
        <f>IF(AND(Setup_Flag=1,AV48="",$C48=""),FALSE,"")</f>
        <v/>
      </c>
      <c r="AX48" s="318"/>
      <c r="AY48" s="230" t="str">
        <f>IF(AND(MR2_Flag=1,AX48="",$C48=""),FALSE,"")</f>
        <v/>
      </c>
      <c r="AZ48" s="318"/>
      <c r="BA48" s="230" t="str">
        <f>IF(AND(DP_Flag=1,AZ48="",$C48=""),FALSE,"")</f>
        <v/>
      </c>
      <c r="BB48" s="318"/>
      <c r="BC48" s="230" t="str">
        <f>IF(AND(SS_Flag=1,BB48="",$C48=""),FALSE,"")</f>
        <v/>
      </c>
      <c r="BD48" s="318"/>
      <c r="BE48" s="230" t="str">
        <f>IF(AND(SP_Flag=1,BD48="",$C48=""),FALSE,"")</f>
        <v/>
      </c>
      <c r="BF48" s="318"/>
      <c r="BG48" s="230" t="str">
        <f>IF(AND(FM_Flag=1,BF48="",$C48=""),FALSE,"")</f>
        <v/>
      </c>
      <c r="BH48" s="1"/>
      <c r="BI48" s="268"/>
      <c r="BJ48" s="269" t="s">
        <v>675</v>
      </c>
      <c r="BK48" s="269" t="s">
        <v>675</v>
      </c>
      <c r="BL48" s="269" t="s">
        <v>675</v>
      </c>
      <c r="BM48" s="269" t="s">
        <v>675</v>
      </c>
      <c r="BN48" s="269" t="s">
        <v>675</v>
      </c>
      <c r="BO48" s="269" t="s">
        <v>675</v>
      </c>
      <c r="BP48" s="270" t="str">
        <f ca="1">IF(OR(BI$16=0,BR$16&lt;&gt;0),"",IF(OFFSET(BI48,0,BI$16)="Y",1,IF(OFFSET(BI48,0,BI$16)="N",0,"")))</f>
        <v/>
      </c>
      <c r="BQ48" s="278"/>
      <c r="BR48" s="268"/>
      <c r="BS48" s="269" t="s">
        <v>675</v>
      </c>
      <c r="BT48" s="269" t="s">
        <v>675</v>
      </c>
      <c r="BU48" s="269" t="s">
        <v>675</v>
      </c>
      <c r="BV48" s="269" t="s">
        <v>675</v>
      </c>
      <c r="BW48" s="269" t="s">
        <v>675</v>
      </c>
      <c r="BX48" s="269" t="s">
        <v>675</v>
      </c>
      <c r="BY48" s="269" t="s">
        <v>675</v>
      </c>
      <c r="BZ48" s="269" t="s">
        <v>675</v>
      </c>
      <c r="CA48" s="269" t="s">
        <v>675</v>
      </c>
      <c r="CB48" s="269" t="s">
        <v>675</v>
      </c>
      <c r="CC48" s="269" t="s">
        <v>675</v>
      </c>
      <c r="CD48" s="269" t="s">
        <v>675</v>
      </c>
      <c r="CE48" s="269" t="s">
        <v>675</v>
      </c>
      <c r="CF48" s="269" t="s">
        <v>675</v>
      </c>
      <c r="CG48" s="269" t="s">
        <v>675</v>
      </c>
      <c r="CH48" s="269" t="s">
        <v>675</v>
      </c>
      <c r="CI48" s="269" t="s">
        <v>675</v>
      </c>
      <c r="CJ48" s="269" t="s">
        <v>675</v>
      </c>
      <c r="CK48" s="269" t="s">
        <v>675</v>
      </c>
      <c r="CL48" s="270" t="str">
        <f ca="1">IF(BR$16=0,"",IF(OFFSET(BR48,0,BR$16)="Y",1,IF(OFFSET(BR48,0,BR$16)="N",0,"")))</f>
        <v/>
      </c>
      <c r="CM48" s="278"/>
      <c r="CN48" s="268"/>
      <c r="CO48" s="269" t="s">
        <v>675</v>
      </c>
      <c r="CP48" s="269" t="s">
        <v>675</v>
      </c>
      <c r="CQ48" s="269" t="s">
        <v>675</v>
      </c>
      <c r="CR48" s="269" t="s">
        <v>675</v>
      </c>
      <c r="CS48" s="269" t="s">
        <v>675</v>
      </c>
      <c r="CT48" s="270" t="str">
        <f ca="1">IF(OR(CN$16=0,CW$16&lt;&gt;0),"",IF(CW$16=1,0,IF(OFFSET(CN48,0,CN$16)="Y",1,IF(OFFSET(CN48,0,CN$16)="N",0,""))))</f>
        <v/>
      </c>
      <c r="CU48" s="188"/>
      <c r="CV48" s="268"/>
      <c r="CW48" s="269" t="s">
        <v>675</v>
      </c>
      <c r="CX48" s="269" t="s">
        <v>675</v>
      </c>
      <c r="CY48" s="269" t="s">
        <v>675</v>
      </c>
      <c r="CZ48" s="269" t="s">
        <v>675</v>
      </c>
      <c r="DA48" s="269" t="s">
        <v>675</v>
      </c>
      <c r="DB48" s="269" t="s">
        <v>675</v>
      </c>
      <c r="DC48" s="269" t="s">
        <v>675</v>
      </c>
      <c r="DD48" s="269" t="s">
        <v>675</v>
      </c>
      <c r="DE48" s="269" t="s">
        <v>675</v>
      </c>
      <c r="DF48" s="270" t="str">
        <f>IF(CV$16=0,"",IF(OR(AND(CW$16=1,CW48="Y"),AND(CX$16=1,CX48="Y"),AND(CY$16=1,CY48="Y"),AND(CZ$16=1,CZ48="Y"),AND(DA$16=1,DA48="Y"),AND(DB$16=1,DB48="Y"),AND(DC$16=1,DC48="Y"),AND(DD$16=1,DD48="Y"),AND(DE$16=1,DE48="Y")),1,IF(OR(AND(CW$16=1,CW48="N"),AND(CX$16=1,CX48="N"),AND(CY$16=1,CY48="N"),AND(CZ$16=1,CZ48="N"),AND(DA$16=1,DA48="N"),AND(DB$16=1,DB48="N"),AND(DC$16=1,DC48="N"),AND(DD$16=1,DD48="N"),AND(DE$16=1,DE48="N")),0,"")))</f>
        <v/>
      </c>
      <c r="DG48" s="188"/>
      <c r="DH48" s="268"/>
      <c r="DI48" s="269" t="s">
        <v>675</v>
      </c>
      <c r="DJ48" s="269" t="s">
        <v>675</v>
      </c>
      <c r="DK48" s="270" t="str">
        <f ca="1">IF(DH$16=0,"",IF(OFFSET(DH48,0,DH$16)="Y",1,IF(OFFSET(DH48,0,DH$16)="N",0,"")))</f>
        <v/>
      </c>
      <c r="DL48" s="188"/>
      <c r="DM48" s="268"/>
      <c r="DN48" s="269" t="s">
        <v>675</v>
      </c>
      <c r="DO48" s="269" t="s">
        <v>675</v>
      </c>
      <c r="DP48" s="270" t="str">
        <f ca="1">IF(DM$16=0,"",IF(OFFSET(DM48,0,DM$16)="Y",1,IF(OFFSET(DM48,0,DM$16)="N",0,"")))</f>
        <v/>
      </c>
      <c r="DQ48" s="188"/>
      <c r="DR48" s="268"/>
      <c r="DS48" s="269" t="s">
        <v>676</v>
      </c>
      <c r="DT48" s="279"/>
      <c r="DU48" s="270" t="str">
        <f ca="1">IF(DR$16=0,"",IF(AND(OFFSET(DR48,0,1)="Y",DS$16="Yes"),1,IF(OFFSET(DR48,0,1)="N",1,0)))</f>
        <v/>
      </c>
      <c r="DV48" s="188"/>
      <c r="DW48" s="268"/>
      <c r="DX48" s="269" t="s">
        <v>676</v>
      </c>
      <c r="DY48" s="279"/>
      <c r="DZ48" s="270" t="str">
        <f ca="1">IF(DW$16=0,"",IF(AND(OFFSET(DW48,0,1)="Y",DX$16="Yes"),1,IF(OFFSET(DW48,0,1)="N",1,0)))</f>
        <v/>
      </c>
      <c r="EA48" s="188"/>
      <c r="EB48" s="268"/>
      <c r="EC48" s="269" t="s">
        <v>676</v>
      </c>
      <c r="ED48" s="279"/>
      <c r="EE48" s="270" t="str">
        <f ca="1">IF(EB$16=0,"",IF(AND(OFFSET(EB48,0,1)="Y",EC$16="Yes"),1,IF(OFFSET(EB48,0,1)="N",1,0)))</f>
        <v/>
      </c>
      <c r="EF48" s="188"/>
      <c r="EG48" s="268"/>
      <c r="EH48" s="269" t="s">
        <v>676</v>
      </c>
      <c r="EI48" s="279"/>
      <c r="EJ48" s="270" t="str">
        <f ca="1">IF(EG$16=0,"",IF(AND(OFFSET(EG48,0,1)="Y",EH$16="Yes"),1,IF(OFFSET(EG48,0,1)="N",1,0)))</f>
        <v/>
      </c>
      <c r="EK48" s="188"/>
      <c r="EL48" s="268"/>
      <c r="EM48" s="269" t="s">
        <v>676</v>
      </c>
      <c r="EN48" s="279"/>
      <c r="EO48" s="270" t="str">
        <f ca="1">IF(EL$16=0,"",IF(AND(OFFSET(EL48,0,1)="Y",EM$16="Yes"),1,IF(OFFSET(EL48,0,1)="N",1,0)))</f>
        <v/>
      </c>
      <c r="EP48" s="271"/>
      <c r="EQ48" s="509" t="str">
        <f ca="1">BP48</f>
        <v/>
      </c>
      <c r="ER48" s="509" t="str">
        <f t="shared" ref="ER48" ca="1" si="136">CL48</f>
        <v/>
      </c>
      <c r="ES48" s="509" t="str">
        <f t="shared" ref="ES48" ca="1" si="137">CT48</f>
        <v/>
      </c>
      <c r="ET48" s="509" t="str">
        <f t="shared" ref="ET48" si="138">DF48</f>
        <v/>
      </c>
      <c r="EU48" s="509" t="str">
        <f t="shared" ref="EU48" ca="1" si="139">DK48</f>
        <v/>
      </c>
      <c r="EV48" s="509" t="str">
        <f t="shared" ref="EV48" ca="1" si="140">DP48</f>
        <v/>
      </c>
      <c r="EW48" s="509" t="str">
        <f t="shared" ref="EW48" ca="1" si="141">DU48</f>
        <v/>
      </c>
      <c r="EX48" s="509" t="str">
        <f t="shared" ref="EX48" ca="1" si="142">DZ48</f>
        <v/>
      </c>
      <c r="EY48" s="509" t="str">
        <f t="shared" ref="EY48" ca="1" si="143">EE48</f>
        <v/>
      </c>
      <c r="EZ48" s="509" t="str">
        <f t="shared" ref="EZ48" ca="1" si="144">EJ48</f>
        <v/>
      </c>
      <c r="FA48" s="509" t="str">
        <f t="shared" ref="FA48" ca="1" si="145">EO48</f>
        <v/>
      </c>
      <c r="FC48" s="509">
        <f t="shared" ref="FC48" ca="1" si="146">COUNTA(EQ48:FA48)-COUNTBLANK(EQ48:FA48)</f>
        <v>0</v>
      </c>
      <c r="FD48" s="280">
        <f t="shared" ref="FD48" ca="1" si="147">SUM(EQ48:FA48)</f>
        <v>0</v>
      </c>
      <c r="FE48" s="280" t="str">
        <f t="shared" ref="FE48" ca="1" si="148">IF(AND(FC48=FD48,FD48&gt;0),"Show","Hide")</f>
        <v>Hide</v>
      </c>
      <c r="FF48" s="228"/>
      <c r="FG48" s="281"/>
      <c r="FH48" s="281"/>
      <c r="FI48" s="281"/>
      <c r="FJ48" s="281"/>
      <c r="FK48" s="281"/>
      <c r="FL48" s="281"/>
    </row>
    <row r="49" spans="1:168" ht="6" customHeight="1" x14ac:dyDescent="0.25">
      <c r="A49" s="28" t="s">
        <v>526</v>
      </c>
      <c r="C49" s="93"/>
      <c r="D49" s="128"/>
      <c r="E49" s="86"/>
      <c r="F49" s="195"/>
      <c r="G49" s="153"/>
      <c r="H49" s="182"/>
      <c r="I49" s="196"/>
      <c r="J49" s="96"/>
      <c r="K49" s="196"/>
      <c r="L49" s="127"/>
      <c r="M49" s="127"/>
      <c r="N49" s="127"/>
      <c r="O49" s="127"/>
      <c r="Q49" s="1"/>
      <c r="AE49" s="11"/>
      <c r="AF49" s="122"/>
      <c r="AG49" s="12" t="b">
        <f>AG48</f>
        <v>1</v>
      </c>
      <c r="AH49" s="12"/>
      <c r="AI49" s="168"/>
      <c r="AJ49" s="166"/>
      <c r="AK49" s="166"/>
      <c r="AL49" s="167"/>
      <c r="AM49" s="1"/>
      <c r="AN49" s="1"/>
      <c r="AO49" s="1"/>
      <c r="AP49" s="1"/>
      <c r="AQ49" s="1"/>
      <c r="AR49" s="1"/>
      <c r="AS49" s="1"/>
      <c r="AT49" s="230" t="str">
        <f t="shared" si="5"/>
        <v/>
      </c>
      <c r="AU49" s="231" t="str">
        <f t="shared" si="4"/>
        <v/>
      </c>
      <c r="AV49" s="227"/>
      <c r="AW49" s="230" t="str">
        <f>AW48</f>
        <v/>
      </c>
      <c r="AX49" s="227"/>
      <c r="AY49" s="230" t="str">
        <f>AY48</f>
        <v/>
      </c>
      <c r="AZ49" s="227"/>
      <c r="BA49" s="230" t="str">
        <f>BA48</f>
        <v/>
      </c>
      <c r="BB49" s="227"/>
      <c r="BC49" s="230" t="str">
        <f>BC48</f>
        <v/>
      </c>
      <c r="BD49" s="227"/>
      <c r="BE49" s="230" t="str">
        <f>BE48</f>
        <v/>
      </c>
      <c r="BF49" s="227"/>
      <c r="BG49" s="230" t="str">
        <f>BG48</f>
        <v/>
      </c>
      <c r="BH49" s="1"/>
      <c r="FE49" s="90" t="str">
        <f ca="1">FE48</f>
        <v>Hide</v>
      </c>
      <c r="FF49" s="228"/>
      <c r="FG49" s="281"/>
      <c r="FH49" s="281"/>
      <c r="FI49" s="281"/>
      <c r="FJ49" s="281"/>
      <c r="FK49" s="281"/>
      <c r="FL49" s="281"/>
    </row>
    <row r="50" spans="1:168" ht="6" customHeight="1" x14ac:dyDescent="0.25">
      <c r="A50" s="28" t="s">
        <v>526</v>
      </c>
      <c r="C50" s="92"/>
      <c r="D50" s="3"/>
      <c r="E50" s="82"/>
      <c r="F50" s="191"/>
      <c r="G50" s="154"/>
      <c r="H50" s="187"/>
      <c r="I50" s="192"/>
      <c r="J50" s="94"/>
      <c r="K50" s="192"/>
      <c r="L50" s="507"/>
      <c r="M50" s="507"/>
      <c r="N50" s="507"/>
      <c r="O50" s="507"/>
      <c r="Q50" s="1"/>
      <c r="AE50" s="11"/>
      <c r="AF50" s="122"/>
      <c r="AG50" s="124" t="b">
        <f>AG51</f>
        <v>1</v>
      </c>
      <c r="AH50" s="124"/>
      <c r="AI50" s="168"/>
      <c r="AJ50" s="166"/>
      <c r="AK50" s="166"/>
      <c r="AL50" s="167"/>
      <c r="AM50" s="1"/>
      <c r="AN50" s="1"/>
      <c r="AO50" s="1"/>
      <c r="AP50" s="1"/>
      <c r="AQ50" s="1"/>
      <c r="AR50" s="1"/>
      <c r="AS50" s="1"/>
      <c r="AT50" s="230" t="str">
        <f t="shared" si="5"/>
        <v/>
      </c>
      <c r="AU50" s="231" t="str">
        <f t="shared" si="4"/>
        <v/>
      </c>
      <c r="AV50" s="227"/>
      <c r="AW50" s="230" t="str">
        <f>AW51</f>
        <v/>
      </c>
      <c r="AX50" s="227"/>
      <c r="AY50" s="230" t="str">
        <f>AY51</f>
        <v/>
      </c>
      <c r="AZ50" s="227"/>
      <c r="BA50" s="230" t="str">
        <f>BA51</f>
        <v/>
      </c>
      <c r="BB50" s="227"/>
      <c r="BC50" s="230" t="str">
        <f>BC51</f>
        <v/>
      </c>
      <c r="BD50" s="227"/>
      <c r="BE50" s="230" t="str">
        <f>BE51</f>
        <v/>
      </c>
      <c r="BF50" s="227"/>
      <c r="BG50" s="230" t="str">
        <f>BG51</f>
        <v/>
      </c>
      <c r="BH50" s="1"/>
      <c r="FE50" s="90" t="str">
        <f ca="1">FE51</f>
        <v>Hide</v>
      </c>
      <c r="FF50" s="228"/>
      <c r="FG50" s="281"/>
      <c r="FH50" s="281"/>
      <c r="FI50" s="281"/>
      <c r="FJ50" s="281"/>
      <c r="FK50" s="281"/>
      <c r="FL50" s="281"/>
    </row>
    <row r="51" spans="1:168" ht="15" x14ac:dyDescent="0.25">
      <c r="A51" s="28" t="s">
        <v>526</v>
      </c>
      <c r="C51" s="176" t="s">
        <v>558</v>
      </c>
      <c r="D51" s="316" t="str">
        <f>IF(Cklst_Style=4,IF(FIND("--",$C$3)=11,MID($C$3,9,1)&amp;"."&amp;AI51,MID($C$3,9,2)&amp;"."&amp;AI51),IF(FIND("--",$C$3)=9,MID($C$3,7,1)&amp;"."&amp;AI51,MID($C$3,7,2)&amp;"."&amp;AI51))</f>
        <v>7.12</v>
      </c>
      <c r="E51" s="481" t="s">
        <v>836</v>
      </c>
      <c r="F51" s="177"/>
      <c r="G51" s="508" t="s">
        <v>203</v>
      </c>
      <c r="H51" s="181"/>
      <c r="I51" s="151" t="s">
        <v>216</v>
      </c>
      <c r="J51" s="143"/>
      <c r="K51" s="192"/>
      <c r="L51" s="482"/>
      <c r="M51" s="482"/>
      <c r="N51" s="482"/>
      <c r="O51" s="482"/>
      <c r="Q51" s="1"/>
      <c r="R51" s="171"/>
      <c r="S51" s="171"/>
      <c r="T51" s="171"/>
      <c r="U51" s="171"/>
      <c r="AE51" s="11" t="b">
        <f>IF(F51=CHAR(80),TRUE,FALSE)</f>
        <v>0</v>
      </c>
      <c r="AF51" s="122" t="b">
        <f>IF(H51=CHAR(80),TRUE,FALSE)</f>
        <v>0</v>
      </c>
      <c r="AG51" s="12" t="b">
        <f>IF(OR(C51=CHAR(80),C51="."),TRUE,FALSE)</f>
        <v>1</v>
      </c>
      <c r="AH51" s="218">
        <v>0</v>
      </c>
      <c r="AI51" s="169">
        <v>12</v>
      </c>
      <c r="AJ51" s="160"/>
      <c r="AK51" s="160" t="b">
        <v>1</v>
      </c>
      <c r="AL51" s="161"/>
      <c r="AM51" s="1"/>
      <c r="AN51" s="1"/>
      <c r="AO51" s="1"/>
      <c r="AP51" s="1"/>
      <c r="AQ51" s="1"/>
      <c r="AR51" s="1"/>
      <c r="AS51" s="1"/>
      <c r="AT51" s="230" t="str">
        <f t="shared" si="5"/>
        <v/>
      </c>
      <c r="AU51" s="231" t="str">
        <f t="shared" si="4"/>
        <v>7.12</v>
      </c>
      <c r="AV51" s="318"/>
      <c r="AW51" s="230" t="str">
        <f>IF(AND(Setup_Flag=1,AV51="",$C51=""),FALSE,"")</f>
        <v/>
      </c>
      <c r="AX51" s="318"/>
      <c r="AY51" s="230" t="str">
        <f>IF(AND(MR2_Flag=1,AX51="",$C51=""),FALSE,"")</f>
        <v/>
      </c>
      <c r="AZ51" s="318"/>
      <c r="BA51" s="230" t="str">
        <f>IF(AND(DP_Flag=1,AZ51="",$C51=""),FALSE,"")</f>
        <v/>
      </c>
      <c r="BB51" s="318"/>
      <c r="BC51" s="230" t="str">
        <f>IF(AND(SS_Flag=1,BB51="",$C51=""),FALSE,"")</f>
        <v/>
      </c>
      <c r="BD51" s="318"/>
      <c r="BE51" s="230" t="str">
        <f>IF(AND(SP_Flag=1,BD51="",$C51=""),FALSE,"")</f>
        <v/>
      </c>
      <c r="BF51" s="318"/>
      <c r="BG51" s="230" t="str">
        <f>IF(AND(FM_Flag=1,BF51="",$C51=""),FALSE,"")</f>
        <v/>
      </c>
      <c r="BH51" s="1"/>
      <c r="BI51" s="268"/>
      <c r="BJ51" s="269" t="s">
        <v>675</v>
      </c>
      <c r="BK51" s="269" t="s">
        <v>675</v>
      </c>
      <c r="BL51" s="269" t="s">
        <v>675</v>
      </c>
      <c r="BM51" s="269" t="s">
        <v>675</v>
      </c>
      <c r="BN51" s="269" t="s">
        <v>675</v>
      </c>
      <c r="BO51" s="269" t="s">
        <v>675</v>
      </c>
      <c r="BP51" s="270" t="str">
        <f ca="1">IF(OR(BI$16=0,BR$16&lt;&gt;0),"",IF(OFFSET(BI51,0,BI$16)="Y",1,IF(OFFSET(BI51,0,BI$16)="N",0,"")))</f>
        <v/>
      </c>
      <c r="BQ51" s="278"/>
      <c r="BR51" s="268"/>
      <c r="BS51" s="269" t="s">
        <v>675</v>
      </c>
      <c r="BT51" s="269" t="s">
        <v>675</v>
      </c>
      <c r="BU51" s="269" t="s">
        <v>675</v>
      </c>
      <c r="BV51" s="269" t="s">
        <v>675</v>
      </c>
      <c r="BW51" s="269" t="s">
        <v>675</v>
      </c>
      <c r="BX51" s="269" t="s">
        <v>675</v>
      </c>
      <c r="BY51" s="269" t="s">
        <v>675</v>
      </c>
      <c r="BZ51" s="269" t="s">
        <v>675</v>
      </c>
      <c r="CA51" s="269" t="s">
        <v>675</v>
      </c>
      <c r="CB51" s="269" t="s">
        <v>675</v>
      </c>
      <c r="CC51" s="269" t="s">
        <v>675</v>
      </c>
      <c r="CD51" s="269" t="s">
        <v>675</v>
      </c>
      <c r="CE51" s="269" t="s">
        <v>675</v>
      </c>
      <c r="CF51" s="269" t="s">
        <v>675</v>
      </c>
      <c r="CG51" s="269" t="s">
        <v>675</v>
      </c>
      <c r="CH51" s="269" t="s">
        <v>675</v>
      </c>
      <c r="CI51" s="269" t="s">
        <v>675</v>
      </c>
      <c r="CJ51" s="269" t="s">
        <v>675</v>
      </c>
      <c r="CK51" s="269" t="s">
        <v>675</v>
      </c>
      <c r="CL51" s="270" t="str">
        <f ca="1">IF(BR$16=0,"",IF(OFFSET(BR51,0,BR$16)="Y",1,IF(OFFSET(BR51,0,BR$16)="N",0,"")))</f>
        <v/>
      </c>
      <c r="CM51" s="278"/>
      <c r="CN51" s="268"/>
      <c r="CO51" s="269" t="s">
        <v>675</v>
      </c>
      <c r="CP51" s="269" t="s">
        <v>675</v>
      </c>
      <c r="CQ51" s="269" t="s">
        <v>675</v>
      </c>
      <c r="CR51" s="269" t="s">
        <v>675</v>
      </c>
      <c r="CS51" s="269" t="s">
        <v>675</v>
      </c>
      <c r="CT51" s="270" t="str">
        <f ca="1">IF(OR(CN$16=0,CW$16&lt;&gt;0),"",IF(CW$16=1,0,IF(OFFSET(CN51,0,CN$16)="Y",1,IF(OFFSET(CN51,0,CN$16)="N",0,""))))</f>
        <v/>
      </c>
      <c r="CU51" s="188"/>
      <c r="CV51" s="268"/>
      <c r="CW51" s="269" t="s">
        <v>675</v>
      </c>
      <c r="CX51" s="269" t="s">
        <v>675</v>
      </c>
      <c r="CY51" s="269" t="s">
        <v>675</v>
      </c>
      <c r="CZ51" s="269" t="s">
        <v>675</v>
      </c>
      <c r="DA51" s="269" t="s">
        <v>675</v>
      </c>
      <c r="DB51" s="269" t="s">
        <v>675</v>
      </c>
      <c r="DC51" s="269" t="s">
        <v>675</v>
      </c>
      <c r="DD51" s="269" t="s">
        <v>675</v>
      </c>
      <c r="DE51" s="269" t="s">
        <v>675</v>
      </c>
      <c r="DF51" s="270" t="str">
        <f>IF(CV$16=0,"",IF(OR(AND(CW$16=1,CW51="Y"),AND(CX$16=1,CX51="Y"),AND(CY$16=1,CY51="Y"),AND(CZ$16=1,CZ51="Y"),AND(DA$16=1,DA51="Y"),AND(DB$16=1,DB51="Y"),AND(DC$16=1,DC51="Y"),AND(DD$16=1,DD51="Y"),AND(DE$16=1,DE51="Y")),1,IF(OR(AND(CW$16=1,CW51="N"),AND(CX$16=1,CX51="N"),AND(CY$16=1,CY51="N"),AND(CZ$16=1,CZ51="N"),AND(DA$16=1,DA51="N"),AND(DB$16=1,DB51="N"),AND(DC$16=1,DC51="N"),AND(DD$16=1,DD51="N"),AND(DE$16=1,DE51="N")),0,"")))</f>
        <v/>
      </c>
      <c r="DG51" s="188"/>
      <c r="DH51" s="268"/>
      <c r="DI51" s="269" t="s">
        <v>675</v>
      </c>
      <c r="DJ51" s="269" t="s">
        <v>675</v>
      </c>
      <c r="DK51" s="270" t="str">
        <f ca="1">IF(DH$16=0,"",IF(OFFSET(DH51,0,DH$16)="Y",1,IF(OFFSET(DH51,0,DH$16)="N",0,"")))</f>
        <v/>
      </c>
      <c r="DL51" s="188"/>
      <c r="DM51" s="268"/>
      <c r="DN51" s="269" t="s">
        <v>675</v>
      </c>
      <c r="DO51" s="269" t="s">
        <v>675</v>
      </c>
      <c r="DP51" s="270" t="str">
        <f ca="1">IF(DM$16=0,"",IF(OFFSET(DM51,0,DM$16)="Y",1,IF(OFFSET(DM51,0,DM$16)="N",0,"")))</f>
        <v/>
      </c>
      <c r="DQ51" s="188"/>
      <c r="DR51" s="268"/>
      <c r="DS51" s="269" t="s">
        <v>676</v>
      </c>
      <c r="DT51" s="279"/>
      <c r="DU51" s="270" t="str">
        <f ca="1">IF(DR$16=0,"",IF(AND(OFFSET(DR51,0,1)="Y",DS$16="Yes"),1,IF(OFFSET(DR51,0,1)="N",1,0)))</f>
        <v/>
      </c>
      <c r="DV51" s="188"/>
      <c r="DW51" s="268"/>
      <c r="DX51" s="269" t="s">
        <v>676</v>
      </c>
      <c r="DY51" s="279"/>
      <c r="DZ51" s="270" t="str">
        <f ca="1">IF(DW$16=0,"",IF(AND(OFFSET(DW51,0,1)="Y",DX$16="Yes"),1,IF(OFFSET(DW51,0,1)="N",1,0)))</f>
        <v/>
      </c>
      <c r="EA51" s="188"/>
      <c r="EB51" s="268"/>
      <c r="EC51" s="269" t="s">
        <v>676</v>
      </c>
      <c r="ED51" s="279"/>
      <c r="EE51" s="270" t="str">
        <f ca="1">IF(EB$16=0,"",IF(AND(OFFSET(EB51,0,1)="Y",EC$16="Yes"),1,IF(OFFSET(EB51,0,1)="N",1,0)))</f>
        <v/>
      </c>
      <c r="EF51" s="188"/>
      <c r="EG51" s="268"/>
      <c r="EH51" s="269" t="s">
        <v>676</v>
      </c>
      <c r="EI51" s="279"/>
      <c r="EJ51" s="270" t="str">
        <f ca="1">IF(EG$16=0,"",IF(AND(OFFSET(EG51,0,1)="Y",EH$16="Yes"),1,IF(OFFSET(EG51,0,1)="N",1,0)))</f>
        <v/>
      </c>
      <c r="EK51" s="188"/>
      <c r="EL51" s="268"/>
      <c r="EM51" s="269" t="s">
        <v>676</v>
      </c>
      <c r="EN51" s="279"/>
      <c r="EO51" s="270" t="str">
        <f ca="1">IF(EL$16=0,"",IF(AND(OFFSET(EL51,0,1)="Y",EM$16="Yes"),1,IF(OFFSET(EL51,0,1)="N",1,0)))</f>
        <v/>
      </c>
      <c r="EP51" s="271"/>
      <c r="EQ51" s="509" t="str">
        <f ca="1">BP51</f>
        <v/>
      </c>
      <c r="ER51" s="509" t="str">
        <f t="shared" ref="ER51" ca="1" si="149">CL51</f>
        <v/>
      </c>
      <c r="ES51" s="509" t="str">
        <f t="shared" ref="ES51" ca="1" si="150">CT51</f>
        <v/>
      </c>
      <c r="ET51" s="509" t="str">
        <f t="shared" ref="ET51" si="151">DF51</f>
        <v/>
      </c>
      <c r="EU51" s="509" t="str">
        <f t="shared" ref="EU51" ca="1" si="152">DK51</f>
        <v/>
      </c>
      <c r="EV51" s="509" t="str">
        <f t="shared" ref="EV51" ca="1" si="153">DP51</f>
        <v/>
      </c>
      <c r="EW51" s="509" t="str">
        <f t="shared" ref="EW51" ca="1" si="154">DU51</f>
        <v/>
      </c>
      <c r="EX51" s="509" t="str">
        <f t="shared" ref="EX51" ca="1" si="155">DZ51</f>
        <v/>
      </c>
      <c r="EY51" s="509" t="str">
        <f t="shared" ref="EY51" ca="1" si="156">EE51</f>
        <v/>
      </c>
      <c r="EZ51" s="509" t="str">
        <f t="shared" ref="EZ51" ca="1" si="157">EJ51</f>
        <v/>
      </c>
      <c r="FA51" s="509" t="str">
        <f t="shared" ref="FA51" ca="1" si="158">EO51</f>
        <v/>
      </c>
      <c r="FC51" s="509">
        <f t="shared" ref="FC51" ca="1" si="159">COUNTA(EQ51:FA51)-COUNTBLANK(EQ51:FA51)</f>
        <v>0</v>
      </c>
      <c r="FD51" s="280">
        <f t="shared" ref="FD51" ca="1" si="160">SUM(EQ51:FA51)</f>
        <v>0</v>
      </c>
      <c r="FE51" s="280" t="str">
        <f t="shared" ref="FE51" ca="1" si="161">IF(AND(FC51=FD51,FD51&gt;0),"Show","Hide")</f>
        <v>Hide</v>
      </c>
      <c r="FF51" s="228"/>
      <c r="FG51" s="281"/>
      <c r="FH51" s="281"/>
      <c r="FI51" s="281"/>
      <c r="FJ51" s="281"/>
      <c r="FK51" s="281"/>
      <c r="FL51" s="281"/>
    </row>
    <row r="52" spans="1:168" ht="6" customHeight="1" x14ac:dyDescent="0.25">
      <c r="A52" s="28" t="s">
        <v>526</v>
      </c>
      <c r="C52" s="93"/>
      <c r="D52" s="128"/>
      <c r="E52" s="86"/>
      <c r="F52" s="195"/>
      <c r="G52" s="153"/>
      <c r="H52" s="182"/>
      <c r="I52" s="196"/>
      <c r="J52" s="96"/>
      <c r="K52" s="196"/>
      <c r="L52" s="127"/>
      <c r="M52" s="127"/>
      <c r="N52" s="127"/>
      <c r="O52" s="127"/>
      <c r="Q52" s="1"/>
      <c r="AE52" s="11"/>
      <c r="AF52" s="122"/>
      <c r="AG52" s="12" t="b">
        <f>AG51</f>
        <v>1</v>
      </c>
      <c r="AH52" s="12"/>
      <c r="AI52" s="168"/>
      <c r="AJ52" s="166"/>
      <c r="AK52" s="166"/>
      <c r="AL52" s="167"/>
      <c r="AM52" s="1"/>
      <c r="AN52" s="1"/>
      <c r="AO52" s="1"/>
      <c r="AP52" s="1"/>
      <c r="AQ52" s="1"/>
      <c r="AR52" s="1"/>
      <c r="AS52" s="1"/>
      <c r="AT52" s="230" t="str">
        <f t="shared" si="5"/>
        <v/>
      </c>
      <c r="AU52" s="231" t="str">
        <f t="shared" si="4"/>
        <v/>
      </c>
      <c r="AV52" s="227"/>
      <c r="AW52" s="230" t="str">
        <f>AW51</f>
        <v/>
      </c>
      <c r="AX52" s="227"/>
      <c r="AY52" s="230" t="str">
        <f>AY51</f>
        <v/>
      </c>
      <c r="AZ52" s="227"/>
      <c r="BA52" s="230" t="str">
        <f>BA51</f>
        <v/>
      </c>
      <c r="BB52" s="227"/>
      <c r="BC52" s="230" t="str">
        <f>BC51</f>
        <v/>
      </c>
      <c r="BD52" s="227"/>
      <c r="BE52" s="230" t="str">
        <f>BE51</f>
        <v/>
      </c>
      <c r="BF52" s="227"/>
      <c r="BG52" s="230" t="str">
        <f>BG51</f>
        <v/>
      </c>
      <c r="BH52" s="1"/>
      <c r="FE52" s="90" t="str">
        <f ca="1">FE51</f>
        <v>Hide</v>
      </c>
      <c r="FF52" s="228"/>
      <c r="FG52" s="281"/>
      <c r="FH52" s="281"/>
      <c r="FI52" s="281"/>
      <c r="FJ52" s="281"/>
      <c r="FK52" s="281"/>
      <c r="FL52" s="281"/>
    </row>
    <row r="53" spans="1:168" ht="6" customHeight="1" x14ac:dyDescent="0.25">
      <c r="A53" s="28" t="s">
        <v>526</v>
      </c>
      <c r="C53" s="92"/>
      <c r="D53" s="3"/>
      <c r="E53" s="82"/>
      <c r="F53" s="592"/>
      <c r="G53" s="579"/>
      <c r="H53" s="579"/>
      <c r="I53" s="593"/>
      <c r="J53" s="94"/>
      <c r="K53" s="192"/>
      <c r="L53" s="507"/>
      <c r="M53" s="507"/>
      <c r="N53" s="507"/>
      <c r="O53" s="507"/>
      <c r="Q53" s="1"/>
      <c r="AE53" s="11"/>
      <c r="AF53" s="122"/>
      <c r="AG53" s="124" t="b">
        <f>AG54</f>
        <v>1</v>
      </c>
      <c r="AH53" s="124"/>
      <c r="AI53" s="168"/>
      <c r="AJ53" s="166"/>
      <c r="AK53" s="166"/>
      <c r="AL53" s="167"/>
      <c r="AM53" s="1"/>
      <c r="AN53" s="1"/>
      <c r="AO53" s="1"/>
      <c r="AP53" s="1"/>
      <c r="AQ53" s="1"/>
      <c r="AR53" s="1"/>
      <c r="AS53" s="1"/>
      <c r="AT53" s="230" t="str">
        <f t="shared" si="5"/>
        <v/>
      </c>
      <c r="AU53" s="231" t="str">
        <f t="shared" si="4"/>
        <v/>
      </c>
      <c r="AV53" s="227"/>
      <c r="AW53" s="230" t="str">
        <f>AW54</f>
        <v/>
      </c>
      <c r="AX53" s="227"/>
      <c r="AY53" s="230" t="str">
        <f>AY54</f>
        <v/>
      </c>
      <c r="AZ53" s="227"/>
      <c r="BA53" s="230" t="str">
        <f>BA54</f>
        <v/>
      </c>
      <c r="BB53" s="227"/>
      <c r="BC53" s="230" t="str">
        <f>BC54</f>
        <v/>
      </c>
      <c r="BD53" s="227"/>
      <c r="BE53" s="230" t="str">
        <f>BE54</f>
        <v/>
      </c>
      <c r="BF53" s="227"/>
      <c r="BG53" s="230" t="str">
        <f>BG54</f>
        <v/>
      </c>
      <c r="BH53" s="1"/>
      <c r="FE53" s="90" t="str">
        <f ca="1">FE54</f>
        <v>Hide</v>
      </c>
      <c r="FF53" s="228"/>
      <c r="FG53" s="281"/>
      <c r="FH53" s="281"/>
      <c r="FI53" s="281"/>
      <c r="FJ53" s="281"/>
      <c r="FK53" s="281"/>
      <c r="FL53" s="281"/>
    </row>
    <row r="54" spans="1:168" ht="26.4" x14ac:dyDescent="0.25">
      <c r="A54" s="28" t="s">
        <v>526</v>
      </c>
      <c r="C54" s="176" t="s">
        <v>558</v>
      </c>
      <c r="D54" s="316" t="str">
        <f>IF(Cklst_Style=4,IF(FIND("--",$C$3)=11,MID($C$3,9,1)&amp;"."&amp;AI54,MID($C$3,9,2)&amp;"."&amp;AI54),IF(FIND("--",$C$3)=9,MID($C$3,7,1)&amp;"."&amp;AI54,MID($C$3,7,2)&amp;"."&amp;AI54))</f>
        <v>7.13</v>
      </c>
      <c r="E54" s="481" t="s">
        <v>749</v>
      </c>
      <c r="F54" s="594"/>
      <c r="G54" s="600"/>
      <c r="H54" s="600"/>
      <c r="I54" s="601"/>
      <c r="J54" s="143"/>
      <c r="K54" s="192"/>
      <c r="L54" s="482"/>
      <c r="M54" s="482"/>
      <c r="N54" s="482"/>
      <c r="O54" s="482"/>
      <c r="Q54" s="1"/>
      <c r="R54" s="171"/>
      <c r="S54" s="171"/>
      <c r="T54" s="171"/>
      <c r="U54" s="171"/>
      <c r="AE54" s="11" t="b">
        <f>IF(F54=CHAR(80),TRUE,FALSE)</f>
        <v>0</v>
      </c>
      <c r="AF54" s="122" t="b">
        <f>IF(H54=CHAR(80),TRUE,FALSE)</f>
        <v>0</v>
      </c>
      <c r="AG54" s="12" t="b">
        <f>IF(OR(C54=CHAR(80),C54="."),TRUE,FALSE)</f>
        <v>1</v>
      </c>
      <c r="AH54" s="218">
        <v>1</v>
      </c>
      <c r="AI54" s="169">
        <v>13</v>
      </c>
      <c r="AJ54" s="160"/>
      <c r="AK54" s="160" t="b">
        <v>1</v>
      </c>
      <c r="AL54" s="161"/>
      <c r="AM54" s="1"/>
      <c r="AN54" s="1"/>
      <c r="AO54" s="1"/>
      <c r="AP54" s="1"/>
      <c r="AQ54" s="1"/>
      <c r="AR54" s="1"/>
      <c r="AS54" s="1"/>
      <c r="AT54" s="230" t="str">
        <f t="shared" si="5"/>
        <v/>
      </c>
      <c r="AU54" s="231" t="str">
        <f t="shared" si="4"/>
        <v>7.13</v>
      </c>
      <c r="AV54" s="318"/>
      <c r="AW54" s="230" t="str">
        <f>IF(AND(Setup_Flag=1,AV54="",$C54=""),FALSE,"")</f>
        <v/>
      </c>
      <c r="AX54" s="318"/>
      <c r="AY54" s="230" t="str">
        <f>IF(AND(MR2_Flag=1,AX54="",$C54=""),FALSE,"")</f>
        <v/>
      </c>
      <c r="AZ54" s="318"/>
      <c r="BA54" s="230" t="str">
        <f>IF(AND(DP_Flag=1,AZ54="",$C54=""),FALSE,"")</f>
        <v/>
      </c>
      <c r="BB54" s="318"/>
      <c r="BC54" s="230" t="str">
        <f>IF(AND(SS_Flag=1,BB54="",$C54=""),FALSE,"")</f>
        <v/>
      </c>
      <c r="BD54" s="318"/>
      <c r="BE54" s="230" t="str">
        <f>IF(AND(SP_Flag=1,BD54="",$C54=""),FALSE,"")</f>
        <v/>
      </c>
      <c r="BF54" s="318"/>
      <c r="BG54" s="230" t="str">
        <f>IF(AND(FM_Flag=1,BF54="",$C54=""),FALSE,"")</f>
        <v/>
      </c>
      <c r="BH54" s="1"/>
      <c r="BI54" s="268"/>
      <c r="BJ54" s="269" t="s">
        <v>675</v>
      </c>
      <c r="BK54" s="269" t="s">
        <v>675</v>
      </c>
      <c r="BL54" s="269" t="s">
        <v>675</v>
      </c>
      <c r="BM54" s="269" t="s">
        <v>675</v>
      </c>
      <c r="BN54" s="269" t="s">
        <v>675</v>
      </c>
      <c r="BO54" s="269" t="s">
        <v>675</v>
      </c>
      <c r="BP54" s="270" t="str">
        <f ca="1">IF(OR(BI$16=0,BR$16&lt;&gt;0),"",IF(OFFSET(BI54,0,BI$16)="Y",1,IF(OFFSET(BI54,0,BI$16)="N",0,"")))</f>
        <v/>
      </c>
      <c r="BQ54" s="278"/>
      <c r="BR54" s="268"/>
      <c r="BS54" s="269" t="s">
        <v>675</v>
      </c>
      <c r="BT54" s="269" t="s">
        <v>675</v>
      </c>
      <c r="BU54" s="269" t="s">
        <v>675</v>
      </c>
      <c r="BV54" s="269" t="s">
        <v>675</v>
      </c>
      <c r="BW54" s="269" t="s">
        <v>675</v>
      </c>
      <c r="BX54" s="269" t="s">
        <v>675</v>
      </c>
      <c r="BY54" s="269" t="s">
        <v>675</v>
      </c>
      <c r="BZ54" s="269" t="s">
        <v>675</v>
      </c>
      <c r="CA54" s="269" t="s">
        <v>675</v>
      </c>
      <c r="CB54" s="269" t="s">
        <v>675</v>
      </c>
      <c r="CC54" s="269" t="s">
        <v>675</v>
      </c>
      <c r="CD54" s="269" t="s">
        <v>675</v>
      </c>
      <c r="CE54" s="269" t="s">
        <v>675</v>
      </c>
      <c r="CF54" s="269" t="s">
        <v>675</v>
      </c>
      <c r="CG54" s="269" t="s">
        <v>675</v>
      </c>
      <c r="CH54" s="269" t="s">
        <v>675</v>
      </c>
      <c r="CI54" s="269" t="s">
        <v>675</v>
      </c>
      <c r="CJ54" s="269" t="s">
        <v>675</v>
      </c>
      <c r="CK54" s="269" t="s">
        <v>675</v>
      </c>
      <c r="CL54" s="270" t="str">
        <f ca="1">IF(BR$16=0,"",IF(OFFSET(BR54,0,BR$16)="Y",1,IF(OFFSET(BR54,0,BR$16)="N",0,"")))</f>
        <v/>
      </c>
      <c r="CM54" s="278"/>
      <c r="CN54" s="268"/>
      <c r="CO54" s="269" t="s">
        <v>675</v>
      </c>
      <c r="CP54" s="269" t="s">
        <v>675</v>
      </c>
      <c r="CQ54" s="269" t="s">
        <v>675</v>
      </c>
      <c r="CR54" s="269" t="s">
        <v>675</v>
      </c>
      <c r="CS54" s="269" t="s">
        <v>675</v>
      </c>
      <c r="CT54" s="270" t="str">
        <f ca="1">IF(OR(CN$16=0,CW$16&lt;&gt;0),"",IF(CW$16=1,0,IF(OFFSET(CN54,0,CN$16)="Y",1,IF(OFFSET(CN54,0,CN$16)="N",0,""))))</f>
        <v/>
      </c>
      <c r="CU54" s="188"/>
      <c r="CV54" s="268"/>
      <c r="CW54" s="269" t="s">
        <v>675</v>
      </c>
      <c r="CX54" s="269" t="s">
        <v>675</v>
      </c>
      <c r="CY54" s="269" t="s">
        <v>675</v>
      </c>
      <c r="CZ54" s="269" t="s">
        <v>675</v>
      </c>
      <c r="DA54" s="269" t="s">
        <v>675</v>
      </c>
      <c r="DB54" s="269" t="s">
        <v>675</v>
      </c>
      <c r="DC54" s="269" t="s">
        <v>675</v>
      </c>
      <c r="DD54" s="269" t="s">
        <v>675</v>
      </c>
      <c r="DE54" s="269" t="s">
        <v>675</v>
      </c>
      <c r="DF54" s="270" t="str">
        <f>IF(CV$16=0,"",IF(OR(AND(CW$16=1,CW54="Y"),AND(CX$16=1,CX54="Y"),AND(CY$16=1,CY54="Y"),AND(CZ$16=1,CZ54="Y"),AND(DA$16=1,DA54="Y"),AND(DB$16=1,DB54="Y"),AND(DC$16=1,DC54="Y"),AND(DD$16=1,DD54="Y"),AND(DE$16=1,DE54="Y")),1,IF(OR(AND(CW$16=1,CW54="N"),AND(CX$16=1,CX54="N"),AND(CY$16=1,CY54="N"),AND(CZ$16=1,CZ54="N"),AND(DA$16=1,DA54="N"),AND(DB$16=1,DB54="N"),AND(DC$16=1,DC54="N"),AND(DD$16=1,DD54="N"),AND(DE$16=1,DE54="N")),0,"")))</f>
        <v/>
      </c>
      <c r="DG54" s="188"/>
      <c r="DH54" s="268"/>
      <c r="DI54" s="269" t="s">
        <v>675</v>
      </c>
      <c r="DJ54" s="269" t="s">
        <v>675</v>
      </c>
      <c r="DK54" s="270" t="str">
        <f ca="1">IF(DH$16=0,"",IF(OFFSET(DH54,0,DH$16)="Y",1,IF(OFFSET(DH54,0,DH$16)="N",0,"")))</f>
        <v/>
      </c>
      <c r="DL54" s="188"/>
      <c r="DM54" s="268"/>
      <c r="DN54" s="269" t="s">
        <v>675</v>
      </c>
      <c r="DO54" s="269" t="s">
        <v>675</v>
      </c>
      <c r="DP54" s="270" t="str">
        <f ca="1">IF(DM$16=0,"",IF(OFFSET(DM54,0,DM$16)="Y",1,IF(OFFSET(DM54,0,DM$16)="N",0,"")))</f>
        <v/>
      </c>
      <c r="DQ54" s="188"/>
      <c r="DR54" s="268"/>
      <c r="DS54" s="269" t="s">
        <v>676</v>
      </c>
      <c r="DT54" s="279"/>
      <c r="DU54" s="270" t="str">
        <f ca="1">IF(DR$16=0,"",IF(AND(OFFSET(DR54,0,1)="Y",DS$16="Yes"),1,IF(OFFSET(DR54,0,1)="N",1,0)))</f>
        <v/>
      </c>
      <c r="DV54" s="188"/>
      <c r="DW54" s="268"/>
      <c r="DX54" s="269" t="s">
        <v>676</v>
      </c>
      <c r="DY54" s="279"/>
      <c r="DZ54" s="270" t="str">
        <f ca="1">IF(DW$16=0,"",IF(AND(OFFSET(DW54,0,1)="Y",DX$16="Yes"),1,IF(OFFSET(DW54,0,1)="N",1,0)))</f>
        <v/>
      </c>
      <c r="EA54" s="188"/>
      <c r="EB54" s="268"/>
      <c r="EC54" s="269" t="s">
        <v>676</v>
      </c>
      <c r="ED54" s="279"/>
      <c r="EE54" s="270" t="str">
        <f ca="1">IF(EB$16=0,"",IF(AND(OFFSET(EB54,0,1)="Y",EC$16="Yes"),1,IF(OFFSET(EB54,0,1)="N",1,0)))</f>
        <v/>
      </c>
      <c r="EF54" s="188"/>
      <c r="EG54" s="268"/>
      <c r="EH54" s="269" t="s">
        <v>676</v>
      </c>
      <c r="EI54" s="279"/>
      <c r="EJ54" s="270" t="str">
        <f ca="1">IF(EG$16=0,"",IF(AND(OFFSET(EG54,0,1)="Y",EH$16="Yes"),1,IF(OFFSET(EG54,0,1)="N",1,0)))</f>
        <v/>
      </c>
      <c r="EK54" s="188"/>
      <c r="EL54" s="268"/>
      <c r="EM54" s="269" t="s">
        <v>676</v>
      </c>
      <c r="EN54" s="279"/>
      <c r="EO54" s="270" t="str">
        <f ca="1">IF(EL$16=0,"",IF(AND(OFFSET(EL54,0,1)="Y",EM$16="Yes"),1,IF(OFFSET(EL54,0,1)="N",1,0)))</f>
        <v/>
      </c>
      <c r="EP54" s="271"/>
      <c r="EQ54" s="509" t="str">
        <f ca="1">BP54</f>
        <v/>
      </c>
      <c r="ER54" s="509" t="str">
        <f t="shared" ref="ER54" ca="1" si="162">CL54</f>
        <v/>
      </c>
      <c r="ES54" s="509" t="str">
        <f t="shared" ref="ES54" ca="1" si="163">CT54</f>
        <v/>
      </c>
      <c r="ET54" s="509" t="str">
        <f t="shared" ref="ET54" si="164">DF54</f>
        <v/>
      </c>
      <c r="EU54" s="509" t="str">
        <f t="shared" ref="EU54" ca="1" si="165">DK54</f>
        <v/>
      </c>
      <c r="EV54" s="509" t="str">
        <f t="shared" ref="EV54" ca="1" si="166">DP54</f>
        <v/>
      </c>
      <c r="EW54" s="509" t="str">
        <f t="shared" ref="EW54" ca="1" si="167">DU54</f>
        <v/>
      </c>
      <c r="EX54" s="509" t="str">
        <f t="shared" ref="EX54" ca="1" si="168">DZ54</f>
        <v/>
      </c>
      <c r="EY54" s="509" t="str">
        <f t="shared" ref="EY54" ca="1" si="169">EE54</f>
        <v/>
      </c>
      <c r="EZ54" s="509" t="str">
        <f t="shared" ref="EZ54" ca="1" si="170">EJ54</f>
        <v/>
      </c>
      <c r="FA54" s="509" t="str">
        <f t="shared" ref="FA54" ca="1" si="171">EO54</f>
        <v/>
      </c>
      <c r="FC54" s="509">
        <f t="shared" ref="FC54" ca="1" si="172">COUNTA(EQ54:FA54)-COUNTBLANK(EQ54:FA54)</f>
        <v>0</v>
      </c>
      <c r="FD54" s="280">
        <f t="shared" ref="FD54" ca="1" si="173">SUM(EQ54:FA54)</f>
        <v>0</v>
      </c>
      <c r="FE54" s="280" t="str">
        <f t="shared" ref="FE54" ca="1" si="174">IF(AND(FC54=FD54,FD54&gt;0),"Show","Hide")</f>
        <v>Hide</v>
      </c>
      <c r="FF54" s="228"/>
      <c r="FG54" s="281"/>
      <c r="FH54" s="281"/>
      <c r="FI54" s="281"/>
      <c r="FJ54" s="281"/>
      <c r="FK54" s="281"/>
      <c r="FL54" s="281"/>
    </row>
    <row r="55" spans="1:168" ht="6" customHeight="1" x14ac:dyDescent="0.25">
      <c r="A55" s="28" t="s">
        <v>526</v>
      </c>
      <c r="C55" s="93"/>
      <c r="D55" s="128"/>
      <c r="E55" s="86"/>
      <c r="F55" s="589"/>
      <c r="G55" s="590"/>
      <c r="H55" s="590"/>
      <c r="I55" s="591"/>
      <c r="J55" s="96"/>
      <c r="K55" s="196"/>
      <c r="L55" s="127"/>
      <c r="M55" s="127"/>
      <c r="N55" s="127"/>
      <c r="O55" s="127"/>
      <c r="Q55" s="1"/>
      <c r="AE55" s="11"/>
      <c r="AF55" s="122"/>
      <c r="AG55" s="12" t="b">
        <f>AG54</f>
        <v>1</v>
      </c>
      <c r="AH55" s="12"/>
      <c r="AI55" s="168"/>
      <c r="AJ55" s="166"/>
      <c r="AK55" s="166"/>
      <c r="AL55" s="167"/>
      <c r="AM55" s="1"/>
      <c r="AN55" s="1"/>
      <c r="AO55" s="1"/>
      <c r="AP55" s="1"/>
      <c r="AQ55" s="1"/>
      <c r="AR55" s="1"/>
      <c r="AS55" s="1"/>
      <c r="AT55" s="230" t="str">
        <f t="shared" si="5"/>
        <v/>
      </c>
      <c r="AU55" s="231" t="str">
        <f t="shared" si="4"/>
        <v/>
      </c>
      <c r="AV55" s="227"/>
      <c r="AW55" s="230" t="str">
        <f>AW54</f>
        <v/>
      </c>
      <c r="AX55" s="227"/>
      <c r="AY55" s="230" t="str">
        <f>AY54</f>
        <v/>
      </c>
      <c r="AZ55" s="227"/>
      <c r="BA55" s="230" t="str">
        <f>BA54</f>
        <v/>
      </c>
      <c r="BB55" s="227"/>
      <c r="BC55" s="230" t="str">
        <f>BC54</f>
        <v/>
      </c>
      <c r="BD55" s="227"/>
      <c r="BE55" s="230" t="str">
        <f>BE54</f>
        <v/>
      </c>
      <c r="BF55" s="227"/>
      <c r="BG55" s="230" t="str">
        <f>BG54</f>
        <v/>
      </c>
      <c r="BH55" s="1"/>
      <c r="FE55" s="90" t="str">
        <f ca="1">FE54</f>
        <v>Hide</v>
      </c>
      <c r="FF55" s="228"/>
      <c r="FG55" s="281"/>
      <c r="FH55" s="281"/>
      <c r="FI55" s="281"/>
      <c r="FJ55" s="281"/>
      <c r="FK55" s="281"/>
      <c r="FL55" s="281"/>
    </row>
    <row r="56" spans="1:168" ht="13.8" thickBot="1" x14ac:dyDescent="0.3">
      <c r="A56" s="494"/>
      <c r="C56" s="602" t="s">
        <v>703</v>
      </c>
      <c r="D56" s="603"/>
      <c r="E56" s="603"/>
      <c r="F56" s="603"/>
      <c r="G56" s="603"/>
      <c r="H56" s="603"/>
      <c r="I56" s="603"/>
      <c r="J56" s="197"/>
      <c r="K56" s="198"/>
      <c r="L56" s="191"/>
      <c r="Q56" s="1"/>
      <c r="AE56" s="13"/>
      <c r="AF56" s="41"/>
      <c r="AG56" s="142"/>
      <c r="AH56" s="142"/>
      <c r="AJ56" s="142"/>
      <c r="AK56" s="162"/>
      <c r="AL56" s="163"/>
      <c r="AM56" s="1"/>
      <c r="AN56" s="1"/>
      <c r="AO56" s="1"/>
      <c r="AP56" s="228"/>
      <c r="AQ56" s="228"/>
      <c r="AR56" s="228"/>
      <c r="AS56" s="1"/>
      <c r="AT56" s="286">
        <v>0</v>
      </c>
      <c r="AU56" s="231" t="str">
        <f t="shared" si="4"/>
        <v/>
      </c>
      <c r="AV56" s="253">
        <f>Setup_Flag</f>
        <v>0</v>
      </c>
      <c r="AW56" s="127"/>
      <c r="AX56" s="253">
        <f>MR2_Flag</f>
        <v>0</v>
      </c>
      <c r="AY56" s="127"/>
      <c r="AZ56" s="253">
        <f>DP_Flag</f>
        <v>0</v>
      </c>
      <c r="BA56" s="127"/>
      <c r="BB56" s="253">
        <f>SS_Flag</f>
        <v>0</v>
      </c>
      <c r="BC56" s="127"/>
      <c r="BD56" s="253">
        <f>SP_Flag</f>
        <v>0</v>
      </c>
      <c r="BE56" s="127"/>
      <c r="BF56" s="253">
        <f>FM_Flag</f>
        <v>0</v>
      </c>
      <c r="BG56" s="127"/>
      <c r="BH56" s="1"/>
      <c r="FF56" s="228"/>
      <c r="FG56" s="281"/>
      <c r="FH56" s="281"/>
      <c r="FI56" s="281"/>
      <c r="FJ56" s="281"/>
      <c r="FK56" s="281"/>
      <c r="FL56" s="281"/>
    </row>
    <row r="57" spans="1:168" ht="6" customHeight="1" x14ac:dyDescent="0.25">
      <c r="A57" s="494"/>
      <c r="C57" s="510"/>
      <c r="D57" s="597"/>
      <c r="E57" s="597"/>
      <c r="F57" s="597"/>
      <c r="G57" s="597"/>
      <c r="H57" s="597"/>
      <c r="I57" s="597"/>
      <c r="J57" s="597"/>
      <c r="K57" s="192"/>
      <c r="Q57" s="1"/>
      <c r="AE57" s="8"/>
      <c r="AG57" s="5"/>
      <c r="AM57" s="1"/>
      <c r="AN57" s="1"/>
      <c r="AO57" s="228"/>
      <c r="AP57" s="228"/>
      <c r="AQ57" s="228"/>
      <c r="AR57" s="228"/>
      <c r="AS57" s="1"/>
      <c r="AT57" s="228"/>
      <c r="AU57" s="228"/>
      <c r="AV57" s="1"/>
      <c r="AW57" s="1"/>
      <c r="AX57" s="1"/>
      <c r="AY57" s="1"/>
      <c r="AZ57" s="1"/>
      <c r="BA57" s="1"/>
      <c r="BB57" s="1"/>
      <c r="BC57" s="1"/>
      <c r="BD57" s="1"/>
      <c r="BE57" s="1"/>
      <c r="BF57" s="1"/>
      <c r="BG57" s="1"/>
      <c r="BH57" s="1"/>
      <c r="FF57" s="228"/>
      <c r="FG57" s="281"/>
      <c r="FH57" s="281"/>
      <c r="FI57" s="281"/>
      <c r="FJ57" s="281"/>
      <c r="FK57" s="281"/>
      <c r="FL57" s="281"/>
    </row>
    <row r="58" spans="1:168" x14ac:dyDescent="0.25">
      <c r="A58" s="28" t="s">
        <v>546</v>
      </c>
      <c r="B58" s="214">
        <v>1</v>
      </c>
      <c r="C58" s="510"/>
      <c r="D58" s="598"/>
      <c r="E58" s="598"/>
      <c r="F58" s="598"/>
      <c r="G58" s="598"/>
      <c r="H58" s="598"/>
      <c r="I58" s="598"/>
      <c r="J58" s="598"/>
      <c r="K58" s="192"/>
      <c r="L58" s="84">
        <f>IF(OR(COUNTBLANK(L16:L56)-1=ROWS(POA:Note_Pad)-2,COUNTIF(L16:L56,"n/a")=ROWS(POA:Note_Pad)-2,COUNTBLANK(L16:L56)-1+COUNTIF(L16:L56,"n/a")=ROWS(POA:Note_Pad)-2),0,1)</f>
        <v>0</v>
      </c>
      <c r="M58" s="84">
        <f>IF(OR(COUNTBLANK(M16:M56)-1=ROWS(POA:Note_Pad)-2,COUNTIF(M16:M56,"n/a")=ROWS(POA:Note_Pad)-2,COUNTBLANK(M16:M56)-1+COUNTIF(M16:M56,"n/a")=ROWS(POA:Note_Pad)-2),0,1)</f>
        <v>0</v>
      </c>
      <c r="N58" s="84">
        <f>IF(OR(COUNTBLANK(N16:N56)-1=ROWS(POA:Note_Pad)-2,COUNTIF(N16:N56,"n/a")=ROWS(POA:Note_Pad)-2,COUNTBLANK(N16:N56)-1+COUNTIF(N16:N56,"n/a")=ROWS(POA:Note_Pad)-2),0,1)</f>
        <v>0</v>
      </c>
      <c r="O58" s="84">
        <f>IF(OR(COUNTBLANK(O16:O56)-1=ROWS(POA:Note_Pad)-2,COUNTIF(O16:O56,"n/a")=ROWS(POA:Note_Pad)-2,COUNTBLANK(O16:O56)-1+COUNTIF(O16:O56,"n/a")=ROWS(POA:Note_Pad)-2),0,1)</f>
        <v>0</v>
      </c>
      <c r="Q58" s="1"/>
      <c r="AM58" s="1"/>
      <c r="AN58" s="157">
        <f>D58</f>
        <v>0</v>
      </c>
      <c r="AO58" s="228"/>
      <c r="AP58" s="228"/>
      <c r="AQ58" s="228"/>
      <c r="AR58" s="228"/>
      <c r="AS58" s="1"/>
      <c r="AT58" s="228"/>
      <c r="AU58" s="228"/>
      <c r="AV58" s="1"/>
      <c r="AW58" s="1"/>
      <c r="AX58" s="1"/>
      <c r="AY58" s="1"/>
      <c r="AZ58" s="1"/>
      <c r="BA58" s="1"/>
      <c r="BB58" s="1"/>
      <c r="BC58" s="1"/>
      <c r="BD58" s="1"/>
      <c r="BE58" s="1"/>
      <c r="BF58" s="1"/>
      <c r="BG58" s="1"/>
      <c r="BH58" s="1"/>
      <c r="FF58" s="228"/>
      <c r="FG58" s="281"/>
      <c r="FH58" s="281"/>
      <c r="FI58" s="281"/>
      <c r="FJ58" s="281"/>
      <c r="FK58" s="281"/>
      <c r="FL58" s="281"/>
    </row>
    <row r="59" spans="1:168" ht="6" customHeight="1" x14ac:dyDescent="0.25">
      <c r="A59" s="494"/>
      <c r="C59" s="511"/>
      <c r="D59" s="599"/>
      <c r="E59" s="599"/>
      <c r="F59" s="599"/>
      <c r="G59" s="599"/>
      <c r="H59" s="599"/>
      <c r="I59" s="599"/>
      <c r="J59" s="599"/>
      <c r="K59" s="196"/>
      <c r="Q59" s="1"/>
      <c r="AM59" s="1"/>
      <c r="AN59" s="1"/>
      <c r="AO59" s="228"/>
      <c r="AP59" s="228"/>
      <c r="AQ59" s="228"/>
      <c r="AR59" s="228"/>
      <c r="AS59" s="1"/>
      <c r="AT59" s="228"/>
      <c r="AU59" s="228"/>
      <c r="AV59" s="1"/>
      <c r="AW59" s="1"/>
      <c r="AX59" s="1"/>
      <c r="AY59" s="1"/>
      <c r="AZ59" s="1"/>
      <c r="BA59" s="1"/>
      <c r="BB59" s="1"/>
      <c r="BC59" s="1"/>
      <c r="BD59" s="1"/>
      <c r="BE59" s="1"/>
      <c r="BF59" s="1"/>
      <c r="BG59" s="1"/>
      <c r="BH59" s="1"/>
      <c r="FF59" s="228"/>
      <c r="FG59" s="281"/>
      <c r="FH59" s="281"/>
      <c r="FI59" s="281"/>
      <c r="FJ59" s="281"/>
      <c r="FK59" s="281"/>
      <c r="FL59" s="281"/>
    </row>
    <row r="60" spans="1:168" x14ac:dyDescent="0.25">
      <c r="A60" s="494"/>
      <c r="C60" s="62"/>
      <c r="D60" s="62"/>
      <c r="E60" s="62"/>
      <c r="F60" s="62"/>
      <c r="G60" s="62"/>
      <c r="H60" s="62"/>
      <c r="I60" s="62"/>
      <c r="J60" s="62"/>
      <c r="Q60" s="1"/>
      <c r="AM60" s="1"/>
      <c r="AN60" s="1"/>
      <c r="AO60" s="228"/>
      <c r="AP60" s="228"/>
      <c r="AQ60" s="228"/>
      <c r="AR60" s="228"/>
      <c r="AS60" s="1"/>
      <c r="AT60" s="228"/>
      <c r="AU60" s="228"/>
      <c r="AV60" s="1"/>
      <c r="AW60" s="1"/>
      <c r="AX60" s="1"/>
      <c r="AY60" s="1"/>
      <c r="AZ60" s="1"/>
      <c r="BA60" s="1"/>
      <c r="BB60" s="1"/>
      <c r="BC60" s="1"/>
      <c r="BD60" s="1"/>
      <c r="BE60" s="1"/>
      <c r="BF60" s="1"/>
      <c r="BG60" s="1"/>
      <c r="BH60" s="1"/>
      <c r="FF60" s="228"/>
      <c r="FG60" s="281"/>
      <c r="FH60" s="281"/>
      <c r="FI60" s="281"/>
      <c r="FJ60" s="281"/>
      <c r="FK60" s="281"/>
      <c r="FL60" s="281"/>
    </row>
    <row r="61" spans="1:168" ht="4.2" customHeight="1" x14ac:dyDescent="0.25">
      <c r="A61" s="494"/>
      <c r="B61" s="1"/>
      <c r="C61" s="1"/>
      <c r="D61" s="2"/>
      <c r="E61" s="2"/>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228"/>
      <c r="AP61" s="228"/>
      <c r="AQ61" s="228"/>
      <c r="AR61" s="228"/>
      <c r="AS61" s="1"/>
      <c r="AT61" s="228"/>
      <c r="AU61" s="228"/>
      <c r="AV61" s="1"/>
      <c r="AW61" s="1"/>
      <c r="AX61" s="1"/>
      <c r="AY61" s="1"/>
      <c r="AZ61" s="1"/>
      <c r="BA61" s="1"/>
      <c r="BB61" s="1"/>
      <c r="BC61" s="1"/>
      <c r="BD61" s="1"/>
      <c r="BE61" s="1"/>
      <c r="BF61" s="1"/>
      <c r="BG61" s="1"/>
      <c r="BH61" s="1"/>
      <c r="BI61" s="1"/>
      <c r="BJ61" s="228"/>
      <c r="BK61" s="228"/>
      <c r="BL61" s="1"/>
      <c r="BM61" s="1"/>
      <c r="BN61" s="1"/>
      <c r="BO61" s="1"/>
      <c r="BP61" s="1"/>
      <c r="BQ61" s="1"/>
      <c r="BR61" s="1"/>
      <c r="BS61" s="1"/>
      <c r="BT61" s="1"/>
      <c r="BU61" s="1"/>
      <c r="BV61" s="1"/>
      <c r="BW61" s="1"/>
      <c r="BX61" s="1"/>
      <c r="BY61" s="1"/>
      <c r="BZ61" s="1"/>
      <c r="CA61" s="281"/>
      <c r="CB61" s="281"/>
      <c r="CC61" s="281"/>
      <c r="CD61" s="281"/>
      <c r="CE61" s="281"/>
      <c r="CF61" s="281"/>
      <c r="CG61" s="281"/>
      <c r="CH61" s="281"/>
      <c r="CI61" s="281"/>
      <c r="CJ61" s="281"/>
      <c r="CK61" s="281"/>
      <c r="CL61" s="281"/>
      <c r="CM61" s="281"/>
      <c r="CN61" s="281"/>
      <c r="CO61" s="281"/>
      <c r="CP61" s="281"/>
      <c r="CQ61" s="281"/>
      <c r="CR61" s="281"/>
      <c r="CS61" s="281"/>
      <c r="CT61" s="281"/>
      <c r="CU61" s="281"/>
      <c r="CV61" s="281"/>
      <c r="CW61" s="281"/>
      <c r="CX61" s="281"/>
      <c r="CY61" s="281"/>
      <c r="CZ61" s="281"/>
      <c r="DA61" s="281"/>
      <c r="DB61" s="281"/>
      <c r="DC61" s="281"/>
      <c r="DD61" s="281"/>
      <c r="DE61" s="281"/>
      <c r="DF61" s="281"/>
      <c r="DG61" s="281"/>
      <c r="DH61" s="281"/>
      <c r="DI61" s="281"/>
      <c r="DJ61" s="281"/>
      <c r="DK61" s="281"/>
      <c r="DL61" s="281"/>
      <c r="DM61" s="281"/>
      <c r="DN61" s="281"/>
      <c r="DO61" s="281"/>
      <c r="DP61" s="281"/>
      <c r="DQ61" s="281"/>
      <c r="DR61" s="281"/>
      <c r="DS61" s="281"/>
      <c r="DT61" s="281"/>
      <c r="DU61" s="281"/>
      <c r="DV61" s="281"/>
      <c r="DW61" s="281"/>
      <c r="DX61" s="281"/>
      <c r="DY61" s="281"/>
      <c r="DZ61" s="281"/>
      <c r="EA61" s="281"/>
      <c r="EB61" s="281"/>
      <c r="EC61" s="281"/>
      <c r="ED61" s="281"/>
      <c r="EE61" s="281"/>
      <c r="EF61" s="281"/>
      <c r="EG61" s="281"/>
      <c r="EH61" s="281"/>
      <c r="EI61" s="281"/>
      <c r="EJ61" s="281"/>
      <c r="EK61" s="281"/>
      <c r="EL61" s="281"/>
      <c r="EM61" s="281"/>
      <c r="EN61" s="281"/>
      <c r="EO61" s="281"/>
      <c r="EP61" s="281"/>
      <c r="EQ61" s="281"/>
      <c r="ER61" s="281"/>
      <c r="ES61" s="281"/>
      <c r="ET61" s="281"/>
      <c r="EU61" s="281"/>
      <c r="EV61" s="281"/>
      <c r="EW61" s="281"/>
      <c r="EX61" s="281"/>
      <c r="EY61" s="281"/>
      <c r="EZ61" s="281"/>
      <c r="FA61" s="281"/>
      <c r="FB61" s="281"/>
      <c r="FC61" s="281"/>
      <c r="FD61" s="281"/>
      <c r="FE61" s="281"/>
      <c r="FF61" s="281"/>
      <c r="FG61" s="281"/>
      <c r="FH61" s="281"/>
      <c r="FI61" s="281"/>
      <c r="FJ61" s="281"/>
      <c r="FK61" s="281"/>
      <c r="FL61" s="281"/>
    </row>
    <row r="62" spans="1:168" x14ac:dyDescent="0.25">
      <c r="A62" s="494"/>
      <c r="B62" s="494"/>
      <c r="C62" s="222" t="s">
        <v>704</v>
      </c>
      <c r="D62" s="2"/>
      <c r="E62" s="2"/>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228"/>
      <c r="AP62" s="228"/>
      <c r="AQ62" s="228"/>
      <c r="AR62" s="228"/>
      <c r="AS62" s="1"/>
      <c r="AT62" s="228"/>
      <c r="AU62" s="228"/>
      <c r="AV62" s="1"/>
      <c r="AW62" s="1"/>
      <c r="AX62" s="1"/>
      <c r="AY62" s="1"/>
      <c r="AZ62" s="1"/>
      <c r="BA62" s="1"/>
      <c r="BB62" s="1"/>
      <c r="BC62" s="1"/>
      <c r="BD62" s="1"/>
      <c r="BE62" s="1"/>
      <c r="BF62" s="1"/>
      <c r="BG62" s="1"/>
      <c r="BH62" s="1"/>
      <c r="BI62" s="1"/>
      <c r="BJ62" s="228"/>
      <c r="BK62" s="228"/>
      <c r="BL62" s="1"/>
      <c r="BM62" s="1"/>
      <c r="BN62" s="1"/>
      <c r="BO62" s="1"/>
      <c r="BP62" s="1"/>
      <c r="BQ62" s="1"/>
      <c r="BR62" s="1"/>
      <c r="BS62" s="1"/>
      <c r="BT62" s="1"/>
      <c r="BU62" s="1"/>
      <c r="BV62" s="1"/>
      <c r="BW62" s="1"/>
      <c r="BX62" s="1"/>
      <c r="BY62" s="1"/>
      <c r="BZ62" s="1"/>
      <c r="CA62" s="281"/>
      <c r="CB62" s="281"/>
      <c r="CC62" s="281"/>
      <c r="CD62" s="281"/>
      <c r="CE62" s="281"/>
      <c r="CF62" s="281"/>
      <c r="CG62" s="281"/>
      <c r="CH62" s="281"/>
      <c r="CI62" s="281"/>
      <c r="CJ62" s="281"/>
      <c r="CK62" s="281"/>
      <c r="CL62" s="281"/>
      <c r="CM62" s="281"/>
      <c r="CN62" s="281"/>
      <c r="CO62" s="281"/>
      <c r="CP62" s="281"/>
      <c r="CQ62" s="281"/>
      <c r="CR62" s="281"/>
      <c r="CS62" s="281"/>
      <c r="CT62" s="281"/>
      <c r="CU62" s="281"/>
      <c r="CV62" s="281"/>
      <c r="CW62" s="281"/>
      <c r="CX62" s="281"/>
      <c r="CY62" s="281"/>
      <c r="CZ62" s="281"/>
      <c r="DA62" s="281"/>
      <c r="DB62" s="281"/>
      <c r="DC62" s="281"/>
      <c r="DD62" s="281"/>
      <c r="DE62" s="281"/>
      <c r="DF62" s="281"/>
      <c r="DG62" s="281"/>
      <c r="DH62" s="281"/>
      <c r="DI62" s="281"/>
      <c r="DJ62" s="281"/>
      <c r="DK62" s="281"/>
      <c r="DL62" s="281"/>
      <c r="DM62" s="281"/>
      <c r="DN62" s="281"/>
      <c r="DO62" s="281"/>
      <c r="DP62" s="281"/>
      <c r="DQ62" s="281"/>
      <c r="DR62" s="281"/>
      <c r="DS62" s="281"/>
      <c r="DT62" s="281"/>
      <c r="DU62" s="281"/>
      <c r="DV62" s="281"/>
      <c r="DW62" s="281"/>
      <c r="DX62" s="281"/>
      <c r="DY62" s="281"/>
      <c r="DZ62" s="281"/>
      <c r="EA62" s="281"/>
      <c r="EB62" s="281"/>
      <c r="EC62" s="281"/>
      <c r="ED62" s="281"/>
      <c r="EE62" s="281"/>
      <c r="EF62" s="281"/>
      <c r="EG62" s="281"/>
      <c r="EH62" s="281"/>
      <c r="EI62" s="281"/>
      <c r="EJ62" s="281"/>
      <c r="EK62" s="281"/>
      <c r="EL62" s="281"/>
      <c r="EM62" s="281"/>
      <c r="EN62" s="281"/>
      <c r="EO62" s="281"/>
      <c r="EP62" s="281"/>
      <c r="EQ62" s="281"/>
      <c r="ER62" s="281"/>
      <c r="ES62" s="281"/>
      <c r="ET62" s="281"/>
      <c r="EU62" s="281"/>
      <c r="EV62" s="281"/>
      <c r="EW62" s="281"/>
      <c r="EX62" s="281"/>
      <c r="EY62" s="281"/>
      <c r="EZ62" s="281"/>
      <c r="FA62" s="281"/>
      <c r="FB62" s="281"/>
      <c r="FC62" s="281"/>
      <c r="FD62" s="281"/>
      <c r="FE62" s="281"/>
      <c r="FF62" s="281"/>
      <c r="FG62" s="281"/>
      <c r="FH62" s="281"/>
      <c r="FI62" s="281"/>
      <c r="FJ62" s="281"/>
      <c r="FK62" s="281"/>
      <c r="FL62" s="281"/>
    </row>
    <row r="63" spans="1:168" x14ac:dyDescent="0.25">
      <c r="A63" s="494"/>
      <c r="B63" s="1"/>
      <c r="C63" s="1"/>
      <c r="D63" s="2"/>
      <c r="E63" s="2"/>
      <c r="F63" s="1"/>
      <c r="G63" s="1"/>
      <c r="H63" s="1"/>
      <c r="I63" s="1"/>
      <c r="J63" s="1"/>
      <c r="K63" s="1"/>
      <c r="L63" s="1"/>
      <c r="M63" s="1"/>
      <c r="N63" s="1"/>
      <c r="O63" s="1"/>
      <c r="P63" s="1"/>
      <c r="Q63" s="1"/>
      <c r="R63" s="1"/>
      <c r="S63" s="1"/>
      <c r="T63" s="1"/>
      <c r="U63" s="1"/>
      <c r="V63" s="1"/>
      <c r="W63" s="217">
        <f>SUM(W13:W16)</f>
        <v>0</v>
      </c>
      <c r="X63" s="1"/>
      <c r="Y63" s="1"/>
      <c r="Z63" s="1"/>
      <c r="AA63" s="1"/>
      <c r="AB63" s="1"/>
      <c r="AC63" s="1"/>
      <c r="AD63" s="1"/>
      <c r="AE63" s="217">
        <f>COUNTIF(POA_Y,TRUE)</f>
        <v>0</v>
      </c>
      <c r="AF63" s="217">
        <f>COUNTIF(POA_N,TRUE)</f>
        <v>0</v>
      </c>
      <c r="AG63" s="217">
        <f>COUNTIF(Eval_1,TRUE)</f>
        <v>39</v>
      </c>
      <c r="AH63" s="1"/>
      <c r="AI63" s="1"/>
      <c r="AJ63" s="1"/>
      <c r="AK63" s="1"/>
      <c r="AL63" s="1"/>
      <c r="AM63" s="217">
        <f>COUNTA(Cause_Codes)</f>
        <v>0</v>
      </c>
      <c r="AN63" s="1" t="s">
        <v>705</v>
      </c>
      <c r="AO63" s="228"/>
      <c r="AP63" s="228"/>
      <c r="AQ63" s="228"/>
      <c r="AR63" s="228"/>
      <c r="AS63" s="1"/>
      <c r="AT63" s="228"/>
      <c r="AU63" s="228"/>
      <c r="AV63" s="231">
        <f>(COUNTA(AV16:AV56)-2)+(COUNTBLANK(Show_Setup)-2)/3</f>
        <v>13</v>
      </c>
      <c r="AW63" s="1"/>
      <c r="AX63" s="231">
        <f>(COUNTA(AX16:AX56)-2)+(COUNTBLANK(Show_MR2)-2)/3</f>
        <v>13</v>
      </c>
      <c r="AY63" s="1"/>
      <c r="AZ63" s="231">
        <f>(COUNTA(AZ16:AZ56)-2)+(COUNTBLANK(Show_DP)-2)/3</f>
        <v>13</v>
      </c>
      <c r="BA63" s="1"/>
      <c r="BB63" s="231">
        <f>(COUNTA(BB16:BB56)-2)+(COUNTBLANK(Show_SS)-2)/3</f>
        <v>13</v>
      </c>
      <c r="BC63" s="1"/>
      <c r="BD63" s="231">
        <f>(COUNTA(BD16:BD56)-2)+(COUNTBLANK(Show_SP)-2)/3</f>
        <v>13</v>
      </c>
      <c r="BE63" s="1"/>
      <c r="BF63" s="231">
        <f>(COUNTA(BF16:BF56)-2)+(COUNTBLANK(Show_FM)-2)/3</f>
        <v>13</v>
      </c>
      <c r="BG63" s="1"/>
      <c r="BH63" s="1"/>
      <c r="BI63" s="1"/>
      <c r="BJ63" s="228"/>
      <c r="BK63" s="228"/>
      <c r="BL63" s="1"/>
      <c r="BM63" s="1"/>
      <c r="BN63" s="1"/>
      <c r="BO63" s="1"/>
      <c r="BP63" s="1"/>
      <c r="BQ63" s="1"/>
      <c r="BR63" s="1"/>
      <c r="BS63" s="1"/>
      <c r="BT63" s="1"/>
      <c r="BU63" s="1"/>
      <c r="BV63" s="1"/>
      <c r="BW63" s="1"/>
      <c r="BX63" s="1"/>
      <c r="BY63" s="1"/>
      <c r="BZ63" s="1"/>
      <c r="CA63" s="281"/>
      <c r="CB63" s="281"/>
      <c r="CC63" s="281"/>
      <c r="CD63" s="281"/>
      <c r="CE63" s="281"/>
      <c r="CF63" s="281"/>
      <c r="CG63" s="281"/>
      <c r="CH63" s="281"/>
      <c r="CI63" s="281"/>
      <c r="CJ63" s="281"/>
      <c r="CK63" s="281"/>
      <c r="CL63" s="281"/>
      <c r="CM63" s="281"/>
      <c r="CN63" s="281"/>
      <c r="CO63" s="281"/>
      <c r="CP63" s="281"/>
      <c r="CQ63" s="281"/>
      <c r="CR63" s="281"/>
      <c r="CS63" s="281"/>
      <c r="CT63" s="281"/>
      <c r="CU63" s="281"/>
      <c r="CV63" s="281"/>
      <c r="CW63" s="281"/>
      <c r="CX63" s="281"/>
      <c r="CY63" s="281"/>
      <c r="CZ63" s="281"/>
      <c r="DA63" s="281"/>
      <c r="DB63" s="281"/>
      <c r="DC63" s="281"/>
      <c r="DD63" s="281"/>
      <c r="DE63" s="281"/>
      <c r="DF63" s="281"/>
      <c r="DG63" s="281"/>
      <c r="DH63" s="281"/>
      <c r="DI63" s="281"/>
      <c r="DJ63" s="281"/>
      <c r="DK63" s="281"/>
      <c r="DL63" s="281"/>
      <c r="DM63" s="281"/>
      <c r="DN63" s="281"/>
      <c r="DO63" s="281"/>
      <c r="DP63" s="281"/>
      <c r="DQ63" s="281"/>
      <c r="DR63" s="281"/>
      <c r="DS63" s="281"/>
      <c r="DT63" s="281"/>
      <c r="DU63" s="281"/>
      <c r="DV63" s="281"/>
      <c r="DW63" s="281"/>
      <c r="DX63" s="281"/>
      <c r="DY63" s="281"/>
      <c r="DZ63" s="281"/>
      <c r="EA63" s="281"/>
      <c r="EB63" s="281"/>
      <c r="EC63" s="281"/>
      <c r="ED63" s="281"/>
      <c r="EE63" s="281"/>
      <c r="EF63" s="281"/>
      <c r="EG63" s="281"/>
      <c r="EH63" s="281"/>
      <c r="EI63" s="281"/>
      <c r="EJ63" s="281"/>
      <c r="EK63" s="281"/>
      <c r="EL63" s="281"/>
      <c r="EM63" s="281"/>
      <c r="EN63" s="281"/>
      <c r="EO63" s="281"/>
      <c r="EP63" s="281"/>
      <c r="EQ63" s="281"/>
      <c r="ER63" s="281"/>
      <c r="ES63" s="281"/>
      <c r="ET63" s="281"/>
      <c r="EU63" s="281"/>
      <c r="EV63" s="281"/>
      <c r="EW63" s="281"/>
      <c r="EX63" s="281"/>
      <c r="EY63" s="281"/>
      <c r="EZ63" s="281"/>
      <c r="FA63" s="281"/>
      <c r="FB63" s="281"/>
      <c r="FC63" s="281"/>
      <c r="FD63" s="281"/>
      <c r="FE63" s="281"/>
      <c r="FF63" s="281"/>
      <c r="FG63" s="281"/>
      <c r="FH63" s="281"/>
      <c r="FI63" s="281"/>
      <c r="FJ63" s="281"/>
      <c r="FK63" s="281"/>
      <c r="FL63" s="281"/>
    </row>
    <row r="64" spans="1:168" x14ac:dyDescent="0.25">
      <c r="A64" s="494"/>
      <c r="B64" s="1"/>
      <c r="C64" s="1"/>
      <c r="D64" s="2"/>
      <c r="E64" s="2"/>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217">
        <f>SUM(ST)+SUM(PA)+SUM(CA)</f>
        <v>0</v>
      </c>
      <c r="AN64" s="1" t="s">
        <v>706</v>
      </c>
      <c r="AO64" s="228"/>
      <c r="AP64" s="228"/>
      <c r="AQ64" s="228"/>
      <c r="AR64" s="228"/>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281"/>
      <c r="CB64" s="281"/>
      <c r="CC64" s="281"/>
      <c r="CD64" s="281"/>
      <c r="CE64" s="281"/>
      <c r="CF64" s="281"/>
      <c r="CG64" s="281"/>
      <c r="CH64" s="281"/>
      <c r="CI64" s="281"/>
      <c r="CJ64" s="281"/>
      <c r="CK64" s="281"/>
      <c r="CL64" s="281"/>
      <c r="CM64" s="281"/>
      <c r="CN64" s="281"/>
      <c r="CO64" s="281"/>
      <c r="CP64" s="281"/>
      <c r="CQ64" s="281"/>
      <c r="CR64" s="281"/>
      <c r="CS64" s="281"/>
      <c r="CT64" s="281"/>
      <c r="CU64" s="281"/>
      <c r="CV64" s="281"/>
      <c r="CW64" s="281"/>
      <c r="CX64" s="281"/>
      <c r="CY64" s="281"/>
      <c r="CZ64" s="281"/>
      <c r="DA64" s="281"/>
      <c r="DB64" s="281"/>
      <c r="DC64" s="281"/>
      <c r="DD64" s="281"/>
      <c r="DE64" s="281"/>
      <c r="DF64" s="281"/>
      <c r="DG64" s="281"/>
      <c r="DH64" s="281"/>
      <c r="DI64" s="281"/>
      <c r="DJ64" s="281"/>
      <c r="DK64" s="281"/>
      <c r="DL64" s="281"/>
      <c r="DM64" s="281"/>
      <c r="DN64" s="281"/>
      <c r="DO64" s="281"/>
      <c r="DP64" s="281"/>
      <c r="DQ64" s="281"/>
      <c r="DR64" s="281"/>
      <c r="DS64" s="281"/>
      <c r="DT64" s="281"/>
      <c r="DU64" s="281"/>
      <c r="DV64" s="281"/>
      <c r="DW64" s="281"/>
      <c r="DX64" s="281"/>
      <c r="DY64" s="281"/>
      <c r="DZ64" s="281"/>
      <c r="EA64" s="281"/>
      <c r="EB64" s="281"/>
      <c r="EC64" s="281"/>
      <c r="ED64" s="281"/>
      <c r="EE64" s="281"/>
      <c r="EF64" s="281"/>
      <c r="EG64" s="281"/>
      <c r="EH64" s="281"/>
      <c r="EI64" s="281"/>
      <c r="EJ64" s="281"/>
      <c r="EK64" s="281"/>
      <c r="EL64" s="281"/>
      <c r="EM64" s="281"/>
      <c r="EN64" s="281"/>
      <c r="EO64" s="281"/>
      <c r="EP64" s="281"/>
      <c r="EQ64" s="281"/>
      <c r="ER64" s="281"/>
      <c r="ES64" s="281"/>
      <c r="ET64" s="281"/>
      <c r="EU64" s="281"/>
      <c r="EV64" s="281"/>
      <c r="EW64" s="281"/>
      <c r="EX64" s="281"/>
      <c r="EY64" s="281"/>
      <c r="EZ64" s="281"/>
      <c r="FA64" s="281"/>
      <c r="FB64" s="281"/>
      <c r="FC64" s="281"/>
      <c r="FD64" s="281"/>
      <c r="FE64" s="281"/>
      <c r="FF64" s="281"/>
      <c r="FG64" s="281"/>
      <c r="FH64" s="281"/>
      <c r="FI64" s="281"/>
      <c r="FJ64" s="281"/>
      <c r="FK64" s="281"/>
      <c r="FL64" s="281"/>
    </row>
    <row r="65" spans="1:168" x14ac:dyDescent="0.25">
      <c r="A65" s="494"/>
      <c r="B65" s="1"/>
      <c r="C65" s="1"/>
      <c r="D65" s="2"/>
      <c r="E65" s="2"/>
      <c r="F65" s="1"/>
      <c r="G65" s="1"/>
      <c r="H65" s="1"/>
      <c r="I65" s="1"/>
      <c r="J65" s="1"/>
      <c r="K65" s="1"/>
      <c r="L65" s="1"/>
      <c r="M65" s="1"/>
      <c r="N65" s="1"/>
      <c r="O65" s="1"/>
      <c r="P65" s="1"/>
      <c r="Q65" s="1"/>
      <c r="R65" s="1"/>
      <c r="S65" s="1"/>
      <c r="T65" s="1"/>
      <c r="U65" s="1"/>
      <c r="V65" s="1"/>
      <c r="W65" s="217">
        <f>Find_1</f>
        <v>0</v>
      </c>
      <c r="X65" s="1"/>
      <c r="Y65" s="1"/>
      <c r="Z65" s="1"/>
      <c r="AA65" s="1"/>
      <c r="AB65" s="1"/>
      <c r="AC65" s="1"/>
      <c r="AD65" s="1"/>
      <c r="AE65" s="1"/>
      <c r="AF65" s="1"/>
      <c r="AG65" s="1"/>
      <c r="AH65" s="1"/>
      <c r="AI65" s="1"/>
      <c r="AJ65" s="1"/>
      <c r="AK65" s="1"/>
      <c r="AL65" s="1"/>
      <c r="AM65" s="217">
        <f>SUM(COUNTIF(Cause_Codes,"{C08a}"),COUNTIF(Cause_Codes,"{C08b}"),COUNTIF(Cause_Codes,"{C08c}"),COUNTIF(Cause_Codes,"{C08d}"),COUNTIF(Cause_Codes,"{C08e}"),COUNTIF(Cause_Codes,"{C08f}"))-COUNTA(CC08_Practices)</f>
        <v>0</v>
      </c>
      <c r="AN65" s="1" t="s">
        <v>707</v>
      </c>
      <c r="AO65" s="228"/>
      <c r="AP65" s="228"/>
      <c r="AQ65" s="228"/>
      <c r="AR65" s="228"/>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281"/>
      <c r="CB65" s="281"/>
      <c r="CC65" s="281"/>
      <c r="CD65" s="281"/>
      <c r="CE65" s="281"/>
      <c r="CF65" s="281"/>
      <c r="CG65" s="281"/>
      <c r="CH65" s="281"/>
      <c r="CI65" s="281"/>
      <c r="CJ65" s="281"/>
      <c r="CK65" s="281"/>
      <c r="CL65" s="281"/>
      <c r="CM65" s="281"/>
      <c r="CN65" s="281"/>
      <c r="CO65" s="281"/>
      <c r="CP65" s="281"/>
      <c r="CQ65" s="281"/>
      <c r="CR65" s="281"/>
      <c r="CS65" s="281"/>
      <c r="CT65" s="281"/>
      <c r="CU65" s="281"/>
      <c r="CV65" s="281"/>
      <c r="CW65" s="281"/>
      <c r="CX65" s="281"/>
      <c r="CY65" s="281"/>
      <c r="CZ65" s="281"/>
      <c r="DA65" s="281"/>
      <c r="DB65" s="281"/>
      <c r="DC65" s="281"/>
      <c r="DD65" s="281"/>
      <c r="DE65" s="281"/>
      <c r="DF65" s="281"/>
      <c r="DG65" s="281"/>
      <c r="DH65" s="281"/>
      <c r="DI65" s="281"/>
      <c r="DJ65" s="281"/>
      <c r="DK65" s="281"/>
      <c r="DL65" s="281"/>
      <c r="DM65" s="281"/>
      <c r="DN65" s="281"/>
      <c r="DO65" s="281"/>
      <c r="DP65" s="281"/>
      <c r="DQ65" s="281"/>
      <c r="DR65" s="281"/>
      <c r="DS65" s="281"/>
      <c r="DT65" s="281"/>
      <c r="DU65" s="281"/>
      <c r="DV65" s="281"/>
      <c r="DW65" s="281"/>
      <c r="DX65" s="281"/>
      <c r="DY65" s="281"/>
      <c r="DZ65" s="281"/>
      <c r="EA65" s="281"/>
      <c r="EB65" s="281"/>
      <c r="EC65" s="281"/>
      <c r="ED65" s="281"/>
      <c r="EE65" s="281"/>
      <c r="EF65" s="281"/>
      <c r="EG65" s="281"/>
      <c r="EH65" s="281"/>
      <c r="EI65" s="281"/>
      <c r="EJ65" s="281"/>
      <c r="EK65" s="281"/>
      <c r="EL65" s="281"/>
      <c r="EM65" s="281"/>
      <c r="EN65" s="281"/>
      <c r="EO65" s="281"/>
      <c r="EP65" s="281"/>
      <c r="EQ65" s="281"/>
      <c r="ER65" s="281"/>
      <c r="ES65" s="281"/>
      <c r="ET65" s="281"/>
      <c r="EU65" s="281"/>
      <c r="EV65" s="281"/>
      <c r="EW65" s="281"/>
      <c r="EX65" s="281"/>
      <c r="EY65" s="281"/>
      <c r="EZ65" s="281"/>
      <c r="FA65" s="281"/>
      <c r="FB65" s="281"/>
      <c r="FC65" s="281"/>
      <c r="FD65" s="281"/>
      <c r="FE65" s="281"/>
      <c r="FF65" s="281"/>
      <c r="FG65" s="281"/>
      <c r="FH65" s="281"/>
      <c r="FI65" s="281"/>
      <c r="FJ65" s="281"/>
      <c r="FK65" s="281"/>
      <c r="FL65" s="281"/>
    </row>
    <row r="66" spans="1:168" x14ac:dyDescent="0.25">
      <c r="A66" s="494"/>
      <c r="B66" s="1"/>
      <c r="C66" s="1"/>
      <c r="D66" s="2"/>
      <c r="E66" s="2"/>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217">
        <f>SUM(COUNTIF(Cause_Codes,"{C99}"),COUNTIF(Cause_Codes,"{S99}"))-COUNTA(Others)</f>
        <v>0</v>
      </c>
      <c r="AN66" s="1" t="s">
        <v>708</v>
      </c>
      <c r="AO66" s="228"/>
      <c r="AP66" s="228"/>
      <c r="AQ66" s="228"/>
      <c r="AR66" s="228"/>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281"/>
      <c r="CB66" s="281"/>
      <c r="CC66" s="281"/>
      <c r="CD66" s="281"/>
      <c r="CE66" s="281"/>
      <c r="CF66" s="281"/>
      <c r="CG66" s="281"/>
      <c r="CH66" s="281"/>
      <c r="CI66" s="281"/>
      <c r="CJ66" s="281"/>
      <c r="CK66" s="281"/>
      <c r="CL66" s="281"/>
      <c r="CM66" s="281"/>
      <c r="CN66" s="281"/>
      <c r="CO66" s="281"/>
      <c r="CP66" s="281"/>
      <c r="CQ66" s="281"/>
      <c r="CR66" s="281"/>
      <c r="CS66" s="281"/>
      <c r="CT66" s="281"/>
      <c r="CU66" s="281"/>
      <c r="CV66" s="281"/>
      <c r="CW66" s="281"/>
      <c r="CX66" s="281"/>
      <c r="CY66" s="281"/>
      <c r="CZ66" s="281"/>
      <c r="DA66" s="281"/>
      <c r="DB66" s="281"/>
      <c r="DC66" s="281"/>
      <c r="DD66" s="281"/>
      <c r="DE66" s="281"/>
      <c r="DF66" s="281"/>
      <c r="DG66" s="281"/>
      <c r="DH66" s="281"/>
      <c r="DI66" s="281"/>
      <c r="DJ66" s="281"/>
      <c r="DK66" s="281"/>
      <c r="DL66" s="281"/>
      <c r="DM66" s="281"/>
      <c r="DN66" s="281"/>
      <c r="DO66" s="281"/>
      <c r="DP66" s="281"/>
      <c r="DQ66" s="281"/>
      <c r="DR66" s="281"/>
      <c r="DS66" s="281"/>
      <c r="DT66" s="281"/>
      <c r="DU66" s="281"/>
      <c r="DV66" s="281"/>
      <c r="DW66" s="281"/>
      <c r="DX66" s="281"/>
      <c r="DY66" s="281"/>
      <c r="DZ66" s="281"/>
      <c r="EA66" s="281"/>
      <c r="EB66" s="281"/>
      <c r="EC66" s="281"/>
      <c r="ED66" s="281"/>
      <c r="EE66" s="281"/>
      <c r="EF66" s="281"/>
      <c r="EG66" s="281"/>
      <c r="EH66" s="281"/>
      <c r="EI66" s="281"/>
      <c r="EJ66" s="281"/>
      <c r="EK66" s="281"/>
      <c r="EL66" s="281"/>
      <c r="EM66" s="281"/>
      <c r="EN66" s="281"/>
      <c r="EO66" s="281"/>
      <c r="EP66" s="281"/>
      <c r="EQ66" s="281"/>
      <c r="ER66" s="281"/>
      <c r="ES66" s="281"/>
      <c r="ET66" s="281"/>
      <c r="EU66" s="281"/>
      <c r="EV66" s="281"/>
      <c r="EW66" s="281"/>
      <c r="EX66" s="281"/>
      <c r="EY66" s="281"/>
      <c r="EZ66" s="281"/>
      <c r="FA66" s="281"/>
      <c r="FB66" s="281"/>
      <c r="FC66" s="281"/>
      <c r="FD66" s="281"/>
      <c r="FE66" s="281"/>
      <c r="FF66" s="281"/>
      <c r="FG66" s="281"/>
      <c r="FH66" s="281"/>
      <c r="FI66" s="281"/>
      <c r="FJ66" s="281"/>
      <c r="FK66" s="281"/>
      <c r="FL66" s="281"/>
    </row>
    <row r="67" spans="1:168" x14ac:dyDescent="0.25">
      <c r="A67" s="494"/>
      <c r="B67" s="1"/>
      <c r="C67" s="1"/>
      <c r="D67" s="2"/>
      <c r="E67" s="2"/>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228"/>
      <c r="AP67" s="228"/>
      <c r="AQ67" s="228"/>
      <c r="AR67" s="228"/>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281"/>
      <c r="CB67" s="281"/>
      <c r="CC67" s="281"/>
      <c r="CD67" s="281"/>
      <c r="CE67" s="281"/>
      <c r="CF67" s="281"/>
      <c r="CG67" s="281"/>
      <c r="CH67" s="281"/>
      <c r="CI67" s="281"/>
      <c r="CJ67" s="281"/>
      <c r="CK67" s="281"/>
      <c r="CL67" s="281"/>
      <c r="CM67" s="281"/>
      <c r="CN67" s="281"/>
      <c r="CO67" s="281"/>
      <c r="CP67" s="281"/>
      <c r="CQ67" s="281"/>
      <c r="CR67" s="281"/>
      <c r="CS67" s="281"/>
      <c r="CT67" s="281"/>
      <c r="CU67" s="281"/>
      <c r="CV67" s="281"/>
      <c r="CW67" s="281"/>
      <c r="CX67" s="281"/>
      <c r="CY67" s="281"/>
      <c r="CZ67" s="281"/>
      <c r="DA67" s="281"/>
      <c r="DB67" s="281"/>
      <c r="DC67" s="281"/>
      <c r="DD67" s="281"/>
      <c r="DE67" s="281"/>
      <c r="DF67" s="281"/>
      <c r="DG67" s="281"/>
      <c r="DH67" s="281"/>
      <c r="DI67" s="281"/>
      <c r="DJ67" s="281"/>
      <c r="DK67" s="281"/>
      <c r="DL67" s="281"/>
      <c r="DM67" s="281"/>
      <c r="DN67" s="281"/>
      <c r="DO67" s="281"/>
      <c r="DP67" s="281"/>
      <c r="DQ67" s="281"/>
      <c r="DR67" s="281"/>
      <c r="DS67" s="281"/>
      <c r="DT67" s="281"/>
      <c r="DU67" s="281"/>
      <c r="DV67" s="281"/>
      <c r="DW67" s="281"/>
      <c r="DX67" s="281"/>
      <c r="DY67" s="281"/>
      <c r="DZ67" s="281"/>
      <c r="EA67" s="281"/>
      <c r="EB67" s="281"/>
      <c r="EC67" s="281"/>
      <c r="ED67" s="281"/>
      <c r="EE67" s="281"/>
      <c r="EF67" s="281"/>
      <c r="EG67" s="281"/>
      <c r="EH67" s="281"/>
      <c r="EI67" s="281"/>
      <c r="EJ67" s="281"/>
      <c r="EK67" s="281"/>
      <c r="EL67" s="281"/>
      <c r="EM67" s="281"/>
      <c r="EN67" s="281"/>
      <c r="EO67" s="281"/>
      <c r="EP67" s="281"/>
      <c r="EQ67" s="281"/>
      <c r="ER67" s="281"/>
      <c r="ES67" s="281"/>
      <c r="ET67" s="281"/>
      <c r="EU67" s="281"/>
      <c r="EV67" s="281"/>
      <c r="EW67" s="281"/>
      <c r="EX67" s="281"/>
      <c r="EY67" s="281"/>
      <c r="EZ67" s="281"/>
      <c r="FA67" s="281"/>
      <c r="FB67" s="281"/>
      <c r="FC67" s="281"/>
      <c r="FD67" s="281"/>
      <c r="FE67" s="281"/>
      <c r="FF67" s="281"/>
      <c r="FG67" s="281"/>
      <c r="FH67" s="281"/>
      <c r="FI67" s="281"/>
      <c r="FJ67" s="281"/>
      <c r="FK67" s="281"/>
      <c r="FL67" s="281"/>
    </row>
    <row r="68" spans="1:168" x14ac:dyDescent="0.25">
      <c r="A68" s="494"/>
      <c r="B68" s="1"/>
      <c r="C68" s="1"/>
      <c r="D68" s="2"/>
      <c r="E68" s="2"/>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228"/>
      <c r="AP68" s="228"/>
      <c r="AQ68" s="228"/>
      <c r="AR68" s="228"/>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281"/>
      <c r="CB68" s="281"/>
      <c r="CC68" s="281"/>
      <c r="CD68" s="281"/>
      <c r="CE68" s="281"/>
      <c r="CF68" s="281"/>
      <c r="CG68" s="281"/>
      <c r="CH68" s="281"/>
      <c r="CI68" s="281"/>
      <c r="CJ68" s="281"/>
      <c r="CK68" s="281"/>
      <c r="CL68" s="281"/>
      <c r="CM68" s="281"/>
      <c r="CN68" s="281"/>
      <c r="CO68" s="281"/>
      <c r="CP68" s="281"/>
      <c r="CQ68" s="281"/>
      <c r="CR68" s="281"/>
      <c r="CS68" s="281"/>
      <c r="CT68" s="281"/>
      <c r="CU68" s="281"/>
      <c r="CV68" s="281"/>
      <c r="CW68" s="281"/>
      <c r="CX68" s="281"/>
      <c r="CY68" s="281"/>
      <c r="CZ68" s="281"/>
      <c r="DA68" s="281"/>
      <c r="DB68" s="281"/>
      <c r="DC68" s="281"/>
      <c r="DD68" s="281"/>
      <c r="DE68" s="281"/>
      <c r="DF68" s="281"/>
      <c r="DG68" s="281"/>
      <c r="DH68" s="281"/>
      <c r="DI68" s="281"/>
      <c r="DJ68" s="281"/>
      <c r="DK68" s="281"/>
      <c r="DL68" s="281"/>
      <c r="DM68" s="281"/>
      <c r="DN68" s="281"/>
      <c r="DO68" s="281"/>
      <c r="DP68" s="281"/>
      <c r="DQ68" s="281"/>
      <c r="DR68" s="281"/>
      <c r="DS68" s="281"/>
      <c r="DT68" s="281"/>
      <c r="DU68" s="281"/>
      <c r="DV68" s="281"/>
      <c r="DW68" s="281"/>
      <c r="DX68" s="281"/>
      <c r="DY68" s="281"/>
      <c r="DZ68" s="281"/>
      <c r="EA68" s="281"/>
      <c r="EB68" s="281"/>
      <c r="EC68" s="281"/>
      <c r="ED68" s="281"/>
      <c r="EE68" s="281"/>
      <c r="EF68" s="281"/>
      <c r="EG68" s="281"/>
      <c r="EH68" s="281"/>
      <c r="EI68" s="281"/>
      <c r="EJ68" s="281"/>
      <c r="EK68" s="281"/>
      <c r="EL68" s="281"/>
      <c r="EM68" s="281"/>
      <c r="EN68" s="281"/>
      <c r="EO68" s="281"/>
      <c r="EP68" s="281"/>
      <c r="EQ68" s="281"/>
      <c r="ER68" s="281"/>
      <c r="ES68" s="281"/>
      <c r="ET68" s="281"/>
      <c r="EU68" s="281"/>
      <c r="EV68" s="281"/>
      <c r="EW68" s="281"/>
      <c r="EX68" s="281"/>
      <c r="EY68" s="281"/>
      <c r="EZ68" s="281"/>
      <c r="FA68" s="281"/>
      <c r="FB68" s="281"/>
      <c r="FC68" s="281"/>
      <c r="FD68" s="281"/>
      <c r="FE68" s="281"/>
      <c r="FF68" s="281"/>
      <c r="FG68" s="281"/>
      <c r="FH68" s="281"/>
      <c r="FI68" s="281"/>
      <c r="FJ68" s="281"/>
      <c r="FK68" s="281"/>
      <c r="FL68" s="281"/>
    </row>
    <row r="69" spans="1:168" x14ac:dyDescent="0.25">
      <c r="A69" s="494"/>
      <c r="B69" s="1"/>
      <c r="C69" s="1"/>
      <c r="D69" s="2"/>
      <c r="E69" s="2"/>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228"/>
      <c r="AP69" s="228"/>
      <c r="AQ69" s="228"/>
      <c r="AR69" s="228"/>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281"/>
      <c r="CB69" s="281"/>
      <c r="CC69" s="281"/>
      <c r="CD69" s="281"/>
      <c r="CE69" s="281"/>
      <c r="CF69" s="281"/>
      <c r="CG69" s="281"/>
      <c r="CH69" s="281"/>
      <c r="CI69" s="281"/>
      <c r="CJ69" s="281"/>
      <c r="CK69" s="281"/>
      <c r="CL69" s="281"/>
      <c r="CM69" s="281"/>
      <c r="CN69" s="281"/>
      <c r="CO69" s="281"/>
      <c r="CP69" s="281"/>
      <c r="CQ69" s="281"/>
      <c r="CR69" s="281"/>
      <c r="CS69" s="281"/>
      <c r="CT69" s="281"/>
      <c r="CU69" s="281"/>
      <c r="CV69" s="281"/>
      <c r="CW69" s="281"/>
      <c r="CX69" s="281"/>
      <c r="CY69" s="281"/>
      <c r="CZ69" s="281"/>
      <c r="DA69" s="281"/>
      <c r="DB69" s="281"/>
      <c r="DC69" s="281"/>
      <c r="DD69" s="281"/>
      <c r="DE69" s="281"/>
      <c r="DF69" s="281"/>
      <c r="DG69" s="281"/>
      <c r="DH69" s="281"/>
      <c r="DI69" s="281"/>
      <c r="DJ69" s="281"/>
      <c r="DK69" s="281"/>
      <c r="DL69" s="281"/>
      <c r="DM69" s="281"/>
      <c r="DN69" s="281"/>
      <c r="DO69" s="281"/>
      <c r="DP69" s="281"/>
      <c r="DQ69" s="281"/>
      <c r="DR69" s="281"/>
      <c r="DS69" s="281"/>
      <c r="DT69" s="281"/>
      <c r="DU69" s="281"/>
      <c r="DV69" s="281"/>
      <c r="DW69" s="281"/>
      <c r="DX69" s="281"/>
      <c r="DY69" s="281"/>
      <c r="DZ69" s="281"/>
      <c r="EA69" s="281"/>
      <c r="EB69" s="281"/>
      <c r="EC69" s="281"/>
      <c r="ED69" s="281"/>
      <c r="EE69" s="281"/>
      <c r="EF69" s="281"/>
      <c r="EG69" s="281"/>
      <c r="EH69" s="281"/>
      <c r="EI69" s="281"/>
      <c r="EJ69" s="281"/>
      <c r="EK69" s="281"/>
      <c r="EL69" s="281"/>
      <c r="EM69" s="281"/>
      <c r="EN69" s="281"/>
      <c r="EO69" s="281"/>
      <c r="EP69" s="281"/>
      <c r="EQ69" s="281"/>
      <c r="ER69" s="281"/>
      <c r="ES69" s="281"/>
      <c r="ET69" s="281"/>
      <c r="EU69" s="281"/>
      <c r="EV69" s="281"/>
      <c r="EW69" s="281"/>
      <c r="EX69" s="281"/>
      <c r="EY69" s="281"/>
      <c r="EZ69" s="281"/>
      <c r="FA69" s="281"/>
      <c r="FB69" s="281"/>
      <c r="FC69" s="281"/>
      <c r="FD69" s="281"/>
      <c r="FE69" s="281"/>
      <c r="FF69" s="281"/>
      <c r="FG69" s="281"/>
      <c r="FH69" s="281"/>
      <c r="FI69" s="281"/>
      <c r="FJ69" s="281"/>
      <c r="FK69" s="281"/>
      <c r="FL69" s="281"/>
    </row>
    <row r="70" spans="1:168" x14ac:dyDescent="0.25">
      <c r="A70" s="494"/>
      <c r="B70" s="1"/>
      <c r="C70" s="1"/>
      <c r="D70" s="2"/>
      <c r="E70" s="2"/>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228"/>
      <c r="AP70" s="228"/>
      <c r="AQ70" s="228"/>
      <c r="AR70" s="228"/>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281"/>
      <c r="CB70" s="281"/>
      <c r="CC70" s="281"/>
      <c r="CD70" s="281"/>
      <c r="CE70" s="281"/>
      <c r="CF70" s="281"/>
      <c r="CG70" s="281"/>
      <c r="CH70" s="281"/>
      <c r="CI70" s="281"/>
      <c r="CJ70" s="281"/>
      <c r="CK70" s="281"/>
      <c r="CL70" s="281"/>
      <c r="CM70" s="281"/>
      <c r="CN70" s="281"/>
      <c r="CO70" s="281"/>
      <c r="CP70" s="281"/>
      <c r="CQ70" s="281"/>
      <c r="CR70" s="281"/>
      <c r="CS70" s="281"/>
      <c r="CT70" s="281"/>
      <c r="CU70" s="281"/>
      <c r="CV70" s="281"/>
      <c r="CW70" s="281"/>
      <c r="CX70" s="281"/>
      <c r="CY70" s="281"/>
      <c r="CZ70" s="281"/>
      <c r="DA70" s="281"/>
      <c r="DB70" s="281"/>
      <c r="DC70" s="281"/>
      <c r="DD70" s="281"/>
      <c r="DE70" s="281"/>
      <c r="DF70" s="281"/>
      <c r="DG70" s="281"/>
      <c r="DH70" s="281"/>
      <c r="DI70" s="281"/>
      <c r="DJ70" s="281"/>
      <c r="DK70" s="281"/>
      <c r="DL70" s="281"/>
      <c r="DM70" s="281"/>
      <c r="DN70" s="281"/>
      <c r="DO70" s="281"/>
      <c r="DP70" s="281"/>
      <c r="DQ70" s="281"/>
      <c r="DR70" s="281"/>
      <c r="DS70" s="281"/>
      <c r="DT70" s="281"/>
      <c r="DU70" s="281"/>
      <c r="DV70" s="281"/>
      <c r="DW70" s="281"/>
      <c r="DX70" s="281"/>
      <c r="DY70" s="281"/>
      <c r="DZ70" s="281"/>
      <c r="EA70" s="281"/>
      <c r="EB70" s="281"/>
      <c r="EC70" s="281"/>
      <c r="ED70" s="281"/>
      <c r="EE70" s="281"/>
      <c r="EF70" s="281"/>
      <c r="EG70" s="281"/>
      <c r="EH70" s="281"/>
      <c r="EI70" s="281"/>
      <c r="EJ70" s="281"/>
      <c r="EK70" s="281"/>
      <c r="EL70" s="281"/>
      <c r="EM70" s="281"/>
      <c r="EN70" s="281"/>
      <c r="EO70" s="281"/>
      <c r="EP70" s="281"/>
      <c r="EQ70" s="281"/>
      <c r="ER70" s="281"/>
      <c r="ES70" s="281"/>
      <c r="ET70" s="281"/>
      <c r="EU70" s="281"/>
      <c r="EV70" s="281"/>
      <c r="EW70" s="281"/>
      <c r="EX70" s="281"/>
      <c r="EY70" s="281"/>
      <c r="EZ70" s="281"/>
      <c r="FA70" s="281"/>
      <c r="FB70" s="281"/>
      <c r="FC70" s="281"/>
      <c r="FD70" s="281"/>
      <c r="FE70" s="281"/>
      <c r="FF70" s="281"/>
      <c r="FG70" s="281"/>
      <c r="FH70" s="281"/>
      <c r="FI70" s="281"/>
      <c r="FJ70" s="281"/>
      <c r="FK70" s="281"/>
      <c r="FL70" s="281"/>
    </row>
    <row r="71" spans="1:168" x14ac:dyDescent="0.25">
      <c r="A71" s="494"/>
      <c r="B71" s="1"/>
      <c r="C71" s="1"/>
      <c r="D71" s="2"/>
      <c r="E71" s="2"/>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228"/>
      <c r="AP71" s="228"/>
      <c r="AQ71" s="228"/>
      <c r="AR71" s="228"/>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281"/>
      <c r="CB71" s="281"/>
      <c r="CC71" s="281"/>
      <c r="CD71" s="281"/>
      <c r="CE71" s="281"/>
      <c r="CF71" s="281"/>
      <c r="CG71" s="281"/>
      <c r="CH71" s="281"/>
      <c r="CI71" s="281"/>
      <c r="CJ71" s="281"/>
      <c r="CK71" s="281"/>
      <c r="CL71" s="281"/>
      <c r="CM71" s="281"/>
      <c r="CN71" s="281"/>
      <c r="CO71" s="281"/>
      <c r="CP71" s="281"/>
      <c r="CQ71" s="281"/>
      <c r="CR71" s="281"/>
      <c r="CS71" s="281"/>
      <c r="CT71" s="281"/>
      <c r="CU71" s="281"/>
      <c r="CV71" s="281"/>
      <c r="CW71" s="281"/>
      <c r="CX71" s="281"/>
      <c r="CY71" s="281"/>
      <c r="CZ71" s="281"/>
      <c r="DA71" s="281"/>
      <c r="DB71" s="281"/>
      <c r="DC71" s="281"/>
      <c r="DD71" s="281"/>
      <c r="DE71" s="281"/>
      <c r="DF71" s="281"/>
      <c r="DG71" s="281"/>
      <c r="DH71" s="281"/>
      <c r="DI71" s="281"/>
      <c r="DJ71" s="281"/>
      <c r="DK71" s="281"/>
      <c r="DL71" s="281"/>
      <c r="DM71" s="281"/>
      <c r="DN71" s="281"/>
      <c r="DO71" s="281"/>
      <c r="DP71" s="281"/>
      <c r="DQ71" s="281"/>
      <c r="DR71" s="281"/>
      <c r="DS71" s="281"/>
      <c r="DT71" s="281"/>
      <c r="DU71" s="281"/>
      <c r="DV71" s="281"/>
      <c r="DW71" s="281"/>
      <c r="DX71" s="281"/>
      <c r="DY71" s="281"/>
      <c r="DZ71" s="281"/>
      <c r="EA71" s="281"/>
      <c r="EB71" s="281"/>
      <c r="EC71" s="281"/>
      <c r="ED71" s="281"/>
      <c r="EE71" s="281"/>
      <c r="EF71" s="281"/>
      <c r="EG71" s="281"/>
      <c r="EH71" s="281"/>
      <c r="EI71" s="281"/>
      <c r="EJ71" s="281"/>
      <c r="EK71" s="281"/>
      <c r="EL71" s="281"/>
      <c r="EM71" s="281"/>
      <c r="EN71" s="281"/>
      <c r="EO71" s="281"/>
      <c r="EP71" s="281"/>
      <c r="EQ71" s="281"/>
      <c r="ER71" s="281"/>
      <c r="ES71" s="281"/>
      <c r="ET71" s="281"/>
      <c r="EU71" s="281"/>
      <c r="EV71" s="281"/>
      <c r="EW71" s="281"/>
      <c r="EX71" s="281"/>
      <c r="EY71" s="281"/>
      <c r="EZ71" s="281"/>
      <c r="FA71" s="281"/>
      <c r="FB71" s="281"/>
      <c r="FC71" s="281"/>
      <c r="FD71" s="281"/>
      <c r="FE71" s="281"/>
      <c r="FF71" s="281"/>
      <c r="FG71" s="281"/>
      <c r="FH71" s="281"/>
      <c r="FI71" s="281"/>
      <c r="FJ71" s="281"/>
      <c r="FK71" s="281"/>
      <c r="FL71" s="281"/>
    </row>
    <row r="72" spans="1:168" x14ac:dyDescent="0.25">
      <c r="A72" s="494"/>
      <c r="B72" s="1"/>
      <c r="C72" s="1"/>
      <c r="D72" s="2"/>
      <c r="E72" s="2"/>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228"/>
      <c r="AP72" s="228"/>
      <c r="AQ72" s="228"/>
      <c r="AR72" s="228"/>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281"/>
      <c r="CB72" s="281"/>
      <c r="CC72" s="281"/>
      <c r="CD72" s="281"/>
      <c r="CE72" s="281"/>
      <c r="CF72" s="281"/>
      <c r="CG72" s="281"/>
      <c r="CH72" s="281"/>
      <c r="CI72" s="281"/>
      <c r="CJ72" s="281"/>
      <c r="CK72" s="281"/>
      <c r="CL72" s="281"/>
      <c r="CM72" s="281"/>
      <c r="CN72" s="281"/>
      <c r="CO72" s="281"/>
      <c r="CP72" s="281"/>
      <c r="CQ72" s="281"/>
      <c r="CR72" s="281"/>
      <c r="CS72" s="281"/>
      <c r="CT72" s="281"/>
      <c r="CU72" s="281"/>
      <c r="CV72" s="281"/>
      <c r="CW72" s="281"/>
      <c r="CX72" s="281"/>
      <c r="CY72" s="281"/>
      <c r="CZ72" s="281"/>
      <c r="DA72" s="281"/>
      <c r="DB72" s="281"/>
      <c r="DC72" s="281"/>
      <c r="DD72" s="281"/>
      <c r="DE72" s="281"/>
      <c r="DF72" s="281"/>
      <c r="DG72" s="281"/>
      <c r="DH72" s="281"/>
      <c r="DI72" s="281"/>
      <c r="DJ72" s="281"/>
      <c r="DK72" s="281"/>
      <c r="DL72" s="281"/>
      <c r="DM72" s="281"/>
      <c r="DN72" s="281"/>
      <c r="DO72" s="281"/>
      <c r="DP72" s="281"/>
      <c r="DQ72" s="281"/>
      <c r="DR72" s="281"/>
      <c r="DS72" s="281"/>
      <c r="DT72" s="281"/>
      <c r="DU72" s="281"/>
      <c r="DV72" s="281"/>
      <c r="DW72" s="281"/>
      <c r="DX72" s="281"/>
      <c r="DY72" s="281"/>
      <c r="DZ72" s="281"/>
      <c r="EA72" s="281"/>
      <c r="EB72" s="281"/>
      <c r="EC72" s="281"/>
      <c r="ED72" s="281"/>
      <c r="EE72" s="281"/>
      <c r="EF72" s="281"/>
      <c r="EG72" s="281"/>
      <c r="EH72" s="281"/>
      <c r="EI72" s="281"/>
      <c r="EJ72" s="281"/>
      <c r="EK72" s="281"/>
      <c r="EL72" s="281"/>
      <c r="EM72" s="281"/>
      <c r="EN72" s="281"/>
      <c r="EO72" s="281"/>
      <c r="EP72" s="281"/>
      <c r="EQ72" s="281"/>
      <c r="ER72" s="281"/>
      <c r="ES72" s="281"/>
      <c r="ET72" s="281"/>
      <c r="EU72" s="281"/>
      <c r="EV72" s="281"/>
      <c r="EW72" s="281"/>
      <c r="EX72" s="281"/>
      <c r="EY72" s="281"/>
      <c r="EZ72" s="281"/>
      <c r="FA72" s="281"/>
      <c r="FB72" s="281"/>
      <c r="FC72" s="281"/>
      <c r="FD72" s="281"/>
      <c r="FE72" s="281"/>
      <c r="FF72" s="281"/>
      <c r="FG72" s="281"/>
      <c r="FH72" s="281"/>
      <c r="FI72" s="281"/>
      <c r="FJ72" s="281"/>
      <c r="FK72" s="281"/>
      <c r="FL72" s="281"/>
    </row>
    <row r="73" spans="1:168" x14ac:dyDescent="0.25">
      <c r="A73" s="494"/>
      <c r="B73" s="1"/>
      <c r="C73" s="1"/>
      <c r="D73" s="2"/>
      <c r="E73" s="2"/>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228"/>
      <c r="AP73" s="228"/>
      <c r="AQ73" s="228"/>
      <c r="AR73" s="228"/>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281"/>
      <c r="CB73" s="281"/>
      <c r="CC73" s="281"/>
      <c r="CD73" s="281"/>
      <c r="CE73" s="281"/>
      <c r="CF73" s="281"/>
      <c r="CG73" s="281"/>
      <c r="CH73" s="281"/>
      <c r="CI73" s="281"/>
      <c r="CJ73" s="281"/>
      <c r="CK73" s="281"/>
      <c r="CL73" s="281"/>
      <c r="CM73" s="281"/>
      <c r="CN73" s="281"/>
      <c r="CO73" s="281"/>
      <c r="CP73" s="281"/>
      <c r="CQ73" s="281"/>
      <c r="CR73" s="281"/>
      <c r="CS73" s="281"/>
      <c r="CT73" s="281"/>
      <c r="CU73" s="281"/>
      <c r="CV73" s="281"/>
      <c r="CW73" s="281"/>
      <c r="CX73" s="281"/>
      <c r="CY73" s="281"/>
      <c r="CZ73" s="281"/>
      <c r="DA73" s="281"/>
      <c r="DB73" s="281"/>
      <c r="DC73" s="281"/>
      <c r="DD73" s="281"/>
      <c r="DE73" s="281"/>
      <c r="DF73" s="281"/>
      <c r="DG73" s="281"/>
      <c r="DH73" s="281"/>
      <c r="DI73" s="281"/>
      <c r="DJ73" s="281"/>
      <c r="DK73" s="281"/>
      <c r="DL73" s="281"/>
      <c r="DM73" s="281"/>
      <c r="DN73" s="281"/>
      <c r="DO73" s="281"/>
      <c r="DP73" s="281"/>
      <c r="DQ73" s="281"/>
      <c r="DR73" s="281"/>
      <c r="DS73" s="281"/>
      <c r="DT73" s="281"/>
      <c r="DU73" s="281"/>
      <c r="DV73" s="281"/>
      <c r="DW73" s="281"/>
      <c r="DX73" s="281"/>
      <c r="DY73" s="281"/>
      <c r="DZ73" s="281"/>
      <c r="EA73" s="281"/>
      <c r="EB73" s="281"/>
      <c r="EC73" s="281"/>
      <c r="ED73" s="281"/>
      <c r="EE73" s="281"/>
      <c r="EF73" s="281"/>
      <c r="EG73" s="281"/>
      <c r="EH73" s="281"/>
      <c r="EI73" s="281"/>
      <c r="EJ73" s="281"/>
      <c r="EK73" s="281"/>
      <c r="EL73" s="281"/>
      <c r="EM73" s="281"/>
      <c r="EN73" s="281"/>
      <c r="EO73" s="281"/>
      <c r="EP73" s="281"/>
      <c r="EQ73" s="281"/>
      <c r="ER73" s="281"/>
      <c r="ES73" s="281"/>
      <c r="ET73" s="281"/>
      <c r="EU73" s="281"/>
      <c r="EV73" s="281"/>
      <c r="EW73" s="281"/>
      <c r="EX73" s="281"/>
      <c r="EY73" s="281"/>
      <c r="EZ73" s="281"/>
      <c r="FA73" s="281"/>
      <c r="FB73" s="281"/>
      <c r="FC73" s="281"/>
      <c r="FD73" s="281"/>
      <c r="FE73" s="281"/>
      <c r="FF73" s="281"/>
      <c r="FG73" s="281"/>
      <c r="FH73" s="281"/>
      <c r="FI73" s="281"/>
      <c r="FJ73" s="281"/>
      <c r="FK73" s="281"/>
      <c r="FL73" s="281"/>
    </row>
    <row r="74" spans="1:168" x14ac:dyDescent="0.25">
      <c r="A74" s="494"/>
      <c r="B74" s="1"/>
      <c r="C74" s="1"/>
      <c r="D74" s="2"/>
      <c r="E74" s="2"/>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228"/>
      <c r="AP74" s="228"/>
      <c r="AQ74" s="228"/>
      <c r="AR74" s="228"/>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281"/>
      <c r="CB74" s="281"/>
      <c r="CC74" s="281"/>
      <c r="CD74" s="281"/>
      <c r="CE74" s="281"/>
      <c r="CF74" s="281"/>
      <c r="CG74" s="281"/>
      <c r="CH74" s="281"/>
      <c r="CI74" s="281"/>
      <c r="CJ74" s="281"/>
      <c r="CK74" s="281"/>
      <c r="CL74" s="281"/>
      <c r="CM74" s="281"/>
      <c r="CN74" s="281"/>
      <c r="CO74" s="281"/>
      <c r="CP74" s="281"/>
      <c r="CQ74" s="281"/>
      <c r="CR74" s="281"/>
      <c r="CS74" s="281"/>
      <c r="CT74" s="281"/>
      <c r="CU74" s="281"/>
      <c r="CV74" s="281"/>
      <c r="CW74" s="281"/>
      <c r="CX74" s="281"/>
      <c r="CY74" s="281"/>
      <c r="CZ74" s="281"/>
      <c r="DA74" s="281"/>
      <c r="DB74" s="281"/>
      <c r="DC74" s="281"/>
      <c r="DD74" s="281"/>
      <c r="DE74" s="281"/>
      <c r="DF74" s="281"/>
      <c r="DG74" s="281"/>
      <c r="DH74" s="281"/>
      <c r="DI74" s="281"/>
      <c r="DJ74" s="281"/>
      <c r="DK74" s="281"/>
      <c r="DL74" s="281"/>
      <c r="DM74" s="281"/>
      <c r="DN74" s="281"/>
      <c r="DO74" s="281"/>
      <c r="DP74" s="281"/>
      <c r="DQ74" s="281"/>
      <c r="DR74" s="281"/>
      <c r="DS74" s="281"/>
      <c r="DT74" s="281"/>
      <c r="DU74" s="281"/>
      <c r="DV74" s="281"/>
      <c r="DW74" s="281"/>
      <c r="DX74" s="281"/>
      <c r="DY74" s="281"/>
      <c r="DZ74" s="281"/>
      <c r="EA74" s="281"/>
      <c r="EB74" s="281"/>
      <c r="EC74" s="281"/>
      <c r="ED74" s="281"/>
      <c r="EE74" s="281"/>
      <c r="EF74" s="281"/>
      <c r="EG74" s="281"/>
      <c r="EH74" s="281"/>
      <c r="EI74" s="281"/>
      <c r="EJ74" s="281"/>
      <c r="EK74" s="281"/>
      <c r="EL74" s="281"/>
      <c r="EM74" s="281"/>
      <c r="EN74" s="281"/>
      <c r="EO74" s="281"/>
      <c r="EP74" s="281"/>
      <c r="EQ74" s="281"/>
      <c r="ER74" s="281"/>
      <c r="ES74" s="281"/>
      <c r="ET74" s="281"/>
      <c r="EU74" s="281"/>
      <c r="EV74" s="281"/>
      <c r="EW74" s="281"/>
      <c r="EX74" s="281"/>
      <c r="EY74" s="281"/>
      <c r="EZ74" s="281"/>
      <c r="FA74" s="281"/>
      <c r="FB74" s="281"/>
      <c r="FC74" s="281"/>
      <c r="FD74" s="281"/>
      <c r="FE74" s="281"/>
      <c r="FF74" s="281"/>
      <c r="FG74" s="281"/>
      <c r="FH74" s="281"/>
      <c r="FI74" s="281"/>
      <c r="FJ74" s="281"/>
      <c r="FK74" s="281"/>
      <c r="FL74" s="281"/>
    </row>
    <row r="75" spans="1:168" x14ac:dyDescent="0.25">
      <c r="A75" s="494"/>
      <c r="B75" s="1"/>
      <c r="C75" s="1"/>
      <c r="D75" s="2"/>
      <c r="E75" s="2"/>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228"/>
      <c r="AP75" s="228"/>
      <c r="AQ75" s="228"/>
      <c r="AR75" s="228"/>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281"/>
      <c r="CB75" s="281"/>
      <c r="CC75" s="281"/>
      <c r="CD75" s="281"/>
      <c r="CE75" s="281"/>
      <c r="CF75" s="281"/>
      <c r="CG75" s="281"/>
      <c r="CH75" s="281"/>
      <c r="CI75" s="281"/>
      <c r="CJ75" s="281"/>
      <c r="CK75" s="281"/>
      <c r="CL75" s="281"/>
      <c r="CM75" s="281"/>
      <c r="CN75" s="281"/>
      <c r="CO75" s="281"/>
      <c r="CP75" s="281"/>
      <c r="CQ75" s="281"/>
      <c r="CR75" s="281"/>
      <c r="CS75" s="281"/>
      <c r="CT75" s="281"/>
      <c r="CU75" s="281"/>
      <c r="CV75" s="281"/>
      <c r="CW75" s="281"/>
      <c r="CX75" s="281"/>
      <c r="CY75" s="281"/>
      <c r="CZ75" s="281"/>
      <c r="DA75" s="281"/>
      <c r="DB75" s="281"/>
      <c r="DC75" s="281"/>
      <c r="DD75" s="281"/>
      <c r="DE75" s="281"/>
      <c r="DF75" s="281"/>
      <c r="DG75" s="281"/>
      <c r="DH75" s="281"/>
      <c r="DI75" s="281"/>
      <c r="DJ75" s="281"/>
      <c r="DK75" s="281"/>
      <c r="DL75" s="281"/>
      <c r="DM75" s="281"/>
      <c r="DN75" s="281"/>
      <c r="DO75" s="281"/>
      <c r="DP75" s="281"/>
      <c r="DQ75" s="281"/>
      <c r="DR75" s="281"/>
      <c r="DS75" s="281"/>
      <c r="DT75" s="281"/>
      <c r="DU75" s="281"/>
      <c r="DV75" s="281"/>
      <c r="DW75" s="281"/>
      <c r="DX75" s="281"/>
      <c r="DY75" s="281"/>
      <c r="DZ75" s="281"/>
      <c r="EA75" s="281"/>
      <c r="EB75" s="281"/>
      <c r="EC75" s="281"/>
      <c r="ED75" s="281"/>
      <c r="EE75" s="281"/>
      <c r="EF75" s="281"/>
      <c r="EG75" s="281"/>
      <c r="EH75" s="281"/>
      <c r="EI75" s="281"/>
      <c r="EJ75" s="281"/>
      <c r="EK75" s="281"/>
      <c r="EL75" s="281"/>
      <c r="EM75" s="281"/>
      <c r="EN75" s="281"/>
      <c r="EO75" s="281"/>
      <c r="EP75" s="281"/>
      <c r="EQ75" s="281"/>
      <c r="ER75" s="281"/>
      <c r="ES75" s="281"/>
      <c r="ET75" s="281"/>
      <c r="EU75" s="281"/>
      <c r="EV75" s="281"/>
      <c r="EW75" s="281"/>
      <c r="EX75" s="281"/>
      <c r="EY75" s="281"/>
      <c r="EZ75" s="281"/>
      <c r="FA75" s="281"/>
      <c r="FB75" s="281"/>
      <c r="FC75" s="281"/>
      <c r="FD75" s="281"/>
      <c r="FE75" s="281"/>
      <c r="FF75" s="281"/>
      <c r="FG75" s="281"/>
      <c r="FH75" s="281"/>
      <c r="FI75" s="281"/>
      <c r="FJ75" s="281"/>
      <c r="FK75" s="281"/>
      <c r="FL75" s="281"/>
    </row>
    <row r="76" spans="1:168" x14ac:dyDescent="0.25">
      <c r="A76" s="494"/>
      <c r="B76" s="1"/>
      <c r="C76" s="1"/>
      <c r="D76" s="2"/>
      <c r="E76" s="2"/>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228"/>
      <c r="AP76" s="228"/>
      <c r="AQ76" s="228"/>
      <c r="AR76" s="228"/>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281"/>
      <c r="CB76" s="281"/>
      <c r="CC76" s="281"/>
      <c r="CD76" s="281"/>
      <c r="CE76" s="281"/>
      <c r="CF76" s="281"/>
      <c r="CG76" s="281"/>
      <c r="CH76" s="281"/>
      <c r="CI76" s="281"/>
      <c r="CJ76" s="281"/>
      <c r="CK76" s="281"/>
      <c r="CL76" s="281"/>
      <c r="CM76" s="281"/>
      <c r="CN76" s="281"/>
      <c r="CO76" s="281"/>
      <c r="CP76" s="281"/>
      <c r="CQ76" s="281"/>
      <c r="CR76" s="281"/>
      <c r="CS76" s="281"/>
      <c r="CT76" s="281"/>
      <c r="CU76" s="281"/>
      <c r="CV76" s="281"/>
      <c r="CW76" s="281"/>
      <c r="CX76" s="281"/>
      <c r="CY76" s="281"/>
      <c r="CZ76" s="281"/>
      <c r="DA76" s="281"/>
      <c r="DB76" s="281"/>
      <c r="DC76" s="281"/>
      <c r="DD76" s="281"/>
      <c r="DE76" s="281"/>
      <c r="DF76" s="281"/>
      <c r="DG76" s="281"/>
      <c r="DH76" s="281"/>
      <c r="DI76" s="281"/>
      <c r="DJ76" s="281"/>
      <c r="DK76" s="281"/>
      <c r="DL76" s="281"/>
      <c r="DM76" s="281"/>
      <c r="DN76" s="281"/>
      <c r="DO76" s="281"/>
      <c r="DP76" s="281"/>
      <c r="DQ76" s="281"/>
      <c r="DR76" s="281"/>
      <c r="DS76" s="281"/>
      <c r="DT76" s="281"/>
      <c r="DU76" s="281"/>
      <c r="DV76" s="281"/>
      <c r="DW76" s="281"/>
      <c r="DX76" s="281"/>
      <c r="DY76" s="281"/>
      <c r="DZ76" s="281"/>
      <c r="EA76" s="281"/>
      <c r="EB76" s="281"/>
      <c r="EC76" s="281"/>
      <c r="ED76" s="281"/>
      <c r="EE76" s="281"/>
      <c r="EF76" s="281"/>
      <c r="EG76" s="281"/>
      <c r="EH76" s="281"/>
      <c r="EI76" s="281"/>
      <c r="EJ76" s="281"/>
      <c r="EK76" s="281"/>
      <c r="EL76" s="281"/>
      <c r="EM76" s="281"/>
      <c r="EN76" s="281"/>
      <c r="EO76" s="281"/>
      <c r="EP76" s="281"/>
      <c r="EQ76" s="281"/>
      <c r="ER76" s="281"/>
      <c r="ES76" s="281"/>
      <c r="ET76" s="281"/>
      <c r="EU76" s="281"/>
      <c r="EV76" s="281"/>
      <c r="EW76" s="281"/>
      <c r="EX76" s="281"/>
      <c r="EY76" s="281"/>
      <c r="EZ76" s="281"/>
      <c r="FA76" s="281"/>
      <c r="FB76" s="281"/>
      <c r="FC76" s="281"/>
      <c r="FD76" s="281"/>
      <c r="FE76" s="281"/>
      <c r="FF76" s="281"/>
      <c r="FG76" s="281"/>
      <c r="FH76" s="281"/>
      <c r="FI76" s="281"/>
      <c r="FJ76" s="281"/>
      <c r="FK76" s="281"/>
      <c r="FL76" s="281"/>
    </row>
    <row r="77" spans="1:168" x14ac:dyDescent="0.25">
      <c r="A77" s="494"/>
      <c r="B77" s="1"/>
      <c r="C77" s="1"/>
      <c r="D77" s="2"/>
      <c r="E77" s="2"/>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281"/>
      <c r="CB77" s="281"/>
      <c r="CC77" s="281"/>
      <c r="CD77" s="281"/>
      <c r="CE77" s="281"/>
      <c r="CF77" s="281"/>
      <c r="CG77" s="281"/>
      <c r="CH77" s="281"/>
      <c r="CI77" s="281"/>
      <c r="CJ77" s="281"/>
      <c r="CK77" s="281"/>
      <c r="CL77" s="281"/>
      <c r="CM77" s="281"/>
      <c r="CN77" s="281"/>
      <c r="CO77" s="281"/>
      <c r="CP77" s="281"/>
      <c r="CQ77" s="281"/>
      <c r="CR77" s="281"/>
      <c r="CS77" s="281"/>
      <c r="CT77" s="281"/>
      <c r="CU77" s="281"/>
      <c r="CV77" s="281"/>
      <c r="CW77" s="281"/>
      <c r="CX77" s="281"/>
      <c r="CY77" s="281"/>
      <c r="CZ77" s="281"/>
      <c r="DA77" s="281"/>
      <c r="DB77" s="281"/>
      <c r="DC77" s="281"/>
      <c r="DD77" s="281"/>
      <c r="DE77" s="281"/>
      <c r="DF77" s="281"/>
      <c r="DG77" s="281"/>
      <c r="DH77" s="281"/>
      <c r="DI77" s="281"/>
      <c r="DJ77" s="281"/>
      <c r="DK77" s="281"/>
      <c r="DL77" s="281"/>
      <c r="DM77" s="281"/>
      <c r="DN77" s="281"/>
      <c r="DO77" s="281"/>
      <c r="DP77" s="281"/>
      <c r="DQ77" s="281"/>
      <c r="DR77" s="281"/>
      <c r="DS77" s="281"/>
      <c r="DT77" s="281"/>
      <c r="DU77" s="281"/>
      <c r="DV77" s="281"/>
      <c r="DW77" s="281"/>
      <c r="DX77" s="281"/>
      <c r="DY77" s="281"/>
      <c r="DZ77" s="281"/>
      <c r="EA77" s="281"/>
      <c r="EB77" s="281"/>
      <c r="EC77" s="281"/>
      <c r="ED77" s="281"/>
      <c r="EE77" s="281"/>
      <c r="EF77" s="281"/>
      <c r="EG77" s="281"/>
      <c r="EH77" s="281"/>
      <c r="EI77" s="281"/>
      <c r="EJ77" s="281"/>
      <c r="EK77" s="281"/>
      <c r="EL77" s="281"/>
      <c r="EM77" s="281"/>
      <c r="EN77" s="281"/>
      <c r="EO77" s="281"/>
      <c r="EP77" s="281"/>
      <c r="EQ77" s="281"/>
      <c r="ER77" s="281"/>
      <c r="ES77" s="281"/>
      <c r="ET77" s="281"/>
      <c r="EU77" s="281"/>
      <c r="EV77" s="281"/>
      <c r="EW77" s="281"/>
      <c r="EX77" s="281"/>
      <c r="EY77" s="281"/>
      <c r="EZ77" s="281"/>
      <c r="FA77" s="281"/>
      <c r="FB77" s="281"/>
      <c r="FC77" s="281"/>
      <c r="FD77" s="281"/>
      <c r="FE77" s="281"/>
      <c r="FF77" s="281"/>
      <c r="FG77" s="281"/>
      <c r="FH77" s="281"/>
      <c r="FI77" s="281"/>
      <c r="FJ77" s="281"/>
      <c r="FK77" s="281"/>
      <c r="FL77" s="281"/>
    </row>
    <row r="78" spans="1:168" x14ac:dyDescent="0.25">
      <c r="A78" s="494"/>
      <c r="B78" s="1"/>
      <c r="C78" s="1"/>
      <c r="D78" s="2"/>
      <c r="E78" s="2"/>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281"/>
      <c r="CB78" s="281"/>
      <c r="CC78" s="281"/>
      <c r="CD78" s="281"/>
      <c r="CE78" s="281"/>
      <c r="CF78" s="281"/>
      <c r="CG78" s="281"/>
      <c r="CH78" s="281"/>
      <c r="CI78" s="281"/>
      <c r="CJ78" s="281"/>
      <c r="CK78" s="281"/>
      <c r="CL78" s="281"/>
      <c r="CM78" s="281"/>
      <c r="CN78" s="281"/>
      <c r="CO78" s="281"/>
      <c r="CP78" s="281"/>
      <c r="CQ78" s="281"/>
      <c r="CR78" s="281"/>
      <c r="CS78" s="281"/>
      <c r="CT78" s="281"/>
      <c r="CU78" s="281"/>
      <c r="CV78" s="281"/>
      <c r="CW78" s="281"/>
      <c r="CX78" s="281"/>
      <c r="CY78" s="281"/>
      <c r="CZ78" s="281"/>
      <c r="DA78" s="281"/>
      <c r="DB78" s="281"/>
      <c r="DC78" s="281"/>
      <c r="DD78" s="281"/>
      <c r="DE78" s="281"/>
      <c r="DF78" s="281"/>
      <c r="DG78" s="281"/>
      <c r="DH78" s="281"/>
      <c r="DI78" s="281"/>
      <c r="DJ78" s="281"/>
      <c r="DK78" s="281"/>
      <c r="DL78" s="281"/>
      <c r="DM78" s="281"/>
      <c r="DN78" s="281"/>
      <c r="DO78" s="281"/>
      <c r="DP78" s="281"/>
      <c r="DQ78" s="281"/>
      <c r="DR78" s="281"/>
      <c r="DS78" s="281"/>
      <c r="DT78" s="281"/>
      <c r="DU78" s="281"/>
      <c r="DV78" s="281"/>
      <c r="DW78" s="281"/>
      <c r="DX78" s="281"/>
      <c r="DY78" s="281"/>
      <c r="DZ78" s="281"/>
      <c r="EA78" s="281"/>
      <c r="EB78" s="281"/>
      <c r="EC78" s="281"/>
      <c r="ED78" s="281"/>
      <c r="EE78" s="281"/>
      <c r="EF78" s="281"/>
      <c r="EG78" s="281"/>
      <c r="EH78" s="281"/>
      <c r="EI78" s="281"/>
      <c r="EJ78" s="281"/>
      <c r="EK78" s="281"/>
      <c r="EL78" s="281"/>
      <c r="EM78" s="281"/>
      <c r="EN78" s="281"/>
      <c r="EO78" s="281"/>
      <c r="EP78" s="281"/>
      <c r="EQ78" s="281"/>
      <c r="ER78" s="281"/>
      <c r="ES78" s="281"/>
      <c r="ET78" s="281"/>
      <c r="EU78" s="281"/>
      <c r="EV78" s="281"/>
      <c r="EW78" s="281"/>
      <c r="EX78" s="281"/>
      <c r="EY78" s="281"/>
      <c r="EZ78" s="281"/>
      <c r="FA78" s="281"/>
      <c r="FB78" s="281"/>
      <c r="FC78" s="281"/>
      <c r="FD78" s="281"/>
      <c r="FE78" s="281"/>
      <c r="FF78" s="281"/>
      <c r="FG78" s="281"/>
      <c r="FH78" s="281"/>
      <c r="FI78" s="281"/>
      <c r="FJ78" s="281"/>
      <c r="FK78" s="281"/>
      <c r="FL78" s="281"/>
    </row>
    <row r="79" spans="1:168" x14ac:dyDescent="0.25">
      <c r="A79" s="494"/>
      <c r="B79" s="1"/>
      <c r="C79" s="1"/>
      <c r="D79" s="2"/>
      <c r="E79" s="2"/>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281"/>
      <c r="CB79" s="281"/>
      <c r="CC79" s="281"/>
      <c r="CD79" s="281"/>
      <c r="CE79" s="281"/>
      <c r="CF79" s="281"/>
      <c r="CG79" s="281"/>
      <c r="CH79" s="281"/>
      <c r="CI79" s="281"/>
      <c r="CJ79" s="281"/>
      <c r="CK79" s="281"/>
      <c r="CL79" s="281"/>
      <c r="CM79" s="281"/>
      <c r="CN79" s="281"/>
      <c r="CO79" s="281"/>
      <c r="CP79" s="281"/>
      <c r="CQ79" s="281"/>
      <c r="CR79" s="281"/>
      <c r="CS79" s="281"/>
      <c r="CT79" s="281"/>
      <c r="CU79" s="281"/>
      <c r="CV79" s="281"/>
      <c r="CW79" s="281"/>
      <c r="CX79" s="281"/>
      <c r="CY79" s="281"/>
      <c r="CZ79" s="281"/>
      <c r="DA79" s="281"/>
      <c r="DB79" s="281"/>
      <c r="DC79" s="281"/>
      <c r="DD79" s="281"/>
      <c r="DE79" s="281"/>
      <c r="DF79" s="281"/>
      <c r="DG79" s="281"/>
      <c r="DH79" s="281"/>
      <c r="DI79" s="281"/>
      <c r="DJ79" s="281"/>
      <c r="DK79" s="281"/>
      <c r="DL79" s="281"/>
      <c r="DM79" s="281"/>
      <c r="DN79" s="281"/>
      <c r="DO79" s="281"/>
      <c r="DP79" s="281"/>
      <c r="DQ79" s="281"/>
      <c r="DR79" s="281"/>
      <c r="DS79" s="281"/>
      <c r="DT79" s="281"/>
      <c r="DU79" s="281"/>
      <c r="DV79" s="281"/>
      <c r="DW79" s="281"/>
      <c r="DX79" s="281"/>
      <c r="DY79" s="281"/>
      <c r="DZ79" s="281"/>
      <c r="EA79" s="281"/>
      <c r="EB79" s="281"/>
      <c r="EC79" s="281"/>
      <c r="ED79" s="281"/>
      <c r="EE79" s="281"/>
      <c r="EF79" s="281"/>
      <c r="EG79" s="281"/>
      <c r="EH79" s="281"/>
      <c r="EI79" s="281"/>
      <c r="EJ79" s="281"/>
      <c r="EK79" s="281"/>
      <c r="EL79" s="281"/>
      <c r="EM79" s="281"/>
      <c r="EN79" s="281"/>
      <c r="EO79" s="281"/>
      <c r="EP79" s="281"/>
      <c r="EQ79" s="281"/>
      <c r="ER79" s="281"/>
      <c r="ES79" s="281"/>
      <c r="ET79" s="281"/>
      <c r="EU79" s="281"/>
      <c r="EV79" s="281"/>
      <c r="EW79" s="281"/>
      <c r="EX79" s="281"/>
      <c r="EY79" s="281"/>
      <c r="EZ79" s="281"/>
      <c r="FA79" s="281"/>
      <c r="FB79" s="281"/>
      <c r="FC79" s="281"/>
      <c r="FD79" s="281"/>
      <c r="FE79" s="281"/>
      <c r="FF79" s="281"/>
      <c r="FG79" s="281"/>
      <c r="FH79" s="281"/>
      <c r="FI79" s="281"/>
      <c r="FJ79" s="281"/>
      <c r="FK79" s="281"/>
      <c r="FL79" s="281"/>
    </row>
    <row r="80" spans="1:168" x14ac:dyDescent="0.25">
      <c r="A80" s="494"/>
      <c r="B80" s="1"/>
      <c r="C80" s="1"/>
      <c r="D80" s="2"/>
      <c r="E80" s="2"/>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281"/>
      <c r="CB80" s="281"/>
      <c r="CC80" s="281"/>
      <c r="CD80" s="281"/>
      <c r="CE80" s="281"/>
      <c r="CF80" s="281"/>
      <c r="CG80" s="281"/>
      <c r="CH80" s="281"/>
      <c r="CI80" s="281"/>
      <c r="CJ80" s="281"/>
      <c r="CK80" s="281"/>
      <c r="CL80" s="281"/>
      <c r="CM80" s="281"/>
      <c r="CN80" s="281"/>
      <c r="CO80" s="281"/>
      <c r="CP80" s="281"/>
      <c r="CQ80" s="281"/>
      <c r="CR80" s="281"/>
      <c r="CS80" s="281"/>
      <c r="CT80" s="281"/>
      <c r="CU80" s="281"/>
      <c r="CV80" s="281"/>
      <c r="CW80" s="281"/>
      <c r="CX80" s="281"/>
      <c r="CY80" s="281"/>
      <c r="CZ80" s="281"/>
      <c r="DA80" s="281"/>
      <c r="DB80" s="281"/>
      <c r="DC80" s="281"/>
      <c r="DD80" s="281"/>
      <c r="DE80" s="281"/>
      <c r="DF80" s="281"/>
      <c r="DG80" s="281"/>
      <c r="DH80" s="281"/>
      <c r="DI80" s="281"/>
      <c r="DJ80" s="281"/>
      <c r="DK80" s="281"/>
      <c r="DL80" s="281"/>
      <c r="DM80" s="281"/>
      <c r="DN80" s="281"/>
      <c r="DO80" s="281"/>
      <c r="DP80" s="281"/>
      <c r="DQ80" s="281"/>
      <c r="DR80" s="281"/>
      <c r="DS80" s="281"/>
      <c r="DT80" s="281"/>
      <c r="DU80" s="281"/>
      <c r="DV80" s="281"/>
      <c r="DW80" s="281"/>
      <c r="DX80" s="281"/>
      <c r="DY80" s="281"/>
      <c r="DZ80" s="281"/>
      <c r="EA80" s="281"/>
      <c r="EB80" s="281"/>
      <c r="EC80" s="281"/>
      <c r="ED80" s="281"/>
      <c r="EE80" s="281"/>
      <c r="EF80" s="281"/>
      <c r="EG80" s="281"/>
      <c r="EH80" s="281"/>
      <c r="EI80" s="281"/>
      <c r="EJ80" s="281"/>
      <c r="EK80" s="281"/>
      <c r="EL80" s="281"/>
      <c r="EM80" s="281"/>
      <c r="EN80" s="281"/>
      <c r="EO80" s="281"/>
      <c r="EP80" s="281"/>
      <c r="EQ80" s="281"/>
      <c r="ER80" s="281"/>
      <c r="ES80" s="281"/>
      <c r="ET80" s="281"/>
      <c r="EU80" s="281"/>
      <c r="EV80" s="281"/>
      <c r="EW80" s="281"/>
      <c r="EX80" s="281"/>
      <c r="EY80" s="281"/>
      <c r="EZ80" s="281"/>
      <c r="FA80" s="281"/>
      <c r="FB80" s="281"/>
      <c r="FC80" s="281"/>
      <c r="FD80" s="281"/>
      <c r="FE80" s="281"/>
      <c r="FF80" s="281"/>
      <c r="FG80" s="281"/>
      <c r="FH80" s="281"/>
      <c r="FI80" s="281"/>
      <c r="FJ80" s="281"/>
      <c r="FK80" s="281"/>
      <c r="FL80" s="281"/>
    </row>
    <row r="81" spans="1:168" x14ac:dyDescent="0.25">
      <c r="A81" s="494"/>
      <c r="B81" s="1"/>
      <c r="C81" s="1"/>
      <c r="D81" s="2"/>
      <c r="E81" s="2"/>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281"/>
      <c r="CB81" s="281"/>
      <c r="CC81" s="281"/>
      <c r="CD81" s="281"/>
      <c r="CE81" s="281"/>
      <c r="CF81" s="281"/>
      <c r="CG81" s="281"/>
      <c r="CH81" s="281"/>
      <c r="CI81" s="281"/>
      <c r="CJ81" s="281"/>
      <c r="CK81" s="281"/>
      <c r="CL81" s="281"/>
      <c r="CM81" s="281"/>
      <c r="CN81" s="281"/>
      <c r="CO81" s="281"/>
      <c r="CP81" s="281"/>
      <c r="CQ81" s="281"/>
      <c r="CR81" s="281"/>
      <c r="CS81" s="281"/>
      <c r="CT81" s="281"/>
      <c r="CU81" s="281"/>
      <c r="CV81" s="281"/>
      <c r="CW81" s="281"/>
      <c r="CX81" s="281"/>
      <c r="CY81" s="281"/>
      <c r="CZ81" s="281"/>
      <c r="DA81" s="281"/>
      <c r="DB81" s="281"/>
      <c r="DC81" s="281"/>
      <c r="DD81" s="281"/>
      <c r="DE81" s="281"/>
      <c r="DF81" s="281"/>
      <c r="DG81" s="281"/>
      <c r="DH81" s="281"/>
      <c r="DI81" s="281"/>
      <c r="DJ81" s="281"/>
      <c r="DK81" s="281"/>
      <c r="DL81" s="281"/>
      <c r="DM81" s="281"/>
      <c r="DN81" s="281"/>
      <c r="DO81" s="281"/>
      <c r="DP81" s="281"/>
      <c r="DQ81" s="281"/>
      <c r="DR81" s="281"/>
      <c r="DS81" s="281"/>
      <c r="DT81" s="281"/>
      <c r="DU81" s="281"/>
      <c r="DV81" s="281"/>
      <c r="DW81" s="281"/>
      <c r="DX81" s="281"/>
      <c r="DY81" s="281"/>
      <c r="DZ81" s="281"/>
      <c r="EA81" s="281"/>
      <c r="EB81" s="281"/>
      <c r="EC81" s="281"/>
      <c r="ED81" s="281"/>
      <c r="EE81" s="281"/>
      <c r="EF81" s="281"/>
      <c r="EG81" s="281"/>
      <c r="EH81" s="281"/>
      <c r="EI81" s="281"/>
      <c r="EJ81" s="281"/>
      <c r="EK81" s="281"/>
      <c r="EL81" s="281"/>
      <c r="EM81" s="281"/>
      <c r="EN81" s="281"/>
      <c r="EO81" s="281"/>
      <c r="EP81" s="281"/>
      <c r="EQ81" s="281"/>
      <c r="ER81" s="281"/>
      <c r="ES81" s="281"/>
      <c r="ET81" s="281"/>
      <c r="EU81" s="281"/>
      <c r="EV81" s="281"/>
      <c r="EW81" s="281"/>
      <c r="EX81" s="281"/>
      <c r="EY81" s="281"/>
      <c r="EZ81" s="281"/>
      <c r="FA81" s="281"/>
      <c r="FB81" s="281"/>
      <c r="FC81" s="281"/>
      <c r="FD81" s="281"/>
      <c r="FE81" s="281"/>
      <c r="FF81" s="281"/>
      <c r="FG81" s="281"/>
      <c r="FH81" s="281"/>
      <c r="FI81" s="281"/>
      <c r="FJ81" s="281"/>
      <c r="FK81" s="281"/>
      <c r="FL81" s="281"/>
    </row>
    <row r="82" spans="1:168" x14ac:dyDescent="0.25">
      <c r="A82" s="494"/>
      <c r="B82" s="1"/>
      <c r="C82" s="1"/>
      <c r="D82" s="2"/>
      <c r="E82" s="2"/>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281"/>
      <c r="CB82" s="281"/>
      <c r="CC82" s="281"/>
      <c r="CD82" s="281"/>
      <c r="CE82" s="281"/>
      <c r="CF82" s="281"/>
      <c r="CG82" s="281"/>
      <c r="CH82" s="281"/>
      <c r="CI82" s="281"/>
      <c r="CJ82" s="281"/>
      <c r="CK82" s="281"/>
      <c r="CL82" s="281"/>
      <c r="CM82" s="281"/>
      <c r="CN82" s="281"/>
      <c r="CO82" s="281"/>
      <c r="CP82" s="281"/>
      <c r="CQ82" s="281"/>
      <c r="CR82" s="281"/>
      <c r="CS82" s="281"/>
      <c r="CT82" s="281"/>
      <c r="CU82" s="281"/>
      <c r="CV82" s="281"/>
      <c r="CW82" s="281"/>
      <c r="CX82" s="281"/>
      <c r="CY82" s="281"/>
      <c r="CZ82" s="281"/>
      <c r="DA82" s="281"/>
      <c r="DB82" s="281"/>
      <c r="DC82" s="281"/>
      <c r="DD82" s="281"/>
      <c r="DE82" s="281"/>
      <c r="DF82" s="281"/>
      <c r="DG82" s="281"/>
      <c r="DH82" s="281"/>
      <c r="DI82" s="281"/>
      <c r="DJ82" s="281"/>
      <c r="DK82" s="281"/>
      <c r="DL82" s="281"/>
      <c r="DM82" s="281"/>
      <c r="DN82" s="281"/>
      <c r="DO82" s="281"/>
      <c r="DP82" s="281"/>
      <c r="DQ82" s="281"/>
      <c r="DR82" s="281"/>
      <c r="DS82" s="281"/>
      <c r="DT82" s="281"/>
      <c r="DU82" s="281"/>
      <c r="DV82" s="281"/>
      <c r="DW82" s="281"/>
      <c r="DX82" s="281"/>
      <c r="DY82" s="281"/>
      <c r="DZ82" s="281"/>
      <c r="EA82" s="281"/>
      <c r="EB82" s="281"/>
      <c r="EC82" s="281"/>
      <c r="ED82" s="281"/>
      <c r="EE82" s="281"/>
      <c r="EF82" s="281"/>
      <c r="EG82" s="281"/>
      <c r="EH82" s="281"/>
      <c r="EI82" s="281"/>
      <c r="EJ82" s="281"/>
      <c r="EK82" s="281"/>
      <c r="EL82" s="281"/>
      <c r="EM82" s="281"/>
      <c r="EN82" s="281"/>
      <c r="EO82" s="281"/>
      <c r="EP82" s="281"/>
      <c r="EQ82" s="281"/>
      <c r="ER82" s="281"/>
      <c r="ES82" s="281"/>
      <c r="ET82" s="281"/>
      <c r="EU82" s="281"/>
      <c r="EV82" s="281"/>
      <c r="EW82" s="281"/>
      <c r="EX82" s="281"/>
      <c r="EY82" s="281"/>
      <c r="EZ82" s="281"/>
      <c r="FA82" s="281"/>
      <c r="FB82" s="281"/>
      <c r="FC82" s="281"/>
      <c r="FD82" s="281"/>
      <c r="FE82" s="281"/>
      <c r="FF82" s="281"/>
      <c r="FG82" s="281"/>
      <c r="FH82" s="281"/>
      <c r="FI82" s="281"/>
      <c r="FJ82" s="281"/>
      <c r="FK82" s="281"/>
      <c r="FL82" s="281"/>
    </row>
    <row r="83" spans="1:168" x14ac:dyDescent="0.25">
      <c r="A83" s="494"/>
      <c r="B83" s="1"/>
      <c r="C83" s="1"/>
      <c r="D83" s="2"/>
      <c r="E83" s="2"/>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281"/>
      <c r="CB83" s="281"/>
      <c r="CC83" s="281"/>
      <c r="CD83" s="281"/>
      <c r="CE83" s="281"/>
      <c r="CF83" s="281"/>
      <c r="CG83" s="281"/>
      <c r="CH83" s="281"/>
      <c r="CI83" s="281"/>
      <c r="CJ83" s="281"/>
      <c r="CK83" s="281"/>
      <c r="CL83" s="281"/>
      <c r="CM83" s="281"/>
      <c r="CN83" s="281"/>
      <c r="CO83" s="281"/>
      <c r="CP83" s="281"/>
      <c r="CQ83" s="281"/>
      <c r="CR83" s="281"/>
      <c r="CS83" s="281"/>
      <c r="CT83" s="281"/>
      <c r="CU83" s="281"/>
      <c r="CV83" s="281"/>
      <c r="CW83" s="281"/>
      <c r="CX83" s="281"/>
      <c r="CY83" s="281"/>
      <c r="CZ83" s="281"/>
      <c r="DA83" s="281"/>
      <c r="DB83" s="281"/>
      <c r="DC83" s="281"/>
      <c r="DD83" s="281"/>
      <c r="DE83" s="281"/>
      <c r="DF83" s="281"/>
      <c r="DG83" s="281"/>
      <c r="DH83" s="281"/>
      <c r="DI83" s="281"/>
      <c r="DJ83" s="281"/>
      <c r="DK83" s="281"/>
      <c r="DL83" s="281"/>
      <c r="DM83" s="281"/>
      <c r="DN83" s="281"/>
      <c r="DO83" s="281"/>
      <c r="DP83" s="281"/>
      <c r="DQ83" s="281"/>
      <c r="DR83" s="281"/>
      <c r="DS83" s="281"/>
      <c r="DT83" s="281"/>
      <c r="DU83" s="281"/>
      <c r="DV83" s="281"/>
      <c r="DW83" s="281"/>
      <c r="DX83" s="281"/>
      <c r="DY83" s="281"/>
      <c r="DZ83" s="281"/>
      <c r="EA83" s="281"/>
      <c r="EB83" s="281"/>
      <c r="EC83" s="281"/>
      <c r="ED83" s="281"/>
      <c r="EE83" s="281"/>
      <c r="EF83" s="281"/>
      <c r="EG83" s="281"/>
      <c r="EH83" s="281"/>
      <c r="EI83" s="281"/>
      <c r="EJ83" s="281"/>
      <c r="EK83" s="281"/>
      <c r="EL83" s="281"/>
      <c r="EM83" s="281"/>
      <c r="EN83" s="281"/>
      <c r="EO83" s="281"/>
      <c r="EP83" s="281"/>
      <c r="EQ83" s="281"/>
      <c r="ER83" s="281"/>
      <c r="ES83" s="281"/>
      <c r="ET83" s="281"/>
      <c r="EU83" s="281"/>
      <c r="EV83" s="281"/>
      <c r="EW83" s="281"/>
      <c r="EX83" s="281"/>
      <c r="EY83" s="281"/>
      <c r="EZ83" s="281"/>
      <c r="FA83" s="281"/>
      <c r="FB83" s="281"/>
      <c r="FC83" s="281"/>
      <c r="FD83" s="281"/>
      <c r="FE83" s="281"/>
      <c r="FF83" s="281"/>
      <c r="FG83" s="281"/>
      <c r="FH83" s="281"/>
      <c r="FI83" s="281"/>
      <c r="FJ83" s="281"/>
      <c r="FK83" s="281"/>
      <c r="FL83" s="281"/>
    </row>
    <row r="84" spans="1:168" x14ac:dyDescent="0.25">
      <c r="A84" s="494"/>
      <c r="B84" s="1"/>
      <c r="C84" s="1"/>
      <c r="D84" s="2"/>
      <c r="E84" s="2"/>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281"/>
      <c r="CB84" s="281"/>
      <c r="CC84" s="281"/>
      <c r="CD84" s="281"/>
      <c r="CE84" s="281"/>
      <c r="CF84" s="281"/>
      <c r="CG84" s="281"/>
      <c r="CH84" s="281"/>
      <c r="CI84" s="281"/>
      <c r="CJ84" s="281"/>
      <c r="CK84" s="281"/>
      <c r="CL84" s="281"/>
      <c r="CM84" s="281"/>
      <c r="CN84" s="281"/>
      <c r="CO84" s="281"/>
      <c r="CP84" s="281"/>
      <c r="CQ84" s="281"/>
      <c r="CR84" s="281"/>
      <c r="CS84" s="281"/>
      <c r="CT84" s="281"/>
      <c r="CU84" s="281"/>
      <c r="CV84" s="281"/>
      <c r="CW84" s="281"/>
      <c r="CX84" s="281"/>
      <c r="CY84" s="281"/>
      <c r="CZ84" s="281"/>
      <c r="DA84" s="281"/>
      <c r="DB84" s="281"/>
      <c r="DC84" s="281"/>
      <c r="DD84" s="281"/>
      <c r="DE84" s="281"/>
      <c r="DF84" s="281"/>
      <c r="DG84" s="281"/>
      <c r="DH84" s="281"/>
      <c r="DI84" s="281"/>
      <c r="DJ84" s="281"/>
      <c r="DK84" s="281"/>
      <c r="DL84" s="281"/>
      <c r="DM84" s="281"/>
      <c r="DN84" s="281"/>
      <c r="DO84" s="281"/>
      <c r="DP84" s="281"/>
      <c r="DQ84" s="281"/>
      <c r="DR84" s="281"/>
      <c r="DS84" s="281"/>
      <c r="DT84" s="281"/>
      <c r="DU84" s="281"/>
      <c r="DV84" s="281"/>
      <c r="DW84" s="281"/>
      <c r="DX84" s="281"/>
      <c r="DY84" s="281"/>
      <c r="DZ84" s="281"/>
      <c r="EA84" s="281"/>
      <c r="EB84" s="281"/>
      <c r="EC84" s="281"/>
      <c r="ED84" s="281"/>
      <c r="EE84" s="281"/>
      <c r="EF84" s="281"/>
      <c r="EG84" s="281"/>
      <c r="EH84" s="281"/>
      <c r="EI84" s="281"/>
      <c r="EJ84" s="281"/>
      <c r="EK84" s="281"/>
      <c r="EL84" s="281"/>
      <c r="EM84" s="281"/>
      <c r="EN84" s="281"/>
      <c r="EO84" s="281"/>
      <c r="EP84" s="281"/>
      <c r="EQ84" s="281"/>
      <c r="ER84" s="281"/>
      <c r="ES84" s="281"/>
      <c r="ET84" s="281"/>
      <c r="EU84" s="281"/>
      <c r="EV84" s="281"/>
      <c r="EW84" s="281"/>
      <c r="EX84" s="281"/>
      <c r="EY84" s="281"/>
      <c r="EZ84" s="281"/>
      <c r="FA84" s="281"/>
      <c r="FB84" s="281"/>
      <c r="FC84" s="281"/>
      <c r="FD84" s="281"/>
      <c r="FE84" s="281"/>
      <c r="FF84" s="281"/>
      <c r="FG84" s="281"/>
      <c r="FH84" s="281"/>
      <c r="FI84" s="281"/>
      <c r="FJ84" s="281"/>
      <c r="FK84" s="281"/>
      <c r="FL84" s="281"/>
    </row>
    <row r="85" spans="1:168" x14ac:dyDescent="0.25">
      <c r="A85" s="494"/>
      <c r="B85" s="1"/>
      <c r="C85" s="1"/>
      <c r="D85" s="2"/>
      <c r="E85" s="2"/>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281"/>
      <c r="CB85" s="281"/>
      <c r="CC85" s="281"/>
      <c r="CD85" s="281"/>
      <c r="CE85" s="281"/>
      <c r="CF85" s="281"/>
      <c r="CG85" s="281"/>
      <c r="CH85" s="281"/>
      <c r="CI85" s="281"/>
      <c r="CJ85" s="281"/>
      <c r="CK85" s="281"/>
      <c r="CL85" s="281"/>
      <c r="CM85" s="281"/>
      <c r="CN85" s="281"/>
      <c r="CO85" s="281"/>
      <c r="CP85" s="281"/>
      <c r="CQ85" s="281"/>
      <c r="CR85" s="281"/>
      <c r="CS85" s="281"/>
      <c r="CT85" s="281"/>
      <c r="CU85" s="281"/>
      <c r="CV85" s="281"/>
      <c r="CW85" s="281"/>
      <c r="CX85" s="281"/>
      <c r="CY85" s="281"/>
      <c r="CZ85" s="281"/>
      <c r="DA85" s="281"/>
      <c r="DB85" s="281"/>
      <c r="DC85" s="281"/>
      <c r="DD85" s="281"/>
      <c r="DE85" s="281"/>
      <c r="DF85" s="281"/>
      <c r="DG85" s="281"/>
      <c r="DH85" s="281"/>
      <c r="DI85" s="281"/>
      <c r="DJ85" s="281"/>
      <c r="DK85" s="281"/>
      <c r="DL85" s="281"/>
      <c r="DM85" s="281"/>
      <c r="DN85" s="281"/>
      <c r="DO85" s="281"/>
      <c r="DP85" s="281"/>
      <c r="DQ85" s="281"/>
      <c r="DR85" s="281"/>
      <c r="DS85" s="281"/>
      <c r="DT85" s="281"/>
      <c r="DU85" s="281"/>
      <c r="DV85" s="281"/>
      <c r="DW85" s="281"/>
      <c r="DX85" s="281"/>
      <c r="DY85" s="281"/>
      <c r="DZ85" s="281"/>
      <c r="EA85" s="281"/>
      <c r="EB85" s="281"/>
      <c r="EC85" s="281"/>
      <c r="ED85" s="281"/>
      <c r="EE85" s="281"/>
      <c r="EF85" s="281"/>
      <c r="EG85" s="281"/>
      <c r="EH85" s="281"/>
      <c r="EI85" s="281"/>
      <c r="EJ85" s="281"/>
      <c r="EK85" s="281"/>
      <c r="EL85" s="281"/>
      <c r="EM85" s="281"/>
      <c r="EN85" s="281"/>
      <c r="EO85" s="281"/>
      <c r="EP85" s="281"/>
      <c r="EQ85" s="281"/>
      <c r="ER85" s="281"/>
      <c r="ES85" s="281"/>
      <c r="ET85" s="281"/>
      <c r="EU85" s="281"/>
      <c r="EV85" s="281"/>
      <c r="EW85" s="281"/>
      <c r="EX85" s="281"/>
      <c r="EY85" s="281"/>
      <c r="EZ85" s="281"/>
      <c r="FA85" s="281"/>
      <c r="FB85" s="281"/>
      <c r="FC85" s="281"/>
      <c r="FD85" s="281"/>
      <c r="FE85" s="281"/>
      <c r="FF85" s="281"/>
      <c r="FG85" s="281"/>
      <c r="FH85" s="281"/>
      <c r="FI85" s="281"/>
      <c r="FJ85" s="281"/>
      <c r="FK85" s="281"/>
      <c r="FL85" s="281"/>
    </row>
    <row r="86" spans="1:168" x14ac:dyDescent="0.25">
      <c r="A86" s="494"/>
      <c r="B86" s="1"/>
      <c r="C86" s="1"/>
      <c r="D86" s="2"/>
      <c r="E86" s="2"/>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281"/>
      <c r="CB86" s="281"/>
      <c r="CC86" s="281"/>
      <c r="CD86" s="281"/>
      <c r="CE86" s="281"/>
      <c r="CF86" s="281"/>
      <c r="CG86" s="281"/>
      <c r="CH86" s="281"/>
      <c r="CI86" s="281"/>
      <c r="CJ86" s="281"/>
      <c r="CK86" s="281"/>
      <c r="CL86" s="281"/>
      <c r="CM86" s="281"/>
      <c r="CN86" s="281"/>
      <c r="CO86" s="281"/>
      <c r="CP86" s="281"/>
      <c r="CQ86" s="281"/>
      <c r="CR86" s="281"/>
      <c r="CS86" s="281"/>
      <c r="CT86" s="281"/>
      <c r="CU86" s="281"/>
      <c r="CV86" s="281"/>
      <c r="CW86" s="281"/>
      <c r="CX86" s="281"/>
      <c r="CY86" s="281"/>
      <c r="CZ86" s="281"/>
      <c r="DA86" s="281"/>
      <c r="DB86" s="281"/>
      <c r="DC86" s="281"/>
      <c r="DD86" s="281"/>
      <c r="DE86" s="281"/>
      <c r="DF86" s="281"/>
      <c r="DG86" s="281"/>
      <c r="DH86" s="281"/>
      <c r="DI86" s="281"/>
      <c r="DJ86" s="281"/>
      <c r="DK86" s="281"/>
      <c r="DL86" s="281"/>
      <c r="DM86" s="281"/>
      <c r="DN86" s="281"/>
      <c r="DO86" s="281"/>
      <c r="DP86" s="281"/>
      <c r="DQ86" s="281"/>
      <c r="DR86" s="281"/>
      <c r="DS86" s="281"/>
      <c r="DT86" s="281"/>
      <c r="DU86" s="281"/>
      <c r="DV86" s="281"/>
      <c r="DW86" s="281"/>
      <c r="DX86" s="281"/>
      <c r="DY86" s="281"/>
      <c r="DZ86" s="281"/>
      <c r="EA86" s="281"/>
      <c r="EB86" s="281"/>
      <c r="EC86" s="281"/>
      <c r="ED86" s="281"/>
      <c r="EE86" s="281"/>
      <c r="EF86" s="281"/>
      <c r="EG86" s="281"/>
      <c r="EH86" s="281"/>
      <c r="EI86" s="281"/>
      <c r="EJ86" s="281"/>
      <c r="EK86" s="281"/>
      <c r="EL86" s="281"/>
      <c r="EM86" s="281"/>
      <c r="EN86" s="281"/>
      <c r="EO86" s="281"/>
      <c r="EP86" s="281"/>
      <c r="EQ86" s="281"/>
      <c r="ER86" s="281"/>
      <c r="ES86" s="281"/>
      <c r="ET86" s="281"/>
      <c r="EU86" s="281"/>
      <c r="EV86" s="281"/>
      <c r="EW86" s="281"/>
      <c r="EX86" s="281"/>
      <c r="EY86" s="281"/>
      <c r="EZ86" s="281"/>
      <c r="FA86" s="281"/>
      <c r="FB86" s="281"/>
      <c r="FC86" s="281"/>
      <c r="FD86" s="281"/>
      <c r="FE86" s="281"/>
      <c r="FF86" s="281"/>
      <c r="FG86" s="281"/>
      <c r="FH86" s="281"/>
      <c r="FI86" s="281"/>
      <c r="FJ86" s="281"/>
      <c r="FK86" s="281"/>
      <c r="FL86" s="281"/>
    </row>
    <row r="87" spans="1:168" x14ac:dyDescent="0.25">
      <c r="A87" s="494"/>
      <c r="B87" s="1"/>
      <c r="C87" s="1"/>
      <c r="D87" s="2"/>
      <c r="E87" s="2"/>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281"/>
      <c r="CB87" s="281"/>
      <c r="CC87" s="281"/>
      <c r="CD87" s="281"/>
      <c r="CE87" s="281"/>
      <c r="CF87" s="281"/>
      <c r="CG87" s="281"/>
      <c r="CH87" s="281"/>
      <c r="CI87" s="281"/>
      <c r="CJ87" s="281"/>
      <c r="CK87" s="281"/>
      <c r="CL87" s="281"/>
      <c r="CM87" s="281"/>
      <c r="CN87" s="281"/>
      <c r="CO87" s="281"/>
      <c r="CP87" s="281"/>
      <c r="CQ87" s="281"/>
      <c r="CR87" s="281"/>
      <c r="CS87" s="281"/>
      <c r="CT87" s="281"/>
      <c r="CU87" s="281"/>
      <c r="CV87" s="281"/>
      <c r="CW87" s="281"/>
      <c r="CX87" s="281"/>
      <c r="CY87" s="281"/>
      <c r="CZ87" s="281"/>
      <c r="DA87" s="281"/>
      <c r="DB87" s="281"/>
      <c r="DC87" s="281"/>
      <c r="DD87" s="281"/>
      <c r="DE87" s="281"/>
      <c r="DF87" s="281"/>
      <c r="DG87" s="281"/>
      <c r="DH87" s="281"/>
      <c r="DI87" s="281"/>
      <c r="DJ87" s="281"/>
      <c r="DK87" s="281"/>
      <c r="DL87" s="281"/>
      <c r="DM87" s="281"/>
      <c r="DN87" s="281"/>
      <c r="DO87" s="281"/>
      <c r="DP87" s="281"/>
      <c r="DQ87" s="281"/>
      <c r="DR87" s="281"/>
      <c r="DS87" s="281"/>
      <c r="DT87" s="281"/>
      <c r="DU87" s="281"/>
      <c r="DV87" s="281"/>
      <c r="DW87" s="281"/>
      <c r="DX87" s="281"/>
      <c r="DY87" s="281"/>
      <c r="DZ87" s="281"/>
      <c r="EA87" s="281"/>
      <c r="EB87" s="281"/>
      <c r="EC87" s="281"/>
      <c r="ED87" s="281"/>
      <c r="EE87" s="281"/>
      <c r="EF87" s="281"/>
      <c r="EG87" s="281"/>
      <c r="EH87" s="281"/>
      <c r="EI87" s="281"/>
      <c r="EJ87" s="281"/>
      <c r="EK87" s="281"/>
      <c r="EL87" s="281"/>
      <c r="EM87" s="281"/>
      <c r="EN87" s="281"/>
      <c r="EO87" s="281"/>
      <c r="EP87" s="281"/>
      <c r="EQ87" s="281"/>
      <c r="ER87" s="281"/>
      <c r="ES87" s="281"/>
      <c r="ET87" s="281"/>
      <c r="EU87" s="281"/>
      <c r="EV87" s="281"/>
      <c r="EW87" s="281"/>
      <c r="EX87" s="281"/>
      <c r="EY87" s="281"/>
      <c r="EZ87" s="281"/>
      <c r="FA87" s="281"/>
      <c r="FB87" s="281"/>
      <c r="FC87" s="281"/>
      <c r="FD87" s="281"/>
      <c r="FE87" s="281"/>
      <c r="FF87" s="281"/>
      <c r="FG87" s="281"/>
      <c r="FH87" s="281"/>
      <c r="FI87" s="281"/>
      <c r="FJ87" s="281"/>
      <c r="FK87" s="281"/>
      <c r="FL87" s="281"/>
    </row>
    <row r="88" spans="1:168" x14ac:dyDescent="0.25">
      <c r="A88" s="494"/>
      <c r="B88" s="1"/>
      <c r="C88" s="1"/>
      <c r="D88" s="2"/>
      <c r="E88" s="2"/>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281"/>
      <c r="CB88" s="281"/>
      <c r="CC88" s="281"/>
      <c r="CD88" s="281"/>
      <c r="CE88" s="281"/>
      <c r="CF88" s="281"/>
      <c r="CG88" s="281"/>
      <c r="CH88" s="281"/>
      <c r="CI88" s="281"/>
      <c r="CJ88" s="281"/>
      <c r="CK88" s="281"/>
      <c r="CL88" s="281"/>
      <c r="CM88" s="281"/>
      <c r="CN88" s="281"/>
      <c r="CO88" s="281"/>
      <c r="CP88" s="281"/>
      <c r="CQ88" s="281"/>
      <c r="CR88" s="281"/>
      <c r="CS88" s="281"/>
      <c r="CT88" s="281"/>
      <c r="CU88" s="281"/>
      <c r="CV88" s="281"/>
      <c r="CW88" s="281"/>
      <c r="CX88" s="281"/>
      <c r="CY88" s="281"/>
      <c r="CZ88" s="281"/>
      <c r="DA88" s="281"/>
      <c r="DB88" s="281"/>
      <c r="DC88" s="281"/>
      <c r="DD88" s="281"/>
      <c r="DE88" s="281"/>
      <c r="DF88" s="281"/>
      <c r="DG88" s="281"/>
      <c r="DH88" s="281"/>
      <c r="DI88" s="281"/>
      <c r="DJ88" s="281"/>
      <c r="DK88" s="281"/>
      <c r="DL88" s="281"/>
      <c r="DM88" s="281"/>
      <c r="DN88" s="281"/>
      <c r="DO88" s="281"/>
      <c r="DP88" s="281"/>
      <c r="DQ88" s="281"/>
      <c r="DR88" s="281"/>
      <c r="DS88" s="281"/>
      <c r="DT88" s="281"/>
      <c r="DU88" s="281"/>
      <c r="DV88" s="281"/>
      <c r="DW88" s="281"/>
      <c r="DX88" s="281"/>
      <c r="DY88" s="281"/>
      <c r="DZ88" s="281"/>
      <c r="EA88" s="281"/>
      <c r="EB88" s="281"/>
      <c r="EC88" s="281"/>
      <c r="ED88" s="281"/>
      <c r="EE88" s="281"/>
      <c r="EF88" s="281"/>
      <c r="EG88" s="281"/>
      <c r="EH88" s="281"/>
      <c r="EI88" s="281"/>
      <c r="EJ88" s="281"/>
      <c r="EK88" s="281"/>
      <c r="EL88" s="281"/>
      <c r="EM88" s="281"/>
      <c r="EN88" s="281"/>
      <c r="EO88" s="281"/>
      <c r="EP88" s="281"/>
      <c r="EQ88" s="281"/>
      <c r="ER88" s="281"/>
      <c r="ES88" s="281"/>
      <c r="ET88" s="281"/>
      <c r="EU88" s="281"/>
      <c r="EV88" s="281"/>
      <c r="EW88" s="281"/>
      <c r="EX88" s="281"/>
      <c r="EY88" s="281"/>
      <c r="EZ88" s="281"/>
      <c r="FA88" s="281"/>
      <c r="FB88" s="281"/>
      <c r="FC88" s="281"/>
      <c r="FD88" s="281"/>
      <c r="FE88" s="281"/>
      <c r="FF88" s="281"/>
      <c r="FG88" s="281"/>
      <c r="FH88" s="281"/>
      <c r="FI88" s="281"/>
      <c r="FJ88" s="281"/>
      <c r="FK88" s="281"/>
      <c r="FL88" s="281"/>
    </row>
    <row r="89" spans="1:168" x14ac:dyDescent="0.25">
      <c r="A89" s="494"/>
      <c r="B89" s="1"/>
      <c r="C89" s="1"/>
      <c r="D89" s="2"/>
      <c r="E89" s="2"/>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281"/>
      <c r="CB89" s="281"/>
      <c r="CC89" s="281"/>
      <c r="CD89" s="281"/>
      <c r="CE89" s="281"/>
      <c r="CF89" s="281"/>
      <c r="CG89" s="281"/>
      <c r="CH89" s="281"/>
      <c r="CI89" s="281"/>
      <c r="CJ89" s="281"/>
      <c r="CK89" s="281"/>
      <c r="CL89" s="281"/>
      <c r="CM89" s="281"/>
      <c r="CN89" s="281"/>
      <c r="CO89" s="281"/>
      <c r="CP89" s="281"/>
      <c r="CQ89" s="281"/>
      <c r="CR89" s="281"/>
      <c r="CS89" s="281"/>
      <c r="CT89" s="281"/>
      <c r="CU89" s="281"/>
      <c r="CV89" s="281"/>
      <c r="CW89" s="281"/>
      <c r="CX89" s="281"/>
      <c r="CY89" s="281"/>
      <c r="CZ89" s="281"/>
      <c r="DA89" s="281"/>
      <c r="DB89" s="281"/>
      <c r="DC89" s="281"/>
      <c r="DD89" s="281"/>
      <c r="DE89" s="281"/>
      <c r="DF89" s="281"/>
      <c r="DG89" s="281"/>
      <c r="DH89" s="281"/>
      <c r="DI89" s="281"/>
      <c r="DJ89" s="281"/>
      <c r="DK89" s="281"/>
      <c r="DL89" s="281"/>
      <c r="DM89" s="281"/>
      <c r="DN89" s="281"/>
      <c r="DO89" s="281"/>
      <c r="DP89" s="281"/>
      <c r="DQ89" s="281"/>
      <c r="DR89" s="281"/>
      <c r="DS89" s="281"/>
      <c r="DT89" s="281"/>
      <c r="DU89" s="281"/>
      <c r="DV89" s="281"/>
      <c r="DW89" s="281"/>
      <c r="DX89" s="281"/>
      <c r="DY89" s="281"/>
      <c r="DZ89" s="281"/>
      <c r="EA89" s="281"/>
      <c r="EB89" s="281"/>
      <c r="EC89" s="281"/>
      <c r="ED89" s="281"/>
      <c r="EE89" s="281"/>
      <c r="EF89" s="281"/>
      <c r="EG89" s="281"/>
      <c r="EH89" s="281"/>
      <c r="EI89" s="281"/>
      <c r="EJ89" s="281"/>
      <c r="EK89" s="281"/>
      <c r="EL89" s="281"/>
      <c r="EM89" s="281"/>
      <c r="EN89" s="281"/>
      <c r="EO89" s="281"/>
      <c r="EP89" s="281"/>
      <c r="EQ89" s="281"/>
      <c r="ER89" s="281"/>
      <c r="ES89" s="281"/>
      <c r="ET89" s="281"/>
      <c r="EU89" s="281"/>
      <c r="EV89" s="281"/>
      <c r="EW89" s="281"/>
      <c r="EX89" s="281"/>
      <c r="EY89" s="281"/>
      <c r="EZ89" s="281"/>
      <c r="FA89" s="281"/>
      <c r="FB89" s="281"/>
      <c r="FC89" s="281"/>
      <c r="FD89" s="281"/>
      <c r="FE89" s="281"/>
      <c r="FF89" s="281"/>
      <c r="FG89" s="281"/>
      <c r="FH89" s="281"/>
      <c r="FI89" s="281"/>
      <c r="FJ89" s="281"/>
      <c r="FK89" s="281"/>
      <c r="FL89" s="281"/>
    </row>
    <row r="90" spans="1:168" x14ac:dyDescent="0.25">
      <c r="A90" s="494"/>
      <c r="B90" s="1"/>
      <c r="C90" s="1"/>
      <c r="D90" s="2"/>
      <c r="E90" s="2"/>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281"/>
      <c r="CB90" s="281"/>
      <c r="CC90" s="281"/>
      <c r="CD90" s="281"/>
      <c r="CE90" s="281"/>
      <c r="CF90" s="281"/>
      <c r="CG90" s="281"/>
      <c r="CH90" s="281"/>
      <c r="CI90" s="281"/>
      <c r="CJ90" s="281"/>
      <c r="CK90" s="281"/>
      <c r="CL90" s="281"/>
      <c r="CM90" s="281"/>
      <c r="CN90" s="281"/>
      <c r="CO90" s="281"/>
      <c r="CP90" s="281"/>
      <c r="CQ90" s="281"/>
      <c r="CR90" s="281"/>
      <c r="CS90" s="281"/>
      <c r="CT90" s="281"/>
      <c r="CU90" s="281"/>
      <c r="CV90" s="281"/>
      <c r="CW90" s="281"/>
      <c r="CX90" s="281"/>
      <c r="CY90" s="281"/>
      <c r="CZ90" s="281"/>
      <c r="DA90" s="281"/>
      <c r="DB90" s="281"/>
      <c r="DC90" s="281"/>
      <c r="DD90" s="281"/>
      <c r="DE90" s="281"/>
      <c r="DF90" s="281"/>
      <c r="DG90" s="281"/>
      <c r="DH90" s="281"/>
      <c r="DI90" s="281"/>
      <c r="DJ90" s="281"/>
      <c r="DK90" s="281"/>
      <c r="DL90" s="281"/>
      <c r="DM90" s="281"/>
      <c r="DN90" s="281"/>
      <c r="DO90" s="281"/>
      <c r="DP90" s="281"/>
      <c r="DQ90" s="281"/>
      <c r="DR90" s="281"/>
      <c r="DS90" s="281"/>
      <c r="DT90" s="281"/>
      <c r="DU90" s="281"/>
      <c r="DV90" s="281"/>
      <c r="DW90" s="281"/>
      <c r="DX90" s="281"/>
      <c r="DY90" s="281"/>
      <c r="DZ90" s="281"/>
      <c r="EA90" s="281"/>
      <c r="EB90" s="281"/>
      <c r="EC90" s="281"/>
      <c r="ED90" s="281"/>
      <c r="EE90" s="281"/>
      <c r="EF90" s="281"/>
      <c r="EG90" s="281"/>
      <c r="EH90" s="281"/>
      <c r="EI90" s="281"/>
      <c r="EJ90" s="281"/>
      <c r="EK90" s="281"/>
      <c r="EL90" s="281"/>
      <c r="EM90" s="281"/>
      <c r="EN90" s="281"/>
      <c r="EO90" s="281"/>
      <c r="EP90" s="281"/>
      <c r="EQ90" s="281"/>
      <c r="ER90" s="281"/>
      <c r="ES90" s="281"/>
      <c r="ET90" s="281"/>
      <c r="EU90" s="281"/>
      <c r="EV90" s="281"/>
      <c r="EW90" s="281"/>
      <c r="EX90" s="281"/>
      <c r="EY90" s="281"/>
      <c r="EZ90" s="281"/>
      <c r="FA90" s="281"/>
      <c r="FB90" s="281"/>
      <c r="FC90" s="281"/>
      <c r="FD90" s="281"/>
      <c r="FE90" s="281"/>
      <c r="FF90" s="281"/>
      <c r="FG90" s="281"/>
      <c r="FH90" s="281"/>
      <c r="FI90" s="281"/>
      <c r="FJ90" s="281"/>
      <c r="FK90" s="281"/>
      <c r="FL90" s="281"/>
    </row>
    <row r="91" spans="1:168" x14ac:dyDescent="0.25">
      <c r="A91" s="494"/>
      <c r="B91" s="1"/>
      <c r="C91" s="1"/>
      <c r="D91" s="2"/>
      <c r="E91" s="2"/>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281"/>
      <c r="CB91" s="281"/>
      <c r="CC91" s="281"/>
      <c r="CD91" s="281"/>
      <c r="CE91" s="281"/>
      <c r="CF91" s="281"/>
      <c r="CG91" s="281"/>
      <c r="CH91" s="281"/>
      <c r="CI91" s="281"/>
      <c r="CJ91" s="281"/>
      <c r="CK91" s="281"/>
      <c r="CL91" s="281"/>
      <c r="CM91" s="281"/>
      <c r="CN91" s="281"/>
      <c r="CO91" s="281"/>
      <c r="CP91" s="281"/>
      <c r="CQ91" s="281"/>
      <c r="CR91" s="281"/>
      <c r="CS91" s="281"/>
      <c r="CT91" s="281"/>
      <c r="CU91" s="281"/>
      <c r="CV91" s="281"/>
      <c r="CW91" s="281"/>
      <c r="CX91" s="281"/>
      <c r="CY91" s="281"/>
      <c r="CZ91" s="281"/>
      <c r="DA91" s="281"/>
      <c r="DB91" s="281"/>
      <c r="DC91" s="281"/>
      <c r="DD91" s="281"/>
      <c r="DE91" s="281"/>
      <c r="DF91" s="281"/>
      <c r="DG91" s="281"/>
      <c r="DH91" s="281"/>
      <c r="DI91" s="281"/>
      <c r="DJ91" s="281"/>
      <c r="DK91" s="281"/>
      <c r="DL91" s="281"/>
      <c r="DM91" s="281"/>
      <c r="DN91" s="281"/>
      <c r="DO91" s="281"/>
      <c r="DP91" s="281"/>
      <c r="DQ91" s="281"/>
      <c r="DR91" s="281"/>
      <c r="DS91" s="281"/>
      <c r="DT91" s="281"/>
      <c r="DU91" s="281"/>
      <c r="DV91" s="281"/>
      <c r="DW91" s="281"/>
      <c r="DX91" s="281"/>
      <c r="DY91" s="281"/>
      <c r="DZ91" s="281"/>
      <c r="EA91" s="281"/>
      <c r="EB91" s="281"/>
      <c r="EC91" s="281"/>
      <c r="ED91" s="281"/>
      <c r="EE91" s="281"/>
      <c r="EF91" s="281"/>
      <c r="EG91" s="281"/>
      <c r="EH91" s="281"/>
      <c r="EI91" s="281"/>
      <c r="EJ91" s="281"/>
      <c r="EK91" s="281"/>
      <c r="EL91" s="281"/>
      <c r="EM91" s="281"/>
      <c r="EN91" s="281"/>
      <c r="EO91" s="281"/>
      <c r="EP91" s="281"/>
      <c r="EQ91" s="281"/>
      <c r="ER91" s="281"/>
      <c r="ES91" s="281"/>
      <c r="ET91" s="281"/>
      <c r="EU91" s="281"/>
      <c r="EV91" s="281"/>
      <c r="EW91" s="281"/>
      <c r="EX91" s="281"/>
      <c r="EY91" s="281"/>
      <c r="EZ91" s="281"/>
      <c r="FA91" s="281"/>
      <c r="FB91" s="281"/>
      <c r="FC91" s="281"/>
      <c r="FD91" s="281"/>
      <c r="FE91" s="281"/>
      <c r="FF91" s="281"/>
      <c r="FG91" s="281"/>
      <c r="FH91" s="281"/>
      <c r="FI91" s="281"/>
      <c r="FJ91" s="281"/>
      <c r="FK91" s="281"/>
      <c r="FL91" s="281"/>
    </row>
    <row r="92" spans="1:168" x14ac:dyDescent="0.25">
      <c r="A92" s="494"/>
      <c r="B92" s="1"/>
      <c r="C92" s="1"/>
      <c r="D92" s="2"/>
      <c r="E92" s="2"/>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281"/>
      <c r="CB92" s="281"/>
      <c r="CC92" s="281"/>
      <c r="CD92" s="281"/>
      <c r="CE92" s="281"/>
      <c r="CF92" s="281"/>
      <c r="CG92" s="281"/>
      <c r="CH92" s="281"/>
      <c r="CI92" s="281"/>
      <c r="CJ92" s="281"/>
      <c r="CK92" s="281"/>
      <c r="CL92" s="281"/>
      <c r="CM92" s="281"/>
      <c r="CN92" s="281"/>
      <c r="CO92" s="281"/>
      <c r="CP92" s="281"/>
      <c r="CQ92" s="281"/>
      <c r="CR92" s="281"/>
      <c r="CS92" s="281"/>
      <c r="CT92" s="281"/>
      <c r="CU92" s="281"/>
      <c r="CV92" s="281"/>
      <c r="CW92" s="281"/>
      <c r="CX92" s="281"/>
      <c r="CY92" s="281"/>
      <c r="CZ92" s="281"/>
      <c r="DA92" s="281"/>
      <c r="DB92" s="281"/>
      <c r="DC92" s="281"/>
      <c r="DD92" s="281"/>
      <c r="DE92" s="281"/>
      <c r="DF92" s="281"/>
      <c r="DG92" s="281"/>
      <c r="DH92" s="281"/>
      <c r="DI92" s="281"/>
      <c r="DJ92" s="281"/>
      <c r="DK92" s="281"/>
      <c r="DL92" s="281"/>
      <c r="DM92" s="281"/>
      <c r="DN92" s="281"/>
      <c r="DO92" s="281"/>
      <c r="DP92" s="281"/>
      <c r="DQ92" s="281"/>
      <c r="DR92" s="281"/>
      <c r="DS92" s="281"/>
      <c r="DT92" s="281"/>
      <c r="DU92" s="281"/>
      <c r="DV92" s="281"/>
      <c r="DW92" s="281"/>
      <c r="DX92" s="281"/>
      <c r="DY92" s="281"/>
      <c r="DZ92" s="281"/>
      <c r="EA92" s="281"/>
      <c r="EB92" s="281"/>
      <c r="EC92" s="281"/>
      <c r="ED92" s="281"/>
      <c r="EE92" s="281"/>
      <c r="EF92" s="281"/>
      <c r="EG92" s="281"/>
      <c r="EH92" s="281"/>
      <c r="EI92" s="281"/>
      <c r="EJ92" s="281"/>
      <c r="EK92" s="281"/>
      <c r="EL92" s="281"/>
      <c r="EM92" s="281"/>
      <c r="EN92" s="281"/>
      <c r="EO92" s="281"/>
      <c r="EP92" s="281"/>
      <c r="EQ92" s="281"/>
      <c r="ER92" s="281"/>
      <c r="ES92" s="281"/>
      <c r="ET92" s="281"/>
      <c r="EU92" s="281"/>
      <c r="EV92" s="281"/>
      <c r="EW92" s="281"/>
      <c r="EX92" s="281"/>
      <c r="EY92" s="281"/>
      <c r="EZ92" s="281"/>
      <c r="FA92" s="281"/>
      <c r="FB92" s="281"/>
      <c r="FC92" s="281"/>
      <c r="FD92" s="281"/>
      <c r="FE92" s="281"/>
      <c r="FF92" s="281"/>
      <c r="FG92" s="281"/>
      <c r="FH92" s="281"/>
      <c r="FI92" s="281"/>
      <c r="FJ92" s="281"/>
      <c r="FK92" s="281"/>
      <c r="FL92" s="281"/>
    </row>
    <row r="93" spans="1:168" x14ac:dyDescent="0.25">
      <c r="A93" s="494"/>
      <c r="B93" s="1"/>
      <c r="C93" s="1"/>
      <c r="D93" s="2"/>
      <c r="E93" s="2"/>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281"/>
      <c r="CB93" s="281"/>
      <c r="CC93" s="281"/>
      <c r="CD93" s="281"/>
      <c r="CE93" s="281"/>
      <c r="CF93" s="281"/>
      <c r="CG93" s="281"/>
      <c r="CH93" s="281"/>
      <c r="CI93" s="281"/>
      <c r="CJ93" s="281"/>
      <c r="CK93" s="281"/>
      <c r="CL93" s="281"/>
      <c r="CM93" s="281"/>
      <c r="CN93" s="281"/>
      <c r="CO93" s="281"/>
      <c r="CP93" s="281"/>
      <c r="CQ93" s="281"/>
      <c r="CR93" s="281"/>
      <c r="CS93" s="281"/>
      <c r="CT93" s="281"/>
      <c r="CU93" s="281"/>
      <c r="CV93" s="281"/>
      <c r="CW93" s="281"/>
      <c r="CX93" s="281"/>
      <c r="CY93" s="281"/>
      <c r="CZ93" s="281"/>
      <c r="DA93" s="281"/>
      <c r="DB93" s="281"/>
      <c r="DC93" s="281"/>
      <c r="DD93" s="281"/>
      <c r="DE93" s="281"/>
      <c r="DF93" s="281"/>
      <c r="DG93" s="281"/>
      <c r="DH93" s="281"/>
      <c r="DI93" s="281"/>
      <c r="DJ93" s="281"/>
      <c r="DK93" s="281"/>
      <c r="DL93" s="281"/>
      <c r="DM93" s="281"/>
      <c r="DN93" s="281"/>
      <c r="DO93" s="281"/>
      <c r="DP93" s="281"/>
      <c r="DQ93" s="281"/>
      <c r="DR93" s="281"/>
      <c r="DS93" s="281"/>
      <c r="DT93" s="281"/>
      <c r="DU93" s="281"/>
      <c r="DV93" s="281"/>
      <c r="DW93" s="281"/>
      <c r="DX93" s="281"/>
      <c r="DY93" s="281"/>
      <c r="DZ93" s="281"/>
      <c r="EA93" s="281"/>
      <c r="EB93" s="281"/>
      <c r="EC93" s="281"/>
      <c r="ED93" s="281"/>
      <c r="EE93" s="281"/>
      <c r="EF93" s="281"/>
      <c r="EG93" s="281"/>
      <c r="EH93" s="281"/>
      <c r="EI93" s="281"/>
      <c r="EJ93" s="281"/>
      <c r="EK93" s="281"/>
      <c r="EL93" s="281"/>
      <c r="EM93" s="281"/>
      <c r="EN93" s="281"/>
      <c r="EO93" s="281"/>
      <c r="EP93" s="281"/>
      <c r="EQ93" s="281"/>
      <c r="ER93" s="281"/>
      <c r="ES93" s="281"/>
      <c r="ET93" s="281"/>
      <c r="EU93" s="281"/>
      <c r="EV93" s="281"/>
      <c r="EW93" s="281"/>
      <c r="EX93" s="281"/>
      <c r="EY93" s="281"/>
      <c r="EZ93" s="281"/>
      <c r="FA93" s="281"/>
      <c r="FB93" s="281"/>
      <c r="FC93" s="281"/>
      <c r="FD93" s="281"/>
      <c r="FE93" s="281"/>
      <c r="FF93" s="281"/>
      <c r="FG93" s="281"/>
      <c r="FH93" s="281"/>
      <c r="FI93" s="281"/>
      <c r="FJ93" s="281"/>
      <c r="FK93" s="281"/>
      <c r="FL93" s="281"/>
    </row>
    <row r="94" spans="1:168" x14ac:dyDescent="0.25">
      <c r="A94" s="494"/>
      <c r="B94" s="1"/>
      <c r="C94" s="1"/>
      <c r="D94" s="2"/>
      <c r="E94" s="2"/>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281"/>
      <c r="CB94" s="281"/>
      <c r="CC94" s="281"/>
      <c r="CD94" s="281"/>
      <c r="CE94" s="281"/>
      <c r="CF94" s="281"/>
      <c r="CG94" s="281"/>
      <c r="CH94" s="281"/>
      <c r="CI94" s="281"/>
      <c r="CJ94" s="281"/>
      <c r="CK94" s="281"/>
      <c r="CL94" s="281"/>
      <c r="CM94" s="281"/>
      <c r="CN94" s="281"/>
      <c r="CO94" s="281"/>
      <c r="CP94" s="281"/>
      <c r="CQ94" s="281"/>
      <c r="CR94" s="281"/>
      <c r="CS94" s="281"/>
      <c r="CT94" s="281"/>
      <c r="CU94" s="281"/>
      <c r="CV94" s="281"/>
      <c r="CW94" s="281"/>
      <c r="CX94" s="281"/>
      <c r="CY94" s="281"/>
      <c r="CZ94" s="281"/>
      <c r="DA94" s="281"/>
      <c r="DB94" s="281"/>
      <c r="DC94" s="281"/>
      <c r="DD94" s="281"/>
      <c r="DE94" s="281"/>
      <c r="DF94" s="281"/>
      <c r="DG94" s="281"/>
      <c r="DH94" s="281"/>
      <c r="DI94" s="281"/>
      <c r="DJ94" s="281"/>
      <c r="DK94" s="281"/>
      <c r="DL94" s="281"/>
      <c r="DM94" s="281"/>
      <c r="DN94" s="281"/>
      <c r="DO94" s="281"/>
      <c r="DP94" s="281"/>
      <c r="DQ94" s="281"/>
      <c r="DR94" s="281"/>
      <c r="DS94" s="281"/>
      <c r="DT94" s="281"/>
      <c r="DU94" s="281"/>
      <c r="DV94" s="281"/>
      <c r="DW94" s="281"/>
      <c r="DX94" s="281"/>
      <c r="DY94" s="281"/>
      <c r="DZ94" s="281"/>
      <c r="EA94" s="281"/>
      <c r="EB94" s="281"/>
      <c r="EC94" s="281"/>
      <c r="ED94" s="281"/>
      <c r="EE94" s="281"/>
      <c r="EF94" s="281"/>
      <c r="EG94" s="281"/>
      <c r="EH94" s="281"/>
      <c r="EI94" s="281"/>
      <c r="EJ94" s="281"/>
      <c r="EK94" s="281"/>
      <c r="EL94" s="281"/>
      <c r="EM94" s="281"/>
      <c r="EN94" s="281"/>
      <c r="EO94" s="281"/>
      <c r="EP94" s="281"/>
      <c r="EQ94" s="281"/>
      <c r="ER94" s="281"/>
      <c r="ES94" s="281"/>
      <c r="ET94" s="281"/>
      <c r="EU94" s="281"/>
      <c r="EV94" s="281"/>
      <c r="EW94" s="281"/>
      <c r="EX94" s="281"/>
      <c r="EY94" s="281"/>
      <c r="EZ94" s="281"/>
      <c r="FA94" s="281"/>
      <c r="FB94" s="281"/>
      <c r="FC94" s="281"/>
      <c r="FD94" s="281"/>
      <c r="FE94" s="281"/>
      <c r="FF94" s="281"/>
      <c r="FG94" s="281"/>
      <c r="FH94" s="281"/>
      <c r="FI94" s="281"/>
      <c r="FJ94" s="281"/>
      <c r="FK94" s="281"/>
      <c r="FL94" s="281"/>
    </row>
    <row r="95" spans="1:168" x14ac:dyDescent="0.25">
      <c r="A95" s="494"/>
      <c r="B95" s="1"/>
      <c r="C95" s="1"/>
      <c r="D95" s="2"/>
      <c r="E95" s="2"/>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281"/>
      <c r="CB95" s="281"/>
      <c r="CC95" s="281"/>
      <c r="CD95" s="281"/>
      <c r="CE95" s="281"/>
      <c r="CF95" s="281"/>
      <c r="CG95" s="281"/>
      <c r="CH95" s="281"/>
      <c r="CI95" s="281"/>
      <c r="CJ95" s="281"/>
      <c r="CK95" s="281"/>
      <c r="CL95" s="281"/>
      <c r="CM95" s="281"/>
      <c r="CN95" s="281"/>
      <c r="CO95" s="281"/>
      <c r="CP95" s="281"/>
      <c r="CQ95" s="281"/>
      <c r="CR95" s="281"/>
      <c r="CS95" s="281"/>
      <c r="CT95" s="281"/>
      <c r="CU95" s="281"/>
      <c r="CV95" s="281"/>
      <c r="CW95" s="281"/>
      <c r="CX95" s="281"/>
      <c r="CY95" s="281"/>
      <c r="CZ95" s="281"/>
      <c r="DA95" s="281"/>
      <c r="DB95" s="281"/>
      <c r="DC95" s="281"/>
      <c r="DD95" s="281"/>
      <c r="DE95" s="281"/>
      <c r="DF95" s="281"/>
      <c r="DG95" s="281"/>
      <c r="DH95" s="281"/>
      <c r="DI95" s="281"/>
      <c r="DJ95" s="281"/>
      <c r="DK95" s="281"/>
      <c r="DL95" s="281"/>
      <c r="DM95" s="281"/>
      <c r="DN95" s="281"/>
      <c r="DO95" s="281"/>
      <c r="DP95" s="281"/>
      <c r="DQ95" s="281"/>
      <c r="DR95" s="281"/>
      <c r="DS95" s="281"/>
      <c r="DT95" s="281"/>
      <c r="DU95" s="281"/>
      <c r="DV95" s="281"/>
      <c r="DW95" s="281"/>
      <c r="DX95" s="281"/>
      <c r="DY95" s="281"/>
      <c r="DZ95" s="281"/>
      <c r="EA95" s="281"/>
      <c r="EB95" s="281"/>
      <c r="EC95" s="281"/>
      <c r="ED95" s="281"/>
      <c r="EE95" s="281"/>
      <c r="EF95" s="281"/>
      <c r="EG95" s="281"/>
      <c r="EH95" s="281"/>
      <c r="EI95" s="281"/>
      <c r="EJ95" s="281"/>
      <c r="EK95" s="281"/>
      <c r="EL95" s="281"/>
      <c r="EM95" s="281"/>
      <c r="EN95" s="281"/>
      <c r="EO95" s="281"/>
      <c r="EP95" s="281"/>
      <c r="EQ95" s="281"/>
      <c r="ER95" s="281"/>
      <c r="ES95" s="281"/>
      <c r="ET95" s="281"/>
      <c r="EU95" s="281"/>
      <c r="EV95" s="281"/>
      <c r="EW95" s="281"/>
      <c r="EX95" s="281"/>
      <c r="EY95" s="281"/>
      <c r="EZ95" s="281"/>
      <c r="FA95" s="281"/>
      <c r="FB95" s="281"/>
      <c r="FC95" s="281"/>
      <c r="FD95" s="281"/>
      <c r="FE95" s="281"/>
      <c r="FF95" s="281"/>
      <c r="FG95" s="281"/>
      <c r="FH95" s="281"/>
      <c r="FI95" s="281"/>
      <c r="FJ95" s="281"/>
      <c r="FK95" s="281"/>
      <c r="FL95" s="281"/>
    </row>
    <row r="130" spans="1:168" hidden="1" x14ac:dyDescent="0.25"/>
    <row r="131" spans="1:168" hidden="1" x14ac:dyDescent="0.25">
      <c r="A131" s="28"/>
      <c r="C131" s="501"/>
      <c r="D131" s="502" t="str">
        <f>"No Findings have been identified for this " &amp; dmyTopic &amp; " at this time."</f>
        <v>No Findings have been identified for this Topic at this time.</v>
      </c>
      <c r="E131" s="503"/>
      <c r="G131" s="192"/>
      <c r="H131" s="244"/>
      <c r="I131" s="180"/>
      <c r="K131" s="192"/>
      <c r="Q131" s="1"/>
      <c r="R131" s="11"/>
      <c r="S131" s="8"/>
      <c r="T131" s="8"/>
      <c r="U131" s="8"/>
      <c r="V131" s="122"/>
      <c r="W131" s="65"/>
      <c r="X131" s="11"/>
      <c r="Y131" s="8"/>
      <c r="Z131" s="8"/>
      <c r="AA131" s="8"/>
      <c r="AB131" s="8"/>
      <c r="AC131" s="12"/>
      <c r="AD131" s="8"/>
      <c r="AE131" s="8"/>
      <c r="AF131" s="8"/>
      <c r="AG131" s="8"/>
      <c r="AH131" s="8"/>
      <c r="AI131" s="8"/>
      <c r="AJ131" s="8"/>
      <c r="AK131" s="8"/>
      <c r="AL131" s="8"/>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228"/>
      <c r="CA131" s="281"/>
      <c r="CB131" s="281"/>
      <c r="CC131" s="281"/>
      <c r="CD131" s="281"/>
      <c r="CE131" s="281"/>
      <c r="CF131" s="281"/>
      <c r="CG131" s="281"/>
      <c r="CH131" s="281"/>
      <c r="CI131" s="281"/>
      <c r="CJ131" s="281"/>
      <c r="CK131" s="281"/>
      <c r="CL131" s="281"/>
      <c r="CM131" s="281"/>
      <c r="CN131" s="281"/>
      <c r="CO131" s="281"/>
      <c r="CP131" s="281"/>
      <c r="CQ131" s="281"/>
      <c r="CR131" s="281"/>
      <c r="CS131" s="281"/>
      <c r="CT131" s="281"/>
      <c r="CU131" s="281"/>
      <c r="CV131" s="281"/>
      <c r="CW131" s="281"/>
      <c r="CX131" s="281"/>
      <c r="CY131" s="281"/>
      <c r="CZ131" s="281"/>
      <c r="DA131" s="281"/>
      <c r="DB131" s="281"/>
      <c r="DC131" s="281"/>
      <c r="DD131" s="281"/>
      <c r="DE131" s="281"/>
      <c r="DF131" s="281"/>
      <c r="DG131" s="281"/>
      <c r="DH131" s="281"/>
      <c r="DI131" s="281"/>
      <c r="DJ131" s="281"/>
      <c r="DK131" s="281"/>
      <c r="DL131" s="281"/>
      <c r="DM131" s="281"/>
      <c r="DN131" s="281"/>
      <c r="DO131" s="281"/>
      <c r="DP131" s="281"/>
      <c r="DQ131" s="281"/>
      <c r="DR131" s="281"/>
      <c r="DS131" s="281"/>
      <c r="DT131" s="281"/>
      <c r="DU131" s="281"/>
      <c r="DV131" s="281"/>
      <c r="DW131" s="281"/>
      <c r="DX131" s="281"/>
      <c r="DY131" s="281"/>
      <c r="DZ131" s="281"/>
      <c r="EA131" s="281"/>
      <c r="EB131" s="281"/>
      <c r="EC131" s="281"/>
      <c r="ED131" s="281"/>
      <c r="EE131" s="281"/>
      <c r="EF131" s="281"/>
      <c r="EG131" s="281"/>
      <c r="EH131" s="281"/>
      <c r="EI131" s="281"/>
      <c r="EJ131" s="281"/>
      <c r="EK131" s="281"/>
      <c r="EL131" s="281"/>
      <c r="EM131" s="281"/>
      <c r="EN131" s="281"/>
      <c r="EO131" s="281"/>
      <c r="EP131" s="281"/>
      <c r="EQ131" s="281"/>
      <c r="ER131" s="281"/>
      <c r="ES131" s="281"/>
      <c r="ET131" s="281"/>
      <c r="EU131" s="281"/>
      <c r="EV131" s="281"/>
      <c r="EW131" s="281"/>
      <c r="EX131" s="281"/>
      <c r="EY131" s="281"/>
      <c r="EZ131" s="281"/>
      <c r="FA131" s="281"/>
      <c r="FB131" s="281"/>
      <c r="FC131" s="281"/>
      <c r="FD131" s="281"/>
      <c r="FE131" s="281"/>
      <c r="FF131" s="281"/>
      <c r="FG131" s="281"/>
      <c r="FH131" s="281"/>
      <c r="FI131" s="281"/>
      <c r="FJ131" s="281"/>
      <c r="FK131" s="281"/>
      <c r="FL131" s="281"/>
    </row>
    <row r="132" spans="1:168" hidden="1" x14ac:dyDescent="0.25">
      <c r="A132" s="28"/>
      <c r="C132" s="501"/>
      <c r="D132" s="502"/>
      <c r="E132" s="503"/>
      <c r="G132" s="192"/>
      <c r="H132" s="244"/>
      <c r="I132" s="180"/>
      <c r="K132" s="192"/>
      <c r="Q132" s="1"/>
      <c r="R132" s="11"/>
      <c r="S132" s="8"/>
      <c r="T132" s="8"/>
      <c r="U132" s="8"/>
      <c r="V132" s="122"/>
      <c r="W132" s="65"/>
      <c r="X132" s="11"/>
      <c r="Y132" s="8"/>
      <c r="Z132" s="8"/>
      <c r="AA132" s="8"/>
      <c r="AB132" s="8"/>
      <c r="AC132" s="12"/>
      <c r="AD132" s="8"/>
      <c r="AE132" s="8"/>
      <c r="AF132" s="8"/>
      <c r="AG132" s="8"/>
      <c r="AH132" s="8"/>
      <c r="AI132" s="8"/>
      <c r="AJ132" s="8"/>
      <c r="AK132" s="8"/>
      <c r="AL132" s="8"/>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228"/>
      <c r="CA132" s="281"/>
      <c r="CB132" s="281"/>
      <c r="CC132" s="281"/>
      <c r="CD132" s="281"/>
      <c r="CE132" s="281"/>
      <c r="CF132" s="281"/>
      <c r="CG132" s="281"/>
      <c r="CH132" s="281"/>
      <c r="CI132" s="281"/>
      <c r="CJ132" s="281"/>
      <c r="CK132" s="281"/>
      <c r="CL132" s="281"/>
      <c r="CM132" s="281"/>
      <c r="CN132" s="281"/>
      <c r="CO132" s="281"/>
      <c r="CP132" s="281"/>
      <c r="CQ132" s="281"/>
      <c r="CR132" s="281"/>
      <c r="CS132" s="281"/>
      <c r="CT132" s="281"/>
      <c r="CU132" s="281"/>
      <c r="CV132" s="281"/>
      <c r="CW132" s="281"/>
      <c r="CX132" s="281"/>
      <c r="CY132" s="281"/>
      <c r="CZ132" s="281"/>
      <c r="DA132" s="281"/>
      <c r="DB132" s="281"/>
      <c r="DC132" s="281"/>
      <c r="DD132" s="281"/>
      <c r="DE132" s="281"/>
      <c r="DF132" s="281"/>
      <c r="DG132" s="281"/>
      <c r="DH132" s="281"/>
      <c r="DI132" s="281"/>
      <c r="DJ132" s="281"/>
      <c r="DK132" s="281"/>
      <c r="DL132" s="281"/>
      <c r="DM132" s="281"/>
      <c r="DN132" s="281"/>
      <c r="DO132" s="281"/>
      <c r="DP132" s="281"/>
      <c r="DQ132" s="281"/>
      <c r="DR132" s="281"/>
      <c r="DS132" s="281"/>
      <c r="DT132" s="281"/>
      <c r="DU132" s="281"/>
      <c r="DV132" s="281"/>
      <c r="DW132" s="281"/>
      <c r="DX132" s="281"/>
      <c r="DY132" s="281"/>
      <c r="DZ132" s="281"/>
      <c r="EA132" s="281"/>
      <c r="EB132" s="281"/>
      <c r="EC132" s="281"/>
      <c r="ED132" s="281"/>
      <c r="EE132" s="281"/>
      <c r="EF132" s="281"/>
      <c r="EG132" s="281"/>
      <c r="EH132" s="281"/>
      <c r="EI132" s="281"/>
      <c r="EJ132" s="281"/>
      <c r="EK132" s="281"/>
      <c r="EL132" s="281"/>
      <c r="EM132" s="281"/>
      <c r="EN132" s="281"/>
      <c r="EO132" s="281"/>
      <c r="EP132" s="281"/>
      <c r="EQ132" s="281"/>
      <c r="ER132" s="281"/>
      <c r="ES132" s="281"/>
      <c r="ET132" s="281"/>
      <c r="EU132" s="281"/>
      <c r="EV132" s="281"/>
      <c r="EW132" s="281"/>
      <c r="EX132" s="281"/>
      <c r="EY132" s="281"/>
      <c r="EZ132" s="281"/>
      <c r="FA132" s="281"/>
      <c r="FB132" s="281"/>
      <c r="FC132" s="281"/>
      <c r="FD132" s="281"/>
      <c r="FE132" s="281"/>
      <c r="FF132" s="281"/>
      <c r="FG132" s="281"/>
      <c r="FH132" s="281"/>
      <c r="FI132" s="281"/>
      <c r="FJ132" s="281"/>
      <c r="FK132" s="281"/>
      <c r="FL132" s="281"/>
    </row>
    <row r="133" spans="1:168" hidden="1" x14ac:dyDescent="0.25"/>
    <row r="134" spans="1:168" hidden="1" x14ac:dyDescent="0.25"/>
    <row r="135" spans="1:168" ht="15" hidden="1" x14ac:dyDescent="0.25">
      <c r="A135" s="28"/>
      <c r="B135">
        <v>3</v>
      </c>
      <c r="C135" s="512"/>
      <c r="D135" s="513">
        <f ca="1">OFFSET(D135,-2,0)+1</f>
        <v>1</v>
      </c>
      <c r="E135" s="479"/>
      <c r="F135" s="249"/>
      <c r="G135" s="250"/>
      <c r="H135" s="247"/>
      <c r="I135" s="183"/>
      <c r="J135" s="514"/>
      <c r="K135" s="192"/>
      <c r="Q135" s="1"/>
      <c r="R135" s="11" t="b">
        <f>IF(F135=CHAR(80),TRUE,FALSE)</f>
        <v>0</v>
      </c>
      <c r="S135" s="8" t="b">
        <f>IF(G135=CHAR(80),TRUE,FALSE)</f>
        <v>0</v>
      </c>
      <c r="T135" s="8" t="b">
        <f>IF(H135=CHAR(80),TRUE,FALSE)</f>
        <v>0</v>
      </c>
      <c r="U135" s="8" t="b">
        <f>IF(I135=CHAR(80),TRUE,FALSE)</f>
        <v>0</v>
      </c>
      <c r="V135" s="122"/>
      <c r="W135" s="515">
        <f>COUNTIF(R135:V135,TRUE)</f>
        <v>0</v>
      </c>
      <c r="X135" s="219" t="str">
        <f t="shared" ref="X135:AB136" si="175">IF(R135=TRUE,1,"")</f>
        <v/>
      </c>
      <c r="Y135" s="144" t="str">
        <f t="shared" si="175"/>
        <v/>
      </c>
      <c r="Z135" s="144" t="str">
        <f t="shared" si="175"/>
        <v/>
      </c>
      <c r="AA135" s="144" t="str">
        <f t="shared" si="175"/>
        <v/>
      </c>
      <c r="AB135" s="144" t="str">
        <f t="shared" si="175"/>
        <v/>
      </c>
      <c r="AC135" s="218" t="str">
        <f>IF(SUM(X135:AA135)&gt;0,1,"")</f>
        <v/>
      </c>
      <c r="AD135" s="8"/>
      <c r="AE135" s="8"/>
      <c r="AF135" s="8"/>
      <c r="AG135" s="8"/>
      <c r="AH135" s="8"/>
      <c r="AI135" s="8"/>
      <c r="AJ135" s="8"/>
      <c r="AK135" s="8"/>
      <c r="AL135" s="8"/>
      <c r="AM135" s="147"/>
      <c r="AN135" s="159"/>
      <c r="AO135" s="172"/>
      <c r="AP135" s="1"/>
      <c r="AQ135" s="1"/>
      <c r="AR135" s="172"/>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228"/>
      <c r="CA135" s="281"/>
      <c r="CB135" s="281"/>
      <c r="CC135" s="281"/>
      <c r="CD135" s="281"/>
      <c r="CE135" s="281"/>
      <c r="CF135" s="281"/>
      <c r="CG135" s="281"/>
      <c r="CH135" s="281"/>
      <c r="CI135" s="281"/>
      <c r="CJ135" s="281"/>
      <c r="CK135" s="281"/>
      <c r="CL135" s="281"/>
      <c r="CM135" s="281"/>
      <c r="CN135" s="281"/>
      <c r="CO135" s="281"/>
      <c r="CP135" s="281"/>
      <c r="CQ135" s="281"/>
      <c r="CR135" s="281"/>
      <c r="CS135" s="281"/>
      <c r="CT135" s="281"/>
      <c r="CU135" s="281"/>
      <c r="CV135" s="281"/>
      <c r="CW135" s="281"/>
      <c r="CX135" s="281"/>
      <c r="CY135" s="281"/>
      <c r="CZ135" s="281"/>
      <c r="DA135" s="281"/>
      <c r="DB135" s="281"/>
      <c r="DC135" s="281"/>
      <c r="DD135" s="281"/>
      <c r="DE135" s="281"/>
      <c r="DF135" s="281"/>
      <c r="DG135" s="281"/>
      <c r="DH135" s="281"/>
      <c r="DI135" s="281"/>
      <c r="DJ135" s="281"/>
      <c r="DK135" s="281"/>
      <c r="DL135" s="281"/>
      <c r="DM135" s="281"/>
      <c r="DN135" s="281"/>
      <c r="DO135" s="281"/>
      <c r="DP135" s="281"/>
      <c r="DQ135" s="281"/>
      <c r="DR135" s="281"/>
      <c r="DS135" s="281"/>
      <c r="DT135" s="281"/>
      <c r="DU135" s="281"/>
      <c r="DV135" s="281"/>
      <c r="DW135" s="281"/>
      <c r="DX135" s="281"/>
      <c r="DY135" s="281"/>
      <c r="DZ135" s="281"/>
      <c r="EA135" s="281"/>
      <c r="EB135" s="281"/>
      <c r="EC135" s="281"/>
      <c r="ED135" s="281"/>
      <c r="EE135" s="281"/>
      <c r="EF135" s="281"/>
      <c r="EG135" s="281"/>
      <c r="EH135" s="281"/>
      <c r="EI135" s="281"/>
      <c r="EJ135" s="281"/>
      <c r="EK135" s="281"/>
      <c r="EL135" s="281"/>
      <c r="EM135" s="281"/>
      <c r="EN135" s="281"/>
      <c r="EO135" s="281"/>
      <c r="EP135" s="281"/>
      <c r="EQ135" s="281"/>
      <c r="ER135" s="281"/>
      <c r="ES135" s="281"/>
      <c r="ET135" s="281"/>
      <c r="EU135" s="281"/>
      <c r="EV135" s="281"/>
      <c r="EW135" s="281"/>
      <c r="EX135" s="281"/>
      <c r="EY135" s="281"/>
      <c r="EZ135" s="281"/>
      <c r="FA135" s="281"/>
      <c r="FB135" s="281"/>
      <c r="FC135" s="281"/>
      <c r="FD135" s="281"/>
      <c r="FE135" s="281"/>
      <c r="FF135" s="281"/>
      <c r="FG135" s="281"/>
      <c r="FH135" s="281"/>
      <c r="FI135" s="281"/>
      <c r="FJ135" s="281"/>
      <c r="FK135" s="281"/>
      <c r="FL135" s="281"/>
    </row>
    <row r="136" spans="1:168" hidden="1" x14ac:dyDescent="0.25">
      <c r="A136" s="28"/>
      <c r="C136" s="512"/>
      <c r="D136" s="480"/>
      <c r="E136" s="503"/>
      <c r="F136" s="116"/>
      <c r="G136" s="251"/>
      <c r="H136" s="248"/>
      <c r="I136" s="184"/>
      <c r="K136" s="192"/>
      <c r="Q136" s="1"/>
      <c r="R136" s="11"/>
      <c r="S136" s="8"/>
      <c r="T136" s="8"/>
      <c r="U136" s="8"/>
      <c r="V136" s="122"/>
      <c r="W136" s="65"/>
      <c r="X136" s="219" t="str">
        <f t="shared" si="175"/>
        <v/>
      </c>
      <c r="Y136" s="144" t="str">
        <f t="shared" si="175"/>
        <v/>
      </c>
      <c r="Z136" s="144" t="str">
        <f t="shared" si="175"/>
        <v/>
      </c>
      <c r="AA136" s="144" t="str">
        <f t="shared" si="175"/>
        <v/>
      </c>
      <c r="AB136" s="144" t="str">
        <f t="shared" si="175"/>
        <v/>
      </c>
      <c r="AC136" s="218" t="str">
        <f>IF(SUM(X136:AA136)&gt;0,1,"")</f>
        <v/>
      </c>
      <c r="AD136" s="8"/>
      <c r="AE136" s="8"/>
      <c r="AF136" s="8"/>
      <c r="AG136" s="8"/>
      <c r="AH136" s="8"/>
      <c r="AI136" s="8"/>
      <c r="AJ136" s="8"/>
      <c r="AK136" s="8"/>
      <c r="AL136" s="8"/>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228"/>
      <c r="CA136" s="281"/>
      <c r="CB136" s="281"/>
      <c r="CC136" s="281"/>
      <c r="CD136" s="281"/>
      <c r="CE136" s="281"/>
      <c r="CF136" s="281"/>
      <c r="CG136" s="281"/>
      <c r="CH136" s="281"/>
      <c r="CI136" s="281"/>
      <c r="CJ136" s="281"/>
      <c r="CK136" s="281"/>
      <c r="CL136" s="281"/>
      <c r="CM136" s="281"/>
      <c r="CN136" s="281"/>
      <c r="CO136" s="281"/>
      <c r="CP136" s="281"/>
      <c r="CQ136" s="281"/>
      <c r="CR136" s="281"/>
      <c r="CS136" s="281"/>
      <c r="CT136" s="281"/>
      <c r="CU136" s="281"/>
      <c r="CV136" s="281"/>
      <c r="CW136" s="281"/>
      <c r="CX136" s="281"/>
      <c r="CY136" s="281"/>
      <c r="CZ136" s="281"/>
      <c r="DA136" s="281"/>
      <c r="DB136" s="281"/>
      <c r="DC136" s="281"/>
      <c r="DD136" s="281"/>
      <c r="DE136" s="281"/>
      <c r="DF136" s="281"/>
      <c r="DG136" s="281"/>
      <c r="DH136" s="281"/>
      <c r="DI136" s="281"/>
      <c r="DJ136" s="281"/>
      <c r="DK136" s="281"/>
      <c r="DL136" s="281"/>
      <c r="DM136" s="281"/>
      <c r="DN136" s="281"/>
      <c r="DO136" s="281"/>
      <c r="DP136" s="281"/>
      <c r="DQ136" s="281"/>
      <c r="DR136" s="281"/>
      <c r="DS136" s="281"/>
      <c r="DT136" s="281"/>
      <c r="DU136" s="281"/>
      <c r="DV136" s="281"/>
      <c r="DW136" s="281"/>
      <c r="DX136" s="281"/>
      <c r="DY136" s="281"/>
      <c r="DZ136" s="281"/>
      <c r="EA136" s="281"/>
      <c r="EB136" s="281"/>
      <c r="EC136" s="281"/>
      <c r="ED136" s="281"/>
      <c r="EE136" s="281"/>
      <c r="EF136" s="281"/>
      <c r="EG136" s="281"/>
      <c r="EH136" s="281"/>
      <c r="EI136" s="281"/>
      <c r="EJ136" s="281"/>
      <c r="EK136" s="281"/>
      <c r="EL136" s="281"/>
      <c r="EM136" s="281"/>
      <c r="EN136" s="281"/>
      <c r="EO136" s="281"/>
      <c r="EP136" s="281"/>
      <c r="EQ136" s="281"/>
      <c r="ER136" s="281"/>
      <c r="ES136" s="281"/>
      <c r="ET136" s="281"/>
      <c r="EU136" s="281"/>
      <c r="EV136" s="281"/>
      <c r="EW136" s="281"/>
      <c r="EX136" s="281"/>
      <c r="EY136" s="281"/>
      <c r="EZ136" s="281"/>
      <c r="FA136" s="281"/>
      <c r="FB136" s="281"/>
      <c r="FC136" s="281"/>
      <c r="FD136" s="281"/>
      <c r="FE136" s="281"/>
      <c r="FF136" s="281"/>
      <c r="FG136" s="281"/>
      <c r="FH136" s="281"/>
      <c r="FI136" s="281"/>
      <c r="FJ136" s="281"/>
      <c r="FK136" s="281"/>
      <c r="FL136" s="281"/>
    </row>
    <row r="137" spans="1:168" ht="12.75" hidden="1" customHeight="1" x14ac:dyDescent="0.25"/>
    <row r="138" spans="1:168" ht="12.75" hidden="1" customHeight="1" x14ac:dyDescent="0.25"/>
    <row r="139" spans="1:168" ht="6" hidden="1" customHeight="1" x14ac:dyDescent="0.25">
      <c r="A139" s="28" t="s">
        <v>546</v>
      </c>
      <c r="C139" s="92"/>
      <c r="D139" s="3"/>
      <c r="E139" s="82"/>
      <c r="F139" s="138"/>
      <c r="G139" s="154"/>
      <c r="H139" s="185"/>
      <c r="I139" s="139"/>
      <c r="J139" s="94"/>
      <c r="K139" s="192"/>
      <c r="L139" s="507"/>
      <c r="M139" s="507"/>
      <c r="N139" s="507"/>
      <c r="O139" s="507"/>
      <c r="Q139" s="1"/>
      <c r="AE139" s="11"/>
      <c r="AF139" s="122"/>
      <c r="AG139" s="124" t="b">
        <f>AG140</f>
        <v>1</v>
      </c>
      <c r="AH139" s="124"/>
      <c r="AI139" s="168"/>
      <c r="AJ139" s="166"/>
      <c r="AK139" s="166"/>
      <c r="AL139" s="167"/>
      <c r="AM139" s="1"/>
      <c r="AN139" s="1"/>
      <c r="AO139" s="1"/>
      <c r="AP139" s="1"/>
      <c r="AQ139" s="1"/>
      <c r="AR139" s="1"/>
      <c r="AS139" s="1"/>
      <c r="AT139" s="230" t="str">
        <f>IF(AG139&lt;&gt;TRUE,FALSE,"")</f>
        <v/>
      </c>
      <c r="AU139" s="231" t="str">
        <f>IF(D139&lt;&gt;0,D139,"")</f>
        <v/>
      </c>
      <c r="AV139" s="227"/>
      <c r="AW139" s="230" t="str">
        <f>AW140</f>
        <v/>
      </c>
      <c r="AX139" s="227"/>
      <c r="AY139" s="230" t="str">
        <f>AY140</f>
        <v/>
      </c>
      <c r="AZ139" s="227"/>
      <c r="BA139" s="230" t="str">
        <f>BA140</f>
        <v/>
      </c>
      <c r="BB139" s="227"/>
      <c r="BC139" s="230" t="str">
        <f>BC140</f>
        <v/>
      </c>
      <c r="BD139" s="227"/>
      <c r="BE139" s="230" t="str">
        <f>BE140</f>
        <v/>
      </c>
      <c r="BF139" s="227"/>
      <c r="BG139" s="230" t="str">
        <f>BG140</f>
        <v/>
      </c>
      <c r="BH139" s="1"/>
      <c r="FE139" s="90" t="str">
        <f ca="1">FE140</f>
        <v>Hide</v>
      </c>
      <c r="FF139" s="228"/>
      <c r="FG139" s="281"/>
      <c r="FH139" s="281"/>
      <c r="FI139" s="281"/>
      <c r="FJ139" s="281"/>
      <c r="FK139" s="281"/>
      <c r="FL139" s="281"/>
    </row>
    <row r="140" spans="1:168" ht="15" hidden="1" x14ac:dyDescent="0.25">
      <c r="A140" s="28" t="s">
        <v>546</v>
      </c>
      <c r="C140" s="176" t="s">
        <v>558</v>
      </c>
      <c r="D140" s="316" t="str">
        <f>IF(Cklst_Style=4,IF(FIND("--",$C$3)=11,MID($C$3,9,1)&amp;"."&amp;AI140,MID($C$3,9,2)&amp;"."&amp;AI140),IF(FIND("--",$C$3)=9,MID($C$3,7,1)&amp;"."&amp;AI140,MID($C$3,7,2)&amp;"."&amp;AI140))</f>
        <v>7.X</v>
      </c>
      <c r="E140" s="85" t="s">
        <v>709</v>
      </c>
      <c r="F140" s="177"/>
      <c r="G140" s="508" t="s">
        <v>203</v>
      </c>
      <c r="H140" s="181"/>
      <c r="I140" s="151" t="s">
        <v>216</v>
      </c>
      <c r="J140" s="143"/>
      <c r="K140" s="192"/>
      <c r="L140" s="130"/>
      <c r="M140" s="130"/>
      <c r="N140" s="130"/>
      <c r="O140" s="130"/>
      <c r="Q140" s="1"/>
      <c r="R140" s="171"/>
      <c r="S140" s="171"/>
      <c r="T140" s="171"/>
      <c r="U140" s="171"/>
      <c r="AE140" s="11" t="b">
        <f>IF(F140=CHAR(80),TRUE,FALSE)</f>
        <v>0</v>
      </c>
      <c r="AF140" s="122" t="b">
        <f>IF(H140=CHAR(80),TRUE,FALSE)</f>
        <v>0</v>
      </c>
      <c r="AG140" s="12" t="b">
        <f>IF(OR(C140=CHAR(80),C140="."),TRUE,FALSE)</f>
        <v>1</v>
      </c>
      <c r="AH140" s="218">
        <v>0</v>
      </c>
      <c r="AI140" s="169" t="s">
        <v>710</v>
      </c>
      <c r="AJ140" s="160"/>
      <c r="AK140" s="160" t="b">
        <v>1</v>
      </c>
      <c r="AL140" s="161"/>
      <c r="AM140" s="1"/>
      <c r="AN140" s="1"/>
      <c r="AO140" s="1"/>
      <c r="AP140" s="1"/>
      <c r="AQ140" s="1"/>
      <c r="AR140" s="1"/>
      <c r="AS140" s="1"/>
      <c r="AT140" s="230" t="str">
        <f>IF(AG140&lt;&gt;TRUE,FALSE,"")</f>
        <v/>
      </c>
      <c r="AU140" s="231" t="str">
        <f>IF(D140&lt;&gt;0,D140,"")</f>
        <v>7.X</v>
      </c>
      <c r="AV140" s="318"/>
      <c r="AW140" s="230" t="str">
        <f>IF(AND(Setup_Flag=1,AV140="",$C140=""),FALSE,"")</f>
        <v/>
      </c>
      <c r="AX140" s="318"/>
      <c r="AY140" s="230" t="str">
        <f>IF(AND(MR2_Flag=1,AX140="",$C140=""),FALSE,"")</f>
        <v/>
      </c>
      <c r="AZ140" s="318"/>
      <c r="BA140" s="230" t="str">
        <f>IF(AND(DP_Flag=1,AZ140="",$C140=""),FALSE,"")</f>
        <v/>
      </c>
      <c r="BB140" s="318"/>
      <c r="BC140" s="230" t="str">
        <f>IF(AND(SS_Flag=1,BB140="",$C140=""),FALSE,"")</f>
        <v/>
      </c>
      <c r="BD140" s="318"/>
      <c r="BE140" s="230" t="str">
        <f>IF(AND(SP_Flag=1,BD140="",$C140=""),FALSE,"")</f>
        <v/>
      </c>
      <c r="BF140" s="318"/>
      <c r="BG140" s="230" t="str">
        <f>IF(AND(FM_Flag=1,BF140="",$C140=""),FALSE,"")</f>
        <v/>
      </c>
      <c r="BH140" s="1"/>
      <c r="BI140" s="268"/>
      <c r="BJ140" s="269" t="s">
        <v>675</v>
      </c>
      <c r="BK140" s="269" t="s">
        <v>675</v>
      </c>
      <c r="BL140" s="269" t="s">
        <v>675</v>
      </c>
      <c r="BM140" s="269" t="s">
        <v>675</v>
      </c>
      <c r="BN140" s="269" t="s">
        <v>675</v>
      </c>
      <c r="BO140" s="269" t="s">
        <v>675</v>
      </c>
      <c r="BP140" s="270" t="str">
        <f ca="1">IF(OR(BI$16=0,BR$16&lt;&gt;0),"",IF(OFFSET(BI140,0,BI$16)="Y",1,IF(OFFSET(BI140,0,BI$16)="N",0,"")))</f>
        <v/>
      </c>
      <c r="BQ140" s="278"/>
      <c r="BR140" s="268"/>
      <c r="BS140" s="269" t="s">
        <v>675</v>
      </c>
      <c r="BT140" s="269" t="s">
        <v>675</v>
      </c>
      <c r="BU140" s="269" t="s">
        <v>675</v>
      </c>
      <c r="BV140" s="269" t="s">
        <v>675</v>
      </c>
      <c r="BW140" s="269" t="s">
        <v>675</v>
      </c>
      <c r="BX140" s="269" t="s">
        <v>675</v>
      </c>
      <c r="BY140" s="269" t="s">
        <v>675</v>
      </c>
      <c r="BZ140" s="269" t="s">
        <v>675</v>
      </c>
      <c r="CA140" s="269" t="s">
        <v>675</v>
      </c>
      <c r="CB140" s="269" t="s">
        <v>675</v>
      </c>
      <c r="CC140" s="269" t="s">
        <v>675</v>
      </c>
      <c r="CD140" s="269" t="s">
        <v>675</v>
      </c>
      <c r="CE140" s="269" t="s">
        <v>675</v>
      </c>
      <c r="CF140" s="269" t="s">
        <v>675</v>
      </c>
      <c r="CG140" s="269" t="s">
        <v>675</v>
      </c>
      <c r="CH140" s="269" t="s">
        <v>675</v>
      </c>
      <c r="CI140" s="269" t="s">
        <v>675</v>
      </c>
      <c r="CJ140" s="269" t="s">
        <v>675</v>
      </c>
      <c r="CK140" s="269" t="s">
        <v>675</v>
      </c>
      <c r="CL140" s="270" t="str">
        <f ca="1">IF(BR$16=0,"",IF(OFFSET(BR140,0,BR$16)="Y",1,IF(OFFSET(BR140,0,BR$16)="N",0,"")))</f>
        <v/>
      </c>
      <c r="CM140" s="278"/>
      <c r="CN140" s="268"/>
      <c r="CO140" s="269" t="s">
        <v>675</v>
      </c>
      <c r="CP140" s="269" t="s">
        <v>675</v>
      </c>
      <c r="CQ140" s="269" t="s">
        <v>675</v>
      </c>
      <c r="CR140" s="269" t="s">
        <v>675</v>
      </c>
      <c r="CS140" s="269" t="s">
        <v>675</v>
      </c>
      <c r="CT140" s="270" t="str">
        <f ca="1">IF(OR(CN$16=0,CW$16&lt;&gt;0),"",IF(CW$16=1,0,IF(OFFSET(CN140,0,CN$16)="Y",1,IF(OFFSET(CN140,0,CN$16)="N",0,""))))</f>
        <v/>
      </c>
      <c r="CU140" s="188"/>
      <c r="CV140" s="268"/>
      <c r="CW140" s="269" t="s">
        <v>675</v>
      </c>
      <c r="CX140" s="269" t="s">
        <v>675</v>
      </c>
      <c r="CY140" s="269" t="s">
        <v>675</v>
      </c>
      <c r="CZ140" s="269" t="s">
        <v>675</v>
      </c>
      <c r="DA140" s="269" t="s">
        <v>675</v>
      </c>
      <c r="DB140" s="269" t="s">
        <v>675</v>
      </c>
      <c r="DC140" s="269" t="s">
        <v>675</v>
      </c>
      <c r="DD140" s="269" t="s">
        <v>675</v>
      </c>
      <c r="DE140" s="269" t="s">
        <v>675</v>
      </c>
      <c r="DF140" s="270" t="str">
        <f>IF(CV$16=0,"",IF(OR(AND(CW$16=1,CW140="Y"),AND(CX$16=1,CX140="Y"),AND(CY$16=1,CY140="Y"),AND(CZ$16=1,CZ140="Y"),AND(DA$16=1,DA140="Y"),AND(DB$16=1,DB140="Y"),AND(DC$16=1,DC140="Y"),AND(DD$16=1,DD140="Y"),AND(DE$16=1,DE140="Y")),1,IF(OR(AND(CW$16=1,CW140="N"),AND(CX$16=1,CX140="N"),AND(CY$16=1,CY140="N"),AND(CZ$16=1,CZ140="N"),AND(DA$16=1,DA140="N"),AND(DB$16=1,DB140="N"),AND(DC$16=1,DC140="N"),AND(DD$16=1,DD140="N"),AND(DE$16=1,DE140="N")),0,"")))</f>
        <v/>
      </c>
      <c r="DG140" s="188"/>
      <c r="DH140" s="268"/>
      <c r="DI140" s="269" t="s">
        <v>675</v>
      </c>
      <c r="DJ140" s="269" t="s">
        <v>675</v>
      </c>
      <c r="DK140" s="270" t="str">
        <f ca="1">IF(DH$16=0,"",IF(OFFSET(DH140,0,DH$16)="Y",1,IF(OFFSET(DH140,0,DH$16)="N",0,"")))</f>
        <v/>
      </c>
      <c r="DL140" s="188"/>
      <c r="DM140" s="268"/>
      <c r="DN140" s="269" t="s">
        <v>675</v>
      </c>
      <c r="DO140" s="269" t="s">
        <v>675</v>
      </c>
      <c r="DP140" s="270" t="str">
        <f ca="1">IF(DM$16=0,"",IF(OFFSET(DM140,0,DM$16)="Y",1,IF(OFFSET(DM140,0,DM$16)="N",0,"")))</f>
        <v/>
      </c>
      <c r="DQ140" s="188"/>
      <c r="DR140" s="268"/>
      <c r="DS140" s="269" t="s">
        <v>676</v>
      </c>
      <c r="DT140" s="279"/>
      <c r="DU140" s="270" t="str">
        <f ca="1">IF(DR$16=0,"",IF(AND(OFFSET(DR140,0,1)="Y",DS$16="Yes"),1,IF(OFFSET(DR140,0,1)="N",1,0)))</f>
        <v/>
      </c>
      <c r="DV140" s="188"/>
      <c r="DW140" s="268"/>
      <c r="DX140" s="269" t="s">
        <v>676</v>
      </c>
      <c r="DY140" s="279"/>
      <c r="DZ140" s="270" t="str">
        <f ca="1">IF(DW$16=0,"",IF(AND(OFFSET(DW140,0,1)="Y",DX$16="Yes"),1,IF(OFFSET(DW140,0,1)="N",1,0)))</f>
        <v/>
      </c>
      <c r="EA140" s="188"/>
      <c r="EB140" s="268"/>
      <c r="EC140" s="269" t="s">
        <v>676</v>
      </c>
      <c r="ED140" s="279"/>
      <c r="EE140" s="270" t="str">
        <f ca="1">IF(EB$16=0,"",IF(AND(OFFSET(EB140,0,1)="Y",EC$16="Yes"),1,IF(OFFSET(EB140,0,1)="N",1,0)))</f>
        <v/>
      </c>
      <c r="EF140" s="188"/>
      <c r="EG140" s="268"/>
      <c r="EH140" s="269" t="s">
        <v>676</v>
      </c>
      <c r="EI140" s="279"/>
      <c r="EJ140" s="270" t="str">
        <f ca="1">IF(EG$16=0,"",IF(AND(OFFSET(EG140,0,1)="Y",EH$16="Yes"),1,IF(OFFSET(EG140,0,1)="N",1,0)))</f>
        <v/>
      </c>
      <c r="EK140" s="188"/>
      <c r="EL140" s="268"/>
      <c r="EM140" s="269" t="s">
        <v>676</v>
      </c>
      <c r="EN140" s="279"/>
      <c r="EO140" s="270" t="str">
        <f ca="1">IF(EL$16=0,"",IF(AND(OFFSET(EL140,0,1)="Y",EM$16="Yes"),1,IF(OFFSET(EL140,0,1)="N",1,0)))</f>
        <v/>
      </c>
      <c r="EP140" s="271"/>
      <c r="EQ140" s="509" t="str">
        <f ca="1">BP140</f>
        <v/>
      </c>
      <c r="ER140" s="509" t="str">
        <f t="shared" ref="ER140" ca="1" si="176">CL140</f>
        <v/>
      </c>
      <c r="ES140" s="509" t="str">
        <f t="shared" ref="ES140" ca="1" si="177">CT140</f>
        <v/>
      </c>
      <c r="ET140" s="509" t="str">
        <f t="shared" ref="ET140" si="178">DF140</f>
        <v/>
      </c>
      <c r="EU140" s="509" t="str">
        <f t="shared" ref="EU140" ca="1" si="179">DK140</f>
        <v/>
      </c>
      <c r="EV140" s="509" t="str">
        <f t="shared" ref="EV140" ca="1" si="180">DP140</f>
        <v/>
      </c>
      <c r="EW140" s="509" t="str">
        <f t="shared" ref="EW140" ca="1" si="181">DU140</f>
        <v/>
      </c>
      <c r="EX140" s="509" t="str">
        <f t="shared" ref="EX140" ca="1" si="182">DZ140</f>
        <v/>
      </c>
      <c r="EY140" s="509" t="str">
        <f t="shared" ref="EY140" ca="1" si="183">EE140</f>
        <v/>
      </c>
      <c r="EZ140" s="509" t="str">
        <f t="shared" ref="EZ140" ca="1" si="184">EJ140</f>
        <v/>
      </c>
      <c r="FA140" s="509" t="str">
        <f t="shared" ref="FA140" ca="1" si="185">EO140</f>
        <v/>
      </c>
      <c r="FC140" s="509">
        <f t="shared" ref="FC140" ca="1" si="186">COUNTA(EQ140:FA140)-COUNTBLANK(EQ140:FA140)</f>
        <v>0</v>
      </c>
      <c r="FD140" s="280">
        <f t="shared" ref="FD140" ca="1" si="187">SUM(EQ140:FA140)</f>
        <v>0</v>
      </c>
      <c r="FE140" s="280" t="str">
        <f t="shared" ref="FE140" ca="1" si="188">IF(AND(FC140=FD140,FD140&gt;0),"Show","Hide")</f>
        <v>Hide</v>
      </c>
      <c r="FF140" s="228"/>
      <c r="FG140" s="281"/>
      <c r="FH140" s="281"/>
      <c r="FI140" s="281"/>
      <c r="FJ140" s="281"/>
      <c r="FK140" s="281"/>
      <c r="FL140" s="281"/>
    </row>
    <row r="141" spans="1:168" ht="6" hidden="1" customHeight="1" x14ac:dyDescent="0.25">
      <c r="A141" s="28" t="s">
        <v>546</v>
      </c>
      <c r="C141" s="93"/>
      <c r="D141" s="128"/>
      <c r="E141" s="86"/>
      <c r="F141" s="140"/>
      <c r="G141" s="153"/>
      <c r="H141" s="186"/>
      <c r="I141" s="141"/>
      <c r="J141" s="96"/>
      <c r="K141" s="196"/>
      <c r="L141" s="127"/>
      <c r="M141" s="127"/>
      <c r="N141" s="127"/>
      <c r="O141" s="127"/>
      <c r="Q141" s="1"/>
      <c r="AE141" s="11"/>
      <c r="AF141" s="122"/>
      <c r="AG141" s="12" t="b">
        <f>AG140</f>
        <v>1</v>
      </c>
      <c r="AH141" s="12"/>
      <c r="AI141" s="168"/>
      <c r="AJ141" s="166"/>
      <c r="AK141" s="166"/>
      <c r="AL141" s="167"/>
      <c r="AM141" s="1"/>
      <c r="AN141" s="1"/>
      <c r="AO141" s="1"/>
      <c r="AP141" s="1"/>
      <c r="AQ141" s="1"/>
      <c r="AR141" s="1"/>
      <c r="AS141" s="1"/>
      <c r="AT141" s="230" t="str">
        <f>IF(AG141&lt;&gt;TRUE,FALSE,"")</f>
        <v/>
      </c>
      <c r="AU141" s="231" t="str">
        <f>IF(D141&lt;&gt;0,D141,"")</f>
        <v/>
      </c>
      <c r="AV141" s="227"/>
      <c r="AW141" s="230" t="str">
        <f>AW140</f>
        <v/>
      </c>
      <c r="AX141" s="227"/>
      <c r="AY141" s="230" t="str">
        <f>AY140</f>
        <v/>
      </c>
      <c r="AZ141" s="227"/>
      <c r="BA141" s="230" t="str">
        <f>BA140</f>
        <v/>
      </c>
      <c r="BB141" s="227"/>
      <c r="BC141" s="230" t="str">
        <f>BC140</f>
        <v/>
      </c>
      <c r="BD141" s="227"/>
      <c r="BE141" s="230" t="str">
        <f>BE140</f>
        <v/>
      </c>
      <c r="BF141" s="227"/>
      <c r="BG141" s="230" t="str">
        <f>BG140</f>
        <v/>
      </c>
      <c r="BH141" s="1"/>
      <c r="FE141" s="90" t="str">
        <f ca="1">FE140</f>
        <v>Hide</v>
      </c>
      <c r="FF141" s="228"/>
      <c r="FG141" s="281"/>
      <c r="FH141" s="281"/>
      <c r="FI141" s="281"/>
      <c r="FJ141" s="281"/>
      <c r="FK141" s="281"/>
      <c r="FL141" s="281"/>
    </row>
    <row r="142" spans="1:168" hidden="1" x14ac:dyDescent="0.25"/>
    <row r="143" spans="1:168" hidden="1" x14ac:dyDescent="0.25"/>
    <row r="144" spans="1:168" ht="6" hidden="1" customHeight="1" x14ac:dyDescent="0.25">
      <c r="A144" s="28" t="s">
        <v>546</v>
      </c>
      <c r="C144" s="92"/>
      <c r="D144" s="3"/>
      <c r="E144" s="82"/>
      <c r="F144" s="138"/>
      <c r="G144" s="154"/>
      <c r="H144" s="185"/>
      <c r="I144" s="139"/>
      <c r="J144" s="94"/>
      <c r="K144" s="192"/>
      <c r="L144" s="507"/>
      <c r="M144" s="507"/>
      <c r="N144" s="507"/>
      <c r="O144" s="507"/>
      <c r="Q144" s="1"/>
      <c r="AE144" s="11"/>
      <c r="AF144" s="122"/>
      <c r="AG144" s="124" t="b">
        <f>AG145</f>
        <v>1</v>
      </c>
      <c r="AH144" s="124"/>
      <c r="AI144" s="168"/>
      <c r="AJ144" s="166"/>
      <c r="AK144" s="166"/>
      <c r="AL144" s="167"/>
      <c r="AM144" s="1"/>
      <c r="AN144" s="1"/>
      <c r="AO144" s="1"/>
      <c r="AP144" s="1"/>
      <c r="AQ144" s="1"/>
      <c r="AR144" s="1"/>
      <c r="AS144" s="1"/>
      <c r="AT144" s="230" t="str">
        <f>IF(AG144&lt;&gt;TRUE,FALSE,"")</f>
        <v/>
      </c>
      <c r="AU144" s="231" t="str">
        <f>IF(D144&lt;&gt;0,D144,"")</f>
        <v/>
      </c>
      <c r="AV144" s="227"/>
      <c r="AW144" s="230" t="str">
        <f>AW145</f>
        <v/>
      </c>
      <c r="AX144" s="227"/>
      <c r="AY144" s="230" t="str">
        <f>AY145</f>
        <v/>
      </c>
      <c r="AZ144" s="227"/>
      <c r="BA144" s="230" t="str">
        <f>BA145</f>
        <v/>
      </c>
      <c r="BB144" s="227"/>
      <c r="BC144" s="230" t="str">
        <f>BC145</f>
        <v/>
      </c>
      <c r="BD144" s="227"/>
      <c r="BE144" s="230" t="str">
        <f>BE145</f>
        <v/>
      </c>
      <c r="BF144" s="227"/>
      <c r="BG144" s="230" t="str">
        <f>BG145</f>
        <v/>
      </c>
      <c r="BH144" s="1"/>
      <c r="FE144" s="90" t="str">
        <f ca="1">FE145</f>
        <v>Hide</v>
      </c>
      <c r="FF144" s="228"/>
      <c r="FG144" s="281"/>
      <c r="FH144" s="281"/>
      <c r="FI144" s="281"/>
      <c r="FJ144" s="281"/>
      <c r="FK144" s="281"/>
      <c r="FL144" s="281"/>
    </row>
    <row r="145" spans="1:168" ht="15" hidden="1" x14ac:dyDescent="0.25">
      <c r="A145" s="28" t="s">
        <v>546</v>
      </c>
      <c r="C145" s="176" t="s">
        <v>558</v>
      </c>
      <c r="D145" s="317"/>
      <c r="E145" s="85" t="s">
        <v>709</v>
      </c>
      <c r="F145" s="177"/>
      <c r="G145" s="508" t="s">
        <v>203</v>
      </c>
      <c r="H145" s="181"/>
      <c r="I145" s="151" t="s">
        <v>216</v>
      </c>
      <c r="J145" s="143"/>
      <c r="K145" s="192"/>
      <c r="L145" s="130"/>
      <c r="M145" s="130"/>
      <c r="N145" s="130"/>
      <c r="O145" s="130"/>
      <c r="Q145" s="1"/>
      <c r="R145" s="171"/>
      <c r="S145" s="171"/>
      <c r="T145" s="171"/>
      <c r="U145" s="171"/>
      <c r="AE145" s="11" t="b">
        <f>IF(F145=CHAR(80),TRUE,FALSE)</f>
        <v>0</v>
      </c>
      <c r="AF145" s="122" t="b">
        <f>IF(H145=CHAR(80),TRUE,FALSE)</f>
        <v>0</v>
      </c>
      <c r="AG145" s="12" t="b">
        <f>IF(OR(C145=CHAR(80),C145="."),TRUE,FALSE)</f>
        <v>1</v>
      </c>
      <c r="AH145" s="218">
        <v>0</v>
      </c>
      <c r="AI145" s="169" t="s">
        <v>711</v>
      </c>
      <c r="AJ145" s="160"/>
      <c r="AK145" s="160"/>
      <c r="AL145" s="161" t="b">
        <v>1</v>
      </c>
      <c r="AM145" s="1"/>
      <c r="AN145" s="1"/>
      <c r="AO145" s="1"/>
      <c r="AP145" s="1"/>
      <c r="AQ145" s="1"/>
      <c r="AR145" s="1"/>
      <c r="AS145" s="1"/>
      <c r="AT145" s="230" t="str">
        <f>IF(AG145&lt;&gt;TRUE,FALSE,"")</f>
        <v/>
      </c>
      <c r="AU145" s="231" t="str">
        <f>IF(D145&lt;&gt;0,D145,"")</f>
        <v/>
      </c>
      <c r="AV145" s="318"/>
      <c r="AW145" s="230" t="str">
        <f>IF(AND(Setup_Flag=1,AV145="",$C145=""),FALSE,"")</f>
        <v/>
      </c>
      <c r="AX145" s="318"/>
      <c r="AY145" s="230" t="str">
        <f>IF(AND(MR2_Flag=1,AX145="",$C145=""),FALSE,"")</f>
        <v/>
      </c>
      <c r="AZ145" s="318"/>
      <c r="BA145" s="230" t="str">
        <f>IF(AND(DP_Flag=1,AZ145="",$C145=""),FALSE,"")</f>
        <v/>
      </c>
      <c r="BB145" s="318"/>
      <c r="BC145" s="230" t="str">
        <f>IF(AND(SS_Flag=1,BB145="",$C145=""),FALSE,"")</f>
        <v/>
      </c>
      <c r="BD145" s="318"/>
      <c r="BE145" s="230" t="str">
        <f>IF(AND(SP_Flag=1,BD145="",$C145=""),FALSE,"")</f>
        <v/>
      </c>
      <c r="BF145" s="318"/>
      <c r="BG145" s="230" t="str">
        <f>IF(AND(FM_Flag=1,BF145="",$C145=""),FALSE,"")</f>
        <v/>
      </c>
      <c r="BH145" s="1"/>
      <c r="BI145" s="268"/>
      <c r="BJ145" s="269" t="s">
        <v>675</v>
      </c>
      <c r="BK145" s="269" t="s">
        <v>675</v>
      </c>
      <c r="BL145" s="269" t="s">
        <v>675</v>
      </c>
      <c r="BM145" s="269" t="s">
        <v>675</v>
      </c>
      <c r="BN145" s="269" t="s">
        <v>675</v>
      </c>
      <c r="BO145" s="269" t="s">
        <v>675</v>
      </c>
      <c r="BP145" s="270" t="str">
        <f ca="1">IF(OR(BI$16=0,BR$16&lt;&gt;0),"",IF(OFFSET(BI145,0,BI$16)="Y",1,IF(OFFSET(BI145,0,BI$16)="N",0,"")))</f>
        <v/>
      </c>
      <c r="BQ145" s="278"/>
      <c r="BR145" s="268"/>
      <c r="BS145" s="269" t="s">
        <v>675</v>
      </c>
      <c r="BT145" s="269" t="s">
        <v>675</v>
      </c>
      <c r="BU145" s="269" t="s">
        <v>675</v>
      </c>
      <c r="BV145" s="269" t="s">
        <v>675</v>
      </c>
      <c r="BW145" s="269" t="s">
        <v>675</v>
      </c>
      <c r="BX145" s="269" t="s">
        <v>675</v>
      </c>
      <c r="BY145" s="269" t="s">
        <v>675</v>
      </c>
      <c r="BZ145" s="269" t="s">
        <v>675</v>
      </c>
      <c r="CA145" s="269" t="s">
        <v>675</v>
      </c>
      <c r="CB145" s="269" t="s">
        <v>675</v>
      </c>
      <c r="CC145" s="269" t="s">
        <v>675</v>
      </c>
      <c r="CD145" s="269" t="s">
        <v>675</v>
      </c>
      <c r="CE145" s="269" t="s">
        <v>675</v>
      </c>
      <c r="CF145" s="269" t="s">
        <v>675</v>
      </c>
      <c r="CG145" s="269" t="s">
        <v>675</v>
      </c>
      <c r="CH145" s="269" t="s">
        <v>675</v>
      </c>
      <c r="CI145" s="269" t="s">
        <v>675</v>
      </c>
      <c r="CJ145" s="269" t="s">
        <v>675</v>
      </c>
      <c r="CK145" s="269" t="s">
        <v>675</v>
      </c>
      <c r="CL145" s="270" t="str">
        <f ca="1">IF(BR$16=0,"",IF(OFFSET(BR145,0,BR$16)="Y",1,IF(OFFSET(BR145,0,BR$16)="N",0,"")))</f>
        <v/>
      </c>
      <c r="CM145" s="278"/>
      <c r="CN145" s="268"/>
      <c r="CO145" s="269" t="s">
        <v>675</v>
      </c>
      <c r="CP145" s="269" t="s">
        <v>675</v>
      </c>
      <c r="CQ145" s="269" t="s">
        <v>675</v>
      </c>
      <c r="CR145" s="269" t="s">
        <v>675</v>
      </c>
      <c r="CS145" s="269" t="s">
        <v>675</v>
      </c>
      <c r="CT145" s="270" t="str">
        <f ca="1">IF(OR(CN$16=0,CW$16&lt;&gt;0),"",IF(CW$16=1,0,IF(OFFSET(CN145,0,CN$16)="Y",1,IF(OFFSET(CN145,0,CN$16)="N",0,""))))</f>
        <v/>
      </c>
      <c r="CU145" s="188"/>
      <c r="CV145" s="268"/>
      <c r="CW145" s="269" t="s">
        <v>675</v>
      </c>
      <c r="CX145" s="269" t="s">
        <v>675</v>
      </c>
      <c r="CY145" s="269" t="s">
        <v>675</v>
      </c>
      <c r="CZ145" s="269" t="s">
        <v>675</v>
      </c>
      <c r="DA145" s="269" t="s">
        <v>675</v>
      </c>
      <c r="DB145" s="269" t="s">
        <v>675</v>
      </c>
      <c r="DC145" s="269" t="s">
        <v>675</v>
      </c>
      <c r="DD145" s="269" t="s">
        <v>675</v>
      </c>
      <c r="DE145" s="269" t="s">
        <v>675</v>
      </c>
      <c r="DF145" s="270" t="str">
        <f>IF(CV$16=0,"",IF(OR(AND(CW$16=1,CW145="Y"),AND(CX$16=1,CX145="Y"),AND(CY$16=1,CY145="Y"),AND(CZ$16=1,CZ145="Y"),AND(DA$16=1,DA145="Y"),AND(DB$16=1,DB145="Y"),AND(DC$16=1,DC145="Y"),AND(DD$16=1,DD145="Y"),AND(DE$16=1,DE145="Y")),1,IF(OR(AND(CW$16=1,CW145="N"),AND(CX$16=1,CX145="N"),AND(CY$16=1,CY145="N"),AND(CZ$16=1,CZ145="N"),AND(DA$16=1,DA145="N"),AND(DB$16=1,DB145="N"),AND(DC$16=1,DC145="N"),AND(DD$16=1,DD145="N"),AND(DE$16=1,DE145="N")),0,"")))</f>
        <v/>
      </c>
      <c r="DG145" s="188"/>
      <c r="DH145" s="268"/>
      <c r="DI145" s="269" t="s">
        <v>675</v>
      </c>
      <c r="DJ145" s="269" t="s">
        <v>675</v>
      </c>
      <c r="DK145" s="270" t="str">
        <f ca="1">IF(DH$16=0,"",IF(OFFSET(DH145,0,DH$16)="Y",1,IF(OFFSET(DH145,0,DH$16)="N",0,"")))</f>
        <v/>
      </c>
      <c r="DL145" s="188"/>
      <c r="DM145" s="268"/>
      <c r="DN145" s="269" t="s">
        <v>675</v>
      </c>
      <c r="DO145" s="269" t="s">
        <v>675</v>
      </c>
      <c r="DP145" s="270" t="str">
        <f ca="1">IF(DM$16=0,"",IF(OFFSET(DM145,0,DM$16)="Y",1,IF(OFFSET(DM145,0,DM$16)="N",0,"")))</f>
        <v/>
      </c>
      <c r="DQ145" s="188"/>
      <c r="DR145" s="268"/>
      <c r="DS145" s="269" t="s">
        <v>676</v>
      </c>
      <c r="DT145" s="279"/>
      <c r="DU145" s="270" t="str">
        <f ca="1">IF(DR$16=0,"",IF(AND(OFFSET(DR145,0,1)="Y",DS$16="Yes"),1,IF(OFFSET(DR145,0,1)="N",1,0)))</f>
        <v/>
      </c>
      <c r="DV145" s="188"/>
      <c r="DW145" s="268"/>
      <c r="DX145" s="269" t="s">
        <v>676</v>
      </c>
      <c r="DY145" s="279"/>
      <c r="DZ145" s="270" t="str">
        <f ca="1">IF(DW$16=0,"",IF(AND(OFFSET(DW145,0,1)="Y",DX$16="Yes"),1,IF(OFFSET(DW145,0,1)="N",1,0)))</f>
        <v/>
      </c>
      <c r="EA145" s="188"/>
      <c r="EB145" s="268"/>
      <c r="EC145" s="269" t="s">
        <v>676</v>
      </c>
      <c r="ED145" s="279"/>
      <c r="EE145" s="270" t="str">
        <f ca="1">IF(EB$16=0,"",IF(AND(OFFSET(EB145,0,1)="Y",EC$16="Yes"),1,IF(OFFSET(EB145,0,1)="N",1,0)))</f>
        <v/>
      </c>
      <c r="EF145" s="188"/>
      <c r="EG145" s="268"/>
      <c r="EH145" s="269" t="s">
        <v>676</v>
      </c>
      <c r="EI145" s="279"/>
      <c r="EJ145" s="270" t="str">
        <f ca="1">IF(EG$16=0,"",IF(AND(OFFSET(EG145,0,1)="Y",EH$16="Yes"),1,IF(OFFSET(EG145,0,1)="N",1,0)))</f>
        <v/>
      </c>
      <c r="EK145" s="188"/>
      <c r="EL145" s="268"/>
      <c r="EM145" s="269" t="s">
        <v>676</v>
      </c>
      <c r="EN145" s="279"/>
      <c r="EO145" s="270" t="str">
        <f ca="1">IF(EL$16=0,"",IF(AND(OFFSET(EL145,0,1)="Y",EM$16="Yes"),1,IF(OFFSET(EL145,0,1)="N",1,0)))</f>
        <v/>
      </c>
      <c r="EP145" s="271"/>
      <c r="EQ145" s="509" t="str">
        <f ca="1">BP145</f>
        <v/>
      </c>
      <c r="ER145" s="509" t="str">
        <f t="shared" ref="ER145" ca="1" si="189">CL145</f>
        <v/>
      </c>
      <c r="ES145" s="509" t="str">
        <f t="shared" ref="ES145" ca="1" si="190">CT145</f>
        <v/>
      </c>
      <c r="ET145" s="509" t="str">
        <f t="shared" ref="ET145" si="191">DF145</f>
        <v/>
      </c>
      <c r="EU145" s="509" t="str">
        <f t="shared" ref="EU145" ca="1" si="192">DK145</f>
        <v/>
      </c>
      <c r="EV145" s="509" t="str">
        <f t="shared" ref="EV145" ca="1" si="193">DP145</f>
        <v/>
      </c>
      <c r="EW145" s="509" t="str">
        <f t="shared" ref="EW145" ca="1" si="194">DU145</f>
        <v/>
      </c>
      <c r="EX145" s="509" t="str">
        <f t="shared" ref="EX145" ca="1" si="195">DZ145</f>
        <v/>
      </c>
      <c r="EY145" s="509" t="str">
        <f t="shared" ref="EY145" ca="1" si="196">EE145</f>
        <v/>
      </c>
      <c r="EZ145" s="509" t="str">
        <f t="shared" ref="EZ145" ca="1" si="197">EJ145</f>
        <v/>
      </c>
      <c r="FA145" s="509" t="str">
        <f t="shared" ref="FA145" ca="1" si="198">EO145</f>
        <v/>
      </c>
      <c r="FC145" s="509">
        <f t="shared" ref="FC145" ca="1" si="199">COUNTA(EQ145:FA145)-COUNTBLANK(EQ145:FA145)</f>
        <v>0</v>
      </c>
      <c r="FD145" s="280">
        <f t="shared" ref="FD145" ca="1" si="200">SUM(EQ145:FA145)</f>
        <v>0</v>
      </c>
      <c r="FE145" s="280" t="str">
        <f t="shared" ref="FE145" ca="1" si="201">IF(AND(FC145=FD145,FD145&gt;0),"Show","Hide")</f>
        <v>Hide</v>
      </c>
      <c r="FF145" s="228"/>
      <c r="FG145" s="281"/>
      <c r="FH145" s="281"/>
      <c r="FI145" s="281"/>
      <c r="FJ145" s="281"/>
      <c r="FK145" s="281"/>
      <c r="FL145" s="281"/>
    </row>
    <row r="146" spans="1:168" ht="6" hidden="1" customHeight="1" x14ac:dyDescent="0.25">
      <c r="A146" s="28" t="s">
        <v>546</v>
      </c>
      <c r="C146" s="93"/>
      <c r="D146" s="128"/>
      <c r="E146" s="86"/>
      <c r="F146" s="140"/>
      <c r="G146" s="153"/>
      <c r="H146" s="186"/>
      <c r="I146" s="141"/>
      <c r="J146" s="96"/>
      <c r="K146" s="196"/>
      <c r="L146" s="127"/>
      <c r="M146" s="127"/>
      <c r="N146" s="127"/>
      <c r="O146" s="127"/>
      <c r="Q146" s="1"/>
      <c r="AE146" s="11"/>
      <c r="AF146" s="122"/>
      <c r="AG146" s="12" t="b">
        <f>AG145</f>
        <v>1</v>
      </c>
      <c r="AH146" s="12"/>
      <c r="AI146" s="168"/>
      <c r="AJ146" s="166"/>
      <c r="AK146" s="166"/>
      <c r="AL146" s="167"/>
      <c r="AM146" s="1"/>
      <c r="AN146" s="1"/>
      <c r="AO146" s="1"/>
      <c r="AP146" s="1"/>
      <c r="AQ146" s="1"/>
      <c r="AR146" s="1"/>
      <c r="AS146" s="1"/>
      <c r="AT146" s="230" t="str">
        <f>IF(AG146&lt;&gt;TRUE,FALSE,"")</f>
        <v/>
      </c>
      <c r="AU146" s="231" t="str">
        <f>IF(D146&lt;&gt;0,D146,"")</f>
        <v/>
      </c>
      <c r="AV146" s="227"/>
      <c r="AW146" s="230" t="str">
        <f>AW145</f>
        <v/>
      </c>
      <c r="AX146" s="227"/>
      <c r="AY146" s="230" t="str">
        <f>AY145</f>
        <v/>
      </c>
      <c r="AZ146" s="227"/>
      <c r="BA146" s="230" t="str">
        <f>BA145</f>
        <v/>
      </c>
      <c r="BB146" s="227"/>
      <c r="BC146" s="230" t="str">
        <f>BC145</f>
        <v/>
      </c>
      <c r="BD146" s="227"/>
      <c r="BE146" s="230" t="str">
        <f>BE145</f>
        <v/>
      </c>
      <c r="BF146" s="227"/>
      <c r="BG146" s="230" t="str">
        <f>BG145</f>
        <v/>
      </c>
      <c r="BH146" s="1"/>
      <c r="FE146" s="90" t="str">
        <f ca="1">FE145</f>
        <v>Hide</v>
      </c>
      <c r="FF146" s="228"/>
      <c r="FG146" s="281"/>
      <c r="FH146" s="281"/>
      <c r="FI146" s="281"/>
      <c r="FJ146" s="281"/>
      <c r="FK146" s="281"/>
      <c r="FL146" s="281"/>
    </row>
    <row r="147" spans="1:168" hidden="1" x14ac:dyDescent="0.25"/>
    <row r="148" spans="1:168" hidden="1" x14ac:dyDescent="0.25"/>
    <row r="149" spans="1:168" ht="6" hidden="1" customHeight="1" x14ac:dyDescent="0.25">
      <c r="A149" s="28" t="s">
        <v>546</v>
      </c>
      <c r="C149" s="92"/>
      <c r="D149" s="3"/>
      <c r="E149" s="82"/>
      <c r="F149" s="255"/>
      <c r="G149" s="255"/>
      <c r="H149" s="255"/>
      <c r="I149" s="255"/>
      <c r="J149" s="94"/>
      <c r="K149" s="192"/>
      <c r="L149" s="507"/>
      <c r="M149" s="507"/>
      <c r="N149" s="507"/>
      <c r="O149" s="507"/>
      <c r="Q149" s="1"/>
      <c r="AE149" s="11"/>
      <c r="AF149" s="122"/>
      <c r="AG149" s="124" t="b">
        <f>AG150</f>
        <v>1</v>
      </c>
      <c r="AH149" s="124"/>
      <c r="AI149" s="168"/>
      <c r="AJ149" s="166"/>
      <c r="AK149" s="166"/>
      <c r="AL149" s="167"/>
      <c r="AM149" s="1"/>
      <c r="AN149" s="1"/>
      <c r="AO149" s="1"/>
      <c r="AP149" s="1"/>
      <c r="AQ149" s="1"/>
      <c r="AR149" s="1"/>
      <c r="AS149" s="1"/>
      <c r="AT149" s="230" t="str">
        <f>IF(AG149&lt;&gt;TRUE,FALSE,"")</f>
        <v/>
      </c>
      <c r="AU149" s="231" t="str">
        <f>IF(D149&lt;&gt;0,D149,"")</f>
        <v/>
      </c>
      <c r="AV149" s="227"/>
      <c r="AW149" s="230" t="str">
        <f>AW150</f>
        <v/>
      </c>
      <c r="AX149" s="227"/>
      <c r="AY149" s="230" t="str">
        <f>AY150</f>
        <v/>
      </c>
      <c r="AZ149" s="227"/>
      <c r="BA149" s="230" t="str">
        <f>BA150</f>
        <v/>
      </c>
      <c r="BB149" s="227"/>
      <c r="BC149" s="230" t="str">
        <f>BC150</f>
        <v/>
      </c>
      <c r="BD149" s="227"/>
      <c r="BE149" s="230" t="str">
        <f>BE150</f>
        <v/>
      </c>
      <c r="BF149" s="227"/>
      <c r="BG149" s="230" t="str">
        <f>BG150</f>
        <v/>
      </c>
      <c r="BH149" s="1"/>
      <c r="FE149" s="90" t="str">
        <f ca="1">FE150</f>
        <v>Hide</v>
      </c>
      <c r="FF149" s="228"/>
      <c r="FG149" s="281"/>
      <c r="FH149" s="281"/>
      <c r="FI149" s="281"/>
      <c r="FJ149" s="281"/>
      <c r="FK149" s="281"/>
      <c r="FL149" s="281"/>
    </row>
    <row r="150" spans="1:168" ht="15" hidden="1" customHeight="1" x14ac:dyDescent="0.25">
      <c r="A150" s="28" t="s">
        <v>546</v>
      </c>
      <c r="C150" s="176" t="s">
        <v>558</v>
      </c>
      <c r="D150" s="257" t="s">
        <v>712</v>
      </c>
      <c r="E150" s="85"/>
      <c r="F150" s="258"/>
      <c r="G150" s="258"/>
      <c r="H150" s="258"/>
      <c r="I150" s="258"/>
      <c r="J150" s="254"/>
      <c r="K150" s="192"/>
      <c r="L150" s="130"/>
      <c r="M150" s="130"/>
      <c r="N150" s="130"/>
      <c r="O150" s="130"/>
      <c r="Q150" s="1"/>
      <c r="R150" s="171"/>
      <c r="S150" s="171"/>
      <c r="T150" s="171"/>
      <c r="U150" s="171"/>
      <c r="AE150" s="11" t="b">
        <f>IF(F150=CHAR(80),TRUE,FALSE)</f>
        <v>0</v>
      </c>
      <c r="AF150" s="122" t="b">
        <f>IF(H150=CHAR(80),TRUE,FALSE)</f>
        <v>0</v>
      </c>
      <c r="AG150" s="12" t="b">
        <f>IF(OR(C150=CHAR(80),C150="."),TRUE,FALSE)</f>
        <v>1</v>
      </c>
      <c r="AH150" s="218">
        <v>3</v>
      </c>
      <c r="AI150" s="169" t="s">
        <v>711</v>
      </c>
      <c r="AJ150" s="160" t="b">
        <v>1</v>
      </c>
      <c r="AK150" s="160" t="b">
        <v>1</v>
      </c>
      <c r="AL150" s="161"/>
      <c r="AM150" s="1"/>
      <c r="AN150" s="1"/>
      <c r="AO150" s="1"/>
      <c r="AP150" s="1"/>
      <c r="AQ150" s="1"/>
      <c r="AR150" s="1"/>
      <c r="AS150" s="1"/>
      <c r="AT150" s="230" t="str">
        <f>IF(AG150&lt;&gt;TRUE,FALSE,"")</f>
        <v/>
      </c>
      <c r="AU150" s="231" t="str">
        <f>IF(D150&lt;&gt;0,D150,"")</f>
        <v>(place heading here)</v>
      </c>
      <c r="AV150" s="318"/>
      <c r="AW150" s="230" t="str">
        <f>IF(AND(Setup_Flag=1,AV150="",$C150=""),FALSE,"")</f>
        <v/>
      </c>
      <c r="AX150" s="318"/>
      <c r="AY150" s="230" t="str">
        <f>IF(AND(MR2_Flag=1,AX150="",$C150=""),FALSE,"")</f>
        <v/>
      </c>
      <c r="AZ150" s="318"/>
      <c r="BA150" s="230" t="str">
        <f>IF(AND(DP_Flag=1,AZ150="",$C150=""),FALSE,"")</f>
        <v/>
      </c>
      <c r="BB150" s="318"/>
      <c r="BC150" s="230" t="str">
        <f>IF(AND(SS_Flag=1,BB150="",$C150=""),FALSE,"")</f>
        <v/>
      </c>
      <c r="BD150" s="318"/>
      <c r="BE150" s="230" t="str">
        <f>IF(AND(SP_Flag=1,BD150="",$C150=""),FALSE,"")</f>
        <v/>
      </c>
      <c r="BF150" s="318"/>
      <c r="BG150" s="230" t="str">
        <f>IF(AND(FM_Flag=1,BF150="",$C150=""),FALSE,"")</f>
        <v/>
      </c>
      <c r="BH150" s="1"/>
      <c r="BI150" s="268"/>
      <c r="BJ150" s="269" t="s">
        <v>675</v>
      </c>
      <c r="BK150" s="269" t="s">
        <v>675</v>
      </c>
      <c r="BL150" s="269" t="s">
        <v>675</v>
      </c>
      <c r="BM150" s="269" t="s">
        <v>675</v>
      </c>
      <c r="BN150" s="269" t="s">
        <v>675</v>
      </c>
      <c r="BO150" s="269" t="s">
        <v>675</v>
      </c>
      <c r="BP150" s="270" t="str">
        <f ca="1">IF(OR(BI$16=0,BR$16&lt;&gt;0),"",IF(OFFSET(BI150,0,BI$16)="Y",1,IF(OFFSET(BI150,0,BI$16)="N",0,"")))</f>
        <v/>
      </c>
      <c r="BQ150" s="278"/>
      <c r="BR150" s="268"/>
      <c r="BS150" s="269" t="s">
        <v>675</v>
      </c>
      <c r="BT150" s="269" t="s">
        <v>675</v>
      </c>
      <c r="BU150" s="269" t="s">
        <v>675</v>
      </c>
      <c r="BV150" s="269" t="s">
        <v>675</v>
      </c>
      <c r="BW150" s="269" t="s">
        <v>675</v>
      </c>
      <c r="BX150" s="269" t="s">
        <v>675</v>
      </c>
      <c r="BY150" s="269" t="s">
        <v>675</v>
      </c>
      <c r="BZ150" s="269" t="s">
        <v>675</v>
      </c>
      <c r="CA150" s="269" t="s">
        <v>675</v>
      </c>
      <c r="CB150" s="269" t="s">
        <v>675</v>
      </c>
      <c r="CC150" s="269" t="s">
        <v>675</v>
      </c>
      <c r="CD150" s="269" t="s">
        <v>675</v>
      </c>
      <c r="CE150" s="269" t="s">
        <v>675</v>
      </c>
      <c r="CF150" s="269" t="s">
        <v>675</v>
      </c>
      <c r="CG150" s="269" t="s">
        <v>675</v>
      </c>
      <c r="CH150" s="269" t="s">
        <v>675</v>
      </c>
      <c r="CI150" s="269" t="s">
        <v>675</v>
      </c>
      <c r="CJ150" s="269" t="s">
        <v>675</v>
      </c>
      <c r="CK150" s="269" t="s">
        <v>675</v>
      </c>
      <c r="CL150" s="270" t="str">
        <f ca="1">IF(BR$16=0,"",IF(OFFSET(BR150,0,BR$16)="Y",1,IF(OFFSET(BR150,0,BR$16)="N",0,"")))</f>
        <v/>
      </c>
      <c r="CM150" s="278"/>
      <c r="CN150" s="268"/>
      <c r="CO150" s="269" t="s">
        <v>675</v>
      </c>
      <c r="CP150" s="269" t="s">
        <v>675</v>
      </c>
      <c r="CQ150" s="269" t="s">
        <v>675</v>
      </c>
      <c r="CR150" s="269" t="s">
        <v>675</v>
      </c>
      <c r="CS150" s="269" t="s">
        <v>675</v>
      </c>
      <c r="CT150" s="270" t="str">
        <f ca="1">IF(OR(CN$16=0,CW$16&lt;&gt;0),"",IF(CW$16=1,0,IF(OFFSET(CN150,0,CN$16)="Y",1,IF(OFFSET(CN150,0,CN$16)="N",0,""))))</f>
        <v/>
      </c>
      <c r="CU150" s="188"/>
      <c r="CV150" s="268"/>
      <c r="CW150" s="269" t="s">
        <v>675</v>
      </c>
      <c r="CX150" s="269" t="s">
        <v>675</v>
      </c>
      <c r="CY150" s="269" t="s">
        <v>675</v>
      </c>
      <c r="CZ150" s="269" t="s">
        <v>675</v>
      </c>
      <c r="DA150" s="269" t="s">
        <v>675</v>
      </c>
      <c r="DB150" s="269" t="s">
        <v>675</v>
      </c>
      <c r="DC150" s="269" t="s">
        <v>675</v>
      </c>
      <c r="DD150" s="269" t="s">
        <v>675</v>
      </c>
      <c r="DE150" s="269" t="s">
        <v>675</v>
      </c>
      <c r="DF150" s="270" t="str">
        <f>IF(CV$16=0,"",IF(OR(AND(CW$16=1,CW150="Y"),AND(CX$16=1,CX150="Y"),AND(CY$16=1,CY150="Y"),AND(CZ$16=1,CZ150="Y"),AND(DA$16=1,DA150="Y"),AND(DB$16=1,DB150="Y"),AND(DC$16=1,DC150="Y"),AND(DD$16=1,DD150="Y"),AND(DE$16=1,DE150="Y")),1,IF(OR(AND(CW$16=1,CW150="N"),AND(CX$16=1,CX150="N"),AND(CY$16=1,CY150="N"),AND(CZ$16=1,CZ150="N"),AND(DA$16=1,DA150="N"),AND(DB$16=1,DB150="N"),AND(DC$16=1,DC150="N"),AND(DD$16=1,DD150="N"),AND(DE$16=1,DE150="N")),0,"")))</f>
        <v/>
      </c>
      <c r="DG150" s="188"/>
      <c r="DH150" s="268"/>
      <c r="DI150" s="269" t="s">
        <v>675</v>
      </c>
      <c r="DJ150" s="269" t="s">
        <v>675</v>
      </c>
      <c r="DK150" s="270" t="str">
        <f ca="1">IF(DH$16=0,"",IF(OFFSET(DH150,0,DH$16)="Y",1,IF(OFFSET(DH150,0,DH$16)="N",0,"")))</f>
        <v/>
      </c>
      <c r="DL150" s="188"/>
      <c r="DM150" s="268"/>
      <c r="DN150" s="269" t="s">
        <v>675</v>
      </c>
      <c r="DO150" s="269" t="s">
        <v>675</v>
      </c>
      <c r="DP150" s="270" t="str">
        <f ca="1">IF(DM$16=0,"",IF(OFFSET(DM150,0,DM$16)="Y",1,IF(OFFSET(DM150,0,DM$16)="N",0,"")))</f>
        <v/>
      </c>
      <c r="DQ150" s="188"/>
      <c r="DR150" s="268"/>
      <c r="DS150" s="269" t="s">
        <v>676</v>
      </c>
      <c r="DT150" s="279"/>
      <c r="DU150" s="270" t="str">
        <f ca="1">IF(DR$16=0,"",IF(AND(OFFSET(DR150,0,1)="Y",DS$16="Yes"),1,IF(OFFSET(DR150,0,1)="N",1,0)))</f>
        <v/>
      </c>
      <c r="DV150" s="188"/>
      <c r="DW150" s="268"/>
      <c r="DX150" s="269" t="s">
        <v>676</v>
      </c>
      <c r="DY150" s="279"/>
      <c r="DZ150" s="270" t="str">
        <f ca="1">IF(DW$16=0,"",IF(AND(OFFSET(DW150,0,1)="Y",DX$16="Yes"),1,IF(OFFSET(DW150,0,1)="N",1,0)))</f>
        <v/>
      </c>
      <c r="EA150" s="188"/>
      <c r="EB150" s="268"/>
      <c r="EC150" s="269" t="s">
        <v>676</v>
      </c>
      <c r="ED150" s="279"/>
      <c r="EE150" s="270" t="str">
        <f ca="1">IF(EB$16=0,"",IF(AND(OFFSET(EB150,0,1)="Y",EC$16="Yes"),1,IF(OFFSET(EB150,0,1)="N",1,0)))</f>
        <v/>
      </c>
      <c r="EF150" s="188"/>
      <c r="EG150" s="268"/>
      <c r="EH150" s="269" t="s">
        <v>676</v>
      </c>
      <c r="EI150" s="279"/>
      <c r="EJ150" s="270" t="str">
        <f ca="1">IF(EG$16=0,"",IF(AND(OFFSET(EG150,0,1)="Y",EH$16="Yes"),1,IF(OFFSET(EG150,0,1)="N",1,0)))</f>
        <v/>
      </c>
      <c r="EK150" s="188"/>
      <c r="EL150" s="268"/>
      <c r="EM150" s="269" t="s">
        <v>676</v>
      </c>
      <c r="EN150" s="279"/>
      <c r="EO150" s="270" t="str">
        <f ca="1">IF(EL$16=0,"",IF(AND(OFFSET(EL150,0,1)="Y",EM$16="Yes"),1,IF(OFFSET(EL150,0,1)="N",1,0)))</f>
        <v/>
      </c>
      <c r="EP150" s="271"/>
      <c r="EQ150" s="509" t="str">
        <f ca="1">BP150</f>
        <v/>
      </c>
      <c r="ER150" s="509" t="str">
        <f t="shared" ref="ER150" ca="1" si="202">CL150</f>
        <v/>
      </c>
      <c r="ES150" s="509" t="str">
        <f t="shared" ref="ES150" ca="1" si="203">CT150</f>
        <v/>
      </c>
      <c r="ET150" s="509" t="str">
        <f t="shared" ref="ET150" si="204">DF150</f>
        <v/>
      </c>
      <c r="EU150" s="509" t="str">
        <f t="shared" ref="EU150" ca="1" si="205">DK150</f>
        <v/>
      </c>
      <c r="EV150" s="509" t="str">
        <f t="shared" ref="EV150" ca="1" si="206">DP150</f>
        <v/>
      </c>
      <c r="EW150" s="509" t="str">
        <f t="shared" ref="EW150" ca="1" si="207">DU150</f>
        <v/>
      </c>
      <c r="EX150" s="509" t="str">
        <f t="shared" ref="EX150" ca="1" si="208">DZ150</f>
        <v/>
      </c>
      <c r="EY150" s="509" t="str">
        <f t="shared" ref="EY150" ca="1" si="209">EE150</f>
        <v/>
      </c>
      <c r="EZ150" s="509" t="str">
        <f t="shared" ref="EZ150" ca="1" si="210">EJ150</f>
        <v/>
      </c>
      <c r="FA150" s="509" t="str">
        <f t="shared" ref="FA150" ca="1" si="211">EO150</f>
        <v/>
      </c>
      <c r="FC150" s="509">
        <f t="shared" ref="FC150" ca="1" si="212">COUNTA(EQ150:FA150)-COUNTBLANK(EQ150:FA150)</f>
        <v>0</v>
      </c>
      <c r="FD150" s="280">
        <f t="shared" ref="FD150" ca="1" si="213">SUM(EQ150:FA150)</f>
        <v>0</v>
      </c>
      <c r="FE150" s="280" t="str">
        <f t="shared" ref="FE150" ca="1" si="214">IF(AND(FC150=FD150,FD150&gt;0),"Show","Hide")</f>
        <v>Hide</v>
      </c>
      <c r="FF150" s="228"/>
      <c r="FG150" s="281"/>
      <c r="FH150" s="281"/>
      <c r="FI150" s="281"/>
      <c r="FJ150" s="281"/>
      <c r="FK150" s="281"/>
      <c r="FL150" s="281"/>
    </row>
    <row r="151" spans="1:168" ht="6" hidden="1" customHeight="1" x14ac:dyDescent="0.25">
      <c r="A151" s="28" t="s">
        <v>546</v>
      </c>
      <c r="C151" s="93"/>
      <c r="D151" s="128"/>
      <c r="E151" s="86"/>
      <c r="F151" s="256"/>
      <c r="G151" s="256"/>
      <c r="H151" s="256"/>
      <c r="I151" s="256"/>
      <c r="J151" s="96"/>
      <c r="K151" s="196"/>
      <c r="L151" s="127"/>
      <c r="M151" s="127"/>
      <c r="N151" s="127"/>
      <c r="O151" s="127"/>
      <c r="Q151" s="1"/>
      <c r="AE151" s="11"/>
      <c r="AF151" s="122"/>
      <c r="AG151" s="12" t="b">
        <f>AG150</f>
        <v>1</v>
      </c>
      <c r="AH151" s="12"/>
      <c r="AI151" s="168"/>
      <c r="AJ151" s="166"/>
      <c r="AK151" s="166"/>
      <c r="AL151" s="167"/>
      <c r="AM151" s="1"/>
      <c r="AN151" s="1"/>
      <c r="AO151" s="1"/>
      <c r="AP151" s="1"/>
      <c r="AQ151" s="1"/>
      <c r="AR151" s="1"/>
      <c r="AS151" s="1"/>
      <c r="AT151" s="230" t="str">
        <f>IF(AG151&lt;&gt;TRUE,FALSE,"")</f>
        <v/>
      </c>
      <c r="AU151" s="231" t="str">
        <f>IF(D151&lt;&gt;0,D151,"")</f>
        <v/>
      </c>
      <c r="AV151" s="227"/>
      <c r="AW151" s="230" t="str">
        <f>AW150</f>
        <v/>
      </c>
      <c r="AX151" s="227"/>
      <c r="AY151" s="230" t="str">
        <f>AY150</f>
        <v/>
      </c>
      <c r="AZ151" s="227"/>
      <c r="BA151" s="230" t="str">
        <f>BA150</f>
        <v/>
      </c>
      <c r="BB151" s="227"/>
      <c r="BC151" s="230" t="str">
        <f>BC150</f>
        <v/>
      </c>
      <c r="BD151" s="227"/>
      <c r="BE151" s="230" t="str">
        <f>BE150</f>
        <v/>
      </c>
      <c r="BF151" s="227"/>
      <c r="BG151" s="230" t="str">
        <f>BG150</f>
        <v/>
      </c>
      <c r="BH151" s="1"/>
      <c r="FE151" s="90" t="str">
        <f ca="1">FE150</f>
        <v>Hide</v>
      </c>
      <c r="FF151" s="228"/>
      <c r="FG151" s="281"/>
      <c r="FH151" s="281"/>
      <c r="FI151" s="281"/>
      <c r="FJ151" s="281"/>
      <c r="FK151" s="281"/>
      <c r="FL151" s="281"/>
    </row>
    <row r="152" spans="1:168" hidden="1" x14ac:dyDescent="0.25"/>
    <row r="153" spans="1:168" hidden="1" x14ac:dyDescent="0.25"/>
    <row r="154" spans="1:168" ht="6" hidden="1" customHeight="1" x14ac:dyDescent="0.25">
      <c r="F154" s="191"/>
      <c r="G154" s="154"/>
      <c r="H154" s="187"/>
      <c r="I154" s="192"/>
    </row>
    <row r="155" spans="1:168" ht="15" hidden="1" x14ac:dyDescent="0.25">
      <c r="F155" s="177"/>
      <c r="G155" s="508" t="s">
        <v>203</v>
      </c>
      <c r="H155" s="181"/>
      <c r="I155" s="151" t="s">
        <v>216</v>
      </c>
      <c r="J155" t="s">
        <v>713</v>
      </c>
      <c r="AG155" t="b">
        <v>1</v>
      </c>
    </row>
    <row r="156" spans="1:168" ht="6" hidden="1" customHeight="1" x14ac:dyDescent="0.25">
      <c r="F156" s="195"/>
      <c r="G156" s="153"/>
      <c r="H156" s="182"/>
      <c r="I156" s="196"/>
    </row>
    <row r="157" spans="1:168" hidden="1" x14ac:dyDescent="0.25"/>
    <row r="158" spans="1:168" ht="6" hidden="1" customHeight="1" x14ac:dyDescent="0.25">
      <c r="F158" s="592"/>
      <c r="G158" s="579"/>
      <c r="H158" s="579"/>
      <c r="I158" s="593"/>
    </row>
    <row r="159" spans="1:168" hidden="1" x14ac:dyDescent="0.25">
      <c r="F159" s="594"/>
      <c r="G159" s="600"/>
      <c r="H159" s="600"/>
      <c r="I159" s="601"/>
      <c r="J159" t="s">
        <v>714</v>
      </c>
      <c r="AG159" t="b">
        <v>1</v>
      </c>
    </row>
    <row r="160" spans="1:168" ht="6" hidden="1" customHeight="1" x14ac:dyDescent="0.25">
      <c r="F160" s="589"/>
      <c r="G160" s="590"/>
      <c r="H160" s="590"/>
      <c r="I160" s="591"/>
    </row>
    <row r="161" spans="6:33" hidden="1" x14ac:dyDescent="0.25"/>
    <row r="162" spans="6:33" ht="6" hidden="1" customHeight="1" x14ac:dyDescent="0.25">
      <c r="F162" s="592"/>
      <c r="G162" s="579"/>
      <c r="H162" s="579"/>
      <c r="I162" s="593"/>
    </row>
    <row r="163" spans="6:33" hidden="1" x14ac:dyDescent="0.25">
      <c r="F163" s="594" t="s">
        <v>715</v>
      </c>
      <c r="G163" s="595"/>
      <c r="H163" s="595"/>
      <c r="I163" s="596"/>
      <c r="J163" s="188" t="s">
        <v>716</v>
      </c>
      <c r="AG163" t="b">
        <v>1</v>
      </c>
    </row>
    <row r="164" spans="6:33" ht="6" hidden="1" customHeight="1" x14ac:dyDescent="0.25">
      <c r="F164" s="589"/>
      <c r="G164" s="590"/>
      <c r="H164" s="590"/>
      <c r="I164" s="591"/>
    </row>
  </sheetData>
  <sheetProtection algorithmName="SHA-512" hashValue="CYzgZ9PmVLx11mg1La+KMYO1mAz78M/zGEOByFbIsvTjlduWp5EkHB1DXfUKhHg42T53jWW2SIaluCmTRHJ17Q==" saltValue="248RK15uMrkiBWV5CqWKEg==" spinCount="100000" sheet="1" objects="1" scenarios="1"/>
  <mergeCells count="42">
    <mergeCell ref="EL2:EO3"/>
    <mergeCell ref="C3:I4"/>
    <mergeCell ref="BS3:BX3"/>
    <mergeCell ref="BY3:CB3"/>
    <mergeCell ref="CC3:CD3"/>
    <mergeCell ref="CE3:CF3"/>
    <mergeCell ref="BI2:BP2"/>
    <mergeCell ref="BR2:CL2"/>
    <mergeCell ref="CN2:CT3"/>
    <mergeCell ref="CV2:DF3"/>
    <mergeCell ref="DH2:DK3"/>
    <mergeCell ref="DM2:DP3"/>
    <mergeCell ref="CG3:CH3"/>
    <mergeCell ref="CI3:CK3"/>
    <mergeCell ref="D10:J10"/>
    <mergeCell ref="DR2:DU3"/>
    <mergeCell ref="DW2:DZ3"/>
    <mergeCell ref="EB2:EE3"/>
    <mergeCell ref="EG2:EJ3"/>
    <mergeCell ref="D5:J5"/>
    <mergeCell ref="D6:J6"/>
    <mergeCell ref="D7:J7"/>
    <mergeCell ref="C8:J8"/>
    <mergeCell ref="D9:J9"/>
    <mergeCell ref="D11:J11"/>
    <mergeCell ref="C12:E12"/>
    <mergeCell ref="C16:E16"/>
    <mergeCell ref="F16:I16"/>
    <mergeCell ref="C56:E56"/>
    <mergeCell ref="F56:I56"/>
    <mergeCell ref="F162:I162"/>
    <mergeCell ref="F163:I163"/>
    <mergeCell ref="F164:I164"/>
    <mergeCell ref="F53:I53"/>
    <mergeCell ref="F54:I54"/>
    <mergeCell ref="F55:I55"/>
    <mergeCell ref="D57:J57"/>
    <mergeCell ref="D58:J58"/>
    <mergeCell ref="D59:J59"/>
    <mergeCell ref="F158:I158"/>
    <mergeCell ref="F159:I159"/>
    <mergeCell ref="F160:I160"/>
  </mergeCells>
  <conditionalFormatting sqref="C3:F4">
    <cfRule type="expression" dxfId="1343" priority="231" stopIfTrue="1">
      <formula>A3="L"</formula>
    </cfRule>
  </conditionalFormatting>
  <conditionalFormatting sqref="I135">
    <cfRule type="expression" dxfId="1342" priority="230" stopIfTrue="1">
      <formula>AND(AC135&lt;&gt;1)</formula>
    </cfRule>
  </conditionalFormatting>
  <conditionalFormatting sqref="D6:G6">
    <cfRule type="expression" dxfId="1341" priority="229" stopIfTrue="1">
      <formula>A6="L"</formula>
    </cfRule>
  </conditionalFormatting>
  <conditionalFormatting sqref="E140 E145 E18">
    <cfRule type="expression" dxfId="1340" priority="227" stopIfTrue="1">
      <formula>AG18&lt;&gt;TRUE</formula>
    </cfRule>
    <cfRule type="expression" dxfId="1339" priority="228" stopIfTrue="1">
      <formula>A18="L"</formula>
    </cfRule>
  </conditionalFormatting>
  <conditionalFormatting sqref="J145 J140 J18">
    <cfRule type="expression" dxfId="1338" priority="225" stopIfTrue="1">
      <formula>AG18&lt;&gt;TRUE</formula>
    </cfRule>
    <cfRule type="expression" dxfId="1337" priority="226" stopIfTrue="1">
      <formula>AND(AH18=1,F18="")</formula>
    </cfRule>
  </conditionalFormatting>
  <conditionalFormatting sqref="L145:O145 L140:O140 L18:O18">
    <cfRule type="expression" dxfId="1336" priority="223" stopIfTrue="1">
      <formula>$AG18&lt;&gt;TRUE</formula>
    </cfRule>
    <cfRule type="expression" dxfId="1335" priority="224" stopIfTrue="1">
      <formula>$A18="L"</formula>
    </cfRule>
  </conditionalFormatting>
  <conditionalFormatting sqref="E135">
    <cfRule type="expression" dxfId="1334" priority="222" stopIfTrue="1">
      <formula>AND(E135="")</formula>
    </cfRule>
  </conditionalFormatting>
  <conditionalFormatting sqref="F135:G135">
    <cfRule type="expression" dxfId="1333" priority="221" stopIfTrue="1">
      <formula>AND($E135="")</formula>
    </cfRule>
  </conditionalFormatting>
  <conditionalFormatting sqref="H135">
    <cfRule type="expression" dxfId="1332" priority="220" stopIfTrue="1">
      <formula>AND(AC135&lt;&gt;1)</formula>
    </cfRule>
  </conditionalFormatting>
  <conditionalFormatting sqref="F155 H140:I140 H145:I145 H155:I155 F140 F145">
    <cfRule type="expression" dxfId="1331" priority="219" stopIfTrue="1">
      <formula>$AG140&lt;&gt;TRUE</formula>
    </cfRule>
  </conditionalFormatting>
  <conditionalFormatting sqref="J135">
    <cfRule type="expression" dxfId="1330" priority="217" stopIfTrue="1">
      <formula>OR(J135="",AND(AM135=J135,OR(X135=1,Z135=1,AA135=1)))</formula>
    </cfRule>
    <cfRule type="expression" dxfId="1329" priority="218" stopIfTrue="1">
      <formula>OR(AND(AM135="",OR(Z135=1,AA135=1)),AND(AN135="",LEFT(AM135,4)="{C08"),AND(AS135="",RIGHT(AM135,3)="99}"))</formula>
    </cfRule>
  </conditionalFormatting>
  <conditionalFormatting sqref="G155 G140 G145">
    <cfRule type="expression" dxfId="1328" priority="216" stopIfTrue="1">
      <formula>$AG140&lt;&gt;TRUE</formula>
    </cfRule>
  </conditionalFormatting>
  <conditionalFormatting sqref="F159">
    <cfRule type="expression" dxfId="1327" priority="214">
      <formula>$AG159&lt;&gt;TRUE</formula>
    </cfRule>
    <cfRule type="expression" dxfId="1326" priority="215">
      <formula>$J159&lt;&gt;""</formula>
    </cfRule>
  </conditionalFormatting>
  <conditionalFormatting sqref="D18">
    <cfRule type="expression" dxfId="1325" priority="213">
      <formula>AG18&lt;&gt;TRUE</formula>
    </cfRule>
  </conditionalFormatting>
  <conditionalFormatting sqref="D140">
    <cfRule type="expression" dxfId="1324" priority="212">
      <formula>AG140&lt;&gt;TRUE</formula>
    </cfRule>
  </conditionalFormatting>
  <conditionalFormatting sqref="D145">
    <cfRule type="expression" dxfId="1323" priority="210">
      <formula>AG145&lt;&gt;TRUE</formula>
    </cfRule>
    <cfRule type="expression" dxfId="1322" priority="211" stopIfTrue="1">
      <formula>AND(A145="L")</formula>
    </cfRule>
  </conditionalFormatting>
  <conditionalFormatting sqref="L150:O150">
    <cfRule type="expression" dxfId="1321" priority="208" stopIfTrue="1">
      <formula>$AG150&lt;&gt;TRUE</formula>
    </cfRule>
    <cfRule type="expression" dxfId="1320" priority="209" stopIfTrue="1">
      <formula>$A150="L"</formula>
    </cfRule>
  </conditionalFormatting>
  <conditionalFormatting sqref="D150:J150">
    <cfRule type="expression" dxfId="1319" priority="206">
      <formula>$AG150&lt;&gt;TRUE</formula>
    </cfRule>
    <cfRule type="expression" dxfId="1318" priority="207" stopIfTrue="1">
      <formula>AND($A150="L")</formula>
    </cfRule>
  </conditionalFormatting>
  <conditionalFormatting sqref="BI1:DV1 BQ16:CN16">
    <cfRule type="expression" dxfId="1317" priority="205">
      <formula>AND(Edit_Mode=0)</formula>
    </cfRule>
  </conditionalFormatting>
  <conditionalFormatting sqref="BI16:BP16">
    <cfRule type="expression" dxfId="1316" priority="204">
      <formula>AND(Edit_Mode=0)</formula>
    </cfRule>
  </conditionalFormatting>
  <conditionalFormatting sqref="BJ4">
    <cfRule type="expression" dxfId="1315" priority="203">
      <formula>AND(Reconciliation_Flag=1,BJ$7=Filter_Business_Line_Main)</formula>
    </cfRule>
  </conditionalFormatting>
  <conditionalFormatting sqref="BK4">
    <cfRule type="expression" dxfId="1314" priority="202">
      <formula>AND(Reconciliation_Flag=1,BK$7=Filter_Business_Line_Main)</formula>
    </cfRule>
  </conditionalFormatting>
  <conditionalFormatting sqref="BL4">
    <cfRule type="expression" dxfId="1313" priority="201">
      <formula>AND(Reconciliation_Flag=1,BL$7=Filter_Business_Line_Main)</formula>
    </cfRule>
  </conditionalFormatting>
  <conditionalFormatting sqref="BM4">
    <cfRule type="expression" dxfId="1312" priority="200">
      <formula>AND(Reconciliation_Flag=1,BM$7=Filter_Business_Line_Main)</formula>
    </cfRule>
  </conditionalFormatting>
  <conditionalFormatting sqref="BN4">
    <cfRule type="expression" dxfId="1311" priority="199">
      <formula>AND(Reconciliation_Flag=1,BN$7=Filter_Business_Line_Main)</formula>
    </cfRule>
  </conditionalFormatting>
  <conditionalFormatting sqref="BO4">
    <cfRule type="expression" dxfId="1310" priority="198">
      <formula>AND(Reconciliation_Flag=1,BO$7=Filter_Business_Line_Main)</formula>
    </cfRule>
  </conditionalFormatting>
  <conditionalFormatting sqref="EA1 EF1 EK1:EO1 CO16 DI16:DL16 DN16:DQ16 DS16:DV16 CQ16:CV16 DF16:DG16">
    <cfRule type="expression" dxfId="1309" priority="197">
      <formula>AND(Edit_Mode=0)</formula>
    </cfRule>
  </conditionalFormatting>
  <conditionalFormatting sqref="EA16 EF16 EK16:EO16">
    <cfRule type="expression" dxfId="1308" priority="196">
      <formula>AND(Edit_Mode=0)</formula>
    </cfRule>
  </conditionalFormatting>
  <conditionalFormatting sqref="BS4">
    <cfRule type="expression" dxfId="1307" priority="195">
      <formula>AND(Reconciliation_Flag=1,BS$7=Filter_Business_Line_Sub)</formula>
    </cfRule>
  </conditionalFormatting>
  <conditionalFormatting sqref="BT4">
    <cfRule type="expression" dxfId="1306" priority="194">
      <formula>AND(Reconciliation_Flag=1,BT$7=Filter_Business_Line_Sub)</formula>
    </cfRule>
  </conditionalFormatting>
  <conditionalFormatting sqref="BU4">
    <cfRule type="expression" dxfId="1305" priority="193">
      <formula>AND(Reconciliation_Flag=1,BU$7=Filter_Business_Line_Sub)</formula>
    </cfRule>
  </conditionalFormatting>
  <conditionalFormatting sqref="BV4">
    <cfRule type="expression" dxfId="1304" priority="192">
      <formula>AND(Reconciliation_Flag=1,BV$7=Filter_Business_Line_Sub)</formula>
    </cfRule>
  </conditionalFormatting>
  <conditionalFormatting sqref="BW4">
    <cfRule type="expression" dxfId="1303" priority="191">
      <formula>AND(Reconciliation_Flag=1,BW$7=Filter_Business_Line_Sub)</formula>
    </cfRule>
  </conditionalFormatting>
  <conditionalFormatting sqref="BX4">
    <cfRule type="expression" dxfId="1302" priority="190">
      <formula>AND(Reconciliation_Flag=1,BX$7=Filter_Business_Line_Sub)</formula>
    </cfRule>
  </conditionalFormatting>
  <conditionalFormatting sqref="BY4">
    <cfRule type="expression" dxfId="1301" priority="189">
      <formula>AND(Reconciliation_Flag=1,BY$7=Filter_Business_Line_Sub)</formula>
    </cfRule>
  </conditionalFormatting>
  <conditionalFormatting sqref="BZ4">
    <cfRule type="expression" dxfId="1300" priority="188">
      <formula>AND(Reconciliation_Flag=1,BZ$7=Filter_Business_Line_Sub)</formula>
    </cfRule>
  </conditionalFormatting>
  <conditionalFormatting sqref="CA4">
    <cfRule type="expression" dxfId="1299" priority="187">
      <formula>AND(Reconciliation_Flag=1,CA$7=Filter_Business_Line_Sub)</formula>
    </cfRule>
  </conditionalFormatting>
  <conditionalFormatting sqref="CB4">
    <cfRule type="expression" dxfId="1298" priority="186">
      <formula>AND(Reconciliation_Flag=1,CB$7=Filter_Business_Line_Sub)</formula>
    </cfRule>
  </conditionalFormatting>
  <conditionalFormatting sqref="CC4">
    <cfRule type="expression" dxfId="1297" priority="185">
      <formula>AND(Reconciliation_Flag=1,CC$7=Filter_Business_Line_Sub)</formula>
    </cfRule>
  </conditionalFormatting>
  <conditionalFormatting sqref="CD4">
    <cfRule type="expression" dxfId="1296" priority="184">
      <formula>AND(Reconciliation_Flag=1,CD$7=Filter_Business_Line_Sub)</formula>
    </cfRule>
  </conditionalFormatting>
  <conditionalFormatting sqref="CE4">
    <cfRule type="expression" dxfId="1295" priority="183">
      <formula>AND(Reconciliation_Flag=1,CE$7=Filter_Business_Line_Sub)</formula>
    </cfRule>
  </conditionalFormatting>
  <conditionalFormatting sqref="CF4">
    <cfRule type="expression" dxfId="1294" priority="182">
      <formula>AND(Reconciliation_Flag=1,CF$7=Filter_Business_Line_Sub)</formula>
    </cfRule>
  </conditionalFormatting>
  <conditionalFormatting sqref="CG4">
    <cfRule type="expression" dxfId="1293" priority="181">
      <formula>AND(Reconciliation_Flag=1,CG$7=Filter_Business_Line_Sub)</formula>
    </cfRule>
  </conditionalFormatting>
  <conditionalFormatting sqref="CH4">
    <cfRule type="expression" dxfId="1292" priority="180">
      <formula>AND(Reconciliation_Flag=1,CH$7=Filter_Business_Line_Sub)</formula>
    </cfRule>
  </conditionalFormatting>
  <conditionalFormatting sqref="CI4">
    <cfRule type="expression" dxfId="1291" priority="179">
      <formula>AND(Reconciliation_Flag=1,CI$7=Filter_Business_Line_Sub)</formula>
    </cfRule>
  </conditionalFormatting>
  <conditionalFormatting sqref="CJ4">
    <cfRule type="expression" dxfId="1290" priority="178">
      <formula>AND(Reconciliation_Flag=1,CJ$7=Filter_Business_Line_Sub)</formula>
    </cfRule>
  </conditionalFormatting>
  <conditionalFormatting sqref="CK4">
    <cfRule type="expression" dxfId="1289" priority="177">
      <formula>AND(Reconciliation_Flag=1,CK$7=Filter_Business_Line_Sub)</formula>
    </cfRule>
  </conditionalFormatting>
  <conditionalFormatting sqref="CP4">
    <cfRule type="expression" dxfId="1288" priority="176">
      <formula>AND(Reconciliation_Flag=1,CP$7=Filter_Phase)</formula>
    </cfRule>
  </conditionalFormatting>
  <conditionalFormatting sqref="CQ4">
    <cfRule type="expression" dxfId="1287" priority="175">
      <formula>AND(Reconciliation_Flag=1,CQ$7=Filter_Phase)</formula>
    </cfRule>
  </conditionalFormatting>
  <conditionalFormatting sqref="CR4">
    <cfRule type="expression" dxfId="1286" priority="174">
      <formula>AND(Reconciliation_Flag=1,CR$7=Filter_Phase)</formula>
    </cfRule>
  </conditionalFormatting>
  <conditionalFormatting sqref="CS4">
    <cfRule type="expression" dxfId="1285" priority="173">
      <formula>AND(Reconciliation_Flag=1,CS$7=Filter_Phase)</formula>
    </cfRule>
  </conditionalFormatting>
  <conditionalFormatting sqref="CW4">
    <cfRule type="expression" dxfId="1284" priority="172">
      <formula>AND(Reconciliation_Flag=1,CW$18=1)</formula>
    </cfRule>
  </conditionalFormatting>
  <conditionalFormatting sqref="DI4">
    <cfRule type="expression" dxfId="1283" priority="171">
      <formula>AND(Reconciliation_Flag=1,DI$7=Filter_Size)</formula>
    </cfRule>
  </conditionalFormatting>
  <conditionalFormatting sqref="DJ4">
    <cfRule type="expression" dxfId="1282" priority="170">
      <formula>AND(Reconciliation_Flag=1,DJ$7=Filter_Size)</formula>
    </cfRule>
  </conditionalFormatting>
  <conditionalFormatting sqref="DN4">
    <cfRule type="expression" dxfId="1281" priority="169">
      <formula>AND(Reconciliation_Flag=1,DN$7=Filter_Contract)</formula>
    </cfRule>
  </conditionalFormatting>
  <conditionalFormatting sqref="DO4">
    <cfRule type="expression" dxfId="1280" priority="168">
      <formula>AND(Reconciliation_Flag=1,DO$7=Filter_Contract)</formula>
    </cfRule>
  </conditionalFormatting>
  <conditionalFormatting sqref="EM4">
    <cfRule type="expression" dxfId="1279" priority="167">
      <formula>AND(Reconciliation_Flag=1,EM$7=Filter_Fluor_Entities)</formula>
    </cfRule>
  </conditionalFormatting>
  <conditionalFormatting sqref="EN4">
    <cfRule type="expression" dxfId="1278" priority="166">
      <formula>AND(Reconciliation_Flag=1,EN$7=Filter_Fluor_Entities)</formula>
    </cfRule>
  </conditionalFormatting>
  <conditionalFormatting sqref="CX4">
    <cfRule type="expression" dxfId="1277" priority="165">
      <formula>AND(Reconciliation_Flag=1,CX$18=1)</formula>
    </cfRule>
  </conditionalFormatting>
  <conditionalFormatting sqref="CY4">
    <cfRule type="expression" dxfId="1276" priority="164">
      <formula>AND(Reconciliation_Flag=1,CY$18=1)</formula>
    </cfRule>
  </conditionalFormatting>
  <conditionalFormatting sqref="CZ4">
    <cfRule type="expression" dxfId="1275" priority="163">
      <formula>AND(Reconciliation_Flag=1,CZ$18=1)</formula>
    </cfRule>
  </conditionalFormatting>
  <conditionalFormatting sqref="DA4">
    <cfRule type="expression" dxfId="1274" priority="162">
      <formula>AND(Reconciliation_Flag=1,DA$18=1)</formula>
    </cfRule>
  </conditionalFormatting>
  <conditionalFormatting sqref="DB4">
    <cfRule type="expression" dxfId="1273" priority="161">
      <formula>AND(Reconciliation_Flag=1,DB$18=1)</formula>
    </cfRule>
  </conditionalFormatting>
  <conditionalFormatting sqref="DC4">
    <cfRule type="expression" dxfId="1272" priority="160">
      <formula>AND(Reconciliation_Flag=1,DC$18=1)</formula>
    </cfRule>
  </conditionalFormatting>
  <conditionalFormatting sqref="DD4">
    <cfRule type="expression" dxfId="1271" priority="159">
      <formula>AND(Reconciliation_Flag=1,DD$18=1)</formula>
    </cfRule>
  </conditionalFormatting>
  <conditionalFormatting sqref="DE4">
    <cfRule type="expression" dxfId="1270" priority="158">
      <formula>AND(Reconciliation_Flag=1,DE$18=1)</formula>
    </cfRule>
  </conditionalFormatting>
  <conditionalFormatting sqref="DW1:DZ1">
    <cfRule type="expression" dxfId="1269" priority="157">
      <formula>AND(Edit_Mode=0)</formula>
    </cfRule>
  </conditionalFormatting>
  <conditionalFormatting sqref="DX16:DZ16">
    <cfRule type="expression" dxfId="1268" priority="156">
      <formula>AND(Edit_Mode=0)</formula>
    </cfRule>
  </conditionalFormatting>
  <conditionalFormatting sqref="EB1:EE1">
    <cfRule type="expression" dxfId="1267" priority="155">
      <formula>AND(Edit_Mode=0)</formula>
    </cfRule>
  </conditionalFormatting>
  <conditionalFormatting sqref="EC16:EE16">
    <cfRule type="expression" dxfId="1266" priority="154">
      <formula>AND(Edit_Mode=0)</formula>
    </cfRule>
  </conditionalFormatting>
  <conditionalFormatting sqref="EC4">
    <cfRule type="expression" dxfId="1265" priority="153">
      <formula>AND(Reconciliation_Flag=1,EC$7=Filter_Joint_Venture)</formula>
    </cfRule>
  </conditionalFormatting>
  <conditionalFormatting sqref="ED4">
    <cfRule type="expression" dxfId="1264" priority="152">
      <formula>AND(Reconciliation_Flag=1,ED$7=Filter_Joint_Venture)</formula>
    </cfRule>
  </conditionalFormatting>
  <conditionalFormatting sqref="EG1:EJ1">
    <cfRule type="expression" dxfId="1263" priority="151">
      <formula>AND(Edit_Mode=0)</formula>
    </cfRule>
  </conditionalFormatting>
  <conditionalFormatting sqref="EH16:EJ16">
    <cfRule type="expression" dxfId="1262" priority="150">
      <formula>AND(Edit_Mode=0)</formula>
    </cfRule>
  </conditionalFormatting>
  <conditionalFormatting sqref="DS4">
    <cfRule type="expression" dxfId="1261" priority="149">
      <formula>AND(Reconciliation_Flag=1,DS$7=Filter_Corporate_Risk)</formula>
    </cfRule>
  </conditionalFormatting>
  <conditionalFormatting sqref="DT4">
    <cfRule type="expression" dxfId="1260" priority="148">
      <formula>AND(Reconciliation_Flag=1,DT$7=Filter_Corporate_Risk)</formula>
    </cfRule>
  </conditionalFormatting>
  <conditionalFormatting sqref="DX4">
    <cfRule type="expression" dxfId="1259" priority="147">
      <formula>AND(Reconciliation_Flag=1,DX$7=Filter_Distributed_Execution)</formula>
    </cfRule>
  </conditionalFormatting>
  <conditionalFormatting sqref="DY4">
    <cfRule type="expression" dxfId="1258" priority="146">
      <formula>AND(Reconciliation_Flag=1,DY$7=Filter_Distributed_Execution)</formula>
    </cfRule>
  </conditionalFormatting>
  <conditionalFormatting sqref="EH4">
    <cfRule type="expression" dxfId="1257" priority="145">
      <formula>AND(Reconciliation_Flag=1,EH$7=Filter_Modularization)</formula>
    </cfRule>
  </conditionalFormatting>
  <conditionalFormatting sqref="EI4">
    <cfRule type="expression" dxfId="1256" priority="144">
      <formula>AND(Reconciliation_Flag=1,EI$7=Filter_Modularization)</formula>
    </cfRule>
  </conditionalFormatting>
  <conditionalFormatting sqref="CO4">
    <cfRule type="expression" dxfId="1255" priority="143">
      <formula>AND(Reconciliation_Flag=1,CO$7=Filter_Phase)</formula>
    </cfRule>
  </conditionalFormatting>
  <conditionalFormatting sqref="DH16">
    <cfRule type="expression" dxfId="1254" priority="142">
      <formula>AND(Edit_Mode=0)</formula>
    </cfRule>
  </conditionalFormatting>
  <conditionalFormatting sqref="DM16">
    <cfRule type="expression" dxfId="1253" priority="141">
      <formula>AND(Edit_Mode=0)</formula>
    </cfRule>
  </conditionalFormatting>
  <conditionalFormatting sqref="DR16">
    <cfRule type="expression" dxfId="1252" priority="140">
      <formula>AND(Edit_Mode=0)</formula>
    </cfRule>
  </conditionalFormatting>
  <conditionalFormatting sqref="DW16">
    <cfRule type="expression" dxfId="1251" priority="139">
      <formula>AND(Edit_Mode=0)</formula>
    </cfRule>
  </conditionalFormatting>
  <conditionalFormatting sqref="EB16">
    <cfRule type="expression" dxfId="1250" priority="138">
      <formula>AND(Edit_Mode=0)</formula>
    </cfRule>
  </conditionalFormatting>
  <conditionalFormatting sqref="EG16">
    <cfRule type="expression" dxfId="1249" priority="137">
      <formula>AND(Edit_Mode=0)</formula>
    </cfRule>
  </conditionalFormatting>
  <conditionalFormatting sqref="CW16:DE16">
    <cfRule type="expression" dxfId="1248" priority="136">
      <formula>AND(Edit_Mode=0)</formula>
    </cfRule>
  </conditionalFormatting>
  <conditionalFormatting sqref="CW16:DE16">
    <cfRule type="expression" dxfId="1247" priority="135">
      <formula>AND(Edit_Mode=0)</formula>
    </cfRule>
  </conditionalFormatting>
  <conditionalFormatting sqref="E21">
    <cfRule type="expression" dxfId="1246" priority="133" stopIfTrue="1">
      <formula>AG21&lt;&gt;TRUE</formula>
    </cfRule>
    <cfRule type="expression" dxfId="1245" priority="134" stopIfTrue="1">
      <formula>A21="L"</formula>
    </cfRule>
  </conditionalFormatting>
  <conditionalFormatting sqref="J21">
    <cfRule type="expression" dxfId="1244" priority="131" stopIfTrue="1">
      <formula>AG21&lt;&gt;TRUE</formula>
    </cfRule>
    <cfRule type="expression" dxfId="1243" priority="132" stopIfTrue="1">
      <formula>AND(AH21=1,F21="")</formula>
    </cfRule>
  </conditionalFormatting>
  <conditionalFormatting sqref="L21:O21">
    <cfRule type="expression" dxfId="1242" priority="129" stopIfTrue="1">
      <formula>$AG21&lt;&gt;TRUE</formula>
    </cfRule>
    <cfRule type="expression" dxfId="1241" priority="130" stopIfTrue="1">
      <formula>$A21="L"</formula>
    </cfRule>
  </conditionalFormatting>
  <conditionalFormatting sqref="D21">
    <cfRule type="expression" dxfId="1240" priority="126">
      <formula>AG21&lt;&gt;TRUE</formula>
    </cfRule>
  </conditionalFormatting>
  <conditionalFormatting sqref="E24">
    <cfRule type="expression" dxfId="1239" priority="124" stopIfTrue="1">
      <formula>AG24&lt;&gt;TRUE</formula>
    </cfRule>
    <cfRule type="expression" dxfId="1238" priority="125" stopIfTrue="1">
      <formula>A24="L"</formula>
    </cfRule>
  </conditionalFormatting>
  <conditionalFormatting sqref="J24">
    <cfRule type="expression" dxfId="1237" priority="122" stopIfTrue="1">
      <formula>AG24&lt;&gt;TRUE</formula>
    </cfRule>
    <cfRule type="expression" dxfId="1236" priority="123" stopIfTrue="1">
      <formula>AND(AH24=1,F24="")</formula>
    </cfRule>
  </conditionalFormatting>
  <conditionalFormatting sqref="L24:O24">
    <cfRule type="expression" dxfId="1235" priority="120" stopIfTrue="1">
      <formula>$AG24&lt;&gt;TRUE</formula>
    </cfRule>
    <cfRule type="expression" dxfId="1234" priority="121" stopIfTrue="1">
      <formula>$A24="L"</formula>
    </cfRule>
  </conditionalFormatting>
  <conditionalFormatting sqref="D24">
    <cfRule type="expression" dxfId="1233" priority="117">
      <formula>AG24&lt;&gt;TRUE</formula>
    </cfRule>
  </conditionalFormatting>
  <conditionalFormatting sqref="E27">
    <cfRule type="expression" dxfId="1232" priority="115" stopIfTrue="1">
      <formula>AG27&lt;&gt;TRUE</formula>
    </cfRule>
    <cfRule type="expression" dxfId="1231" priority="116" stopIfTrue="1">
      <formula>A27="L"</formula>
    </cfRule>
  </conditionalFormatting>
  <conditionalFormatting sqref="J27">
    <cfRule type="expression" dxfId="1230" priority="113" stopIfTrue="1">
      <formula>AG27&lt;&gt;TRUE</formula>
    </cfRule>
    <cfRule type="expression" dxfId="1229" priority="114" stopIfTrue="1">
      <formula>AND(AH27=1,F27="")</formula>
    </cfRule>
  </conditionalFormatting>
  <conditionalFormatting sqref="L27:O27">
    <cfRule type="expression" dxfId="1228" priority="111" stopIfTrue="1">
      <formula>$AG27&lt;&gt;TRUE</formula>
    </cfRule>
    <cfRule type="expression" dxfId="1227" priority="112" stopIfTrue="1">
      <formula>$A27="L"</formula>
    </cfRule>
  </conditionalFormatting>
  <conditionalFormatting sqref="D27">
    <cfRule type="expression" dxfId="1226" priority="108">
      <formula>AG27&lt;&gt;TRUE</formula>
    </cfRule>
  </conditionalFormatting>
  <conditionalFormatting sqref="E30">
    <cfRule type="expression" dxfId="1225" priority="106" stopIfTrue="1">
      <formula>AG30&lt;&gt;TRUE</formula>
    </cfRule>
    <cfRule type="expression" dxfId="1224" priority="107" stopIfTrue="1">
      <formula>A30="L"</formula>
    </cfRule>
  </conditionalFormatting>
  <conditionalFormatting sqref="J30">
    <cfRule type="expression" dxfId="1223" priority="104" stopIfTrue="1">
      <formula>AG30&lt;&gt;TRUE</formula>
    </cfRule>
    <cfRule type="expression" dxfId="1222" priority="105" stopIfTrue="1">
      <formula>AND(AH30=1,F30="")</formula>
    </cfRule>
  </conditionalFormatting>
  <conditionalFormatting sqref="L30:O30">
    <cfRule type="expression" dxfId="1221" priority="102" stopIfTrue="1">
      <formula>$AG30&lt;&gt;TRUE</formula>
    </cfRule>
    <cfRule type="expression" dxfId="1220" priority="103" stopIfTrue="1">
      <formula>$A30="L"</formula>
    </cfRule>
  </conditionalFormatting>
  <conditionalFormatting sqref="D30">
    <cfRule type="expression" dxfId="1219" priority="99">
      <formula>AG30&lt;&gt;TRUE</formula>
    </cfRule>
  </conditionalFormatting>
  <conditionalFormatting sqref="E33">
    <cfRule type="expression" dxfId="1218" priority="97" stopIfTrue="1">
      <formula>AG33&lt;&gt;TRUE</formula>
    </cfRule>
    <cfRule type="expression" dxfId="1217" priority="98" stopIfTrue="1">
      <formula>A33="L"</formula>
    </cfRule>
  </conditionalFormatting>
  <conditionalFormatting sqref="J33">
    <cfRule type="expression" dxfId="1216" priority="95" stopIfTrue="1">
      <formula>AG33&lt;&gt;TRUE</formula>
    </cfRule>
    <cfRule type="expression" dxfId="1215" priority="96" stopIfTrue="1">
      <formula>AND(AH33=1,F33="")</formula>
    </cfRule>
  </conditionalFormatting>
  <conditionalFormatting sqref="L33:O33">
    <cfRule type="expression" dxfId="1214" priority="93" stopIfTrue="1">
      <formula>$AG33&lt;&gt;TRUE</formula>
    </cfRule>
    <cfRule type="expression" dxfId="1213" priority="94" stopIfTrue="1">
      <formula>$A33="L"</formula>
    </cfRule>
  </conditionalFormatting>
  <conditionalFormatting sqref="D33">
    <cfRule type="expression" dxfId="1212" priority="90">
      <formula>AG33&lt;&gt;TRUE</formula>
    </cfRule>
  </conditionalFormatting>
  <conditionalFormatting sqref="E36">
    <cfRule type="expression" dxfId="1211" priority="88" stopIfTrue="1">
      <formula>AG36&lt;&gt;TRUE</formula>
    </cfRule>
    <cfRule type="expression" dxfId="1210" priority="89" stopIfTrue="1">
      <formula>A36="L"</formula>
    </cfRule>
  </conditionalFormatting>
  <conditionalFormatting sqref="J36">
    <cfRule type="expression" dxfId="1209" priority="86" stopIfTrue="1">
      <formula>AG36&lt;&gt;TRUE</formula>
    </cfRule>
    <cfRule type="expression" dxfId="1208" priority="87" stopIfTrue="1">
      <formula>AND(AH36=1,F36="")</formula>
    </cfRule>
  </conditionalFormatting>
  <conditionalFormatting sqref="L36:O36">
    <cfRule type="expression" dxfId="1207" priority="84" stopIfTrue="1">
      <formula>$AG36&lt;&gt;TRUE</formula>
    </cfRule>
    <cfRule type="expression" dxfId="1206" priority="85" stopIfTrue="1">
      <formula>$A36="L"</formula>
    </cfRule>
  </conditionalFormatting>
  <conditionalFormatting sqref="D36">
    <cfRule type="expression" dxfId="1205" priority="81">
      <formula>AG36&lt;&gt;TRUE</formula>
    </cfRule>
  </conditionalFormatting>
  <conditionalFormatting sqref="E39">
    <cfRule type="expression" dxfId="1204" priority="79" stopIfTrue="1">
      <formula>AG39&lt;&gt;TRUE</formula>
    </cfRule>
    <cfRule type="expression" dxfId="1203" priority="80" stopIfTrue="1">
      <formula>A39="L"</formula>
    </cfRule>
  </conditionalFormatting>
  <conditionalFormatting sqref="J39">
    <cfRule type="expression" dxfId="1202" priority="77" stopIfTrue="1">
      <formula>AG39&lt;&gt;TRUE</formula>
    </cfRule>
    <cfRule type="expression" dxfId="1201" priority="78" stopIfTrue="1">
      <formula>AND(AH39=1,F39="")</formula>
    </cfRule>
  </conditionalFormatting>
  <conditionalFormatting sqref="L39:O39">
    <cfRule type="expression" dxfId="1200" priority="75" stopIfTrue="1">
      <formula>$AG39&lt;&gt;TRUE</formula>
    </cfRule>
    <cfRule type="expression" dxfId="1199" priority="76" stopIfTrue="1">
      <formula>$A39="L"</formula>
    </cfRule>
  </conditionalFormatting>
  <conditionalFormatting sqref="D39">
    <cfRule type="expression" dxfId="1198" priority="72">
      <formula>AG39&lt;&gt;TRUE</formula>
    </cfRule>
  </conditionalFormatting>
  <conditionalFormatting sqref="E42">
    <cfRule type="expression" dxfId="1197" priority="70" stopIfTrue="1">
      <formula>AG42&lt;&gt;TRUE</formula>
    </cfRule>
    <cfRule type="expression" dxfId="1196" priority="71" stopIfTrue="1">
      <formula>A42="L"</formula>
    </cfRule>
  </conditionalFormatting>
  <conditionalFormatting sqref="J42">
    <cfRule type="expression" dxfId="1195" priority="68" stopIfTrue="1">
      <formula>AG42&lt;&gt;TRUE</formula>
    </cfRule>
    <cfRule type="expression" dxfId="1194" priority="69" stopIfTrue="1">
      <formula>AND(AH42=1,F42="")</formula>
    </cfRule>
  </conditionalFormatting>
  <conditionalFormatting sqref="L42:O42">
    <cfRule type="expression" dxfId="1193" priority="66" stopIfTrue="1">
      <formula>$AG42&lt;&gt;TRUE</formula>
    </cfRule>
    <cfRule type="expression" dxfId="1192" priority="67" stopIfTrue="1">
      <formula>$A42="L"</formula>
    </cfRule>
  </conditionalFormatting>
  <conditionalFormatting sqref="D42">
    <cfRule type="expression" dxfId="1191" priority="63">
      <formula>AG42&lt;&gt;TRUE</formula>
    </cfRule>
  </conditionalFormatting>
  <conditionalFormatting sqref="E45">
    <cfRule type="expression" dxfId="1190" priority="61" stopIfTrue="1">
      <formula>AG45&lt;&gt;TRUE</formula>
    </cfRule>
    <cfRule type="expression" dxfId="1189" priority="62" stopIfTrue="1">
      <formula>A45="L"</formula>
    </cfRule>
  </conditionalFormatting>
  <conditionalFormatting sqref="J45">
    <cfRule type="expression" dxfId="1188" priority="59" stopIfTrue="1">
      <formula>AG45&lt;&gt;TRUE</formula>
    </cfRule>
    <cfRule type="expression" dxfId="1187" priority="60" stopIfTrue="1">
      <formula>AND(AH45=1,F45="")</formula>
    </cfRule>
  </conditionalFormatting>
  <conditionalFormatting sqref="L45:O45">
    <cfRule type="expression" dxfId="1186" priority="57" stopIfTrue="1">
      <formula>$AG45&lt;&gt;TRUE</formula>
    </cfRule>
    <cfRule type="expression" dxfId="1185" priority="58" stopIfTrue="1">
      <formula>$A45="L"</formula>
    </cfRule>
  </conditionalFormatting>
  <conditionalFormatting sqref="D45">
    <cfRule type="expression" dxfId="1184" priority="54">
      <formula>AG45&lt;&gt;TRUE</formula>
    </cfRule>
  </conditionalFormatting>
  <conditionalFormatting sqref="E48">
    <cfRule type="expression" dxfId="1183" priority="52" stopIfTrue="1">
      <formula>AG48&lt;&gt;TRUE</formula>
    </cfRule>
    <cfRule type="expression" dxfId="1182" priority="53" stopIfTrue="1">
      <formula>A48="L"</formula>
    </cfRule>
  </conditionalFormatting>
  <conditionalFormatting sqref="J48">
    <cfRule type="expression" dxfId="1181" priority="50" stopIfTrue="1">
      <formula>AG48&lt;&gt;TRUE</formula>
    </cfRule>
    <cfRule type="expression" dxfId="1180" priority="51" stopIfTrue="1">
      <formula>AND(AH48=1,F48="")</formula>
    </cfRule>
  </conditionalFormatting>
  <conditionalFormatting sqref="L48:O48">
    <cfRule type="expression" dxfId="1179" priority="48" stopIfTrue="1">
      <formula>$AG48&lt;&gt;TRUE</formula>
    </cfRule>
    <cfRule type="expression" dxfId="1178" priority="49" stopIfTrue="1">
      <formula>$A48="L"</formula>
    </cfRule>
  </conditionalFormatting>
  <conditionalFormatting sqref="D48">
    <cfRule type="expression" dxfId="1177" priority="45">
      <formula>AG48&lt;&gt;TRUE</formula>
    </cfRule>
  </conditionalFormatting>
  <conditionalFormatting sqref="E51">
    <cfRule type="expression" dxfId="1176" priority="43" stopIfTrue="1">
      <formula>AG51&lt;&gt;TRUE</formula>
    </cfRule>
    <cfRule type="expression" dxfId="1175" priority="44" stopIfTrue="1">
      <formula>A51="L"</formula>
    </cfRule>
  </conditionalFormatting>
  <conditionalFormatting sqref="J51">
    <cfRule type="expression" dxfId="1174" priority="41" stopIfTrue="1">
      <formula>AG51&lt;&gt;TRUE</formula>
    </cfRule>
    <cfRule type="expression" dxfId="1173" priority="42" stopIfTrue="1">
      <formula>AND(AH51=1,F51="")</formula>
    </cfRule>
  </conditionalFormatting>
  <conditionalFormatting sqref="L51:O51">
    <cfRule type="expression" dxfId="1172" priority="39" stopIfTrue="1">
      <formula>$AG51&lt;&gt;TRUE</formula>
    </cfRule>
    <cfRule type="expression" dxfId="1171" priority="40" stopIfTrue="1">
      <formula>$A51="L"</formula>
    </cfRule>
  </conditionalFormatting>
  <conditionalFormatting sqref="D51">
    <cfRule type="expression" dxfId="1170" priority="36">
      <formula>AG51&lt;&gt;TRUE</formula>
    </cfRule>
  </conditionalFormatting>
  <conditionalFormatting sqref="E54">
    <cfRule type="expression" dxfId="1169" priority="34" stopIfTrue="1">
      <formula>AG54&lt;&gt;TRUE</formula>
    </cfRule>
    <cfRule type="expression" dxfId="1168" priority="35" stopIfTrue="1">
      <formula>A54="L"</formula>
    </cfRule>
  </conditionalFormatting>
  <conditionalFormatting sqref="J54">
    <cfRule type="expression" dxfId="1167" priority="32" stopIfTrue="1">
      <formula>AG54&lt;&gt;TRUE</formula>
    </cfRule>
    <cfRule type="expression" dxfId="1166" priority="33" stopIfTrue="1">
      <formula>AND(AH54=1,F54="")</formula>
    </cfRule>
  </conditionalFormatting>
  <conditionalFormatting sqref="L54:O54">
    <cfRule type="expression" dxfId="1165" priority="30" stopIfTrue="1">
      <formula>$AG54&lt;&gt;TRUE</formula>
    </cfRule>
    <cfRule type="expression" dxfId="1164" priority="31" stopIfTrue="1">
      <formula>$A54="L"</formula>
    </cfRule>
  </conditionalFormatting>
  <conditionalFormatting sqref="D54">
    <cfRule type="expression" dxfId="1163" priority="27">
      <formula>AG54&lt;&gt;TRUE</formula>
    </cfRule>
  </conditionalFormatting>
  <conditionalFormatting sqref="F18 H18:I18">
    <cfRule type="expression" dxfId="1162" priority="26" stopIfTrue="1">
      <formula>$AG18&lt;&gt;TRUE</formula>
    </cfRule>
  </conditionalFormatting>
  <conditionalFormatting sqref="G18">
    <cfRule type="expression" dxfId="1161" priority="25" stopIfTrue="1">
      <formula>$AG18&lt;&gt;TRUE</formula>
    </cfRule>
  </conditionalFormatting>
  <conditionalFormatting sqref="F21 H21:I21">
    <cfRule type="expression" dxfId="1160" priority="24" stopIfTrue="1">
      <formula>$AG21&lt;&gt;TRUE</formula>
    </cfRule>
  </conditionalFormatting>
  <conditionalFormatting sqref="G21">
    <cfRule type="expression" dxfId="1159" priority="23" stopIfTrue="1">
      <formula>$AG21&lt;&gt;TRUE</formula>
    </cfRule>
  </conditionalFormatting>
  <conditionalFormatting sqref="F24 H24:I24">
    <cfRule type="expression" dxfId="1158" priority="22" stopIfTrue="1">
      <formula>$AG24&lt;&gt;TRUE</formula>
    </cfRule>
  </conditionalFormatting>
  <conditionalFormatting sqref="G24">
    <cfRule type="expression" dxfId="1157" priority="21" stopIfTrue="1">
      <formula>$AG24&lt;&gt;TRUE</formula>
    </cfRule>
  </conditionalFormatting>
  <conditionalFormatting sqref="F27 H27:I27">
    <cfRule type="expression" dxfId="1156" priority="20" stopIfTrue="1">
      <formula>$AG27&lt;&gt;TRUE</formula>
    </cfRule>
  </conditionalFormatting>
  <conditionalFormatting sqref="G27">
    <cfRule type="expression" dxfId="1155" priority="19" stopIfTrue="1">
      <formula>$AG27&lt;&gt;TRUE</formula>
    </cfRule>
  </conditionalFormatting>
  <conditionalFormatting sqref="F30 H30:I30">
    <cfRule type="expression" dxfId="1154" priority="18" stopIfTrue="1">
      <formula>$AG30&lt;&gt;TRUE</formula>
    </cfRule>
  </conditionalFormatting>
  <conditionalFormatting sqref="G30">
    <cfRule type="expression" dxfId="1153" priority="17" stopIfTrue="1">
      <formula>$AG30&lt;&gt;TRUE</formula>
    </cfRule>
  </conditionalFormatting>
  <conditionalFormatting sqref="F33 H33:I33">
    <cfRule type="expression" dxfId="1152" priority="16" stopIfTrue="1">
      <formula>$AG33&lt;&gt;TRUE</formula>
    </cfRule>
  </conditionalFormatting>
  <conditionalFormatting sqref="G33">
    <cfRule type="expression" dxfId="1151" priority="15" stopIfTrue="1">
      <formula>$AG33&lt;&gt;TRUE</formula>
    </cfRule>
  </conditionalFormatting>
  <conditionalFormatting sqref="F36 H36:I36">
    <cfRule type="expression" dxfId="1150" priority="14" stopIfTrue="1">
      <formula>$AG36&lt;&gt;TRUE</formula>
    </cfRule>
  </conditionalFormatting>
  <conditionalFormatting sqref="G36">
    <cfRule type="expression" dxfId="1149" priority="13" stopIfTrue="1">
      <formula>$AG36&lt;&gt;TRUE</formula>
    </cfRule>
  </conditionalFormatting>
  <conditionalFormatting sqref="F39 H39:I39">
    <cfRule type="expression" dxfId="1148" priority="12" stopIfTrue="1">
      <formula>$AG39&lt;&gt;TRUE</formula>
    </cfRule>
  </conditionalFormatting>
  <conditionalFormatting sqref="G39">
    <cfRule type="expression" dxfId="1147" priority="11" stopIfTrue="1">
      <formula>$AG39&lt;&gt;TRUE</formula>
    </cfRule>
  </conditionalFormatting>
  <conditionalFormatting sqref="F42 H42:I42">
    <cfRule type="expression" dxfId="1146" priority="10" stopIfTrue="1">
      <formula>$AG42&lt;&gt;TRUE</formula>
    </cfRule>
  </conditionalFormatting>
  <conditionalFormatting sqref="G42">
    <cfRule type="expression" dxfId="1145" priority="9" stopIfTrue="1">
      <formula>$AG42&lt;&gt;TRUE</formula>
    </cfRule>
  </conditionalFormatting>
  <conditionalFormatting sqref="F45 H45:I45">
    <cfRule type="expression" dxfId="1144" priority="8" stopIfTrue="1">
      <formula>$AG45&lt;&gt;TRUE</formula>
    </cfRule>
  </conditionalFormatting>
  <conditionalFormatting sqref="G45">
    <cfRule type="expression" dxfId="1143" priority="7" stopIfTrue="1">
      <formula>$AG45&lt;&gt;TRUE</formula>
    </cfRule>
  </conditionalFormatting>
  <conditionalFormatting sqref="F48 H48:I48">
    <cfRule type="expression" dxfId="1142" priority="6" stopIfTrue="1">
      <formula>$AG48&lt;&gt;TRUE</formula>
    </cfRule>
  </conditionalFormatting>
  <conditionalFormatting sqref="G48">
    <cfRule type="expression" dxfId="1141" priority="5" stopIfTrue="1">
      <formula>$AG48&lt;&gt;TRUE</formula>
    </cfRule>
  </conditionalFormatting>
  <conditionalFormatting sqref="F51 H51:I51">
    <cfRule type="expression" dxfId="1140" priority="4" stopIfTrue="1">
      <formula>$AG51&lt;&gt;TRUE</formula>
    </cfRule>
  </conditionalFormatting>
  <conditionalFormatting sqref="G51">
    <cfRule type="expression" dxfId="1139" priority="3" stopIfTrue="1">
      <formula>$AG51&lt;&gt;TRUE</formula>
    </cfRule>
  </conditionalFormatting>
  <conditionalFormatting sqref="F54">
    <cfRule type="expression" dxfId="1138" priority="1">
      <formula>$AG54&lt;&gt;TRUE</formula>
    </cfRule>
    <cfRule type="expression" dxfId="1137" priority="2">
      <formula>$J54&lt;&gt;""</formula>
    </cfRule>
  </conditionalFormatting>
  <printOptions horizontalCentered="1"/>
  <pageMargins left="0.5" right="0.5" top="1" bottom="0.75" header="0.25" footer="0.25"/>
  <pageSetup scale="75" fitToHeight="200" orientation="landscape" r:id="rId1"/>
  <headerFooter alignWithMargins="0">
    <oddHeader>&amp;L&amp;"Arial,bold"&amp;10Teck Resources 
HVC MLE
Project No: CM00119
Audit No: XX-YY-AU-ZZZ&amp;R&amp;"Arial,bold"&amp;10Form 000.509.F9161
Form Date 23Feb2023
Page &amp;P of &amp;N
Date Prepared: 30Jul2026</oddHeader>
    <oddFooter>&amp;R&amp;"Arial,bold"&amp;10Quality Audit Checklist for Electrical Work Contractors -- C&amp;&amp;F Quality&amp;L&amp;8&amp;F; &amp;A
Copyright © 2023, Fluor Corporation.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Option Button 1">
              <controlPr defaultSize="0" autoFill="0" autoLine="0" autoPict="0" macro="[0]!Reset_Status">
                <anchor moveWithCells="1">
                  <from>
                    <xdr:col>9</xdr:col>
                    <xdr:colOff>220980</xdr:colOff>
                    <xdr:row>2</xdr:row>
                    <xdr:rowOff>22860</xdr:rowOff>
                  </from>
                  <to>
                    <xdr:col>9</xdr:col>
                    <xdr:colOff>541020</xdr:colOff>
                    <xdr:row>2</xdr:row>
                    <xdr:rowOff>251460</xdr:rowOff>
                  </to>
                </anchor>
              </controlPr>
            </control>
          </mc:Choice>
        </mc:AlternateContent>
        <mc:AlternateContent xmlns:mc="http://schemas.openxmlformats.org/markup-compatibility/2006">
          <mc:Choice Requires="x14">
            <control shapeId="850946" r:id="rId5" name="Option Button 2">
              <controlPr defaultSize="0" autoFill="0" autoLine="0" autoPict="0" macro="[0]!Reset_Status">
                <anchor moveWithCells="1">
                  <from>
                    <xdr:col>9</xdr:col>
                    <xdr:colOff>220980</xdr:colOff>
                    <xdr:row>3</xdr:row>
                    <xdr:rowOff>22860</xdr:rowOff>
                  </from>
                  <to>
                    <xdr:col>9</xdr:col>
                    <xdr:colOff>541020</xdr:colOff>
                    <xdr:row>3</xdr:row>
                    <xdr:rowOff>251460</xdr:rowOff>
                  </to>
                </anchor>
              </controlPr>
            </control>
          </mc:Choice>
        </mc:AlternateContent>
        <mc:AlternateContent xmlns:mc="http://schemas.openxmlformats.org/markup-compatibility/2006">
          <mc:Choice Requires="x14">
            <control shapeId="850947" r:id="rId6" name="Button 3">
              <controlPr defaultSize="0" print="0" autoFill="0" autoPict="0" macro="[0]!Reset_Findings">
                <anchor moveWithCells="1">
                  <from>
                    <xdr:col>9</xdr:col>
                    <xdr:colOff>45720</xdr:colOff>
                    <xdr:row>11</xdr:row>
                    <xdr:rowOff>22860</xdr:rowOff>
                  </from>
                  <to>
                    <xdr:col>9</xdr:col>
                    <xdr:colOff>594360</xdr:colOff>
                    <xdr:row>11</xdr:row>
                    <xdr:rowOff>182880</xdr:rowOff>
                  </to>
                </anchor>
              </controlPr>
            </control>
          </mc:Choice>
        </mc:AlternateContent>
        <mc:AlternateContent xmlns:mc="http://schemas.openxmlformats.org/markup-compatibility/2006">
          <mc:Choice Requires="x14">
            <control shapeId="850948" r:id="rId7" name="Button 4">
              <controlPr defaultSize="0" print="0" autoFill="0" autoPict="0" macro="[0]!Reset_Points">
                <anchor moveWithCells="1">
                  <from>
                    <xdr:col>9</xdr:col>
                    <xdr:colOff>45720</xdr:colOff>
                    <xdr:row>15</xdr:row>
                    <xdr:rowOff>22860</xdr:rowOff>
                  </from>
                  <to>
                    <xdr:col>9</xdr:col>
                    <xdr:colOff>594360</xdr:colOff>
                    <xdr:row>15</xdr:row>
                    <xdr:rowOff>182880</xdr:rowOff>
                  </to>
                </anchor>
              </controlPr>
            </control>
          </mc:Choice>
        </mc:AlternateContent>
        <mc:AlternateContent xmlns:mc="http://schemas.openxmlformats.org/markup-compatibility/2006">
          <mc:Choice Requires="x14">
            <control shapeId="850949" r:id="rId8" name="Button 5">
              <controlPr defaultSize="0" print="0" autoFill="0" autoPict="0" macro="[0]!Add_Finding_Button">
                <anchor moveWithCells="1">
                  <from>
                    <xdr:col>4</xdr:col>
                    <xdr:colOff>3528060</xdr:colOff>
                    <xdr:row>11</xdr:row>
                    <xdr:rowOff>22860</xdr:rowOff>
                  </from>
                  <to>
                    <xdr:col>4</xdr:col>
                    <xdr:colOff>4084320</xdr:colOff>
                    <xdr:row>11</xdr:row>
                    <xdr:rowOff>182880</xdr:rowOff>
                  </to>
                </anchor>
              </controlPr>
            </control>
          </mc:Choice>
        </mc:AlternateContent>
        <mc:AlternateContent xmlns:mc="http://schemas.openxmlformats.org/markup-compatibility/2006">
          <mc:Choice Requires="x14">
            <control shapeId="850950" r:id="rId9" name="Button 6">
              <controlPr defaultSize="0" print="0" autoFill="0" autoPict="0" macro="[0]!Remove_Finding_Button">
                <anchor moveWithCells="1">
                  <from>
                    <xdr:col>4</xdr:col>
                    <xdr:colOff>4114800</xdr:colOff>
                    <xdr:row>11</xdr:row>
                    <xdr:rowOff>22860</xdr:rowOff>
                  </from>
                  <to>
                    <xdr:col>4</xdr:col>
                    <xdr:colOff>4671060</xdr:colOff>
                    <xdr:row>11</xdr:row>
                    <xdr:rowOff>182880</xdr:rowOff>
                  </to>
                </anchor>
              </controlPr>
            </control>
          </mc:Choice>
        </mc:AlternateContent>
        <mc:AlternateContent xmlns:mc="http://schemas.openxmlformats.org/markup-compatibility/2006">
          <mc:Choice Requires="x14">
            <control shapeId="850951" r:id="rId10" name="Button 7">
              <controlPr defaultSize="0" print="0" autoFill="0" autoPict="0" macro="[0]!Comments_Insert_Row">
                <anchor moveWithCells="1">
                  <from>
                    <xdr:col>9</xdr:col>
                    <xdr:colOff>2476500</xdr:colOff>
                    <xdr:row>55</xdr:row>
                    <xdr:rowOff>7620</xdr:rowOff>
                  </from>
                  <to>
                    <xdr:col>9</xdr:col>
                    <xdr:colOff>3398520</xdr:colOff>
                    <xdr:row>56</xdr:row>
                    <xdr:rowOff>0</xdr:rowOff>
                  </to>
                </anchor>
              </controlPr>
            </control>
          </mc:Choice>
        </mc:AlternateContent>
        <mc:AlternateContent xmlns:mc="http://schemas.openxmlformats.org/markup-compatibility/2006">
          <mc:Choice Requires="x14">
            <control shapeId="850952" r:id="rId11" name="Button 8">
              <controlPr defaultSize="0" print="0" autoFill="0" autoPict="0" macro="[0]!Comments_Delete_Row">
                <anchor moveWithCells="1">
                  <from>
                    <xdr:col>9</xdr:col>
                    <xdr:colOff>3429000</xdr:colOff>
                    <xdr:row>55</xdr:row>
                    <xdr:rowOff>7620</xdr:rowOff>
                  </from>
                  <to>
                    <xdr:col>9</xdr:col>
                    <xdr:colOff>4251960</xdr:colOff>
                    <xdr:row>56</xdr:row>
                    <xdr:rowOff>0</xdr:rowOff>
                  </to>
                </anchor>
              </controlPr>
            </control>
          </mc:Choice>
        </mc:AlternateContent>
        <mc:AlternateContent xmlns:mc="http://schemas.openxmlformats.org/markup-compatibility/2006">
          <mc:Choice Requires="x14">
            <control shapeId="850953" r:id="rId12" name="Button 9">
              <controlPr defaultSize="0" print="0" autoFill="0" autoPict="0" macro="[0]!Add_POA_Button">
                <anchor moveWithCells="1">
                  <from>
                    <xdr:col>4</xdr:col>
                    <xdr:colOff>3528060</xdr:colOff>
                    <xdr:row>15</xdr:row>
                    <xdr:rowOff>22860</xdr:rowOff>
                  </from>
                  <to>
                    <xdr:col>4</xdr:col>
                    <xdr:colOff>4084320</xdr:colOff>
                    <xdr:row>15</xdr:row>
                    <xdr:rowOff>182880</xdr:rowOff>
                  </to>
                </anchor>
              </controlPr>
            </control>
          </mc:Choice>
        </mc:AlternateContent>
        <mc:AlternateContent xmlns:mc="http://schemas.openxmlformats.org/markup-compatibility/2006">
          <mc:Choice Requires="x14">
            <control shapeId="850954" r:id="rId13" name="Button 10">
              <controlPr defaultSize="0" print="0" autoFill="0" autoPict="0" macro="[0]!Remove_POA_Button">
                <anchor moveWithCells="1">
                  <from>
                    <xdr:col>4</xdr:col>
                    <xdr:colOff>4114800</xdr:colOff>
                    <xdr:row>15</xdr:row>
                    <xdr:rowOff>22860</xdr:rowOff>
                  </from>
                  <to>
                    <xdr:col>4</xdr:col>
                    <xdr:colOff>4671060</xdr:colOff>
                    <xdr:row>15</xdr:row>
                    <xdr:rowOff>182880</xdr:rowOff>
                  </to>
                </anchor>
              </controlPr>
            </control>
          </mc:Choice>
        </mc:AlternateContent>
        <mc:AlternateContent xmlns:mc="http://schemas.openxmlformats.org/markup-compatibility/2006">
          <mc:Choice Requires="x14">
            <control shapeId="850955" r:id="rId14" name="Spell Check Button">
              <controlPr defaultSize="0" print="0" autoFill="0" autoPict="0" macro="[0]!Spell_Check_Topic">
                <anchor moveWithCells="1">
                  <from>
                    <xdr:col>5</xdr:col>
                    <xdr:colOff>22860</xdr:colOff>
                    <xdr:row>4</xdr:row>
                    <xdr:rowOff>22860</xdr:rowOff>
                  </from>
                  <to>
                    <xdr:col>9</xdr:col>
                    <xdr:colOff>0</xdr:colOff>
                    <xdr:row>4</xdr:row>
                    <xdr:rowOff>182880</xdr:rowOff>
                  </to>
                </anchor>
              </controlPr>
            </control>
          </mc:Choice>
        </mc:AlternateContent>
        <mc:AlternateContent xmlns:mc="http://schemas.openxmlformats.org/markup-compatibility/2006">
          <mc:Choice Requires="x14">
            <control shapeId="850956" r:id="rId15" name="Button 12">
              <controlPr defaultSize="0" print="0" autoFill="0" autoPict="0" macro="[0]!Audit_Sum_Insert_Row">
                <anchor moveWithCells="1">
                  <from>
                    <xdr:col>9</xdr:col>
                    <xdr:colOff>2476500</xdr:colOff>
                    <xdr:row>7</xdr:row>
                    <xdr:rowOff>22860</xdr:rowOff>
                  </from>
                  <to>
                    <xdr:col>9</xdr:col>
                    <xdr:colOff>3398520</xdr:colOff>
                    <xdr:row>7</xdr:row>
                    <xdr:rowOff>182880</xdr:rowOff>
                  </to>
                </anchor>
              </controlPr>
            </control>
          </mc:Choice>
        </mc:AlternateContent>
        <mc:AlternateContent xmlns:mc="http://schemas.openxmlformats.org/markup-compatibility/2006">
          <mc:Choice Requires="x14">
            <control shapeId="850957" r:id="rId16" name="Button 13">
              <controlPr defaultSize="0" print="0" autoFill="0" autoPict="0" macro="[0]!Audit_Sum_Delete_Row">
                <anchor moveWithCells="1">
                  <from>
                    <xdr:col>9</xdr:col>
                    <xdr:colOff>3429000</xdr:colOff>
                    <xdr:row>7</xdr:row>
                    <xdr:rowOff>22860</xdr:rowOff>
                  </from>
                  <to>
                    <xdr:col>9</xdr:col>
                    <xdr:colOff>4251960</xdr:colOff>
                    <xdr:row>7</xdr:row>
                    <xdr:rowOff>182880</xdr:rowOff>
                  </to>
                </anchor>
              </controlPr>
            </control>
          </mc:Choice>
        </mc:AlternateContent>
        <mc:AlternateContent xmlns:mc="http://schemas.openxmlformats.org/markup-compatibility/2006">
          <mc:Choice Requires="x14">
            <control shapeId="850958" r:id="rId17" name="AddRow_Button">
              <controlPr defaultSize="0" print="0" autoFill="0" autoPict="0" macro="[0]!Intro_Insert_Row">
                <anchor moveWithCells="1">
                  <from>
                    <xdr:col>9</xdr:col>
                    <xdr:colOff>2476500</xdr:colOff>
                    <xdr:row>4</xdr:row>
                    <xdr:rowOff>22860</xdr:rowOff>
                  </from>
                  <to>
                    <xdr:col>9</xdr:col>
                    <xdr:colOff>3398520</xdr:colOff>
                    <xdr:row>4</xdr:row>
                    <xdr:rowOff>182880</xdr:rowOff>
                  </to>
                </anchor>
              </controlPr>
            </control>
          </mc:Choice>
        </mc:AlternateContent>
        <mc:AlternateContent xmlns:mc="http://schemas.openxmlformats.org/markup-compatibility/2006">
          <mc:Choice Requires="x14">
            <control shapeId="850959" r:id="rId18" name="DeleteRow_Button">
              <controlPr defaultSize="0" print="0" autoFill="0" autoPict="0" macro="[0]!Intro_Delete_Row">
                <anchor moveWithCells="1">
                  <from>
                    <xdr:col>9</xdr:col>
                    <xdr:colOff>3429000</xdr:colOff>
                    <xdr:row>4</xdr:row>
                    <xdr:rowOff>22860</xdr:rowOff>
                  </from>
                  <to>
                    <xdr:col>9</xdr:col>
                    <xdr:colOff>4251960</xdr:colOff>
                    <xdr:row>4</xdr:row>
                    <xdr:rowOff>182880</xdr:rowOff>
                  </to>
                </anchor>
              </controlPr>
            </control>
          </mc:Choice>
        </mc:AlternateContent>
        <mc:AlternateContent xmlns:mc="http://schemas.openxmlformats.org/markup-compatibility/2006">
          <mc:Choice Requires="x14">
            <control shapeId="850960" r:id="rId19" name="Edit_Button">
              <controlPr defaultSize="0" print="0" autoFill="0" autoPict="0" macro="[0]!Edit_Name">
                <anchor moveWithCells="1">
                  <from>
                    <xdr:col>7</xdr:col>
                    <xdr:colOff>137160</xdr:colOff>
                    <xdr:row>2</xdr:row>
                    <xdr:rowOff>182880</xdr:rowOff>
                  </from>
                  <to>
                    <xdr:col>8</xdr:col>
                    <xdr:colOff>259080</xdr:colOff>
                    <xdr:row>3</xdr:row>
                    <xdr:rowOff>76200</xdr:rowOff>
                  </to>
                </anchor>
              </controlPr>
            </control>
          </mc:Choice>
        </mc:AlternateContent>
        <mc:AlternateContent xmlns:mc="http://schemas.openxmlformats.org/markup-compatibility/2006">
          <mc:Choice Requires="x14">
            <control shapeId="850961" r:id="rId20" name="Hide Button">
              <controlPr defaultSize="0" print="0" autoFill="0" autoPict="0" macro="'1. QUALITY MANAGEMENT SYSTEM'!Hide_POA">
                <anchor moveWithCells="1">
                  <from>
                    <xdr:col>4</xdr:col>
                    <xdr:colOff>2118360</xdr:colOff>
                    <xdr:row>15</xdr:row>
                    <xdr:rowOff>22860</xdr:rowOff>
                  </from>
                  <to>
                    <xdr:col>4</xdr:col>
                    <xdr:colOff>3489960</xdr:colOff>
                    <xdr:row>15</xdr:row>
                    <xdr:rowOff>182880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FB01A-223B-42E3-8C74-2E7ACD8953CC}">
  <sheetPr codeName="Sheet19">
    <tabColor indexed="12"/>
    <outlinePr summaryBelow="0"/>
    <pageSetUpPr fitToPage="1"/>
  </sheetPr>
  <dimension ref="A1:FL152"/>
  <sheetViews>
    <sheetView showGridLines="0" showRowColHeaders="0" showOutlineSymbols="0" zoomScale="90" zoomScaleNormal="90" zoomScaleSheetLayoutView="81" workbookViewId="0">
      <selection activeCell="C3" sqref="C3:I4"/>
    </sheetView>
  </sheetViews>
  <sheetFormatPr defaultColWidth="9.33203125" defaultRowHeight="13.2" outlineLevelRow="1" x14ac:dyDescent="0.25"/>
  <cols>
    <col min="1" max="1" width="2.6640625" customWidth="1"/>
    <col min="2" max="2" width="1.44140625" customWidth="1"/>
    <col min="3" max="3" width="4.6640625" customWidth="1"/>
    <col min="4" max="4" width="7.6640625" customWidth="1"/>
    <col min="5" max="5" width="70.6640625" customWidth="1"/>
    <col min="6" max="9" width="4.6640625" customWidth="1"/>
    <col min="10" max="10" width="68.6640625" customWidth="1"/>
    <col min="11" max="11" width="1.6640625" customWidth="1"/>
    <col min="12" max="12" width="17.6640625" hidden="1" customWidth="1"/>
    <col min="13" max="15" width="10.6640625" hidden="1" customWidth="1"/>
    <col min="16" max="16" width="1.44140625" customWidth="1"/>
    <col min="18" max="39" width="9.33203125" hidden="1" customWidth="1"/>
    <col min="40" max="40" width="163.6640625" hidden="1" customWidth="1"/>
    <col min="41" max="60" width="9.33203125" hidden="1" customWidth="1"/>
    <col min="61" max="160" width="2.6640625" hidden="1" customWidth="1"/>
    <col min="161" max="161" width="5.6640625" hidden="1" customWidth="1"/>
    <col min="162" max="162" width="9.33203125" hidden="1" customWidth="1"/>
  </cols>
  <sheetData>
    <row r="1" spans="1:168" ht="6" customHeight="1" x14ac:dyDescent="0.25">
      <c r="A1" s="494"/>
      <c r="B1" s="1"/>
      <c r="C1" s="1"/>
      <c r="D1" s="2"/>
      <c r="E1" s="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228"/>
      <c r="AP1" s="228"/>
      <c r="AQ1" s="228"/>
      <c r="AR1" s="1"/>
      <c r="AS1" s="1"/>
      <c r="AT1" s="1"/>
      <c r="AU1" s="1"/>
      <c r="AV1" s="1"/>
      <c r="AW1" s="1"/>
      <c r="AX1" s="1"/>
      <c r="AY1" s="1"/>
      <c r="AZ1" s="1"/>
      <c r="BA1" s="1"/>
      <c r="BB1" s="1"/>
      <c r="BC1" s="1"/>
      <c r="BD1" s="1"/>
      <c r="BE1" s="1"/>
      <c r="BF1" s="1"/>
      <c r="BG1" s="1"/>
      <c r="BH1" s="1"/>
      <c r="BI1" s="261"/>
      <c r="BJ1" s="262">
        <v>1</v>
      </c>
      <c r="BK1" s="262">
        <v>2</v>
      </c>
      <c r="BL1" s="262">
        <v>3</v>
      </c>
      <c r="BM1" s="262">
        <v>4</v>
      </c>
      <c r="BN1" s="262">
        <v>5</v>
      </c>
      <c r="BO1" s="262">
        <v>6</v>
      </c>
      <c r="BP1" s="261"/>
      <c r="BQ1" s="261"/>
      <c r="BR1" s="261"/>
      <c r="BS1" s="262">
        <v>1</v>
      </c>
      <c r="BT1" s="262">
        <v>2</v>
      </c>
      <c r="BU1" s="262">
        <v>3</v>
      </c>
      <c r="BV1" s="262">
        <v>4</v>
      </c>
      <c r="BW1" s="262">
        <v>5</v>
      </c>
      <c r="BX1" s="262">
        <v>6</v>
      </c>
      <c r="BY1" s="262">
        <v>1</v>
      </c>
      <c r="BZ1" s="262">
        <v>2</v>
      </c>
      <c r="CA1" s="262">
        <v>3</v>
      </c>
      <c r="CB1" s="262">
        <v>4</v>
      </c>
      <c r="CC1" s="262">
        <v>1</v>
      </c>
      <c r="CD1" s="262">
        <v>2</v>
      </c>
      <c r="CE1" s="262">
        <v>1</v>
      </c>
      <c r="CF1" s="262">
        <v>2</v>
      </c>
      <c r="CG1" s="262">
        <v>1</v>
      </c>
      <c r="CH1" s="262">
        <v>2</v>
      </c>
      <c r="CI1" s="262">
        <v>1</v>
      </c>
      <c r="CJ1" s="262">
        <v>2</v>
      </c>
      <c r="CK1" s="262">
        <v>3</v>
      </c>
      <c r="CL1" s="261"/>
      <c r="CM1" s="261"/>
      <c r="CN1" s="261"/>
      <c r="CO1" s="262">
        <v>1</v>
      </c>
      <c r="CP1" s="262">
        <v>2</v>
      </c>
      <c r="CQ1" s="262">
        <v>3</v>
      </c>
      <c r="CR1" s="262">
        <v>4</v>
      </c>
      <c r="CS1" s="262">
        <v>5</v>
      </c>
      <c r="CT1" s="261"/>
      <c r="CV1" s="261"/>
      <c r="CW1" s="262">
        <v>1</v>
      </c>
      <c r="CX1" s="262">
        <v>2</v>
      </c>
      <c r="CY1" s="262">
        <v>3</v>
      </c>
      <c r="CZ1" s="262">
        <v>4</v>
      </c>
      <c r="DA1" s="262">
        <v>5</v>
      </c>
      <c r="DB1" s="262">
        <v>6</v>
      </c>
      <c r="DC1" s="262">
        <v>7</v>
      </c>
      <c r="DD1" s="262">
        <v>8</v>
      </c>
      <c r="DE1" s="262">
        <v>9</v>
      </c>
      <c r="DF1" s="261"/>
      <c r="DG1" s="261"/>
      <c r="DH1" s="261"/>
      <c r="DI1" s="262">
        <v>1</v>
      </c>
      <c r="DJ1" s="262">
        <v>2</v>
      </c>
      <c r="DK1" s="261"/>
      <c r="DL1" s="261"/>
      <c r="DM1" s="261"/>
      <c r="DN1" s="262">
        <v>1</v>
      </c>
      <c r="DO1" s="262">
        <v>2</v>
      </c>
      <c r="DP1" s="261"/>
      <c r="DQ1" s="261"/>
      <c r="DR1" s="261"/>
      <c r="DS1" s="262">
        <v>1</v>
      </c>
      <c r="DT1" s="262"/>
      <c r="DU1" s="261"/>
      <c r="DV1" s="261"/>
      <c r="DW1" s="261"/>
      <c r="DX1" s="262">
        <v>1</v>
      </c>
      <c r="DY1" s="262"/>
      <c r="DZ1" s="261"/>
      <c r="EA1" s="261"/>
      <c r="EB1" s="261"/>
      <c r="EC1" s="262">
        <v>1</v>
      </c>
      <c r="ED1" s="262"/>
      <c r="EE1" s="261"/>
      <c r="EF1" s="261"/>
      <c r="EG1" s="261"/>
      <c r="EH1" s="262">
        <v>1</v>
      </c>
      <c r="EI1" s="262"/>
      <c r="EJ1" s="261"/>
      <c r="EK1" s="261"/>
      <c r="EL1" s="261"/>
      <c r="EM1" s="262">
        <v>1</v>
      </c>
      <c r="EN1" s="262"/>
      <c r="EO1" s="261"/>
      <c r="EP1" s="201"/>
      <c r="FF1" s="252" t="s">
        <v>167</v>
      </c>
      <c r="FG1" s="281"/>
      <c r="FH1" s="281"/>
      <c r="FI1" s="281"/>
      <c r="FJ1" s="281"/>
      <c r="FK1" s="281"/>
      <c r="FL1" s="281"/>
    </row>
    <row r="2" spans="1:168" ht="8.25" customHeight="1" thickBot="1" x14ac:dyDescent="0.3">
      <c r="A2" s="494"/>
      <c r="D2" s="3"/>
      <c r="E2" s="3"/>
      <c r="Q2" s="1"/>
      <c r="AM2" s="1"/>
      <c r="AN2" s="1"/>
      <c r="AO2" s="228"/>
      <c r="AP2" s="228"/>
      <c r="AQ2" s="228"/>
      <c r="AR2" s="1"/>
      <c r="AS2" s="1"/>
      <c r="AT2" s="1"/>
      <c r="AU2" s="1"/>
      <c r="AV2" s="1"/>
      <c r="AW2" s="1"/>
      <c r="AX2" s="1"/>
      <c r="AY2" s="1"/>
      <c r="AZ2" s="1"/>
      <c r="BA2" s="1"/>
      <c r="BB2" s="1"/>
      <c r="BC2" s="1"/>
      <c r="BD2" s="1"/>
      <c r="BE2" s="1"/>
      <c r="BF2" s="1"/>
      <c r="BG2" s="1"/>
      <c r="BH2" s="1"/>
      <c r="BI2" s="557" t="s">
        <v>183</v>
      </c>
      <c r="BJ2" s="558"/>
      <c r="BK2" s="558"/>
      <c r="BL2" s="558"/>
      <c r="BM2" s="558"/>
      <c r="BN2" s="558"/>
      <c r="BO2" s="558"/>
      <c r="BP2" s="559"/>
      <c r="BQ2" s="273"/>
      <c r="BR2" s="557" t="s">
        <v>184</v>
      </c>
      <c r="BS2" s="558"/>
      <c r="BT2" s="558"/>
      <c r="BU2" s="558"/>
      <c r="BV2" s="558"/>
      <c r="BW2" s="558"/>
      <c r="BX2" s="558"/>
      <c r="BY2" s="558"/>
      <c r="BZ2" s="558"/>
      <c r="CA2" s="558"/>
      <c r="CB2" s="558"/>
      <c r="CC2" s="558"/>
      <c r="CD2" s="558"/>
      <c r="CE2" s="558"/>
      <c r="CF2" s="558"/>
      <c r="CG2" s="558"/>
      <c r="CH2" s="558"/>
      <c r="CI2" s="558"/>
      <c r="CJ2" s="558"/>
      <c r="CK2" s="558"/>
      <c r="CL2" s="559"/>
      <c r="CM2" s="273"/>
      <c r="CN2" s="557" t="s">
        <v>172</v>
      </c>
      <c r="CO2" s="558"/>
      <c r="CP2" s="558"/>
      <c r="CQ2" s="558"/>
      <c r="CR2" s="558"/>
      <c r="CS2" s="558"/>
      <c r="CT2" s="559"/>
      <c r="CU2" s="274"/>
      <c r="CV2" s="557" t="s">
        <v>173</v>
      </c>
      <c r="CW2" s="558"/>
      <c r="CX2" s="558"/>
      <c r="CY2" s="558"/>
      <c r="CZ2" s="558"/>
      <c r="DA2" s="558"/>
      <c r="DB2" s="558"/>
      <c r="DC2" s="558"/>
      <c r="DD2" s="558"/>
      <c r="DE2" s="558"/>
      <c r="DF2" s="559"/>
      <c r="DG2" s="273"/>
      <c r="DH2" s="547" t="s">
        <v>185</v>
      </c>
      <c r="DI2" s="558"/>
      <c r="DJ2" s="558"/>
      <c r="DK2" s="559"/>
      <c r="DL2" s="273"/>
      <c r="DM2" s="567" t="s">
        <v>186</v>
      </c>
      <c r="DN2" s="567"/>
      <c r="DO2" s="567"/>
      <c r="DP2" s="567"/>
      <c r="DQ2" s="273"/>
      <c r="DR2" s="547" t="s">
        <v>187</v>
      </c>
      <c r="DS2" s="548"/>
      <c r="DT2" s="548"/>
      <c r="DU2" s="549"/>
      <c r="DV2" s="273"/>
      <c r="DW2" s="547" t="s">
        <v>188</v>
      </c>
      <c r="DX2" s="548"/>
      <c r="DY2" s="548"/>
      <c r="DZ2" s="549"/>
      <c r="EA2" s="273"/>
      <c r="EB2" s="547" t="s">
        <v>189</v>
      </c>
      <c r="EC2" s="548"/>
      <c r="ED2" s="548"/>
      <c r="EE2" s="549"/>
      <c r="EF2" s="273"/>
      <c r="EG2" s="547" t="s">
        <v>190</v>
      </c>
      <c r="EH2" s="548"/>
      <c r="EI2" s="548"/>
      <c r="EJ2" s="549"/>
      <c r="EK2" s="273"/>
      <c r="EL2" s="547" t="s">
        <v>191</v>
      </c>
      <c r="EM2" s="548"/>
      <c r="EN2" s="548"/>
      <c r="EO2" s="549"/>
      <c r="EP2" s="201"/>
      <c r="FF2" s="228"/>
      <c r="FG2" s="281"/>
      <c r="FH2" s="281"/>
      <c r="FI2" s="281"/>
      <c r="FJ2" s="281"/>
      <c r="FK2" s="281"/>
      <c r="FL2" s="281"/>
    </row>
    <row r="3" spans="1:168" ht="21.75" customHeight="1" thickBot="1" x14ac:dyDescent="0.3">
      <c r="A3" s="28" t="s">
        <v>526</v>
      </c>
      <c r="C3" s="604" t="s">
        <v>837</v>
      </c>
      <c r="D3" s="605"/>
      <c r="E3" s="605"/>
      <c r="F3" s="605"/>
      <c r="G3" s="605"/>
      <c r="H3" s="605"/>
      <c r="I3" s="606"/>
      <c r="J3" s="95" t="s">
        <v>624</v>
      </c>
      <c r="K3" s="97"/>
      <c r="Q3" s="1"/>
      <c r="R3" s="155" t="s">
        <v>625</v>
      </c>
      <c r="S3" s="155"/>
      <c r="V3" s="156" t="s">
        <v>626</v>
      </c>
      <c r="W3" s="64" t="s">
        <v>625</v>
      </c>
      <c r="X3" s="4">
        <f>X12</f>
        <v>0</v>
      </c>
      <c r="Y3" s="4">
        <f>Y12</f>
        <v>0</v>
      </c>
      <c r="Z3" s="4">
        <f>Z12</f>
        <v>0</v>
      </c>
      <c r="AA3" s="4">
        <f>AA12</f>
        <v>0</v>
      </c>
      <c r="AB3" s="4"/>
      <c r="AC3" s="4">
        <f>AC12</f>
        <v>0</v>
      </c>
      <c r="AD3" s="156" t="s">
        <v>627</v>
      </c>
      <c r="AE3" s="4">
        <f>AE51</f>
        <v>0</v>
      </c>
      <c r="AF3" s="4">
        <f>AF51</f>
        <v>0</v>
      </c>
      <c r="AG3" s="4">
        <f>Eval_2</f>
        <v>27</v>
      </c>
      <c r="AH3" s="144"/>
      <c r="AI3" s="144"/>
      <c r="AJ3" s="144"/>
      <c r="AK3" s="144"/>
      <c r="AL3" s="144"/>
      <c r="AM3" s="1"/>
      <c r="AN3" s="1"/>
      <c r="AO3" s="228"/>
      <c r="AP3" s="228"/>
      <c r="AQ3" s="228"/>
      <c r="AR3" s="1"/>
      <c r="AS3" s="1"/>
      <c r="AT3" s="1"/>
      <c r="AU3" s="1"/>
      <c r="AV3" s="1"/>
      <c r="AW3" s="1"/>
      <c r="AX3" s="1"/>
      <c r="AY3" s="1"/>
      <c r="AZ3" s="1"/>
      <c r="BA3" s="1"/>
      <c r="BB3" s="1"/>
      <c r="BC3" s="1"/>
      <c r="BD3" s="1"/>
      <c r="BE3" s="1"/>
      <c r="BF3" s="1"/>
      <c r="BG3" s="1"/>
      <c r="BH3" s="1"/>
      <c r="BI3" s="263"/>
      <c r="BJ3" s="264">
        <v>1</v>
      </c>
      <c r="BK3" s="264">
        <v>2</v>
      </c>
      <c r="BL3" s="264">
        <v>3</v>
      </c>
      <c r="BM3" s="264">
        <v>4</v>
      </c>
      <c r="BN3" s="264">
        <v>5</v>
      </c>
      <c r="BO3" s="264">
        <v>6</v>
      </c>
      <c r="BP3" s="305"/>
      <c r="BQ3" s="273"/>
      <c r="BR3" s="263"/>
      <c r="BS3" s="554">
        <v>1</v>
      </c>
      <c r="BT3" s="555"/>
      <c r="BU3" s="555"/>
      <c r="BV3" s="555"/>
      <c r="BW3" s="555"/>
      <c r="BX3" s="556"/>
      <c r="BY3" s="554">
        <v>2</v>
      </c>
      <c r="BZ3" s="555"/>
      <c r="CA3" s="555"/>
      <c r="CB3" s="556"/>
      <c r="CC3" s="554">
        <v>3</v>
      </c>
      <c r="CD3" s="556"/>
      <c r="CE3" s="554">
        <v>4</v>
      </c>
      <c r="CF3" s="556"/>
      <c r="CG3" s="554">
        <v>5</v>
      </c>
      <c r="CH3" s="556"/>
      <c r="CI3" s="554">
        <v>6</v>
      </c>
      <c r="CJ3" s="555"/>
      <c r="CK3" s="556"/>
      <c r="CL3" s="305"/>
      <c r="CM3" s="273"/>
      <c r="CN3" s="564"/>
      <c r="CO3" s="565"/>
      <c r="CP3" s="565"/>
      <c r="CQ3" s="565"/>
      <c r="CR3" s="565"/>
      <c r="CS3" s="565"/>
      <c r="CT3" s="566"/>
      <c r="CU3" s="274"/>
      <c r="CV3" s="564"/>
      <c r="CW3" s="565"/>
      <c r="CX3" s="565"/>
      <c r="CY3" s="565"/>
      <c r="CZ3" s="565"/>
      <c r="DA3" s="565"/>
      <c r="DB3" s="565"/>
      <c r="DC3" s="565"/>
      <c r="DD3" s="565"/>
      <c r="DE3" s="565"/>
      <c r="DF3" s="566"/>
      <c r="DG3" s="273"/>
      <c r="DH3" s="564"/>
      <c r="DI3" s="565"/>
      <c r="DJ3" s="565"/>
      <c r="DK3" s="566"/>
      <c r="DL3" s="273"/>
      <c r="DM3" s="568"/>
      <c r="DN3" s="568"/>
      <c r="DO3" s="568"/>
      <c r="DP3" s="568"/>
      <c r="DQ3" s="273"/>
      <c r="DR3" s="550"/>
      <c r="DS3" s="551"/>
      <c r="DT3" s="551"/>
      <c r="DU3" s="552"/>
      <c r="DV3" s="273"/>
      <c r="DW3" s="550"/>
      <c r="DX3" s="551"/>
      <c r="DY3" s="551"/>
      <c r="DZ3" s="552"/>
      <c r="EA3" s="273"/>
      <c r="EB3" s="550"/>
      <c r="EC3" s="551"/>
      <c r="ED3" s="551"/>
      <c r="EE3" s="552"/>
      <c r="EF3" s="273"/>
      <c r="EG3" s="550"/>
      <c r="EH3" s="551"/>
      <c r="EI3" s="551"/>
      <c r="EJ3" s="552"/>
      <c r="EK3" s="273"/>
      <c r="EL3" s="550"/>
      <c r="EM3" s="551"/>
      <c r="EN3" s="551"/>
      <c r="EO3" s="552"/>
      <c r="EP3" s="201"/>
      <c r="FF3" s="228"/>
      <c r="FG3" s="281"/>
      <c r="FH3" s="281"/>
      <c r="FI3" s="281"/>
      <c r="FJ3" s="281"/>
      <c r="FK3" s="281"/>
      <c r="FL3" s="281"/>
    </row>
    <row r="4" spans="1:168" ht="21.75" customHeight="1" thickBot="1" x14ac:dyDescent="0.3">
      <c r="A4" s="494"/>
      <c r="C4" s="607"/>
      <c r="D4" s="608"/>
      <c r="E4" s="608"/>
      <c r="F4" s="608"/>
      <c r="G4" s="608"/>
      <c r="H4" s="608"/>
      <c r="I4" s="609"/>
      <c r="J4" s="119" t="s">
        <v>628</v>
      </c>
      <c r="K4" s="196"/>
      <c r="Q4" s="1"/>
      <c r="R4" s="216">
        <f>IF(COUNTIF(NI_1,TRUE)&gt;0,2,IF(OR(COUNTIF(SAT_1,TRUE)&gt;0,COUNTIF(Response_1,TRUE)&gt;0,COUNTA(Response_2)&gt;0),1,0))</f>
        <v>0</v>
      </c>
      <c r="S4" s="216">
        <f>IF(COUNTIF(NI_1,TRUE)&gt;0,2,IF(OR(COUNTIF(SAT_1,TRUE)&gt;0,COUNTIF(Response_1,TRUE)&gt;0,COUNTA(Response_2)&gt;0),1,0))</f>
        <v>0</v>
      </c>
      <c r="W4" s="156" t="s">
        <v>629</v>
      </c>
      <c r="X4" s="216">
        <f>IF(Cklst_Style=10,AE4,IF(R4=1,1,0))</f>
        <v>0</v>
      </c>
      <c r="Y4" s="4">
        <f>IF(Cklst_Style=10,AG4,IF(OR(R4=1,R4=2),1,0))</f>
        <v>0</v>
      </c>
      <c r="Z4" s="65" t="s">
        <v>630</v>
      </c>
      <c r="AC4" s="5"/>
      <c r="AD4" s="156" t="s">
        <v>629</v>
      </c>
      <c r="AE4" s="4">
        <f>AE3</f>
        <v>0</v>
      </c>
      <c r="AF4" s="4">
        <f>AE3+AF3</f>
        <v>0</v>
      </c>
      <c r="AG4" s="4">
        <f>IF(AE3+AF3=AG3,1,0)</f>
        <v>0</v>
      </c>
      <c r="AH4" s="65" t="s">
        <v>630</v>
      </c>
      <c r="AI4" s="5"/>
      <c r="AJ4" s="5"/>
      <c r="AK4" s="5"/>
      <c r="AL4" s="5"/>
      <c r="AM4" s="1"/>
      <c r="AN4" s="1"/>
      <c r="AO4" s="228"/>
      <c r="AP4" s="228"/>
      <c r="AQ4" s="228"/>
      <c r="AR4" s="1"/>
      <c r="AS4" s="1"/>
      <c r="AT4" s="1"/>
      <c r="AU4" s="1"/>
      <c r="AV4" s="1"/>
      <c r="AW4" s="1"/>
      <c r="AX4" s="1"/>
      <c r="AY4" s="1"/>
      <c r="AZ4" s="1"/>
      <c r="BA4" s="1"/>
      <c r="BB4" s="1"/>
      <c r="BC4" s="1"/>
      <c r="BD4" s="1"/>
      <c r="BE4" s="1"/>
      <c r="BF4" s="1"/>
      <c r="BG4" s="1"/>
      <c r="BH4" s="1"/>
      <c r="BI4" s="306"/>
      <c r="BJ4" s="307" t="str">
        <f t="shared" ref="BJ4:BO4" ca="1" si="0">OFFSET(Business_Line,BJ1,0)</f>
        <v>Energy &amp; Chemicals</v>
      </c>
      <c r="BK4" s="307" t="str">
        <f t="shared" ca="1" si="0"/>
        <v>Power</v>
      </c>
      <c r="BL4" s="307" t="str">
        <f t="shared" ca="1" si="0"/>
        <v>Mining &amp; Metals</v>
      </c>
      <c r="BM4" s="307" t="str">
        <f t="shared" ca="1" si="0"/>
        <v>Infrastructure</v>
      </c>
      <c r="BN4" s="307" t="str">
        <f t="shared" ca="1" si="0"/>
        <v>Life Sciences &amp; Advanced Mfg</v>
      </c>
      <c r="BO4" s="307" t="str">
        <f t="shared" ca="1" si="0"/>
        <v>Government</v>
      </c>
      <c r="BP4" s="305"/>
      <c r="BQ4" s="312"/>
      <c r="BR4" s="306"/>
      <c r="BS4" s="307" t="str">
        <f t="shared" ref="BS4:BX4" ca="1" si="1">OFFSET(Business_Line_Sub_1,BS1,0)</f>
        <v>Upstream</v>
      </c>
      <c r="BT4" s="307" t="str">
        <f t="shared" ca="1" si="1"/>
        <v>Downstream</v>
      </c>
      <c r="BU4" s="307" t="str">
        <f t="shared" ca="1" si="1"/>
        <v>Offshore</v>
      </c>
      <c r="BV4" s="307" t="str">
        <f t="shared" ca="1" si="1"/>
        <v>Pipeline</v>
      </c>
      <c r="BW4" s="307" t="str">
        <f t="shared" ca="1" si="1"/>
        <v>Chemicals</v>
      </c>
      <c r="BX4" s="307" t="str">
        <f t="shared" ca="1" si="1"/>
        <v>LNG</v>
      </c>
      <c r="BY4" s="307" t="str">
        <f ca="1">OFFSET(Business_Line_Sub_2,BY1,0)</f>
        <v>Fossil</v>
      </c>
      <c r="BZ4" s="307" t="str">
        <f ca="1">OFFSET(Business_Line_Sub_2,BZ1,0)</f>
        <v>Nuclear</v>
      </c>
      <c r="CA4" s="307" t="str">
        <f ca="1">OFFSET(Business_Line_Sub_2,CA1,0)</f>
        <v>Renewables</v>
      </c>
      <c r="CB4" s="307" t="str">
        <f ca="1">OFFSET(Business_Line_Sub_2,CB1,0)</f>
        <v>Power Services</v>
      </c>
      <c r="CC4" s="307" t="str">
        <f ca="1">OFFSET(Business_Line_Sub_3,CC1,0)</f>
        <v>Mining</v>
      </c>
      <c r="CD4" s="307" t="str">
        <f ca="1">OFFSET(Business_Line_Sub_3,CD1,0)</f>
        <v>Metals</v>
      </c>
      <c r="CE4" s="307" t="str">
        <f ca="1">OFFSET(Business_Line_Sub_4,CE1,0)</f>
        <v>Roads</v>
      </c>
      <c r="CF4" s="307" t="str">
        <f ca="1">OFFSET(Business_Line_Sub_4,CF1,0)</f>
        <v>Rail</v>
      </c>
      <c r="CG4" s="307" t="str">
        <f ca="1">OFFSET(Business_Line_Sub_5,CG1,0)</f>
        <v>Life Sciences</v>
      </c>
      <c r="CH4" s="307" t="str">
        <f ca="1">OFFSET(Business_Line_Sub_5,CH1,0)</f>
        <v>Manufacturing</v>
      </c>
      <c r="CI4" s="307" t="str">
        <f ca="1">OFFSET(Business_Line_Sub_6,CI1,0)</f>
        <v>Contingency Ops</v>
      </c>
      <c r="CJ4" s="307" t="str">
        <f ca="1">OFFSET(Business_Line_Sub_6,CJ1,0)</f>
        <v>Environmental/Nuclear Ops</v>
      </c>
      <c r="CK4" s="307" t="str">
        <f ca="1">OFFSET(Business_Line_Sub_6,CK1,0)</f>
        <v>Govt Services</v>
      </c>
      <c r="CL4" s="305"/>
      <c r="CM4" s="312"/>
      <c r="CN4" s="306"/>
      <c r="CO4" s="307" t="str">
        <f ca="1">OFFSET(Phase,CO1,0)</f>
        <v>Proposal</v>
      </c>
      <c r="CP4" s="307" t="str">
        <f ca="1">OFFSET(Phase,CP1,0)</f>
        <v>Study</v>
      </c>
      <c r="CQ4" s="307" t="str">
        <f ca="1">OFFSET(Phase,CQ1,0)</f>
        <v>Pre-FEED</v>
      </c>
      <c r="CR4" s="307" t="str">
        <f ca="1">OFFSET(Phase,CR1,0)</f>
        <v>FEED</v>
      </c>
      <c r="CS4" s="307" t="str">
        <f ca="1">OFFSET(Phase,CS1,0)</f>
        <v>Execution</v>
      </c>
      <c r="CT4" s="305"/>
      <c r="CU4" s="312"/>
      <c r="CV4" s="306"/>
      <c r="CW4" s="307" t="str">
        <f t="shared" ref="CW4:DE4" ca="1" si="2">OFFSET(Execution,CW1,0)</f>
        <v>E -- Engineering</v>
      </c>
      <c r="CX4" s="307" t="str">
        <f t="shared" ca="1" si="2"/>
        <v>P -- Procurement</v>
      </c>
      <c r="CY4" s="307" t="str">
        <f t="shared" ca="1" si="2"/>
        <v>F -- Fabrication</v>
      </c>
      <c r="CZ4" s="307" t="str">
        <f t="shared" ca="1" si="2"/>
        <v>CM -- Construction Management</v>
      </c>
      <c r="DA4" s="307" t="str">
        <f t="shared" ca="1" si="2"/>
        <v>SP -- Construction Self Perform</v>
      </c>
      <c r="DB4" s="307" t="str">
        <f t="shared" ca="1" si="2"/>
        <v>PMC -- Project Mgmt Contractor</v>
      </c>
      <c r="DC4" s="307" t="str">
        <f t="shared" ca="1" si="2"/>
        <v>Commissioning &amp; Startup</v>
      </c>
      <c r="DD4" s="307" t="str">
        <f t="shared" ca="1" si="2"/>
        <v>V -- Validation</v>
      </c>
      <c r="DE4" s="307" t="str">
        <f t="shared" ca="1" si="2"/>
        <v>O&amp;M -- Operations &amp; Maintenance</v>
      </c>
      <c r="DF4" s="305"/>
      <c r="DG4" s="312"/>
      <c r="DH4" s="306"/>
      <c r="DI4" s="307" t="str">
        <f ca="1">OFFSET(Size,DI1,0)</f>
        <v>Small (less than $5MM / 50K hrs)</v>
      </c>
      <c r="DJ4" s="307" t="str">
        <f ca="1">OFFSET(Size,DJ1,0)</f>
        <v>Large (greater than $5MM / 50K hrs)</v>
      </c>
      <c r="DK4" s="305"/>
      <c r="DL4" s="312"/>
      <c r="DM4" s="306"/>
      <c r="DN4" s="307" t="str">
        <f ca="1">OFFSET(Contract,DN1,0)</f>
        <v>Lump Sum</v>
      </c>
      <c r="DO4" s="307" t="str">
        <f ca="1">OFFSET(Contract,DO1,0)</f>
        <v>Cost Reimbursable</v>
      </c>
      <c r="DP4" s="305"/>
      <c r="DQ4" s="312"/>
      <c r="DR4" s="306"/>
      <c r="DS4" s="307" t="s">
        <v>203</v>
      </c>
      <c r="DT4" s="307" t="s">
        <v>216</v>
      </c>
      <c r="DU4" s="305"/>
      <c r="DV4" s="312"/>
      <c r="DW4" s="306"/>
      <c r="DX4" s="307" t="s">
        <v>203</v>
      </c>
      <c r="DY4" s="307" t="s">
        <v>216</v>
      </c>
      <c r="DZ4" s="305"/>
      <c r="EA4" s="284"/>
      <c r="EB4" s="306"/>
      <c r="EC4" s="307" t="s">
        <v>203</v>
      </c>
      <c r="ED4" s="307" t="s">
        <v>216</v>
      </c>
      <c r="EE4" s="305"/>
      <c r="EF4" s="284"/>
      <c r="EG4" s="306"/>
      <c r="EH4" s="307" t="s">
        <v>203</v>
      </c>
      <c r="EI4" s="307" t="s">
        <v>216</v>
      </c>
      <c r="EJ4" s="305"/>
      <c r="EK4" s="284"/>
      <c r="EL4" s="306"/>
      <c r="EM4" s="307" t="s">
        <v>203</v>
      </c>
      <c r="EN4" s="307" t="s">
        <v>216</v>
      </c>
      <c r="EO4" s="305"/>
      <c r="EP4" s="201"/>
      <c r="FF4" s="228"/>
      <c r="FG4" s="281"/>
      <c r="FH4" s="281"/>
      <c r="FI4" s="281"/>
      <c r="FJ4" s="281"/>
      <c r="FK4" s="281"/>
      <c r="FL4" s="281"/>
    </row>
    <row r="5" spans="1:168" ht="18" customHeight="1" outlineLevel="1" x14ac:dyDescent="0.25">
      <c r="A5" s="494"/>
      <c r="C5" s="6"/>
      <c r="D5" s="610"/>
      <c r="E5" s="610"/>
      <c r="F5" s="610"/>
      <c r="G5" s="610"/>
      <c r="H5" s="610"/>
      <c r="I5" s="610"/>
      <c r="J5" s="610"/>
      <c r="K5" s="192"/>
      <c r="Q5" s="1"/>
      <c r="R5" s="90" t="s">
        <v>631</v>
      </c>
      <c r="S5" s="5" t="s">
        <v>632</v>
      </c>
      <c r="X5" s="7"/>
      <c r="AM5" s="217">
        <f>COUNTA(AM6:AM7)</f>
        <v>0</v>
      </c>
      <c r="AN5" s="1"/>
      <c r="AO5" s="228"/>
      <c r="AP5" s="228"/>
      <c r="AQ5" s="228"/>
      <c r="AR5" s="1"/>
      <c r="AS5" s="1"/>
      <c r="AT5" s="1"/>
      <c r="AU5" s="1"/>
      <c r="AV5" s="1"/>
      <c r="AW5" s="1"/>
      <c r="AX5" s="1"/>
      <c r="AY5" s="1"/>
      <c r="AZ5" s="1"/>
      <c r="BA5" s="1"/>
      <c r="BB5" s="1"/>
      <c r="BC5" s="1"/>
      <c r="BD5" s="1"/>
      <c r="BE5" s="1"/>
      <c r="BF5" s="1"/>
      <c r="BG5" s="1"/>
      <c r="BH5" s="1"/>
      <c r="BI5" s="306"/>
      <c r="BJ5" s="308"/>
      <c r="BK5" s="308"/>
      <c r="BL5" s="308"/>
      <c r="BM5" s="308"/>
      <c r="BN5" s="308"/>
      <c r="BO5" s="308"/>
      <c r="BP5" s="305"/>
      <c r="BQ5" s="312"/>
      <c r="BR5" s="306"/>
      <c r="BS5" s="308"/>
      <c r="BT5" s="308"/>
      <c r="BU5" s="308"/>
      <c r="BV5" s="308"/>
      <c r="BW5" s="308"/>
      <c r="BX5" s="308"/>
      <c r="BY5" s="308"/>
      <c r="BZ5" s="308"/>
      <c r="CA5" s="308"/>
      <c r="CB5" s="308"/>
      <c r="CC5" s="308"/>
      <c r="CD5" s="308"/>
      <c r="CE5" s="308"/>
      <c r="CF5" s="308"/>
      <c r="CG5" s="308"/>
      <c r="CH5" s="308"/>
      <c r="CI5" s="308"/>
      <c r="CJ5" s="308"/>
      <c r="CK5" s="308"/>
      <c r="CL5" s="305"/>
      <c r="CM5" s="312"/>
      <c r="CN5" s="306"/>
      <c r="CO5" s="308"/>
      <c r="CP5" s="308"/>
      <c r="CQ5" s="308"/>
      <c r="CR5" s="308"/>
      <c r="CS5" s="308"/>
      <c r="CT5" s="305"/>
      <c r="CU5" s="312"/>
      <c r="CV5" s="306"/>
      <c r="CW5" s="308"/>
      <c r="CX5" s="308"/>
      <c r="CY5" s="308"/>
      <c r="CZ5" s="308"/>
      <c r="DA5" s="308"/>
      <c r="DB5" s="308"/>
      <c r="DC5" s="308"/>
      <c r="DD5" s="308"/>
      <c r="DE5" s="308"/>
      <c r="DF5" s="305"/>
      <c r="DG5" s="312"/>
      <c r="DH5" s="306"/>
      <c r="DI5" s="308"/>
      <c r="DJ5" s="308"/>
      <c r="DK5" s="305"/>
      <c r="DL5" s="312"/>
      <c r="DM5" s="306"/>
      <c r="DN5" s="308"/>
      <c r="DO5" s="308"/>
      <c r="DP5" s="305"/>
      <c r="DQ5" s="312"/>
      <c r="DR5" s="306"/>
      <c r="DS5" s="308"/>
      <c r="DT5" s="308"/>
      <c r="DU5" s="305"/>
      <c r="DV5" s="312"/>
      <c r="DW5" s="306"/>
      <c r="DX5" s="308"/>
      <c r="DY5" s="308"/>
      <c r="DZ5" s="305"/>
      <c r="EA5" s="284"/>
      <c r="EB5" s="306"/>
      <c r="EC5" s="308"/>
      <c r="ED5" s="308"/>
      <c r="EE5" s="305"/>
      <c r="EF5" s="284"/>
      <c r="EG5" s="306"/>
      <c r="EH5" s="308"/>
      <c r="EI5" s="308"/>
      <c r="EJ5" s="305"/>
      <c r="EK5" s="284"/>
      <c r="EL5" s="306"/>
      <c r="EM5" s="308"/>
      <c r="EN5" s="308"/>
      <c r="EO5" s="305"/>
      <c r="EP5" s="201"/>
      <c r="FF5" s="228"/>
      <c r="FG5" s="281"/>
      <c r="FH5" s="281"/>
      <c r="FI5" s="281"/>
      <c r="FJ5" s="281"/>
      <c r="FK5" s="281"/>
      <c r="FL5" s="281"/>
    </row>
    <row r="6" spans="1:168" ht="12.75" customHeight="1" outlineLevel="1" x14ac:dyDescent="0.25">
      <c r="A6" s="28" t="s">
        <v>526</v>
      </c>
      <c r="B6" s="214">
        <v>1</v>
      </c>
      <c r="C6" s="6"/>
      <c r="D6" s="612" t="s">
        <v>718</v>
      </c>
      <c r="E6" s="612"/>
      <c r="F6" s="612"/>
      <c r="G6" s="612"/>
      <c r="H6" s="612"/>
      <c r="I6" s="612"/>
      <c r="J6" s="612"/>
      <c r="K6" s="192"/>
      <c r="Q6" s="1"/>
      <c r="R6" s="90" t="s">
        <v>634</v>
      </c>
      <c r="S6" s="5" t="s">
        <v>635</v>
      </c>
      <c r="X6" s="8"/>
      <c r="AM6" s="1"/>
      <c r="AN6" s="157" t="str">
        <f>D6</f>
        <v>The Auditor should review the project specifications, and then add or delete Points of Audit on the following list as appropriate.</v>
      </c>
      <c r="AO6" s="228"/>
      <c r="AP6" s="228"/>
      <c r="AQ6" s="228"/>
      <c r="AR6" s="1"/>
      <c r="AS6" s="1"/>
      <c r="AT6" s="1"/>
      <c r="AU6" s="1"/>
      <c r="AV6" s="1"/>
      <c r="AW6" s="1"/>
      <c r="AX6" s="1"/>
      <c r="AY6" s="1"/>
      <c r="AZ6" s="1"/>
      <c r="BA6" s="1"/>
      <c r="BB6" s="1"/>
      <c r="BC6" s="1"/>
      <c r="BD6" s="1"/>
      <c r="BE6" s="1"/>
      <c r="BF6" s="1"/>
      <c r="BG6" s="1"/>
      <c r="BH6" s="1"/>
      <c r="BI6" s="306"/>
      <c r="BJ6" s="308"/>
      <c r="BK6" s="308"/>
      <c r="BL6" s="308"/>
      <c r="BM6" s="308"/>
      <c r="BN6" s="308"/>
      <c r="BO6" s="308"/>
      <c r="BP6" s="305"/>
      <c r="BQ6" s="312"/>
      <c r="BR6" s="306"/>
      <c r="BS6" s="308"/>
      <c r="BT6" s="308"/>
      <c r="BU6" s="308"/>
      <c r="BV6" s="308"/>
      <c r="BW6" s="308"/>
      <c r="BX6" s="308"/>
      <c r="BY6" s="308"/>
      <c r="BZ6" s="308"/>
      <c r="CA6" s="308"/>
      <c r="CB6" s="308"/>
      <c r="CC6" s="308"/>
      <c r="CD6" s="308"/>
      <c r="CE6" s="308"/>
      <c r="CF6" s="308"/>
      <c r="CG6" s="308"/>
      <c r="CH6" s="308"/>
      <c r="CI6" s="308"/>
      <c r="CJ6" s="308"/>
      <c r="CK6" s="308"/>
      <c r="CL6" s="305"/>
      <c r="CM6" s="312"/>
      <c r="CN6" s="306"/>
      <c r="CO6" s="308"/>
      <c r="CP6" s="308"/>
      <c r="CQ6" s="308"/>
      <c r="CR6" s="308"/>
      <c r="CS6" s="308"/>
      <c r="CT6" s="305"/>
      <c r="CU6" s="312"/>
      <c r="CV6" s="306"/>
      <c r="CW6" s="308"/>
      <c r="CX6" s="308"/>
      <c r="CY6" s="308"/>
      <c r="CZ6" s="308"/>
      <c r="DA6" s="308"/>
      <c r="DB6" s="308"/>
      <c r="DC6" s="308"/>
      <c r="DD6" s="308"/>
      <c r="DE6" s="308"/>
      <c r="DF6" s="305"/>
      <c r="DG6" s="312"/>
      <c r="DH6" s="306"/>
      <c r="DI6" s="308"/>
      <c r="DJ6" s="308"/>
      <c r="DK6" s="305"/>
      <c r="DL6" s="312"/>
      <c r="DM6" s="306"/>
      <c r="DN6" s="308"/>
      <c r="DO6" s="308"/>
      <c r="DP6" s="305"/>
      <c r="DQ6" s="312"/>
      <c r="DR6" s="306"/>
      <c r="DS6" s="308"/>
      <c r="DT6" s="308"/>
      <c r="DU6" s="305"/>
      <c r="DV6" s="312"/>
      <c r="DW6" s="306"/>
      <c r="DX6" s="308"/>
      <c r="DY6" s="308"/>
      <c r="DZ6" s="305"/>
      <c r="EA6" s="284"/>
      <c r="EB6" s="306"/>
      <c r="EC6" s="308"/>
      <c r="ED6" s="308"/>
      <c r="EE6" s="305"/>
      <c r="EF6" s="284"/>
      <c r="EG6" s="306"/>
      <c r="EH6" s="308"/>
      <c r="EI6" s="308"/>
      <c r="EJ6" s="305"/>
      <c r="EK6" s="284"/>
      <c r="EL6" s="306"/>
      <c r="EM6" s="308"/>
      <c r="EN6" s="308"/>
      <c r="EO6" s="305"/>
      <c r="EP6" s="201"/>
      <c r="FF6" s="228"/>
      <c r="FG6" s="281"/>
      <c r="FH6" s="281"/>
      <c r="FI6" s="281"/>
      <c r="FJ6" s="281"/>
      <c r="FK6" s="281"/>
      <c r="FL6" s="281"/>
    </row>
    <row r="7" spans="1:168" ht="13.95" customHeight="1" outlineLevel="1" x14ac:dyDescent="0.25">
      <c r="A7" s="494"/>
      <c r="C7" s="9"/>
      <c r="D7" s="613"/>
      <c r="E7" s="613"/>
      <c r="F7" s="613"/>
      <c r="G7" s="613"/>
      <c r="H7" s="613"/>
      <c r="I7" s="613"/>
      <c r="J7" s="613"/>
      <c r="K7" s="196"/>
      <c r="Q7" s="1"/>
      <c r="R7" s="8"/>
      <c r="X7" s="8"/>
      <c r="AM7" s="1"/>
      <c r="AN7" s="1"/>
      <c r="AO7" s="228"/>
      <c r="AP7" s="228"/>
      <c r="AQ7" s="228"/>
      <c r="AR7" s="1"/>
      <c r="AS7" s="1"/>
      <c r="AT7" s="1"/>
      <c r="AU7" s="1"/>
      <c r="AV7" s="1"/>
      <c r="AW7" s="1"/>
      <c r="AX7" s="1"/>
      <c r="AY7" s="1"/>
      <c r="AZ7" s="1"/>
      <c r="BA7" s="1"/>
      <c r="BB7" s="1"/>
      <c r="BC7" s="1"/>
      <c r="BD7" s="1"/>
      <c r="BE7" s="1"/>
      <c r="BF7" s="1"/>
      <c r="BG7" s="1"/>
      <c r="BH7" s="1"/>
      <c r="BI7" s="306"/>
      <c r="BJ7" s="308"/>
      <c r="BK7" s="308"/>
      <c r="BL7" s="308"/>
      <c r="BM7" s="308"/>
      <c r="BN7" s="308"/>
      <c r="BO7" s="308"/>
      <c r="BP7" s="305"/>
      <c r="BQ7" s="312"/>
      <c r="BR7" s="306"/>
      <c r="BS7" s="308"/>
      <c r="BT7" s="308"/>
      <c r="BU7" s="308"/>
      <c r="BV7" s="308"/>
      <c r="BW7" s="308"/>
      <c r="BX7" s="308"/>
      <c r="BY7" s="308"/>
      <c r="BZ7" s="308"/>
      <c r="CA7" s="308"/>
      <c r="CB7" s="308"/>
      <c r="CC7" s="308"/>
      <c r="CD7" s="308"/>
      <c r="CE7" s="308"/>
      <c r="CF7" s="308"/>
      <c r="CG7" s="308"/>
      <c r="CH7" s="308"/>
      <c r="CI7" s="308"/>
      <c r="CJ7" s="308"/>
      <c r="CK7" s="308"/>
      <c r="CL7" s="305"/>
      <c r="CM7" s="312"/>
      <c r="CN7" s="306"/>
      <c r="CO7" s="308"/>
      <c r="CP7" s="308"/>
      <c r="CQ7" s="308"/>
      <c r="CR7" s="308"/>
      <c r="CS7" s="308"/>
      <c r="CT7" s="305"/>
      <c r="CU7" s="312"/>
      <c r="CV7" s="306"/>
      <c r="CW7" s="308"/>
      <c r="CX7" s="308"/>
      <c r="CY7" s="308"/>
      <c r="CZ7" s="308"/>
      <c r="DA7" s="308"/>
      <c r="DB7" s="308"/>
      <c r="DC7" s="308"/>
      <c r="DD7" s="308"/>
      <c r="DE7" s="308"/>
      <c r="DF7" s="305"/>
      <c r="DG7" s="312"/>
      <c r="DH7" s="306"/>
      <c r="DI7" s="308"/>
      <c r="DJ7" s="308"/>
      <c r="DK7" s="305"/>
      <c r="DL7" s="312"/>
      <c r="DM7" s="306"/>
      <c r="DN7" s="308"/>
      <c r="DO7" s="308"/>
      <c r="DP7" s="305"/>
      <c r="DQ7" s="312"/>
      <c r="DR7" s="306"/>
      <c r="DS7" s="308"/>
      <c r="DT7" s="308"/>
      <c r="DU7" s="305"/>
      <c r="DV7" s="312"/>
      <c r="DW7" s="306"/>
      <c r="DX7" s="308"/>
      <c r="DY7" s="308"/>
      <c r="DZ7" s="305"/>
      <c r="EA7" s="284"/>
      <c r="EB7" s="306"/>
      <c r="EC7" s="308"/>
      <c r="ED7" s="308"/>
      <c r="EE7" s="305"/>
      <c r="EF7" s="284"/>
      <c r="EG7" s="306"/>
      <c r="EH7" s="308"/>
      <c r="EI7" s="308"/>
      <c r="EJ7" s="305"/>
      <c r="EK7" s="284"/>
      <c r="EL7" s="306"/>
      <c r="EM7" s="308"/>
      <c r="EN7" s="308"/>
      <c r="EO7" s="305"/>
      <c r="EP7" s="201"/>
      <c r="FF7" s="228"/>
      <c r="FG7" s="281"/>
      <c r="FH7" s="281"/>
      <c r="FI7" s="281"/>
      <c r="FJ7" s="281"/>
      <c r="FK7" s="281"/>
      <c r="FL7" s="281"/>
    </row>
    <row r="8" spans="1:168" ht="15.75" customHeight="1" x14ac:dyDescent="0.25">
      <c r="A8" s="494"/>
      <c r="C8" s="614" t="str">
        <f>"Auditor's Summary of Results for this " &amp; dmyTopic</f>
        <v>Auditor's Summary of Results for this Topic</v>
      </c>
      <c r="D8" s="615"/>
      <c r="E8" s="615"/>
      <c r="F8" s="615"/>
      <c r="G8" s="615"/>
      <c r="H8" s="615"/>
      <c r="I8" s="615"/>
      <c r="J8" s="615"/>
      <c r="K8" s="190"/>
      <c r="Q8" s="1"/>
      <c r="R8" s="8"/>
      <c r="X8" s="8"/>
      <c r="AM8" s="1"/>
      <c r="AN8" s="1"/>
      <c r="AO8" s="228"/>
      <c r="AP8" s="228"/>
      <c r="AQ8" s="228"/>
      <c r="AR8" s="1"/>
      <c r="AS8" s="1"/>
      <c r="AT8" s="1"/>
      <c r="AU8" s="1"/>
      <c r="AV8" s="1"/>
      <c r="AW8" s="1"/>
      <c r="AX8" s="1"/>
      <c r="AY8" s="1"/>
      <c r="AZ8" s="1"/>
      <c r="BA8" s="1"/>
      <c r="BB8" s="1"/>
      <c r="BC8" s="1"/>
      <c r="BD8" s="1"/>
      <c r="BE8" s="1"/>
      <c r="BF8" s="1"/>
      <c r="BG8" s="1"/>
      <c r="BH8" s="1"/>
      <c r="BI8" s="306"/>
      <c r="BJ8" s="308"/>
      <c r="BK8" s="308"/>
      <c r="BL8" s="308"/>
      <c r="BM8" s="308"/>
      <c r="BN8" s="308"/>
      <c r="BO8" s="308"/>
      <c r="BP8" s="305"/>
      <c r="BQ8" s="312"/>
      <c r="BR8" s="306"/>
      <c r="BS8" s="308"/>
      <c r="BT8" s="308"/>
      <c r="BU8" s="308"/>
      <c r="BV8" s="308"/>
      <c r="BW8" s="308"/>
      <c r="BX8" s="308"/>
      <c r="BY8" s="308"/>
      <c r="BZ8" s="308"/>
      <c r="CA8" s="308"/>
      <c r="CB8" s="308"/>
      <c r="CC8" s="308"/>
      <c r="CD8" s="308"/>
      <c r="CE8" s="308"/>
      <c r="CF8" s="308"/>
      <c r="CG8" s="308"/>
      <c r="CH8" s="308"/>
      <c r="CI8" s="308"/>
      <c r="CJ8" s="308"/>
      <c r="CK8" s="308"/>
      <c r="CL8" s="305"/>
      <c r="CM8" s="312"/>
      <c r="CN8" s="306"/>
      <c r="CO8" s="308"/>
      <c r="CP8" s="308"/>
      <c r="CQ8" s="308"/>
      <c r="CR8" s="308"/>
      <c r="CS8" s="308"/>
      <c r="CT8" s="305"/>
      <c r="CU8" s="312"/>
      <c r="CV8" s="306"/>
      <c r="CW8" s="308"/>
      <c r="CX8" s="308"/>
      <c r="CY8" s="308"/>
      <c r="CZ8" s="308"/>
      <c r="DA8" s="308"/>
      <c r="DB8" s="308"/>
      <c r="DC8" s="308"/>
      <c r="DD8" s="308"/>
      <c r="DE8" s="308"/>
      <c r="DF8" s="305"/>
      <c r="DG8" s="312"/>
      <c r="DH8" s="306"/>
      <c r="DI8" s="308"/>
      <c r="DJ8" s="308"/>
      <c r="DK8" s="305"/>
      <c r="DL8" s="312"/>
      <c r="DM8" s="306"/>
      <c r="DN8" s="308"/>
      <c r="DO8" s="308"/>
      <c r="DP8" s="305"/>
      <c r="DQ8" s="312"/>
      <c r="DR8" s="306"/>
      <c r="DS8" s="308"/>
      <c r="DT8" s="308"/>
      <c r="DU8" s="305"/>
      <c r="DV8" s="312"/>
      <c r="DW8" s="306"/>
      <c r="DX8" s="308"/>
      <c r="DY8" s="308"/>
      <c r="DZ8" s="305"/>
      <c r="EA8" s="284"/>
      <c r="EB8" s="306"/>
      <c r="EC8" s="308"/>
      <c r="ED8" s="308"/>
      <c r="EE8" s="305"/>
      <c r="EF8" s="284"/>
      <c r="EG8" s="306"/>
      <c r="EH8" s="308"/>
      <c r="EI8" s="308"/>
      <c r="EJ8" s="305"/>
      <c r="EK8" s="284"/>
      <c r="EL8" s="306"/>
      <c r="EM8" s="308"/>
      <c r="EN8" s="308"/>
      <c r="EO8" s="305"/>
      <c r="EP8" s="201"/>
      <c r="FF8" s="228"/>
      <c r="FG8" s="281"/>
      <c r="FH8" s="281"/>
      <c r="FI8" s="281"/>
      <c r="FJ8" s="281"/>
      <c r="FK8" s="281"/>
      <c r="FL8" s="281"/>
    </row>
    <row r="9" spans="1:168" x14ac:dyDescent="0.25">
      <c r="A9" s="494"/>
      <c r="C9" s="152"/>
      <c r="D9" s="616"/>
      <c r="E9" s="616"/>
      <c r="F9" s="616"/>
      <c r="G9" s="616"/>
      <c r="H9" s="616"/>
      <c r="I9" s="616"/>
      <c r="J9" s="616"/>
      <c r="K9" s="192"/>
      <c r="Q9" s="1"/>
      <c r="R9" s="8"/>
      <c r="X9" s="8"/>
      <c r="AM9" s="1"/>
      <c r="AN9" s="1"/>
      <c r="AO9" s="228"/>
      <c r="AP9" s="228"/>
      <c r="AQ9" s="228"/>
      <c r="AR9" s="1"/>
      <c r="AS9" s="1"/>
      <c r="AT9" s="1"/>
      <c r="AU9" s="1"/>
      <c r="AV9" s="1"/>
      <c r="AW9" s="1"/>
      <c r="AX9" s="1"/>
      <c r="AY9" s="1"/>
      <c r="AZ9" s="1"/>
      <c r="BA9" s="1"/>
      <c r="BB9" s="1"/>
      <c r="BC9" s="1"/>
      <c r="BD9" s="1"/>
      <c r="BE9" s="1"/>
      <c r="BF9" s="1"/>
      <c r="BG9" s="1"/>
      <c r="BH9" s="1"/>
      <c r="BI9" s="306"/>
      <c r="BJ9" s="308"/>
      <c r="BK9" s="308"/>
      <c r="BL9" s="308"/>
      <c r="BM9" s="308"/>
      <c r="BN9" s="308"/>
      <c r="BO9" s="308"/>
      <c r="BP9" s="305"/>
      <c r="BQ9" s="312"/>
      <c r="BR9" s="306"/>
      <c r="BS9" s="308"/>
      <c r="BT9" s="308"/>
      <c r="BU9" s="308"/>
      <c r="BV9" s="308"/>
      <c r="BW9" s="308"/>
      <c r="BX9" s="308"/>
      <c r="BY9" s="308"/>
      <c r="BZ9" s="308"/>
      <c r="CA9" s="308"/>
      <c r="CB9" s="308"/>
      <c r="CC9" s="308"/>
      <c r="CD9" s="308"/>
      <c r="CE9" s="308"/>
      <c r="CF9" s="308"/>
      <c r="CG9" s="308"/>
      <c r="CH9" s="308"/>
      <c r="CI9" s="308"/>
      <c r="CJ9" s="308"/>
      <c r="CK9" s="308"/>
      <c r="CL9" s="305"/>
      <c r="CM9" s="312"/>
      <c r="CN9" s="306"/>
      <c r="CO9" s="308"/>
      <c r="CP9" s="308"/>
      <c r="CQ9" s="308"/>
      <c r="CR9" s="308"/>
      <c r="CS9" s="308"/>
      <c r="CT9" s="305"/>
      <c r="CU9" s="312"/>
      <c r="CV9" s="306"/>
      <c r="CW9" s="308"/>
      <c r="CX9" s="308"/>
      <c r="CY9" s="308"/>
      <c r="CZ9" s="308"/>
      <c r="DA9" s="308"/>
      <c r="DB9" s="308"/>
      <c r="DC9" s="308"/>
      <c r="DD9" s="308"/>
      <c r="DE9" s="308"/>
      <c r="DF9" s="305"/>
      <c r="DG9" s="312"/>
      <c r="DH9" s="306"/>
      <c r="DI9" s="308"/>
      <c r="DJ9" s="308"/>
      <c r="DK9" s="305"/>
      <c r="DL9" s="312"/>
      <c r="DM9" s="306"/>
      <c r="DN9" s="308"/>
      <c r="DO9" s="308"/>
      <c r="DP9" s="305"/>
      <c r="DQ9" s="312"/>
      <c r="DR9" s="306"/>
      <c r="DS9" s="308"/>
      <c r="DT9" s="308"/>
      <c r="DU9" s="305"/>
      <c r="DV9" s="312"/>
      <c r="DW9" s="306"/>
      <c r="DX9" s="308"/>
      <c r="DY9" s="308"/>
      <c r="DZ9" s="305"/>
      <c r="EA9" s="284"/>
      <c r="EB9" s="306"/>
      <c r="EC9" s="308"/>
      <c r="ED9" s="308"/>
      <c r="EE9" s="305"/>
      <c r="EF9" s="284"/>
      <c r="EG9" s="306"/>
      <c r="EH9" s="308"/>
      <c r="EI9" s="308"/>
      <c r="EJ9" s="305"/>
      <c r="EK9" s="284"/>
      <c r="EL9" s="306"/>
      <c r="EM9" s="308"/>
      <c r="EN9" s="308"/>
      <c r="EO9" s="305"/>
      <c r="EP9" s="201"/>
      <c r="FF9" s="228"/>
      <c r="FG9" s="281"/>
      <c r="FH9" s="281"/>
      <c r="FI9" s="281"/>
      <c r="FJ9" s="281"/>
      <c r="FK9" s="281"/>
      <c r="FL9" s="281"/>
    </row>
    <row r="10" spans="1:168" ht="12.75" customHeight="1" x14ac:dyDescent="0.25">
      <c r="A10" s="28" t="s">
        <v>546</v>
      </c>
      <c r="B10" s="214">
        <v>1</v>
      </c>
      <c r="C10" s="495"/>
      <c r="D10" s="618"/>
      <c r="E10" s="618"/>
      <c r="F10" s="618"/>
      <c r="G10" s="618"/>
      <c r="H10" s="618"/>
      <c r="I10" s="618"/>
      <c r="J10" s="618"/>
      <c r="K10" s="192"/>
      <c r="Q10" s="1"/>
      <c r="R10" s="8"/>
      <c r="X10" s="8"/>
      <c r="AM10" s="1"/>
      <c r="AN10" s="157">
        <f>D10</f>
        <v>0</v>
      </c>
      <c r="AO10" s="228"/>
      <c r="AP10" s="228"/>
      <c r="AQ10" s="228"/>
      <c r="AR10" s="1"/>
      <c r="AS10" s="1"/>
      <c r="AT10" s="1"/>
      <c r="AU10" s="1"/>
      <c r="AV10" s="1"/>
      <c r="AW10" s="1"/>
      <c r="AX10" s="1"/>
      <c r="AY10" s="1"/>
      <c r="AZ10" s="1"/>
      <c r="BA10" s="1"/>
      <c r="BB10" s="1"/>
      <c r="BC10" s="1"/>
      <c r="BD10" s="1"/>
      <c r="BE10" s="1"/>
      <c r="BF10" s="1"/>
      <c r="BG10" s="1"/>
      <c r="BH10" s="1"/>
      <c r="BI10" s="306"/>
      <c r="BJ10" s="308"/>
      <c r="BK10" s="308"/>
      <c r="BL10" s="308"/>
      <c r="BM10" s="308"/>
      <c r="BN10" s="308"/>
      <c r="BO10" s="308"/>
      <c r="BP10" s="305"/>
      <c r="BQ10" s="312"/>
      <c r="BR10" s="306"/>
      <c r="BS10" s="308"/>
      <c r="BT10" s="308"/>
      <c r="BU10" s="308"/>
      <c r="BV10" s="308"/>
      <c r="BW10" s="308"/>
      <c r="BX10" s="308"/>
      <c r="BY10" s="308"/>
      <c r="BZ10" s="308"/>
      <c r="CA10" s="308"/>
      <c r="CB10" s="308"/>
      <c r="CC10" s="308"/>
      <c r="CD10" s="308"/>
      <c r="CE10" s="308"/>
      <c r="CF10" s="308"/>
      <c r="CG10" s="308"/>
      <c r="CH10" s="308"/>
      <c r="CI10" s="308"/>
      <c r="CJ10" s="308"/>
      <c r="CK10" s="308"/>
      <c r="CL10" s="305"/>
      <c r="CM10" s="312"/>
      <c r="CN10" s="306"/>
      <c r="CO10" s="308"/>
      <c r="CP10" s="308"/>
      <c r="CQ10" s="308"/>
      <c r="CR10" s="308"/>
      <c r="CS10" s="308"/>
      <c r="CT10" s="305"/>
      <c r="CU10" s="312"/>
      <c r="CV10" s="306"/>
      <c r="CW10" s="308"/>
      <c r="CX10" s="308"/>
      <c r="CY10" s="308"/>
      <c r="CZ10" s="308"/>
      <c r="DA10" s="308"/>
      <c r="DB10" s="308"/>
      <c r="DC10" s="308"/>
      <c r="DD10" s="308"/>
      <c r="DE10" s="308"/>
      <c r="DF10" s="305"/>
      <c r="DG10" s="312"/>
      <c r="DH10" s="306"/>
      <c r="DI10" s="308"/>
      <c r="DJ10" s="308"/>
      <c r="DK10" s="305"/>
      <c r="DL10" s="312"/>
      <c r="DM10" s="306"/>
      <c r="DN10" s="308"/>
      <c r="DO10" s="308"/>
      <c r="DP10" s="305"/>
      <c r="DQ10" s="312"/>
      <c r="DR10" s="306"/>
      <c r="DS10" s="308"/>
      <c r="DT10" s="308"/>
      <c r="DU10" s="305"/>
      <c r="DV10" s="312"/>
      <c r="DW10" s="306"/>
      <c r="DX10" s="308"/>
      <c r="DY10" s="308"/>
      <c r="DZ10" s="305"/>
      <c r="EA10" s="284"/>
      <c r="EB10" s="306"/>
      <c r="EC10" s="308"/>
      <c r="ED10" s="308"/>
      <c r="EE10" s="305"/>
      <c r="EF10" s="284"/>
      <c r="EG10" s="306"/>
      <c r="EH10" s="308"/>
      <c r="EI10" s="308"/>
      <c r="EJ10" s="305"/>
      <c r="EK10" s="284"/>
      <c r="EL10" s="306"/>
      <c r="EM10" s="308"/>
      <c r="EN10" s="308"/>
      <c r="EO10" s="305"/>
      <c r="EP10" s="201"/>
      <c r="FF10" s="228"/>
      <c r="FG10" s="281"/>
      <c r="FH10" s="281"/>
      <c r="FI10" s="281"/>
      <c r="FJ10" s="281"/>
      <c r="FK10" s="281"/>
      <c r="FL10" s="281"/>
    </row>
    <row r="11" spans="1:168" ht="13.8" thickBot="1" x14ac:dyDescent="0.3">
      <c r="A11" s="494"/>
      <c r="C11" s="496"/>
      <c r="D11" s="619"/>
      <c r="E11" s="619"/>
      <c r="F11" s="619"/>
      <c r="G11" s="619"/>
      <c r="H11" s="619"/>
      <c r="I11" s="619"/>
      <c r="J11" s="619"/>
      <c r="K11" s="196"/>
      <c r="Q11" s="1"/>
      <c r="R11" s="158"/>
      <c r="X11" s="66" t="s">
        <v>636</v>
      </c>
      <c r="Y11" s="5" t="s">
        <v>637</v>
      </c>
      <c r="Z11" s="5" t="s">
        <v>297</v>
      </c>
      <c r="AA11" s="5" t="s">
        <v>291</v>
      </c>
      <c r="AB11" s="5" t="s">
        <v>638</v>
      </c>
      <c r="AC11" s="5" t="s">
        <v>639</v>
      </c>
      <c r="AD11" s="5"/>
      <c r="AE11" s="5"/>
      <c r="AF11" s="5"/>
      <c r="AG11" s="5"/>
      <c r="AH11" s="5"/>
      <c r="AI11" s="5"/>
      <c r="AJ11" s="5"/>
      <c r="AK11" s="5"/>
      <c r="AL11" s="5"/>
      <c r="AM11" s="1"/>
      <c r="AN11" s="1"/>
      <c r="AO11" s="228"/>
      <c r="AP11" s="228"/>
      <c r="AQ11" s="228"/>
      <c r="AR11" s="1"/>
      <c r="AS11" s="1"/>
      <c r="AT11" s="1"/>
      <c r="AU11" s="1"/>
      <c r="AV11" s="1"/>
      <c r="AW11" s="1"/>
      <c r="AX11" s="1"/>
      <c r="AY11" s="1"/>
      <c r="AZ11" s="1"/>
      <c r="BA11" s="1"/>
      <c r="BB11" s="1"/>
      <c r="BC11" s="1"/>
      <c r="BD11" s="1"/>
      <c r="BE11" s="1"/>
      <c r="BF11" s="1"/>
      <c r="BG11" s="1"/>
      <c r="BH11" s="1"/>
      <c r="BI11" s="306"/>
      <c r="BJ11" s="308"/>
      <c r="BK11" s="308"/>
      <c r="BL11" s="308"/>
      <c r="BM11" s="308"/>
      <c r="BN11" s="308"/>
      <c r="BO11" s="308"/>
      <c r="BP11" s="305"/>
      <c r="BQ11" s="312"/>
      <c r="BR11" s="306"/>
      <c r="BS11" s="308"/>
      <c r="BT11" s="308"/>
      <c r="BU11" s="308"/>
      <c r="BV11" s="308"/>
      <c r="BW11" s="308"/>
      <c r="BX11" s="308"/>
      <c r="BY11" s="308"/>
      <c r="BZ11" s="308"/>
      <c r="CA11" s="308"/>
      <c r="CB11" s="308"/>
      <c r="CC11" s="308"/>
      <c r="CD11" s="308"/>
      <c r="CE11" s="308"/>
      <c r="CF11" s="308"/>
      <c r="CG11" s="308"/>
      <c r="CH11" s="308"/>
      <c r="CI11" s="308"/>
      <c r="CJ11" s="308"/>
      <c r="CK11" s="308"/>
      <c r="CL11" s="305"/>
      <c r="CM11" s="312"/>
      <c r="CN11" s="306"/>
      <c r="CO11" s="308"/>
      <c r="CP11" s="308"/>
      <c r="CQ11" s="308"/>
      <c r="CR11" s="308"/>
      <c r="CS11" s="308"/>
      <c r="CT11" s="305"/>
      <c r="CU11" s="312"/>
      <c r="CV11" s="306"/>
      <c r="CW11" s="308"/>
      <c r="CX11" s="308"/>
      <c r="CY11" s="308"/>
      <c r="CZ11" s="308"/>
      <c r="DA11" s="308"/>
      <c r="DB11" s="308"/>
      <c r="DC11" s="308"/>
      <c r="DD11" s="308"/>
      <c r="DE11" s="308"/>
      <c r="DF11" s="305"/>
      <c r="DG11" s="312"/>
      <c r="DH11" s="306"/>
      <c r="DI11" s="308"/>
      <c r="DJ11" s="308"/>
      <c r="DK11" s="305"/>
      <c r="DL11" s="312"/>
      <c r="DM11" s="306"/>
      <c r="DN11" s="308"/>
      <c r="DO11" s="308"/>
      <c r="DP11" s="305"/>
      <c r="DQ11" s="312"/>
      <c r="DR11" s="306"/>
      <c r="DS11" s="308"/>
      <c r="DT11" s="308"/>
      <c r="DU11" s="305"/>
      <c r="DV11" s="312"/>
      <c r="DW11" s="306"/>
      <c r="DX11" s="308"/>
      <c r="DY11" s="308"/>
      <c r="DZ11" s="305"/>
      <c r="EA11" s="284"/>
      <c r="EB11" s="306"/>
      <c r="EC11" s="308"/>
      <c r="ED11" s="308"/>
      <c r="EE11" s="305"/>
      <c r="EF11" s="284"/>
      <c r="EG11" s="306"/>
      <c r="EH11" s="308"/>
      <c r="EI11" s="308"/>
      <c r="EJ11" s="305"/>
      <c r="EK11" s="284"/>
      <c r="EL11" s="306"/>
      <c r="EM11" s="308"/>
      <c r="EN11" s="308"/>
      <c r="EO11" s="305"/>
      <c r="EP11" s="201"/>
      <c r="FF11" s="228"/>
      <c r="FG11" s="281"/>
      <c r="FH11" s="281"/>
      <c r="FI11" s="281"/>
      <c r="FJ11" s="281"/>
      <c r="FK11" s="281"/>
      <c r="FL11" s="281"/>
    </row>
    <row r="12" spans="1:168" ht="15.75" customHeight="1" thickBot="1" x14ac:dyDescent="0.3">
      <c r="A12" s="497" t="s">
        <v>640</v>
      </c>
      <c r="C12" s="602" t="s">
        <v>641</v>
      </c>
      <c r="D12" s="603"/>
      <c r="E12" s="603"/>
      <c r="F12" s="245"/>
      <c r="G12" s="246"/>
      <c r="H12" s="242" t="s">
        <v>297</v>
      </c>
      <c r="I12" s="178" t="s">
        <v>291</v>
      </c>
      <c r="J12" s="120" t="s">
        <v>642</v>
      </c>
      <c r="K12" s="121"/>
      <c r="Q12" s="1"/>
      <c r="R12" s="4" t="s">
        <v>636</v>
      </c>
      <c r="S12" s="64" t="s">
        <v>637</v>
      </c>
      <c r="T12" s="64" t="s">
        <v>297</v>
      </c>
      <c r="U12" s="64" t="s">
        <v>291</v>
      </c>
      <c r="V12" s="64" t="s">
        <v>638</v>
      </c>
      <c r="W12" s="65"/>
      <c r="X12" s="4">
        <f t="shared" ref="X12:AC12" si="3">SUM(X13:X16)</f>
        <v>0</v>
      </c>
      <c r="Y12" s="4">
        <f t="shared" si="3"/>
        <v>0</v>
      </c>
      <c r="Z12" s="4">
        <f t="shared" si="3"/>
        <v>0</v>
      </c>
      <c r="AA12" s="4">
        <f t="shared" si="3"/>
        <v>0</v>
      </c>
      <c r="AB12" s="4">
        <f t="shared" si="3"/>
        <v>0</v>
      </c>
      <c r="AC12" s="4">
        <f t="shared" si="3"/>
        <v>0</v>
      </c>
      <c r="AD12" s="144"/>
      <c r="AE12" s="144"/>
      <c r="AF12" s="144"/>
      <c r="AG12" s="144"/>
      <c r="AH12" s="144"/>
      <c r="AI12" s="144"/>
      <c r="AJ12" s="144"/>
      <c r="AK12" s="144"/>
      <c r="AL12" s="144"/>
      <c r="AM12" s="1"/>
      <c r="AN12" s="1"/>
      <c r="AO12" s="252" t="s">
        <v>643</v>
      </c>
      <c r="AP12" s="252" t="s">
        <v>644</v>
      </c>
      <c r="AQ12" s="252" t="s">
        <v>645</v>
      </c>
      <c r="AR12" s="147" t="s">
        <v>646</v>
      </c>
      <c r="AS12" s="147" t="s">
        <v>320</v>
      </c>
      <c r="AT12" s="147" t="s">
        <v>647</v>
      </c>
      <c r="AU12" s="1"/>
      <c r="AV12" s="1" t="s">
        <v>719</v>
      </c>
      <c r="AW12" s="1"/>
      <c r="AX12" s="1"/>
      <c r="AY12" s="1"/>
      <c r="AZ12" s="1"/>
      <c r="BA12" s="1"/>
      <c r="BB12" s="1"/>
      <c r="BC12" s="1"/>
      <c r="BD12" s="1"/>
      <c r="BE12" s="1"/>
      <c r="BF12" s="1"/>
      <c r="BG12" s="1"/>
      <c r="BH12" s="1"/>
      <c r="BI12" s="306"/>
      <c r="BJ12" s="308"/>
      <c r="BK12" s="308"/>
      <c r="BL12" s="308"/>
      <c r="BM12" s="308"/>
      <c r="BN12" s="308"/>
      <c r="BO12" s="308"/>
      <c r="BP12" s="305"/>
      <c r="BQ12" s="312"/>
      <c r="BR12" s="306"/>
      <c r="BS12" s="308"/>
      <c r="BT12" s="308"/>
      <c r="BU12" s="308"/>
      <c r="BV12" s="308"/>
      <c r="BW12" s="308"/>
      <c r="BX12" s="308"/>
      <c r="BY12" s="308"/>
      <c r="BZ12" s="308"/>
      <c r="CA12" s="308"/>
      <c r="CB12" s="308"/>
      <c r="CC12" s="308"/>
      <c r="CD12" s="308"/>
      <c r="CE12" s="308"/>
      <c r="CF12" s="308"/>
      <c r="CG12" s="308"/>
      <c r="CH12" s="308"/>
      <c r="CI12" s="308"/>
      <c r="CJ12" s="308"/>
      <c r="CK12" s="308"/>
      <c r="CL12" s="305"/>
      <c r="CM12" s="312"/>
      <c r="CN12" s="306"/>
      <c r="CO12" s="308"/>
      <c r="CP12" s="308"/>
      <c r="CQ12" s="308"/>
      <c r="CR12" s="308"/>
      <c r="CS12" s="308"/>
      <c r="CT12" s="305"/>
      <c r="CU12" s="312"/>
      <c r="CV12" s="306"/>
      <c r="CW12" s="308"/>
      <c r="CX12" s="308"/>
      <c r="CY12" s="308"/>
      <c r="CZ12" s="308"/>
      <c r="DA12" s="308"/>
      <c r="DB12" s="308"/>
      <c r="DC12" s="308"/>
      <c r="DD12" s="308"/>
      <c r="DE12" s="308"/>
      <c r="DF12" s="305"/>
      <c r="DG12" s="312"/>
      <c r="DH12" s="306"/>
      <c r="DI12" s="308"/>
      <c r="DJ12" s="308"/>
      <c r="DK12" s="305"/>
      <c r="DL12" s="312"/>
      <c r="DM12" s="306"/>
      <c r="DN12" s="308"/>
      <c r="DO12" s="308"/>
      <c r="DP12" s="305"/>
      <c r="DQ12" s="312"/>
      <c r="DR12" s="306"/>
      <c r="DS12" s="308"/>
      <c r="DT12" s="308"/>
      <c r="DU12" s="305"/>
      <c r="DV12" s="312"/>
      <c r="DW12" s="306"/>
      <c r="DX12" s="308"/>
      <c r="DY12" s="308"/>
      <c r="DZ12" s="305"/>
      <c r="EA12" s="284"/>
      <c r="EB12" s="306"/>
      <c r="EC12" s="308"/>
      <c r="ED12" s="308"/>
      <c r="EE12" s="305"/>
      <c r="EF12" s="284"/>
      <c r="EG12" s="306"/>
      <c r="EH12" s="308"/>
      <c r="EI12" s="308"/>
      <c r="EJ12" s="305"/>
      <c r="EK12" s="284"/>
      <c r="EL12" s="306"/>
      <c r="EM12" s="308"/>
      <c r="EN12" s="308"/>
      <c r="EO12" s="305"/>
      <c r="EP12" s="201"/>
      <c r="FF12" s="228"/>
      <c r="FG12" s="281"/>
      <c r="FH12" s="281"/>
      <c r="FI12" s="281"/>
      <c r="FJ12" s="281"/>
      <c r="FK12" s="281"/>
      <c r="FL12" s="281"/>
    </row>
    <row r="13" spans="1:168" ht="13.95" customHeight="1" x14ac:dyDescent="0.25">
      <c r="A13" s="28"/>
      <c r="C13" s="501"/>
      <c r="D13" s="502"/>
      <c r="E13" s="503"/>
      <c r="F13" s="62"/>
      <c r="G13" s="97"/>
      <c r="H13" s="243"/>
      <c r="I13" s="179"/>
      <c r="J13" s="62"/>
      <c r="K13" s="97"/>
      <c r="Q13" s="1"/>
      <c r="R13" s="11"/>
      <c r="S13" s="8"/>
      <c r="T13" s="8"/>
      <c r="U13" s="8"/>
      <c r="V13" s="122"/>
      <c r="W13" s="65"/>
      <c r="X13" s="11"/>
      <c r="Y13" s="8"/>
      <c r="Z13" s="8"/>
      <c r="AA13" s="8"/>
      <c r="AB13" s="8"/>
      <c r="AC13" s="12"/>
      <c r="AD13" s="8"/>
      <c r="AE13" s="8"/>
      <c r="AF13" s="8"/>
      <c r="AG13" s="8"/>
      <c r="AH13" s="8"/>
      <c r="AI13" s="8"/>
      <c r="AJ13" s="8"/>
      <c r="AK13" s="8"/>
      <c r="AL13" s="8"/>
      <c r="AM13" s="1"/>
      <c r="AN13" s="1"/>
      <c r="AO13" s="228"/>
      <c r="AP13" s="228"/>
      <c r="AQ13" s="228"/>
      <c r="AR13" s="1"/>
      <c r="AS13" s="1"/>
      <c r="AT13" s="1"/>
      <c r="AU13" s="1"/>
      <c r="AV13" s="1"/>
      <c r="AW13" s="1"/>
      <c r="AX13" s="1"/>
      <c r="AY13" s="1"/>
      <c r="AZ13" s="1"/>
      <c r="BA13" s="1"/>
      <c r="BB13" s="1"/>
      <c r="BC13" s="1"/>
      <c r="BD13" s="1"/>
      <c r="BE13" s="1"/>
      <c r="BF13" s="1"/>
      <c r="BG13" s="1"/>
      <c r="BH13" s="1"/>
      <c r="BI13" s="306"/>
      <c r="BJ13" s="308"/>
      <c r="BK13" s="308"/>
      <c r="BL13" s="308"/>
      <c r="BM13" s="308"/>
      <c r="BN13" s="308"/>
      <c r="BO13" s="308"/>
      <c r="BP13" s="305"/>
      <c r="BQ13" s="312"/>
      <c r="BR13" s="306"/>
      <c r="BS13" s="308"/>
      <c r="BT13" s="308"/>
      <c r="BU13" s="308"/>
      <c r="BV13" s="308"/>
      <c r="BW13" s="308"/>
      <c r="BX13" s="308"/>
      <c r="BY13" s="308"/>
      <c r="BZ13" s="308"/>
      <c r="CA13" s="308"/>
      <c r="CB13" s="308"/>
      <c r="CC13" s="308"/>
      <c r="CD13" s="308"/>
      <c r="CE13" s="308"/>
      <c r="CF13" s="308"/>
      <c r="CG13" s="308"/>
      <c r="CH13" s="308"/>
      <c r="CI13" s="308"/>
      <c r="CJ13" s="308"/>
      <c r="CK13" s="308"/>
      <c r="CL13" s="305"/>
      <c r="CM13" s="312"/>
      <c r="CN13" s="306"/>
      <c r="CO13" s="308"/>
      <c r="CP13" s="308"/>
      <c r="CQ13" s="308"/>
      <c r="CR13" s="308"/>
      <c r="CS13" s="308"/>
      <c r="CT13" s="305"/>
      <c r="CU13" s="312"/>
      <c r="CV13" s="306"/>
      <c r="CW13" s="308"/>
      <c r="CX13" s="308"/>
      <c r="CY13" s="308"/>
      <c r="CZ13" s="308"/>
      <c r="DA13" s="308"/>
      <c r="DB13" s="308"/>
      <c r="DC13" s="308"/>
      <c r="DD13" s="308"/>
      <c r="DE13" s="308"/>
      <c r="DF13" s="305"/>
      <c r="DG13" s="312"/>
      <c r="DH13" s="306"/>
      <c r="DI13" s="308"/>
      <c r="DJ13" s="308"/>
      <c r="DK13" s="305"/>
      <c r="DL13" s="312"/>
      <c r="DM13" s="306"/>
      <c r="DN13" s="308"/>
      <c r="DO13" s="308"/>
      <c r="DP13" s="305"/>
      <c r="DQ13" s="312"/>
      <c r="DR13" s="306"/>
      <c r="DS13" s="308"/>
      <c r="DT13" s="308"/>
      <c r="DU13" s="305"/>
      <c r="DV13" s="312"/>
      <c r="DW13" s="306"/>
      <c r="DX13" s="308"/>
      <c r="DY13" s="308"/>
      <c r="DZ13" s="305"/>
      <c r="EA13" s="284"/>
      <c r="EB13" s="306"/>
      <c r="EC13" s="308"/>
      <c r="ED13" s="308"/>
      <c r="EE13" s="305"/>
      <c r="EF13" s="284"/>
      <c r="EG13" s="306"/>
      <c r="EH13" s="308"/>
      <c r="EI13" s="308"/>
      <c r="EJ13" s="305"/>
      <c r="EK13" s="284"/>
      <c r="EL13" s="306"/>
      <c r="EM13" s="308"/>
      <c r="EN13" s="308"/>
      <c r="EO13" s="305"/>
      <c r="EP13" s="201"/>
      <c r="FF13" s="228"/>
      <c r="FG13" s="281"/>
      <c r="FH13" s="281"/>
      <c r="FI13" s="281"/>
      <c r="FJ13" s="281"/>
      <c r="FK13" s="281"/>
      <c r="FL13" s="281"/>
    </row>
    <row r="14" spans="1:168" x14ac:dyDescent="0.25">
      <c r="A14" s="28"/>
      <c r="B14" s="214">
        <v>0</v>
      </c>
      <c r="C14" s="501"/>
      <c r="D14" s="502" t="str">
        <f>"No Findings have been identified for this " &amp; dmyTopic &amp; " at this time."</f>
        <v>No Findings have been identified for this Topic at this time.</v>
      </c>
      <c r="E14" s="503"/>
      <c r="G14" s="192"/>
      <c r="H14" s="244"/>
      <c r="I14" s="180"/>
      <c r="K14" s="192"/>
      <c r="Q14" s="1"/>
      <c r="R14" s="11"/>
      <c r="S14" s="8"/>
      <c r="T14" s="8"/>
      <c r="U14" s="8"/>
      <c r="V14" s="122"/>
      <c r="W14" s="65"/>
      <c r="X14" s="11"/>
      <c r="Y14" s="8"/>
      <c r="Z14" s="8"/>
      <c r="AA14" s="8"/>
      <c r="AB14" s="8"/>
      <c r="AC14" s="12"/>
      <c r="AD14" s="8"/>
      <c r="AE14" s="8"/>
      <c r="AF14" s="8"/>
      <c r="AG14" s="8"/>
      <c r="AH14" s="8"/>
      <c r="AI14" s="8"/>
      <c r="AJ14" s="8"/>
      <c r="AK14" s="8"/>
      <c r="AL14" s="8"/>
      <c r="AM14" s="1"/>
      <c r="AN14" s="1"/>
      <c r="AO14" s="228"/>
      <c r="AP14" s="228"/>
      <c r="AQ14" s="228"/>
      <c r="AR14" s="228"/>
      <c r="AS14" s="1"/>
      <c r="AT14" s="228"/>
      <c r="AU14" s="228"/>
      <c r="AV14" s="147"/>
      <c r="AW14" s="1"/>
      <c r="AX14" s="147"/>
      <c r="AY14" s="1"/>
      <c r="AZ14" s="147"/>
      <c r="BA14" s="147"/>
      <c r="BB14" s="147"/>
      <c r="BC14" s="1"/>
      <c r="BD14" s="147"/>
      <c r="BE14" s="1"/>
      <c r="BF14" s="147"/>
      <c r="BG14" s="1"/>
      <c r="BH14" s="1"/>
      <c r="BI14" s="306"/>
      <c r="BJ14" s="308"/>
      <c r="BK14" s="308"/>
      <c r="BL14" s="308"/>
      <c r="BM14" s="308"/>
      <c r="BN14" s="308"/>
      <c r="BO14" s="308"/>
      <c r="BP14" s="305"/>
      <c r="BQ14" s="312"/>
      <c r="BR14" s="306"/>
      <c r="BS14" s="308"/>
      <c r="BT14" s="308"/>
      <c r="BU14" s="308"/>
      <c r="BV14" s="308"/>
      <c r="BW14" s="308"/>
      <c r="BX14" s="308"/>
      <c r="BY14" s="308"/>
      <c r="BZ14" s="308"/>
      <c r="CA14" s="308"/>
      <c r="CB14" s="308"/>
      <c r="CC14" s="308"/>
      <c r="CD14" s="308"/>
      <c r="CE14" s="308"/>
      <c r="CF14" s="308"/>
      <c r="CG14" s="308"/>
      <c r="CH14" s="308"/>
      <c r="CI14" s="308"/>
      <c r="CJ14" s="308"/>
      <c r="CK14" s="308"/>
      <c r="CL14" s="305"/>
      <c r="CM14" s="312"/>
      <c r="CN14" s="306"/>
      <c r="CO14" s="308"/>
      <c r="CP14" s="308"/>
      <c r="CQ14" s="308"/>
      <c r="CR14" s="308"/>
      <c r="CS14" s="308"/>
      <c r="CT14" s="305"/>
      <c r="CU14" s="312"/>
      <c r="CV14" s="306"/>
      <c r="CW14" s="308"/>
      <c r="CX14" s="308"/>
      <c r="CY14" s="308"/>
      <c r="CZ14" s="308"/>
      <c r="DA14" s="308"/>
      <c r="DB14" s="308"/>
      <c r="DC14" s="308"/>
      <c r="DD14" s="308"/>
      <c r="DE14" s="308"/>
      <c r="DF14" s="305"/>
      <c r="DG14" s="312"/>
      <c r="DH14" s="306"/>
      <c r="DI14" s="308"/>
      <c r="DJ14" s="308"/>
      <c r="DK14" s="305"/>
      <c r="DL14" s="312"/>
      <c r="DM14" s="306"/>
      <c r="DN14" s="308"/>
      <c r="DO14" s="308"/>
      <c r="DP14" s="305"/>
      <c r="DQ14" s="312"/>
      <c r="DR14" s="306"/>
      <c r="DS14" s="308"/>
      <c r="DT14" s="308"/>
      <c r="DU14" s="305"/>
      <c r="DV14" s="312"/>
      <c r="DW14" s="306"/>
      <c r="DX14" s="308"/>
      <c r="DY14" s="308"/>
      <c r="DZ14" s="305"/>
      <c r="EA14" s="284"/>
      <c r="EB14" s="306"/>
      <c r="EC14" s="308"/>
      <c r="ED14" s="308"/>
      <c r="EE14" s="305"/>
      <c r="EF14" s="284"/>
      <c r="EG14" s="306"/>
      <c r="EH14" s="308"/>
      <c r="EI14" s="308"/>
      <c r="EJ14" s="305"/>
      <c r="EK14" s="284"/>
      <c r="EL14" s="306"/>
      <c r="EM14" s="308"/>
      <c r="EN14" s="308"/>
      <c r="EO14" s="305"/>
      <c r="EP14" s="201"/>
      <c r="FF14" s="228"/>
      <c r="FG14" s="281"/>
      <c r="FH14" s="281"/>
      <c r="FI14" s="281"/>
      <c r="FJ14" s="281"/>
      <c r="FK14" s="281"/>
      <c r="FL14" s="281"/>
    </row>
    <row r="15" spans="1:168" ht="13.8" thickBot="1" x14ac:dyDescent="0.3">
      <c r="A15" s="28"/>
      <c r="C15" s="501"/>
      <c r="D15" s="502"/>
      <c r="E15" s="503"/>
      <c r="F15" s="87"/>
      <c r="G15" s="196"/>
      <c r="H15" s="244"/>
      <c r="I15" s="180"/>
      <c r="K15" s="192"/>
      <c r="Q15" s="1"/>
      <c r="R15" s="11"/>
      <c r="S15" s="8"/>
      <c r="T15" s="8"/>
      <c r="U15" s="8"/>
      <c r="V15" s="122"/>
      <c r="W15" s="65"/>
      <c r="X15" s="11"/>
      <c r="Y15" s="8"/>
      <c r="Z15" s="8"/>
      <c r="AA15" s="8"/>
      <c r="AB15" s="8"/>
      <c r="AC15" s="12"/>
      <c r="AD15" s="8"/>
      <c r="AE15" s="8"/>
      <c r="AF15" s="8"/>
      <c r="AG15" s="8"/>
      <c r="AH15" s="8"/>
      <c r="AI15" s="8"/>
      <c r="AJ15" s="8"/>
      <c r="AK15" s="8"/>
      <c r="AL15" s="8"/>
      <c r="AM15" s="1"/>
      <c r="AN15" s="1"/>
      <c r="AO15" s="228"/>
      <c r="AP15" s="228"/>
      <c r="AQ15" s="228"/>
      <c r="AR15" s="228"/>
      <c r="AS15" s="1"/>
      <c r="AT15" s="228"/>
      <c r="AU15" s="228"/>
      <c r="AV15" s="147"/>
      <c r="AW15" s="1"/>
      <c r="AX15" s="147"/>
      <c r="AY15" s="1"/>
      <c r="AZ15" s="147"/>
      <c r="BA15" s="1"/>
      <c r="BB15" s="147"/>
      <c r="BC15" s="1"/>
      <c r="BD15" s="147"/>
      <c r="BE15" s="1"/>
      <c r="BF15" s="147"/>
      <c r="BG15" s="1"/>
      <c r="BH15" s="1"/>
      <c r="BI15" s="309"/>
      <c r="BJ15" s="310"/>
      <c r="BK15" s="310"/>
      <c r="BL15" s="310"/>
      <c r="BM15" s="310"/>
      <c r="BN15" s="310"/>
      <c r="BO15" s="310"/>
      <c r="BP15" s="311"/>
      <c r="BQ15" s="312"/>
      <c r="BR15" s="309"/>
      <c r="BS15" s="310"/>
      <c r="BT15" s="310"/>
      <c r="BU15" s="310"/>
      <c r="BV15" s="310"/>
      <c r="BW15" s="310"/>
      <c r="BX15" s="310"/>
      <c r="BY15" s="310"/>
      <c r="BZ15" s="310"/>
      <c r="CA15" s="310"/>
      <c r="CB15" s="310"/>
      <c r="CC15" s="310"/>
      <c r="CD15" s="310"/>
      <c r="CE15" s="310"/>
      <c r="CF15" s="310"/>
      <c r="CG15" s="310"/>
      <c r="CH15" s="310"/>
      <c r="CI15" s="310"/>
      <c r="CJ15" s="310"/>
      <c r="CK15" s="310"/>
      <c r="CL15" s="311"/>
      <c r="CM15" s="312"/>
      <c r="CN15" s="309"/>
      <c r="CO15" s="310"/>
      <c r="CP15" s="310"/>
      <c r="CQ15" s="310"/>
      <c r="CR15" s="310"/>
      <c r="CS15" s="310"/>
      <c r="CT15" s="311"/>
      <c r="CU15" s="312"/>
      <c r="CV15" s="309"/>
      <c r="CW15" s="310"/>
      <c r="CX15" s="310"/>
      <c r="CY15" s="310"/>
      <c r="CZ15" s="310"/>
      <c r="DA15" s="310"/>
      <c r="DB15" s="310"/>
      <c r="DC15" s="310"/>
      <c r="DD15" s="310"/>
      <c r="DE15" s="310"/>
      <c r="DF15" s="311"/>
      <c r="DG15" s="312"/>
      <c r="DH15" s="309"/>
      <c r="DI15" s="310"/>
      <c r="DJ15" s="310"/>
      <c r="DK15" s="311"/>
      <c r="DL15" s="312"/>
      <c r="DM15" s="309"/>
      <c r="DN15" s="310"/>
      <c r="DO15" s="310"/>
      <c r="DP15" s="311"/>
      <c r="DQ15" s="312"/>
      <c r="DR15" s="309"/>
      <c r="DS15" s="310"/>
      <c r="DT15" s="310"/>
      <c r="DU15" s="311"/>
      <c r="DV15" s="312"/>
      <c r="DW15" s="309"/>
      <c r="DX15" s="310"/>
      <c r="DY15" s="310"/>
      <c r="DZ15" s="311"/>
      <c r="EA15" s="284"/>
      <c r="EB15" s="309"/>
      <c r="EC15" s="310"/>
      <c r="ED15" s="310"/>
      <c r="EE15" s="311"/>
      <c r="EF15" s="284"/>
      <c r="EG15" s="309"/>
      <c r="EH15" s="310"/>
      <c r="EI15" s="310"/>
      <c r="EJ15" s="311"/>
      <c r="EK15" s="284"/>
      <c r="EL15" s="309"/>
      <c r="EM15" s="310"/>
      <c r="EN15" s="310"/>
      <c r="EO15" s="311"/>
      <c r="EP15" s="201"/>
      <c r="FF15" s="228"/>
      <c r="FG15" s="281"/>
      <c r="FH15" s="281"/>
      <c r="FI15" s="281"/>
      <c r="FJ15" s="281"/>
      <c r="FK15" s="281"/>
      <c r="FL15" s="281"/>
    </row>
    <row r="16" spans="1:168" ht="15.75" customHeight="1" thickBot="1" x14ac:dyDescent="0.3">
      <c r="A16" s="497" t="s">
        <v>640</v>
      </c>
      <c r="B16" s="215">
        <v>9</v>
      </c>
      <c r="C16" s="614" t="s">
        <v>649</v>
      </c>
      <c r="D16" s="615"/>
      <c r="E16" s="620"/>
      <c r="F16" s="621" t="s">
        <v>650</v>
      </c>
      <c r="G16" s="622"/>
      <c r="H16" s="622"/>
      <c r="I16" s="623"/>
      <c r="J16" s="193" t="s">
        <v>651</v>
      </c>
      <c r="K16" s="194"/>
      <c r="L16" s="194" t="s">
        <v>652</v>
      </c>
      <c r="M16" s="194" t="s">
        <v>653</v>
      </c>
      <c r="N16" s="10" t="s">
        <v>654</v>
      </c>
      <c r="O16" s="10" t="s">
        <v>655</v>
      </c>
      <c r="Q16" s="1"/>
      <c r="R16" s="39"/>
      <c r="S16" s="40"/>
      <c r="T16" s="40"/>
      <c r="U16" s="40"/>
      <c r="V16" s="41"/>
      <c r="W16" s="65"/>
      <c r="X16" s="39"/>
      <c r="Y16" s="40"/>
      <c r="Z16" s="40"/>
      <c r="AA16" s="40"/>
      <c r="AB16" s="41"/>
      <c r="AC16" s="41"/>
      <c r="AE16" s="123" t="s">
        <v>656</v>
      </c>
      <c r="AF16" s="123" t="s">
        <v>657</v>
      </c>
      <c r="AG16" s="123" t="s">
        <v>658</v>
      </c>
      <c r="AH16" s="123" t="s">
        <v>659</v>
      </c>
      <c r="AJ16" s="64" t="s">
        <v>584</v>
      </c>
      <c r="AK16" s="164" t="s">
        <v>660</v>
      </c>
      <c r="AL16" s="165" t="s">
        <v>661</v>
      </c>
      <c r="AM16" s="147"/>
      <c r="AN16" s="1"/>
      <c r="AO16" s="1"/>
      <c r="AP16" s="228"/>
      <c r="AQ16" s="228"/>
      <c r="AR16" s="228"/>
      <c r="AS16" s="1"/>
      <c r="AT16" s="504"/>
      <c r="AU16" s="231" t="str">
        <f t="shared" ref="AU16:AU44" si="4">IF(D16&lt;&gt;0,D16,"")</f>
        <v/>
      </c>
      <c r="AV16" s="505" t="s">
        <v>573</v>
      </c>
      <c r="AW16" s="506"/>
      <c r="AX16" s="505" t="s">
        <v>662</v>
      </c>
      <c r="AY16" s="506"/>
      <c r="AZ16" s="505" t="s">
        <v>575</v>
      </c>
      <c r="BA16" s="506"/>
      <c r="BB16" s="505" t="s">
        <v>576</v>
      </c>
      <c r="BC16" s="506"/>
      <c r="BD16" s="505" t="s">
        <v>577</v>
      </c>
      <c r="BE16" s="506"/>
      <c r="BF16" s="505" t="s">
        <v>578</v>
      </c>
      <c r="BG16" s="506"/>
      <c r="BH16" s="1"/>
      <c r="BI16" s="265">
        <f ca="1">'Master Control'!AA47</f>
        <v>0</v>
      </c>
      <c r="BJ16" s="266" t="str">
        <f>Filter_Business_Line_Main</f>
        <v>(select)</v>
      </c>
      <c r="BK16" s="267"/>
      <c r="BL16" s="267"/>
      <c r="BM16" s="267"/>
      <c r="BN16" s="267"/>
      <c r="BO16" s="267"/>
      <c r="BP16" s="267"/>
      <c r="BQ16" s="274"/>
      <c r="BR16" s="265">
        <f ca="1">'Master Control'!AJ47</f>
        <v>0</v>
      </c>
      <c r="BS16" s="275" t="str">
        <f>Filter_Business_Line_Sub</f>
        <v>(none)</v>
      </c>
      <c r="BT16" s="274"/>
      <c r="BU16" s="274"/>
      <c r="BV16" s="274"/>
      <c r="BW16" s="274"/>
      <c r="BX16" s="274"/>
      <c r="BY16" s="274"/>
      <c r="BZ16" s="274"/>
      <c r="CA16" s="274"/>
      <c r="CB16" s="274"/>
      <c r="CC16" s="274"/>
      <c r="CD16" s="274"/>
      <c r="CE16" s="274"/>
      <c r="CF16" s="274"/>
      <c r="CG16" s="274"/>
      <c r="CH16" s="274"/>
      <c r="CI16" s="274"/>
      <c r="CJ16" s="274"/>
      <c r="CK16" s="274"/>
      <c r="CL16" s="274"/>
      <c r="CM16" s="274"/>
      <c r="CN16" s="265">
        <f ca="1">'Master Control'!BF47</f>
        <v>0</v>
      </c>
      <c r="CO16" s="275" t="str">
        <f>Filter_Phase</f>
        <v>(select)</v>
      </c>
      <c r="CQ16" s="274"/>
      <c r="CR16" s="274"/>
      <c r="CS16" s="274"/>
      <c r="CT16" s="274"/>
      <c r="CU16" s="274"/>
      <c r="CV16" s="265">
        <f>SUM(CW16:DE16)</f>
        <v>0</v>
      </c>
      <c r="CW16" s="276">
        <f>'Master Control'!BO47</f>
        <v>0</v>
      </c>
      <c r="CX16" s="276">
        <f>'Master Control'!BP47</f>
        <v>0</v>
      </c>
      <c r="CY16" s="276">
        <f>'Master Control'!BQ47</f>
        <v>0</v>
      </c>
      <c r="CZ16" s="276">
        <f>'Master Control'!BR47</f>
        <v>0</v>
      </c>
      <c r="DA16" s="276">
        <f>'Master Control'!BS47</f>
        <v>0</v>
      </c>
      <c r="DB16" s="276">
        <f>'Master Control'!BT47</f>
        <v>0</v>
      </c>
      <c r="DC16" s="276">
        <f>'Master Control'!BU47</f>
        <v>0</v>
      </c>
      <c r="DD16" s="276">
        <f>'Master Control'!BV47</f>
        <v>0</v>
      </c>
      <c r="DE16" s="276">
        <f>'Master Control'!BW47</f>
        <v>0</v>
      </c>
      <c r="DF16" s="274"/>
      <c r="DG16" s="274"/>
      <c r="DH16" s="265">
        <f ca="1">'Master Control'!BZ47</f>
        <v>0</v>
      </c>
      <c r="DI16" s="275" t="str">
        <f>Filter_Size</f>
        <v>(select)</v>
      </c>
      <c r="DJ16" s="274"/>
      <c r="DK16" s="274"/>
      <c r="DL16" s="274"/>
      <c r="DM16" s="265">
        <f ca="1">'Master Control'!CE47</f>
        <v>0</v>
      </c>
      <c r="DN16" s="275" t="str">
        <f>Filter_Contract</f>
        <v>(select)</v>
      </c>
      <c r="DO16" s="274"/>
      <c r="DP16" s="274"/>
      <c r="DQ16" s="274"/>
      <c r="DR16" s="265">
        <f>'Master Control'!CJ47</f>
        <v>0</v>
      </c>
      <c r="DS16" s="275" t="str">
        <f>Filter_Corporate_Risk</f>
        <v>(select)</v>
      </c>
      <c r="DT16" s="274"/>
      <c r="DU16" s="274"/>
      <c r="DV16" s="274"/>
      <c r="DW16" s="265">
        <f>'Master Control'!CO47</f>
        <v>0</v>
      </c>
      <c r="DX16" s="275" t="str">
        <f>Filter_Distributed_Execution</f>
        <v>(select)</v>
      </c>
      <c r="DY16" s="274"/>
      <c r="DZ16" s="274"/>
      <c r="EA16" s="274"/>
      <c r="EB16" s="265">
        <f>'Master Control'!CT47</f>
        <v>0</v>
      </c>
      <c r="EC16" s="275" t="str">
        <f>Filter_Joint_Venture</f>
        <v>(select)</v>
      </c>
      <c r="ED16" s="274"/>
      <c r="EE16" s="274"/>
      <c r="EF16" s="274"/>
      <c r="EG16" s="265">
        <f>'Master Control'!CY47</f>
        <v>0</v>
      </c>
      <c r="EH16" s="275" t="str">
        <f>Filter_Modularization</f>
        <v>(select)</v>
      </c>
      <c r="EI16" s="274"/>
      <c r="EJ16" s="274"/>
      <c r="EK16" s="274"/>
      <c r="EL16" s="265">
        <f>'Master Control'!DD47</f>
        <v>0</v>
      </c>
      <c r="EM16" s="275" t="str">
        <f>Filter_Fluor_Entities</f>
        <v>(select)</v>
      </c>
      <c r="EN16" s="274"/>
      <c r="EO16" s="274"/>
      <c r="EP16" s="201"/>
      <c r="EQ16" s="277" t="s">
        <v>663</v>
      </c>
      <c r="ER16" s="277" t="s">
        <v>664</v>
      </c>
      <c r="ES16" s="277" t="s">
        <v>665</v>
      </c>
      <c r="ET16" s="277" t="s">
        <v>666</v>
      </c>
      <c r="EU16" s="277" t="s">
        <v>667</v>
      </c>
      <c r="EV16" s="277" t="s">
        <v>668</v>
      </c>
      <c r="EW16" s="277" t="s">
        <v>669</v>
      </c>
      <c r="EX16" s="277" t="s">
        <v>670</v>
      </c>
      <c r="EY16" s="277" t="s">
        <v>671</v>
      </c>
      <c r="EZ16" s="277" t="s">
        <v>672</v>
      </c>
      <c r="FA16" s="277" t="s">
        <v>673</v>
      </c>
      <c r="FF16" s="228"/>
      <c r="FG16" s="281"/>
      <c r="FH16" s="281"/>
      <c r="FI16" s="281"/>
      <c r="FJ16" s="281"/>
      <c r="FK16" s="281"/>
      <c r="FL16" s="281"/>
    </row>
    <row r="17" spans="1:168" ht="6" customHeight="1" x14ac:dyDescent="0.25">
      <c r="A17" s="28" t="s">
        <v>526</v>
      </c>
      <c r="C17" s="92"/>
      <c r="D17" s="3"/>
      <c r="E17" s="82"/>
      <c r="F17" s="191"/>
      <c r="G17" s="154"/>
      <c r="H17" s="187"/>
      <c r="I17" s="192"/>
      <c r="J17" s="94"/>
      <c r="K17" s="192"/>
      <c r="L17" s="507"/>
      <c r="M17" s="507"/>
      <c r="N17" s="507"/>
      <c r="O17" s="507"/>
      <c r="Q17" s="1"/>
      <c r="AE17" s="11"/>
      <c r="AF17" s="122"/>
      <c r="AG17" s="124" t="b">
        <f>AG18</f>
        <v>1</v>
      </c>
      <c r="AH17" s="124"/>
      <c r="AI17" s="168"/>
      <c r="AJ17" s="166"/>
      <c r="AK17" s="166"/>
      <c r="AL17" s="167"/>
      <c r="AM17" s="1"/>
      <c r="AN17" s="1"/>
      <c r="AO17" s="1"/>
      <c r="AP17" s="228"/>
      <c r="AQ17" s="228"/>
      <c r="AR17" s="228"/>
      <c r="AS17" s="1"/>
      <c r="AT17" s="230" t="str">
        <f t="shared" ref="AT17:AT43" si="5">IF(AG17&lt;&gt;TRUE,FALSE,"")</f>
        <v/>
      </c>
      <c r="AU17" s="231" t="str">
        <f t="shared" si="4"/>
        <v/>
      </c>
      <c r="AV17" s="227"/>
      <c r="AW17" s="230" t="str">
        <f>AW18</f>
        <v/>
      </c>
      <c r="AX17" s="227"/>
      <c r="AY17" s="230" t="str">
        <f>AY18</f>
        <v/>
      </c>
      <c r="AZ17" s="227"/>
      <c r="BA17" s="230" t="str">
        <f>BA18</f>
        <v/>
      </c>
      <c r="BB17" s="227"/>
      <c r="BC17" s="230" t="str">
        <f>BC18</f>
        <v/>
      </c>
      <c r="BD17" s="227"/>
      <c r="BE17" s="230" t="str">
        <f>BE18</f>
        <v/>
      </c>
      <c r="BF17" s="227"/>
      <c r="BG17" s="230" t="str">
        <f>BG18</f>
        <v/>
      </c>
      <c r="BH17" s="1"/>
      <c r="FE17" t="str">
        <f ca="1">FE18</f>
        <v>Hide</v>
      </c>
      <c r="FF17" s="228"/>
      <c r="FG17" s="281"/>
      <c r="FH17" s="281"/>
      <c r="FI17" s="281"/>
      <c r="FJ17" s="281"/>
      <c r="FK17" s="281"/>
      <c r="FL17" s="281"/>
    </row>
    <row r="18" spans="1:168" ht="26.4" x14ac:dyDescent="0.25">
      <c r="A18" s="28" t="s">
        <v>526</v>
      </c>
      <c r="C18" s="176" t="s">
        <v>558</v>
      </c>
      <c r="D18" s="316" t="str">
        <f>IF(Cklst_Style=4,IF(FIND("--",$C$3)=11,MID($C$3,9,1)&amp;"."&amp;AI18,MID($C$3,9,2)&amp;"."&amp;AI18),IF(FIND("--",$C$3)=9,MID($C$3,7,1)&amp;"."&amp;AI18,MID($C$3,7,2)&amp;"."&amp;AI18))</f>
        <v>8.1</v>
      </c>
      <c r="E18" s="484" t="s">
        <v>838</v>
      </c>
      <c r="F18" s="177"/>
      <c r="G18" s="508" t="s">
        <v>203</v>
      </c>
      <c r="H18" s="181"/>
      <c r="I18" s="151" t="s">
        <v>216</v>
      </c>
      <c r="J18" s="143"/>
      <c r="K18" s="192"/>
      <c r="L18" s="482"/>
      <c r="M18" s="482"/>
      <c r="N18" s="482"/>
      <c r="O18" s="482"/>
      <c r="Q18" s="1"/>
      <c r="R18" s="171"/>
      <c r="S18" s="171"/>
      <c r="T18" s="171"/>
      <c r="U18" s="171"/>
      <c r="AE18" s="11" t="b">
        <f>IF(F18=CHAR(80),TRUE,FALSE)</f>
        <v>0</v>
      </c>
      <c r="AF18" s="122" t="b">
        <f>IF(H18=CHAR(80),TRUE,FALSE)</f>
        <v>0</v>
      </c>
      <c r="AG18" s="12" t="b">
        <f>IF(OR(C18=CHAR(80),C18="."),TRUE,FALSE)</f>
        <v>1</v>
      </c>
      <c r="AH18" s="218">
        <v>0</v>
      </c>
      <c r="AI18" s="169">
        <v>1</v>
      </c>
      <c r="AJ18" s="160"/>
      <c r="AK18" s="160" t="b">
        <v>1</v>
      </c>
      <c r="AL18" s="161"/>
      <c r="AM18" s="1"/>
      <c r="AN18" s="1"/>
      <c r="AO18" s="1"/>
      <c r="AP18" s="228"/>
      <c r="AQ18" s="228"/>
      <c r="AR18" s="228"/>
      <c r="AS18" s="1"/>
      <c r="AT18" s="230" t="str">
        <f t="shared" si="5"/>
        <v/>
      </c>
      <c r="AU18" s="231" t="str">
        <f t="shared" si="4"/>
        <v>8.1</v>
      </c>
      <c r="AV18" s="318"/>
      <c r="AW18" s="230" t="str">
        <f>IF(AND(Setup_Flag=1,AV18="",$C18=""),FALSE,"")</f>
        <v/>
      </c>
      <c r="AX18" s="318"/>
      <c r="AY18" s="230" t="str">
        <f>IF(AND(MR2_Flag=1,AX18="",$C18=""),FALSE,"")</f>
        <v/>
      </c>
      <c r="AZ18" s="318"/>
      <c r="BA18" s="230" t="str">
        <f>IF(AND(DP_Flag=1,AZ18="",$C18=""),FALSE,"")</f>
        <v/>
      </c>
      <c r="BB18" s="318"/>
      <c r="BC18" s="230" t="str">
        <f>IF(AND(SS_Flag=1,BB18="",$C18=""),FALSE,"")</f>
        <v/>
      </c>
      <c r="BD18" s="318"/>
      <c r="BE18" s="230" t="str">
        <f>IF(AND(SP_Flag=1,BD18="",$C18=""),FALSE,"")</f>
        <v/>
      </c>
      <c r="BF18" s="318"/>
      <c r="BG18" s="230" t="str">
        <f>IF(AND(FM_Flag=1,BF18="",$C18=""),FALSE,"")</f>
        <v/>
      </c>
      <c r="BH18" s="1"/>
      <c r="BI18" s="268"/>
      <c r="BJ18" s="269" t="s">
        <v>675</v>
      </c>
      <c r="BK18" s="269" t="s">
        <v>675</v>
      </c>
      <c r="BL18" s="269" t="s">
        <v>675</v>
      </c>
      <c r="BM18" s="269" t="s">
        <v>675</v>
      </c>
      <c r="BN18" s="269" t="s">
        <v>675</v>
      </c>
      <c r="BO18" s="269" t="s">
        <v>675</v>
      </c>
      <c r="BP18" s="270" t="str">
        <f ca="1">IF(OR(BI$16=0,BR$16&lt;&gt;0),"",IF(OFFSET(BI18,0,BI$16)="Y",1,IF(OFFSET(BI18,0,BI$16)="N",0,"")))</f>
        <v/>
      </c>
      <c r="BQ18" s="278"/>
      <c r="BR18" s="268"/>
      <c r="BS18" s="269" t="s">
        <v>675</v>
      </c>
      <c r="BT18" s="269" t="s">
        <v>675</v>
      </c>
      <c r="BU18" s="269" t="s">
        <v>675</v>
      </c>
      <c r="BV18" s="269" t="s">
        <v>675</v>
      </c>
      <c r="BW18" s="269" t="s">
        <v>675</v>
      </c>
      <c r="BX18" s="269" t="s">
        <v>675</v>
      </c>
      <c r="BY18" s="269" t="s">
        <v>675</v>
      </c>
      <c r="BZ18" s="269" t="s">
        <v>675</v>
      </c>
      <c r="CA18" s="269" t="s">
        <v>675</v>
      </c>
      <c r="CB18" s="269" t="s">
        <v>675</v>
      </c>
      <c r="CC18" s="269" t="s">
        <v>675</v>
      </c>
      <c r="CD18" s="269" t="s">
        <v>675</v>
      </c>
      <c r="CE18" s="269" t="s">
        <v>675</v>
      </c>
      <c r="CF18" s="269" t="s">
        <v>675</v>
      </c>
      <c r="CG18" s="269" t="s">
        <v>675</v>
      </c>
      <c r="CH18" s="269" t="s">
        <v>675</v>
      </c>
      <c r="CI18" s="269" t="s">
        <v>675</v>
      </c>
      <c r="CJ18" s="269" t="s">
        <v>675</v>
      </c>
      <c r="CK18" s="269" t="s">
        <v>675</v>
      </c>
      <c r="CL18" s="270" t="str">
        <f ca="1">IF(BR$16=0,"",IF(OFFSET(BR18,0,BR$16)="Y",1,IF(OFFSET(BR18,0,BR$16)="N",0,"")))</f>
        <v/>
      </c>
      <c r="CM18" s="278"/>
      <c r="CN18" s="268"/>
      <c r="CO18" s="269" t="s">
        <v>675</v>
      </c>
      <c r="CP18" s="269" t="s">
        <v>675</v>
      </c>
      <c r="CQ18" s="269" t="s">
        <v>675</v>
      </c>
      <c r="CR18" s="269" t="s">
        <v>675</v>
      </c>
      <c r="CS18" s="269" t="s">
        <v>675</v>
      </c>
      <c r="CT18" s="270" t="str">
        <f ca="1">IF(OR(CN$16=0,CW$16&lt;&gt;0),"",IF(CW$16=1,0,IF(OFFSET(CN18,0,CN$16)="Y",1,IF(OFFSET(CN18,0,CN$16)="N",0,""))))</f>
        <v/>
      </c>
      <c r="CU18" s="188"/>
      <c r="CV18" s="268"/>
      <c r="CW18" s="269" t="s">
        <v>675</v>
      </c>
      <c r="CX18" s="269" t="s">
        <v>675</v>
      </c>
      <c r="CY18" s="269" t="s">
        <v>675</v>
      </c>
      <c r="CZ18" s="269" t="s">
        <v>675</v>
      </c>
      <c r="DA18" s="269" t="s">
        <v>675</v>
      </c>
      <c r="DB18" s="269" t="s">
        <v>675</v>
      </c>
      <c r="DC18" s="269" t="s">
        <v>675</v>
      </c>
      <c r="DD18" s="269" t="s">
        <v>675</v>
      </c>
      <c r="DE18" s="269" t="s">
        <v>675</v>
      </c>
      <c r="DF18" s="270" t="str">
        <f>IF(CV$16=0,"",IF(OR(AND(CW$16=1,CW18="Y"),AND(CX$16=1,CX18="Y"),AND(CY$16=1,CY18="Y"),AND(CZ$16=1,CZ18="Y"),AND(DA$16=1,DA18="Y"),AND(DB$16=1,DB18="Y"),AND(DC$16=1,DC18="Y"),AND(DD$16=1,DD18="Y"),AND(DE$16=1,DE18="Y")),1,IF(OR(AND(CW$16=1,CW18="N"),AND(CX$16=1,CX18="N"),AND(CY$16=1,CY18="N"),AND(CZ$16=1,CZ18="N"),AND(DA$16=1,DA18="N"),AND(DB$16=1,DB18="N"),AND(DC$16=1,DC18="N"),AND(DD$16=1,DD18="N"),AND(DE$16=1,DE18="N")),0,"")))</f>
        <v/>
      </c>
      <c r="DG18" s="188"/>
      <c r="DH18" s="268"/>
      <c r="DI18" s="269" t="s">
        <v>675</v>
      </c>
      <c r="DJ18" s="269" t="s">
        <v>675</v>
      </c>
      <c r="DK18" s="270" t="str">
        <f ca="1">IF(DH$16=0,"",IF(OFFSET(DH18,0,DH$16)="Y",1,IF(OFFSET(DH18,0,DH$16)="N",0,"")))</f>
        <v/>
      </c>
      <c r="DL18" s="188"/>
      <c r="DM18" s="268"/>
      <c r="DN18" s="269" t="s">
        <v>675</v>
      </c>
      <c r="DO18" s="269" t="s">
        <v>675</v>
      </c>
      <c r="DP18" s="270" t="str">
        <f ca="1">IF(DM$16=0,"",IF(OFFSET(DM18,0,DM$16)="Y",1,IF(OFFSET(DM18,0,DM$16)="N",0,"")))</f>
        <v/>
      </c>
      <c r="DQ18" s="188"/>
      <c r="DR18" s="268"/>
      <c r="DS18" s="269" t="s">
        <v>676</v>
      </c>
      <c r="DT18" s="279"/>
      <c r="DU18" s="270" t="str">
        <f ca="1">IF(DR$16=0,"",IF(AND(OFFSET(DR18,0,1)="Y",DS$16="Yes"),1,IF(OFFSET(DR18,0,1)="N",1,0)))</f>
        <v/>
      </c>
      <c r="DV18" s="188"/>
      <c r="DW18" s="268"/>
      <c r="DX18" s="269" t="s">
        <v>676</v>
      </c>
      <c r="DY18" s="279"/>
      <c r="DZ18" s="270" t="str">
        <f ca="1">IF(DW$16=0,"",IF(AND(OFFSET(DW18,0,1)="Y",DX$16="Yes"),1,IF(OFFSET(DW18,0,1)="N",1,0)))</f>
        <v/>
      </c>
      <c r="EA18" s="188"/>
      <c r="EB18" s="268"/>
      <c r="EC18" s="269" t="s">
        <v>676</v>
      </c>
      <c r="ED18" s="279"/>
      <c r="EE18" s="270" t="str">
        <f ca="1">IF(EB$16=0,"",IF(AND(OFFSET(EB18,0,1)="Y",EC$16="Yes"),1,IF(OFFSET(EB18,0,1)="N",1,0)))</f>
        <v/>
      </c>
      <c r="EF18" s="188"/>
      <c r="EG18" s="268"/>
      <c r="EH18" s="269" t="s">
        <v>676</v>
      </c>
      <c r="EI18" s="279"/>
      <c r="EJ18" s="270" t="str">
        <f ca="1">IF(EG$16=0,"",IF(AND(OFFSET(EG18,0,1)="Y",EH$16="Yes"),1,IF(OFFSET(EG18,0,1)="N",1,0)))</f>
        <v/>
      </c>
      <c r="EK18" s="188"/>
      <c r="EL18" s="268"/>
      <c r="EM18" s="269" t="s">
        <v>676</v>
      </c>
      <c r="EN18" s="279"/>
      <c r="EO18" s="270" t="str">
        <f ca="1">IF(EL$16=0,"",IF(AND(OFFSET(EL18,0,1)="Y",EM$16="Yes"),1,IF(OFFSET(EL18,0,1)="N",1,0)))</f>
        <v/>
      </c>
      <c r="EP18" s="271"/>
      <c r="EQ18" s="509" t="str">
        <f ca="1">BP18</f>
        <v/>
      </c>
      <c r="ER18" s="509" t="str">
        <f t="shared" ref="ER18" ca="1" si="6">CL18</f>
        <v/>
      </c>
      <c r="ES18" s="509" t="str">
        <f t="shared" ref="ES18" ca="1" si="7">CT18</f>
        <v/>
      </c>
      <c r="ET18" s="509" t="str">
        <f t="shared" ref="ET18" si="8">DF18</f>
        <v/>
      </c>
      <c r="EU18" s="509" t="str">
        <f t="shared" ref="EU18" ca="1" si="9">DK18</f>
        <v/>
      </c>
      <c r="EV18" s="509" t="str">
        <f t="shared" ref="EV18" ca="1" si="10">DP18</f>
        <v/>
      </c>
      <c r="EW18" s="509" t="str">
        <f t="shared" ref="EW18" ca="1" si="11">DU18</f>
        <v/>
      </c>
      <c r="EX18" s="509" t="str">
        <f t="shared" ref="EX18" ca="1" si="12">DZ18</f>
        <v/>
      </c>
      <c r="EY18" s="509" t="str">
        <f t="shared" ref="EY18" ca="1" si="13">EE18</f>
        <v/>
      </c>
      <c r="EZ18" s="509" t="str">
        <f t="shared" ref="EZ18" ca="1" si="14">EJ18</f>
        <v/>
      </c>
      <c r="FA18" s="509" t="str">
        <f t="shared" ref="FA18" ca="1" si="15">EO18</f>
        <v/>
      </c>
      <c r="FC18" s="509">
        <f t="shared" ref="FC18" ca="1" si="16">COUNTA(EQ18:FA18)-COUNTBLANK(EQ18:FA18)</f>
        <v>0</v>
      </c>
      <c r="FD18" s="280">
        <f t="shared" ref="FD18" ca="1" si="17">SUM(EQ18:FA18)</f>
        <v>0</v>
      </c>
      <c r="FE18" s="280" t="str">
        <f t="shared" ref="FE18" ca="1" si="18">IF(AND(FC18=FD18,FD18&gt;0),"Show","Hide")</f>
        <v>Hide</v>
      </c>
      <c r="FF18" s="228"/>
      <c r="FG18" s="281"/>
      <c r="FH18" s="281"/>
      <c r="FI18" s="281"/>
      <c r="FJ18" s="281"/>
      <c r="FK18" s="281"/>
      <c r="FL18" s="281"/>
    </row>
    <row r="19" spans="1:168" ht="6" customHeight="1" x14ac:dyDescent="0.25">
      <c r="A19" s="28" t="s">
        <v>526</v>
      </c>
      <c r="C19" s="93"/>
      <c r="D19" s="128"/>
      <c r="E19" s="86"/>
      <c r="F19" s="195"/>
      <c r="G19" s="153"/>
      <c r="H19" s="182"/>
      <c r="I19" s="196"/>
      <c r="J19" s="96"/>
      <c r="K19" s="196"/>
      <c r="L19" s="127"/>
      <c r="M19" s="127"/>
      <c r="N19" s="127"/>
      <c r="O19" s="127"/>
      <c r="Q19" s="1"/>
      <c r="AE19" s="11"/>
      <c r="AF19" s="122"/>
      <c r="AG19" s="12" t="b">
        <f>AG18</f>
        <v>1</v>
      </c>
      <c r="AH19" s="12"/>
      <c r="AI19" s="168"/>
      <c r="AJ19" s="166"/>
      <c r="AK19" s="166"/>
      <c r="AL19" s="167"/>
      <c r="AM19" s="1"/>
      <c r="AN19" s="1"/>
      <c r="AO19" s="1"/>
      <c r="AP19" s="228"/>
      <c r="AQ19" s="228"/>
      <c r="AR19" s="228"/>
      <c r="AS19" s="1"/>
      <c r="AT19" s="230" t="str">
        <f t="shared" si="5"/>
        <v/>
      </c>
      <c r="AU19" s="231" t="str">
        <f t="shared" si="4"/>
        <v/>
      </c>
      <c r="AV19" s="227"/>
      <c r="AW19" s="230" t="str">
        <f>AW18</f>
        <v/>
      </c>
      <c r="AX19" s="227"/>
      <c r="AY19" s="230" t="str">
        <f>AY18</f>
        <v/>
      </c>
      <c r="AZ19" s="227"/>
      <c r="BA19" s="230" t="str">
        <f>BA18</f>
        <v/>
      </c>
      <c r="BB19" s="227"/>
      <c r="BC19" s="230" t="str">
        <f>BC18</f>
        <v/>
      </c>
      <c r="BD19" s="227"/>
      <c r="BE19" s="230" t="str">
        <f>BE18</f>
        <v/>
      </c>
      <c r="BF19" s="227"/>
      <c r="BG19" s="230" t="str">
        <f>BG18</f>
        <v/>
      </c>
      <c r="BH19" s="1"/>
      <c r="FE19" t="str">
        <f ca="1">FE18</f>
        <v>Hide</v>
      </c>
      <c r="FF19" s="228"/>
      <c r="FG19" s="281"/>
      <c r="FH19" s="281"/>
      <c r="FI19" s="281"/>
      <c r="FJ19" s="281"/>
      <c r="FK19" s="281"/>
      <c r="FL19" s="281"/>
    </row>
    <row r="20" spans="1:168" ht="6" customHeight="1" x14ac:dyDescent="0.25">
      <c r="A20" s="28" t="s">
        <v>526</v>
      </c>
      <c r="C20" s="92"/>
      <c r="D20" s="3"/>
      <c r="E20" s="82"/>
      <c r="F20" s="191"/>
      <c r="G20" s="154"/>
      <c r="H20" s="187"/>
      <c r="I20" s="192"/>
      <c r="J20" s="94"/>
      <c r="K20" s="192"/>
      <c r="L20" s="507"/>
      <c r="M20" s="507"/>
      <c r="N20" s="507"/>
      <c r="O20" s="507"/>
      <c r="Q20" s="1"/>
      <c r="AE20" s="11"/>
      <c r="AF20" s="122"/>
      <c r="AG20" s="124" t="b">
        <f>AG21</f>
        <v>1</v>
      </c>
      <c r="AH20" s="124"/>
      <c r="AI20" s="168"/>
      <c r="AJ20" s="166"/>
      <c r="AK20" s="166"/>
      <c r="AL20" s="167"/>
      <c r="AM20" s="1"/>
      <c r="AN20" s="1"/>
      <c r="AO20" s="1"/>
      <c r="AP20" s="1"/>
      <c r="AQ20" s="1"/>
      <c r="AR20" s="1"/>
      <c r="AS20" s="1"/>
      <c r="AT20" s="230" t="str">
        <f t="shared" si="5"/>
        <v/>
      </c>
      <c r="AU20" s="231" t="str">
        <f t="shared" si="4"/>
        <v/>
      </c>
      <c r="AV20" s="227"/>
      <c r="AW20" s="230" t="str">
        <f>AW21</f>
        <v/>
      </c>
      <c r="AX20" s="227"/>
      <c r="AY20" s="230" t="str">
        <f>AY21</f>
        <v/>
      </c>
      <c r="AZ20" s="227"/>
      <c r="BA20" s="230" t="str">
        <f>BA21</f>
        <v/>
      </c>
      <c r="BB20" s="227"/>
      <c r="BC20" s="230" t="str">
        <f>BC21</f>
        <v/>
      </c>
      <c r="BD20" s="227"/>
      <c r="BE20" s="230" t="str">
        <f>BE21</f>
        <v/>
      </c>
      <c r="BF20" s="227"/>
      <c r="BG20" s="230" t="str">
        <f>BG21</f>
        <v/>
      </c>
      <c r="BH20" s="1"/>
      <c r="FE20" s="90" t="str">
        <f ca="1">FE21</f>
        <v>Hide</v>
      </c>
      <c r="FF20" s="228"/>
      <c r="FG20" s="281"/>
      <c r="FH20" s="281"/>
      <c r="FI20" s="281"/>
      <c r="FJ20" s="281"/>
      <c r="FK20" s="281"/>
      <c r="FL20" s="281"/>
    </row>
    <row r="21" spans="1:168" ht="26.4" x14ac:dyDescent="0.25">
      <c r="A21" s="28" t="s">
        <v>526</v>
      </c>
      <c r="C21" s="176" t="s">
        <v>558</v>
      </c>
      <c r="D21" s="316" t="str">
        <f>IF(Cklst_Style=4,IF(FIND("--",$C$3)=11,MID($C$3,9,1)&amp;"."&amp;AI21,MID($C$3,9,2)&amp;"."&amp;AI21),IF(FIND("--",$C$3)=9,MID($C$3,7,1)&amp;"."&amp;AI21,MID($C$3,7,2)&amp;"."&amp;AI21))</f>
        <v>8.2</v>
      </c>
      <c r="E21" s="481" t="s">
        <v>839</v>
      </c>
      <c r="F21" s="177"/>
      <c r="G21" s="508" t="s">
        <v>203</v>
      </c>
      <c r="H21" s="181"/>
      <c r="I21" s="151" t="s">
        <v>216</v>
      </c>
      <c r="J21" s="143"/>
      <c r="K21" s="192"/>
      <c r="L21" s="482"/>
      <c r="M21" s="482"/>
      <c r="N21" s="482"/>
      <c r="O21" s="482"/>
      <c r="Q21" s="1"/>
      <c r="R21" s="171"/>
      <c r="S21" s="171"/>
      <c r="T21" s="171"/>
      <c r="U21" s="171"/>
      <c r="AE21" s="11" t="b">
        <f>IF(F21=CHAR(80),TRUE,FALSE)</f>
        <v>0</v>
      </c>
      <c r="AF21" s="122" t="b">
        <f>IF(H21=CHAR(80),TRUE,FALSE)</f>
        <v>0</v>
      </c>
      <c r="AG21" s="12" t="b">
        <f>IF(OR(C21=CHAR(80),C21="."),TRUE,FALSE)</f>
        <v>1</v>
      </c>
      <c r="AH21" s="218">
        <v>0</v>
      </c>
      <c r="AI21" s="169">
        <v>2</v>
      </c>
      <c r="AJ21" s="160"/>
      <c r="AK21" s="160" t="b">
        <v>1</v>
      </c>
      <c r="AL21" s="161"/>
      <c r="AM21" s="1"/>
      <c r="AN21" s="1"/>
      <c r="AO21" s="1"/>
      <c r="AP21" s="1"/>
      <c r="AQ21" s="1"/>
      <c r="AR21" s="1"/>
      <c r="AS21" s="1"/>
      <c r="AT21" s="230" t="str">
        <f t="shared" si="5"/>
        <v/>
      </c>
      <c r="AU21" s="231" t="str">
        <f t="shared" si="4"/>
        <v>8.2</v>
      </c>
      <c r="AV21" s="318"/>
      <c r="AW21" s="230" t="str">
        <f>IF(AND(Setup_Flag=1,AV21="",$C21=""),FALSE,"")</f>
        <v/>
      </c>
      <c r="AX21" s="318"/>
      <c r="AY21" s="230" t="str">
        <f>IF(AND(MR2_Flag=1,AX21="",$C21=""),FALSE,"")</f>
        <v/>
      </c>
      <c r="AZ21" s="318"/>
      <c r="BA21" s="230" t="str">
        <f>IF(AND(DP_Flag=1,AZ21="",$C21=""),FALSE,"")</f>
        <v/>
      </c>
      <c r="BB21" s="318"/>
      <c r="BC21" s="230" t="str">
        <f>IF(AND(SS_Flag=1,BB21="",$C21=""),FALSE,"")</f>
        <v/>
      </c>
      <c r="BD21" s="318"/>
      <c r="BE21" s="230" t="str">
        <f>IF(AND(SP_Flag=1,BD21="",$C21=""),FALSE,"")</f>
        <v/>
      </c>
      <c r="BF21" s="318"/>
      <c r="BG21" s="230" t="str">
        <f>IF(AND(FM_Flag=1,BF21="",$C21=""),FALSE,"")</f>
        <v/>
      </c>
      <c r="BH21" s="1"/>
      <c r="BI21" s="268"/>
      <c r="BJ21" s="269" t="s">
        <v>675</v>
      </c>
      <c r="BK21" s="269" t="s">
        <v>675</v>
      </c>
      <c r="BL21" s="269" t="s">
        <v>675</v>
      </c>
      <c r="BM21" s="269" t="s">
        <v>675</v>
      </c>
      <c r="BN21" s="269" t="s">
        <v>675</v>
      </c>
      <c r="BO21" s="269" t="s">
        <v>675</v>
      </c>
      <c r="BP21" s="270" t="str">
        <f ca="1">IF(OR(BI$16=0,BR$16&lt;&gt;0),"",IF(OFFSET(BI21,0,BI$16)="Y",1,IF(OFFSET(BI21,0,BI$16)="N",0,"")))</f>
        <v/>
      </c>
      <c r="BQ21" s="278"/>
      <c r="BR21" s="268"/>
      <c r="BS21" s="269" t="s">
        <v>675</v>
      </c>
      <c r="BT21" s="269" t="s">
        <v>675</v>
      </c>
      <c r="BU21" s="269" t="s">
        <v>675</v>
      </c>
      <c r="BV21" s="269" t="s">
        <v>675</v>
      </c>
      <c r="BW21" s="269" t="s">
        <v>675</v>
      </c>
      <c r="BX21" s="269" t="s">
        <v>675</v>
      </c>
      <c r="BY21" s="269" t="s">
        <v>675</v>
      </c>
      <c r="BZ21" s="269" t="s">
        <v>675</v>
      </c>
      <c r="CA21" s="269" t="s">
        <v>675</v>
      </c>
      <c r="CB21" s="269" t="s">
        <v>675</v>
      </c>
      <c r="CC21" s="269" t="s">
        <v>675</v>
      </c>
      <c r="CD21" s="269" t="s">
        <v>675</v>
      </c>
      <c r="CE21" s="269" t="s">
        <v>675</v>
      </c>
      <c r="CF21" s="269" t="s">
        <v>675</v>
      </c>
      <c r="CG21" s="269" t="s">
        <v>675</v>
      </c>
      <c r="CH21" s="269" t="s">
        <v>675</v>
      </c>
      <c r="CI21" s="269" t="s">
        <v>675</v>
      </c>
      <c r="CJ21" s="269" t="s">
        <v>675</v>
      </c>
      <c r="CK21" s="269" t="s">
        <v>675</v>
      </c>
      <c r="CL21" s="270" t="str">
        <f ca="1">IF(BR$16=0,"",IF(OFFSET(BR21,0,BR$16)="Y",1,IF(OFFSET(BR21,0,BR$16)="N",0,"")))</f>
        <v/>
      </c>
      <c r="CM21" s="278"/>
      <c r="CN21" s="268"/>
      <c r="CO21" s="269" t="s">
        <v>675</v>
      </c>
      <c r="CP21" s="269" t="s">
        <v>675</v>
      </c>
      <c r="CQ21" s="269" t="s">
        <v>675</v>
      </c>
      <c r="CR21" s="269" t="s">
        <v>675</v>
      </c>
      <c r="CS21" s="269" t="s">
        <v>675</v>
      </c>
      <c r="CT21" s="270" t="str">
        <f ca="1">IF(OR(CN$16=0,CW$16&lt;&gt;0),"",IF(CW$16=1,0,IF(OFFSET(CN21,0,CN$16)="Y",1,IF(OFFSET(CN21,0,CN$16)="N",0,""))))</f>
        <v/>
      </c>
      <c r="CU21" s="188"/>
      <c r="CV21" s="268"/>
      <c r="CW21" s="269" t="s">
        <v>675</v>
      </c>
      <c r="CX21" s="269" t="s">
        <v>675</v>
      </c>
      <c r="CY21" s="269" t="s">
        <v>675</v>
      </c>
      <c r="CZ21" s="269" t="s">
        <v>675</v>
      </c>
      <c r="DA21" s="269" t="s">
        <v>675</v>
      </c>
      <c r="DB21" s="269" t="s">
        <v>675</v>
      </c>
      <c r="DC21" s="269" t="s">
        <v>675</v>
      </c>
      <c r="DD21" s="269" t="s">
        <v>675</v>
      </c>
      <c r="DE21" s="269" t="s">
        <v>675</v>
      </c>
      <c r="DF21" s="270" t="str">
        <f>IF(CV$16=0,"",IF(OR(AND(CW$16=1,CW21="Y"),AND(CX$16=1,CX21="Y"),AND(CY$16=1,CY21="Y"),AND(CZ$16=1,CZ21="Y"),AND(DA$16=1,DA21="Y"),AND(DB$16=1,DB21="Y"),AND(DC$16=1,DC21="Y"),AND(DD$16=1,DD21="Y"),AND(DE$16=1,DE21="Y")),1,IF(OR(AND(CW$16=1,CW21="N"),AND(CX$16=1,CX21="N"),AND(CY$16=1,CY21="N"),AND(CZ$16=1,CZ21="N"),AND(DA$16=1,DA21="N"),AND(DB$16=1,DB21="N"),AND(DC$16=1,DC21="N"),AND(DD$16=1,DD21="N"),AND(DE$16=1,DE21="N")),0,"")))</f>
        <v/>
      </c>
      <c r="DG21" s="188"/>
      <c r="DH21" s="268"/>
      <c r="DI21" s="269" t="s">
        <v>675</v>
      </c>
      <c r="DJ21" s="269" t="s">
        <v>675</v>
      </c>
      <c r="DK21" s="270" t="str">
        <f ca="1">IF(DH$16=0,"",IF(OFFSET(DH21,0,DH$16)="Y",1,IF(OFFSET(DH21,0,DH$16)="N",0,"")))</f>
        <v/>
      </c>
      <c r="DL21" s="188"/>
      <c r="DM21" s="268"/>
      <c r="DN21" s="269" t="s">
        <v>675</v>
      </c>
      <c r="DO21" s="269" t="s">
        <v>675</v>
      </c>
      <c r="DP21" s="270" t="str">
        <f ca="1">IF(DM$16=0,"",IF(OFFSET(DM21,0,DM$16)="Y",1,IF(OFFSET(DM21,0,DM$16)="N",0,"")))</f>
        <v/>
      </c>
      <c r="DQ21" s="188"/>
      <c r="DR21" s="268"/>
      <c r="DS21" s="269" t="s">
        <v>676</v>
      </c>
      <c r="DT21" s="279"/>
      <c r="DU21" s="270" t="str">
        <f ca="1">IF(DR$16=0,"",IF(AND(OFFSET(DR21,0,1)="Y",DS$16="Yes"),1,IF(OFFSET(DR21,0,1)="N",1,0)))</f>
        <v/>
      </c>
      <c r="DV21" s="188"/>
      <c r="DW21" s="268"/>
      <c r="DX21" s="269" t="s">
        <v>676</v>
      </c>
      <c r="DY21" s="279"/>
      <c r="DZ21" s="270" t="str">
        <f ca="1">IF(DW$16=0,"",IF(AND(OFFSET(DW21,0,1)="Y",DX$16="Yes"),1,IF(OFFSET(DW21,0,1)="N",1,0)))</f>
        <v/>
      </c>
      <c r="EA21" s="188"/>
      <c r="EB21" s="268"/>
      <c r="EC21" s="269" t="s">
        <v>676</v>
      </c>
      <c r="ED21" s="279"/>
      <c r="EE21" s="270" t="str">
        <f ca="1">IF(EB$16=0,"",IF(AND(OFFSET(EB21,0,1)="Y",EC$16="Yes"),1,IF(OFFSET(EB21,0,1)="N",1,0)))</f>
        <v/>
      </c>
      <c r="EF21" s="188"/>
      <c r="EG21" s="268"/>
      <c r="EH21" s="269" t="s">
        <v>676</v>
      </c>
      <c r="EI21" s="279"/>
      <c r="EJ21" s="270" t="str">
        <f ca="1">IF(EG$16=0,"",IF(AND(OFFSET(EG21,0,1)="Y",EH$16="Yes"),1,IF(OFFSET(EG21,0,1)="N",1,0)))</f>
        <v/>
      </c>
      <c r="EK21" s="188"/>
      <c r="EL21" s="268"/>
      <c r="EM21" s="269" t="s">
        <v>676</v>
      </c>
      <c r="EN21" s="279"/>
      <c r="EO21" s="270" t="str">
        <f ca="1">IF(EL$16=0,"",IF(AND(OFFSET(EL21,0,1)="Y",EM$16="Yes"),1,IF(OFFSET(EL21,0,1)="N",1,0)))</f>
        <v/>
      </c>
      <c r="EP21" s="271"/>
      <c r="EQ21" s="509" t="str">
        <f ca="1">BP21</f>
        <v/>
      </c>
      <c r="ER21" s="509" t="str">
        <f t="shared" ref="ER21" ca="1" si="19">CL21</f>
        <v/>
      </c>
      <c r="ES21" s="509" t="str">
        <f t="shared" ref="ES21" ca="1" si="20">CT21</f>
        <v/>
      </c>
      <c r="ET21" s="509" t="str">
        <f t="shared" ref="ET21" si="21">DF21</f>
        <v/>
      </c>
      <c r="EU21" s="509" t="str">
        <f t="shared" ref="EU21" ca="1" si="22">DK21</f>
        <v/>
      </c>
      <c r="EV21" s="509" t="str">
        <f t="shared" ref="EV21" ca="1" si="23">DP21</f>
        <v/>
      </c>
      <c r="EW21" s="509" t="str">
        <f t="shared" ref="EW21" ca="1" si="24">DU21</f>
        <v/>
      </c>
      <c r="EX21" s="509" t="str">
        <f t="shared" ref="EX21" ca="1" si="25">DZ21</f>
        <v/>
      </c>
      <c r="EY21" s="509" t="str">
        <f t="shared" ref="EY21" ca="1" si="26">EE21</f>
        <v/>
      </c>
      <c r="EZ21" s="509" t="str">
        <f t="shared" ref="EZ21" ca="1" si="27">EJ21</f>
        <v/>
      </c>
      <c r="FA21" s="509" t="str">
        <f t="shared" ref="FA21" ca="1" si="28">EO21</f>
        <v/>
      </c>
      <c r="FC21" s="509">
        <f t="shared" ref="FC21" ca="1" si="29">COUNTA(EQ21:FA21)-COUNTBLANK(EQ21:FA21)</f>
        <v>0</v>
      </c>
      <c r="FD21" s="280">
        <f t="shared" ref="FD21" ca="1" si="30">SUM(EQ21:FA21)</f>
        <v>0</v>
      </c>
      <c r="FE21" s="280" t="str">
        <f t="shared" ref="FE21" ca="1" si="31">IF(AND(FC21=FD21,FD21&gt;0),"Show","Hide")</f>
        <v>Hide</v>
      </c>
      <c r="FF21" s="228"/>
      <c r="FG21" s="281"/>
      <c r="FH21" s="281"/>
      <c r="FI21" s="281"/>
      <c r="FJ21" s="281"/>
      <c r="FK21" s="281"/>
      <c r="FL21" s="281"/>
    </row>
    <row r="22" spans="1:168" ht="6" customHeight="1" x14ac:dyDescent="0.25">
      <c r="A22" s="28" t="s">
        <v>526</v>
      </c>
      <c r="C22" s="93"/>
      <c r="D22" s="128"/>
      <c r="E22" s="86"/>
      <c r="F22" s="195"/>
      <c r="G22" s="153"/>
      <c r="H22" s="182"/>
      <c r="I22" s="196"/>
      <c r="J22" s="96"/>
      <c r="K22" s="196"/>
      <c r="L22" s="127"/>
      <c r="M22" s="127"/>
      <c r="N22" s="127"/>
      <c r="O22" s="127"/>
      <c r="Q22" s="1"/>
      <c r="AE22" s="11"/>
      <c r="AF22" s="122"/>
      <c r="AG22" s="12" t="b">
        <f>AG21</f>
        <v>1</v>
      </c>
      <c r="AH22" s="12"/>
      <c r="AI22" s="168"/>
      <c r="AJ22" s="166"/>
      <c r="AK22" s="166"/>
      <c r="AL22" s="167"/>
      <c r="AM22" s="1"/>
      <c r="AN22" s="1"/>
      <c r="AO22" s="1"/>
      <c r="AP22" s="1"/>
      <c r="AQ22" s="1"/>
      <c r="AR22" s="1"/>
      <c r="AS22" s="1"/>
      <c r="AT22" s="230" t="str">
        <f t="shared" si="5"/>
        <v/>
      </c>
      <c r="AU22" s="231" t="str">
        <f t="shared" si="4"/>
        <v/>
      </c>
      <c r="AV22" s="227"/>
      <c r="AW22" s="230" t="str">
        <f>AW21</f>
        <v/>
      </c>
      <c r="AX22" s="227"/>
      <c r="AY22" s="230" t="str">
        <f>AY21</f>
        <v/>
      </c>
      <c r="AZ22" s="227"/>
      <c r="BA22" s="230" t="str">
        <f>BA21</f>
        <v/>
      </c>
      <c r="BB22" s="227"/>
      <c r="BC22" s="230" t="str">
        <f>BC21</f>
        <v/>
      </c>
      <c r="BD22" s="227"/>
      <c r="BE22" s="230" t="str">
        <f>BE21</f>
        <v/>
      </c>
      <c r="BF22" s="227"/>
      <c r="BG22" s="230" t="str">
        <f>BG21</f>
        <v/>
      </c>
      <c r="BH22" s="1"/>
      <c r="FE22" s="90" t="str">
        <f ca="1">FE21</f>
        <v>Hide</v>
      </c>
      <c r="FF22" s="228"/>
      <c r="FG22" s="281"/>
      <c r="FH22" s="281"/>
      <c r="FI22" s="281"/>
      <c r="FJ22" s="281"/>
      <c r="FK22" s="281"/>
      <c r="FL22" s="281"/>
    </row>
    <row r="23" spans="1:168" ht="6" customHeight="1" x14ac:dyDescent="0.25">
      <c r="A23" s="28" t="s">
        <v>526</v>
      </c>
      <c r="C23" s="92"/>
      <c r="D23" s="3"/>
      <c r="E23" s="82"/>
      <c r="F23" s="191"/>
      <c r="G23" s="154"/>
      <c r="H23" s="187"/>
      <c r="I23" s="192"/>
      <c r="J23" s="94"/>
      <c r="K23" s="192"/>
      <c r="L23" s="507"/>
      <c r="M23" s="507"/>
      <c r="N23" s="507"/>
      <c r="O23" s="507"/>
      <c r="Q23" s="1"/>
      <c r="AE23" s="11"/>
      <c r="AF23" s="122"/>
      <c r="AG23" s="124" t="b">
        <f>AG24</f>
        <v>1</v>
      </c>
      <c r="AH23" s="124"/>
      <c r="AI23" s="168"/>
      <c r="AJ23" s="166"/>
      <c r="AK23" s="166"/>
      <c r="AL23" s="167"/>
      <c r="AM23" s="1"/>
      <c r="AN23" s="1"/>
      <c r="AO23" s="1"/>
      <c r="AP23" s="1"/>
      <c r="AQ23" s="1"/>
      <c r="AR23" s="1"/>
      <c r="AS23" s="1"/>
      <c r="AT23" s="230" t="str">
        <f t="shared" si="5"/>
        <v/>
      </c>
      <c r="AU23" s="231" t="str">
        <f t="shared" si="4"/>
        <v/>
      </c>
      <c r="AV23" s="227"/>
      <c r="AW23" s="230" t="str">
        <f>AW24</f>
        <v/>
      </c>
      <c r="AX23" s="227"/>
      <c r="AY23" s="230" t="str">
        <f>AY24</f>
        <v/>
      </c>
      <c r="AZ23" s="227"/>
      <c r="BA23" s="230" t="str">
        <f>BA24</f>
        <v/>
      </c>
      <c r="BB23" s="227"/>
      <c r="BC23" s="230" t="str">
        <f>BC24</f>
        <v/>
      </c>
      <c r="BD23" s="227"/>
      <c r="BE23" s="230" t="str">
        <f>BE24</f>
        <v/>
      </c>
      <c r="BF23" s="227"/>
      <c r="BG23" s="230" t="str">
        <f>BG24</f>
        <v/>
      </c>
      <c r="BH23" s="1"/>
      <c r="FE23" s="90" t="str">
        <f ca="1">FE24</f>
        <v>Hide</v>
      </c>
      <c r="FF23" s="228"/>
      <c r="FG23" s="281"/>
      <c r="FH23" s="281"/>
      <c r="FI23" s="281"/>
      <c r="FJ23" s="281"/>
      <c r="FK23" s="281"/>
      <c r="FL23" s="281"/>
    </row>
    <row r="24" spans="1:168" ht="26.4" x14ac:dyDescent="0.25">
      <c r="A24" s="28" t="s">
        <v>526</v>
      </c>
      <c r="C24" s="176" t="s">
        <v>558</v>
      </c>
      <c r="D24" s="316" t="str">
        <f>IF(Cklst_Style=4,IF(FIND("--",$C$3)=11,MID($C$3,9,1)&amp;"."&amp;AI24,MID($C$3,9,2)&amp;"."&amp;AI24),IF(FIND("--",$C$3)=9,MID($C$3,7,1)&amp;"."&amp;AI24,MID($C$3,7,2)&amp;"."&amp;AI24))</f>
        <v>8.3</v>
      </c>
      <c r="E24" s="481" t="s">
        <v>840</v>
      </c>
      <c r="F24" s="177"/>
      <c r="G24" s="508" t="s">
        <v>203</v>
      </c>
      <c r="H24" s="181"/>
      <c r="I24" s="151" t="s">
        <v>216</v>
      </c>
      <c r="J24" s="143"/>
      <c r="K24" s="192"/>
      <c r="L24" s="482"/>
      <c r="M24" s="482"/>
      <c r="N24" s="482"/>
      <c r="O24" s="482"/>
      <c r="Q24" s="1"/>
      <c r="R24" s="171"/>
      <c r="S24" s="171"/>
      <c r="T24" s="171"/>
      <c r="U24" s="171"/>
      <c r="AE24" s="11" t="b">
        <f>IF(F24=CHAR(80),TRUE,FALSE)</f>
        <v>0</v>
      </c>
      <c r="AF24" s="122" t="b">
        <f>IF(H24=CHAR(80),TRUE,FALSE)</f>
        <v>0</v>
      </c>
      <c r="AG24" s="12" t="b">
        <f>IF(OR(C24=CHAR(80),C24="."),TRUE,FALSE)</f>
        <v>1</v>
      </c>
      <c r="AH24" s="218">
        <v>0</v>
      </c>
      <c r="AI24" s="169">
        <v>3</v>
      </c>
      <c r="AJ24" s="160"/>
      <c r="AK24" s="160" t="b">
        <v>1</v>
      </c>
      <c r="AL24" s="161"/>
      <c r="AM24" s="1"/>
      <c r="AN24" s="1"/>
      <c r="AO24" s="1"/>
      <c r="AP24" s="1"/>
      <c r="AQ24" s="1"/>
      <c r="AR24" s="1"/>
      <c r="AS24" s="1"/>
      <c r="AT24" s="230" t="str">
        <f t="shared" si="5"/>
        <v/>
      </c>
      <c r="AU24" s="231" t="str">
        <f t="shared" si="4"/>
        <v>8.3</v>
      </c>
      <c r="AV24" s="318"/>
      <c r="AW24" s="230" t="str">
        <f>IF(AND(Setup_Flag=1,AV24="",$C24=""),FALSE,"")</f>
        <v/>
      </c>
      <c r="AX24" s="318"/>
      <c r="AY24" s="230" t="str">
        <f>IF(AND(MR2_Flag=1,AX24="",$C24=""),FALSE,"")</f>
        <v/>
      </c>
      <c r="AZ24" s="318"/>
      <c r="BA24" s="230" t="str">
        <f>IF(AND(DP_Flag=1,AZ24="",$C24=""),FALSE,"")</f>
        <v/>
      </c>
      <c r="BB24" s="318"/>
      <c r="BC24" s="230" t="str">
        <f>IF(AND(SS_Flag=1,BB24="",$C24=""),FALSE,"")</f>
        <v/>
      </c>
      <c r="BD24" s="318"/>
      <c r="BE24" s="230" t="str">
        <f>IF(AND(SP_Flag=1,BD24="",$C24=""),FALSE,"")</f>
        <v/>
      </c>
      <c r="BF24" s="318"/>
      <c r="BG24" s="230" t="str">
        <f>IF(AND(FM_Flag=1,BF24="",$C24=""),FALSE,"")</f>
        <v/>
      </c>
      <c r="BH24" s="1"/>
      <c r="BI24" s="268"/>
      <c r="BJ24" s="269" t="s">
        <v>675</v>
      </c>
      <c r="BK24" s="269" t="s">
        <v>675</v>
      </c>
      <c r="BL24" s="269" t="s">
        <v>675</v>
      </c>
      <c r="BM24" s="269" t="s">
        <v>675</v>
      </c>
      <c r="BN24" s="269" t="s">
        <v>675</v>
      </c>
      <c r="BO24" s="269" t="s">
        <v>675</v>
      </c>
      <c r="BP24" s="270" t="str">
        <f ca="1">IF(OR(BI$16=0,BR$16&lt;&gt;0),"",IF(OFFSET(BI24,0,BI$16)="Y",1,IF(OFFSET(BI24,0,BI$16)="N",0,"")))</f>
        <v/>
      </c>
      <c r="BQ24" s="278"/>
      <c r="BR24" s="268"/>
      <c r="BS24" s="269" t="s">
        <v>675</v>
      </c>
      <c r="BT24" s="269" t="s">
        <v>675</v>
      </c>
      <c r="BU24" s="269" t="s">
        <v>675</v>
      </c>
      <c r="BV24" s="269" t="s">
        <v>675</v>
      </c>
      <c r="BW24" s="269" t="s">
        <v>675</v>
      </c>
      <c r="BX24" s="269" t="s">
        <v>675</v>
      </c>
      <c r="BY24" s="269" t="s">
        <v>675</v>
      </c>
      <c r="BZ24" s="269" t="s">
        <v>675</v>
      </c>
      <c r="CA24" s="269" t="s">
        <v>675</v>
      </c>
      <c r="CB24" s="269" t="s">
        <v>675</v>
      </c>
      <c r="CC24" s="269" t="s">
        <v>675</v>
      </c>
      <c r="CD24" s="269" t="s">
        <v>675</v>
      </c>
      <c r="CE24" s="269" t="s">
        <v>675</v>
      </c>
      <c r="CF24" s="269" t="s">
        <v>675</v>
      </c>
      <c r="CG24" s="269" t="s">
        <v>675</v>
      </c>
      <c r="CH24" s="269" t="s">
        <v>675</v>
      </c>
      <c r="CI24" s="269" t="s">
        <v>675</v>
      </c>
      <c r="CJ24" s="269" t="s">
        <v>675</v>
      </c>
      <c r="CK24" s="269" t="s">
        <v>675</v>
      </c>
      <c r="CL24" s="270" t="str">
        <f ca="1">IF(BR$16=0,"",IF(OFFSET(BR24,0,BR$16)="Y",1,IF(OFFSET(BR24,0,BR$16)="N",0,"")))</f>
        <v/>
      </c>
      <c r="CM24" s="278"/>
      <c r="CN24" s="268"/>
      <c r="CO24" s="269" t="s">
        <v>675</v>
      </c>
      <c r="CP24" s="269" t="s">
        <v>675</v>
      </c>
      <c r="CQ24" s="269" t="s">
        <v>675</v>
      </c>
      <c r="CR24" s="269" t="s">
        <v>675</v>
      </c>
      <c r="CS24" s="269" t="s">
        <v>675</v>
      </c>
      <c r="CT24" s="270" t="str">
        <f ca="1">IF(OR(CN$16=0,CW$16&lt;&gt;0),"",IF(CW$16=1,0,IF(OFFSET(CN24,0,CN$16)="Y",1,IF(OFFSET(CN24,0,CN$16)="N",0,""))))</f>
        <v/>
      </c>
      <c r="CU24" s="188"/>
      <c r="CV24" s="268"/>
      <c r="CW24" s="269" t="s">
        <v>675</v>
      </c>
      <c r="CX24" s="269" t="s">
        <v>675</v>
      </c>
      <c r="CY24" s="269" t="s">
        <v>675</v>
      </c>
      <c r="CZ24" s="269" t="s">
        <v>675</v>
      </c>
      <c r="DA24" s="269" t="s">
        <v>675</v>
      </c>
      <c r="DB24" s="269" t="s">
        <v>675</v>
      </c>
      <c r="DC24" s="269" t="s">
        <v>675</v>
      </c>
      <c r="DD24" s="269" t="s">
        <v>675</v>
      </c>
      <c r="DE24" s="269" t="s">
        <v>675</v>
      </c>
      <c r="DF24" s="270" t="str">
        <f>IF(CV$16=0,"",IF(OR(AND(CW$16=1,CW24="Y"),AND(CX$16=1,CX24="Y"),AND(CY$16=1,CY24="Y"),AND(CZ$16=1,CZ24="Y"),AND(DA$16=1,DA24="Y"),AND(DB$16=1,DB24="Y"),AND(DC$16=1,DC24="Y"),AND(DD$16=1,DD24="Y"),AND(DE$16=1,DE24="Y")),1,IF(OR(AND(CW$16=1,CW24="N"),AND(CX$16=1,CX24="N"),AND(CY$16=1,CY24="N"),AND(CZ$16=1,CZ24="N"),AND(DA$16=1,DA24="N"),AND(DB$16=1,DB24="N"),AND(DC$16=1,DC24="N"),AND(DD$16=1,DD24="N"),AND(DE$16=1,DE24="N")),0,"")))</f>
        <v/>
      </c>
      <c r="DG24" s="188"/>
      <c r="DH24" s="268"/>
      <c r="DI24" s="269" t="s">
        <v>675</v>
      </c>
      <c r="DJ24" s="269" t="s">
        <v>675</v>
      </c>
      <c r="DK24" s="270" t="str">
        <f ca="1">IF(DH$16=0,"",IF(OFFSET(DH24,0,DH$16)="Y",1,IF(OFFSET(DH24,0,DH$16)="N",0,"")))</f>
        <v/>
      </c>
      <c r="DL24" s="188"/>
      <c r="DM24" s="268"/>
      <c r="DN24" s="269" t="s">
        <v>675</v>
      </c>
      <c r="DO24" s="269" t="s">
        <v>675</v>
      </c>
      <c r="DP24" s="270" t="str">
        <f ca="1">IF(DM$16=0,"",IF(OFFSET(DM24,0,DM$16)="Y",1,IF(OFFSET(DM24,0,DM$16)="N",0,"")))</f>
        <v/>
      </c>
      <c r="DQ24" s="188"/>
      <c r="DR24" s="268"/>
      <c r="DS24" s="269" t="s">
        <v>676</v>
      </c>
      <c r="DT24" s="279"/>
      <c r="DU24" s="270" t="str">
        <f ca="1">IF(DR$16=0,"",IF(AND(OFFSET(DR24,0,1)="Y",DS$16="Yes"),1,IF(OFFSET(DR24,0,1)="N",1,0)))</f>
        <v/>
      </c>
      <c r="DV24" s="188"/>
      <c r="DW24" s="268"/>
      <c r="DX24" s="269" t="s">
        <v>676</v>
      </c>
      <c r="DY24" s="279"/>
      <c r="DZ24" s="270" t="str">
        <f ca="1">IF(DW$16=0,"",IF(AND(OFFSET(DW24,0,1)="Y",DX$16="Yes"),1,IF(OFFSET(DW24,0,1)="N",1,0)))</f>
        <v/>
      </c>
      <c r="EA24" s="188"/>
      <c r="EB24" s="268"/>
      <c r="EC24" s="269" t="s">
        <v>676</v>
      </c>
      <c r="ED24" s="279"/>
      <c r="EE24" s="270" t="str">
        <f ca="1">IF(EB$16=0,"",IF(AND(OFFSET(EB24,0,1)="Y",EC$16="Yes"),1,IF(OFFSET(EB24,0,1)="N",1,0)))</f>
        <v/>
      </c>
      <c r="EF24" s="188"/>
      <c r="EG24" s="268"/>
      <c r="EH24" s="269" t="s">
        <v>676</v>
      </c>
      <c r="EI24" s="279"/>
      <c r="EJ24" s="270" t="str">
        <f ca="1">IF(EG$16=0,"",IF(AND(OFFSET(EG24,0,1)="Y",EH$16="Yes"),1,IF(OFFSET(EG24,0,1)="N",1,0)))</f>
        <v/>
      </c>
      <c r="EK24" s="188"/>
      <c r="EL24" s="268"/>
      <c r="EM24" s="269" t="s">
        <v>676</v>
      </c>
      <c r="EN24" s="279"/>
      <c r="EO24" s="270" t="str">
        <f ca="1">IF(EL$16=0,"",IF(AND(OFFSET(EL24,0,1)="Y",EM$16="Yes"),1,IF(OFFSET(EL24,0,1)="N",1,0)))</f>
        <v/>
      </c>
      <c r="EP24" s="271"/>
      <c r="EQ24" s="509" t="str">
        <f ca="1">BP24</f>
        <v/>
      </c>
      <c r="ER24" s="509" t="str">
        <f t="shared" ref="ER24" ca="1" si="32">CL24</f>
        <v/>
      </c>
      <c r="ES24" s="509" t="str">
        <f t="shared" ref="ES24" ca="1" si="33">CT24</f>
        <v/>
      </c>
      <c r="ET24" s="509" t="str">
        <f t="shared" ref="ET24" si="34">DF24</f>
        <v/>
      </c>
      <c r="EU24" s="509" t="str">
        <f t="shared" ref="EU24" ca="1" si="35">DK24</f>
        <v/>
      </c>
      <c r="EV24" s="509" t="str">
        <f t="shared" ref="EV24" ca="1" si="36">DP24</f>
        <v/>
      </c>
      <c r="EW24" s="509" t="str">
        <f t="shared" ref="EW24" ca="1" si="37">DU24</f>
        <v/>
      </c>
      <c r="EX24" s="509" t="str">
        <f t="shared" ref="EX24" ca="1" si="38">DZ24</f>
        <v/>
      </c>
      <c r="EY24" s="509" t="str">
        <f t="shared" ref="EY24" ca="1" si="39">EE24</f>
        <v/>
      </c>
      <c r="EZ24" s="509" t="str">
        <f t="shared" ref="EZ24" ca="1" si="40">EJ24</f>
        <v/>
      </c>
      <c r="FA24" s="509" t="str">
        <f t="shared" ref="FA24" ca="1" si="41">EO24</f>
        <v/>
      </c>
      <c r="FC24" s="509">
        <f t="shared" ref="FC24" ca="1" si="42">COUNTA(EQ24:FA24)-COUNTBLANK(EQ24:FA24)</f>
        <v>0</v>
      </c>
      <c r="FD24" s="280">
        <f t="shared" ref="FD24" ca="1" si="43">SUM(EQ24:FA24)</f>
        <v>0</v>
      </c>
      <c r="FE24" s="280" t="str">
        <f t="shared" ref="FE24" ca="1" si="44">IF(AND(FC24=FD24,FD24&gt;0),"Show","Hide")</f>
        <v>Hide</v>
      </c>
      <c r="FF24" s="228"/>
      <c r="FG24" s="281"/>
      <c r="FH24" s="281"/>
      <c r="FI24" s="281"/>
      <c r="FJ24" s="281"/>
      <c r="FK24" s="281"/>
      <c r="FL24" s="281"/>
    </row>
    <row r="25" spans="1:168" ht="6" customHeight="1" x14ac:dyDescent="0.25">
      <c r="A25" s="28" t="s">
        <v>526</v>
      </c>
      <c r="C25" s="93"/>
      <c r="D25" s="128"/>
      <c r="E25" s="86"/>
      <c r="F25" s="195"/>
      <c r="G25" s="153"/>
      <c r="H25" s="182"/>
      <c r="I25" s="196"/>
      <c r="J25" s="96"/>
      <c r="K25" s="196"/>
      <c r="L25" s="127"/>
      <c r="M25" s="127"/>
      <c r="N25" s="127"/>
      <c r="O25" s="127"/>
      <c r="Q25" s="1"/>
      <c r="AE25" s="11"/>
      <c r="AF25" s="122"/>
      <c r="AG25" s="12" t="b">
        <f>AG24</f>
        <v>1</v>
      </c>
      <c r="AH25" s="12"/>
      <c r="AI25" s="168"/>
      <c r="AJ25" s="166"/>
      <c r="AK25" s="166"/>
      <c r="AL25" s="167"/>
      <c r="AM25" s="1"/>
      <c r="AN25" s="1"/>
      <c r="AO25" s="1"/>
      <c r="AP25" s="1"/>
      <c r="AQ25" s="1"/>
      <c r="AR25" s="1"/>
      <c r="AS25" s="1"/>
      <c r="AT25" s="230" t="str">
        <f t="shared" si="5"/>
        <v/>
      </c>
      <c r="AU25" s="231" t="str">
        <f t="shared" si="4"/>
        <v/>
      </c>
      <c r="AV25" s="227"/>
      <c r="AW25" s="230" t="str">
        <f>AW24</f>
        <v/>
      </c>
      <c r="AX25" s="227"/>
      <c r="AY25" s="230" t="str">
        <f>AY24</f>
        <v/>
      </c>
      <c r="AZ25" s="227"/>
      <c r="BA25" s="230" t="str">
        <f>BA24</f>
        <v/>
      </c>
      <c r="BB25" s="227"/>
      <c r="BC25" s="230" t="str">
        <f>BC24</f>
        <v/>
      </c>
      <c r="BD25" s="227"/>
      <c r="BE25" s="230" t="str">
        <f>BE24</f>
        <v/>
      </c>
      <c r="BF25" s="227"/>
      <c r="BG25" s="230" t="str">
        <f>BG24</f>
        <v/>
      </c>
      <c r="BH25" s="1"/>
      <c r="FE25" s="90" t="str">
        <f ca="1">FE24</f>
        <v>Hide</v>
      </c>
      <c r="FF25" s="228"/>
      <c r="FG25" s="281"/>
      <c r="FH25" s="281"/>
      <c r="FI25" s="281"/>
      <c r="FJ25" s="281"/>
      <c r="FK25" s="281"/>
      <c r="FL25" s="281"/>
    </row>
    <row r="26" spans="1:168" ht="6" customHeight="1" x14ac:dyDescent="0.25">
      <c r="A26" s="28" t="s">
        <v>526</v>
      </c>
      <c r="C26" s="92"/>
      <c r="D26" s="3"/>
      <c r="E26" s="82"/>
      <c r="F26" s="191"/>
      <c r="G26" s="154"/>
      <c r="H26" s="187"/>
      <c r="I26" s="192"/>
      <c r="J26" s="94"/>
      <c r="K26" s="192"/>
      <c r="L26" s="507"/>
      <c r="M26" s="507"/>
      <c r="N26" s="507"/>
      <c r="O26" s="507"/>
      <c r="Q26" s="1"/>
      <c r="AE26" s="11"/>
      <c r="AF26" s="122"/>
      <c r="AG26" s="124" t="b">
        <f>AG27</f>
        <v>1</v>
      </c>
      <c r="AH26" s="124"/>
      <c r="AI26" s="168"/>
      <c r="AJ26" s="166"/>
      <c r="AK26" s="166"/>
      <c r="AL26" s="167"/>
      <c r="AM26" s="1"/>
      <c r="AN26" s="1"/>
      <c r="AO26" s="1"/>
      <c r="AP26" s="1"/>
      <c r="AQ26" s="1"/>
      <c r="AR26" s="1"/>
      <c r="AS26" s="1"/>
      <c r="AT26" s="230" t="str">
        <f t="shared" si="5"/>
        <v/>
      </c>
      <c r="AU26" s="231" t="str">
        <f t="shared" si="4"/>
        <v/>
      </c>
      <c r="AV26" s="227"/>
      <c r="AW26" s="230" t="str">
        <f>AW27</f>
        <v/>
      </c>
      <c r="AX26" s="227"/>
      <c r="AY26" s="230" t="str">
        <f>AY27</f>
        <v/>
      </c>
      <c r="AZ26" s="227"/>
      <c r="BA26" s="230" t="str">
        <f>BA27</f>
        <v/>
      </c>
      <c r="BB26" s="227"/>
      <c r="BC26" s="230" t="str">
        <f>BC27</f>
        <v/>
      </c>
      <c r="BD26" s="227"/>
      <c r="BE26" s="230" t="str">
        <f>BE27</f>
        <v/>
      </c>
      <c r="BF26" s="227"/>
      <c r="BG26" s="230" t="str">
        <f>BG27</f>
        <v/>
      </c>
      <c r="BH26" s="1"/>
      <c r="FE26" s="90" t="str">
        <f ca="1">FE27</f>
        <v>Hide</v>
      </c>
      <c r="FF26" s="228"/>
      <c r="FG26" s="281"/>
      <c r="FH26" s="281"/>
      <c r="FI26" s="281"/>
      <c r="FJ26" s="281"/>
      <c r="FK26" s="281"/>
      <c r="FL26" s="281"/>
    </row>
    <row r="27" spans="1:168" ht="39.6" x14ac:dyDescent="0.25">
      <c r="A27" s="28" t="s">
        <v>526</v>
      </c>
      <c r="C27" s="176" t="s">
        <v>558</v>
      </c>
      <c r="D27" s="316" t="str">
        <f>IF(Cklst_Style=4,IF(FIND("--",$C$3)=11,MID($C$3,9,1)&amp;"."&amp;AI27,MID($C$3,9,2)&amp;"."&amp;AI27),IF(FIND("--",$C$3)=9,MID($C$3,7,1)&amp;"."&amp;AI27,MID($C$3,7,2)&amp;"."&amp;AI27))</f>
        <v>8.4</v>
      </c>
      <c r="E27" s="481" t="s">
        <v>841</v>
      </c>
      <c r="F27" s="177"/>
      <c r="G27" s="508" t="s">
        <v>203</v>
      </c>
      <c r="H27" s="181"/>
      <c r="I27" s="151" t="s">
        <v>216</v>
      </c>
      <c r="J27" s="143"/>
      <c r="K27" s="192"/>
      <c r="L27" s="482"/>
      <c r="M27" s="482"/>
      <c r="N27" s="482"/>
      <c r="O27" s="482"/>
      <c r="Q27" s="1"/>
      <c r="R27" s="171"/>
      <c r="S27" s="171"/>
      <c r="T27" s="171"/>
      <c r="U27" s="171"/>
      <c r="AE27" s="11" t="b">
        <f>IF(F27=CHAR(80),TRUE,FALSE)</f>
        <v>0</v>
      </c>
      <c r="AF27" s="122" t="b">
        <f>IF(H27=CHAR(80),TRUE,FALSE)</f>
        <v>0</v>
      </c>
      <c r="AG27" s="12" t="b">
        <f>IF(OR(C27=CHAR(80),C27="."),TRUE,FALSE)</f>
        <v>1</v>
      </c>
      <c r="AH27" s="218">
        <v>0</v>
      </c>
      <c r="AI27" s="169">
        <v>4</v>
      </c>
      <c r="AJ27" s="160"/>
      <c r="AK27" s="160" t="b">
        <v>1</v>
      </c>
      <c r="AL27" s="161"/>
      <c r="AM27" s="1"/>
      <c r="AN27" s="1"/>
      <c r="AO27" s="1"/>
      <c r="AP27" s="1"/>
      <c r="AQ27" s="1"/>
      <c r="AR27" s="1"/>
      <c r="AS27" s="1"/>
      <c r="AT27" s="230" t="str">
        <f t="shared" si="5"/>
        <v/>
      </c>
      <c r="AU27" s="231" t="str">
        <f t="shared" si="4"/>
        <v>8.4</v>
      </c>
      <c r="AV27" s="318"/>
      <c r="AW27" s="230" t="str">
        <f>IF(AND(Setup_Flag=1,AV27="",$C27=""),FALSE,"")</f>
        <v/>
      </c>
      <c r="AX27" s="318"/>
      <c r="AY27" s="230" t="str">
        <f>IF(AND(MR2_Flag=1,AX27="",$C27=""),FALSE,"")</f>
        <v/>
      </c>
      <c r="AZ27" s="318"/>
      <c r="BA27" s="230" t="str">
        <f>IF(AND(DP_Flag=1,AZ27="",$C27=""),FALSE,"")</f>
        <v/>
      </c>
      <c r="BB27" s="318"/>
      <c r="BC27" s="230" t="str">
        <f>IF(AND(SS_Flag=1,BB27="",$C27=""),FALSE,"")</f>
        <v/>
      </c>
      <c r="BD27" s="318"/>
      <c r="BE27" s="230" t="str">
        <f>IF(AND(SP_Flag=1,BD27="",$C27=""),FALSE,"")</f>
        <v/>
      </c>
      <c r="BF27" s="318"/>
      <c r="BG27" s="230" t="str">
        <f>IF(AND(FM_Flag=1,BF27="",$C27=""),FALSE,"")</f>
        <v/>
      </c>
      <c r="BH27" s="1"/>
      <c r="BI27" s="268"/>
      <c r="BJ27" s="269" t="s">
        <v>675</v>
      </c>
      <c r="BK27" s="269" t="s">
        <v>675</v>
      </c>
      <c r="BL27" s="269" t="s">
        <v>675</v>
      </c>
      <c r="BM27" s="269" t="s">
        <v>675</v>
      </c>
      <c r="BN27" s="269" t="s">
        <v>675</v>
      </c>
      <c r="BO27" s="269" t="s">
        <v>675</v>
      </c>
      <c r="BP27" s="270" t="str">
        <f ca="1">IF(OR(BI$16=0,BR$16&lt;&gt;0),"",IF(OFFSET(BI27,0,BI$16)="Y",1,IF(OFFSET(BI27,0,BI$16)="N",0,"")))</f>
        <v/>
      </c>
      <c r="BQ27" s="278"/>
      <c r="BR27" s="268"/>
      <c r="BS27" s="269" t="s">
        <v>675</v>
      </c>
      <c r="BT27" s="269" t="s">
        <v>675</v>
      </c>
      <c r="BU27" s="269" t="s">
        <v>675</v>
      </c>
      <c r="BV27" s="269" t="s">
        <v>675</v>
      </c>
      <c r="BW27" s="269" t="s">
        <v>675</v>
      </c>
      <c r="BX27" s="269" t="s">
        <v>675</v>
      </c>
      <c r="BY27" s="269" t="s">
        <v>675</v>
      </c>
      <c r="BZ27" s="269" t="s">
        <v>675</v>
      </c>
      <c r="CA27" s="269" t="s">
        <v>675</v>
      </c>
      <c r="CB27" s="269" t="s">
        <v>675</v>
      </c>
      <c r="CC27" s="269" t="s">
        <v>675</v>
      </c>
      <c r="CD27" s="269" t="s">
        <v>675</v>
      </c>
      <c r="CE27" s="269" t="s">
        <v>675</v>
      </c>
      <c r="CF27" s="269" t="s">
        <v>675</v>
      </c>
      <c r="CG27" s="269" t="s">
        <v>675</v>
      </c>
      <c r="CH27" s="269" t="s">
        <v>675</v>
      </c>
      <c r="CI27" s="269" t="s">
        <v>675</v>
      </c>
      <c r="CJ27" s="269" t="s">
        <v>675</v>
      </c>
      <c r="CK27" s="269" t="s">
        <v>675</v>
      </c>
      <c r="CL27" s="270" t="str">
        <f ca="1">IF(BR$16=0,"",IF(OFFSET(BR27,0,BR$16)="Y",1,IF(OFFSET(BR27,0,BR$16)="N",0,"")))</f>
        <v/>
      </c>
      <c r="CM27" s="278"/>
      <c r="CN27" s="268"/>
      <c r="CO27" s="269" t="s">
        <v>675</v>
      </c>
      <c r="CP27" s="269" t="s">
        <v>675</v>
      </c>
      <c r="CQ27" s="269" t="s">
        <v>675</v>
      </c>
      <c r="CR27" s="269" t="s">
        <v>675</v>
      </c>
      <c r="CS27" s="269" t="s">
        <v>675</v>
      </c>
      <c r="CT27" s="270" t="str">
        <f ca="1">IF(OR(CN$16=0,CW$16&lt;&gt;0),"",IF(CW$16=1,0,IF(OFFSET(CN27,0,CN$16)="Y",1,IF(OFFSET(CN27,0,CN$16)="N",0,""))))</f>
        <v/>
      </c>
      <c r="CU27" s="188"/>
      <c r="CV27" s="268"/>
      <c r="CW27" s="269" t="s">
        <v>675</v>
      </c>
      <c r="CX27" s="269" t="s">
        <v>675</v>
      </c>
      <c r="CY27" s="269" t="s">
        <v>675</v>
      </c>
      <c r="CZ27" s="269" t="s">
        <v>675</v>
      </c>
      <c r="DA27" s="269" t="s">
        <v>675</v>
      </c>
      <c r="DB27" s="269" t="s">
        <v>675</v>
      </c>
      <c r="DC27" s="269" t="s">
        <v>675</v>
      </c>
      <c r="DD27" s="269" t="s">
        <v>675</v>
      </c>
      <c r="DE27" s="269" t="s">
        <v>675</v>
      </c>
      <c r="DF27" s="270" t="str">
        <f>IF(CV$16=0,"",IF(OR(AND(CW$16=1,CW27="Y"),AND(CX$16=1,CX27="Y"),AND(CY$16=1,CY27="Y"),AND(CZ$16=1,CZ27="Y"),AND(DA$16=1,DA27="Y"),AND(DB$16=1,DB27="Y"),AND(DC$16=1,DC27="Y"),AND(DD$16=1,DD27="Y"),AND(DE$16=1,DE27="Y")),1,IF(OR(AND(CW$16=1,CW27="N"),AND(CX$16=1,CX27="N"),AND(CY$16=1,CY27="N"),AND(CZ$16=1,CZ27="N"),AND(DA$16=1,DA27="N"),AND(DB$16=1,DB27="N"),AND(DC$16=1,DC27="N"),AND(DD$16=1,DD27="N"),AND(DE$16=1,DE27="N")),0,"")))</f>
        <v/>
      </c>
      <c r="DG27" s="188"/>
      <c r="DH27" s="268"/>
      <c r="DI27" s="269" t="s">
        <v>675</v>
      </c>
      <c r="DJ27" s="269" t="s">
        <v>675</v>
      </c>
      <c r="DK27" s="270" t="str">
        <f ca="1">IF(DH$16=0,"",IF(OFFSET(DH27,0,DH$16)="Y",1,IF(OFFSET(DH27,0,DH$16)="N",0,"")))</f>
        <v/>
      </c>
      <c r="DL27" s="188"/>
      <c r="DM27" s="268"/>
      <c r="DN27" s="269" t="s">
        <v>675</v>
      </c>
      <c r="DO27" s="269" t="s">
        <v>675</v>
      </c>
      <c r="DP27" s="270" t="str">
        <f ca="1">IF(DM$16=0,"",IF(OFFSET(DM27,0,DM$16)="Y",1,IF(OFFSET(DM27,0,DM$16)="N",0,"")))</f>
        <v/>
      </c>
      <c r="DQ27" s="188"/>
      <c r="DR27" s="268"/>
      <c r="DS27" s="269" t="s">
        <v>676</v>
      </c>
      <c r="DT27" s="279"/>
      <c r="DU27" s="270" t="str">
        <f ca="1">IF(DR$16=0,"",IF(AND(OFFSET(DR27,0,1)="Y",DS$16="Yes"),1,IF(OFFSET(DR27,0,1)="N",1,0)))</f>
        <v/>
      </c>
      <c r="DV27" s="188"/>
      <c r="DW27" s="268"/>
      <c r="DX27" s="269" t="s">
        <v>676</v>
      </c>
      <c r="DY27" s="279"/>
      <c r="DZ27" s="270" t="str">
        <f ca="1">IF(DW$16=0,"",IF(AND(OFFSET(DW27,0,1)="Y",DX$16="Yes"),1,IF(OFFSET(DW27,0,1)="N",1,0)))</f>
        <v/>
      </c>
      <c r="EA27" s="188"/>
      <c r="EB27" s="268"/>
      <c r="EC27" s="269" t="s">
        <v>676</v>
      </c>
      <c r="ED27" s="279"/>
      <c r="EE27" s="270" t="str">
        <f ca="1">IF(EB$16=0,"",IF(AND(OFFSET(EB27,0,1)="Y",EC$16="Yes"),1,IF(OFFSET(EB27,0,1)="N",1,0)))</f>
        <v/>
      </c>
      <c r="EF27" s="188"/>
      <c r="EG27" s="268"/>
      <c r="EH27" s="269" t="s">
        <v>676</v>
      </c>
      <c r="EI27" s="279"/>
      <c r="EJ27" s="270" t="str">
        <f ca="1">IF(EG$16=0,"",IF(AND(OFFSET(EG27,0,1)="Y",EH$16="Yes"),1,IF(OFFSET(EG27,0,1)="N",1,0)))</f>
        <v/>
      </c>
      <c r="EK27" s="188"/>
      <c r="EL27" s="268"/>
      <c r="EM27" s="269" t="s">
        <v>676</v>
      </c>
      <c r="EN27" s="279"/>
      <c r="EO27" s="270" t="str">
        <f ca="1">IF(EL$16=0,"",IF(AND(OFFSET(EL27,0,1)="Y",EM$16="Yes"),1,IF(OFFSET(EL27,0,1)="N",1,0)))</f>
        <v/>
      </c>
      <c r="EP27" s="271"/>
      <c r="EQ27" s="509" t="str">
        <f ca="1">BP27</f>
        <v/>
      </c>
      <c r="ER27" s="509" t="str">
        <f t="shared" ref="ER27" ca="1" si="45">CL27</f>
        <v/>
      </c>
      <c r="ES27" s="509" t="str">
        <f t="shared" ref="ES27" ca="1" si="46">CT27</f>
        <v/>
      </c>
      <c r="ET27" s="509" t="str">
        <f t="shared" ref="ET27" si="47">DF27</f>
        <v/>
      </c>
      <c r="EU27" s="509" t="str">
        <f t="shared" ref="EU27" ca="1" si="48">DK27</f>
        <v/>
      </c>
      <c r="EV27" s="509" t="str">
        <f t="shared" ref="EV27" ca="1" si="49">DP27</f>
        <v/>
      </c>
      <c r="EW27" s="509" t="str">
        <f t="shared" ref="EW27" ca="1" si="50">DU27</f>
        <v/>
      </c>
      <c r="EX27" s="509" t="str">
        <f t="shared" ref="EX27" ca="1" si="51">DZ27</f>
        <v/>
      </c>
      <c r="EY27" s="509" t="str">
        <f t="shared" ref="EY27" ca="1" si="52">EE27</f>
        <v/>
      </c>
      <c r="EZ27" s="509" t="str">
        <f t="shared" ref="EZ27" ca="1" si="53">EJ27</f>
        <v/>
      </c>
      <c r="FA27" s="509" t="str">
        <f t="shared" ref="FA27" ca="1" si="54">EO27</f>
        <v/>
      </c>
      <c r="FC27" s="509">
        <f t="shared" ref="FC27" ca="1" si="55">COUNTA(EQ27:FA27)-COUNTBLANK(EQ27:FA27)</f>
        <v>0</v>
      </c>
      <c r="FD27" s="280">
        <f t="shared" ref="FD27" ca="1" si="56">SUM(EQ27:FA27)</f>
        <v>0</v>
      </c>
      <c r="FE27" s="280" t="str">
        <f t="shared" ref="FE27" ca="1" si="57">IF(AND(FC27=FD27,FD27&gt;0),"Show","Hide")</f>
        <v>Hide</v>
      </c>
      <c r="FF27" s="228"/>
      <c r="FG27" s="281"/>
      <c r="FH27" s="281"/>
      <c r="FI27" s="281"/>
      <c r="FJ27" s="281"/>
      <c r="FK27" s="281"/>
      <c r="FL27" s="281"/>
    </row>
    <row r="28" spans="1:168" ht="6" customHeight="1" x14ac:dyDescent="0.25">
      <c r="A28" s="28" t="s">
        <v>526</v>
      </c>
      <c r="C28" s="93"/>
      <c r="D28" s="128"/>
      <c r="E28" s="86"/>
      <c r="F28" s="195"/>
      <c r="G28" s="153"/>
      <c r="H28" s="182"/>
      <c r="I28" s="196"/>
      <c r="J28" s="96"/>
      <c r="K28" s="196"/>
      <c r="L28" s="127"/>
      <c r="M28" s="127"/>
      <c r="N28" s="127"/>
      <c r="O28" s="127"/>
      <c r="Q28" s="1"/>
      <c r="AE28" s="11"/>
      <c r="AF28" s="122"/>
      <c r="AG28" s="12" t="b">
        <f>AG27</f>
        <v>1</v>
      </c>
      <c r="AH28" s="12"/>
      <c r="AI28" s="168"/>
      <c r="AJ28" s="166"/>
      <c r="AK28" s="166"/>
      <c r="AL28" s="167"/>
      <c r="AM28" s="1"/>
      <c r="AN28" s="1"/>
      <c r="AO28" s="1"/>
      <c r="AP28" s="1"/>
      <c r="AQ28" s="1"/>
      <c r="AR28" s="1"/>
      <c r="AS28" s="1"/>
      <c r="AT28" s="230" t="str">
        <f t="shared" si="5"/>
        <v/>
      </c>
      <c r="AU28" s="231" t="str">
        <f t="shared" si="4"/>
        <v/>
      </c>
      <c r="AV28" s="227"/>
      <c r="AW28" s="230" t="str">
        <f>AW27</f>
        <v/>
      </c>
      <c r="AX28" s="227"/>
      <c r="AY28" s="230" t="str">
        <f>AY27</f>
        <v/>
      </c>
      <c r="AZ28" s="227"/>
      <c r="BA28" s="230" t="str">
        <f>BA27</f>
        <v/>
      </c>
      <c r="BB28" s="227"/>
      <c r="BC28" s="230" t="str">
        <f>BC27</f>
        <v/>
      </c>
      <c r="BD28" s="227"/>
      <c r="BE28" s="230" t="str">
        <f>BE27</f>
        <v/>
      </c>
      <c r="BF28" s="227"/>
      <c r="BG28" s="230" t="str">
        <f>BG27</f>
        <v/>
      </c>
      <c r="BH28" s="1"/>
      <c r="FE28" s="90" t="str">
        <f ca="1">FE27</f>
        <v>Hide</v>
      </c>
      <c r="FF28" s="228"/>
      <c r="FG28" s="281"/>
      <c r="FH28" s="281"/>
      <c r="FI28" s="281"/>
      <c r="FJ28" s="281"/>
      <c r="FK28" s="281"/>
      <c r="FL28" s="281"/>
    </row>
    <row r="29" spans="1:168" ht="6" customHeight="1" x14ac:dyDescent="0.25">
      <c r="A29" s="28" t="s">
        <v>526</v>
      </c>
      <c r="C29" s="92"/>
      <c r="D29" s="3"/>
      <c r="E29" s="82"/>
      <c r="F29" s="191"/>
      <c r="G29" s="154"/>
      <c r="H29" s="187"/>
      <c r="I29" s="192"/>
      <c r="J29" s="94"/>
      <c r="K29" s="192"/>
      <c r="L29" s="507"/>
      <c r="M29" s="507"/>
      <c r="N29" s="507"/>
      <c r="O29" s="507"/>
      <c r="Q29" s="1"/>
      <c r="AE29" s="11"/>
      <c r="AF29" s="122"/>
      <c r="AG29" s="124" t="b">
        <f>AG30</f>
        <v>1</v>
      </c>
      <c r="AH29" s="124"/>
      <c r="AI29" s="168"/>
      <c r="AJ29" s="166"/>
      <c r="AK29" s="166"/>
      <c r="AL29" s="167"/>
      <c r="AM29" s="1"/>
      <c r="AN29" s="1"/>
      <c r="AO29" s="1"/>
      <c r="AP29" s="1"/>
      <c r="AQ29" s="1"/>
      <c r="AR29" s="1"/>
      <c r="AS29" s="1"/>
      <c r="AT29" s="230" t="str">
        <f t="shared" si="5"/>
        <v/>
      </c>
      <c r="AU29" s="231" t="str">
        <f t="shared" si="4"/>
        <v/>
      </c>
      <c r="AV29" s="227"/>
      <c r="AW29" s="230" t="str">
        <f>AW30</f>
        <v/>
      </c>
      <c r="AX29" s="227"/>
      <c r="AY29" s="230" t="str">
        <f>AY30</f>
        <v/>
      </c>
      <c r="AZ29" s="227"/>
      <c r="BA29" s="230" t="str">
        <f>BA30</f>
        <v/>
      </c>
      <c r="BB29" s="227"/>
      <c r="BC29" s="230" t="str">
        <f>BC30</f>
        <v/>
      </c>
      <c r="BD29" s="227"/>
      <c r="BE29" s="230" t="str">
        <f>BE30</f>
        <v/>
      </c>
      <c r="BF29" s="227"/>
      <c r="BG29" s="230" t="str">
        <f>BG30</f>
        <v/>
      </c>
      <c r="BH29" s="1"/>
      <c r="FE29" s="90" t="str">
        <f ca="1">FE30</f>
        <v>Hide</v>
      </c>
      <c r="FF29" s="228"/>
      <c r="FG29" s="281"/>
      <c r="FH29" s="281"/>
      <c r="FI29" s="281"/>
      <c r="FJ29" s="281"/>
      <c r="FK29" s="281"/>
      <c r="FL29" s="281"/>
    </row>
    <row r="30" spans="1:168" ht="26.4" x14ac:dyDescent="0.25">
      <c r="A30" s="28" t="s">
        <v>526</v>
      </c>
      <c r="C30" s="176" t="s">
        <v>558</v>
      </c>
      <c r="D30" s="316" t="str">
        <f>IF(Cklst_Style=4,IF(FIND("--",$C$3)=11,MID($C$3,9,1)&amp;"."&amp;AI30,MID($C$3,9,2)&amp;"."&amp;AI30),IF(FIND("--",$C$3)=9,MID($C$3,7,1)&amp;"."&amp;AI30,MID($C$3,7,2)&amp;"."&amp;AI30))</f>
        <v>8.5</v>
      </c>
      <c r="E30" s="481" t="s">
        <v>842</v>
      </c>
      <c r="F30" s="177"/>
      <c r="G30" s="508" t="s">
        <v>203</v>
      </c>
      <c r="H30" s="181"/>
      <c r="I30" s="151" t="s">
        <v>216</v>
      </c>
      <c r="J30" s="143"/>
      <c r="K30" s="192"/>
      <c r="L30" s="482"/>
      <c r="M30" s="482"/>
      <c r="N30" s="482"/>
      <c r="O30" s="482"/>
      <c r="Q30" s="1"/>
      <c r="R30" s="171"/>
      <c r="S30" s="171"/>
      <c r="T30" s="171"/>
      <c r="U30" s="171"/>
      <c r="AE30" s="11" t="b">
        <f>IF(F30=CHAR(80),TRUE,FALSE)</f>
        <v>0</v>
      </c>
      <c r="AF30" s="122" t="b">
        <f>IF(H30=CHAR(80),TRUE,FALSE)</f>
        <v>0</v>
      </c>
      <c r="AG30" s="12" t="b">
        <f>IF(OR(C30=CHAR(80),C30="."),TRUE,FALSE)</f>
        <v>1</v>
      </c>
      <c r="AH30" s="218">
        <v>0</v>
      </c>
      <c r="AI30" s="169">
        <v>5</v>
      </c>
      <c r="AJ30" s="160"/>
      <c r="AK30" s="160" t="b">
        <v>1</v>
      </c>
      <c r="AL30" s="161"/>
      <c r="AM30" s="1"/>
      <c r="AN30" s="1"/>
      <c r="AO30" s="1"/>
      <c r="AP30" s="1"/>
      <c r="AQ30" s="1"/>
      <c r="AR30" s="1"/>
      <c r="AS30" s="1"/>
      <c r="AT30" s="230" t="str">
        <f t="shared" si="5"/>
        <v/>
      </c>
      <c r="AU30" s="231" t="str">
        <f t="shared" si="4"/>
        <v>8.5</v>
      </c>
      <c r="AV30" s="318"/>
      <c r="AW30" s="230" t="str">
        <f>IF(AND(Setup_Flag=1,AV30="",$C30=""),FALSE,"")</f>
        <v/>
      </c>
      <c r="AX30" s="318"/>
      <c r="AY30" s="230" t="str">
        <f>IF(AND(MR2_Flag=1,AX30="",$C30=""),FALSE,"")</f>
        <v/>
      </c>
      <c r="AZ30" s="318"/>
      <c r="BA30" s="230" t="str">
        <f>IF(AND(DP_Flag=1,AZ30="",$C30=""),FALSE,"")</f>
        <v/>
      </c>
      <c r="BB30" s="318"/>
      <c r="BC30" s="230" t="str">
        <f>IF(AND(SS_Flag=1,BB30="",$C30=""),FALSE,"")</f>
        <v/>
      </c>
      <c r="BD30" s="318"/>
      <c r="BE30" s="230" t="str">
        <f>IF(AND(SP_Flag=1,BD30="",$C30=""),FALSE,"")</f>
        <v/>
      </c>
      <c r="BF30" s="318"/>
      <c r="BG30" s="230" t="str">
        <f>IF(AND(FM_Flag=1,BF30="",$C30=""),FALSE,"")</f>
        <v/>
      </c>
      <c r="BH30" s="1"/>
      <c r="BI30" s="268"/>
      <c r="BJ30" s="269" t="s">
        <v>675</v>
      </c>
      <c r="BK30" s="269" t="s">
        <v>675</v>
      </c>
      <c r="BL30" s="269" t="s">
        <v>675</v>
      </c>
      <c r="BM30" s="269" t="s">
        <v>675</v>
      </c>
      <c r="BN30" s="269" t="s">
        <v>675</v>
      </c>
      <c r="BO30" s="269" t="s">
        <v>675</v>
      </c>
      <c r="BP30" s="270" t="str">
        <f ca="1">IF(OR(BI$16=0,BR$16&lt;&gt;0),"",IF(OFFSET(BI30,0,BI$16)="Y",1,IF(OFFSET(BI30,0,BI$16)="N",0,"")))</f>
        <v/>
      </c>
      <c r="BQ30" s="278"/>
      <c r="BR30" s="268"/>
      <c r="BS30" s="269" t="s">
        <v>675</v>
      </c>
      <c r="BT30" s="269" t="s">
        <v>675</v>
      </c>
      <c r="BU30" s="269" t="s">
        <v>675</v>
      </c>
      <c r="BV30" s="269" t="s">
        <v>675</v>
      </c>
      <c r="BW30" s="269" t="s">
        <v>675</v>
      </c>
      <c r="BX30" s="269" t="s">
        <v>675</v>
      </c>
      <c r="BY30" s="269" t="s">
        <v>675</v>
      </c>
      <c r="BZ30" s="269" t="s">
        <v>675</v>
      </c>
      <c r="CA30" s="269" t="s">
        <v>675</v>
      </c>
      <c r="CB30" s="269" t="s">
        <v>675</v>
      </c>
      <c r="CC30" s="269" t="s">
        <v>675</v>
      </c>
      <c r="CD30" s="269" t="s">
        <v>675</v>
      </c>
      <c r="CE30" s="269" t="s">
        <v>675</v>
      </c>
      <c r="CF30" s="269" t="s">
        <v>675</v>
      </c>
      <c r="CG30" s="269" t="s">
        <v>675</v>
      </c>
      <c r="CH30" s="269" t="s">
        <v>675</v>
      </c>
      <c r="CI30" s="269" t="s">
        <v>675</v>
      </c>
      <c r="CJ30" s="269" t="s">
        <v>675</v>
      </c>
      <c r="CK30" s="269" t="s">
        <v>675</v>
      </c>
      <c r="CL30" s="270" t="str">
        <f ca="1">IF(BR$16=0,"",IF(OFFSET(BR30,0,BR$16)="Y",1,IF(OFFSET(BR30,0,BR$16)="N",0,"")))</f>
        <v/>
      </c>
      <c r="CM30" s="278"/>
      <c r="CN30" s="268"/>
      <c r="CO30" s="269" t="s">
        <v>675</v>
      </c>
      <c r="CP30" s="269" t="s">
        <v>675</v>
      </c>
      <c r="CQ30" s="269" t="s">
        <v>675</v>
      </c>
      <c r="CR30" s="269" t="s">
        <v>675</v>
      </c>
      <c r="CS30" s="269" t="s">
        <v>675</v>
      </c>
      <c r="CT30" s="270" t="str">
        <f ca="1">IF(OR(CN$16=0,CW$16&lt;&gt;0),"",IF(CW$16=1,0,IF(OFFSET(CN30,0,CN$16)="Y",1,IF(OFFSET(CN30,0,CN$16)="N",0,""))))</f>
        <v/>
      </c>
      <c r="CU30" s="188"/>
      <c r="CV30" s="268"/>
      <c r="CW30" s="269" t="s">
        <v>675</v>
      </c>
      <c r="CX30" s="269" t="s">
        <v>675</v>
      </c>
      <c r="CY30" s="269" t="s">
        <v>675</v>
      </c>
      <c r="CZ30" s="269" t="s">
        <v>675</v>
      </c>
      <c r="DA30" s="269" t="s">
        <v>675</v>
      </c>
      <c r="DB30" s="269" t="s">
        <v>675</v>
      </c>
      <c r="DC30" s="269" t="s">
        <v>675</v>
      </c>
      <c r="DD30" s="269" t="s">
        <v>675</v>
      </c>
      <c r="DE30" s="269" t="s">
        <v>675</v>
      </c>
      <c r="DF30" s="270" t="str">
        <f>IF(CV$16=0,"",IF(OR(AND(CW$16=1,CW30="Y"),AND(CX$16=1,CX30="Y"),AND(CY$16=1,CY30="Y"),AND(CZ$16=1,CZ30="Y"),AND(DA$16=1,DA30="Y"),AND(DB$16=1,DB30="Y"),AND(DC$16=1,DC30="Y"),AND(DD$16=1,DD30="Y"),AND(DE$16=1,DE30="Y")),1,IF(OR(AND(CW$16=1,CW30="N"),AND(CX$16=1,CX30="N"),AND(CY$16=1,CY30="N"),AND(CZ$16=1,CZ30="N"),AND(DA$16=1,DA30="N"),AND(DB$16=1,DB30="N"),AND(DC$16=1,DC30="N"),AND(DD$16=1,DD30="N"),AND(DE$16=1,DE30="N")),0,"")))</f>
        <v/>
      </c>
      <c r="DG30" s="188"/>
      <c r="DH30" s="268"/>
      <c r="DI30" s="269" t="s">
        <v>675</v>
      </c>
      <c r="DJ30" s="269" t="s">
        <v>675</v>
      </c>
      <c r="DK30" s="270" t="str">
        <f ca="1">IF(DH$16=0,"",IF(OFFSET(DH30,0,DH$16)="Y",1,IF(OFFSET(DH30,0,DH$16)="N",0,"")))</f>
        <v/>
      </c>
      <c r="DL30" s="188"/>
      <c r="DM30" s="268"/>
      <c r="DN30" s="269" t="s">
        <v>675</v>
      </c>
      <c r="DO30" s="269" t="s">
        <v>675</v>
      </c>
      <c r="DP30" s="270" t="str">
        <f ca="1">IF(DM$16=0,"",IF(OFFSET(DM30,0,DM$16)="Y",1,IF(OFFSET(DM30,0,DM$16)="N",0,"")))</f>
        <v/>
      </c>
      <c r="DQ30" s="188"/>
      <c r="DR30" s="268"/>
      <c r="DS30" s="269" t="s">
        <v>676</v>
      </c>
      <c r="DT30" s="279"/>
      <c r="DU30" s="270" t="str">
        <f ca="1">IF(DR$16=0,"",IF(AND(OFFSET(DR30,0,1)="Y",DS$16="Yes"),1,IF(OFFSET(DR30,0,1)="N",1,0)))</f>
        <v/>
      </c>
      <c r="DV30" s="188"/>
      <c r="DW30" s="268"/>
      <c r="DX30" s="269" t="s">
        <v>676</v>
      </c>
      <c r="DY30" s="279"/>
      <c r="DZ30" s="270" t="str">
        <f ca="1">IF(DW$16=0,"",IF(AND(OFFSET(DW30,0,1)="Y",DX$16="Yes"),1,IF(OFFSET(DW30,0,1)="N",1,0)))</f>
        <v/>
      </c>
      <c r="EA30" s="188"/>
      <c r="EB30" s="268"/>
      <c r="EC30" s="269" t="s">
        <v>676</v>
      </c>
      <c r="ED30" s="279"/>
      <c r="EE30" s="270" t="str">
        <f ca="1">IF(EB$16=0,"",IF(AND(OFFSET(EB30,0,1)="Y",EC$16="Yes"),1,IF(OFFSET(EB30,0,1)="N",1,0)))</f>
        <v/>
      </c>
      <c r="EF30" s="188"/>
      <c r="EG30" s="268"/>
      <c r="EH30" s="269" t="s">
        <v>676</v>
      </c>
      <c r="EI30" s="279"/>
      <c r="EJ30" s="270" t="str">
        <f ca="1">IF(EG$16=0,"",IF(AND(OFFSET(EG30,0,1)="Y",EH$16="Yes"),1,IF(OFFSET(EG30,0,1)="N",1,0)))</f>
        <v/>
      </c>
      <c r="EK30" s="188"/>
      <c r="EL30" s="268"/>
      <c r="EM30" s="269" t="s">
        <v>676</v>
      </c>
      <c r="EN30" s="279"/>
      <c r="EO30" s="270" t="str">
        <f ca="1">IF(EL$16=0,"",IF(AND(OFFSET(EL30,0,1)="Y",EM$16="Yes"),1,IF(OFFSET(EL30,0,1)="N",1,0)))</f>
        <v/>
      </c>
      <c r="EP30" s="271"/>
      <c r="EQ30" s="509" t="str">
        <f ca="1">BP30</f>
        <v/>
      </c>
      <c r="ER30" s="509" t="str">
        <f t="shared" ref="ER30" ca="1" si="58">CL30</f>
        <v/>
      </c>
      <c r="ES30" s="509" t="str">
        <f t="shared" ref="ES30" ca="1" si="59">CT30</f>
        <v/>
      </c>
      <c r="ET30" s="509" t="str">
        <f t="shared" ref="ET30" si="60">DF30</f>
        <v/>
      </c>
      <c r="EU30" s="509" t="str">
        <f t="shared" ref="EU30" ca="1" si="61">DK30</f>
        <v/>
      </c>
      <c r="EV30" s="509" t="str">
        <f t="shared" ref="EV30" ca="1" si="62">DP30</f>
        <v/>
      </c>
      <c r="EW30" s="509" t="str">
        <f t="shared" ref="EW30" ca="1" si="63">DU30</f>
        <v/>
      </c>
      <c r="EX30" s="509" t="str">
        <f t="shared" ref="EX30" ca="1" si="64">DZ30</f>
        <v/>
      </c>
      <c r="EY30" s="509" t="str">
        <f t="shared" ref="EY30" ca="1" si="65">EE30</f>
        <v/>
      </c>
      <c r="EZ30" s="509" t="str">
        <f t="shared" ref="EZ30" ca="1" si="66">EJ30</f>
        <v/>
      </c>
      <c r="FA30" s="509" t="str">
        <f t="shared" ref="FA30" ca="1" si="67">EO30</f>
        <v/>
      </c>
      <c r="FC30" s="509">
        <f t="shared" ref="FC30" ca="1" si="68">COUNTA(EQ30:FA30)-COUNTBLANK(EQ30:FA30)</f>
        <v>0</v>
      </c>
      <c r="FD30" s="280">
        <f t="shared" ref="FD30" ca="1" si="69">SUM(EQ30:FA30)</f>
        <v>0</v>
      </c>
      <c r="FE30" s="280" t="str">
        <f t="shared" ref="FE30" ca="1" si="70">IF(AND(FC30=FD30,FD30&gt;0),"Show","Hide")</f>
        <v>Hide</v>
      </c>
      <c r="FF30" s="228"/>
      <c r="FG30" s="281"/>
      <c r="FH30" s="281"/>
      <c r="FI30" s="281"/>
      <c r="FJ30" s="281"/>
      <c r="FK30" s="281"/>
      <c r="FL30" s="281"/>
    </row>
    <row r="31" spans="1:168" ht="6" customHeight="1" x14ac:dyDescent="0.25">
      <c r="A31" s="28" t="s">
        <v>526</v>
      </c>
      <c r="C31" s="93"/>
      <c r="D31" s="128"/>
      <c r="E31" s="86"/>
      <c r="F31" s="195"/>
      <c r="G31" s="153"/>
      <c r="H31" s="182"/>
      <c r="I31" s="196"/>
      <c r="J31" s="96"/>
      <c r="K31" s="196"/>
      <c r="L31" s="127"/>
      <c r="M31" s="127"/>
      <c r="N31" s="127"/>
      <c r="O31" s="127"/>
      <c r="Q31" s="1"/>
      <c r="AE31" s="11"/>
      <c r="AF31" s="122"/>
      <c r="AG31" s="12" t="b">
        <f>AG30</f>
        <v>1</v>
      </c>
      <c r="AH31" s="12"/>
      <c r="AI31" s="168"/>
      <c r="AJ31" s="166"/>
      <c r="AK31" s="166"/>
      <c r="AL31" s="167"/>
      <c r="AM31" s="1"/>
      <c r="AN31" s="1"/>
      <c r="AO31" s="1"/>
      <c r="AP31" s="1"/>
      <c r="AQ31" s="1"/>
      <c r="AR31" s="1"/>
      <c r="AS31" s="1"/>
      <c r="AT31" s="230" t="str">
        <f t="shared" si="5"/>
        <v/>
      </c>
      <c r="AU31" s="231" t="str">
        <f t="shared" si="4"/>
        <v/>
      </c>
      <c r="AV31" s="227"/>
      <c r="AW31" s="230" t="str">
        <f>AW30</f>
        <v/>
      </c>
      <c r="AX31" s="227"/>
      <c r="AY31" s="230" t="str">
        <f>AY30</f>
        <v/>
      </c>
      <c r="AZ31" s="227"/>
      <c r="BA31" s="230" t="str">
        <f>BA30</f>
        <v/>
      </c>
      <c r="BB31" s="227"/>
      <c r="BC31" s="230" t="str">
        <f>BC30</f>
        <v/>
      </c>
      <c r="BD31" s="227"/>
      <c r="BE31" s="230" t="str">
        <f>BE30</f>
        <v/>
      </c>
      <c r="BF31" s="227"/>
      <c r="BG31" s="230" t="str">
        <f>BG30</f>
        <v/>
      </c>
      <c r="BH31" s="1"/>
      <c r="FE31" s="90" t="str">
        <f ca="1">FE30</f>
        <v>Hide</v>
      </c>
      <c r="FF31" s="228"/>
      <c r="FG31" s="281"/>
      <c r="FH31" s="281"/>
      <c r="FI31" s="281"/>
      <c r="FJ31" s="281"/>
      <c r="FK31" s="281"/>
      <c r="FL31" s="281"/>
    </row>
    <row r="32" spans="1:168" ht="6" customHeight="1" x14ac:dyDescent="0.25">
      <c r="A32" s="28" t="s">
        <v>526</v>
      </c>
      <c r="C32" s="92"/>
      <c r="D32" s="3"/>
      <c r="E32" s="82"/>
      <c r="F32" s="191"/>
      <c r="G32" s="154"/>
      <c r="H32" s="187"/>
      <c r="I32" s="192"/>
      <c r="J32" s="94"/>
      <c r="K32" s="192"/>
      <c r="L32" s="507"/>
      <c r="M32" s="507"/>
      <c r="N32" s="507"/>
      <c r="O32" s="507"/>
      <c r="Q32" s="1"/>
      <c r="AE32" s="11"/>
      <c r="AF32" s="122"/>
      <c r="AG32" s="124" t="b">
        <f>AG33</f>
        <v>1</v>
      </c>
      <c r="AH32" s="124"/>
      <c r="AI32" s="168"/>
      <c r="AJ32" s="166"/>
      <c r="AK32" s="166"/>
      <c r="AL32" s="167"/>
      <c r="AM32" s="1"/>
      <c r="AN32" s="1"/>
      <c r="AO32" s="1"/>
      <c r="AP32" s="1"/>
      <c r="AQ32" s="1"/>
      <c r="AR32" s="1"/>
      <c r="AS32" s="1"/>
      <c r="AT32" s="230" t="str">
        <f t="shared" si="5"/>
        <v/>
      </c>
      <c r="AU32" s="231" t="str">
        <f t="shared" si="4"/>
        <v/>
      </c>
      <c r="AV32" s="227"/>
      <c r="AW32" s="230" t="str">
        <f>AW33</f>
        <v/>
      </c>
      <c r="AX32" s="227"/>
      <c r="AY32" s="230" t="str">
        <f>AY33</f>
        <v/>
      </c>
      <c r="AZ32" s="227"/>
      <c r="BA32" s="230" t="str">
        <f>BA33</f>
        <v/>
      </c>
      <c r="BB32" s="227"/>
      <c r="BC32" s="230" t="str">
        <f>BC33</f>
        <v/>
      </c>
      <c r="BD32" s="227"/>
      <c r="BE32" s="230" t="str">
        <f>BE33</f>
        <v/>
      </c>
      <c r="BF32" s="227"/>
      <c r="BG32" s="230" t="str">
        <f>BG33</f>
        <v/>
      </c>
      <c r="BH32" s="1"/>
      <c r="FE32" s="90" t="str">
        <f ca="1">FE33</f>
        <v>Hide</v>
      </c>
      <c r="FF32" s="228"/>
      <c r="FG32" s="281"/>
      <c r="FH32" s="281"/>
      <c r="FI32" s="281"/>
      <c r="FJ32" s="281"/>
      <c r="FK32" s="281"/>
      <c r="FL32" s="281"/>
    </row>
    <row r="33" spans="1:168" ht="15" x14ac:dyDescent="0.25">
      <c r="A33" s="28" t="s">
        <v>526</v>
      </c>
      <c r="C33" s="176" t="s">
        <v>558</v>
      </c>
      <c r="D33" s="316" t="str">
        <f>IF(Cklst_Style=4,IF(FIND("--",$C$3)=11,MID($C$3,9,1)&amp;"."&amp;AI33,MID($C$3,9,2)&amp;"."&amp;AI33),IF(FIND("--",$C$3)=9,MID($C$3,7,1)&amp;"."&amp;AI33,MID($C$3,7,2)&amp;"."&amp;AI33))</f>
        <v>8.6</v>
      </c>
      <c r="E33" s="481" t="s">
        <v>843</v>
      </c>
      <c r="F33" s="177"/>
      <c r="G33" s="508" t="s">
        <v>203</v>
      </c>
      <c r="H33" s="181"/>
      <c r="I33" s="151" t="s">
        <v>216</v>
      </c>
      <c r="J33" s="143"/>
      <c r="K33" s="192"/>
      <c r="L33" s="482"/>
      <c r="M33" s="482"/>
      <c r="N33" s="482"/>
      <c r="O33" s="482"/>
      <c r="Q33" s="1"/>
      <c r="R33" s="171"/>
      <c r="S33" s="171"/>
      <c r="T33" s="171"/>
      <c r="U33" s="171"/>
      <c r="AE33" s="11" t="b">
        <f>IF(F33=CHAR(80),TRUE,FALSE)</f>
        <v>0</v>
      </c>
      <c r="AF33" s="122" t="b">
        <f>IF(H33=CHAR(80),TRUE,FALSE)</f>
        <v>0</v>
      </c>
      <c r="AG33" s="12" t="b">
        <f>IF(OR(C33=CHAR(80),C33="."),TRUE,FALSE)</f>
        <v>1</v>
      </c>
      <c r="AH33" s="218">
        <v>0</v>
      </c>
      <c r="AI33" s="169">
        <v>6</v>
      </c>
      <c r="AJ33" s="160"/>
      <c r="AK33" s="160" t="b">
        <v>1</v>
      </c>
      <c r="AL33" s="161"/>
      <c r="AM33" s="1"/>
      <c r="AN33" s="1"/>
      <c r="AO33" s="1"/>
      <c r="AP33" s="1"/>
      <c r="AQ33" s="1"/>
      <c r="AR33" s="1"/>
      <c r="AS33" s="1"/>
      <c r="AT33" s="230" t="str">
        <f t="shared" si="5"/>
        <v/>
      </c>
      <c r="AU33" s="231" t="str">
        <f t="shared" si="4"/>
        <v>8.6</v>
      </c>
      <c r="AV33" s="318"/>
      <c r="AW33" s="230" t="str">
        <f>IF(AND(Setup_Flag=1,AV33="",$C33=""),FALSE,"")</f>
        <v/>
      </c>
      <c r="AX33" s="318"/>
      <c r="AY33" s="230" t="str">
        <f>IF(AND(MR2_Flag=1,AX33="",$C33=""),FALSE,"")</f>
        <v/>
      </c>
      <c r="AZ33" s="318"/>
      <c r="BA33" s="230" t="str">
        <f>IF(AND(DP_Flag=1,AZ33="",$C33=""),FALSE,"")</f>
        <v/>
      </c>
      <c r="BB33" s="318"/>
      <c r="BC33" s="230" t="str">
        <f>IF(AND(SS_Flag=1,BB33="",$C33=""),FALSE,"")</f>
        <v/>
      </c>
      <c r="BD33" s="318"/>
      <c r="BE33" s="230" t="str">
        <f>IF(AND(SP_Flag=1,BD33="",$C33=""),FALSE,"")</f>
        <v/>
      </c>
      <c r="BF33" s="318"/>
      <c r="BG33" s="230" t="str">
        <f>IF(AND(FM_Flag=1,BF33="",$C33=""),FALSE,"")</f>
        <v/>
      </c>
      <c r="BH33" s="1"/>
      <c r="BI33" s="268"/>
      <c r="BJ33" s="269" t="s">
        <v>675</v>
      </c>
      <c r="BK33" s="269" t="s">
        <v>675</v>
      </c>
      <c r="BL33" s="269" t="s">
        <v>675</v>
      </c>
      <c r="BM33" s="269" t="s">
        <v>675</v>
      </c>
      <c r="BN33" s="269" t="s">
        <v>675</v>
      </c>
      <c r="BO33" s="269" t="s">
        <v>675</v>
      </c>
      <c r="BP33" s="270" t="str">
        <f ca="1">IF(OR(BI$16=0,BR$16&lt;&gt;0),"",IF(OFFSET(BI33,0,BI$16)="Y",1,IF(OFFSET(BI33,0,BI$16)="N",0,"")))</f>
        <v/>
      </c>
      <c r="BQ33" s="278"/>
      <c r="BR33" s="268"/>
      <c r="BS33" s="269" t="s">
        <v>675</v>
      </c>
      <c r="BT33" s="269" t="s">
        <v>675</v>
      </c>
      <c r="BU33" s="269" t="s">
        <v>675</v>
      </c>
      <c r="BV33" s="269" t="s">
        <v>675</v>
      </c>
      <c r="BW33" s="269" t="s">
        <v>675</v>
      </c>
      <c r="BX33" s="269" t="s">
        <v>675</v>
      </c>
      <c r="BY33" s="269" t="s">
        <v>675</v>
      </c>
      <c r="BZ33" s="269" t="s">
        <v>675</v>
      </c>
      <c r="CA33" s="269" t="s">
        <v>675</v>
      </c>
      <c r="CB33" s="269" t="s">
        <v>675</v>
      </c>
      <c r="CC33" s="269" t="s">
        <v>675</v>
      </c>
      <c r="CD33" s="269" t="s">
        <v>675</v>
      </c>
      <c r="CE33" s="269" t="s">
        <v>675</v>
      </c>
      <c r="CF33" s="269" t="s">
        <v>675</v>
      </c>
      <c r="CG33" s="269" t="s">
        <v>675</v>
      </c>
      <c r="CH33" s="269" t="s">
        <v>675</v>
      </c>
      <c r="CI33" s="269" t="s">
        <v>675</v>
      </c>
      <c r="CJ33" s="269" t="s">
        <v>675</v>
      </c>
      <c r="CK33" s="269" t="s">
        <v>675</v>
      </c>
      <c r="CL33" s="270" t="str">
        <f ca="1">IF(BR$16=0,"",IF(OFFSET(BR33,0,BR$16)="Y",1,IF(OFFSET(BR33,0,BR$16)="N",0,"")))</f>
        <v/>
      </c>
      <c r="CM33" s="278"/>
      <c r="CN33" s="268"/>
      <c r="CO33" s="269" t="s">
        <v>675</v>
      </c>
      <c r="CP33" s="269" t="s">
        <v>675</v>
      </c>
      <c r="CQ33" s="269" t="s">
        <v>675</v>
      </c>
      <c r="CR33" s="269" t="s">
        <v>675</v>
      </c>
      <c r="CS33" s="269" t="s">
        <v>675</v>
      </c>
      <c r="CT33" s="270" t="str">
        <f ca="1">IF(OR(CN$16=0,CW$16&lt;&gt;0),"",IF(CW$16=1,0,IF(OFFSET(CN33,0,CN$16)="Y",1,IF(OFFSET(CN33,0,CN$16)="N",0,""))))</f>
        <v/>
      </c>
      <c r="CU33" s="188"/>
      <c r="CV33" s="268"/>
      <c r="CW33" s="269" t="s">
        <v>675</v>
      </c>
      <c r="CX33" s="269" t="s">
        <v>675</v>
      </c>
      <c r="CY33" s="269" t="s">
        <v>675</v>
      </c>
      <c r="CZ33" s="269" t="s">
        <v>675</v>
      </c>
      <c r="DA33" s="269" t="s">
        <v>675</v>
      </c>
      <c r="DB33" s="269" t="s">
        <v>675</v>
      </c>
      <c r="DC33" s="269" t="s">
        <v>675</v>
      </c>
      <c r="DD33" s="269" t="s">
        <v>675</v>
      </c>
      <c r="DE33" s="269" t="s">
        <v>675</v>
      </c>
      <c r="DF33" s="270" t="str">
        <f>IF(CV$16=0,"",IF(OR(AND(CW$16=1,CW33="Y"),AND(CX$16=1,CX33="Y"),AND(CY$16=1,CY33="Y"),AND(CZ$16=1,CZ33="Y"),AND(DA$16=1,DA33="Y"),AND(DB$16=1,DB33="Y"),AND(DC$16=1,DC33="Y"),AND(DD$16=1,DD33="Y"),AND(DE$16=1,DE33="Y")),1,IF(OR(AND(CW$16=1,CW33="N"),AND(CX$16=1,CX33="N"),AND(CY$16=1,CY33="N"),AND(CZ$16=1,CZ33="N"),AND(DA$16=1,DA33="N"),AND(DB$16=1,DB33="N"),AND(DC$16=1,DC33="N"),AND(DD$16=1,DD33="N"),AND(DE$16=1,DE33="N")),0,"")))</f>
        <v/>
      </c>
      <c r="DG33" s="188"/>
      <c r="DH33" s="268"/>
      <c r="DI33" s="269" t="s">
        <v>675</v>
      </c>
      <c r="DJ33" s="269" t="s">
        <v>675</v>
      </c>
      <c r="DK33" s="270" t="str">
        <f ca="1">IF(DH$16=0,"",IF(OFFSET(DH33,0,DH$16)="Y",1,IF(OFFSET(DH33,0,DH$16)="N",0,"")))</f>
        <v/>
      </c>
      <c r="DL33" s="188"/>
      <c r="DM33" s="268"/>
      <c r="DN33" s="269" t="s">
        <v>675</v>
      </c>
      <c r="DO33" s="269" t="s">
        <v>675</v>
      </c>
      <c r="DP33" s="270" t="str">
        <f ca="1">IF(DM$16=0,"",IF(OFFSET(DM33,0,DM$16)="Y",1,IF(OFFSET(DM33,0,DM$16)="N",0,"")))</f>
        <v/>
      </c>
      <c r="DQ33" s="188"/>
      <c r="DR33" s="268"/>
      <c r="DS33" s="269" t="s">
        <v>676</v>
      </c>
      <c r="DT33" s="279"/>
      <c r="DU33" s="270" t="str">
        <f ca="1">IF(DR$16=0,"",IF(AND(OFFSET(DR33,0,1)="Y",DS$16="Yes"),1,IF(OFFSET(DR33,0,1)="N",1,0)))</f>
        <v/>
      </c>
      <c r="DV33" s="188"/>
      <c r="DW33" s="268"/>
      <c r="DX33" s="269" t="s">
        <v>676</v>
      </c>
      <c r="DY33" s="279"/>
      <c r="DZ33" s="270" t="str">
        <f ca="1">IF(DW$16=0,"",IF(AND(OFFSET(DW33,0,1)="Y",DX$16="Yes"),1,IF(OFFSET(DW33,0,1)="N",1,0)))</f>
        <v/>
      </c>
      <c r="EA33" s="188"/>
      <c r="EB33" s="268"/>
      <c r="EC33" s="269" t="s">
        <v>676</v>
      </c>
      <c r="ED33" s="279"/>
      <c r="EE33" s="270" t="str">
        <f ca="1">IF(EB$16=0,"",IF(AND(OFFSET(EB33,0,1)="Y",EC$16="Yes"),1,IF(OFFSET(EB33,0,1)="N",1,0)))</f>
        <v/>
      </c>
      <c r="EF33" s="188"/>
      <c r="EG33" s="268"/>
      <c r="EH33" s="269" t="s">
        <v>676</v>
      </c>
      <c r="EI33" s="279"/>
      <c r="EJ33" s="270" t="str">
        <f ca="1">IF(EG$16=0,"",IF(AND(OFFSET(EG33,0,1)="Y",EH$16="Yes"),1,IF(OFFSET(EG33,0,1)="N",1,0)))</f>
        <v/>
      </c>
      <c r="EK33" s="188"/>
      <c r="EL33" s="268"/>
      <c r="EM33" s="269" t="s">
        <v>676</v>
      </c>
      <c r="EN33" s="279"/>
      <c r="EO33" s="270" t="str">
        <f ca="1">IF(EL$16=0,"",IF(AND(OFFSET(EL33,0,1)="Y",EM$16="Yes"),1,IF(OFFSET(EL33,0,1)="N",1,0)))</f>
        <v/>
      </c>
      <c r="EP33" s="271"/>
      <c r="EQ33" s="509" t="str">
        <f ca="1">BP33</f>
        <v/>
      </c>
      <c r="ER33" s="509" t="str">
        <f t="shared" ref="ER33" ca="1" si="71">CL33</f>
        <v/>
      </c>
      <c r="ES33" s="509" t="str">
        <f t="shared" ref="ES33" ca="1" si="72">CT33</f>
        <v/>
      </c>
      <c r="ET33" s="509" t="str">
        <f t="shared" ref="ET33" si="73">DF33</f>
        <v/>
      </c>
      <c r="EU33" s="509" t="str">
        <f t="shared" ref="EU33" ca="1" si="74">DK33</f>
        <v/>
      </c>
      <c r="EV33" s="509" t="str">
        <f t="shared" ref="EV33" ca="1" si="75">DP33</f>
        <v/>
      </c>
      <c r="EW33" s="509" t="str">
        <f t="shared" ref="EW33" ca="1" si="76">DU33</f>
        <v/>
      </c>
      <c r="EX33" s="509" t="str">
        <f t="shared" ref="EX33" ca="1" si="77">DZ33</f>
        <v/>
      </c>
      <c r="EY33" s="509" t="str">
        <f t="shared" ref="EY33" ca="1" si="78">EE33</f>
        <v/>
      </c>
      <c r="EZ33" s="509" t="str">
        <f t="shared" ref="EZ33" ca="1" si="79">EJ33</f>
        <v/>
      </c>
      <c r="FA33" s="509" t="str">
        <f t="shared" ref="FA33" ca="1" si="80">EO33</f>
        <v/>
      </c>
      <c r="FC33" s="509">
        <f t="shared" ref="FC33" ca="1" si="81">COUNTA(EQ33:FA33)-COUNTBLANK(EQ33:FA33)</f>
        <v>0</v>
      </c>
      <c r="FD33" s="280">
        <f t="shared" ref="FD33" ca="1" si="82">SUM(EQ33:FA33)</f>
        <v>0</v>
      </c>
      <c r="FE33" s="280" t="str">
        <f t="shared" ref="FE33" ca="1" si="83">IF(AND(FC33=FD33,FD33&gt;0),"Show","Hide")</f>
        <v>Hide</v>
      </c>
      <c r="FF33" s="228"/>
      <c r="FG33" s="281"/>
      <c r="FH33" s="281"/>
      <c r="FI33" s="281"/>
      <c r="FJ33" s="281"/>
      <c r="FK33" s="281"/>
      <c r="FL33" s="281"/>
    </row>
    <row r="34" spans="1:168" ht="6" customHeight="1" x14ac:dyDescent="0.25">
      <c r="A34" s="28" t="s">
        <v>526</v>
      </c>
      <c r="C34" s="93"/>
      <c r="D34" s="128"/>
      <c r="E34" s="86"/>
      <c r="F34" s="195"/>
      <c r="G34" s="153"/>
      <c r="H34" s="182"/>
      <c r="I34" s="196"/>
      <c r="J34" s="96"/>
      <c r="K34" s="196"/>
      <c r="L34" s="127"/>
      <c r="M34" s="127"/>
      <c r="N34" s="127"/>
      <c r="O34" s="127"/>
      <c r="Q34" s="1"/>
      <c r="AE34" s="11"/>
      <c r="AF34" s="122"/>
      <c r="AG34" s="12" t="b">
        <f>AG33</f>
        <v>1</v>
      </c>
      <c r="AH34" s="12"/>
      <c r="AI34" s="168"/>
      <c r="AJ34" s="166"/>
      <c r="AK34" s="166"/>
      <c r="AL34" s="167"/>
      <c r="AM34" s="1"/>
      <c r="AN34" s="1"/>
      <c r="AO34" s="1"/>
      <c r="AP34" s="1"/>
      <c r="AQ34" s="1"/>
      <c r="AR34" s="1"/>
      <c r="AS34" s="1"/>
      <c r="AT34" s="230" t="str">
        <f t="shared" si="5"/>
        <v/>
      </c>
      <c r="AU34" s="231" t="str">
        <f t="shared" si="4"/>
        <v/>
      </c>
      <c r="AV34" s="227"/>
      <c r="AW34" s="230" t="str">
        <f>AW33</f>
        <v/>
      </c>
      <c r="AX34" s="227"/>
      <c r="AY34" s="230" t="str">
        <f>AY33</f>
        <v/>
      </c>
      <c r="AZ34" s="227"/>
      <c r="BA34" s="230" t="str">
        <f>BA33</f>
        <v/>
      </c>
      <c r="BB34" s="227"/>
      <c r="BC34" s="230" t="str">
        <f>BC33</f>
        <v/>
      </c>
      <c r="BD34" s="227"/>
      <c r="BE34" s="230" t="str">
        <f>BE33</f>
        <v/>
      </c>
      <c r="BF34" s="227"/>
      <c r="BG34" s="230" t="str">
        <f>BG33</f>
        <v/>
      </c>
      <c r="BH34" s="1"/>
      <c r="FE34" s="90" t="str">
        <f ca="1">FE33</f>
        <v>Hide</v>
      </c>
      <c r="FF34" s="228"/>
      <c r="FG34" s="281"/>
      <c r="FH34" s="281"/>
      <c r="FI34" s="281"/>
      <c r="FJ34" s="281"/>
      <c r="FK34" s="281"/>
      <c r="FL34" s="281"/>
    </row>
    <row r="35" spans="1:168" ht="6" customHeight="1" x14ac:dyDescent="0.25">
      <c r="A35" s="28" t="s">
        <v>526</v>
      </c>
      <c r="C35" s="92"/>
      <c r="D35" s="3"/>
      <c r="E35" s="82"/>
      <c r="F35" s="191"/>
      <c r="G35" s="154"/>
      <c r="H35" s="187"/>
      <c r="I35" s="192"/>
      <c r="J35" s="94"/>
      <c r="K35" s="192"/>
      <c r="L35" s="507"/>
      <c r="M35" s="507"/>
      <c r="N35" s="507"/>
      <c r="O35" s="507"/>
      <c r="Q35" s="1"/>
      <c r="AE35" s="11"/>
      <c r="AF35" s="122"/>
      <c r="AG35" s="124" t="b">
        <f>AG36</f>
        <v>1</v>
      </c>
      <c r="AH35" s="124"/>
      <c r="AI35" s="168"/>
      <c r="AJ35" s="166"/>
      <c r="AK35" s="166"/>
      <c r="AL35" s="167"/>
      <c r="AM35" s="1"/>
      <c r="AN35" s="1"/>
      <c r="AO35" s="1"/>
      <c r="AP35" s="1"/>
      <c r="AQ35" s="1"/>
      <c r="AR35" s="1"/>
      <c r="AS35" s="1"/>
      <c r="AT35" s="230" t="str">
        <f t="shared" si="5"/>
        <v/>
      </c>
      <c r="AU35" s="231" t="str">
        <f t="shared" si="4"/>
        <v/>
      </c>
      <c r="AV35" s="227"/>
      <c r="AW35" s="230" t="str">
        <f>AW36</f>
        <v/>
      </c>
      <c r="AX35" s="227"/>
      <c r="AY35" s="230" t="str">
        <f>AY36</f>
        <v/>
      </c>
      <c r="AZ35" s="227"/>
      <c r="BA35" s="230" t="str">
        <f>BA36</f>
        <v/>
      </c>
      <c r="BB35" s="227"/>
      <c r="BC35" s="230" t="str">
        <f>BC36</f>
        <v/>
      </c>
      <c r="BD35" s="227"/>
      <c r="BE35" s="230" t="str">
        <f>BE36</f>
        <v/>
      </c>
      <c r="BF35" s="227"/>
      <c r="BG35" s="230" t="str">
        <f>BG36</f>
        <v/>
      </c>
      <c r="BH35" s="1"/>
      <c r="FE35" s="90" t="str">
        <f ca="1">FE36</f>
        <v>Hide</v>
      </c>
      <c r="FF35" s="228"/>
      <c r="FG35" s="281"/>
      <c r="FH35" s="281"/>
      <c r="FI35" s="281"/>
      <c r="FJ35" s="281"/>
      <c r="FK35" s="281"/>
      <c r="FL35" s="281"/>
    </row>
    <row r="36" spans="1:168" ht="26.4" x14ac:dyDescent="0.25">
      <c r="A36" s="28" t="s">
        <v>526</v>
      </c>
      <c r="C36" s="176" t="s">
        <v>558</v>
      </c>
      <c r="D36" s="316" t="str">
        <f>IF(Cklst_Style=4,IF(FIND("--",$C$3)=11,MID($C$3,9,1)&amp;"."&amp;AI36,MID($C$3,9,2)&amp;"."&amp;AI36),IF(FIND("--",$C$3)=9,MID($C$3,7,1)&amp;"."&amp;AI36,MID($C$3,7,2)&amp;"."&amp;AI36))</f>
        <v>8.7</v>
      </c>
      <c r="E36" s="481" t="s">
        <v>844</v>
      </c>
      <c r="F36" s="177"/>
      <c r="G36" s="508" t="s">
        <v>203</v>
      </c>
      <c r="H36" s="181"/>
      <c r="I36" s="151" t="s">
        <v>216</v>
      </c>
      <c r="J36" s="143"/>
      <c r="K36" s="192"/>
      <c r="L36" s="482"/>
      <c r="M36" s="482"/>
      <c r="N36" s="482"/>
      <c r="O36" s="482"/>
      <c r="Q36" s="1"/>
      <c r="R36" s="171"/>
      <c r="S36" s="171"/>
      <c r="T36" s="171"/>
      <c r="U36" s="171"/>
      <c r="AE36" s="11" t="b">
        <f>IF(F36=CHAR(80),TRUE,FALSE)</f>
        <v>0</v>
      </c>
      <c r="AF36" s="122" t="b">
        <f>IF(H36=CHAR(80),TRUE,FALSE)</f>
        <v>0</v>
      </c>
      <c r="AG36" s="12" t="b">
        <f>IF(OR(C36=CHAR(80),C36="."),TRUE,FALSE)</f>
        <v>1</v>
      </c>
      <c r="AH36" s="218">
        <v>0</v>
      </c>
      <c r="AI36" s="169">
        <v>7</v>
      </c>
      <c r="AJ36" s="160"/>
      <c r="AK36" s="160" t="b">
        <v>1</v>
      </c>
      <c r="AL36" s="161"/>
      <c r="AM36" s="1"/>
      <c r="AN36" s="1"/>
      <c r="AO36" s="1"/>
      <c r="AP36" s="1"/>
      <c r="AQ36" s="1"/>
      <c r="AR36" s="1"/>
      <c r="AS36" s="1"/>
      <c r="AT36" s="230" t="str">
        <f t="shared" si="5"/>
        <v/>
      </c>
      <c r="AU36" s="231" t="str">
        <f t="shared" si="4"/>
        <v>8.7</v>
      </c>
      <c r="AV36" s="318"/>
      <c r="AW36" s="230" t="str">
        <f>IF(AND(Setup_Flag=1,AV36="",$C36=""),FALSE,"")</f>
        <v/>
      </c>
      <c r="AX36" s="318"/>
      <c r="AY36" s="230" t="str">
        <f>IF(AND(MR2_Flag=1,AX36="",$C36=""),FALSE,"")</f>
        <v/>
      </c>
      <c r="AZ36" s="318"/>
      <c r="BA36" s="230" t="str">
        <f>IF(AND(DP_Flag=1,AZ36="",$C36=""),FALSE,"")</f>
        <v/>
      </c>
      <c r="BB36" s="318"/>
      <c r="BC36" s="230" t="str">
        <f>IF(AND(SS_Flag=1,BB36="",$C36=""),FALSE,"")</f>
        <v/>
      </c>
      <c r="BD36" s="318"/>
      <c r="BE36" s="230" t="str">
        <f>IF(AND(SP_Flag=1,BD36="",$C36=""),FALSE,"")</f>
        <v/>
      </c>
      <c r="BF36" s="318"/>
      <c r="BG36" s="230" t="str">
        <f>IF(AND(FM_Flag=1,BF36="",$C36=""),FALSE,"")</f>
        <v/>
      </c>
      <c r="BH36" s="1"/>
      <c r="BI36" s="268"/>
      <c r="BJ36" s="269" t="s">
        <v>675</v>
      </c>
      <c r="BK36" s="269" t="s">
        <v>675</v>
      </c>
      <c r="BL36" s="269" t="s">
        <v>675</v>
      </c>
      <c r="BM36" s="269" t="s">
        <v>675</v>
      </c>
      <c r="BN36" s="269" t="s">
        <v>675</v>
      </c>
      <c r="BO36" s="269" t="s">
        <v>675</v>
      </c>
      <c r="BP36" s="270" t="str">
        <f ca="1">IF(OR(BI$16=0,BR$16&lt;&gt;0),"",IF(OFFSET(BI36,0,BI$16)="Y",1,IF(OFFSET(BI36,0,BI$16)="N",0,"")))</f>
        <v/>
      </c>
      <c r="BQ36" s="278"/>
      <c r="BR36" s="268"/>
      <c r="BS36" s="269" t="s">
        <v>675</v>
      </c>
      <c r="BT36" s="269" t="s">
        <v>675</v>
      </c>
      <c r="BU36" s="269" t="s">
        <v>675</v>
      </c>
      <c r="BV36" s="269" t="s">
        <v>675</v>
      </c>
      <c r="BW36" s="269" t="s">
        <v>675</v>
      </c>
      <c r="BX36" s="269" t="s">
        <v>675</v>
      </c>
      <c r="BY36" s="269" t="s">
        <v>675</v>
      </c>
      <c r="BZ36" s="269" t="s">
        <v>675</v>
      </c>
      <c r="CA36" s="269" t="s">
        <v>675</v>
      </c>
      <c r="CB36" s="269" t="s">
        <v>675</v>
      </c>
      <c r="CC36" s="269" t="s">
        <v>675</v>
      </c>
      <c r="CD36" s="269" t="s">
        <v>675</v>
      </c>
      <c r="CE36" s="269" t="s">
        <v>675</v>
      </c>
      <c r="CF36" s="269" t="s">
        <v>675</v>
      </c>
      <c r="CG36" s="269" t="s">
        <v>675</v>
      </c>
      <c r="CH36" s="269" t="s">
        <v>675</v>
      </c>
      <c r="CI36" s="269" t="s">
        <v>675</v>
      </c>
      <c r="CJ36" s="269" t="s">
        <v>675</v>
      </c>
      <c r="CK36" s="269" t="s">
        <v>675</v>
      </c>
      <c r="CL36" s="270" t="str">
        <f ca="1">IF(BR$16=0,"",IF(OFFSET(BR36,0,BR$16)="Y",1,IF(OFFSET(BR36,0,BR$16)="N",0,"")))</f>
        <v/>
      </c>
      <c r="CM36" s="278"/>
      <c r="CN36" s="268"/>
      <c r="CO36" s="269" t="s">
        <v>675</v>
      </c>
      <c r="CP36" s="269" t="s">
        <v>675</v>
      </c>
      <c r="CQ36" s="269" t="s">
        <v>675</v>
      </c>
      <c r="CR36" s="269" t="s">
        <v>675</v>
      </c>
      <c r="CS36" s="269" t="s">
        <v>675</v>
      </c>
      <c r="CT36" s="270" t="str">
        <f ca="1">IF(OR(CN$16=0,CW$16&lt;&gt;0),"",IF(CW$16=1,0,IF(OFFSET(CN36,0,CN$16)="Y",1,IF(OFFSET(CN36,0,CN$16)="N",0,""))))</f>
        <v/>
      </c>
      <c r="CU36" s="188"/>
      <c r="CV36" s="268"/>
      <c r="CW36" s="269" t="s">
        <v>675</v>
      </c>
      <c r="CX36" s="269" t="s">
        <v>675</v>
      </c>
      <c r="CY36" s="269" t="s">
        <v>675</v>
      </c>
      <c r="CZ36" s="269" t="s">
        <v>675</v>
      </c>
      <c r="DA36" s="269" t="s">
        <v>675</v>
      </c>
      <c r="DB36" s="269" t="s">
        <v>675</v>
      </c>
      <c r="DC36" s="269" t="s">
        <v>675</v>
      </c>
      <c r="DD36" s="269" t="s">
        <v>675</v>
      </c>
      <c r="DE36" s="269" t="s">
        <v>675</v>
      </c>
      <c r="DF36" s="270" t="str">
        <f>IF(CV$16=0,"",IF(OR(AND(CW$16=1,CW36="Y"),AND(CX$16=1,CX36="Y"),AND(CY$16=1,CY36="Y"),AND(CZ$16=1,CZ36="Y"),AND(DA$16=1,DA36="Y"),AND(DB$16=1,DB36="Y"),AND(DC$16=1,DC36="Y"),AND(DD$16=1,DD36="Y"),AND(DE$16=1,DE36="Y")),1,IF(OR(AND(CW$16=1,CW36="N"),AND(CX$16=1,CX36="N"),AND(CY$16=1,CY36="N"),AND(CZ$16=1,CZ36="N"),AND(DA$16=1,DA36="N"),AND(DB$16=1,DB36="N"),AND(DC$16=1,DC36="N"),AND(DD$16=1,DD36="N"),AND(DE$16=1,DE36="N")),0,"")))</f>
        <v/>
      </c>
      <c r="DG36" s="188"/>
      <c r="DH36" s="268"/>
      <c r="DI36" s="269" t="s">
        <v>675</v>
      </c>
      <c r="DJ36" s="269" t="s">
        <v>675</v>
      </c>
      <c r="DK36" s="270" t="str">
        <f ca="1">IF(DH$16=0,"",IF(OFFSET(DH36,0,DH$16)="Y",1,IF(OFFSET(DH36,0,DH$16)="N",0,"")))</f>
        <v/>
      </c>
      <c r="DL36" s="188"/>
      <c r="DM36" s="268"/>
      <c r="DN36" s="269" t="s">
        <v>675</v>
      </c>
      <c r="DO36" s="269" t="s">
        <v>675</v>
      </c>
      <c r="DP36" s="270" t="str">
        <f ca="1">IF(DM$16=0,"",IF(OFFSET(DM36,0,DM$16)="Y",1,IF(OFFSET(DM36,0,DM$16)="N",0,"")))</f>
        <v/>
      </c>
      <c r="DQ36" s="188"/>
      <c r="DR36" s="268"/>
      <c r="DS36" s="269" t="s">
        <v>676</v>
      </c>
      <c r="DT36" s="279"/>
      <c r="DU36" s="270" t="str">
        <f ca="1">IF(DR$16=0,"",IF(AND(OFFSET(DR36,0,1)="Y",DS$16="Yes"),1,IF(OFFSET(DR36,0,1)="N",1,0)))</f>
        <v/>
      </c>
      <c r="DV36" s="188"/>
      <c r="DW36" s="268"/>
      <c r="DX36" s="269" t="s">
        <v>676</v>
      </c>
      <c r="DY36" s="279"/>
      <c r="DZ36" s="270" t="str">
        <f ca="1">IF(DW$16=0,"",IF(AND(OFFSET(DW36,0,1)="Y",DX$16="Yes"),1,IF(OFFSET(DW36,0,1)="N",1,0)))</f>
        <v/>
      </c>
      <c r="EA36" s="188"/>
      <c r="EB36" s="268"/>
      <c r="EC36" s="269" t="s">
        <v>676</v>
      </c>
      <c r="ED36" s="279"/>
      <c r="EE36" s="270" t="str">
        <f ca="1">IF(EB$16=0,"",IF(AND(OFFSET(EB36,0,1)="Y",EC$16="Yes"),1,IF(OFFSET(EB36,0,1)="N",1,0)))</f>
        <v/>
      </c>
      <c r="EF36" s="188"/>
      <c r="EG36" s="268"/>
      <c r="EH36" s="269" t="s">
        <v>676</v>
      </c>
      <c r="EI36" s="279"/>
      <c r="EJ36" s="270" t="str">
        <f ca="1">IF(EG$16=0,"",IF(AND(OFFSET(EG36,0,1)="Y",EH$16="Yes"),1,IF(OFFSET(EG36,0,1)="N",1,0)))</f>
        <v/>
      </c>
      <c r="EK36" s="188"/>
      <c r="EL36" s="268"/>
      <c r="EM36" s="269" t="s">
        <v>676</v>
      </c>
      <c r="EN36" s="279"/>
      <c r="EO36" s="270" t="str">
        <f ca="1">IF(EL$16=0,"",IF(AND(OFFSET(EL36,0,1)="Y",EM$16="Yes"),1,IF(OFFSET(EL36,0,1)="N",1,0)))</f>
        <v/>
      </c>
      <c r="EP36" s="271"/>
      <c r="EQ36" s="509" t="str">
        <f ca="1">BP36</f>
        <v/>
      </c>
      <c r="ER36" s="509" t="str">
        <f t="shared" ref="ER36" ca="1" si="84">CL36</f>
        <v/>
      </c>
      <c r="ES36" s="509" t="str">
        <f t="shared" ref="ES36" ca="1" si="85">CT36</f>
        <v/>
      </c>
      <c r="ET36" s="509" t="str">
        <f t="shared" ref="ET36" si="86">DF36</f>
        <v/>
      </c>
      <c r="EU36" s="509" t="str">
        <f t="shared" ref="EU36" ca="1" si="87">DK36</f>
        <v/>
      </c>
      <c r="EV36" s="509" t="str">
        <f t="shared" ref="EV36" ca="1" si="88">DP36</f>
        <v/>
      </c>
      <c r="EW36" s="509" t="str">
        <f t="shared" ref="EW36" ca="1" si="89">DU36</f>
        <v/>
      </c>
      <c r="EX36" s="509" t="str">
        <f t="shared" ref="EX36" ca="1" si="90">DZ36</f>
        <v/>
      </c>
      <c r="EY36" s="509" t="str">
        <f t="shared" ref="EY36" ca="1" si="91">EE36</f>
        <v/>
      </c>
      <c r="EZ36" s="509" t="str">
        <f t="shared" ref="EZ36" ca="1" si="92">EJ36</f>
        <v/>
      </c>
      <c r="FA36" s="509" t="str">
        <f t="shared" ref="FA36" ca="1" si="93">EO36</f>
        <v/>
      </c>
      <c r="FC36" s="509">
        <f t="shared" ref="FC36" ca="1" si="94">COUNTA(EQ36:FA36)-COUNTBLANK(EQ36:FA36)</f>
        <v>0</v>
      </c>
      <c r="FD36" s="280">
        <f t="shared" ref="FD36" ca="1" si="95">SUM(EQ36:FA36)</f>
        <v>0</v>
      </c>
      <c r="FE36" s="280" t="str">
        <f t="shared" ref="FE36" ca="1" si="96">IF(AND(FC36=FD36,FD36&gt;0),"Show","Hide")</f>
        <v>Hide</v>
      </c>
      <c r="FF36" s="228"/>
      <c r="FG36" s="281"/>
      <c r="FH36" s="281"/>
      <c r="FI36" s="281"/>
      <c r="FJ36" s="281"/>
      <c r="FK36" s="281"/>
      <c r="FL36" s="281"/>
    </row>
    <row r="37" spans="1:168" ht="6" customHeight="1" x14ac:dyDescent="0.25">
      <c r="A37" s="28" t="s">
        <v>526</v>
      </c>
      <c r="C37" s="93"/>
      <c r="D37" s="128"/>
      <c r="E37" s="86"/>
      <c r="F37" s="195"/>
      <c r="G37" s="153"/>
      <c r="H37" s="182"/>
      <c r="I37" s="196"/>
      <c r="J37" s="96"/>
      <c r="K37" s="196"/>
      <c r="L37" s="127"/>
      <c r="M37" s="127"/>
      <c r="N37" s="127"/>
      <c r="O37" s="127"/>
      <c r="Q37" s="1"/>
      <c r="AE37" s="11"/>
      <c r="AF37" s="122"/>
      <c r="AG37" s="12" t="b">
        <f>AG36</f>
        <v>1</v>
      </c>
      <c r="AH37" s="12"/>
      <c r="AI37" s="168"/>
      <c r="AJ37" s="166"/>
      <c r="AK37" s="166"/>
      <c r="AL37" s="167"/>
      <c r="AM37" s="1"/>
      <c r="AN37" s="1"/>
      <c r="AO37" s="1"/>
      <c r="AP37" s="1"/>
      <c r="AQ37" s="1"/>
      <c r="AR37" s="1"/>
      <c r="AS37" s="1"/>
      <c r="AT37" s="230" t="str">
        <f t="shared" si="5"/>
        <v/>
      </c>
      <c r="AU37" s="231" t="str">
        <f t="shared" si="4"/>
        <v/>
      </c>
      <c r="AV37" s="227"/>
      <c r="AW37" s="230" t="str">
        <f>AW36</f>
        <v/>
      </c>
      <c r="AX37" s="227"/>
      <c r="AY37" s="230" t="str">
        <f>AY36</f>
        <v/>
      </c>
      <c r="AZ37" s="227"/>
      <c r="BA37" s="230" t="str">
        <f>BA36</f>
        <v/>
      </c>
      <c r="BB37" s="227"/>
      <c r="BC37" s="230" t="str">
        <f>BC36</f>
        <v/>
      </c>
      <c r="BD37" s="227"/>
      <c r="BE37" s="230" t="str">
        <f>BE36</f>
        <v/>
      </c>
      <c r="BF37" s="227"/>
      <c r="BG37" s="230" t="str">
        <f>BG36</f>
        <v/>
      </c>
      <c r="BH37" s="1"/>
      <c r="FE37" s="90" t="str">
        <f ca="1">FE36</f>
        <v>Hide</v>
      </c>
      <c r="FF37" s="228"/>
      <c r="FG37" s="281"/>
      <c r="FH37" s="281"/>
      <c r="FI37" s="281"/>
      <c r="FJ37" s="281"/>
      <c r="FK37" s="281"/>
      <c r="FL37" s="281"/>
    </row>
    <row r="38" spans="1:168" ht="6" customHeight="1" x14ac:dyDescent="0.25">
      <c r="A38" s="28" t="s">
        <v>526</v>
      </c>
      <c r="C38" s="92"/>
      <c r="D38" s="3"/>
      <c r="E38" s="82"/>
      <c r="F38" s="191"/>
      <c r="G38" s="154"/>
      <c r="H38" s="187"/>
      <c r="I38" s="192"/>
      <c r="J38" s="94"/>
      <c r="K38" s="192"/>
      <c r="L38" s="507"/>
      <c r="M38" s="507"/>
      <c r="N38" s="507"/>
      <c r="O38" s="507"/>
      <c r="Q38" s="1"/>
      <c r="AE38" s="11"/>
      <c r="AF38" s="122"/>
      <c r="AG38" s="124" t="b">
        <f>AG39</f>
        <v>1</v>
      </c>
      <c r="AH38" s="124"/>
      <c r="AI38" s="168"/>
      <c r="AJ38" s="166"/>
      <c r="AK38" s="166"/>
      <c r="AL38" s="167"/>
      <c r="AM38" s="1"/>
      <c r="AN38" s="1"/>
      <c r="AO38" s="1"/>
      <c r="AP38" s="1"/>
      <c r="AQ38" s="1"/>
      <c r="AR38" s="1"/>
      <c r="AS38" s="1"/>
      <c r="AT38" s="230" t="str">
        <f t="shared" si="5"/>
        <v/>
      </c>
      <c r="AU38" s="231" t="str">
        <f t="shared" si="4"/>
        <v/>
      </c>
      <c r="AV38" s="227"/>
      <c r="AW38" s="230" t="str">
        <f>AW39</f>
        <v/>
      </c>
      <c r="AX38" s="227"/>
      <c r="AY38" s="230" t="str">
        <f>AY39</f>
        <v/>
      </c>
      <c r="AZ38" s="227"/>
      <c r="BA38" s="230" t="str">
        <f>BA39</f>
        <v/>
      </c>
      <c r="BB38" s="227"/>
      <c r="BC38" s="230" t="str">
        <f>BC39</f>
        <v/>
      </c>
      <c r="BD38" s="227"/>
      <c r="BE38" s="230" t="str">
        <f>BE39</f>
        <v/>
      </c>
      <c r="BF38" s="227"/>
      <c r="BG38" s="230" t="str">
        <f>BG39</f>
        <v/>
      </c>
      <c r="BH38" s="1"/>
      <c r="FE38" s="90" t="str">
        <f ca="1">FE39</f>
        <v>Hide</v>
      </c>
      <c r="FF38" s="228"/>
      <c r="FG38" s="281"/>
      <c r="FH38" s="281"/>
      <c r="FI38" s="281"/>
      <c r="FJ38" s="281"/>
      <c r="FK38" s="281"/>
      <c r="FL38" s="281"/>
    </row>
    <row r="39" spans="1:168" ht="26.4" x14ac:dyDescent="0.25">
      <c r="A39" s="28" t="s">
        <v>526</v>
      </c>
      <c r="C39" s="176" t="s">
        <v>558</v>
      </c>
      <c r="D39" s="316" t="str">
        <f>IF(Cklst_Style=4,IF(FIND("--",$C$3)=11,MID($C$3,9,1)&amp;"."&amp;AI39,MID($C$3,9,2)&amp;"."&amp;AI39),IF(FIND("--",$C$3)=9,MID($C$3,7,1)&amp;"."&amp;AI39,MID($C$3,7,2)&amp;"."&amp;AI39))</f>
        <v>8.8</v>
      </c>
      <c r="E39" s="481" t="s">
        <v>845</v>
      </c>
      <c r="F39" s="177"/>
      <c r="G39" s="508" t="s">
        <v>203</v>
      </c>
      <c r="H39" s="181"/>
      <c r="I39" s="151" t="s">
        <v>216</v>
      </c>
      <c r="J39" s="143"/>
      <c r="K39" s="192"/>
      <c r="L39" s="482"/>
      <c r="M39" s="482"/>
      <c r="N39" s="482"/>
      <c r="O39" s="482"/>
      <c r="Q39" s="1"/>
      <c r="R39" s="171"/>
      <c r="S39" s="171"/>
      <c r="T39" s="171"/>
      <c r="U39" s="171"/>
      <c r="AE39" s="11" t="b">
        <f>IF(F39=CHAR(80),TRUE,FALSE)</f>
        <v>0</v>
      </c>
      <c r="AF39" s="122" t="b">
        <f>IF(H39=CHAR(80),TRUE,FALSE)</f>
        <v>0</v>
      </c>
      <c r="AG39" s="12" t="b">
        <f>IF(OR(C39=CHAR(80),C39="."),TRUE,FALSE)</f>
        <v>1</v>
      </c>
      <c r="AH39" s="218">
        <v>0</v>
      </c>
      <c r="AI39" s="169">
        <v>8</v>
      </c>
      <c r="AJ39" s="160"/>
      <c r="AK39" s="160" t="b">
        <v>1</v>
      </c>
      <c r="AL39" s="161"/>
      <c r="AM39" s="1"/>
      <c r="AN39" s="1"/>
      <c r="AO39" s="1"/>
      <c r="AP39" s="1"/>
      <c r="AQ39" s="1"/>
      <c r="AR39" s="1"/>
      <c r="AS39" s="1"/>
      <c r="AT39" s="230" t="str">
        <f t="shared" si="5"/>
        <v/>
      </c>
      <c r="AU39" s="231" t="str">
        <f t="shared" si="4"/>
        <v>8.8</v>
      </c>
      <c r="AV39" s="318"/>
      <c r="AW39" s="230" t="str">
        <f>IF(AND(Setup_Flag=1,AV39="",$C39=""),FALSE,"")</f>
        <v/>
      </c>
      <c r="AX39" s="318"/>
      <c r="AY39" s="230" t="str">
        <f>IF(AND(MR2_Flag=1,AX39="",$C39=""),FALSE,"")</f>
        <v/>
      </c>
      <c r="AZ39" s="318"/>
      <c r="BA39" s="230" t="str">
        <f>IF(AND(DP_Flag=1,AZ39="",$C39=""),FALSE,"")</f>
        <v/>
      </c>
      <c r="BB39" s="318"/>
      <c r="BC39" s="230" t="str">
        <f>IF(AND(SS_Flag=1,BB39="",$C39=""),FALSE,"")</f>
        <v/>
      </c>
      <c r="BD39" s="318"/>
      <c r="BE39" s="230" t="str">
        <f>IF(AND(SP_Flag=1,BD39="",$C39=""),FALSE,"")</f>
        <v/>
      </c>
      <c r="BF39" s="318"/>
      <c r="BG39" s="230" t="str">
        <f>IF(AND(FM_Flag=1,BF39="",$C39=""),FALSE,"")</f>
        <v/>
      </c>
      <c r="BH39" s="1"/>
      <c r="BI39" s="268"/>
      <c r="BJ39" s="269" t="s">
        <v>675</v>
      </c>
      <c r="BK39" s="269" t="s">
        <v>675</v>
      </c>
      <c r="BL39" s="269" t="s">
        <v>675</v>
      </c>
      <c r="BM39" s="269" t="s">
        <v>675</v>
      </c>
      <c r="BN39" s="269" t="s">
        <v>675</v>
      </c>
      <c r="BO39" s="269" t="s">
        <v>675</v>
      </c>
      <c r="BP39" s="270" t="str">
        <f ca="1">IF(OR(BI$16=0,BR$16&lt;&gt;0),"",IF(OFFSET(BI39,0,BI$16)="Y",1,IF(OFFSET(BI39,0,BI$16)="N",0,"")))</f>
        <v/>
      </c>
      <c r="BQ39" s="278"/>
      <c r="BR39" s="268"/>
      <c r="BS39" s="269" t="s">
        <v>675</v>
      </c>
      <c r="BT39" s="269" t="s">
        <v>675</v>
      </c>
      <c r="BU39" s="269" t="s">
        <v>675</v>
      </c>
      <c r="BV39" s="269" t="s">
        <v>675</v>
      </c>
      <c r="BW39" s="269" t="s">
        <v>675</v>
      </c>
      <c r="BX39" s="269" t="s">
        <v>675</v>
      </c>
      <c r="BY39" s="269" t="s">
        <v>675</v>
      </c>
      <c r="BZ39" s="269" t="s">
        <v>675</v>
      </c>
      <c r="CA39" s="269" t="s">
        <v>675</v>
      </c>
      <c r="CB39" s="269" t="s">
        <v>675</v>
      </c>
      <c r="CC39" s="269" t="s">
        <v>675</v>
      </c>
      <c r="CD39" s="269" t="s">
        <v>675</v>
      </c>
      <c r="CE39" s="269" t="s">
        <v>675</v>
      </c>
      <c r="CF39" s="269" t="s">
        <v>675</v>
      </c>
      <c r="CG39" s="269" t="s">
        <v>675</v>
      </c>
      <c r="CH39" s="269" t="s">
        <v>675</v>
      </c>
      <c r="CI39" s="269" t="s">
        <v>675</v>
      </c>
      <c r="CJ39" s="269" t="s">
        <v>675</v>
      </c>
      <c r="CK39" s="269" t="s">
        <v>675</v>
      </c>
      <c r="CL39" s="270" t="str">
        <f ca="1">IF(BR$16=0,"",IF(OFFSET(BR39,0,BR$16)="Y",1,IF(OFFSET(BR39,0,BR$16)="N",0,"")))</f>
        <v/>
      </c>
      <c r="CM39" s="278"/>
      <c r="CN39" s="268"/>
      <c r="CO39" s="269" t="s">
        <v>675</v>
      </c>
      <c r="CP39" s="269" t="s">
        <v>675</v>
      </c>
      <c r="CQ39" s="269" t="s">
        <v>675</v>
      </c>
      <c r="CR39" s="269" t="s">
        <v>675</v>
      </c>
      <c r="CS39" s="269" t="s">
        <v>675</v>
      </c>
      <c r="CT39" s="270" t="str">
        <f ca="1">IF(OR(CN$16=0,CW$16&lt;&gt;0),"",IF(CW$16=1,0,IF(OFFSET(CN39,0,CN$16)="Y",1,IF(OFFSET(CN39,0,CN$16)="N",0,""))))</f>
        <v/>
      </c>
      <c r="CU39" s="188"/>
      <c r="CV39" s="268"/>
      <c r="CW39" s="269" t="s">
        <v>675</v>
      </c>
      <c r="CX39" s="269" t="s">
        <v>675</v>
      </c>
      <c r="CY39" s="269" t="s">
        <v>675</v>
      </c>
      <c r="CZ39" s="269" t="s">
        <v>675</v>
      </c>
      <c r="DA39" s="269" t="s">
        <v>675</v>
      </c>
      <c r="DB39" s="269" t="s">
        <v>675</v>
      </c>
      <c r="DC39" s="269" t="s">
        <v>675</v>
      </c>
      <c r="DD39" s="269" t="s">
        <v>675</v>
      </c>
      <c r="DE39" s="269" t="s">
        <v>675</v>
      </c>
      <c r="DF39" s="270" t="str">
        <f>IF(CV$16=0,"",IF(OR(AND(CW$16=1,CW39="Y"),AND(CX$16=1,CX39="Y"),AND(CY$16=1,CY39="Y"),AND(CZ$16=1,CZ39="Y"),AND(DA$16=1,DA39="Y"),AND(DB$16=1,DB39="Y"),AND(DC$16=1,DC39="Y"),AND(DD$16=1,DD39="Y"),AND(DE$16=1,DE39="Y")),1,IF(OR(AND(CW$16=1,CW39="N"),AND(CX$16=1,CX39="N"),AND(CY$16=1,CY39="N"),AND(CZ$16=1,CZ39="N"),AND(DA$16=1,DA39="N"),AND(DB$16=1,DB39="N"),AND(DC$16=1,DC39="N"),AND(DD$16=1,DD39="N"),AND(DE$16=1,DE39="N")),0,"")))</f>
        <v/>
      </c>
      <c r="DG39" s="188"/>
      <c r="DH39" s="268"/>
      <c r="DI39" s="269" t="s">
        <v>675</v>
      </c>
      <c r="DJ39" s="269" t="s">
        <v>675</v>
      </c>
      <c r="DK39" s="270" t="str">
        <f ca="1">IF(DH$16=0,"",IF(OFFSET(DH39,0,DH$16)="Y",1,IF(OFFSET(DH39,0,DH$16)="N",0,"")))</f>
        <v/>
      </c>
      <c r="DL39" s="188"/>
      <c r="DM39" s="268"/>
      <c r="DN39" s="269" t="s">
        <v>675</v>
      </c>
      <c r="DO39" s="269" t="s">
        <v>675</v>
      </c>
      <c r="DP39" s="270" t="str">
        <f ca="1">IF(DM$16=0,"",IF(OFFSET(DM39,0,DM$16)="Y",1,IF(OFFSET(DM39,0,DM$16)="N",0,"")))</f>
        <v/>
      </c>
      <c r="DQ39" s="188"/>
      <c r="DR39" s="268"/>
      <c r="DS39" s="269" t="s">
        <v>676</v>
      </c>
      <c r="DT39" s="279"/>
      <c r="DU39" s="270" t="str">
        <f ca="1">IF(DR$16=0,"",IF(AND(OFFSET(DR39,0,1)="Y",DS$16="Yes"),1,IF(OFFSET(DR39,0,1)="N",1,0)))</f>
        <v/>
      </c>
      <c r="DV39" s="188"/>
      <c r="DW39" s="268"/>
      <c r="DX39" s="269" t="s">
        <v>676</v>
      </c>
      <c r="DY39" s="279"/>
      <c r="DZ39" s="270" t="str">
        <f ca="1">IF(DW$16=0,"",IF(AND(OFFSET(DW39,0,1)="Y",DX$16="Yes"),1,IF(OFFSET(DW39,0,1)="N",1,0)))</f>
        <v/>
      </c>
      <c r="EA39" s="188"/>
      <c r="EB39" s="268"/>
      <c r="EC39" s="269" t="s">
        <v>676</v>
      </c>
      <c r="ED39" s="279"/>
      <c r="EE39" s="270" t="str">
        <f ca="1">IF(EB$16=0,"",IF(AND(OFFSET(EB39,0,1)="Y",EC$16="Yes"),1,IF(OFFSET(EB39,0,1)="N",1,0)))</f>
        <v/>
      </c>
      <c r="EF39" s="188"/>
      <c r="EG39" s="268"/>
      <c r="EH39" s="269" t="s">
        <v>676</v>
      </c>
      <c r="EI39" s="279"/>
      <c r="EJ39" s="270" t="str">
        <f ca="1">IF(EG$16=0,"",IF(AND(OFFSET(EG39,0,1)="Y",EH$16="Yes"),1,IF(OFFSET(EG39,0,1)="N",1,0)))</f>
        <v/>
      </c>
      <c r="EK39" s="188"/>
      <c r="EL39" s="268"/>
      <c r="EM39" s="269" t="s">
        <v>676</v>
      </c>
      <c r="EN39" s="279"/>
      <c r="EO39" s="270" t="str">
        <f ca="1">IF(EL$16=0,"",IF(AND(OFFSET(EL39,0,1)="Y",EM$16="Yes"),1,IF(OFFSET(EL39,0,1)="N",1,0)))</f>
        <v/>
      </c>
      <c r="EP39" s="271"/>
      <c r="EQ39" s="509" t="str">
        <f ca="1">BP39</f>
        <v/>
      </c>
      <c r="ER39" s="509" t="str">
        <f t="shared" ref="ER39" ca="1" si="97">CL39</f>
        <v/>
      </c>
      <c r="ES39" s="509" t="str">
        <f t="shared" ref="ES39" ca="1" si="98">CT39</f>
        <v/>
      </c>
      <c r="ET39" s="509" t="str">
        <f t="shared" ref="ET39" si="99">DF39</f>
        <v/>
      </c>
      <c r="EU39" s="509" t="str">
        <f t="shared" ref="EU39" ca="1" si="100">DK39</f>
        <v/>
      </c>
      <c r="EV39" s="509" t="str">
        <f t="shared" ref="EV39" ca="1" si="101">DP39</f>
        <v/>
      </c>
      <c r="EW39" s="509" t="str">
        <f t="shared" ref="EW39" ca="1" si="102">DU39</f>
        <v/>
      </c>
      <c r="EX39" s="509" t="str">
        <f t="shared" ref="EX39" ca="1" si="103">DZ39</f>
        <v/>
      </c>
      <c r="EY39" s="509" t="str">
        <f t="shared" ref="EY39" ca="1" si="104">EE39</f>
        <v/>
      </c>
      <c r="EZ39" s="509" t="str">
        <f t="shared" ref="EZ39" ca="1" si="105">EJ39</f>
        <v/>
      </c>
      <c r="FA39" s="509" t="str">
        <f t="shared" ref="FA39" ca="1" si="106">EO39</f>
        <v/>
      </c>
      <c r="FC39" s="509">
        <f t="shared" ref="FC39" ca="1" si="107">COUNTA(EQ39:FA39)-COUNTBLANK(EQ39:FA39)</f>
        <v>0</v>
      </c>
      <c r="FD39" s="280">
        <f t="shared" ref="FD39" ca="1" si="108">SUM(EQ39:FA39)</f>
        <v>0</v>
      </c>
      <c r="FE39" s="280" t="str">
        <f t="shared" ref="FE39" ca="1" si="109">IF(AND(FC39=FD39,FD39&gt;0),"Show","Hide")</f>
        <v>Hide</v>
      </c>
      <c r="FF39" s="228"/>
      <c r="FG39" s="281"/>
      <c r="FH39" s="281"/>
      <c r="FI39" s="281"/>
      <c r="FJ39" s="281"/>
      <c r="FK39" s="281"/>
      <c r="FL39" s="281"/>
    </row>
    <row r="40" spans="1:168" ht="6" customHeight="1" x14ac:dyDescent="0.25">
      <c r="A40" s="28" t="s">
        <v>526</v>
      </c>
      <c r="C40" s="93"/>
      <c r="D40" s="128"/>
      <c r="E40" s="86"/>
      <c r="F40" s="195"/>
      <c r="G40" s="153"/>
      <c r="H40" s="182"/>
      <c r="I40" s="196"/>
      <c r="J40" s="96"/>
      <c r="K40" s="196"/>
      <c r="L40" s="127"/>
      <c r="M40" s="127"/>
      <c r="N40" s="127"/>
      <c r="O40" s="127"/>
      <c r="Q40" s="1"/>
      <c r="AE40" s="11"/>
      <c r="AF40" s="122"/>
      <c r="AG40" s="12" t="b">
        <f>AG39</f>
        <v>1</v>
      </c>
      <c r="AH40" s="12"/>
      <c r="AI40" s="168"/>
      <c r="AJ40" s="166"/>
      <c r="AK40" s="166"/>
      <c r="AL40" s="167"/>
      <c r="AM40" s="1"/>
      <c r="AN40" s="1"/>
      <c r="AO40" s="1"/>
      <c r="AP40" s="1"/>
      <c r="AQ40" s="1"/>
      <c r="AR40" s="1"/>
      <c r="AS40" s="1"/>
      <c r="AT40" s="230" t="str">
        <f t="shared" si="5"/>
        <v/>
      </c>
      <c r="AU40" s="231" t="str">
        <f t="shared" si="4"/>
        <v/>
      </c>
      <c r="AV40" s="227"/>
      <c r="AW40" s="230" t="str">
        <f>AW39</f>
        <v/>
      </c>
      <c r="AX40" s="227"/>
      <c r="AY40" s="230" t="str">
        <f>AY39</f>
        <v/>
      </c>
      <c r="AZ40" s="227"/>
      <c r="BA40" s="230" t="str">
        <f>BA39</f>
        <v/>
      </c>
      <c r="BB40" s="227"/>
      <c r="BC40" s="230" t="str">
        <f>BC39</f>
        <v/>
      </c>
      <c r="BD40" s="227"/>
      <c r="BE40" s="230" t="str">
        <f>BE39</f>
        <v/>
      </c>
      <c r="BF40" s="227"/>
      <c r="BG40" s="230" t="str">
        <f>BG39</f>
        <v/>
      </c>
      <c r="BH40" s="1"/>
      <c r="FE40" s="90" t="str">
        <f ca="1">FE39</f>
        <v>Hide</v>
      </c>
      <c r="FF40" s="228"/>
      <c r="FG40" s="281"/>
      <c r="FH40" s="281"/>
      <c r="FI40" s="281"/>
      <c r="FJ40" s="281"/>
      <c r="FK40" s="281"/>
      <c r="FL40" s="281"/>
    </row>
    <row r="41" spans="1:168" ht="6" customHeight="1" x14ac:dyDescent="0.25">
      <c r="A41" s="28" t="s">
        <v>526</v>
      </c>
      <c r="C41" s="92"/>
      <c r="D41" s="3"/>
      <c r="E41" s="82"/>
      <c r="F41" s="592"/>
      <c r="G41" s="579"/>
      <c r="H41" s="579"/>
      <c r="I41" s="593"/>
      <c r="J41" s="94"/>
      <c r="K41" s="192"/>
      <c r="L41" s="507"/>
      <c r="M41" s="507"/>
      <c r="N41" s="507"/>
      <c r="O41" s="507"/>
      <c r="Q41" s="1"/>
      <c r="AE41" s="11"/>
      <c r="AF41" s="122"/>
      <c r="AG41" s="124" t="b">
        <f>AG42</f>
        <v>1</v>
      </c>
      <c r="AH41" s="124"/>
      <c r="AI41" s="168"/>
      <c r="AJ41" s="166"/>
      <c r="AK41" s="166"/>
      <c r="AL41" s="167"/>
      <c r="AM41" s="1"/>
      <c r="AN41" s="1"/>
      <c r="AO41" s="1"/>
      <c r="AP41" s="1"/>
      <c r="AQ41" s="1"/>
      <c r="AR41" s="1"/>
      <c r="AS41" s="1"/>
      <c r="AT41" s="230" t="str">
        <f t="shared" si="5"/>
        <v/>
      </c>
      <c r="AU41" s="231" t="str">
        <f t="shared" si="4"/>
        <v/>
      </c>
      <c r="AV41" s="227"/>
      <c r="AW41" s="230" t="str">
        <f>AW42</f>
        <v/>
      </c>
      <c r="AX41" s="227"/>
      <c r="AY41" s="230" t="str">
        <f>AY42</f>
        <v/>
      </c>
      <c r="AZ41" s="227"/>
      <c r="BA41" s="230" t="str">
        <f>BA42</f>
        <v/>
      </c>
      <c r="BB41" s="227"/>
      <c r="BC41" s="230" t="str">
        <f>BC42</f>
        <v/>
      </c>
      <c r="BD41" s="227"/>
      <c r="BE41" s="230" t="str">
        <f>BE42</f>
        <v/>
      </c>
      <c r="BF41" s="227"/>
      <c r="BG41" s="230" t="str">
        <f>BG42</f>
        <v/>
      </c>
      <c r="BH41" s="1"/>
      <c r="FE41" s="90" t="str">
        <f ca="1">FE42</f>
        <v>Hide</v>
      </c>
      <c r="FF41" s="228"/>
      <c r="FG41" s="281"/>
      <c r="FH41" s="281"/>
      <c r="FI41" s="281"/>
      <c r="FJ41" s="281"/>
      <c r="FK41" s="281"/>
      <c r="FL41" s="281"/>
    </row>
    <row r="42" spans="1:168" ht="26.4" x14ac:dyDescent="0.25">
      <c r="A42" s="28" t="s">
        <v>526</v>
      </c>
      <c r="C42" s="176" t="s">
        <v>558</v>
      </c>
      <c r="D42" s="316" t="str">
        <f>IF(Cklst_Style=4,IF(FIND("--",$C$3)=11,MID($C$3,9,1)&amp;"."&amp;AI42,MID($C$3,9,2)&amp;"."&amp;AI42),IF(FIND("--",$C$3)=9,MID($C$3,7,1)&amp;"."&amp;AI42,MID($C$3,7,2)&amp;"."&amp;AI42))</f>
        <v>8.9</v>
      </c>
      <c r="E42" s="481" t="s">
        <v>749</v>
      </c>
      <c r="F42" s="594"/>
      <c r="G42" s="600"/>
      <c r="H42" s="600"/>
      <c r="I42" s="601"/>
      <c r="J42" s="143"/>
      <c r="K42" s="192"/>
      <c r="L42" s="482"/>
      <c r="M42" s="482"/>
      <c r="N42" s="482"/>
      <c r="O42" s="482"/>
      <c r="Q42" s="1"/>
      <c r="R42" s="171"/>
      <c r="S42" s="171"/>
      <c r="T42" s="171"/>
      <c r="U42" s="171"/>
      <c r="AE42" s="11" t="b">
        <f>IF(F42=CHAR(80),TRUE,FALSE)</f>
        <v>0</v>
      </c>
      <c r="AF42" s="122" t="b">
        <f>IF(H42=CHAR(80),TRUE,FALSE)</f>
        <v>0</v>
      </c>
      <c r="AG42" s="12" t="b">
        <f>IF(OR(C42=CHAR(80),C42="."),TRUE,FALSE)</f>
        <v>1</v>
      </c>
      <c r="AH42" s="218">
        <v>1</v>
      </c>
      <c r="AI42" s="169">
        <v>9</v>
      </c>
      <c r="AJ42" s="160"/>
      <c r="AK42" s="160" t="b">
        <v>1</v>
      </c>
      <c r="AL42" s="161"/>
      <c r="AM42" s="1"/>
      <c r="AN42" s="1"/>
      <c r="AO42" s="1"/>
      <c r="AP42" s="1"/>
      <c r="AQ42" s="1"/>
      <c r="AR42" s="1"/>
      <c r="AS42" s="1"/>
      <c r="AT42" s="230" t="str">
        <f t="shared" si="5"/>
        <v/>
      </c>
      <c r="AU42" s="231" t="str">
        <f t="shared" si="4"/>
        <v>8.9</v>
      </c>
      <c r="AV42" s="318"/>
      <c r="AW42" s="230" t="str">
        <f>IF(AND(Setup_Flag=1,AV42="",$C42=""),FALSE,"")</f>
        <v/>
      </c>
      <c r="AX42" s="318"/>
      <c r="AY42" s="230" t="str">
        <f>IF(AND(MR2_Flag=1,AX42="",$C42=""),FALSE,"")</f>
        <v/>
      </c>
      <c r="AZ42" s="318"/>
      <c r="BA42" s="230" t="str">
        <f>IF(AND(DP_Flag=1,AZ42="",$C42=""),FALSE,"")</f>
        <v/>
      </c>
      <c r="BB42" s="318"/>
      <c r="BC42" s="230" t="str">
        <f>IF(AND(SS_Flag=1,BB42="",$C42=""),FALSE,"")</f>
        <v/>
      </c>
      <c r="BD42" s="318"/>
      <c r="BE42" s="230" t="str">
        <f>IF(AND(SP_Flag=1,BD42="",$C42=""),FALSE,"")</f>
        <v/>
      </c>
      <c r="BF42" s="318"/>
      <c r="BG42" s="230" t="str">
        <f>IF(AND(FM_Flag=1,BF42="",$C42=""),FALSE,"")</f>
        <v/>
      </c>
      <c r="BH42" s="1"/>
      <c r="BI42" s="268"/>
      <c r="BJ42" s="269" t="s">
        <v>675</v>
      </c>
      <c r="BK42" s="269" t="s">
        <v>675</v>
      </c>
      <c r="BL42" s="269" t="s">
        <v>675</v>
      </c>
      <c r="BM42" s="269" t="s">
        <v>675</v>
      </c>
      <c r="BN42" s="269" t="s">
        <v>675</v>
      </c>
      <c r="BO42" s="269" t="s">
        <v>675</v>
      </c>
      <c r="BP42" s="270" t="str">
        <f ca="1">IF(OR(BI$16=0,BR$16&lt;&gt;0),"",IF(OFFSET(BI42,0,BI$16)="Y",1,IF(OFFSET(BI42,0,BI$16)="N",0,"")))</f>
        <v/>
      </c>
      <c r="BQ42" s="278"/>
      <c r="BR42" s="268"/>
      <c r="BS42" s="269" t="s">
        <v>675</v>
      </c>
      <c r="BT42" s="269" t="s">
        <v>675</v>
      </c>
      <c r="BU42" s="269" t="s">
        <v>675</v>
      </c>
      <c r="BV42" s="269" t="s">
        <v>675</v>
      </c>
      <c r="BW42" s="269" t="s">
        <v>675</v>
      </c>
      <c r="BX42" s="269" t="s">
        <v>675</v>
      </c>
      <c r="BY42" s="269" t="s">
        <v>675</v>
      </c>
      <c r="BZ42" s="269" t="s">
        <v>675</v>
      </c>
      <c r="CA42" s="269" t="s">
        <v>675</v>
      </c>
      <c r="CB42" s="269" t="s">
        <v>675</v>
      </c>
      <c r="CC42" s="269" t="s">
        <v>675</v>
      </c>
      <c r="CD42" s="269" t="s">
        <v>675</v>
      </c>
      <c r="CE42" s="269" t="s">
        <v>675</v>
      </c>
      <c r="CF42" s="269" t="s">
        <v>675</v>
      </c>
      <c r="CG42" s="269" t="s">
        <v>675</v>
      </c>
      <c r="CH42" s="269" t="s">
        <v>675</v>
      </c>
      <c r="CI42" s="269" t="s">
        <v>675</v>
      </c>
      <c r="CJ42" s="269" t="s">
        <v>675</v>
      </c>
      <c r="CK42" s="269" t="s">
        <v>675</v>
      </c>
      <c r="CL42" s="270" t="str">
        <f ca="1">IF(BR$16=0,"",IF(OFFSET(BR42,0,BR$16)="Y",1,IF(OFFSET(BR42,0,BR$16)="N",0,"")))</f>
        <v/>
      </c>
      <c r="CM42" s="278"/>
      <c r="CN42" s="268"/>
      <c r="CO42" s="269" t="s">
        <v>675</v>
      </c>
      <c r="CP42" s="269" t="s">
        <v>675</v>
      </c>
      <c r="CQ42" s="269" t="s">
        <v>675</v>
      </c>
      <c r="CR42" s="269" t="s">
        <v>675</v>
      </c>
      <c r="CS42" s="269" t="s">
        <v>675</v>
      </c>
      <c r="CT42" s="270" t="str">
        <f ca="1">IF(OR(CN$16=0,CW$16&lt;&gt;0),"",IF(CW$16=1,0,IF(OFFSET(CN42,0,CN$16)="Y",1,IF(OFFSET(CN42,0,CN$16)="N",0,""))))</f>
        <v/>
      </c>
      <c r="CU42" s="188"/>
      <c r="CV42" s="268"/>
      <c r="CW42" s="269" t="s">
        <v>675</v>
      </c>
      <c r="CX42" s="269" t="s">
        <v>675</v>
      </c>
      <c r="CY42" s="269" t="s">
        <v>675</v>
      </c>
      <c r="CZ42" s="269" t="s">
        <v>675</v>
      </c>
      <c r="DA42" s="269" t="s">
        <v>675</v>
      </c>
      <c r="DB42" s="269" t="s">
        <v>675</v>
      </c>
      <c r="DC42" s="269" t="s">
        <v>675</v>
      </c>
      <c r="DD42" s="269" t="s">
        <v>675</v>
      </c>
      <c r="DE42" s="269" t="s">
        <v>675</v>
      </c>
      <c r="DF42" s="270" t="str">
        <f>IF(CV$16=0,"",IF(OR(AND(CW$16=1,CW42="Y"),AND(CX$16=1,CX42="Y"),AND(CY$16=1,CY42="Y"),AND(CZ$16=1,CZ42="Y"),AND(DA$16=1,DA42="Y"),AND(DB$16=1,DB42="Y"),AND(DC$16=1,DC42="Y"),AND(DD$16=1,DD42="Y"),AND(DE$16=1,DE42="Y")),1,IF(OR(AND(CW$16=1,CW42="N"),AND(CX$16=1,CX42="N"),AND(CY$16=1,CY42="N"),AND(CZ$16=1,CZ42="N"),AND(DA$16=1,DA42="N"),AND(DB$16=1,DB42="N"),AND(DC$16=1,DC42="N"),AND(DD$16=1,DD42="N"),AND(DE$16=1,DE42="N")),0,"")))</f>
        <v/>
      </c>
      <c r="DG42" s="188"/>
      <c r="DH42" s="268"/>
      <c r="DI42" s="269" t="s">
        <v>675</v>
      </c>
      <c r="DJ42" s="269" t="s">
        <v>675</v>
      </c>
      <c r="DK42" s="270" t="str">
        <f ca="1">IF(DH$16=0,"",IF(OFFSET(DH42,0,DH$16)="Y",1,IF(OFFSET(DH42,0,DH$16)="N",0,"")))</f>
        <v/>
      </c>
      <c r="DL42" s="188"/>
      <c r="DM42" s="268"/>
      <c r="DN42" s="269" t="s">
        <v>675</v>
      </c>
      <c r="DO42" s="269" t="s">
        <v>675</v>
      </c>
      <c r="DP42" s="270" t="str">
        <f ca="1">IF(DM$16=0,"",IF(OFFSET(DM42,0,DM$16)="Y",1,IF(OFFSET(DM42,0,DM$16)="N",0,"")))</f>
        <v/>
      </c>
      <c r="DQ42" s="188"/>
      <c r="DR42" s="268"/>
      <c r="DS42" s="269" t="s">
        <v>676</v>
      </c>
      <c r="DT42" s="279"/>
      <c r="DU42" s="270" t="str">
        <f ca="1">IF(DR$16=0,"",IF(AND(OFFSET(DR42,0,1)="Y",DS$16="Yes"),1,IF(OFFSET(DR42,0,1)="N",1,0)))</f>
        <v/>
      </c>
      <c r="DV42" s="188"/>
      <c r="DW42" s="268"/>
      <c r="DX42" s="269" t="s">
        <v>676</v>
      </c>
      <c r="DY42" s="279"/>
      <c r="DZ42" s="270" t="str">
        <f ca="1">IF(DW$16=0,"",IF(AND(OFFSET(DW42,0,1)="Y",DX$16="Yes"),1,IF(OFFSET(DW42,0,1)="N",1,0)))</f>
        <v/>
      </c>
      <c r="EA42" s="188"/>
      <c r="EB42" s="268"/>
      <c r="EC42" s="269" t="s">
        <v>676</v>
      </c>
      <c r="ED42" s="279"/>
      <c r="EE42" s="270" t="str">
        <f ca="1">IF(EB$16=0,"",IF(AND(OFFSET(EB42,0,1)="Y",EC$16="Yes"),1,IF(OFFSET(EB42,0,1)="N",1,0)))</f>
        <v/>
      </c>
      <c r="EF42" s="188"/>
      <c r="EG42" s="268"/>
      <c r="EH42" s="269" t="s">
        <v>676</v>
      </c>
      <c r="EI42" s="279"/>
      <c r="EJ42" s="270" t="str">
        <f ca="1">IF(EG$16=0,"",IF(AND(OFFSET(EG42,0,1)="Y",EH$16="Yes"),1,IF(OFFSET(EG42,0,1)="N",1,0)))</f>
        <v/>
      </c>
      <c r="EK42" s="188"/>
      <c r="EL42" s="268"/>
      <c r="EM42" s="269" t="s">
        <v>676</v>
      </c>
      <c r="EN42" s="279"/>
      <c r="EO42" s="270" t="str">
        <f ca="1">IF(EL$16=0,"",IF(AND(OFFSET(EL42,0,1)="Y",EM$16="Yes"),1,IF(OFFSET(EL42,0,1)="N",1,0)))</f>
        <v/>
      </c>
      <c r="EP42" s="271"/>
      <c r="EQ42" s="509" t="str">
        <f ca="1">BP42</f>
        <v/>
      </c>
      <c r="ER42" s="509" t="str">
        <f t="shared" ref="ER42" ca="1" si="110">CL42</f>
        <v/>
      </c>
      <c r="ES42" s="509" t="str">
        <f t="shared" ref="ES42" ca="1" si="111">CT42</f>
        <v/>
      </c>
      <c r="ET42" s="509" t="str">
        <f t="shared" ref="ET42" si="112">DF42</f>
        <v/>
      </c>
      <c r="EU42" s="509" t="str">
        <f t="shared" ref="EU42" ca="1" si="113">DK42</f>
        <v/>
      </c>
      <c r="EV42" s="509" t="str">
        <f t="shared" ref="EV42" ca="1" si="114">DP42</f>
        <v/>
      </c>
      <c r="EW42" s="509" t="str">
        <f t="shared" ref="EW42" ca="1" si="115">DU42</f>
        <v/>
      </c>
      <c r="EX42" s="509" t="str">
        <f t="shared" ref="EX42" ca="1" si="116">DZ42</f>
        <v/>
      </c>
      <c r="EY42" s="509" t="str">
        <f t="shared" ref="EY42" ca="1" si="117">EE42</f>
        <v/>
      </c>
      <c r="EZ42" s="509" t="str">
        <f t="shared" ref="EZ42" ca="1" si="118">EJ42</f>
        <v/>
      </c>
      <c r="FA42" s="509" t="str">
        <f t="shared" ref="FA42" ca="1" si="119">EO42</f>
        <v/>
      </c>
      <c r="FC42" s="509">
        <f t="shared" ref="FC42" ca="1" si="120">COUNTA(EQ42:FA42)-COUNTBLANK(EQ42:FA42)</f>
        <v>0</v>
      </c>
      <c r="FD42" s="280">
        <f t="shared" ref="FD42" ca="1" si="121">SUM(EQ42:FA42)</f>
        <v>0</v>
      </c>
      <c r="FE42" s="280" t="str">
        <f t="shared" ref="FE42" ca="1" si="122">IF(AND(FC42=FD42,FD42&gt;0),"Show","Hide")</f>
        <v>Hide</v>
      </c>
      <c r="FF42" s="228"/>
      <c r="FG42" s="281"/>
      <c r="FH42" s="281"/>
      <c r="FI42" s="281"/>
      <c r="FJ42" s="281"/>
      <c r="FK42" s="281"/>
      <c r="FL42" s="281"/>
    </row>
    <row r="43" spans="1:168" ht="6" customHeight="1" x14ac:dyDescent="0.25">
      <c r="A43" s="28" t="s">
        <v>526</v>
      </c>
      <c r="C43" s="93"/>
      <c r="D43" s="128"/>
      <c r="E43" s="86"/>
      <c r="F43" s="589"/>
      <c r="G43" s="590"/>
      <c r="H43" s="590"/>
      <c r="I43" s="591"/>
      <c r="J43" s="96"/>
      <c r="K43" s="196"/>
      <c r="L43" s="127"/>
      <c r="M43" s="127"/>
      <c r="N43" s="127"/>
      <c r="O43" s="127"/>
      <c r="Q43" s="1"/>
      <c r="AE43" s="11"/>
      <c r="AF43" s="122"/>
      <c r="AG43" s="12" t="b">
        <f>AG42</f>
        <v>1</v>
      </c>
      <c r="AH43" s="12"/>
      <c r="AI43" s="168"/>
      <c r="AJ43" s="166"/>
      <c r="AK43" s="166"/>
      <c r="AL43" s="167"/>
      <c r="AM43" s="1"/>
      <c r="AN43" s="1"/>
      <c r="AO43" s="1"/>
      <c r="AP43" s="1"/>
      <c r="AQ43" s="1"/>
      <c r="AR43" s="1"/>
      <c r="AS43" s="1"/>
      <c r="AT43" s="230" t="str">
        <f t="shared" si="5"/>
        <v/>
      </c>
      <c r="AU43" s="231" t="str">
        <f t="shared" si="4"/>
        <v/>
      </c>
      <c r="AV43" s="227"/>
      <c r="AW43" s="230" t="str">
        <f>AW42</f>
        <v/>
      </c>
      <c r="AX43" s="227"/>
      <c r="AY43" s="230" t="str">
        <f>AY42</f>
        <v/>
      </c>
      <c r="AZ43" s="227"/>
      <c r="BA43" s="230" t="str">
        <f>BA42</f>
        <v/>
      </c>
      <c r="BB43" s="227"/>
      <c r="BC43" s="230" t="str">
        <f>BC42</f>
        <v/>
      </c>
      <c r="BD43" s="227"/>
      <c r="BE43" s="230" t="str">
        <f>BE42</f>
        <v/>
      </c>
      <c r="BF43" s="227"/>
      <c r="BG43" s="230" t="str">
        <f>BG42</f>
        <v/>
      </c>
      <c r="BH43" s="1"/>
      <c r="FE43" s="90" t="str">
        <f ca="1">FE42</f>
        <v>Hide</v>
      </c>
      <c r="FF43" s="228"/>
      <c r="FG43" s="281"/>
      <c r="FH43" s="281"/>
      <c r="FI43" s="281"/>
      <c r="FJ43" s="281"/>
      <c r="FK43" s="281"/>
      <c r="FL43" s="281"/>
    </row>
    <row r="44" spans="1:168" ht="13.8" thickBot="1" x14ac:dyDescent="0.3">
      <c r="A44" s="494"/>
      <c r="C44" s="602" t="s">
        <v>703</v>
      </c>
      <c r="D44" s="603"/>
      <c r="E44" s="603"/>
      <c r="F44" s="603"/>
      <c r="G44" s="603"/>
      <c r="H44" s="603"/>
      <c r="I44" s="603"/>
      <c r="J44" s="197"/>
      <c r="K44" s="198"/>
      <c r="L44" s="191"/>
      <c r="Q44" s="1"/>
      <c r="AE44" s="13"/>
      <c r="AF44" s="41"/>
      <c r="AG44" s="142"/>
      <c r="AH44" s="142"/>
      <c r="AJ44" s="142"/>
      <c r="AK44" s="162"/>
      <c r="AL44" s="163"/>
      <c r="AM44" s="1"/>
      <c r="AN44" s="1"/>
      <c r="AO44" s="1"/>
      <c r="AP44" s="228"/>
      <c r="AQ44" s="228"/>
      <c r="AR44" s="228"/>
      <c r="AS44" s="1"/>
      <c r="AT44" s="286">
        <v>0</v>
      </c>
      <c r="AU44" s="231" t="str">
        <f t="shared" si="4"/>
        <v/>
      </c>
      <c r="AV44" s="253">
        <f>Setup_Flag</f>
        <v>0</v>
      </c>
      <c r="AW44" s="127"/>
      <c r="AX44" s="253">
        <f>MR2_Flag</f>
        <v>0</v>
      </c>
      <c r="AY44" s="127"/>
      <c r="AZ44" s="253">
        <f>DP_Flag</f>
        <v>0</v>
      </c>
      <c r="BA44" s="127"/>
      <c r="BB44" s="253">
        <f>SS_Flag</f>
        <v>0</v>
      </c>
      <c r="BC44" s="127"/>
      <c r="BD44" s="253">
        <f>SP_Flag</f>
        <v>0</v>
      </c>
      <c r="BE44" s="127"/>
      <c r="BF44" s="253">
        <f>FM_Flag</f>
        <v>0</v>
      </c>
      <c r="BG44" s="127"/>
      <c r="BH44" s="1"/>
      <c r="FF44" s="228"/>
      <c r="FG44" s="281"/>
      <c r="FH44" s="281"/>
      <c r="FI44" s="281"/>
      <c r="FJ44" s="281"/>
      <c r="FK44" s="281"/>
      <c r="FL44" s="281"/>
    </row>
    <row r="45" spans="1:168" ht="6" customHeight="1" x14ac:dyDescent="0.25">
      <c r="A45" s="494"/>
      <c r="C45" s="510"/>
      <c r="D45" s="597"/>
      <c r="E45" s="597"/>
      <c r="F45" s="597"/>
      <c r="G45" s="597"/>
      <c r="H45" s="597"/>
      <c r="I45" s="597"/>
      <c r="J45" s="597"/>
      <c r="K45" s="192"/>
      <c r="Q45" s="1"/>
      <c r="AE45" s="8"/>
      <c r="AG45" s="5"/>
      <c r="AM45" s="1"/>
      <c r="AN45" s="1"/>
      <c r="AO45" s="228"/>
      <c r="AP45" s="228"/>
      <c r="AQ45" s="228"/>
      <c r="AR45" s="228"/>
      <c r="AS45" s="1"/>
      <c r="AT45" s="228"/>
      <c r="AU45" s="228"/>
      <c r="AV45" s="1"/>
      <c r="AW45" s="1"/>
      <c r="AX45" s="1"/>
      <c r="AY45" s="1"/>
      <c r="AZ45" s="1"/>
      <c r="BA45" s="1"/>
      <c r="BB45" s="1"/>
      <c r="BC45" s="1"/>
      <c r="BD45" s="1"/>
      <c r="BE45" s="1"/>
      <c r="BF45" s="1"/>
      <c r="BG45" s="1"/>
      <c r="BH45" s="1"/>
      <c r="FF45" s="228"/>
      <c r="FG45" s="281"/>
      <c r="FH45" s="281"/>
      <c r="FI45" s="281"/>
      <c r="FJ45" s="281"/>
      <c r="FK45" s="281"/>
      <c r="FL45" s="281"/>
    </row>
    <row r="46" spans="1:168" x14ac:dyDescent="0.25">
      <c r="A46" s="28" t="s">
        <v>546</v>
      </c>
      <c r="B46" s="214">
        <v>1</v>
      </c>
      <c r="C46" s="510"/>
      <c r="D46" s="598"/>
      <c r="E46" s="598"/>
      <c r="F46" s="598"/>
      <c r="G46" s="598"/>
      <c r="H46" s="598"/>
      <c r="I46" s="598"/>
      <c r="J46" s="598"/>
      <c r="K46" s="192"/>
      <c r="L46" s="84">
        <f>IF(OR(COUNTBLANK(L16:L44)-1=ROWS(POA:Note_Pad)-2,COUNTIF(L16:L44,"n/a")=ROWS(POA:Note_Pad)-2,COUNTBLANK(L16:L44)-1+COUNTIF(L16:L44,"n/a")=ROWS(POA:Note_Pad)-2),0,1)</f>
        <v>0</v>
      </c>
      <c r="M46" s="84">
        <f>IF(OR(COUNTBLANK(M16:M44)-1=ROWS(POA:Note_Pad)-2,COUNTIF(M16:M44,"n/a")=ROWS(POA:Note_Pad)-2,COUNTBLANK(M16:M44)-1+COUNTIF(M16:M44,"n/a")=ROWS(POA:Note_Pad)-2),0,1)</f>
        <v>0</v>
      </c>
      <c r="N46" s="84">
        <f>IF(OR(COUNTBLANK(N16:N44)-1=ROWS(POA:Note_Pad)-2,COUNTIF(N16:N44,"n/a")=ROWS(POA:Note_Pad)-2,COUNTBLANK(N16:N44)-1+COUNTIF(N16:N44,"n/a")=ROWS(POA:Note_Pad)-2),0,1)</f>
        <v>0</v>
      </c>
      <c r="O46" s="84">
        <f>IF(OR(COUNTBLANK(O16:O44)-1=ROWS(POA:Note_Pad)-2,COUNTIF(O16:O44,"n/a")=ROWS(POA:Note_Pad)-2,COUNTBLANK(O16:O44)-1+COUNTIF(O16:O44,"n/a")=ROWS(POA:Note_Pad)-2),0,1)</f>
        <v>0</v>
      </c>
      <c r="Q46" s="1"/>
      <c r="AM46" s="1"/>
      <c r="AN46" s="157">
        <f>D46</f>
        <v>0</v>
      </c>
      <c r="AO46" s="228"/>
      <c r="AP46" s="228"/>
      <c r="AQ46" s="228"/>
      <c r="AR46" s="228"/>
      <c r="AS46" s="1"/>
      <c r="AT46" s="228"/>
      <c r="AU46" s="228"/>
      <c r="AV46" s="1"/>
      <c r="AW46" s="1"/>
      <c r="AX46" s="1"/>
      <c r="AY46" s="1"/>
      <c r="AZ46" s="1"/>
      <c r="BA46" s="1"/>
      <c r="BB46" s="1"/>
      <c r="BC46" s="1"/>
      <c r="BD46" s="1"/>
      <c r="BE46" s="1"/>
      <c r="BF46" s="1"/>
      <c r="BG46" s="1"/>
      <c r="BH46" s="1"/>
      <c r="FF46" s="228"/>
      <c r="FG46" s="281"/>
      <c r="FH46" s="281"/>
      <c r="FI46" s="281"/>
      <c r="FJ46" s="281"/>
      <c r="FK46" s="281"/>
      <c r="FL46" s="281"/>
    </row>
    <row r="47" spans="1:168" ht="6" customHeight="1" x14ac:dyDescent="0.25">
      <c r="A47" s="494"/>
      <c r="C47" s="511"/>
      <c r="D47" s="599"/>
      <c r="E47" s="599"/>
      <c r="F47" s="599"/>
      <c r="G47" s="599"/>
      <c r="H47" s="599"/>
      <c r="I47" s="599"/>
      <c r="J47" s="599"/>
      <c r="K47" s="196"/>
      <c r="Q47" s="1"/>
      <c r="AM47" s="1"/>
      <c r="AN47" s="1"/>
      <c r="AO47" s="228"/>
      <c r="AP47" s="228"/>
      <c r="AQ47" s="228"/>
      <c r="AR47" s="228"/>
      <c r="AS47" s="1"/>
      <c r="AT47" s="228"/>
      <c r="AU47" s="228"/>
      <c r="AV47" s="1"/>
      <c r="AW47" s="1"/>
      <c r="AX47" s="1"/>
      <c r="AY47" s="1"/>
      <c r="AZ47" s="1"/>
      <c r="BA47" s="1"/>
      <c r="BB47" s="1"/>
      <c r="BC47" s="1"/>
      <c r="BD47" s="1"/>
      <c r="BE47" s="1"/>
      <c r="BF47" s="1"/>
      <c r="BG47" s="1"/>
      <c r="BH47" s="1"/>
      <c r="FF47" s="228"/>
      <c r="FG47" s="281"/>
      <c r="FH47" s="281"/>
      <c r="FI47" s="281"/>
      <c r="FJ47" s="281"/>
      <c r="FK47" s="281"/>
      <c r="FL47" s="281"/>
    </row>
    <row r="48" spans="1:168" x14ac:dyDescent="0.25">
      <c r="A48" s="494"/>
      <c r="C48" s="62"/>
      <c r="D48" s="62"/>
      <c r="E48" s="62"/>
      <c r="F48" s="62"/>
      <c r="G48" s="62"/>
      <c r="H48" s="62"/>
      <c r="I48" s="62"/>
      <c r="J48" s="62"/>
      <c r="Q48" s="1"/>
      <c r="AM48" s="1"/>
      <c r="AN48" s="1"/>
      <c r="AO48" s="228"/>
      <c r="AP48" s="228"/>
      <c r="AQ48" s="228"/>
      <c r="AR48" s="228"/>
      <c r="AS48" s="1"/>
      <c r="AT48" s="228"/>
      <c r="AU48" s="228"/>
      <c r="AV48" s="1"/>
      <c r="AW48" s="1"/>
      <c r="AX48" s="1"/>
      <c r="AY48" s="1"/>
      <c r="AZ48" s="1"/>
      <c r="BA48" s="1"/>
      <c r="BB48" s="1"/>
      <c r="BC48" s="1"/>
      <c r="BD48" s="1"/>
      <c r="BE48" s="1"/>
      <c r="BF48" s="1"/>
      <c r="BG48" s="1"/>
      <c r="BH48" s="1"/>
      <c r="FF48" s="228"/>
      <c r="FG48" s="281"/>
      <c r="FH48" s="281"/>
      <c r="FI48" s="281"/>
      <c r="FJ48" s="281"/>
      <c r="FK48" s="281"/>
      <c r="FL48" s="281"/>
    </row>
    <row r="49" spans="1:168" ht="4.2" customHeight="1" x14ac:dyDescent="0.25">
      <c r="A49" s="494"/>
      <c r="B49" s="1"/>
      <c r="C49" s="1"/>
      <c r="D49" s="2"/>
      <c r="E49" s="2"/>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228"/>
      <c r="AP49" s="228"/>
      <c r="AQ49" s="228"/>
      <c r="AR49" s="228"/>
      <c r="AS49" s="1"/>
      <c r="AT49" s="228"/>
      <c r="AU49" s="228"/>
      <c r="AV49" s="1"/>
      <c r="AW49" s="1"/>
      <c r="AX49" s="1"/>
      <c r="AY49" s="1"/>
      <c r="AZ49" s="1"/>
      <c r="BA49" s="1"/>
      <c r="BB49" s="1"/>
      <c r="BC49" s="1"/>
      <c r="BD49" s="1"/>
      <c r="BE49" s="1"/>
      <c r="BF49" s="1"/>
      <c r="BG49" s="1"/>
      <c r="BH49" s="1"/>
      <c r="BI49" s="1"/>
      <c r="BJ49" s="228"/>
      <c r="BK49" s="228"/>
      <c r="BL49" s="1"/>
      <c r="BM49" s="1"/>
      <c r="BN49" s="1"/>
      <c r="BO49" s="1"/>
      <c r="BP49" s="1"/>
      <c r="BQ49" s="1"/>
      <c r="BR49" s="1"/>
      <c r="BS49" s="1"/>
      <c r="BT49" s="1"/>
      <c r="BU49" s="1"/>
      <c r="BV49" s="1"/>
      <c r="BW49" s="1"/>
      <c r="BX49" s="1"/>
      <c r="BY49" s="1"/>
      <c r="BZ49" s="1"/>
      <c r="CA49" s="281"/>
      <c r="CB49" s="281"/>
      <c r="CC49" s="281"/>
      <c r="CD49" s="281"/>
      <c r="CE49" s="281"/>
      <c r="CF49" s="281"/>
      <c r="CG49" s="281"/>
      <c r="CH49" s="281"/>
      <c r="CI49" s="281"/>
      <c r="CJ49" s="281"/>
      <c r="CK49" s="281"/>
      <c r="CL49" s="281"/>
      <c r="CM49" s="281"/>
      <c r="CN49" s="281"/>
      <c r="CO49" s="281"/>
      <c r="CP49" s="281"/>
      <c r="CQ49" s="281"/>
      <c r="CR49" s="281"/>
      <c r="CS49" s="281"/>
      <c r="CT49" s="281"/>
      <c r="CU49" s="281"/>
      <c r="CV49" s="281"/>
      <c r="CW49" s="281"/>
      <c r="CX49" s="281"/>
      <c r="CY49" s="281"/>
      <c r="CZ49" s="281"/>
      <c r="DA49" s="281"/>
      <c r="DB49" s="281"/>
      <c r="DC49" s="281"/>
      <c r="DD49" s="281"/>
      <c r="DE49" s="281"/>
      <c r="DF49" s="281"/>
      <c r="DG49" s="281"/>
      <c r="DH49" s="281"/>
      <c r="DI49" s="281"/>
      <c r="DJ49" s="281"/>
      <c r="DK49" s="281"/>
      <c r="DL49" s="281"/>
      <c r="DM49" s="281"/>
      <c r="DN49" s="281"/>
      <c r="DO49" s="281"/>
      <c r="DP49" s="281"/>
      <c r="DQ49" s="281"/>
      <c r="DR49" s="281"/>
      <c r="DS49" s="281"/>
      <c r="DT49" s="281"/>
      <c r="DU49" s="281"/>
      <c r="DV49" s="281"/>
      <c r="DW49" s="281"/>
      <c r="DX49" s="281"/>
      <c r="DY49" s="281"/>
      <c r="DZ49" s="281"/>
      <c r="EA49" s="281"/>
      <c r="EB49" s="281"/>
      <c r="EC49" s="281"/>
      <c r="ED49" s="281"/>
      <c r="EE49" s="281"/>
      <c r="EF49" s="281"/>
      <c r="EG49" s="281"/>
      <c r="EH49" s="281"/>
      <c r="EI49" s="281"/>
      <c r="EJ49" s="281"/>
      <c r="EK49" s="281"/>
      <c r="EL49" s="281"/>
      <c r="EM49" s="281"/>
      <c r="EN49" s="281"/>
      <c r="EO49" s="281"/>
      <c r="EP49" s="281"/>
      <c r="EQ49" s="281"/>
      <c r="ER49" s="281"/>
      <c r="ES49" s="281"/>
      <c r="ET49" s="281"/>
      <c r="EU49" s="281"/>
      <c r="EV49" s="281"/>
      <c r="EW49" s="281"/>
      <c r="EX49" s="281"/>
      <c r="EY49" s="281"/>
      <c r="EZ49" s="281"/>
      <c r="FA49" s="281"/>
      <c r="FB49" s="281"/>
      <c r="FC49" s="281"/>
      <c r="FD49" s="281"/>
      <c r="FE49" s="281"/>
      <c r="FF49" s="281"/>
      <c r="FG49" s="281"/>
      <c r="FH49" s="281"/>
      <c r="FI49" s="281"/>
      <c r="FJ49" s="281"/>
      <c r="FK49" s="281"/>
      <c r="FL49" s="281"/>
    </row>
    <row r="50" spans="1:168" x14ac:dyDescent="0.25">
      <c r="A50" s="494"/>
      <c r="B50" s="494"/>
      <c r="C50" s="222" t="s">
        <v>704</v>
      </c>
      <c r="D50" s="2"/>
      <c r="E50" s="2"/>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228"/>
      <c r="AP50" s="228"/>
      <c r="AQ50" s="228"/>
      <c r="AR50" s="228"/>
      <c r="AS50" s="1"/>
      <c r="AT50" s="228"/>
      <c r="AU50" s="228"/>
      <c r="AV50" s="1"/>
      <c r="AW50" s="1"/>
      <c r="AX50" s="1"/>
      <c r="AY50" s="1"/>
      <c r="AZ50" s="1"/>
      <c r="BA50" s="1"/>
      <c r="BB50" s="1"/>
      <c r="BC50" s="1"/>
      <c r="BD50" s="1"/>
      <c r="BE50" s="1"/>
      <c r="BF50" s="1"/>
      <c r="BG50" s="1"/>
      <c r="BH50" s="1"/>
      <c r="BI50" s="1"/>
      <c r="BJ50" s="228"/>
      <c r="BK50" s="228"/>
      <c r="BL50" s="1"/>
      <c r="BM50" s="1"/>
      <c r="BN50" s="1"/>
      <c r="BO50" s="1"/>
      <c r="BP50" s="1"/>
      <c r="BQ50" s="1"/>
      <c r="BR50" s="1"/>
      <c r="BS50" s="1"/>
      <c r="BT50" s="1"/>
      <c r="BU50" s="1"/>
      <c r="BV50" s="1"/>
      <c r="BW50" s="1"/>
      <c r="BX50" s="1"/>
      <c r="BY50" s="1"/>
      <c r="BZ50" s="1"/>
      <c r="CA50" s="281"/>
      <c r="CB50" s="281"/>
      <c r="CC50" s="281"/>
      <c r="CD50" s="281"/>
      <c r="CE50" s="281"/>
      <c r="CF50" s="281"/>
      <c r="CG50" s="281"/>
      <c r="CH50" s="281"/>
      <c r="CI50" s="281"/>
      <c r="CJ50" s="281"/>
      <c r="CK50" s="281"/>
      <c r="CL50" s="281"/>
      <c r="CM50" s="281"/>
      <c r="CN50" s="281"/>
      <c r="CO50" s="281"/>
      <c r="CP50" s="281"/>
      <c r="CQ50" s="281"/>
      <c r="CR50" s="281"/>
      <c r="CS50" s="281"/>
      <c r="CT50" s="281"/>
      <c r="CU50" s="281"/>
      <c r="CV50" s="281"/>
      <c r="CW50" s="281"/>
      <c r="CX50" s="281"/>
      <c r="CY50" s="281"/>
      <c r="CZ50" s="281"/>
      <c r="DA50" s="281"/>
      <c r="DB50" s="281"/>
      <c r="DC50" s="281"/>
      <c r="DD50" s="281"/>
      <c r="DE50" s="281"/>
      <c r="DF50" s="281"/>
      <c r="DG50" s="281"/>
      <c r="DH50" s="281"/>
      <c r="DI50" s="281"/>
      <c r="DJ50" s="281"/>
      <c r="DK50" s="281"/>
      <c r="DL50" s="281"/>
      <c r="DM50" s="281"/>
      <c r="DN50" s="281"/>
      <c r="DO50" s="281"/>
      <c r="DP50" s="281"/>
      <c r="DQ50" s="281"/>
      <c r="DR50" s="281"/>
      <c r="DS50" s="281"/>
      <c r="DT50" s="281"/>
      <c r="DU50" s="281"/>
      <c r="DV50" s="281"/>
      <c r="DW50" s="281"/>
      <c r="DX50" s="281"/>
      <c r="DY50" s="281"/>
      <c r="DZ50" s="281"/>
      <c r="EA50" s="281"/>
      <c r="EB50" s="281"/>
      <c r="EC50" s="281"/>
      <c r="ED50" s="281"/>
      <c r="EE50" s="281"/>
      <c r="EF50" s="281"/>
      <c r="EG50" s="281"/>
      <c r="EH50" s="281"/>
      <c r="EI50" s="281"/>
      <c r="EJ50" s="281"/>
      <c r="EK50" s="281"/>
      <c r="EL50" s="281"/>
      <c r="EM50" s="281"/>
      <c r="EN50" s="281"/>
      <c r="EO50" s="281"/>
      <c r="EP50" s="281"/>
      <c r="EQ50" s="281"/>
      <c r="ER50" s="281"/>
      <c r="ES50" s="281"/>
      <c r="ET50" s="281"/>
      <c r="EU50" s="281"/>
      <c r="EV50" s="281"/>
      <c r="EW50" s="281"/>
      <c r="EX50" s="281"/>
      <c r="EY50" s="281"/>
      <c r="EZ50" s="281"/>
      <c r="FA50" s="281"/>
      <c r="FB50" s="281"/>
      <c r="FC50" s="281"/>
      <c r="FD50" s="281"/>
      <c r="FE50" s="281"/>
      <c r="FF50" s="281"/>
      <c r="FG50" s="281"/>
      <c r="FH50" s="281"/>
      <c r="FI50" s="281"/>
      <c r="FJ50" s="281"/>
      <c r="FK50" s="281"/>
      <c r="FL50" s="281"/>
    </row>
    <row r="51" spans="1:168" x14ac:dyDescent="0.25">
      <c r="A51" s="494"/>
      <c r="B51" s="1"/>
      <c r="C51" s="1"/>
      <c r="D51" s="2"/>
      <c r="E51" s="2"/>
      <c r="F51" s="1"/>
      <c r="G51" s="1"/>
      <c r="H51" s="1"/>
      <c r="I51" s="1"/>
      <c r="J51" s="1"/>
      <c r="K51" s="1"/>
      <c r="L51" s="1"/>
      <c r="M51" s="1"/>
      <c r="N51" s="1"/>
      <c r="O51" s="1"/>
      <c r="P51" s="1"/>
      <c r="Q51" s="1"/>
      <c r="R51" s="1"/>
      <c r="S51" s="1"/>
      <c r="T51" s="1"/>
      <c r="U51" s="1"/>
      <c r="V51" s="1"/>
      <c r="W51" s="217">
        <f>SUM(W13:W16)</f>
        <v>0</v>
      </c>
      <c r="X51" s="1"/>
      <c r="Y51" s="1"/>
      <c r="Z51" s="1"/>
      <c r="AA51" s="1"/>
      <c r="AB51" s="1"/>
      <c r="AC51" s="1"/>
      <c r="AD51" s="1"/>
      <c r="AE51" s="217">
        <f>COUNTIF(POA_Y,TRUE)</f>
        <v>0</v>
      </c>
      <c r="AF51" s="217">
        <f>COUNTIF(POA_N,TRUE)</f>
        <v>0</v>
      </c>
      <c r="AG51" s="217">
        <f>COUNTIF(Eval_1,TRUE)</f>
        <v>27</v>
      </c>
      <c r="AH51" s="1"/>
      <c r="AI51" s="1"/>
      <c r="AJ51" s="1"/>
      <c r="AK51" s="1"/>
      <c r="AL51" s="1"/>
      <c r="AM51" s="217">
        <f>COUNTA(Cause_Codes)</f>
        <v>0</v>
      </c>
      <c r="AN51" s="1" t="s">
        <v>705</v>
      </c>
      <c r="AO51" s="228"/>
      <c r="AP51" s="228"/>
      <c r="AQ51" s="228"/>
      <c r="AR51" s="228"/>
      <c r="AS51" s="1"/>
      <c r="AT51" s="228"/>
      <c r="AU51" s="228"/>
      <c r="AV51" s="231">
        <f>(COUNTA(AV16:AV44)-2)+(COUNTBLANK(Show_Setup)-2)/3</f>
        <v>9</v>
      </c>
      <c r="AW51" s="1"/>
      <c r="AX51" s="231">
        <f>(COUNTA(AX16:AX44)-2)+(COUNTBLANK(Show_MR2)-2)/3</f>
        <v>9</v>
      </c>
      <c r="AY51" s="1"/>
      <c r="AZ51" s="231">
        <f>(COUNTA(AZ16:AZ44)-2)+(COUNTBLANK(Show_DP)-2)/3</f>
        <v>9</v>
      </c>
      <c r="BA51" s="1"/>
      <c r="BB51" s="231">
        <f>(COUNTA(BB16:BB44)-2)+(COUNTBLANK(Show_SS)-2)/3</f>
        <v>9</v>
      </c>
      <c r="BC51" s="1"/>
      <c r="BD51" s="231">
        <f>(COUNTA(BD16:BD44)-2)+(COUNTBLANK(Show_SP)-2)/3</f>
        <v>9</v>
      </c>
      <c r="BE51" s="1"/>
      <c r="BF51" s="231">
        <f>(COUNTA(BF16:BF44)-2)+(COUNTBLANK(Show_FM)-2)/3</f>
        <v>9</v>
      </c>
      <c r="BG51" s="1"/>
      <c r="BH51" s="1"/>
      <c r="BI51" s="1"/>
      <c r="BJ51" s="228"/>
      <c r="BK51" s="228"/>
      <c r="BL51" s="1"/>
      <c r="BM51" s="1"/>
      <c r="BN51" s="1"/>
      <c r="BO51" s="1"/>
      <c r="BP51" s="1"/>
      <c r="BQ51" s="1"/>
      <c r="BR51" s="1"/>
      <c r="BS51" s="1"/>
      <c r="BT51" s="1"/>
      <c r="BU51" s="1"/>
      <c r="BV51" s="1"/>
      <c r="BW51" s="1"/>
      <c r="BX51" s="1"/>
      <c r="BY51" s="1"/>
      <c r="BZ51" s="1"/>
      <c r="CA51" s="281"/>
      <c r="CB51" s="281"/>
      <c r="CC51" s="281"/>
      <c r="CD51" s="281"/>
      <c r="CE51" s="281"/>
      <c r="CF51" s="281"/>
      <c r="CG51" s="281"/>
      <c r="CH51" s="281"/>
      <c r="CI51" s="281"/>
      <c r="CJ51" s="281"/>
      <c r="CK51" s="281"/>
      <c r="CL51" s="281"/>
      <c r="CM51" s="281"/>
      <c r="CN51" s="281"/>
      <c r="CO51" s="281"/>
      <c r="CP51" s="281"/>
      <c r="CQ51" s="281"/>
      <c r="CR51" s="281"/>
      <c r="CS51" s="281"/>
      <c r="CT51" s="281"/>
      <c r="CU51" s="281"/>
      <c r="CV51" s="281"/>
      <c r="CW51" s="281"/>
      <c r="CX51" s="281"/>
      <c r="CY51" s="281"/>
      <c r="CZ51" s="281"/>
      <c r="DA51" s="281"/>
      <c r="DB51" s="281"/>
      <c r="DC51" s="281"/>
      <c r="DD51" s="281"/>
      <c r="DE51" s="281"/>
      <c r="DF51" s="281"/>
      <c r="DG51" s="281"/>
      <c r="DH51" s="281"/>
      <c r="DI51" s="281"/>
      <c r="DJ51" s="281"/>
      <c r="DK51" s="281"/>
      <c r="DL51" s="281"/>
      <c r="DM51" s="281"/>
      <c r="DN51" s="281"/>
      <c r="DO51" s="281"/>
      <c r="DP51" s="281"/>
      <c r="DQ51" s="281"/>
      <c r="DR51" s="281"/>
      <c r="DS51" s="281"/>
      <c r="DT51" s="281"/>
      <c r="DU51" s="281"/>
      <c r="DV51" s="281"/>
      <c r="DW51" s="281"/>
      <c r="DX51" s="281"/>
      <c r="DY51" s="281"/>
      <c r="DZ51" s="281"/>
      <c r="EA51" s="281"/>
      <c r="EB51" s="281"/>
      <c r="EC51" s="281"/>
      <c r="ED51" s="281"/>
      <c r="EE51" s="281"/>
      <c r="EF51" s="281"/>
      <c r="EG51" s="281"/>
      <c r="EH51" s="281"/>
      <c r="EI51" s="281"/>
      <c r="EJ51" s="281"/>
      <c r="EK51" s="281"/>
      <c r="EL51" s="281"/>
      <c r="EM51" s="281"/>
      <c r="EN51" s="281"/>
      <c r="EO51" s="281"/>
      <c r="EP51" s="281"/>
      <c r="EQ51" s="281"/>
      <c r="ER51" s="281"/>
      <c r="ES51" s="281"/>
      <c r="ET51" s="281"/>
      <c r="EU51" s="281"/>
      <c r="EV51" s="281"/>
      <c r="EW51" s="281"/>
      <c r="EX51" s="281"/>
      <c r="EY51" s="281"/>
      <c r="EZ51" s="281"/>
      <c r="FA51" s="281"/>
      <c r="FB51" s="281"/>
      <c r="FC51" s="281"/>
      <c r="FD51" s="281"/>
      <c r="FE51" s="281"/>
      <c r="FF51" s="281"/>
      <c r="FG51" s="281"/>
      <c r="FH51" s="281"/>
      <c r="FI51" s="281"/>
      <c r="FJ51" s="281"/>
      <c r="FK51" s="281"/>
      <c r="FL51" s="281"/>
    </row>
    <row r="52" spans="1:168" x14ac:dyDescent="0.25">
      <c r="A52" s="494"/>
      <c r="B52" s="1"/>
      <c r="C52" s="1"/>
      <c r="D52" s="2"/>
      <c r="E52" s="2"/>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217">
        <f>SUM(ST)+SUM(PA)+SUM(CA)</f>
        <v>0</v>
      </c>
      <c r="AN52" s="1" t="s">
        <v>706</v>
      </c>
      <c r="AO52" s="228"/>
      <c r="AP52" s="228"/>
      <c r="AQ52" s="228"/>
      <c r="AR52" s="228"/>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281"/>
      <c r="CB52" s="281"/>
      <c r="CC52" s="281"/>
      <c r="CD52" s="281"/>
      <c r="CE52" s="281"/>
      <c r="CF52" s="281"/>
      <c r="CG52" s="281"/>
      <c r="CH52" s="281"/>
      <c r="CI52" s="281"/>
      <c r="CJ52" s="281"/>
      <c r="CK52" s="281"/>
      <c r="CL52" s="281"/>
      <c r="CM52" s="281"/>
      <c r="CN52" s="281"/>
      <c r="CO52" s="281"/>
      <c r="CP52" s="281"/>
      <c r="CQ52" s="281"/>
      <c r="CR52" s="281"/>
      <c r="CS52" s="281"/>
      <c r="CT52" s="281"/>
      <c r="CU52" s="281"/>
      <c r="CV52" s="281"/>
      <c r="CW52" s="281"/>
      <c r="CX52" s="281"/>
      <c r="CY52" s="281"/>
      <c r="CZ52" s="281"/>
      <c r="DA52" s="281"/>
      <c r="DB52" s="281"/>
      <c r="DC52" s="281"/>
      <c r="DD52" s="281"/>
      <c r="DE52" s="281"/>
      <c r="DF52" s="281"/>
      <c r="DG52" s="281"/>
      <c r="DH52" s="281"/>
      <c r="DI52" s="281"/>
      <c r="DJ52" s="281"/>
      <c r="DK52" s="281"/>
      <c r="DL52" s="281"/>
      <c r="DM52" s="281"/>
      <c r="DN52" s="281"/>
      <c r="DO52" s="281"/>
      <c r="DP52" s="281"/>
      <c r="DQ52" s="281"/>
      <c r="DR52" s="281"/>
      <c r="DS52" s="281"/>
      <c r="DT52" s="281"/>
      <c r="DU52" s="281"/>
      <c r="DV52" s="281"/>
      <c r="DW52" s="281"/>
      <c r="DX52" s="281"/>
      <c r="DY52" s="281"/>
      <c r="DZ52" s="281"/>
      <c r="EA52" s="281"/>
      <c r="EB52" s="281"/>
      <c r="EC52" s="281"/>
      <c r="ED52" s="281"/>
      <c r="EE52" s="281"/>
      <c r="EF52" s="281"/>
      <c r="EG52" s="281"/>
      <c r="EH52" s="281"/>
      <c r="EI52" s="281"/>
      <c r="EJ52" s="281"/>
      <c r="EK52" s="281"/>
      <c r="EL52" s="281"/>
      <c r="EM52" s="281"/>
      <c r="EN52" s="281"/>
      <c r="EO52" s="281"/>
      <c r="EP52" s="281"/>
      <c r="EQ52" s="281"/>
      <c r="ER52" s="281"/>
      <c r="ES52" s="281"/>
      <c r="ET52" s="281"/>
      <c r="EU52" s="281"/>
      <c r="EV52" s="281"/>
      <c r="EW52" s="281"/>
      <c r="EX52" s="281"/>
      <c r="EY52" s="281"/>
      <c r="EZ52" s="281"/>
      <c r="FA52" s="281"/>
      <c r="FB52" s="281"/>
      <c r="FC52" s="281"/>
      <c r="FD52" s="281"/>
      <c r="FE52" s="281"/>
      <c r="FF52" s="281"/>
      <c r="FG52" s="281"/>
      <c r="FH52" s="281"/>
      <c r="FI52" s="281"/>
      <c r="FJ52" s="281"/>
      <c r="FK52" s="281"/>
      <c r="FL52" s="281"/>
    </row>
    <row r="53" spans="1:168" x14ac:dyDescent="0.25">
      <c r="A53" s="494"/>
      <c r="B53" s="1"/>
      <c r="C53" s="1"/>
      <c r="D53" s="2"/>
      <c r="E53" s="2"/>
      <c r="F53" s="1"/>
      <c r="G53" s="1"/>
      <c r="H53" s="1"/>
      <c r="I53" s="1"/>
      <c r="J53" s="1"/>
      <c r="K53" s="1"/>
      <c r="L53" s="1"/>
      <c r="M53" s="1"/>
      <c r="N53" s="1"/>
      <c r="O53" s="1"/>
      <c r="P53" s="1"/>
      <c r="Q53" s="1"/>
      <c r="R53" s="1"/>
      <c r="S53" s="1"/>
      <c r="T53" s="1"/>
      <c r="U53" s="1"/>
      <c r="V53" s="1"/>
      <c r="W53" s="217">
        <f>Find_1</f>
        <v>0</v>
      </c>
      <c r="X53" s="1"/>
      <c r="Y53" s="1"/>
      <c r="Z53" s="1"/>
      <c r="AA53" s="1"/>
      <c r="AB53" s="1"/>
      <c r="AC53" s="1"/>
      <c r="AD53" s="1"/>
      <c r="AE53" s="1"/>
      <c r="AF53" s="1"/>
      <c r="AG53" s="1"/>
      <c r="AH53" s="1"/>
      <c r="AI53" s="1"/>
      <c r="AJ53" s="1"/>
      <c r="AK53" s="1"/>
      <c r="AL53" s="1"/>
      <c r="AM53" s="217">
        <f>SUM(COUNTIF(Cause_Codes,"{C08a}"),COUNTIF(Cause_Codes,"{C08b}"),COUNTIF(Cause_Codes,"{C08c}"),COUNTIF(Cause_Codes,"{C08d}"),COUNTIF(Cause_Codes,"{C08e}"),COUNTIF(Cause_Codes,"{C08f}"))-COUNTA(CC08_Practices)</f>
        <v>0</v>
      </c>
      <c r="AN53" s="1" t="s">
        <v>707</v>
      </c>
      <c r="AO53" s="228"/>
      <c r="AP53" s="228"/>
      <c r="AQ53" s="228"/>
      <c r="AR53" s="228"/>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281"/>
      <c r="CB53" s="281"/>
      <c r="CC53" s="281"/>
      <c r="CD53" s="281"/>
      <c r="CE53" s="281"/>
      <c r="CF53" s="281"/>
      <c r="CG53" s="281"/>
      <c r="CH53" s="281"/>
      <c r="CI53" s="281"/>
      <c r="CJ53" s="281"/>
      <c r="CK53" s="281"/>
      <c r="CL53" s="281"/>
      <c r="CM53" s="281"/>
      <c r="CN53" s="281"/>
      <c r="CO53" s="281"/>
      <c r="CP53" s="281"/>
      <c r="CQ53" s="281"/>
      <c r="CR53" s="281"/>
      <c r="CS53" s="281"/>
      <c r="CT53" s="281"/>
      <c r="CU53" s="281"/>
      <c r="CV53" s="281"/>
      <c r="CW53" s="281"/>
      <c r="CX53" s="281"/>
      <c r="CY53" s="281"/>
      <c r="CZ53" s="281"/>
      <c r="DA53" s="281"/>
      <c r="DB53" s="281"/>
      <c r="DC53" s="281"/>
      <c r="DD53" s="281"/>
      <c r="DE53" s="281"/>
      <c r="DF53" s="281"/>
      <c r="DG53" s="281"/>
      <c r="DH53" s="281"/>
      <c r="DI53" s="281"/>
      <c r="DJ53" s="281"/>
      <c r="DK53" s="281"/>
      <c r="DL53" s="281"/>
      <c r="DM53" s="281"/>
      <c r="DN53" s="281"/>
      <c r="DO53" s="281"/>
      <c r="DP53" s="281"/>
      <c r="DQ53" s="281"/>
      <c r="DR53" s="281"/>
      <c r="DS53" s="281"/>
      <c r="DT53" s="281"/>
      <c r="DU53" s="281"/>
      <c r="DV53" s="281"/>
      <c r="DW53" s="281"/>
      <c r="DX53" s="281"/>
      <c r="DY53" s="281"/>
      <c r="DZ53" s="281"/>
      <c r="EA53" s="281"/>
      <c r="EB53" s="281"/>
      <c r="EC53" s="281"/>
      <c r="ED53" s="281"/>
      <c r="EE53" s="281"/>
      <c r="EF53" s="281"/>
      <c r="EG53" s="281"/>
      <c r="EH53" s="281"/>
      <c r="EI53" s="281"/>
      <c r="EJ53" s="281"/>
      <c r="EK53" s="281"/>
      <c r="EL53" s="281"/>
      <c r="EM53" s="281"/>
      <c r="EN53" s="281"/>
      <c r="EO53" s="281"/>
      <c r="EP53" s="281"/>
      <c r="EQ53" s="281"/>
      <c r="ER53" s="281"/>
      <c r="ES53" s="281"/>
      <c r="ET53" s="281"/>
      <c r="EU53" s="281"/>
      <c r="EV53" s="281"/>
      <c r="EW53" s="281"/>
      <c r="EX53" s="281"/>
      <c r="EY53" s="281"/>
      <c r="EZ53" s="281"/>
      <c r="FA53" s="281"/>
      <c r="FB53" s="281"/>
      <c r="FC53" s="281"/>
      <c r="FD53" s="281"/>
      <c r="FE53" s="281"/>
      <c r="FF53" s="281"/>
      <c r="FG53" s="281"/>
      <c r="FH53" s="281"/>
      <c r="FI53" s="281"/>
      <c r="FJ53" s="281"/>
      <c r="FK53" s="281"/>
      <c r="FL53" s="281"/>
    </row>
    <row r="54" spans="1:168" x14ac:dyDescent="0.25">
      <c r="A54" s="494"/>
      <c r="B54" s="1"/>
      <c r="C54" s="1"/>
      <c r="D54" s="2"/>
      <c r="E54" s="2"/>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217">
        <f>SUM(COUNTIF(Cause_Codes,"{C99}"),COUNTIF(Cause_Codes,"{S99}"))-COUNTA(Others)</f>
        <v>0</v>
      </c>
      <c r="AN54" s="1" t="s">
        <v>708</v>
      </c>
      <c r="AO54" s="228"/>
      <c r="AP54" s="228"/>
      <c r="AQ54" s="228"/>
      <c r="AR54" s="228"/>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281"/>
      <c r="CB54" s="281"/>
      <c r="CC54" s="281"/>
      <c r="CD54" s="281"/>
      <c r="CE54" s="281"/>
      <c r="CF54" s="281"/>
      <c r="CG54" s="281"/>
      <c r="CH54" s="281"/>
      <c r="CI54" s="281"/>
      <c r="CJ54" s="281"/>
      <c r="CK54" s="281"/>
      <c r="CL54" s="281"/>
      <c r="CM54" s="281"/>
      <c r="CN54" s="281"/>
      <c r="CO54" s="281"/>
      <c r="CP54" s="281"/>
      <c r="CQ54" s="281"/>
      <c r="CR54" s="281"/>
      <c r="CS54" s="281"/>
      <c r="CT54" s="281"/>
      <c r="CU54" s="281"/>
      <c r="CV54" s="281"/>
      <c r="CW54" s="281"/>
      <c r="CX54" s="281"/>
      <c r="CY54" s="281"/>
      <c r="CZ54" s="281"/>
      <c r="DA54" s="281"/>
      <c r="DB54" s="281"/>
      <c r="DC54" s="281"/>
      <c r="DD54" s="281"/>
      <c r="DE54" s="281"/>
      <c r="DF54" s="281"/>
      <c r="DG54" s="281"/>
      <c r="DH54" s="281"/>
      <c r="DI54" s="281"/>
      <c r="DJ54" s="281"/>
      <c r="DK54" s="281"/>
      <c r="DL54" s="281"/>
      <c r="DM54" s="281"/>
      <c r="DN54" s="281"/>
      <c r="DO54" s="281"/>
      <c r="DP54" s="281"/>
      <c r="DQ54" s="281"/>
      <c r="DR54" s="281"/>
      <c r="DS54" s="281"/>
      <c r="DT54" s="281"/>
      <c r="DU54" s="281"/>
      <c r="DV54" s="281"/>
      <c r="DW54" s="281"/>
      <c r="DX54" s="281"/>
      <c r="DY54" s="281"/>
      <c r="DZ54" s="281"/>
      <c r="EA54" s="281"/>
      <c r="EB54" s="281"/>
      <c r="EC54" s="281"/>
      <c r="ED54" s="281"/>
      <c r="EE54" s="281"/>
      <c r="EF54" s="281"/>
      <c r="EG54" s="281"/>
      <c r="EH54" s="281"/>
      <c r="EI54" s="281"/>
      <c r="EJ54" s="281"/>
      <c r="EK54" s="281"/>
      <c r="EL54" s="281"/>
      <c r="EM54" s="281"/>
      <c r="EN54" s="281"/>
      <c r="EO54" s="281"/>
      <c r="EP54" s="281"/>
      <c r="EQ54" s="281"/>
      <c r="ER54" s="281"/>
      <c r="ES54" s="281"/>
      <c r="ET54" s="281"/>
      <c r="EU54" s="281"/>
      <c r="EV54" s="281"/>
      <c r="EW54" s="281"/>
      <c r="EX54" s="281"/>
      <c r="EY54" s="281"/>
      <c r="EZ54" s="281"/>
      <c r="FA54" s="281"/>
      <c r="FB54" s="281"/>
      <c r="FC54" s="281"/>
      <c r="FD54" s="281"/>
      <c r="FE54" s="281"/>
      <c r="FF54" s="281"/>
      <c r="FG54" s="281"/>
      <c r="FH54" s="281"/>
      <c r="FI54" s="281"/>
      <c r="FJ54" s="281"/>
      <c r="FK54" s="281"/>
      <c r="FL54" s="281"/>
    </row>
    <row r="55" spans="1:168" x14ac:dyDescent="0.25">
      <c r="A55" s="494"/>
      <c r="B55" s="1"/>
      <c r="C55" s="1"/>
      <c r="D55" s="2"/>
      <c r="E55" s="2"/>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228"/>
      <c r="AP55" s="228"/>
      <c r="AQ55" s="228"/>
      <c r="AR55" s="228"/>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281"/>
      <c r="CB55" s="281"/>
      <c r="CC55" s="281"/>
      <c r="CD55" s="281"/>
      <c r="CE55" s="281"/>
      <c r="CF55" s="281"/>
      <c r="CG55" s="281"/>
      <c r="CH55" s="281"/>
      <c r="CI55" s="281"/>
      <c r="CJ55" s="281"/>
      <c r="CK55" s="281"/>
      <c r="CL55" s="281"/>
      <c r="CM55" s="281"/>
      <c r="CN55" s="281"/>
      <c r="CO55" s="281"/>
      <c r="CP55" s="281"/>
      <c r="CQ55" s="281"/>
      <c r="CR55" s="281"/>
      <c r="CS55" s="281"/>
      <c r="CT55" s="281"/>
      <c r="CU55" s="281"/>
      <c r="CV55" s="281"/>
      <c r="CW55" s="281"/>
      <c r="CX55" s="281"/>
      <c r="CY55" s="281"/>
      <c r="CZ55" s="281"/>
      <c r="DA55" s="281"/>
      <c r="DB55" s="281"/>
      <c r="DC55" s="281"/>
      <c r="DD55" s="281"/>
      <c r="DE55" s="281"/>
      <c r="DF55" s="281"/>
      <c r="DG55" s="281"/>
      <c r="DH55" s="281"/>
      <c r="DI55" s="281"/>
      <c r="DJ55" s="281"/>
      <c r="DK55" s="281"/>
      <c r="DL55" s="281"/>
      <c r="DM55" s="281"/>
      <c r="DN55" s="281"/>
      <c r="DO55" s="281"/>
      <c r="DP55" s="281"/>
      <c r="DQ55" s="281"/>
      <c r="DR55" s="281"/>
      <c r="DS55" s="281"/>
      <c r="DT55" s="281"/>
      <c r="DU55" s="281"/>
      <c r="DV55" s="281"/>
      <c r="DW55" s="281"/>
      <c r="DX55" s="281"/>
      <c r="DY55" s="281"/>
      <c r="DZ55" s="281"/>
      <c r="EA55" s="281"/>
      <c r="EB55" s="281"/>
      <c r="EC55" s="281"/>
      <c r="ED55" s="281"/>
      <c r="EE55" s="281"/>
      <c r="EF55" s="281"/>
      <c r="EG55" s="281"/>
      <c r="EH55" s="281"/>
      <c r="EI55" s="281"/>
      <c r="EJ55" s="281"/>
      <c r="EK55" s="281"/>
      <c r="EL55" s="281"/>
      <c r="EM55" s="281"/>
      <c r="EN55" s="281"/>
      <c r="EO55" s="281"/>
      <c r="EP55" s="281"/>
      <c r="EQ55" s="281"/>
      <c r="ER55" s="281"/>
      <c r="ES55" s="281"/>
      <c r="ET55" s="281"/>
      <c r="EU55" s="281"/>
      <c r="EV55" s="281"/>
      <c r="EW55" s="281"/>
      <c r="EX55" s="281"/>
      <c r="EY55" s="281"/>
      <c r="EZ55" s="281"/>
      <c r="FA55" s="281"/>
      <c r="FB55" s="281"/>
      <c r="FC55" s="281"/>
      <c r="FD55" s="281"/>
      <c r="FE55" s="281"/>
      <c r="FF55" s="281"/>
      <c r="FG55" s="281"/>
      <c r="FH55" s="281"/>
      <c r="FI55" s="281"/>
      <c r="FJ55" s="281"/>
      <c r="FK55" s="281"/>
      <c r="FL55" s="281"/>
    </row>
    <row r="56" spans="1:168" x14ac:dyDescent="0.25">
      <c r="A56" s="494"/>
      <c r="B56" s="1"/>
      <c r="C56" s="1"/>
      <c r="D56" s="2"/>
      <c r="E56" s="2"/>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228"/>
      <c r="AP56" s="228"/>
      <c r="AQ56" s="228"/>
      <c r="AR56" s="228"/>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281"/>
      <c r="CB56" s="281"/>
      <c r="CC56" s="281"/>
      <c r="CD56" s="281"/>
      <c r="CE56" s="281"/>
      <c r="CF56" s="281"/>
      <c r="CG56" s="281"/>
      <c r="CH56" s="281"/>
      <c r="CI56" s="281"/>
      <c r="CJ56" s="281"/>
      <c r="CK56" s="281"/>
      <c r="CL56" s="281"/>
      <c r="CM56" s="281"/>
      <c r="CN56" s="281"/>
      <c r="CO56" s="281"/>
      <c r="CP56" s="281"/>
      <c r="CQ56" s="281"/>
      <c r="CR56" s="281"/>
      <c r="CS56" s="281"/>
      <c r="CT56" s="281"/>
      <c r="CU56" s="281"/>
      <c r="CV56" s="281"/>
      <c r="CW56" s="281"/>
      <c r="CX56" s="281"/>
      <c r="CY56" s="281"/>
      <c r="CZ56" s="281"/>
      <c r="DA56" s="281"/>
      <c r="DB56" s="281"/>
      <c r="DC56" s="281"/>
      <c r="DD56" s="281"/>
      <c r="DE56" s="281"/>
      <c r="DF56" s="281"/>
      <c r="DG56" s="281"/>
      <c r="DH56" s="281"/>
      <c r="DI56" s="281"/>
      <c r="DJ56" s="281"/>
      <c r="DK56" s="281"/>
      <c r="DL56" s="281"/>
      <c r="DM56" s="281"/>
      <c r="DN56" s="281"/>
      <c r="DO56" s="281"/>
      <c r="DP56" s="281"/>
      <c r="DQ56" s="281"/>
      <c r="DR56" s="281"/>
      <c r="DS56" s="281"/>
      <c r="DT56" s="281"/>
      <c r="DU56" s="281"/>
      <c r="DV56" s="281"/>
      <c r="DW56" s="281"/>
      <c r="DX56" s="281"/>
      <c r="DY56" s="281"/>
      <c r="DZ56" s="281"/>
      <c r="EA56" s="281"/>
      <c r="EB56" s="281"/>
      <c r="EC56" s="281"/>
      <c r="ED56" s="281"/>
      <c r="EE56" s="281"/>
      <c r="EF56" s="281"/>
      <c r="EG56" s="281"/>
      <c r="EH56" s="281"/>
      <c r="EI56" s="281"/>
      <c r="EJ56" s="281"/>
      <c r="EK56" s="281"/>
      <c r="EL56" s="281"/>
      <c r="EM56" s="281"/>
      <c r="EN56" s="281"/>
      <c r="EO56" s="281"/>
      <c r="EP56" s="281"/>
      <c r="EQ56" s="281"/>
      <c r="ER56" s="281"/>
      <c r="ES56" s="281"/>
      <c r="ET56" s="281"/>
      <c r="EU56" s="281"/>
      <c r="EV56" s="281"/>
      <c r="EW56" s="281"/>
      <c r="EX56" s="281"/>
      <c r="EY56" s="281"/>
      <c r="EZ56" s="281"/>
      <c r="FA56" s="281"/>
      <c r="FB56" s="281"/>
      <c r="FC56" s="281"/>
      <c r="FD56" s="281"/>
      <c r="FE56" s="281"/>
      <c r="FF56" s="281"/>
      <c r="FG56" s="281"/>
      <c r="FH56" s="281"/>
      <c r="FI56" s="281"/>
      <c r="FJ56" s="281"/>
      <c r="FK56" s="281"/>
      <c r="FL56" s="281"/>
    </row>
    <row r="57" spans="1:168" x14ac:dyDescent="0.25">
      <c r="A57" s="494"/>
      <c r="B57" s="1"/>
      <c r="C57" s="1"/>
      <c r="D57" s="2"/>
      <c r="E57" s="2"/>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228"/>
      <c r="AP57" s="228"/>
      <c r="AQ57" s="228"/>
      <c r="AR57" s="228"/>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281"/>
      <c r="CB57" s="281"/>
      <c r="CC57" s="281"/>
      <c r="CD57" s="281"/>
      <c r="CE57" s="281"/>
      <c r="CF57" s="281"/>
      <c r="CG57" s="281"/>
      <c r="CH57" s="281"/>
      <c r="CI57" s="281"/>
      <c r="CJ57" s="281"/>
      <c r="CK57" s="281"/>
      <c r="CL57" s="281"/>
      <c r="CM57" s="281"/>
      <c r="CN57" s="281"/>
      <c r="CO57" s="281"/>
      <c r="CP57" s="281"/>
      <c r="CQ57" s="281"/>
      <c r="CR57" s="281"/>
      <c r="CS57" s="281"/>
      <c r="CT57" s="281"/>
      <c r="CU57" s="281"/>
      <c r="CV57" s="281"/>
      <c r="CW57" s="281"/>
      <c r="CX57" s="281"/>
      <c r="CY57" s="281"/>
      <c r="CZ57" s="281"/>
      <c r="DA57" s="281"/>
      <c r="DB57" s="281"/>
      <c r="DC57" s="281"/>
      <c r="DD57" s="281"/>
      <c r="DE57" s="281"/>
      <c r="DF57" s="281"/>
      <c r="DG57" s="281"/>
      <c r="DH57" s="281"/>
      <c r="DI57" s="281"/>
      <c r="DJ57" s="281"/>
      <c r="DK57" s="281"/>
      <c r="DL57" s="281"/>
      <c r="DM57" s="281"/>
      <c r="DN57" s="281"/>
      <c r="DO57" s="281"/>
      <c r="DP57" s="281"/>
      <c r="DQ57" s="281"/>
      <c r="DR57" s="281"/>
      <c r="DS57" s="281"/>
      <c r="DT57" s="281"/>
      <c r="DU57" s="281"/>
      <c r="DV57" s="281"/>
      <c r="DW57" s="281"/>
      <c r="DX57" s="281"/>
      <c r="DY57" s="281"/>
      <c r="DZ57" s="281"/>
      <c r="EA57" s="281"/>
      <c r="EB57" s="281"/>
      <c r="EC57" s="281"/>
      <c r="ED57" s="281"/>
      <c r="EE57" s="281"/>
      <c r="EF57" s="281"/>
      <c r="EG57" s="281"/>
      <c r="EH57" s="281"/>
      <c r="EI57" s="281"/>
      <c r="EJ57" s="281"/>
      <c r="EK57" s="281"/>
      <c r="EL57" s="281"/>
      <c r="EM57" s="281"/>
      <c r="EN57" s="281"/>
      <c r="EO57" s="281"/>
      <c r="EP57" s="281"/>
      <c r="EQ57" s="281"/>
      <c r="ER57" s="281"/>
      <c r="ES57" s="281"/>
      <c r="ET57" s="281"/>
      <c r="EU57" s="281"/>
      <c r="EV57" s="281"/>
      <c r="EW57" s="281"/>
      <c r="EX57" s="281"/>
      <c r="EY57" s="281"/>
      <c r="EZ57" s="281"/>
      <c r="FA57" s="281"/>
      <c r="FB57" s="281"/>
      <c r="FC57" s="281"/>
      <c r="FD57" s="281"/>
      <c r="FE57" s="281"/>
      <c r="FF57" s="281"/>
      <c r="FG57" s="281"/>
      <c r="FH57" s="281"/>
      <c r="FI57" s="281"/>
      <c r="FJ57" s="281"/>
      <c r="FK57" s="281"/>
      <c r="FL57" s="281"/>
    </row>
    <row r="58" spans="1:168" x14ac:dyDescent="0.25">
      <c r="A58" s="494"/>
      <c r="B58" s="1"/>
      <c r="C58" s="1"/>
      <c r="D58" s="2"/>
      <c r="E58" s="2"/>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228"/>
      <c r="AP58" s="228"/>
      <c r="AQ58" s="228"/>
      <c r="AR58" s="228"/>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281"/>
      <c r="CB58" s="281"/>
      <c r="CC58" s="281"/>
      <c r="CD58" s="281"/>
      <c r="CE58" s="281"/>
      <c r="CF58" s="281"/>
      <c r="CG58" s="281"/>
      <c r="CH58" s="281"/>
      <c r="CI58" s="281"/>
      <c r="CJ58" s="281"/>
      <c r="CK58" s="281"/>
      <c r="CL58" s="281"/>
      <c r="CM58" s="281"/>
      <c r="CN58" s="281"/>
      <c r="CO58" s="281"/>
      <c r="CP58" s="281"/>
      <c r="CQ58" s="281"/>
      <c r="CR58" s="281"/>
      <c r="CS58" s="281"/>
      <c r="CT58" s="281"/>
      <c r="CU58" s="281"/>
      <c r="CV58" s="281"/>
      <c r="CW58" s="281"/>
      <c r="CX58" s="281"/>
      <c r="CY58" s="281"/>
      <c r="CZ58" s="281"/>
      <c r="DA58" s="281"/>
      <c r="DB58" s="281"/>
      <c r="DC58" s="281"/>
      <c r="DD58" s="281"/>
      <c r="DE58" s="281"/>
      <c r="DF58" s="281"/>
      <c r="DG58" s="281"/>
      <c r="DH58" s="281"/>
      <c r="DI58" s="281"/>
      <c r="DJ58" s="281"/>
      <c r="DK58" s="281"/>
      <c r="DL58" s="281"/>
      <c r="DM58" s="281"/>
      <c r="DN58" s="281"/>
      <c r="DO58" s="281"/>
      <c r="DP58" s="281"/>
      <c r="DQ58" s="281"/>
      <c r="DR58" s="281"/>
      <c r="DS58" s="281"/>
      <c r="DT58" s="281"/>
      <c r="DU58" s="281"/>
      <c r="DV58" s="281"/>
      <c r="DW58" s="281"/>
      <c r="DX58" s="281"/>
      <c r="DY58" s="281"/>
      <c r="DZ58" s="281"/>
      <c r="EA58" s="281"/>
      <c r="EB58" s="281"/>
      <c r="EC58" s="281"/>
      <c r="ED58" s="281"/>
      <c r="EE58" s="281"/>
      <c r="EF58" s="281"/>
      <c r="EG58" s="281"/>
      <c r="EH58" s="281"/>
      <c r="EI58" s="281"/>
      <c r="EJ58" s="281"/>
      <c r="EK58" s="281"/>
      <c r="EL58" s="281"/>
      <c r="EM58" s="281"/>
      <c r="EN58" s="281"/>
      <c r="EO58" s="281"/>
      <c r="EP58" s="281"/>
      <c r="EQ58" s="281"/>
      <c r="ER58" s="281"/>
      <c r="ES58" s="281"/>
      <c r="ET58" s="281"/>
      <c r="EU58" s="281"/>
      <c r="EV58" s="281"/>
      <c r="EW58" s="281"/>
      <c r="EX58" s="281"/>
      <c r="EY58" s="281"/>
      <c r="EZ58" s="281"/>
      <c r="FA58" s="281"/>
      <c r="FB58" s="281"/>
      <c r="FC58" s="281"/>
      <c r="FD58" s="281"/>
      <c r="FE58" s="281"/>
      <c r="FF58" s="281"/>
      <c r="FG58" s="281"/>
      <c r="FH58" s="281"/>
      <c r="FI58" s="281"/>
      <c r="FJ58" s="281"/>
      <c r="FK58" s="281"/>
      <c r="FL58" s="281"/>
    </row>
    <row r="59" spans="1:168" x14ac:dyDescent="0.25">
      <c r="A59" s="494"/>
      <c r="B59" s="1"/>
      <c r="C59" s="1"/>
      <c r="D59" s="2"/>
      <c r="E59" s="2"/>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228"/>
      <c r="AP59" s="228"/>
      <c r="AQ59" s="228"/>
      <c r="AR59" s="228"/>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281"/>
      <c r="CB59" s="281"/>
      <c r="CC59" s="281"/>
      <c r="CD59" s="281"/>
      <c r="CE59" s="281"/>
      <c r="CF59" s="281"/>
      <c r="CG59" s="281"/>
      <c r="CH59" s="281"/>
      <c r="CI59" s="281"/>
      <c r="CJ59" s="281"/>
      <c r="CK59" s="281"/>
      <c r="CL59" s="281"/>
      <c r="CM59" s="281"/>
      <c r="CN59" s="281"/>
      <c r="CO59" s="281"/>
      <c r="CP59" s="281"/>
      <c r="CQ59" s="281"/>
      <c r="CR59" s="281"/>
      <c r="CS59" s="281"/>
      <c r="CT59" s="281"/>
      <c r="CU59" s="281"/>
      <c r="CV59" s="281"/>
      <c r="CW59" s="281"/>
      <c r="CX59" s="281"/>
      <c r="CY59" s="281"/>
      <c r="CZ59" s="281"/>
      <c r="DA59" s="281"/>
      <c r="DB59" s="281"/>
      <c r="DC59" s="281"/>
      <c r="DD59" s="281"/>
      <c r="DE59" s="281"/>
      <c r="DF59" s="281"/>
      <c r="DG59" s="281"/>
      <c r="DH59" s="281"/>
      <c r="DI59" s="281"/>
      <c r="DJ59" s="281"/>
      <c r="DK59" s="281"/>
      <c r="DL59" s="281"/>
      <c r="DM59" s="281"/>
      <c r="DN59" s="281"/>
      <c r="DO59" s="281"/>
      <c r="DP59" s="281"/>
      <c r="DQ59" s="281"/>
      <c r="DR59" s="281"/>
      <c r="DS59" s="281"/>
      <c r="DT59" s="281"/>
      <c r="DU59" s="281"/>
      <c r="DV59" s="281"/>
      <c r="DW59" s="281"/>
      <c r="DX59" s="281"/>
      <c r="DY59" s="281"/>
      <c r="DZ59" s="281"/>
      <c r="EA59" s="281"/>
      <c r="EB59" s="281"/>
      <c r="EC59" s="281"/>
      <c r="ED59" s="281"/>
      <c r="EE59" s="281"/>
      <c r="EF59" s="281"/>
      <c r="EG59" s="281"/>
      <c r="EH59" s="281"/>
      <c r="EI59" s="281"/>
      <c r="EJ59" s="281"/>
      <c r="EK59" s="281"/>
      <c r="EL59" s="281"/>
      <c r="EM59" s="281"/>
      <c r="EN59" s="281"/>
      <c r="EO59" s="281"/>
      <c r="EP59" s="281"/>
      <c r="EQ59" s="281"/>
      <c r="ER59" s="281"/>
      <c r="ES59" s="281"/>
      <c r="ET59" s="281"/>
      <c r="EU59" s="281"/>
      <c r="EV59" s="281"/>
      <c r="EW59" s="281"/>
      <c r="EX59" s="281"/>
      <c r="EY59" s="281"/>
      <c r="EZ59" s="281"/>
      <c r="FA59" s="281"/>
      <c r="FB59" s="281"/>
      <c r="FC59" s="281"/>
      <c r="FD59" s="281"/>
      <c r="FE59" s="281"/>
      <c r="FF59" s="281"/>
      <c r="FG59" s="281"/>
      <c r="FH59" s="281"/>
      <c r="FI59" s="281"/>
      <c r="FJ59" s="281"/>
      <c r="FK59" s="281"/>
      <c r="FL59" s="281"/>
    </row>
    <row r="60" spans="1:168" x14ac:dyDescent="0.25">
      <c r="A60" s="494"/>
      <c r="B60" s="1"/>
      <c r="C60" s="1"/>
      <c r="D60" s="2"/>
      <c r="E60" s="2"/>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228"/>
      <c r="AP60" s="228"/>
      <c r="AQ60" s="228"/>
      <c r="AR60" s="228"/>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281"/>
      <c r="CB60" s="281"/>
      <c r="CC60" s="281"/>
      <c r="CD60" s="281"/>
      <c r="CE60" s="281"/>
      <c r="CF60" s="281"/>
      <c r="CG60" s="281"/>
      <c r="CH60" s="281"/>
      <c r="CI60" s="281"/>
      <c r="CJ60" s="281"/>
      <c r="CK60" s="281"/>
      <c r="CL60" s="281"/>
      <c r="CM60" s="281"/>
      <c r="CN60" s="281"/>
      <c r="CO60" s="281"/>
      <c r="CP60" s="281"/>
      <c r="CQ60" s="281"/>
      <c r="CR60" s="281"/>
      <c r="CS60" s="281"/>
      <c r="CT60" s="281"/>
      <c r="CU60" s="281"/>
      <c r="CV60" s="281"/>
      <c r="CW60" s="281"/>
      <c r="CX60" s="281"/>
      <c r="CY60" s="281"/>
      <c r="CZ60" s="281"/>
      <c r="DA60" s="281"/>
      <c r="DB60" s="281"/>
      <c r="DC60" s="281"/>
      <c r="DD60" s="281"/>
      <c r="DE60" s="281"/>
      <c r="DF60" s="281"/>
      <c r="DG60" s="281"/>
      <c r="DH60" s="281"/>
      <c r="DI60" s="281"/>
      <c r="DJ60" s="281"/>
      <c r="DK60" s="281"/>
      <c r="DL60" s="281"/>
      <c r="DM60" s="281"/>
      <c r="DN60" s="281"/>
      <c r="DO60" s="281"/>
      <c r="DP60" s="281"/>
      <c r="DQ60" s="281"/>
      <c r="DR60" s="281"/>
      <c r="DS60" s="281"/>
      <c r="DT60" s="281"/>
      <c r="DU60" s="281"/>
      <c r="DV60" s="281"/>
      <c r="DW60" s="281"/>
      <c r="DX60" s="281"/>
      <c r="DY60" s="281"/>
      <c r="DZ60" s="281"/>
      <c r="EA60" s="281"/>
      <c r="EB60" s="281"/>
      <c r="EC60" s="281"/>
      <c r="ED60" s="281"/>
      <c r="EE60" s="281"/>
      <c r="EF60" s="281"/>
      <c r="EG60" s="281"/>
      <c r="EH60" s="281"/>
      <c r="EI60" s="281"/>
      <c r="EJ60" s="281"/>
      <c r="EK60" s="281"/>
      <c r="EL60" s="281"/>
      <c r="EM60" s="281"/>
      <c r="EN60" s="281"/>
      <c r="EO60" s="281"/>
      <c r="EP60" s="281"/>
      <c r="EQ60" s="281"/>
      <c r="ER60" s="281"/>
      <c r="ES60" s="281"/>
      <c r="ET60" s="281"/>
      <c r="EU60" s="281"/>
      <c r="EV60" s="281"/>
      <c r="EW60" s="281"/>
      <c r="EX60" s="281"/>
      <c r="EY60" s="281"/>
      <c r="EZ60" s="281"/>
      <c r="FA60" s="281"/>
      <c r="FB60" s="281"/>
      <c r="FC60" s="281"/>
      <c r="FD60" s="281"/>
      <c r="FE60" s="281"/>
      <c r="FF60" s="281"/>
      <c r="FG60" s="281"/>
      <c r="FH60" s="281"/>
      <c r="FI60" s="281"/>
      <c r="FJ60" s="281"/>
      <c r="FK60" s="281"/>
      <c r="FL60" s="281"/>
    </row>
    <row r="61" spans="1:168" x14ac:dyDescent="0.25">
      <c r="A61" s="494"/>
      <c r="B61" s="1"/>
      <c r="C61" s="1"/>
      <c r="D61" s="2"/>
      <c r="E61" s="2"/>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228"/>
      <c r="AP61" s="228"/>
      <c r="AQ61" s="228"/>
      <c r="AR61" s="228"/>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281"/>
      <c r="CB61" s="281"/>
      <c r="CC61" s="281"/>
      <c r="CD61" s="281"/>
      <c r="CE61" s="281"/>
      <c r="CF61" s="281"/>
      <c r="CG61" s="281"/>
      <c r="CH61" s="281"/>
      <c r="CI61" s="281"/>
      <c r="CJ61" s="281"/>
      <c r="CK61" s="281"/>
      <c r="CL61" s="281"/>
      <c r="CM61" s="281"/>
      <c r="CN61" s="281"/>
      <c r="CO61" s="281"/>
      <c r="CP61" s="281"/>
      <c r="CQ61" s="281"/>
      <c r="CR61" s="281"/>
      <c r="CS61" s="281"/>
      <c r="CT61" s="281"/>
      <c r="CU61" s="281"/>
      <c r="CV61" s="281"/>
      <c r="CW61" s="281"/>
      <c r="CX61" s="281"/>
      <c r="CY61" s="281"/>
      <c r="CZ61" s="281"/>
      <c r="DA61" s="281"/>
      <c r="DB61" s="281"/>
      <c r="DC61" s="281"/>
      <c r="DD61" s="281"/>
      <c r="DE61" s="281"/>
      <c r="DF61" s="281"/>
      <c r="DG61" s="281"/>
      <c r="DH61" s="281"/>
      <c r="DI61" s="281"/>
      <c r="DJ61" s="281"/>
      <c r="DK61" s="281"/>
      <c r="DL61" s="281"/>
      <c r="DM61" s="281"/>
      <c r="DN61" s="281"/>
      <c r="DO61" s="281"/>
      <c r="DP61" s="281"/>
      <c r="DQ61" s="281"/>
      <c r="DR61" s="281"/>
      <c r="DS61" s="281"/>
      <c r="DT61" s="281"/>
      <c r="DU61" s="281"/>
      <c r="DV61" s="281"/>
      <c r="DW61" s="281"/>
      <c r="DX61" s="281"/>
      <c r="DY61" s="281"/>
      <c r="DZ61" s="281"/>
      <c r="EA61" s="281"/>
      <c r="EB61" s="281"/>
      <c r="EC61" s="281"/>
      <c r="ED61" s="281"/>
      <c r="EE61" s="281"/>
      <c r="EF61" s="281"/>
      <c r="EG61" s="281"/>
      <c r="EH61" s="281"/>
      <c r="EI61" s="281"/>
      <c r="EJ61" s="281"/>
      <c r="EK61" s="281"/>
      <c r="EL61" s="281"/>
      <c r="EM61" s="281"/>
      <c r="EN61" s="281"/>
      <c r="EO61" s="281"/>
      <c r="EP61" s="281"/>
      <c r="EQ61" s="281"/>
      <c r="ER61" s="281"/>
      <c r="ES61" s="281"/>
      <c r="ET61" s="281"/>
      <c r="EU61" s="281"/>
      <c r="EV61" s="281"/>
      <c r="EW61" s="281"/>
      <c r="EX61" s="281"/>
      <c r="EY61" s="281"/>
      <c r="EZ61" s="281"/>
      <c r="FA61" s="281"/>
      <c r="FB61" s="281"/>
      <c r="FC61" s="281"/>
      <c r="FD61" s="281"/>
      <c r="FE61" s="281"/>
      <c r="FF61" s="281"/>
      <c r="FG61" s="281"/>
      <c r="FH61" s="281"/>
      <c r="FI61" s="281"/>
      <c r="FJ61" s="281"/>
      <c r="FK61" s="281"/>
      <c r="FL61" s="281"/>
    </row>
    <row r="62" spans="1:168" x14ac:dyDescent="0.25">
      <c r="A62" s="494"/>
      <c r="B62" s="1"/>
      <c r="C62" s="1"/>
      <c r="D62" s="2"/>
      <c r="E62" s="2"/>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228"/>
      <c r="AP62" s="228"/>
      <c r="AQ62" s="228"/>
      <c r="AR62" s="228"/>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281"/>
      <c r="CB62" s="281"/>
      <c r="CC62" s="281"/>
      <c r="CD62" s="281"/>
      <c r="CE62" s="281"/>
      <c r="CF62" s="281"/>
      <c r="CG62" s="281"/>
      <c r="CH62" s="281"/>
      <c r="CI62" s="281"/>
      <c r="CJ62" s="281"/>
      <c r="CK62" s="281"/>
      <c r="CL62" s="281"/>
      <c r="CM62" s="281"/>
      <c r="CN62" s="281"/>
      <c r="CO62" s="281"/>
      <c r="CP62" s="281"/>
      <c r="CQ62" s="281"/>
      <c r="CR62" s="281"/>
      <c r="CS62" s="281"/>
      <c r="CT62" s="281"/>
      <c r="CU62" s="281"/>
      <c r="CV62" s="281"/>
      <c r="CW62" s="281"/>
      <c r="CX62" s="281"/>
      <c r="CY62" s="281"/>
      <c r="CZ62" s="281"/>
      <c r="DA62" s="281"/>
      <c r="DB62" s="281"/>
      <c r="DC62" s="281"/>
      <c r="DD62" s="281"/>
      <c r="DE62" s="281"/>
      <c r="DF62" s="281"/>
      <c r="DG62" s="281"/>
      <c r="DH62" s="281"/>
      <c r="DI62" s="281"/>
      <c r="DJ62" s="281"/>
      <c r="DK62" s="281"/>
      <c r="DL62" s="281"/>
      <c r="DM62" s="281"/>
      <c r="DN62" s="281"/>
      <c r="DO62" s="281"/>
      <c r="DP62" s="281"/>
      <c r="DQ62" s="281"/>
      <c r="DR62" s="281"/>
      <c r="DS62" s="281"/>
      <c r="DT62" s="281"/>
      <c r="DU62" s="281"/>
      <c r="DV62" s="281"/>
      <c r="DW62" s="281"/>
      <c r="DX62" s="281"/>
      <c r="DY62" s="281"/>
      <c r="DZ62" s="281"/>
      <c r="EA62" s="281"/>
      <c r="EB62" s="281"/>
      <c r="EC62" s="281"/>
      <c r="ED62" s="281"/>
      <c r="EE62" s="281"/>
      <c r="EF62" s="281"/>
      <c r="EG62" s="281"/>
      <c r="EH62" s="281"/>
      <c r="EI62" s="281"/>
      <c r="EJ62" s="281"/>
      <c r="EK62" s="281"/>
      <c r="EL62" s="281"/>
      <c r="EM62" s="281"/>
      <c r="EN62" s="281"/>
      <c r="EO62" s="281"/>
      <c r="EP62" s="281"/>
      <c r="EQ62" s="281"/>
      <c r="ER62" s="281"/>
      <c r="ES62" s="281"/>
      <c r="ET62" s="281"/>
      <c r="EU62" s="281"/>
      <c r="EV62" s="281"/>
      <c r="EW62" s="281"/>
      <c r="EX62" s="281"/>
      <c r="EY62" s="281"/>
      <c r="EZ62" s="281"/>
      <c r="FA62" s="281"/>
      <c r="FB62" s="281"/>
      <c r="FC62" s="281"/>
      <c r="FD62" s="281"/>
      <c r="FE62" s="281"/>
      <c r="FF62" s="281"/>
      <c r="FG62" s="281"/>
      <c r="FH62" s="281"/>
      <c r="FI62" s="281"/>
      <c r="FJ62" s="281"/>
      <c r="FK62" s="281"/>
      <c r="FL62" s="281"/>
    </row>
    <row r="63" spans="1:168" x14ac:dyDescent="0.25">
      <c r="A63" s="494"/>
      <c r="B63" s="1"/>
      <c r="C63" s="1"/>
      <c r="D63" s="2"/>
      <c r="E63" s="2"/>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228"/>
      <c r="AP63" s="228"/>
      <c r="AQ63" s="228"/>
      <c r="AR63" s="228"/>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281"/>
      <c r="CB63" s="281"/>
      <c r="CC63" s="281"/>
      <c r="CD63" s="281"/>
      <c r="CE63" s="281"/>
      <c r="CF63" s="281"/>
      <c r="CG63" s="281"/>
      <c r="CH63" s="281"/>
      <c r="CI63" s="281"/>
      <c r="CJ63" s="281"/>
      <c r="CK63" s="281"/>
      <c r="CL63" s="281"/>
      <c r="CM63" s="281"/>
      <c r="CN63" s="281"/>
      <c r="CO63" s="281"/>
      <c r="CP63" s="281"/>
      <c r="CQ63" s="281"/>
      <c r="CR63" s="281"/>
      <c r="CS63" s="281"/>
      <c r="CT63" s="281"/>
      <c r="CU63" s="281"/>
      <c r="CV63" s="281"/>
      <c r="CW63" s="281"/>
      <c r="CX63" s="281"/>
      <c r="CY63" s="281"/>
      <c r="CZ63" s="281"/>
      <c r="DA63" s="281"/>
      <c r="DB63" s="281"/>
      <c r="DC63" s="281"/>
      <c r="DD63" s="281"/>
      <c r="DE63" s="281"/>
      <c r="DF63" s="281"/>
      <c r="DG63" s="281"/>
      <c r="DH63" s="281"/>
      <c r="DI63" s="281"/>
      <c r="DJ63" s="281"/>
      <c r="DK63" s="281"/>
      <c r="DL63" s="281"/>
      <c r="DM63" s="281"/>
      <c r="DN63" s="281"/>
      <c r="DO63" s="281"/>
      <c r="DP63" s="281"/>
      <c r="DQ63" s="281"/>
      <c r="DR63" s="281"/>
      <c r="DS63" s="281"/>
      <c r="DT63" s="281"/>
      <c r="DU63" s="281"/>
      <c r="DV63" s="281"/>
      <c r="DW63" s="281"/>
      <c r="DX63" s="281"/>
      <c r="DY63" s="281"/>
      <c r="DZ63" s="281"/>
      <c r="EA63" s="281"/>
      <c r="EB63" s="281"/>
      <c r="EC63" s="281"/>
      <c r="ED63" s="281"/>
      <c r="EE63" s="281"/>
      <c r="EF63" s="281"/>
      <c r="EG63" s="281"/>
      <c r="EH63" s="281"/>
      <c r="EI63" s="281"/>
      <c r="EJ63" s="281"/>
      <c r="EK63" s="281"/>
      <c r="EL63" s="281"/>
      <c r="EM63" s="281"/>
      <c r="EN63" s="281"/>
      <c r="EO63" s="281"/>
      <c r="EP63" s="281"/>
      <c r="EQ63" s="281"/>
      <c r="ER63" s="281"/>
      <c r="ES63" s="281"/>
      <c r="ET63" s="281"/>
      <c r="EU63" s="281"/>
      <c r="EV63" s="281"/>
      <c r="EW63" s="281"/>
      <c r="EX63" s="281"/>
      <c r="EY63" s="281"/>
      <c r="EZ63" s="281"/>
      <c r="FA63" s="281"/>
      <c r="FB63" s="281"/>
      <c r="FC63" s="281"/>
      <c r="FD63" s="281"/>
      <c r="FE63" s="281"/>
      <c r="FF63" s="281"/>
      <c r="FG63" s="281"/>
      <c r="FH63" s="281"/>
      <c r="FI63" s="281"/>
      <c r="FJ63" s="281"/>
      <c r="FK63" s="281"/>
      <c r="FL63" s="281"/>
    </row>
    <row r="64" spans="1:168" x14ac:dyDescent="0.25">
      <c r="A64" s="494"/>
      <c r="B64" s="1"/>
      <c r="C64" s="1"/>
      <c r="D64" s="2"/>
      <c r="E64" s="2"/>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228"/>
      <c r="AP64" s="228"/>
      <c r="AQ64" s="228"/>
      <c r="AR64" s="228"/>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281"/>
      <c r="CB64" s="281"/>
      <c r="CC64" s="281"/>
      <c r="CD64" s="281"/>
      <c r="CE64" s="281"/>
      <c r="CF64" s="281"/>
      <c r="CG64" s="281"/>
      <c r="CH64" s="281"/>
      <c r="CI64" s="281"/>
      <c r="CJ64" s="281"/>
      <c r="CK64" s="281"/>
      <c r="CL64" s="281"/>
      <c r="CM64" s="281"/>
      <c r="CN64" s="281"/>
      <c r="CO64" s="281"/>
      <c r="CP64" s="281"/>
      <c r="CQ64" s="281"/>
      <c r="CR64" s="281"/>
      <c r="CS64" s="281"/>
      <c r="CT64" s="281"/>
      <c r="CU64" s="281"/>
      <c r="CV64" s="281"/>
      <c r="CW64" s="281"/>
      <c r="CX64" s="281"/>
      <c r="CY64" s="281"/>
      <c r="CZ64" s="281"/>
      <c r="DA64" s="281"/>
      <c r="DB64" s="281"/>
      <c r="DC64" s="281"/>
      <c r="DD64" s="281"/>
      <c r="DE64" s="281"/>
      <c r="DF64" s="281"/>
      <c r="DG64" s="281"/>
      <c r="DH64" s="281"/>
      <c r="DI64" s="281"/>
      <c r="DJ64" s="281"/>
      <c r="DK64" s="281"/>
      <c r="DL64" s="281"/>
      <c r="DM64" s="281"/>
      <c r="DN64" s="281"/>
      <c r="DO64" s="281"/>
      <c r="DP64" s="281"/>
      <c r="DQ64" s="281"/>
      <c r="DR64" s="281"/>
      <c r="DS64" s="281"/>
      <c r="DT64" s="281"/>
      <c r="DU64" s="281"/>
      <c r="DV64" s="281"/>
      <c r="DW64" s="281"/>
      <c r="DX64" s="281"/>
      <c r="DY64" s="281"/>
      <c r="DZ64" s="281"/>
      <c r="EA64" s="281"/>
      <c r="EB64" s="281"/>
      <c r="EC64" s="281"/>
      <c r="ED64" s="281"/>
      <c r="EE64" s="281"/>
      <c r="EF64" s="281"/>
      <c r="EG64" s="281"/>
      <c r="EH64" s="281"/>
      <c r="EI64" s="281"/>
      <c r="EJ64" s="281"/>
      <c r="EK64" s="281"/>
      <c r="EL64" s="281"/>
      <c r="EM64" s="281"/>
      <c r="EN64" s="281"/>
      <c r="EO64" s="281"/>
      <c r="EP64" s="281"/>
      <c r="EQ64" s="281"/>
      <c r="ER64" s="281"/>
      <c r="ES64" s="281"/>
      <c r="ET64" s="281"/>
      <c r="EU64" s="281"/>
      <c r="EV64" s="281"/>
      <c r="EW64" s="281"/>
      <c r="EX64" s="281"/>
      <c r="EY64" s="281"/>
      <c r="EZ64" s="281"/>
      <c r="FA64" s="281"/>
      <c r="FB64" s="281"/>
      <c r="FC64" s="281"/>
      <c r="FD64" s="281"/>
      <c r="FE64" s="281"/>
      <c r="FF64" s="281"/>
      <c r="FG64" s="281"/>
      <c r="FH64" s="281"/>
      <c r="FI64" s="281"/>
      <c r="FJ64" s="281"/>
      <c r="FK64" s="281"/>
      <c r="FL64" s="281"/>
    </row>
    <row r="65" spans="1:168" x14ac:dyDescent="0.25">
      <c r="A65" s="494"/>
      <c r="B65" s="1"/>
      <c r="C65" s="1"/>
      <c r="D65" s="2"/>
      <c r="E65" s="2"/>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281"/>
      <c r="CB65" s="281"/>
      <c r="CC65" s="281"/>
      <c r="CD65" s="281"/>
      <c r="CE65" s="281"/>
      <c r="CF65" s="281"/>
      <c r="CG65" s="281"/>
      <c r="CH65" s="281"/>
      <c r="CI65" s="281"/>
      <c r="CJ65" s="281"/>
      <c r="CK65" s="281"/>
      <c r="CL65" s="281"/>
      <c r="CM65" s="281"/>
      <c r="CN65" s="281"/>
      <c r="CO65" s="281"/>
      <c r="CP65" s="281"/>
      <c r="CQ65" s="281"/>
      <c r="CR65" s="281"/>
      <c r="CS65" s="281"/>
      <c r="CT65" s="281"/>
      <c r="CU65" s="281"/>
      <c r="CV65" s="281"/>
      <c r="CW65" s="281"/>
      <c r="CX65" s="281"/>
      <c r="CY65" s="281"/>
      <c r="CZ65" s="281"/>
      <c r="DA65" s="281"/>
      <c r="DB65" s="281"/>
      <c r="DC65" s="281"/>
      <c r="DD65" s="281"/>
      <c r="DE65" s="281"/>
      <c r="DF65" s="281"/>
      <c r="DG65" s="281"/>
      <c r="DH65" s="281"/>
      <c r="DI65" s="281"/>
      <c r="DJ65" s="281"/>
      <c r="DK65" s="281"/>
      <c r="DL65" s="281"/>
      <c r="DM65" s="281"/>
      <c r="DN65" s="281"/>
      <c r="DO65" s="281"/>
      <c r="DP65" s="281"/>
      <c r="DQ65" s="281"/>
      <c r="DR65" s="281"/>
      <c r="DS65" s="281"/>
      <c r="DT65" s="281"/>
      <c r="DU65" s="281"/>
      <c r="DV65" s="281"/>
      <c r="DW65" s="281"/>
      <c r="DX65" s="281"/>
      <c r="DY65" s="281"/>
      <c r="DZ65" s="281"/>
      <c r="EA65" s="281"/>
      <c r="EB65" s="281"/>
      <c r="EC65" s="281"/>
      <c r="ED65" s="281"/>
      <c r="EE65" s="281"/>
      <c r="EF65" s="281"/>
      <c r="EG65" s="281"/>
      <c r="EH65" s="281"/>
      <c r="EI65" s="281"/>
      <c r="EJ65" s="281"/>
      <c r="EK65" s="281"/>
      <c r="EL65" s="281"/>
      <c r="EM65" s="281"/>
      <c r="EN65" s="281"/>
      <c r="EO65" s="281"/>
      <c r="EP65" s="281"/>
      <c r="EQ65" s="281"/>
      <c r="ER65" s="281"/>
      <c r="ES65" s="281"/>
      <c r="ET65" s="281"/>
      <c r="EU65" s="281"/>
      <c r="EV65" s="281"/>
      <c r="EW65" s="281"/>
      <c r="EX65" s="281"/>
      <c r="EY65" s="281"/>
      <c r="EZ65" s="281"/>
      <c r="FA65" s="281"/>
      <c r="FB65" s="281"/>
      <c r="FC65" s="281"/>
      <c r="FD65" s="281"/>
      <c r="FE65" s="281"/>
      <c r="FF65" s="281"/>
      <c r="FG65" s="281"/>
      <c r="FH65" s="281"/>
      <c r="FI65" s="281"/>
      <c r="FJ65" s="281"/>
      <c r="FK65" s="281"/>
      <c r="FL65" s="281"/>
    </row>
    <row r="66" spans="1:168" x14ac:dyDescent="0.25">
      <c r="A66" s="494"/>
      <c r="B66" s="1"/>
      <c r="C66" s="1"/>
      <c r="D66" s="2"/>
      <c r="E66" s="2"/>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281"/>
      <c r="CB66" s="281"/>
      <c r="CC66" s="281"/>
      <c r="CD66" s="281"/>
      <c r="CE66" s="281"/>
      <c r="CF66" s="281"/>
      <c r="CG66" s="281"/>
      <c r="CH66" s="281"/>
      <c r="CI66" s="281"/>
      <c r="CJ66" s="281"/>
      <c r="CK66" s="281"/>
      <c r="CL66" s="281"/>
      <c r="CM66" s="281"/>
      <c r="CN66" s="281"/>
      <c r="CO66" s="281"/>
      <c r="CP66" s="281"/>
      <c r="CQ66" s="281"/>
      <c r="CR66" s="281"/>
      <c r="CS66" s="281"/>
      <c r="CT66" s="281"/>
      <c r="CU66" s="281"/>
      <c r="CV66" s="281"/>
      <c r="CW66" s="281"/>
      <c r="CX66" s="281"/>
      <c r="CY66" s="281"/>
      <c r="CZ66" s="281"/>
      <c r="DA66" s="281"/>
      <c r="DB66" s="281"/>
      <c r="DC66" s="281"/>
      <c r="DD66" s="281"/>
      <c r="DE66" s="281"/>
      <c r="DF66" s="281"/>
      <c r="DG66" s="281"/>
      <c r="DH66" s="281"/>
      <c r="DI66" s="281"/>
      <c r="DJ66" s="281"/>
      <c r="DK66" s="281"/>
      <c r="DL66" s="281"/>
      <c r="DM66" s="281"/>
      <c r="DN66" s="281"/>
      <c r="DO66" s="281"/>
      <c r="DP66" s="281"/>
      <c r="DQ66" s="281"/>
      <c r="DR66" s="281"/>
      <c r="DS66" s="281"/>
      <c r="DT66" s="281"/>
      <c r="DU66" s="281"/>
      <c r="DV66" s="281"/>
      <c r="DW66" s="281"/>
      <c r="DX66" s="281"/>
      <c r="DY66" s="281"/>
      <c r="DZ66" s="281"/>
      <c r="EA66" s="281"/>
      <c r="EB66" s="281"/>
      <c r="EC66" s="281"/>
      <c r="ED66" s="281"/>
      <c r="EE66" s="281"/>
      <c r="EF66" s="281"/>
      <c r="EG66" s="281"/>
      <c r="EH66" s="281"/>
      <c r="EI66" s="281"/>
      <c r="EJ66" s="281"/>
      <c r="EK66" s="281"/>
      <c r="EL66" s="281"/>
      <c r="EM66" s="281"/>
      <c r="EN66" s="281"/>
      <c r="EO66" s="281"/>
      <c r="EP66" s="281"/>
      <c r="EQ66" s="281"/>
      <c r="ER66" s="281"/>
      <c r="ES66" s="281"/>
      <c r="ET66" s="281"/>
      <c r="EU66" s="281"/>
      <c r="EV66" s="281"/>
      <c r="EW66" s="281"/>
      <c r="EX66" s="281"/>
      <c r="EY66" s="281"/>
      <c r="EZ66" s="281"/>
      <c r="FA66" s="281"/>
      <c r="FB66" s="281"/>
      <c r="FC66" s="281"/>
      <c r="FD66" s="281"/>
      <c r="FE66" s="281"/>
      <c r="FF66" s="281"/>
      <c r="FG66" s="281"/>
      <c r="FH66" s="281"/>
      <c r="FI66" s="281"/>
      <c r="FJ66" s="281"/>
      <c r="FK66" s="281"/>
      <c r="FL66" s="281"/>
    </row>
    <row r="67" spans="1:168" x14ac:dyDescent="0.25">
      <c r="A67" s="494"/>
      <c r="B67" s="1"/>
      <c r="C67" s="1"/>
      <c r="D67" s="2"/>
      <c r="E67" s="2"/>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281"/>
      <c r="CB67" s="281"/>
      <c r="CC67" s="281"/>
      <c r="CD67" s="281"/>
      <c r="CE67" s="281"/>
      <c r="CF67" s="281"/>
      <c r="CG67" s="281"/>
      <c r="CH67" s="281"/>
      <c r="CI67" s="281"/>
      <c r="CJ67" s="281"/>
      <c r="CK67" s="281"/>
      <c r="CL67" s="281"/>
      <c r="CM67" s="281"/>
      <c r="CN67" s="281"/>
      <c r="CO67" s="281"/>
      <c r="CP67" s="281"/>
      <c r="CQ67" s="281"/>
      <c r="CR67" s="281"/>
      <c r="CS67" s="281"/>
      <c r="CT67" s="281"/>
      <c r="CU67" s="281"/>
      <c r="CV67" s="281"/>
      <c r="CW67" s="281"/>
      <c r="CX67" s="281"/>
      <c r="CY67" s="281"/>
      <c r="CZ67" s="281"/>
      <c r="DA67" s="281"/>
      <c r="DB67" s="281"/>
      <c r="DC67" s="281"/>
      <c r="DD67" s="281"/>
      <c r="DE67" s="281"/>
      <c r="DF67" s="281"/>
      <c r="DG67" s="281"/>
      <c r="DH67" s="281"/>
      <c r="DI67" s="281"/>
      <c r="DJ67" s="281"/>
      <c r="DK67" s="281"/>
      <c r="DL67" s="281"/>
      <c r="DM67" s="281"/>
      <c r="DN67" s="281"/>
      <c r="DO67" s="281"/>
      <c r="DP67" s="281"/>
      <c r="DQ67" s="281"/>
      <c r="DR67" s="281"/>
      <c r="DS67" s="281"/>
      <c r="DT67" s="281"/>
      <c r="DU67" s="281"/>
      <c r="DV67" s="281"/>
      <c r="DW67" s="281"/>
      <c r="DX67" s="281"/>
      <c r="DY67" s="281"/>
      <c r="DZ67" s="281"/>
      <c r="EA67" s="281"/>
      <c r="EB67" s="281"/>
      <c r="EC67" s="281"/>
      <c r="ED67" s="281"/>
      <c r="EE67" s="281"/>
      <c r="EF67" s="281"/>
      <c r="EG67" s="281"/>
      <c r="EH67" s="281"/>
      <c r="EI67" s="281"/>
      <c r="EJ67" s="281"/>
      <c r="EK67" s="281"/>
      <c r="EL67" s="281"/>
      <c r="EM67" s="281"/>
      <c r="EN67" s="281"/>
      <c r="EO67" s="281"/>
      <c r="EP67" s="281"/>
      <c r="EQ67" s="281"/>
      <c r="ER67" s="281"/>
      <c r="ES67" s="281"/>
      <c r="ET67" s="281"/>
      <c r="EU67" s="281"/>
      <c r="EV67" s="281"/>
      <c r="EW67" s="281"/>
      <c r="EX67" s="281"/>
      <c r="EY67" s="281"/>
      <c r="EZ67" s="281"/>
      <c r="FA67" s="281"/>
      <c r="FB67" s="281"/>
      <c r="FC67" s="281"/>
      <c r="FD67" s="281"/>
      <c r="FE67" s="281"/>
      <c r="FF67" s="281"/>
      <c r="FG67" s="281"/>
      <c r="FH67" s="281"/>
      <c r="FI67" s="281"/>
      <c r="FJ67" s="281"/>
      <c r="FK67" s="281"/>
      <c r="FL67" s="281"/>
    </row>
    <row r="68" spans="1:168" x14ac:dyDescent="0.25">
      <c r="A68" s="494"/>
      <c r="B68" s="1"/>
      <c r="C68" s="1"/>
      <c r="D68" s="2"/>
      <c r="E68" s="2"/>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281"/>
      <c r="CB68" s="281"/>
      <c r="CC68" s="281"/>
      <c r="CD68" s="281"/>
      <c r="CE68" s="281"/>
      <c r="CF68" s="281"/>
      <c r="CG68" s="281"/>
      <c r="CH68" s="281"/>
      <c r="CI68" s="281"/>
      <c r="CJ68" s="281"/>
      <c r="CK68" s="281"/>
      <c r="CL68" s="281"/>
      <c r="CM68" s="281"/>
      <c r="CN68" s="281"/>
      <c r="CO68" s="281"/>
      <c r="CP68" s="281"/>
      <c r="CQ68" s="281"/>
      <c r="CR68" s="281"/>
      <c r="CS68" s="281"/>
      <c r="CT68" s="281"/>
      <c r="CU68" s="281"/>
      <c r="CV68" s="281"/>
      <c r="CW68" s="281"/>
      <c r="CX68" s="281"/>
      <c r="CY68" s="281"/>
      <c r="CZ68" s="281"/>
      <c r="DA68" s="281"/>
      <c r="DB68" s="281"/>
      <c r="DC68" s="281"/>
      <c r="DD68" s="281"/>
      <c r="DE68" s="281"/>
      <c r="DF68" s="281"/>
      <c r="DG68" s="281"/>
      <c r="DH68" s="281"/>
      <c r="DI68" s="281"/>
      <c r="DJ68" s="281"/>
      <c r="DK68" s="281"/>
      <c r="DL68" s="281"/>
      <c r="DM68" s="281"/>
      <c r="DN68" s="281"/>
      <c r="DO68" s="281"/>
      <c r="DP68" s="281"/>
      <c r="DQ68" s="281"/>
      <c r="DR68" s="281"/>
      <c r="DS68" s="281"/>
      <c r="DT68" s="281"/>
      <c r="DU68" s="281"/>
      <c r="DV68" s="281"/>
      <c r="DW68" s="281"/>
      <c r="DX68" s="281"/>
      <c r="DY68" s="281"/>
      <c r="DZ68" s="281"/>
      <c r="EA68" s="281"/>
      <c r="EB68" s="281"/>
      <c r="EC68" s="281"/>
      <c r="ED68" s="281"/>
      <c r="EE68" s="281"/>
      <c r="EF68" s="281"/>
      <c r="EG68" s="281"/>
      <c r="EH68" s="281"/>
      <c r="EI68" s="281"/>
      <c r="EJ68" s="281"/>
      <c r="EK68" s="281"/>
      <c r="EL68" s="281"/>
      <c r="EM68" s="281"/>
      <c r="EN68" s="281"/>
      <c r="EO68" s="281"/>
      <c r="EP68" s="281"/>
      <c r="EQ68" s="281"/>
      <c r="ER68" s="281"/>
      <c r="ES68" s="281"/>
      <c r="ET68" s="281"/>
      <c r="EU68" s="281"/>
      <c r="EV68" s="281"/>
      <c r="EW68" s="281"/>
      <c r="EX68" s="281"/>
      <c r="EY68" s="281"/>
      <c r="EZ68" s="281"/>
      <c r="FA68" s="281"/>
      <c r="FB68" s="281"/>
      <c r="FC68" s="281"/>
      <c r="FD68" s="281"/>
      <c r="FE68" s="281"/>
      <c r="FF68" s="281"/>
      <c r="FG68" s="281"/>
      <c r="FH68" s="281"/>
      <c r="FI68" s="281"/>
      <c r="FJ68" s="281"/>
      <c r="FK68" s="281"/>
      <c r="FL68" s="281"/>
    </row>
    <row r="69" spans="1:168" x14ac:dyDescent="0.25">
      <c r="A69" s="494"/>
      <c r="B69" s="1"/>
      <c r="C69" s="1"/>
      <c r="D69" s="2"/>
      <c r="E69" s="2"/>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281"/>
      <c r="CB69" s="281"/>
      <c r="CC69" s="281"/>
      <c r="CD69" s="281"/>
      <c r="CE69" s="281"/>
      <c r="CF69" s="281"/>
      <c r="CG69" s="281"/>
      <c r="CH69" s="281"/>
      <c r="CI69" s="281"/>
      <c r="CJ69" s="281"/>
      <c r="CK69" s="281"/>
      <c r="CL69" s="281"/>
      <c r="CM69" s="281"/>
      <c r="CN69" s="281"/>
      <c r="CO69" s="281"/>
      <c r="CP69" s="281"/>
      <c r="CQ69" s="281"/>
      <c r="CR69" s="281"/>
      <c r="CS69" s="281"/>
      <c r="CT69" s="281"/>
      <c r="CU69" s="281"/>
      <c r="CV69" s="281"/>
      <c r="CW69" s="281"/>
      <c r="CX69" s="281"/>
      <c r="CY69" s="281"/>
      <c r="CZ69" s="281"/>
      <c r="DA69" s="281"/>
      <c r="DB69" s="281"/>
      <c r="DC69" s="281"/>
      <c r="DD69" s="281"/>
      <c r="DE69" s="281"/>
      <c r="DF69" s="281"/>
      <c r="DG69" s="281"/>
      <c r="DH69" s="281"/>
      <c r="DI69" s="281"/>
      <c r="DJ69" s="281"/>
      <c r="DK69" s="281"/>
      <c r="DL69" s="281"/>
      <c r="DM69" s="281"/>
      <c r="DN69" s="281"/>
      <c r="DO69" s="281"/>
      <c r="DP69" s="281"/>
      <c r="DQ69" s="281"/>
      <c r="DR69" s="281"/>
      <c r="DS69" s="281"/>
      <c r="DT69" s="281"/>
      <c r="DU69" s="281"/>
      <c r="DV69" s="281"/>
      <c r="DW69" s="281"/>
      <c r="DX69" s="281"/>
      <c r="DY69" s="281"/>
      <c r="DZ69" s="281"/>
      <c r="EA69" s="281"/>
      <c r="EB69" s="281"/>
      <c r="EC69" s="281"/>
      <c r="ED69" s="281"/>
      <c r="EE69" s="281"/>
      <c r="EF69" s="281"/>
      <c r="EG69" s="281"/>
      <c r="EH69" s="281"/>
      <c r="EI69" s="281"/>
      <c r="EJ69" s="281"/>
      <c r="EK69" s="281"/>
      <c r="EL69" s="281"/>
      <c r="EM69" s="281"/>
      <c r="EN69" s="281"/>
      <c r="EO69" s="281"/>
      <c r="EP69" s="281"/>
      <c r="EQ69" s="281"/>
      <c r="ER69" s="281"/>
      <c r="ES69" s="281"/>
      <c r="ET69" s="281"/>
      <c r="EU69" s="281"/>
      <c r="EV69" s="281"/>
      <c r="EW69" s="281"/>
      <c r="EX69" s="281"/>
      <c r="EY69" s="281"/>
      <c r="EZ69" s="281"/>
      <c r="FA69" s="281"/>
      <c r="FB69" s="281"/>
      <c r="FC69" s="281"/>
      <c r="FD69" s="281"/>
      <c r="FE69" s="281"/>
      <c r="FF69" s="281"/>
      <c r="FG69" s="281"/>
      <c r="FH69" s="281"/>
      <c r="FI69" s="281"/>
      <c r="FJ69" s="281"/>
      <c r="FK69" s="281"/>
      <c r="FL69" s="281"/>
    </row>
    <row r="70" spans="1:168" x14ac:dyDescent="0.25">
      <c r="A70" s="494"/>
      <c r="B70" s="1"/>
      <c r="C70" s="1"/>
      <c r="D70" s="2"/>
      <c r="E70" s="2"/>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281"/>
      <c r="CB70" s="281"/>
      <c r="CC70" s="281"/>
      <c r="CD70" s="281"/>
      <c r="CE70" s="281"/>
      <c r="CF70" s="281"/>
      <c r="CG70" s="281"/>
      <c r="CH70" s="281"/>
      <c r="CI70" s="281"/>
      <c r="CJ70" s="281"/>
      <c r="CK70" s="281"/>
      <c r="CL70" s="281"/>
      <c r="CM70" s="281"/>
      <c r="CN70" s="281"/>
      <c r="CO70" s="281"/>
      <c r="CP70" s="281"/>
      <c r="CQ70" s="281"/>
      <c r="CR70" s="281"/>
      <c r="CS70" s="281"/>
      <c r="CT70" s="281"/>
      <c r="CU70" s="281"/>
      <c r="CV70" s="281"/>
      <c r="CW70" s="281"/>
      <c r="CX70" s="281"/>
      <c r="CY70" s="281"/>
      <c r="CZ70" s="281"/>
      <c r="DA70" s="281"/>
      <c r="DB70" s="281"/>
      <c r="DC70" s="281"/>
      <c r="DD70" s="281"/>
      <c r="DE70" s="281"/>
      <c r="DF70" s="281"/>
      <c r="DG70" s="281"/>
      <c r="DH70" s="281"/>
      <c r="DI70" s="281"/>
      <c r="DJ70" s="281"/>
      <c r="DK70" s="281"/>
      <c r="DL70" s="281"/>
      <c r="DM70" s="281"/>
      <c r="DN70" s="281"/>
      <c r="DO70" s="281"/>
      <c r="DP70" s="281"/>
      <c r="DQ70" s="281"/>
      <c r="DR70" s="281"/>
      <c r="DS70" s="281"/>
      <c r="DT70" s="281"/>
      <c r="DU70" s="281"/>
      <c r="DV70" s="281"/>
      <c r="DW70" s="281"/>
      <c r="DX70" s="281"/>
      <c r="DY70" s="281"/>
      <c r="DZ70" s="281"/>
      <c r="EA70" s="281"/>
      <c r="EB70" s="281"/>
      <c r="EC70" s="281"/>
      <c r="ED70" s="281"/>
      <c r="EE70" s="281"/>
      <c r="EF70" s="281"/>
      <c r="EG70" s="281"/>
      <c r="EH70" s="281"/>
      <c r="EI70" s="281"/>
      <c r="EJ70" s="281"/>
      <c r="EK70" s="281"/>
      <c r="EL70" s="281"/>
      <c r="EM70" s="281"/>
      <c r="EN70" s="281"/>
      <c r="EO70" s="281"/>
      <c r="EP70" s="281"/>
      <c r="EQ70" s="281"/>
      <c r="ER70" s="281"/>
      <c r="ES70" s="281"/>
      <c r="ET70" s="281"/>
      <c r="EU70" s="281"/>
      <c r="EV70" s="281"/>
      <c r="EW70" s="281"/>
      <c r="EX70" s="281"/>
      <c r="EY70" s="281"/>
      <c r="EZ70" s="281"/>
      <c r="FA70" s="281"/>
      <c r="FB70" s="281"/>
      <c r="FC70" s="281"/>
      <c r="FD70" s="281"/>
      <c r="FE70" s="281"/>
      <c r="FF70" s="281"/>
      <c r="FG70" s="281"/>
      <c r="FH70" s="281"/>
      <c r="FI70" s="281"/>
      <c r="FJ70" s="281"/>
      <c r="FK70" s="281"/>
      <c r="FL70" s="281"/>
    </row>
    <row r="71" spans="1:168" x14ac:dyDescent="0.25">
      <c r="A71" s="494"/>
      <c r="B71" s="1"/>
      <c r="C71" s="1"/>
      <c r="D71" s="2"/>
      <c r="E71" s="2"/>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281"/>
      <c r="CB71" s="281"/>
      <c r="CC71" s="281"/>
      <c r="CD71" s="281"/>
      <c r="CE71" s="281"/>
      <c r="CF71" s="281"/>
      <c r="CG71" s="281"/>
      <c r="CH71" s="281"/>
      <c r="CI71" s="281"/>
      <c r="CJ71" s="281"/>
      <c r="CK71" s="281"/>
      <c r="CL71" s="281"/>
      <c r="CM71" s="281"/>
      <c r="CN71" s="281"/>
      <c r="CO71" s="281"/>
      <c r="CP71" s="281"/>
      <c r="CQ71" s="281"/>
      <c r="CR71" s="281"/>
      <c r="CS71" s="281"/>
      <c r="CT71" s="281"/>
      <c r="CU71" s="281"/>
      <c r="CV71" s="281"/>
      <c r="CW71" s="281"/>
      <c r="CX71" s="281"/>
      <c r="CY71" s="281"/>
      <c r="CZ71" s="281"/>
      <c r="DA71" s="281"/>
      <c r="DB71" s="281"/>
      <c r="DC71" s="281"/>
      <c r="DD71" s="281"/>
      <c r="DE71" s="281"/>
      <c r="DF71" s="281"/>
      <c r="DG71" s="281"/>
      <c r="DH71" s="281"/>
      <c r="DI71" s="281"/>
      <c r="DJ71" s="281"/>
      <c r="DK71" s="281"/>
      <c r="DL71" s="281"/>
      <c r="DM71" s="281"/>
      <c r="DN71" s="281"/>
      <c r="DO71" s="281"/>
      <c r="DP71" s="281"/>
      <c r="DQ71" s="281"/>
      <c r="DR71" s="281"/>
      <c r="DS71" s="281"/>
      <c r="DT71" s="281"/>
      <c r="DU71" s="281"/>
      <c r="DV71" s="281"/>
      <c r="DW71" s="281"/>
      <c r="DX71" s="281"/>
      <c r="DY71" s="281"/>
      <c r="DZ71" s="281"/>
      <c r="EA71" s="281"/>
      <c r="EB71" s="281"/>
      <c r="EC71" s="281"/>
      <c r="ED71" s="281"/>
      <c r="EE71" s="281"/>
      <c r="EF71" s="281"/>
      <c r="EG71" s="281"/>
      <c r="EH71" s="281"/>
      <c r="EI71" s="281"/>
      <c r="EJ71" s="281"/>
      <c r="EK71" s="281"/>
      <c r="EL71" s="281"/>
      <c r="EM71" s="281"/>
      <c r="EN71" s="281"/>
      <c r="EO71" s="281"/>
      <c r="EP71" s="281"/>
      <c r="EQ71" s="281"/>
      <c r="ER71" s="281"/>
      <c r="ES71" s="281"/>
      <c r="ET71" s="281"/>
      <c r="EU71" s="281"/>
      <c r="EV71" s="281"/>
      <c r="EW71" s="281"/>
      <c r="EX71" s="281"/>
      <c r="EY71" s="281"/>
      <c r="EZ71" s="281"/>
      <c r="FA71" s="281"/>
      <c r="FB71" s="281"/>
      <c r="FC71" s="281"/>
      <c r="FD71" s="281"/>
      <c r="FE71" s="281"/>
      <c r="FF71" s="281"/>
      <c r="FG71" s="281"/>
      <c r="FH71" s="281"/>
      <c r="FI71" s="281"/>
      <c r="FJ71" s="281"/>
      <c r="FK71" s="281"/>
      <c r="FL71" s="281"/>
    </row>
    <row r="72" spans="1:168" x14ac:dyDescent="0.25">
      <c r="A72" s="494"/>
      <c r="B72" s="1"/>
      <c r="C72" s="1"/>
      <c r="D72" s="2"/>
      <c r="E72" s="2"/>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281"/>
      <c r="CB72" s="281"/>
      <c r="CC72" s="281"/>
      <c r="CD72" s="281"/>
      <c r="CE72" s="281"/>
      <c r="CF72" s="281"/>
      <c r="CG72" s="281"/>
      <c r="CH72" s="281"/>
      <c r="CI72" s="281"/>
      <c r="CJ72" s="281"/>
      <c r="CK72" s="281"/>
      <c r="CL72" s="281"/>
      <c r="CM72" s="281"/>
      <c r="CN72" s="281"/>
      <c r="CO72" s="281"/>
      <c r="CP72" s="281"/>
      <c r="CQ72" s="281"/>
      <c r="CR72" s="281"/>
      <c r="CS72" s="281"/>
      <c r="CT72" s="281"/>
      <c r="CU72" s="281"/>
      <c r="CV72" s="281"/>
      <c r="CW72" s="281"/>
      <c r="CX72" s="281"/>
      <c r="CY72" s="281"/>
      <c r="CZ72" s="281"/>
      <c r="DA72" s="281"/>
      <c r="DB72" s="281"/>
      <c r="DC72" s="281"/>
      <c r="DD72" s="281"/>
      <c r="DE72" s="281"/>
      <c r="DF72" s="281"/>
      <c r="DG72" s="281"/>
      <c r="DH72" s="281"/>
      <c r="DI72" s="281"/>
      <c r="DJ72" s="281"/>
      <c r="DK72" s="281"/>
      <c r="DL72" s="281"/>
      <c r="DM72" s="281"/>
      <c r="DN72" s="281"/>
      <c r="DO72" s="281"/>
      <c r="DP72" s="281"/>
      <c r="DQ72" s="281"/>
      <c r="DR72" s="281"/>
      <c r="DS72" s="281"/>
      <c r="DT72" s="281"/>
      <c r="DU72" s="281"/>
      <c r="DV72" s="281"/>
      <c r="DW72" s="281"/>
      <c r="DX72" s="281"/>
      <c r="DY72" s="281"/>
      <c r="DZ72" s="281"/>
      <c r="EA72" s="281"/>
      <c r="EB72" s="281"/>
      <c r="EC72" s="281"/>
      <c r="ED72" s="281"/>
      <c r="EE72" s="281"/>
      <c r="EF72" s="281"/>
      <c r="EG72" s="281"/>
      <c r="EH72" s="281"/>
      <c r="EI72" s="281"/>
      <c r="EJ72" s="281"/>
      <c r="EK72" s="281"/>
      <c r="EL72" s="281"/>
      <c r="EM72" s="281"/>
      <c r="EN72" s="281"/>
      <c r="EO72" s="281"/>
      <c r="EP72" s="281"/>
      <c r="EQ72" s="281"/>
      <c r="ER72" s="281"/>
      <c r="ES72" s="281"/>
      <c r="ET72" s="281"/>
      <c r="EU72" s="281"/>
      <c r="EV72" s="281"/>
      <c r="EW72" s="281"/>
      <c r="EX72" s="281"/>
      <c r="EY72" s="281"/>
      <c r="EZ72" s="281"/>
      <c r="FA72" s="281"/>
      <c r="FB72" s="281"/>
      <c r="FC72" s="281"/>
      <c r="FD72" s="281"/>
      <c r="FE72" s="281"/>
      <c r="FF72" s="281"/>
      <c r="FG72" s="281"/>
      <c r="FH72" s="281"/>
      <c r="FI72" s="281"/>
      <c r="FJ72" s="281"/>
      <c r="FK72" s="281"/>
      <c r="FL72" s="281"/>
    </row>
    <row r="73" spans="1:168" x14ac:dyDescent="0.25">
      <c r="A73" s="494"/>
      <c r="B73" s="1"/>
      <c r="C73" s="1"/>
      <c r="D73" s="2"/>
      <c r="E73" s="2"/>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281"/>
      <c r="CB73" s="281"/>
      <c r="CC73" s="281"/>
      <c r="CD73" s="281"/>
      <c r="CE73" s="281"/>
      <c r="CF73" s="281"/>
      <c r="CG73" s="281"/>
      <c r="CH73" s="281"/>
      <c r="CI73" s="281"/>
      <c r="CJ73" s="281"/>
      <c r="CK73" s="281"/>
      <c r="CL73" s="281"/>
      <c r="CM73" s="281"/>
      <c r="CN73" s="281"/>
      <c r="CO73" s="281"/>
      <c r="CP73" s="281"/>
      <c r="CQ73" s="281"/>
      <c r="CR73" s="281"/>
      <c r="CS73" s="281"/>
      <c r="CT73" s="281"/>
      <c r="CU73" s="281"/>
      <c r="CV73" s="281"/>
      <c r="CW73" s="281"/>
      <c r="CX73" s="281"/>
      <c r="CY73" s="281"/>
      <c r="CZ73" s="281"/>
      <c r="DA73" s="281"/>
      <c r="DB73" s="281"/>
      <c r="DC73" s="281"/>
      <c r="DD73" s="281"/>
      <c r="DE73" s="281"/>
      <c r="DF73" s="281"/>
      <c r="DG73" s="281"/>
      <c r="DH73" s="281"/>
      <c r="DI73" s="281"/>
      <c r="DJ73" s="281"/>
      <c r="DK73" s="281"/>
      <c r="DL73" s="281"/>
      <c r="DM73" s="281"/>
      <c r="DN73" s="281"/>
      <c r="DO73" s="281"/>
      <c r="DP73" s="281"/>
      <c r="DQ73" s="281"/>
      <c r="DR73" s="281"/>
      <c r="DS73" s="281"/>
      <c r="DT73" s="281"/>
      <c r="DU73" s="281"/>
      <c r="DV73" s="281"/>
      <c r="DW73" s="281"/>
      <c r="DX73" s="281"/>
      <c r="DY73" s="281"/>
      <c r="DZ73" s="281"/>
      <c r="EA73" s="281"/>
      <c r="EB73" s="281"/>
      <c r="EC73" s="281"/>
      <c r="ED73" s="281"/>
      <c r="EE73" s="281"/>
      <c r="EF73" s="281"/>
      <c r="EG73" s="281"/>
      <c r="EH73" s="281"/>
      <c r="EI73" s="281"/>
      <c r="EJ73" s="281"/>
      <c r="EK73" s="281"/>
      <c r="EL73" s="281"/>
      <c r="EM73" s="281"/>
      <c r="EN73" s="281"/>
      <c r="EO73" s="281"/>
      <c r="EP73" s="281"/>
      <c r="EQ73" s="281"/>
      <c r="ER73" s="281"/>
      <c r="ES73" s="281"/>
      <c r="ET73" s="281"/>
      <c r="EU73" s="281"/>
      <c r="EV73" s="281"/>
      <c r="EW73" s="281"/>
      <c r="EX73" s="281"/>
      <c r="EY73" s="281"/>
      <c r="EZ73" s="281"/>
      <c r="FA73" s="281"/>
      <c r="FB73" s="281"/>
      <c r="FC73" s="281"/>
      <c r="FD73" s="281"/>
      <c r="FE73" s="281"/>
      <c r="FF73" s="281"/>
      <c r="FG73" s="281"/>
      <c r="FH73" s="281"/>
      <c r="FI73" s="281"/>
      <c r="FJ73" s="281"/>
      <c r="FK73" s="281"/>
      <c r="FL73" s="281"/>
    </row>
    <row r="74" spans="1:168" x14ac:dyDescent="0.25">
      <c r="A74" s="494"/>
      <c r="B74" s="1"/>
      <c r="C74" s="1"/>
      <c r="D74" s="2"/>
      <c r="E74" s="2"/>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281"/>
      <c r="CB74" s="281"/>
      <c r="CC74" s="281"/>
      <c r="CD74" s="281"/>
      <c r="CE74" s="281"/>
      <c r="CF74" s="281"/>
      <c r="CG74" s="281"/>
      <c r="CH74" s="281"/>
      <c r="CI74" s="281"/>
      <c r="CJ74" s="281"/>
      <c r="CK74" s="281"/>
      <c r="CL74" s="281"/>
      <c r="CM74" s="281"/>
      <c r="CN74" s="281"/>
      <c r="CO74" s="281"/>
      <c r="CP74" s="281"/>
      <c r="CQ74" s="281"/>
      <c r="CR74" s="281"/>
      <c r="CS74" s="281"/>
      <c r="CT74" s="281"/>
      <c r="CU74" s="281"/>
      <c r="CV74" s="281"/>
      <c r="CW74" s="281"/>
      <c r="CX74" s="281"/>
      <c r="CY74" s="281"/>
      <c r="CZ74" s="281"/>
      <c r="DA74" s="281"/>
      <c r="DB74" s="281"/>
      <c r="DC74" s="281"/>
      <c r="DD74" s="281"/>
      <c r="DE74" s="281"/>
      <c r="DF74" s="281"/>
      <c r="DG74" s="281"/>
      <c r="DH74" s="281"/>
      <c r="DI74" s="281"/>
      <c r="DJ74" s="281"/>
      <c r="DK74" s="281"/>
      <c r="DL74" s="281"/>
      <c r="DM74" s="281"/>
      <c r="DN74" s="281"/>
      <c r="DO74" s="281"/>
      <c r="DP74" s="281"/>
      <c r="DQ74" s="281"/>
      <c r="DR74" s="281"/>
      <c r="DS74" s="281"/>
      <c r="DT74" s="281"/>
      <c r="DU74" s="281"/>
      <c r="DV74" s="281"/>
      <c r="DW74" s="281"/>
      <c r="DX74" s="281"/>
      <c r="DY74" s="281"/>
      <c r="DZ74" s="281"/>
      <c r="EA74" s="281"/>
      <c r="EB74" s="281"/>
      <c r="EC74" s="281"/>
      <c r="ED74" s="281"/>
      <c r="EE74" s="281"/>
      <c r="EF74" s="281"/>
      <c r="EG74" s="281"/>
      <c r="EH74" s="281"/>
      <c r="EI74" s="281"/>
      <c r="EJ74" s="281"/>
      <c r="EK74" s="281"/>
      <c r="EL74" s="281"/>
      <c r="EM74" s="281"/>
      <c r="EN74" s="281"/>
      <c r="EO74" s="281"/>
      <c r="EP74" s="281"/>
      <c r="EQ74" s="281"/>
      <c r="ER74" s="281"/>
      <c r="ES74" s="281"/>
      <c r="ET74" s="281"/>
      <c r="EU74" s="281"/>
      <c r="EV74" s="281"/>
      <c r="EW74" s="281"/>
      <c r="EX74" s="281"/>
      <c r="EY74" s="281"/>
      <c r="EZ74" s="281"/>
      <c r="FA74" s="281"/>
      <c r="FB74" s="281"/>
      <c r="FC74" s="281"/>
      <c r="FD74" s="281"/>
      <c r="FE74" s="281"/>
      <c r="FF74" s="281"/>
      <c r="FG74" s="281"/>
      <c r="FH74" s="281"/>
      <c r="FI74" s="281"/>
      <c r="FJ74" s="281"/>
      <c r="FK74" s="281"/>
      <c r="FL74" s="281"/>
    </row>
    <row r="75" spans="1:168" x14ac:dyDescent="0.25">
      <c r="A75" s="494"/>
      <c r="B75" s="1"/>
      <c r="C75" s="1"/>
      <c r="D75" s="2"/>
      <c r="E75" s="2"/>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281"/>
      <c r="CB75" s="281"/>
      <c r="CC75" s="281"/>
      <c r="CD75" s="281"/>
      <c r="CE75" s="281"/>
      <c r="CF75" s="281"/>
      <c r="CG75" s="281"/>
      <c r="CH75" s="281"/>
      <c r="CI75" s="281"/>
      <c r="CJ75" s="281"/>
      <c r="CK75" s="281"/>
      <c r="CL75" s="281"/>
      <c r="CM75" s="281"/>
      <c r="CN75" s="281"/>
      <c r="CO75" s="281"/>
      <c r="CP75" s="281"/>
      <c r="CQ75" s="281"/>
      <c r="CR75" s="281"/>
      <c r="CS75" s="281"/>
      <c r="CT75" s="281"/>
      <c r="CU75" s="281"/>
      <c r="CV75" s="281"/>
      <c r="CW75" s="281"/>
      <c r="CX75" s="281"/>
      <c r="CY75" s="281"/>
      <c r="CZ75" s="281"/>
      <c r="DA75" s="281"/>
      <c r="DB75" s="281"/>
      <c r="DC75" s="281"/>
      <c r="DD75" s="281"/>
      <c r="DE75" s="281"/>
      <c r="DF75" s="281"/>
      <c r="DG75" s="281"/>
      <c r="DH75" s="281"/>
      <c r="DI75" s="281"/>
      <c r="DJ75" s="281"/>
      <c r="DK75" s="281"/>
      <c r="DL75" s="281"/>
      <c r="DM75" s="281"/>
      <c r="DN75" s="281"/>
      <c r="DO75" s="281"/>
      <c r="DP75" s="281"/>
      <c r="DQ75" s="281"/>
      <c r="DR75" s="281"/>
      <c r="DS75" s="281"/>
      <c r="DT75" s="281"/>
      <c r="DU75" s="281"/>
      <c r="DV75" s="281"/>
      <c r="DW75" s="281"/>
      <c r="DX75" s="281"/>
      <c r="DY75" s="281"/>
      <c r="DZ75" s="281"/>
      <c r="EA75" s="281"/>
      <c r="EB75" s="281"/>
      <c r="EC75" s="281"/>
      <c r="ED75" s="281"/>
      <c r="EE75" s="281"/>
      <c r="EF75" s="281"/>
      <c r="EG75" s="281"/>
      <c r="EH75" s="281"/>
      <c r="EI75" s="281"/>
      <c r="EJ75" s="281"/>
      <c r="EK75" s="281"/>
      <c r="EL75" s="281"/>
      <c r="EM75" s="281"/>
      <c r="EN75" s="281"/>
      <c r="EO75" s="281"/>
      <c r="EP75" s="281"/>
      <c r="EQ75" s="281"/>
      <c r="ER75" s="281"/>
      <c r="ES75" s="281"/>
      <c r="ET75" s="281"/>
      <c r="EU75" s="281"/>
      <c r="EV75" s="281"/>
      <c r="EW75" s="281"/>
      <c r="EX75" s="281"/>
      <c r="EY75" s="281"/>
      <c r="EZ75" s="281"/>
      <c r="FA75" s="281"/>
      <c r="FB75" s="281"/>
      <c r="FC75" s="281"/>
      <c r="FD75" s="281"/>
      <c r="FE75" s="281"/>
      <c r="FF75" s="281"/>
      <c r="FG75" s="281"/>
      <c r="FH75" s="281"/>
      <c r="FI75" s="281"/>
      <c r="FJ75" s="281"/>
      <c r="FK75" s="281"/>
      <c r="FL75" s="281"/>
    </row>
    <row r="76" spans="1:168" x14ac:dyDescent="0.25">
      <c r="A76" s="494"/>
      <c r="B76" s="1"/>
      <c r="C76" s="1"/>
      <c r="D76" s="2"/>
      <c r="E76" s="2"/>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281"/>
      <c r="CB76" s="281"/>
      <c r="CC76" s="281"/>
      <c r="CD76" s="281"/>
      <c r="CE76" s="281"/>
      <c r="CF76" s="281"/>
      <c r="CG76" s="281"/>
      <c r="CH76" s="281"/>
      <c r="CI76" s="281"/>
      <c r="CJ76" s="281"/>
      <c r="CK76" s="281"/>
      <c r="CL76" s="281"/>
      <c r="CM76" s="281"/>
      <c r="CN76" s="281"/>
      <c r="CO76" s="281"/>
      <c r="CP76" s="281"/>
      <c r="CQ76" s="281"/>
      <c r="CR76" s="281"/>
      <c r="CS76" s="281"/>
      <c r="CT76" s="281"/>
      <c r="CU76" s="281"/>
      <c r="CV76" s="281"/>
      <c r="CW76" s="281"/>
      <c r="CX76" s="281"/>
      <c r="CY76" s="281"/>
      <c r="CZ76" s="281"/>
      <c r="DA76" s="281"/>
      <c r="DB76" s="281"/>
      <c r="DC76" s="281"/>
      <c r="DD76" s="281"/>
      <c r="DE76" s="281"/>
      <c r="DF76" s="281"/>
      <c r="DG76" s="281"/>
      <c r="DH76" s="281"/>
      <c r="DI76" s="281"/>
      <c r="DJ76" s="281"/>
      <c r="DK76" s="281"/>
      <c r="DL76" s="281"/>
      <c r="DM76" s="281"/>
      <c r="DN76" s="281"/>
      <c r="DO76" s="281"/>
      <c r="DP76" s="281"/>
      <c r="DQ76" s="281"/>
      <c r="DR76" s="281"/>
      <c r="DS76" s="281"/>
      <c r="DT76" s="281"/>
      <c r="DU76" s="281"/>
      <c r="DV76" s="281"/>
      <c r="DW76" s="281"/>
      <c r="DX76" s="281"/>
      <c r="DY76" s="281"/>
      <c r="DZ76" s="281"/>
      <c r="EA76" s="281"/>
      <c r="EB76" s="281"/>
      <c r="EC76" s="281"/>
      <c r="ED76" s="281"/>
      <c r="EE76" s="281"/>
      <c r="EF76" s="281"/>
      <c r="EG76" s="281"/>
      <c r="EH76" s="281"/>
      <c r="EI76" s="281"/>
      <c r="EJ76" s="281"/>
      <c r="EK76" s="281"/>
      <c r="EL76" s="281"/>
      <c r="EM76" s="281"/>
      <c r="EN76" s="281"/>
      <c r="EO76" s="281"/>
      <c r="EP76" s="281"/>
      <c r="EQ76" s="281"/>
      <c r="ER76" s="281"/>
      <c r="ES76" s="281"/>
      <c r="ET76" s="281"/>
      <c r="EU76" s="281"/>
      <c r="EV76" s="281"/>
      <c r="EW76" s="281"/>
      <c r="EX76" s="281"/>
      <c r="EY76" s="281"/>
      <c r="EZ76" s="281"/>
      <c r="FA76" s="281"/>
      <c r="FB76" s="281"/>
      <c r="FC76" s="281"/>
      <c r="FD76" s="281"/>
      <c r="FE76" s="281"/>
      <c r="FF76" s="281"/>
      <c r="FG76" s="281"/>
      <c r="FH76" s="281"/>
      <c r="FI76" s="281"/>
      <c r="FJ76" s="281"/>
      <c r="FK76" s="281"/>
      <c r="FL76" s="281"/>
    </row>
    <row r="77" spans="1:168" x14ac:dyDescent="0.25">
      <c r="A77" s="494"/>
      <c r="B77" s="1"/>
      <c r="C77" s="1"/>
      <c r="D77" s="2"/>
      <c r="E77" s="2"/>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281"/>
      <c r="CB77" s="281"/>
      <c r="CC77" s="281"/>
      <c r="CD77" s="281"/>
      <c r="CE77" s="281"/>
      <c r="CF77" s="281"/>
      <c r="CG77" s="281"/>
      <c r="CH77" s="281"/>
      <c r="CI77" s="281"/>
      <c r="CJ77" s="281"/>
      <c r="CK77" s="281"/>
      <c r="CL77" s="281"/>
      <c r="CM77" s="281"/>
      <c r="CN77" s="281"/>
      <c r="CO77" s="281"/>
      <c r="CP77" s="281"/>
      <c r="CQ77" s="281"/>
      <c r="CR77" s="281"/>
      <c r="CS77" s="281"/>
      <c r="CT77" s="281"/>
      <c r="CU77" s="281"/>
      <c r="CV77" s="281"/>
      <c r="CW77" s="281"/>
      <c r="CX77" s="281"/>
      <c r="CY77" s="281"/>
      <c r="CZ77" s="281"/>
      <c r="DA77" s="281"/>
      <c r="DB77" s="281"/>
      <c r="DC77" s="281"/>
      <c r="DD77" s="281"/>
      <c r="DE77" s="281"/>
      <c r="DF77" s="281"/>
      <c r="DG77" s="281"/>
      <c r="DH77" s="281"/>
      <c r="DI77" s="281"/>
      <c r="DJ77" s="281"/>
      <c r="DK77" s="281"/>
      <c r="DL77" s="281"/>
      <c r="DM77" s="281"/>
      <c r="DN77" s="281"/>
      <c r="DO77" s="281"/>
      <c r="DP77" s="281"/>
      <c r="DQ77" s="281"/>
      <c r="DR77" s="281"/>
      <c r="DS77" s="281"/>
      <c r="DT77" s="281"/>
      <c r="DU77" s="281"/>
      <c r="DV77" s="281"/>
      <c r="DW77" s="281"/>
      <c r="DX77" s="281"/>
      <c r="DY77" s="281"/>
      <c r="DZ77" s="281"/>
      <c r="EA77" s="281"/>
      <c r="EB77" s="281"/>
      <c r="EC77" s="281"/>
      <c r="ED77" s="281"/>
      <c r="EE77" s="281"/>
      <c r="EF77" s="281"/>
      <c r="EG77" s="281"/>
      <c r="EH77" s="281"/>
      <c r="EI77" s="281"/>
      <c r="EJ77" s="281"/>
      <c r="EK77" s="281"/>
      <c r="EL77" s="281"/>
      <c r="EM77" s="281"/>
      <c r="EN77" s="281"/>
      <c r="EO77" s="281"/>
      <c r="EP77" s="281"/>
      <c r="EQ77" s="281"/>
      <c r="ER77" s="281"/>
      <c r="ES77" s="281"/>
      <c r="ET77" s="281"/>
      <c r="EU77" s="281"/>
      <c r="EV77" s="281"/>
      <c r="EW77" s="281"/>
      <c r="EX77" s="281"/>
      <c r="EY77" s="281"/>
      <c r="EZ77" s="281"/>
      <c r="FA77" s="281"/>
      <c r="FB77" s="281"/>
      <c r="FC77" s="281"/>
      <c r="FD77" s="281"/>
      <c r="FE77" s="281"/>
      <c r="FF77" s="281"/>
      <c r="FG77" s="281"/>
      <c r="FH77" s="281"/>
      <c r="FI77" s="281"/>
      <c r="FJ77" s="281"/>
      <c r="FK77" s="281"/>
      <c r="FL77" s="281"/>
    </row>
    <row r="78" spans="1:168" x14ac:dyDescent="0.25">
      <c r="A78" s="494"/>
      <c r="B78" s="1"/>
      <c r="C78" s="1"/>
      <c r="D78" s="2"/>
      <c r="E78" s="2"/>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281"/>
      <c r="CB78" s="281"/>
      <c r="CC78" s="281"/>
      <c r="CD78" s="281"/>
      <c r="CE78" s="281"/>
      <c r="CF78" s="281"/>
      <c r="CG78" s="281"/>
      <c r="CH78" s="281"/>
      <c r="CI78" s="281"/>
      <c r="CJ78" s="281"/>
      <c r="CK78" s="281"/>
      <c r="CL78" s="281"/>
      <c r="CM78" s="281"/>
      <c r="CN78" s="281"/>
      <c r="CO78" s="281"/>
      <c r="CP78" s="281"/>
      <c r="CQ78" s="281"/>
      <c r="CR78" s="281"/>
      <c r="CS78" s="281"/>
      <c r="CT78" s="281"/>
      <c r="CU78" s="281"/>
      <c r="CV78" s="281"/>
      <c r="CW78" s="281"/>
      <c r="CX78" s="281"/>
      <c r="CY78" s="281"/>
      <c r="CZ78" s="281"/>
      <c r="DA78" s="281"/>
      <c r="DB78" s="281"/>
      <c r="DC78" s="281"/>
      <c r="DD78" s="281"/>
      <c r="DE78" s="281"/>
      <c r="DF78" s="281"/>
      <c r="DG78" s="281"/>
      <c r="DH78" s="281"/>
      <c r="DI78" s="281"/>
      <c r="DJ78" s="281"/>
      <c r="DK78" s="281"/>
      <c r="DL78" s="281"/>
      <c r="DM78" s="281"/>
      <c r="DN78" s="281"/>
      <c r="DO78" s="281"/>
      <c r="DP78" s="281"/>
      <c r="DQ78" s="281"/>
      <c r="DR78" s="281"/>
      <c r="DS78" s="281"/>
      <c r="DT78" s="281"/>
      <c r="DU78" s="281"/>
      <c r="DV78" s="281"/>
      <c r="DW78" s="281"/>
      <c r="DX78" s="281"/>
      <c r="DY78" s="281"/>
      <c r="DZ78" s="281"/>
      <c r="EA78" s="281"/>
      <c r="EB78" s="281"/>
      <c r="EC78" s="281"/>
      <c r="ED78" s="281"/>
      <c r="EE78" s="281"/>
      <c r="EF78" s="281"/>
      <c r="EG78" s="281"/>
      <c r="EH78" s="281"/>
      <c r="EI78" s="281"/>
      <c r="EJ78" s="281"/>
      <c r="EK78" s="281"/>
      <c r="EL78" s="281"/>
      <c r="EM78" s="281"/>
      <c r="EN78" s="281"/>
      <c r="EO78" s="281"/>
      <c r="EP78" s="281"/>
      <c r="EQ78" s="281"/>
      <c r="ER78" s="281"/>
      <c r="ES78" s="281"/>
      <c r="ET78" s="281"/>
      <c r="EU78" s="281"/>
      <c r="EV78" s="281"/>
      <c r="EW78" s="281"/>
      <c r="EX78" s="281"/>
      <c r="EY78" s="281"/>
      <c r="EZ78" s="281"/>
      <c r="FA78" s="281"/>
      <c r="FB78" s="281"/>
      <c r="FC78" s="281"/>
      <c r="FD78" s="281"/>
      <c r="FE78" s="281"/>
      <c r="FF78" s="281"/>
      <c r="FG78" s="281"/>
      <c r="FH78" s="281"/>
      <c r="FI78" s="281"/>
      <c r="FJ78" s="281"/>
      <c r="FK78" s="281"/>
      <c r="FL78" s="281"/>
    </row>
    <row r="79" spans="1:168" x14ac:dyDescent="0.25">
      <c r="A79" s="494"/>
      <c r="B79" s="1"/>
      <c r="C79" s="1"/>
      <c r="D79" s="2"/>
      <c r="E79" s="2"/>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281"/>
      <c r="CB79" s="281"/>
      <c r="CC79" s="281"/>
      <c r="CD79" s="281"/>
      <c r="CE79" s="281"/>
      <c r="CF79" s="281"/>
      <c r="CG79" s="281"/>
      <c r="CH79" s="281"/>
      <c r="CI79" s="281"/>
      <c r="CJ79" s="281"/>
      <c r="CK79" s="281"/>
      <c r="CL79" s="281"/>
      <c r="CM79" s="281"/>
      <c r="CN79" s="281"/>
      <c r="CO79" s="281"/>
      <c r="CP79" s="281"/>
      <c r="CQ79" s="281"/>
      <c r="CR79" s="281"/>
      <c r="CS79" s="281"/>
      <c r="CT79" s="281"/>
      <c r="CU79" s="281"/>
      <c r="CV79" s="281"/>
      <c r="CW79" s="281"/>
      <c r="CX79" s="281"/>
      <c r="CY79" s="281"/>
      <c r="CZ79" s="281"/>
      <c r="DA79" s="281"/>
      <c r="DB79" s="281"/>
      <c r="DC79" s="281"/>
      <c r="DD79" s="281"/>
      <c r="DE79" s="281"/>
      <c r="DF79" s="281"/>
      <c r="DG79" s="281"/>
      <c r="DH79" s="281"/>
      <c r="DI79" s="281"/>
      <c r="DJ79" s="281"/>
      <c r="DK79" s="281"/>
      <c r="DL79" s="281"/>
      <c r="DM79" s="281"/>
      <c r="DN79" s="281"/>
      <c r="DO79" s="281"/>
      <c r="DP79" s="281"/>
      <c r="DQ79" s="281"/>
      <c r="DR79" s="281"/>
      <c r="DS79" s="281"/>
      <c r="DT79" s="281"/>
      <c r="DU79" s="281"/>
      <c r="DV79" s="281"/>
      <c r="DW79" s="281"/>
      <c r="DX79" s="281"/>
      <c r="DY79" s="281"/>
      <c r="DZ79" s="281"/>
      <c r="EA79" s="281"/>
      <c r="EB79" s="281"/>
      <c r="EC79" s="281"/>
      <c r="ED79" s="281"/>
      <c r="EE79" s="281"/>
      <c r="EF79" s="281"/>
      <c r="EG79" s="281"/>
      <c r="EH79" s="281"/>
      <c r="EI79" s="281"/>
      <c r="EJ79" s="281"/>
      <c r="EK79" s="281"/>
      <c r="EL79" s="281"/>
      <c r="EM79" s="281"/>
      <c r="EN79" s="281"/>
      <c r="EO79" s="281"/>
      <c r="EP79" s="281"/>
      <c r="EQ79" s="281"/>
      <c r="ER79" s="281"/>
      <c r="ES79" s="281"/>
      <c r="ET79" s="281"/>
      <c r="EU79" s="281"/>
      <c r="EV79" s="281"/>
      <c r="EW79" s="281"/>
      <c r="EX79" s="281"/>
      <c r="EY79" s="281"/>
      <c r="EZ79" s="281"/>
      <c r="FA79" s="281"/>
      <c r="FB79" s="281"/>
      <c r="FC79" s="281"/>
      <c r="FD79" s="281"/>
      <c r="FE79" s="281"/>
      <c r="FF79" s="281"/>
      <c r="FG79" s="281"/>
      <c r="FH79" s="281"/>
      <c r="FI79" s="281"/>
      <c r="FJ79" s="281"/>
      <c r="FK79" s="281"/>
      <c r="FL79" s="281"/>
    </row>
    <row r="80" spans="1:168" x14ac:dyDescent="0.25">
      <c r="A80" s="494"/>
      <c r="B80" s="1"/>
      <c r="C80" s="1"/>
      <c r="D80" s="2"/>
      <c r="E80" s="2"/>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281"/>
      <c r="CB80" s="281"/>
      <c r="CC80" s="281"/>
      <c r="CD80" s="281"/>
      <c r="CE80" s="281"/>
      <c r="CF80" s="281"/>
      <c r="CG80" s="281"/>
      <c r="CH80" s="281"/>
      <c r="CI80" s="281"/>
      <c r="CJ80" s="281"/>
      <c r="CK80" s="281"/>
      <c r="CL80" s="281"/>
      <c r="CM80" s="281"/>
      <c r="CN80" s="281"/>
      <c r="CO80" s="281"/>
      <c r="CP80" s="281"/>
      <c r="CQ80" s="281"/>
      <c r="CR80" s="281"/>
      <c r="CS80" s="281"/>
      <c r="CT80" s="281"/>
      <c r="CU80" s="281"/>
      <c r="CV80" s="281"/>
      <c r="CW80" s="281"/>
      <c r="CX80" s="281"/>
      <c r="CY80" s="281"/>
      <c r="CZ80" s="281"/>
      <c r="DA80" s="281"/>
      <c r="DB80" s="281"/>
      <c r="DC80" s="281"/>
      <c r="DD80" s="281"/>
      <c r="DE80" s="281"/>
      <c r="DF80" s="281"/>
      <c r="DG80" s="281"/>
      <c r="DH80" s="281"/>
      <c r="DI80" s="281"/>
      <c r="DJ80" s="281"/>
      <c r="DK80" s="281"/>
      <c r="DL80" s="281"/>
      <c r="DM80" s="281"/>
      <c r="DN80" s="281"/>
      <c r="DO80" s="281"/>
      <c r="DP80" s="281"/>
      <c r="DQ80" s="281"/>
      <c r="DR80" s="281"/>
      <c r="DS80" s="281"/>
      <c r="DT80" s="281"/>
      <c r="DU80" s="281"/>
      <c r="DV80" s="281"/>
      <c r="DW80" s="281"/>
      <c r="DX80" s="281"/>
      <c r="DY80" s="281"/>
      <c r="DZ80" s="281"/>
      <c r="EA80" s="281"/>
      <c r="EB80" s="281"/>
      <c r="EC80" s="281"/>
      <c r="ED80" s="281"/>
      <c r="EE80" s="281"/>
      <c r="EF80" s="281"/>
      <c r="EG80" s="281"/>
      <c r="EH80" s="281"/>
      <c r="EI80" s="281"/>
      <c r="EJ80" s="281"/>
      <c r="EK80" s="281"/>
      <c r="EL80" s="281"/>
      <c r="EM80" s="281"/>
      <c r="EN80" s="281"/>
      <c r="EO80" s="281"/>
      <c r="EP80" s="281"/>
      <c r="EQ80" s="281"/>
      <c r="ER80" s="281"/>
      <c r="ES80" s="281"/>
      <c r="ET80" s="281"/>
      <c r="EU80" s="281"/>
      <c r="EV80" s="281"/>
      <c r="EW80" s="281"/>
      <c r="EX80" s="281"/>
      <c r="EY80" s="281"/>
      <c r="EZ80" s="281"/>
      <c r="FA80" s="281"/>
      <c r="FB80" s="281"/>
      <c r="FC80" s="281"/>
      <c r="FD80" s="281"/>
      <c r="FE80" s="281"/>
      <c r="FF80" s="281"/>
      <c r="FG80" s="281"/>
      <c r="FH80" s="281"/>
      <c r="FI80" s="281"/>
      <c r="FJ80" s="281"/>
      <c r="FK80" s="281"/>
      <c r="FL80" s="281"/>
    </row>
    <row r="81" spans="1:168" x14ac:dyDescent="0.25">
      <c r="A81" s="494"/>
      <c r="B81" s="1"/>
      <c r="C81" s="1"/>
      <c r="D81" s="2"/>
      <c r="E81" s="2"/>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281"/>
      <c r="CB81" s="281"/>
      <c r="CC81" s="281"/>
      <c r="CD81" s="281"/>
      <c r="CE81" s="281"/>
      <c r="CF81" s="281"/>
      <c r="CG81" s="281"/>
      <c r="CH81" s="281"/>
      <c r="CI81" s="281"/>
      <c r="CJ81" s="281"/>
      <c r="CK81" s="281"/>
      <c r="CL81" s="281"/>
      <c r="CM81" s="281"/>
      <c r="CN81" s="281"/>
      <c r="CO81" s="281"/>
      <c r="CP81" s="281"/>
      <c r="CQ81" s="281"/>
      <c r="CR81" s="281"/>
      <c r="CS81" s="281"/>
      <c r="CT81" s="281"/>
      <c r="CU81" s="281"/>
      <c r="CV81" s="281"/>
      <c r="CW81" s="281"/>
      <c r="CX81" s="281"/>
      <c r="CY81" s="281"/>
      <c r="CZ81" s="281"/>
      <c r="DA81" s="281"/>
      <c r="DB81" s="281"/>
      <c r="DC81" s="281"/>
      <c r="DD81" s="281"/>
      <c r="DE81" s="281"/>
      <c r="DF81" s="281"/>
      <c r="DG81" s="281"/>
      <c r="DH81" s="281"/>
      <c r="DI81" s="281"/>
      <c r="DJ81" s="281"/>
      <c r="DK81" s="281"/>
      <c r="DL81" s="281"/>
      <c r="DM81" s="281"/>
      <c r="DN81" s="281"/>
      <c r="DO81" s="281"/>
      <c r="DP81" s="281"/>
      <c r="DQ81" s="281"/>
      <c r="DR81" s="281"/>
      <c r="DS81" s="281"/>
      <c r="DT81" s="281"/>
      <c r="DU81" s="281"/>
      <c r="DV81" s="281"/>
      <c r="DW81" s="281"/>
      <c r="DX81" s="281"/>
      <c r="DY81" s="281"/>
      <c r="DZ81" s="281"/>
      <c r="EA81" s="281"/>
      <c r="EB81" s="281"/>
      <c r="EC81" s="281"/>
      <c r="ED81" s="281"/>
      <c r="EE81" s="281"/>
      <c r="EF81" s="281"/>
      <c r="EG81" s="281"/>
      <c r="EH81" s="281"/>
      <c r="EI81" s="281"/>
      <c r="EJ81" s="281"/>
      <c r="EK81" s="281"/>
      <c r="EL81" s="281"/>
      <c r="EM81" s="281"/>
      <c r="EN81" s="281"/>
      <c r="EO81" s="281"/>
      <c r="EP81" s="281"/>
      <c r="EQ81" s="281"/>
      <c r="ER81" s="281"/>
      <c r="ES81" s="281"/>
      <c r="ET81" s="281"/>
      <c r="EU81" s="281"/>
      <c r="EV81" s="281"/>
      <c r="EW81" s="281"/>
      <c r="EX81" s="281"/>
      <c r="EY81" s="281"/>
      <c r="EZ81" s="281"/>
      <c r="FA81" s="281"/>
      <c r="FB81" s="281"/>
      <c r="FC81" s="281"/>
      <c r="FD81" s="281"/>
      <c r="FE81" s="281"/>
      <c r="FF81" s="281"/>
      <c r="FG81" s="281"/>
      <c r="FH81" s="281"/>
      <c r="FI81" s="281"/>
      <c r="FJ81" s="281"/>
      <c r="FK81" s="281"/>
      <c r="FL81" s="281"/>
    </row>
    <row r="82" spans="1:168" x14ac:dyDescent="0.25">
      <c r="A82" s="494"/>
      <c r="B82" s="1"/>
      <c r="C82" s="1"/>
      <c r="D82" s="2"/>
      <c r="E82" s="2"/>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281"/>
      <c r="CB82" s="281"/>
      <c r="CC82" s="281"/>
      <c r="CD82" s="281"/>
      <c r="CE82" s="281"/>
      <c r="CF82" s="281"/>
      <c r="CG82" s="281"/>
      <c r="CH82" s="281"/>
      <c r="CI82" s="281"/>
      <c r="CJ82" s="281"/>
      <c r="CK82" s="281"/>
      <c r="CL82" s="281"/>
      <c r="CM82" s="281"/>
      <c r="CN82" s="281"/>
      <c r="CO82" s="281"/>
      <c r="CP82" s="281"/>
      <c r="CQ82" s="281"/>
      <c r="CR82" s="281"/>
      <c r="CS82" s="281"/>
      <c r="CT82" s="281"/>
      <c r="CU82" s="281"/>
      <c r="CV82" s="281"/>
      <c r="CW82" s="281"/>
      <c r="CX82" s="281"/>
      <c r="CY82" s="281"/>
      <c r="CZ82" s="281"/>
      <c r="DA82" s="281"/>
      <c r="DB82" s="281"/>
      <c r="DC82" s="281"/>
      <c r="DD82" s="281"/>
      <c r="DE82" s="281"/>
      <c r="DF82" s="281"/>
      <c r="DG82" s="281"/>
      <c r="DH82" s="281"/>
      <c r="DI82" s="281"/>
      <c r="DJ82" s="281"/>
      <c r="DK82" s="281"/>
      <c r="DL82" s="281"/>
      <c r="DM82" s="281"/>
      <c r="DN82" s="281"/>
      <c r="DO82" s="281"/>
      <c r="DP82" s="281"/>
      <c r="DQ82" s="281"/>
      <c r="DR82" s="281"/>
      <c r="DS82" s="281"/>
      <c r="DT82" s="281"/>
      <c r="DU82" s="281"/>
      <c r="DV82" s="281"/>
      <c r="DW82" s="281"/>
      <c r="DX82" s="281"/>
      <c r="DY82" s="281"/>
      <c r="DZ82" s="281"/>
      <c r="EA82" s="281"/>
      <c r="EB82" s="281"/>
      <c r="EC82" s="281"/>
      <c r="ED82" s="281"/>
      <c r="EE82" s="281"/>
      <c r="EF82" s="281"/>
      <c r="EG82" s="281"/>
      <c r="EH82" s="281"/>
      <c r="EI82" s="281"/>
      <c r="EJ82" s="281"/>
      <c r="EK82" s="281"/>
      <c r="EL82" s="281"/>
      <c r="EM82" s="281"/>
      <c r="EN82" s="281"/>
      <c r="EO82" s="281"/>
      <c r="EP82" s="281"/>
      <c r="EQ82" s="281"/>
      <c r="ER82" s="281"/>
      <c r="ES82" s="281"/>
      <c r="ET82" s="281"/>
      <c r="EU82" s="281"/>
      <c r="EV82" s="281"/>
      <c r="EW82" s="281"/>
      <c r="EX82" s="281"/>
      <c r="EY82" s="281"/>
      <c r="EZ82" s="281"/>
      <c r="FA82" s="281"/>
      <c r="FB82" s="281"/>
      <c r="FC82" s="281"/>
      <c r="FD82" s="281"/>
      <c r="FE82" s="281"/>
      <c r="FF82" s="281"/>
      <c r="FG82" s="281"/>
      <c r="FH82" s="281"/>
      <c r="FI82" s="281"/>
      <c r="FJ82" s="281"/>
      <c r="FK82" s="281"/>
      <c r="FL82" s="281"/>
    </row>
    <row r="83" spans="1:168" x14ac:dyDescent="0.25">
      <c r="A83" s="494"/>
      <c r="B83" s="1"/>
      <c r="C83" s="1"/>
      <c r="D83" s="2"/>
      <c r="E83" s="2"/>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281"/>
      <c r="CB83" s="281"/>
      <c r="CC83" s="281"/>
      <c r="CD83" s="281"/>
      <c r="CE83" s="281"/>
      <c r="CF83" s="281"/>
      <c r="CG83" s="281"/>
      <c r="CH83" s="281"/>
      <c r="CI83" s="281"/>
      <c r="CJ83" s="281"/>
      <c r="CK83" s="281"/>
      <c r="CL83" s="281"/>
      <c r="CM83" s="281"/>
      <c r="CN83" s="281"/>
      <c r="CO83" s="281"/>
      <c r="CP83" s="281"/>
      <c r="CQ83" s="281"/>
      <c r="CR83" s="281"/>
      <c r="CS83" s="281"/>
      <c r="CT83" s="281"/>
      <c r="CU83" s="281"/>
      <c r="CV83" s="281"/>
      <c r="CW83" s="281"/>
      <c r="CX83" s="281"/>
      <c r="CY83" s="281"/>
      <c r="CZ83" s="281"/>
      <c r="DA83" s="281"/>
      <c r="DB83" s="281"/>
      <c r="DC83" s="281"/>
      <c r="DD83" s="281"/>
      <c r="DE83" s="281"/>
      <c r="DF83" s="281"/>
      <c r="DG83" s="281"/>
      <c r="DH83" s="281"/>
      <c r="DI83" s="281"/>
      <c r="DJ83" s="281"/>
      <c r="DK83" s="281"/>
      <c r="DL83" s="281"/>
      <c r="DM83" s="281"/>
      <c r="DN83" s="281"/>
      <c r="DO83" s="281"/>
      <c r="DP83" s="281"/>
      <c r="DQ83" s="281"/>
      <c r="DR83" s="281"/>
      <c r="DS83" s="281"/>
      <c r="DT83" s="281"/>
      <c r="DU83" s="281"/>
      <c r="DV83" s="281"/>
      <c r="DW83" s="281"/>
      <c r="DX83" s="281"/>
      <c r="DY83" s="281"/>
      <c r="DZ83" s="281"/>
      <c r="EA83" s="281"/>
      <c r="EB83" s="281"/>
      <c r="EC83" s="281"/>
      <c r="ED83" s="281"/>
      <c r="EE83" s="281"/>
      <c r="EF83" s="281"/>
      <c r="EG83" s="281"/>
      <c r="EH83" s="281"/>
      <c r="EI83" s="281"/>
      <c r="EJ83" s="281"/>
      <c r="EK83" s="281"/>
      <c r="EL83" s="281"/>
      <c r="EM83" s="281"/>
      <c r="EN83" s="281"/>
      <c r="EO83" s="281"/>
      <c r="EP83" s="281"/>
      <c r="EQ83" s="281"/>
      <c r="ER83" s="281"/>
      <c r="ES83" s="281"/>
      <c r="ET83" s="281"/>
      <c r="EU83" s="281"/>
      <c r="EV83" s="281"/>
      <c r="EW83" s="281"/>
      <c r="EX83" s="281"/>
      <c r="EY83" s="281"/>
      <c r="EZ83" s="281"/>
      <c r="FA83" s="281"/>
      <c r="FB83" s="281"/>
      <c r="FC83" s="281"/>
      <c r="FD83" s="281"/>
      <c r="FE83" s="281"/>
      <c r="FF83" s="281"/>
      <c r="FG83" s="281"/>
      <c r="FH83" s="281"/>
      <c r="FI83" s="281"/>
      <c r="FJ83" s="281"/>
      <c r="FK83" s="281"/>
      <c r="FL83" s="281"/>
    </row>
    <row r="118" spans="1:168" hidden="1" x14ac:dyDescent="0.25"/>
    <row r="119" spans="1:168" hidden="1" x14ac:dyDescent="0.25">
      <c r="A119" s="28"/>
      <c r="C119" s="501"/>
      <c r="D119" s="502" t="str">
        <f>"No Findings have been identified for this " &amp; dmyTopic &amp; " at this time."</f>
        <v>No Findings have been identified for this Topic at this time.</v>
      </c>
      <c r="E119" s="503"/>
      <c r="G119" s="192"/>
      <c r="H119" s="244"/>
      <c r="I119" s="180"/>
      <c r="K119" s="192"/>
      <c r="Q119" s="1"/>
      <c r="R119" s="11"/>
      <c r="S119" s="8"/>
      <c r="T119" s="8"/>
      <c r="U119" s="8"/>
      <c r="V119" s="122"/>
      <c r="W119" s="65"/>
      <c r="X119" s="11"/>
      <c r="Y119" s="8"/>
      <c r="Z119" s="8"/>
      <c r="AA119" s="8"/>
      <c r="AB119" s="8"/>
      <c r="AC119" s="12"/>
      <c r="AD119" s="8"/>
      <c r="AE119" s="8"/>
      <c r="AF119" s="8"/>
      <c r="AG119" s="8"/>
      <c r="AH119" s="8"/>
      <c r="AI119" s="8"/>
      <c r="AJ119" s="8"/>
      <c r="AK119" s="8"/>
      <c r="AL119" s="8"/>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228"/>
      <c r="CA119" s="281"/>
      <c r="CB119" s="281"/>
      <c r="CC119" s="281"/>
      <c r="CD119" s="281"/>
      <c r="CE119" s="281"/>
      <c r="CF119" s="281"/>
      <c r="CG119" s="281"/>
      <c r="CH119" s="281"/>
      <c r="CI119" s="281"/>
      <c r="CJ119" s="281"/>
      <c r="CK119" s="281"/>
      <c r="CL119" s="281"/>
      <c r="CM119" s="281"/>
      <c r="CN119" s="281"/>
      <c r="CO119" s="281"/>
      <c r="CP119" s="281"/>
      <c r="CQ119" s="281"/>
      <c r="CR119" s="281"/>
      <c r="CS119" s="281"/>
      <c r="CT119" s="281"/>
      <c r="CU119" s="281"/>
      <c r="CV119" s="281"/>
      <c r="CW119" s="281"/>
      <c r="CX119" s="281"/>
      <c r="CY119" s="281"/>
      <c r="CZ119" s="281"/>
      <c r="DA119" s="281"/>
      <c r="DB119" s="281"/>
      <c r="DC119" s="281"/>
      <c r="DD119" s="281"/>
      <c r="DE119" s="281"/>
      <c r="DF119" s="281"/>
      <c r="DG119" s="281"/>
      <c r="DH119" s="281"/>
      <c r="DI119" s="281"/>
      <c r="DJ119" s="281"/>
      <c r="DK119" s="281"/>
      <c r="DL119" s="281"/>
      <c r="DM119" s="281"/>
      <c r="DN119" s="281"/>
      <c r="DO119" s="281"/>
      <c r="DP119" s="281"/>
      <c r="DQ119" s="281"/>
      <c r="DR119" s="281"/>
      <c r="DS119" s="281"/>
      <c r="DT119" s="281"/>
      <c r="DU119" s="281"/>
      <c r="DV119" s="281"/>
      <c r="DW119" s="281"/>
      <c r="DX119" s="281"/>
      <c r="DY119" s="281"/>
      <c r="DZ119" s="281"/>
      <c r="EA119" s="281"/>
      <c r="EB119" s="281"/>
      <c r="EC119" s="281"/>
      <c r="ED119" s="281"/>
      <c r="EE119" s="281"/>
      <c r="EF119" s="281"/>
      <c r="EG119" s="281"/>
      <c r="EH119" s="281"/>
      <c r="EI119" s="281"/>
      <c r="EJ119" s="281"/>
      <c r="EK119" s="281"/>
      <c r="EL119" s="281"/>
      <c r="EM119" s="281"/>
      <c r="EN119" s="281"/>
      <c r="EO119" s="281"/>
      <c r="EP119" s="281"/>
      <c r="EQ119" s="281"/>
      <c r="ER119" s="281"/>
      <c r="ES119" s="281"/>
      <c r="ET119" s="281"/>
      <c r="EU119" s="281"/>
      <c r="EV119" s="281"/>
      <c r="EW119" s="281"/>
      <c r="EX119" s="281"/>
      <c r="EY119" s="281"/>
      <c r="EZ119" s="281"/>
      <c r="FA119" s="281"/>
      <c r="FB119" s="281"/>
      <c r="FC119" s="281"/>
      <c r="FD119" s="281"/>
      <c r="FE119" s="281"/>
      <c r="FF119" s="281"/>
      <c r="FG119" s="281"/>
      <c r="FH119" s="281"/>
      <c r="FI119" s="281"/>
      <c r="FJ119" s="281"/>
      <c r="FK119" s="281"/>
      <c r="FL119" s="281"/>
    </row>
    <row r="120" spans="1:168" hidden="1" x14ac:dyDescent="0.25">
      <c r="A120" s="28"/>
      <c r="C120" s="501"/>
      <c r="D120" s="502"/>
      <c r="E120" s="503"/>
      <c r="G120" s="192"/>
      <c r="H120" s="244"/>
      <c r="I120" s="180"/>
      <c r="K120" s="192"/>
      <c r="Q120" s="1"/>
      <c r="R120" s="11"/>
      <c r="S120" s="8"/>
      <c r="T120" s="8"/>
      <c r="U120" s="8"/>
      <c r="V120" s="122"/>
      <c r="W120" s="65"/>
      <c r="X120" s="11"/>
      <c r="Y120" s="8"/>
      <c r="Z120" s="8"/>
      <c r="AA120" s="8"/>
      <c r="AB120" s="8"/>
      <c r="AC120" s="12"/>
      <c r="AD120" s="8"/>
      <c r="AE120" s="8"/>
      <c r="AF120" s="8"/>
      <c r="AG120" s="8"/>
      <c r="AH120" s="8"/>
      <c r="AI120" s="8"/>
      <c r="AJ120" s="8"/>
      <c r="AK120" s="8"/>
      <c r="AL120" s="8"/>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228"/>
      <c r="CA120" s="281"/>
      <c r="CB120" s="281"/>
      <c r="CC120" s="281"/>
      <c r="CD120" s="281"/>
      <c r="CE120" s="281"/>
      <c r="CF120" s="281"/>
      <c r="CG120" s="281"/>
      <c r="CH120" s="281"/>
      <c r="CI120" s="281"/>
      <c r="CJ120" s="281"/>
      <c r="CK120" s="281"/>
      <c r="CL120" s="281"/>
      <c r="CM120" s="281"/>
      <c r="CN120" s="281"/>
      <c r="CO120" s="281"/>
      <c r="CP120" s="281"/>
      <c r="CQ120" s="281"/>
      <c r="CR120" s="281"/>
      <c r="CS120" s="281"/>
      <c r="CT120" s="281"/>
      <c r="CU120" s="281"/>
      <c r="CV120" s="281"/>
      <c r="CW120" s="281"/>
      <c r="CX120" s="281"/>
      <c r="CY120" s="281"/>
      <c r="CZ120" s="281"/>
      <c r="DA120" s="281"/>
      <c r="DB120" s="281"/>
      <c r="DC120" s="281"/>
      <c r="DD120" s="281"/>
      <c r="DE120" s="281"/>
      <c r="DF120" s="281"/>
      <c r="DG120" s="281"/>
      <c r="DH120" s="281"/>
      <c r="DI120" s="281"/>
      <c r="DJ120" s="281"/>
      <c r="DK120" s="281"/>
      <c r="DL120" s="281"/>
      <c r="DM120" s="281"/>
      <c r="DN120" s="281"/>
      <c r="DO120" s="281"/>
      <c r="DP120" s="281"/>
      <c r="DQ120" s="281"/>
      <c r="DR120" s="281"/>
      <c r="DS120" s="281"/>
      <c r="DT120" s="281"/>
      <c r="DU120" s="281"/>
      <c r="DV120" s="281"/>
      <c r="DW120" s="281"/>
      <c r="DX120" s="281"/>
      <c r="DY120" s="281"/>
      <c r="DZ120" s="281"/>
      <c r="EA120" s="281"/>
      <c r="EB120" s="281"/>
      <c r="EC120" s="281"/>
      <c r="ED120" s="281"/>
      <c r="EE120" s="281"/>
      <c r="EF120" s="281"/>
      <c r="EG120" s="281"/>
      <c r="EH120" s="281"/>
      <c r="EI120" s="281"/>
      <c r="EJ120" s="281"/>
      <c r="EK120" s="281"/>
      <c r="EL120" s="281"/>
      <c r="EM120" s="281"/>
      <c r="EN120" s="281"/>
      <c r="EO120" s="281"/>
      <c r="EP120" s="281"/>
      <c r="EQ120" s="281"/>
      <c r="ER120" s="281"/>
      <c r="ES120" s="281"/>
      <c r="ET120" s="281"/>
      <c r="EU120" s="281"/>
      <c r="EV120" s="281"/>
      <c r="EW120" s="281"/>
      <c r="EX120" s="281"/>
      <c r="EY120" s="281"/>
      <c r="EZ120" s="281"/>
      <c r="FA120" s="281"/>
      <c r="FB120" s="281"/>
      <c r="FC120" s="281"/>
      <c r="FD120" s="281"/>
      <c r="FE120" s="281"/>
      <c r="FF120" s="281"/>
      <c r="FG120" s="281"/>
      <c r="FH120" s="281"/>
      <c r="FI120" s="281"/>
      <c r="FJ120" s="281"/>
      <c r="FK120" s="281"/>
      <c r="FL120" s="281"/>
    </row>
    <row r="121" spans="1:168" hidden="1" x14ac:dyDescent="0.25"/>
    <row r="122" spans="1:168" hidden="1" x14ac:dyDescent="0.25"/>
    <row r="123" spans="1:168" ht="15" hidden="1" x14ac:dyDescent="0.25">
      <c r="A123" s="28"/>
      <c r="B123">
        <v>3</v>
      </c>
      <c r="C123" s="512"/>
      <c r="D123" s="513">
        <f ca="1">OFFSET(D123,-2,0)+1</f>
        <v>1</v>
      </c>
      <c r="E123" s="479"/>
      <c r="F123" s="249"/>
      <c r="G123" s="250"/>
      <c r="H123" s="247"/>
      <c r="I123" s="183"/>
      <c r="J123" s="514"/>
      <c r="K123" s="192"/>
      <c r="Q123" s="1"/>
      <c r="R123" s="11" t="b">
        <f>IF(F123=CHAR(80),TRUE,FALSE)</f>
        <v>0</v>
      </c>
      <c r="S123" s="8" t="b">
        <f>IF(G123=CHAR(80),TRUE,FALSE)</f>
        <v>0</v>
      </c>
      <c r="T123" s="8" t="b">
        <f>IF(H123=CHAR(80),TRUE,FALSE)</f>
        <v>0</v>
      </c>
      <c r="U123" s="8" t="b">
        <f>IF(I123=CHAR(80),TRUE,FALSE)</f>
        <v>0</v>
      </c>
      <c r="V123" s="122"/>
      <c r="W123" s="515">
        <f>COUNTIF(R123:V123,TRUE)</f>
        <v>0</v>
      </c>
      <c r="X123" s="219" t="str">
        <f t="shared" ref="X123:AB124" si="123">IF(R123=TRUE,1,"")</f>
        <v/>
      </c>
      <c r="Y123" s="144" t="str">
        <f t="shared" si="123"/>
        <v/>
      </c>
      <c r="Z123" s="144" t="str">
        <f t="shared" si="123"/>
        <v/>
      </c>
      <c r="AA123" s="144" t="str">
        <f t="shared" si="123"/>
        <v/>
      </c>
      <c r="AB123" s="144" t="str">
        <f t="shared" si="123"/>
        <v/>
      </c>
      <c r="AC123" s="218" t="str">
        <f>IF(SUM(X123:AA123)&gt;0,1,"")</f>
        <v/>
      </c>
      <c r="AD123" s="8"/>
      <c r="AE123" s="8"/>
      <c r="AF123" s="8"/>
      <c r="AG123" s="8"/>
      <c r="AH123" s="8"/>
      <c r="AI123" s="8"/>
      <c r="AJ123" s="8"/>
      <c r="AK123" s="8"/>
      <c r="AL123" s="8"/>
      <c r="AM123" s="147"/>
      <c r="AN123" s="159"/>
      <c r="AO123" s="172"/>
      <c r="AP123" s="1"/>
      <c r="AQ123" s="1"/>
      <c r="AR123" s="172"/>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228"/>
      <c r="CA123" s="281"/>
      <c r="CB123" s="281"/>
      <c r="CC123" s="281"/>
      <c r="CD123" s="281"/>
      <c r="CE123" s="281"/>
      <c r="CF123" s="281"/>
      <c r="CG123" s="281"/>
      <c r="CH123" s="281"/>
      <c r="CI123" s="281"/>
      <c r="CJ123" s="281"/>
      <c r="CK123" s="281"/>
      <c r="CL123" s="281"/>
      <c r="CM123" s="281"/>
      <c r="CN123" s="281"/>
      <c r="CO123" s="281"/>
      <c r="CP123" s="281"/>
      <c r="CQ123" s="281"/>
      <c r="CR123" s="281"/>
      <c r="CS123" s="281"/>
      <c r="CT123" s="281"/>
      <c r="CU123" s="281"/>
      <c r="CV123" s="281"/>
      <c r="CW123" s="281"/>
      <c r="CX123" s="281"/>
      <c r="CY123" s="281"/>
      <c r="CZ123" s="281"/>
      <c r="DA123" s="281"/>
      <c r="DB123" s="281"/>
      <c r="DC123" s="281"/>
      <c r="DD123" s="281"/>
      <c r="DE123" s="281"/>
      <c r="DF123" s="281"/>
      <c r="DG123" s="281"/>
      <c r="DH123" s="281"/>
      <c r="DI123" s="281"/>
      <c r="DJ123" s="281"/>
      <c r="DK123" s="281"/>
      <c r="DL123" s="281"/>
      <c r="DM123" s="281"/>
      <c r="DN123" s="281"/>
      <c r="DO123" s="281"/>
      <c r="DP123" s="281"/>
      <c r="DQ123" s="281"/>
      <c r="DR123" s="281"/>
      <c r="DS123" s="281"/>
      <c r="DT123" s="281"/>
      <c r="DU123" s="281"/>
      <c r="DV123" s="281"/>
      <c r="DW123" s="281"/>
      <c r="DX123" s="281"/>
      <c r="DY123" s="281"/>
      <c r="DZ123" s="281"/>
      <c r="EA123" s="281"/>
      <c r="EB123" s="281"/>
      <c r="EC123" s="281"/>
      <c r="ED123" s="281"/>
      <c r="EE123" s="281"/>
      <c r="EF123" s="281"/>
      <c r="EG123" s="281"/>
      <c r="EH123" s="281"/>
      <c r="EI123" s="281"/>
      <c r="EJ123" s="281"/>
      <c r="EK123" s="281"/>
      <c r="EL123" s="281"/>
      <c r="EM123" s="281"/>
      <c r="EN123" s="281"/>
      <c r="EO123" s="281"/>
      <c r="EP123" s="281"/>
      <c r="EQ123" s="281"/>
      <c r="ER123" s="281"/>
      <c r="ES123" s="281"/>
      <c r="ET123" s="281"/>
      <c r="EU123" s="281"/>
      <c r="EV123" s="281"/>
      <c r="EW123" s="281"/>
      <c r="EX123" s="281"/>
      <c r="EY123" s="281"/>
      <c r="EZ123" s="281"/>
      <c r="FA123" s="281"/>
      <c r="FB123" s="281"/>
      <c r="FC123" s="281"/>
      <c r="FD123" s="281"/>
      <c r="FE123" s="281"/>
      <c r="FF123" s="281"/>
      <c r="FG123" s="281"/>
      <c r="FH123" s="281"/>
      <c r="FI123" s="281"/>
      <c r="FJ123" s="281"/>
      <c r="FK123" s="281"/>
      <c r="FL123" s="281"/>
    </row>
    <row r="124" spans="1:168" hidden="1" x14ac:dyDescent="0.25">
      <c r="A124" s="28"/>
      <c r="C124" s="512"/>
      <c r="D124" s="480"/>
      <c r="E124" s="503"/>
      <c r="F124" s="116"/>
      <c r="G124" s="251"/>
      <c r="H124" s="248"/>
      <c r="I124" s="184"/>
      <c r="K124" s="192"/>
      <c r="Q124" s="1"/>
      <c r="R124" s="11"/>
      <c r="S124" s="8"/>
      <c r="T124" s="8"/>
      <c r="U124" s="8"/>
      <c r="V124" s="122"/>
      <c r="W124" s="65"/>
      <c r="X124" s="219" t="str">
        <f t="shared" si="123"/>
        <v/>
      </c>
      <c r="Y124" s="144" t="str">
        <f t="shared" si="123"/>
        <v/>
      </c>
      <c r="Z124" s="144" t="str">
        <f t="shared" si="123"/>
        <v/>
      </c>
      <c r="AA124" s="144" t="str">
        <f t="shared" si="123"/>
        <v/>
      </c>
      <c r="AB124" s="144" t="str">
        <f t="shared" si="123"/>
        <v/>
      </c>
      <c r="AC124" s="218" t="str">
        <f>IF(SUM(X124:AA124)&gt;0,1,"")</f>
        <v/>
      </c>
      <c r="AD124" s="8"/>
      <c r="AE124" s="8"/>
      <c r="AF124" s="8"/>
      <c r="AG124" s="8"/>
      <c r="AH124" s="8"/>
      <c r="AI124" s="8"/>
      <c r="AJ124" s="8"/>
      <c r="AK124" s="8"/>
      <c r="AL124" s="8"/>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228"/>
      <c r="CA124" s="281"/>
      <c r="CB124" s="281"/>
      <c r="CC124" s="281"/>
      <c r="CD124" s="281"/>
      <c r="CE124" s="281"/>
      <c r="CF124" s="281"/>
      <c r="CG124" s="281"/>
      <c r="CH124" s="281"/>
      <c r="CI124" s="281"/>
      <c r="CJ124" s="281"/>
      <c r="CK124" s="281"/>
      <c r="CL124" s="281"/>
      <c r="CM124" s="281"/>
      <c r="CN124" s="281"/>
      <c r="CO124" s="281"/>
      <c r="CP124" s="281"/>
      <c r="CQ124" s="281"/>
      <c r="CR124" s="281"/>
      <c r="CS124" s="281"/>
      <c r="CT124" s="281"/>
      <c r="CU124" s="281"/>
      <c r="CV124" s="281"/>
      <c r="CW124" s="281"/>
      <c r="CX124" s="281"/>
      <c r="CY124" s="281"/>
      <c r="CZ124" s="281"/>
      <c r="DA124" s="281"/>
      <c r="DB124" s="281"/>
      <c r="DC124" s="281"/>
      <c r="DD124" s="281"/>
      <c r="DE124" s="281"/>
      <c r="DF124" s="281"/>
      <c r="DG124" s="281"/>
      <c r="DH124" s="281"/>
      <c r="DI124" s="281"/>
      <c r="DJ124" s="281"/>
      <c r="DK124" s="281"/>
      <c r="DL124" s="281"/>
      <c r="DM124" s="281"/>
      <c r="DN124" s="281"/>
      <c r="DO124" s="281"/>
      <c r="DP124" s="281"/>
      <c r="DQ124" s="281"/>
      <c r="DR124" s="281"/>
      <c r="DS124" s="281"/>
      <c r="DT124" s="281"/>
      <c r="DU124" s="281"/>
      <c r="DV124" s="281"/>
      <c r="DW124" s="281"/>
      <c r="DX124" s="281"/>
      <c r="DY124" s="281"/>
      <c r="DZ124" s="281"/>
      <c r="EA124" s="281"/>
      <c r="EB124" s="281"/>
      <c r="EC124" s="281"/>
      <c r="ED124" s="281"/>
      <c r="EE124" s="281"/>
      <c r="EF124" s="281"/>
      <c r="EG124" s="281"/>
      <c r="EH124" s="281"/>
      <c r="EI124" s="281"/>
      <c r="EJ124" s="281"/>
      <c r="EK124" s="281"/>
      <c r="EL124" s="281"/>
      <c r="EM124" s="281"/>
      <c r="EN124" s="281"/>
      <c r="EO124" s="281"/>
      <c r="EP124" s="281"/>
      <c r="EQ124" s="281"/>
      <c r="ER124" s="281"/>
      <c r="ES124" s="281"/>
      <c r="ET124" s="281"/>
      <c r="EU124" s="281"/>
      <c r="EV124" s="281"/>
      <c r="EW124" s="281"/>
      <c r="EX124" s="281"/>
      <c r="EY124" s="281"/>
      <c r="EZ124" s="281"/>
      <c r="FA124" s="281"/>
      <c r="FB124" s="281"/>
      <c r="FC124" s="281"/>
      <c r="FD124" s="281"/>
      <c r="FE124" s="281"/>
      <c r="FF124" s="281"/>
      <c r="FG124" s="281"/>
      <c r="FH124" s="281"/>
      <c r="FI124" s="281"/>
      <c r="FJ124" s="281"/>
      <c r="FK124" s="281"/>
      <c r="FL124" s="281"/>
    </row>
    <row r="125" spans="1:168" ht="12.75" hidden="1" customHeight="1" x14ac:dyDescent="0.25"/>
    <row r="126" spans="1:168" ht="12.75" hidden="1" customHeight="1" x14ac:dyDescent="0.25"/>
    <row r="127" spans="1:168" ht="6" hidden="1" customHeight="1" x14ac:dyDescent="0.25">
      <c r="A127" s="28" t="s">
        <v>546</v>
      </c>
      <c r="C127" s="92"/>
      <c r="D127" s="3"/>
      <c r="E127" s="82"/>
      <c r="F127" s="138"/>
      <c r="G127" s="154"/>
      <c r="H127" s="185"/>
      <c r="I127" s="139"/>
      <c r="J127" s="94"/>
      <c r="K127" s="192"/>
      <c r="L127" s="507"/>
      <c r="M127" s="507"/>
      <c r="N127" s="507"/>
      <c r="O127" s="507"/>
      <c r="Q127" s="1"/>
      <c r="AE127" s="11"/>
      <c r="AF127" s="122"/>
      <c r="AG127" s="124" t="b">
        <f>AG128</f>
        <v>1</v>
      </c>
      <c r="AH127" s="124"/>
      <c r="AI127" s="168"/>
      <c r="AJ127" s="166"/>
      <c r="AK127" s="166"/>
      <c r="AL127" s="167"/>
      <c r="AM127" s="1"/>
      <c r="AN127" s="1"/>
      <c r="AO127" s="1"/>
      <c r="AP127" s="1"/>
      <c r="AQ127" s="1"/>
      <c r="AR127" s="1"/>
      <c r="AS127" s="1"/>
      <c r="AT127" s="230" t="str">
        <f>IF(AG127&lt;&gt;TRUE,FALSE,"")</f>
        <v/>
      </c>
      <c r="AU127" s="231" t="str">
        <f>IF(D127&lt;&gt;0,D127,"")</f>
        <v/>
      </c>
      <c r="AV127" s="227"/>
      <c r="AW127" s="230" t="str">
        <f>AW128</f>
        <v/>
      </c>
      <c r="AX127" s="227"/>
      <c r="AY127" s="230" t="str">
        <f>AY128</f>
        <v/>
      </c>
      <c r="AZ127" s="227"/>
      <c r="BA127" s="230" t="str">
        <f>BA128</f>
        <v/>
      </c>
      <c r="BB127" s="227"/>
      <c r="BC127" s="230" t="str">
        <f>BC128</f>
        <v/>
      </c>
      <c r="BD127" s="227"/>
      <c r="BE127" s="230" t="str">
        <f>BE128</f>
        <v/>
      </c>
      <c r="BF127" s="227"/>
      <c r="BG127" s="230" t="str">
        <f>BG128</f>
        <v/>
      </c>
      <c r="BH127" s="1"/>
      <c r="FE127" s="90" t="str">
        <f ca="1">FE128</f>
        <v>Hide</v>
      </c>
      <c r="FF127" s="228"/>
      <c r="FG127" s="281"/>
      <c r="FH127" s="281"/>
      <c r="FI127" s="281"/>
      <c r="FJ127" s="281"/>
      <c r="FK127" s="281"/>
      <c r="FL127" s="281"/>
    </row>
    <row r="128" spans="1:168" ht="15" hidden="1" x14ac:dyDescent="0.25">
      <c r="A128" s="28" t="s">
        <v>546</v>
      </c>
      <c r="C128" s="176" t="s">
        <v>558</v>
      </c>
      <c r="D128" s="316" t="str">
        <f>IF(Cklst_Style=4,IF(FIND("--",$C$3)=11,MID($C$3,9,1)&amp;"."&amp;AI128,MID($C$3,9,2)&amp;"."&amp;AI128),IF(FIND("--",$C$3)=9,MID($C$3,7,1)&amp;"."&amp;AI128,MID($C$3,7,2)&amp;"."&amp;AI128))</f>
        <v>8.X</v>
      </c>
      <c r="E128" s="85" t="s">
        <v>709</v>
      </c>
      <c r="F128" s="177"/>
      <c r="G128" s="508" t="s">
        <v>203</v>
      </c>
      <c r="H128" s="181"/>
      <c r="I128" s="151" t="s">
        <v>216</v>
      </c>
      <c r="J128" s="143"/>
      <c r="K128" s="192"/>
      <c r="L128" s="130"/>
      <c r="M128" s="130"/>
      <c r="N128" s="130"/>
      <c r="O128" s="130"/>
      <c r="Q128" s="1"/>
      <c r="R128" s="171"/>
      <c r="S128" s="171"/>
      <c r="T128" s="171"/>
      <c r="U128" s="171"/>
      <c r="AE128" s="11" t="b">
        <f>IF(F128=CHAR(80),TRUE,FALSE)</f>
        <v>0</v>
      </c>
      <c r="AF128" s="122" t="b">
        <f>IF(H128=CHAR(80),TRUE,FALSE)</f>
        <v>0</v>
      </c>
      <c r="AG128" s="12" t="b">
        <f>IF(OR(C128=CHAR(80),C128="."),TRUE,FALSE)</f>
        <v>1</v>
      </c>
      <c r="AH128" s="218">
        <v>0</v>
      </c>
      <c r="AI128" s="169" t="s">
        <v>710</v>
      </c>
      <c r="AJ128" s="160"/>
      <c r="AK128" s="160" t="b">
        <v>1</v>
      </c>
      <c r="AL128" s="161"/>
      <c r="AM128" s="1"/>
      <c r="AN128" s="1"/>
      <c r="AO128" s="1"/>
      <c r="AP128" s="1"/>
      <c r="AQ128" s="1"/>
      <c r="AR128" s="1"/>
      <c r="AS128" s="1"/>
      <c r="AT128" s="230" t="str">
        <f>IF(AG128&lt;&gt;TRUE,FALSE,"")</f>
        <v/>
      </c>
      <c r="AU128" s="231" t="str">
        <f>IF(D128&lt;&gt;0,D128,"")</f>
        <v>8.X</v>
      </c>
      <c r="AV128" s="318"/>
      <c r="AW128" s="230" t="str">
        <f>IF(AND(Setup_Flag=1,AV128="",$C128=""),FALSE,"")</f>
        <v/>
      </c>
      <c r="AX128" s="318"/>
      <c r="AY128" s="230" t="str">
        <f>IF(AND(MR2_Flag=1,AX128="",$C128=""),FALSE,"")</f>
        <v/>
      </c>
      <c r="AZ128" s="318"/>
      <c r="BA128" s="230" t="str">
        <f>IF(AND(DP_Flag=1,AZ128="",$C128=""),FALSE,"")</f>
        <v/>
      </c>
      <c r="BB128" s="318"/>
      <c r="BC128" s="230" t="str">
        <f>IF(AND(SS_Flag=1,BB128="",$C128=""),FALSE,"")</f>
        <v/>
      </c>
      <c r="BD128" s="318"/>
      <c r="BE128" s="230" t="str">
        <f>IF(AND(SP_Flag=1,BD128="",$C128=""),FALSE,"")</f>
        <v/>
      </c>
      <c r="BF128" s="318"/>
      <c r="BG128" s="230" t="str">
        <f>IF(AND(FM_Flag=1,BF128="",$C128=""),FALSE,"")</f>
        <v/>
      </c>
      <c r="BH128" s="1"/>
      <c r="BI128" s="268"/>
      <c r="BJ128" s="269" t="s">
        <v>675</v>
      </c>
      <c r="BK128" s="269" t="s">
        <v>675</v>
      </c>
      <c r="BL128" s="269" t="s">
        <v>675</v>
      </c>
      <c r="BM128" s="269" t="s">
        <v>675</v>
      </c>
      <c r="BN128" s="269" t="s">
        <v>675</v>
      </c>
      <c r="BO128" s="269" t="s">
        <v>675</v>
      </c>
      <c r="BP128" s="270" t="str">
        <f ca="1">IF(OR(BI$16=0,BR$16&lt;&gt;0),"",IF(OFFSET(BI128,0,BI$16)="Y",1,IF(OFFSET(BI128,0,BI$16)="N",0,"")))</f>
        <v/>
      </c>
      <c r="BQ128" s="278"/>
      <c r="BR128" s="268"/>
      <c r="BS128" s="269" t="s">
        <v>675</v>
      </c>
      <c r="BT128" s="269" t="s">
        <v>675</v>
      </c>
      <c r="BU128" s="269" t="s">
        <v>675</v>
      </c>
      <c r="BV128" s="269" t="s">
        <v>675</v>
      </c>
      <c r="BW128" s="269" t="s">
        <v>675</v>
      </c>
      <c r="BX128" s="269" t="s">
        <v>675</v>
      </c>
      <c r="BY128" s="269" t="s">
        <v>675</v>
      </c>
      <c r="BZ128" s="269" t="s">
        <v>675</v>
      </c>
      <c r="CA128" s="269" t="s">
        <v>675</v>
      </c>
      <c r="CB128" s="269" t="s">
        <v>675</v>
      </c>
      <c r="CC128" s="269" t="s">
        <v>675</v>
      </c>
      <c r="CD128" s="269" t="s">
        <v>675</v>
      </c>
      <c r="CE128" s="269" t="s">
        <v>675</v>
      </c>
      <c r="CF128" s="269" t="s">
        <v>675</v>
      </c>
      <c r="CG128" s="269" t="s">
        <v>675</v>
      </c>
      <c r="CH128" s="269" t="s">
        <v>675</v>
      </c>
      <c r="CI128" s="269" t="s">
        <v>675</v>
      </c>
      <c r="CJ128" s="269" t="s">
        <v>675</v>
      </c>
      <c r="CK128" s="269" t="s">
        <v>675</v>
      </c>
      <c r="CL128" s="270" t="str">
        <f ca="1">IF(BR$16=0,"",IF(OFFSET(BR128,0,BR$16)="Y",1,IF(OFFSET(BR128,0,BR$16)="N",0,"")))</f>
        <v/>
      </c>
      <c r="CM128" s="278"/>
      <c r="CN128" s="268"/>
      <c r="CO128" s="269" t="s">
        <v>675</v>
      </c>
      <c r="CP128" s="269" t="s">
        <v>675</v>
      </c>
      <c r="CQ128" s="269" t="s">
        <v>675</v>
      </c>
      <c r="CR128" s="269" t="s">
        <v>675</v>
      </c>
      <c r="CS128" s="269" t="s">
        <v>675</v>
      </c>
      <c r="CT128" s="270" t="str">
        <f ca="1">IF(OR(CN$16=0,CW$16&lt;&gt;0),"",IF(CW$16=1,0,IF(OFFSET(CN128,0,CN$16)="Y",1,IF(OFFSET(CN128,0,CN$16)="N",0,""))))</f>
        <v/>
      </c>
      <c r="CU128" s="188"/>
      <c r="CV128" s="268"/>
      <c r="CW128" s="269" t="s">
        <v>675</v>
      </c>
      <c r="CX128" s="269" t="s">
        <v>675</v>
      </c>
      <c r="CY128" s="269" t="s">
        <v>675</v>
      </c>
      <c r="CZ128" s="269" t="s">
        <v>675</v>
      </c>
      <c r="DA128" s="269" t="s">
        <v>675</v>
      </c>
      <c r="DB128" s="269" t="s">
        <v>675</v>
      </c>
      <c r="DC128" s="269" t="s">
        <v>675</v>
      </c>
      <c r="DD128" s="269" t="s">
        <v>675</v>
      </c>
      <c r="DE128" s="269" t="s">
        <v>675</v>
      </c>
      <c r="DF128" s="270" t="str">
        <f>IF(CV$16=0,"",IF(OR(AND(CW$16=1,CW128="Y"),AND(CX$16=1,CX128="Y"),AND(CY$16=1,CY128="Y"),AND(CZ$16=1,CZ128="Y"),AND(DA$16=1,DA128="Y"),AND(DB$16=1,DB128="Y"),AND(DC$16=1,DC128="Y"),AND(DD$16=1,DD128="Y"),AND(DE$16=1,DE128="Y")),1,IF(OR(AND(CW$16=1,CW128="N"),AND(CX$16=1,CX128="N"),AND(CY$16=1,CY128="N"),AND(CZ$16=1,CZ128="N"),AND(DA$16=1,DA128="N"),AND(DB$16=1,DB128="N"),AND(DC$16=1,DC128="N"),AND(DD$16=1,DD128="N"),AND(DE$16=1,DE128="N")),0,"")))</f>
        <v/>
      </c>
      <c r="DG128" s="188"/>
      <c r="DH128" s="268"/>
      <c r="DI128" s="269" t="s">
        <v>675</v>
      </c>
      <c r="DJ128" s="269" t="s">
        <v>675</v>
      </c>
      <c r="DK128" s="270" t="str">
        <f ca="1">IF(DH$16=0,"",IF(OFFSET(DH128,0,DH$16)="Y",1,IF(OFFSET(DH128,0,DH$16)="N",0,"")))</f>
        <v/>
      </c>
      <c r="DL128" s="188"/>
      <c r="DM128" s="268"/>
      <c r="DN128" s="269" t="s">
        <v>675</v>
      </c>
      <c r="DO128" s="269" t="s">
        <v>675</v>
      </c>
      <c r="DP128" s="270" t="str">
        <f ca="1">IF(DM$16=0,"",IF(OFFSET(DM128,0,DM$16)="Y",1,IF(OFFSET(DM128,0,DM$16)="N",0,"")))</f>
        <v/>
      </c>
      <c r="DQ128" s="188"/>
      <c r="DR128" s="268"/>
      <c r="DS128" s="269" t="s">
        <v>676</v>
      </c>
      <c r="DT128" s="279"/>
      <c r="DU128" s="270" t="str">
        <f ca="1">IF(DR$16=0,"",IF(AND(OFFSET(DR128,0,1)="Y",DS$16="Yes"),1,IF(OFFSET(DR128,0,1)="N",1,0)))</f>
        <v/>
      </c>
      <c r="DV128" s="188"/>
      <c r="DW128" s="268"/>
      <c r="DX128" s="269" t="s">
        <v>676</v>
      </c>
      <c r="DY128" s="279"/>
      <c r="DZ128" s="270" t="str">
        <f ca="1">IF(DW$16=0,"",IF(AND(OFFSET(DW128,0,1)="Y",DX$16="Yes"),1,IF(OFFSET(DW128,0,1)="N",1,0)))</f>
        <v/>
      </c>
      <c r="EA128" s="188"/>
      <c r="EB128" s="268"/>
      <c r="EC128" s="269" t="s">
        <v>676</v>
      </c>
      <c r="ED128" s="279"/>
      <c r="EE128" s="270" t="str">
        <f ca="1">IF(EB$16=0,"",IF(AND(OFFSET(EB128,0,1)="Y",EC$16="Yes"),1,IF(OFFSET(EB128,0,1)="N",1,0)))</f>
        <v/>
      </c>
      <c r="EF128" s="188"/>
      <c r="EG128" s="268"/>
      <c r="EH128" s="269" t="s">
        <v>676</v>
      </c>
      <c r="EI128" s="279"/>
      <c r="EJ128" s="270" t="str">
        <f ca="1">IF(EG$16=0,"",IF(AND(OFFSET(EG128,0,1)="Y",EH$16="Yes"),1,IF(OFFSET(EG128,0,1)="N",1,0)))</f>
        <v/>
      </c>
      <c r="EK128" s="188"/>
      <c r="EL128" s="268"/>
      <c r="EM128" s="269" t="s">
        <v>676</v>
      </c>
      <c r="EN128" s="279"/>
      <c r="EO128" s="270" t="str">
        <f ca="1">IF(EL$16=0,"",IF(AND(OFFSET(EL128,0,1)="Y",EM$16="Yes"),1,IF(OFFSET(EL128,0,1)="N",1,0)))</f>
        <v/>
      </c>
      <c r="EP128" s="271"/>
      <c r="EQ128" s="509" t="str">
        <f ca="1">BP128</f>
        <v/>
      </c>
      <c r="ER128" s="509" t="str">
        <f t="shared" ref="ER128" ca="1" si="124">CL128</f>
        <v/>
      </c>
      <c r="ES128" s="509" t="str">
        <f t="shared" ref="ES128" ca="1" si="125">CT128</f>
        <v/>
      </c>
      <c r="ET128" s="509" t="str">
        <f t="shared" ref="ET128" si="126">DF128</f>
        <v/>
      </c>
      <c r="EU128" s="509" t="str">
        <f t="shared" ref="EU128" ca="1" si="127">DK128</f>
        <v/>
      </c>
      <c r="EV128" s="509" t="str">
        <f t="shared" ref="EV128" ca="1" si="128">DP128</f>
        <v/>
      </c>
      <c r="EW128" s="509" t="str">
        <f t="shared" ref="EW128" ca="1" si="129">DU128</f>
        <v/>
      </c>
      <c r="EX128" s="509" t="str">
        <f t="shared" ref="EX128" ca="1" si="130">DZ128</f>
        <v/>
      </c>
      <c r="EY128" s="509" t="str">
        <f t="shared" ref="EY128" ca="1" si="131">EE128</f>
        <v/>
      </c>
      <c r="EZ128" s="509" t="str">
        <f t="shared" ref="EZ128" ca="1" si="132">EJ128</f>
        <v/>
      </c>
      <c r="FA128" s="509" t="str">
        <f t="shared" ref="FA128" ca="1" si="133">EO128</f>
        <v/>
      </c>
      <c r="FC128" s="509">
        <f t="shared" ref="FC128" ca="1" si="134">COUNTA(EQ128:FA128)-COUNTBLANK(EQ128:FA128)</f>
        <v>0</v>
      </c>
      <c r="FD128" s="280">
        <f t="shared" ref="FD128" ca="1" si="135">SUM(EQ128:FA128)</f>
        <v>0</v>
      </c>
      <c r="FE128" s="280" t="str">
        <f t="shared" ref="FE128" ca="1" si="136">IF(AND(FC128=FD128,FD128&gt;0),"Show","Hide")</f>
        <v>Hide</v>
      </c>
      <c r="FF128" s="228"/>
      <c r="FG128" s="281"/>
      <c r="FH128" s="281"/>
      <c r="FI128" s="281"/>
      <c r="FJ128" s="281"/>
      <c r="FK128" s="281"/>
      <c r="FL128" s="281"/>
    </row>
    <row r="129" spans="1:168" ht="6" hidden="1" customHeight="1" x14ac:dyDescent="0.25">
      <c r="A129" s="28" t="s">
        <v>546</v>
      </c>
      <c r="C129" s="93"/>
      <c r="D129" s="128"/>
      <c r="E129" s="86"/>
      <c r="F129" s="140"/>
      <c r="G129" s="153"/>
      <c r="H129" s="186"/>
      <c r="I129" s="141"/>
      <c r="J129" s="96"/>
      <c r="K129" s="196"/>
      <c r="L129" s="127"/>
      <c r="M129" s="127"/>
      <c r="N129" s="127"/>
      <c r="O129" s="127"/>
      <c r="Q129" s="1"/>
      <c r="AE129" s="11"/>
      <c r="AF129" s="122"/>
      <c r="AG129" s="12" t="b">
        <f>AG128</f>
        <v>1</v>
      </c>
      <c r="AH129" s="12"/>
      <c r="AI129" s="168"/>
      <c r="AJ129" s="166"/>
      <c r="AK129" s="166"/>
      <c r="AL129" s="167"/>
      <c r="AM129" s="1"/>
      <c r="AN129" s="1"/>
      <c r="AO129" s="1"/>
      <c r="AP129" s="1"/>
      <c r="AQ129" s="1"/>
      <c r="AR129" s="1"/>
      <c r="AS129" s="1"/>
      <c r="AT129" s="230" t="str">
        <f>IF(AG129&lt;&gt;TRUE,FALSE,"")</f>
        <v/>
      </c>
      <c r="AU129" s="231" t="str">
        <f>IF(D129&lt;&gt;0,D129,"")</f>
        <v/>
      </c>
      <c r="AV129" s="227"/>
      <c r="AW129" s="230" t="str">
        <f>AW128</f>
        <v/>
      </c>
      <c r="AX129" s="227"/>
      <c r="AY129" s="230" t="str">
        <f>AY128</f>
        <v/>
      </c>
      <c r="AZ129" s="227"/>
      <c r="BA129" s="230" t="str">
        <f>BA128</f>
        <v/>
      </c>
      <c r="BB129" s="227"/>
      <c r="BC129" s="230" t="str">
        <f>BC128</f>
        <v/>
      </c>
      <c r="BD129" s="227"/>
      <c r="BE129" s="230" t="str">
        <f>BE128</f>
        <v/>
      </c>
      <c r="BF129" s="227"/>
      <c r="BG129" s="230" t="str">
        <f>BG128</f>
        <v/>
      </c>
      <c r="BH129" s="1"/>
      <c r="FE129" s="90" t="str">
        <f ca="1">FE128</f>
        <v>Hide</v>
      </c>
      <c r="FF129" s="228"/>
      <c r="FG129" s="281"/>
      <c r="FH129" s="281"/>
      <c r="FI129" s="281"/>
      <c r="FJ129" s="281"/>
      <c r="FK129" s="281"/>
      <c r="FL129" s="281"/>
    </row>
    <row r="130" spans="1:168" hidden="1" x14ac:dyDescent="0.25"/>
    <row r="131" spans="1:168" hidden="1" x14ac:dyDescent="0.25"/>
    <row r="132" spans="1:168" ht="6" hidden="1" customHeight="1" x14ac:dyDescent="0.25">
      <c r="A132" s="28" t="s">
        <v>546</v>
      </c>
      <c r="C132" s="92"/>
      <c r="D132" s="3"/>
      <c r="E132" s="82"/>
      <c r="F132" s="138"/>
      <c r="G132" s="154"/>
      <c r="H132" s="185"/>
      <c r="I132" s="139"/>
      <c r="J132" s="94"/>
      <c r="K132" s="192"/>
      <c r="L132" s="507"/>
      <c r="M132" s="507"/>
      <c r="N132" s="507"/>
      <c r="O132" s="507"/>
      <c r="Q132" s="1"/>
      <c r="AE132" s="11"/>
      <c r="AF132" s="122"/>
      <c r="AG132" s="124" t="b">
        <f>AG133</f>
        <v>1</v>
      </c>
      <c r="AH132" s="124"/>
      <c r="AI132" s="168"/>
      <c r="AJ132" s="166"/>
      <c r="AK132" s="166"/>
      <c r="AL132" s="167"/>
      <c r="AM132" s="1"/>
      <c r="AN132" s="1"/>
      <c r="AO132" s="1"/>
      <c r="AP132" s="1"/>
      <c r="AQ132" s="1"/>
      <c r="AR132" s="1"/>
      <c r="AS132" s="1"/>
      <c r="AT132" s="230" t="str">
        <f>IF(AG132&lt;&gt;TRUE,FALSE,"")</f>
        <v/>
      </c>
      <c r="AU132" s="231" t="str">
        <f>IF(D132&lt;&gt;0,D132,"")</f>
        <v/>
      </c>
      <c r="AV132" s="227"/>
      <c r="AW132" s="230" t="str">
        <f>AW133</f>
        <v/>
      </c>
      <c r="AX132" s="227"/>
      <c r="AY132" s="230" t="str">
        <f>AY133</f>
        <v/>
      </c>
      <c r="AZ132" s="227"/>
      <c r="BA132" s="230" t="str">
        <f>BA133</f>
        <v/>
      </c>
      <c r="BB132" s="227"/>
      <c r="BC132" s="230" t="str">
        <f>BC133</f>
        <v/>
      </c>
      <c r="BD132" s="227"/>
      <c r="BE132" s="230" t="str">
        <f>BE133</f>
        <v/>
      </c>
      <c r="BF132" s="227"/>
      <c r="BG132" s="230" t="str">
        <f>BG133</f>
        <v/>
      </c>
      <c r="BH132" s="1"/>
      <c r="FE132" s="90" t="str">
        <f ca="1">FE133</f>
        <v>Hide</v>
      </c>
      <c r="FF132" s="228"/>
      <c r="FG132" s="281"/>
      <c r="FH132" s="281"/>
      <c r="FI132" s="281"/>
      <c r="FJ132" s="281"/>
      <c r="FK132" s="281"/>
      <c r="FL132" s="281"/>
    </row>
    <row r="133" spans="1:168" ht="15" hidden="1" x14ac:dyDescent="0.25">
      <c r="A133" s="28" t="s">
        <v>546</v>
      </c>
      <c r="C133" s="176" t="s">
        <v>558</v>
      </c>
      <c r="D133" s="317"/>
      <c r="E133" s="85" t="s">
        <v>709</v>
      </c>
      <c r="F133" s="177"/>
      <c r="G133" s="508" t="s">
        <v>203</v>
      </c>
      <c r="H133" s="181"/>
      <c r="I133" s="151" t="s">
        <v>216</v>
      </c>
      <c r="J133" s="143"/>
      <c r="K133" s="192"/>
      <c r="L133" s="130"/>
      <c r="M133" s="130"/>
      <c r="N133" s="130"/>
      <c r="O133" s="130"/>
      <c r="Q133" s="1"/>
      <c r="R133" s="171"/>
      <c r="S133" s="171"/>
      <c r="T133" s="171"/>
      <c r="U133" s="171"/>
      <c r="AE133" s="11" t="b">
        <f>IF(F133=CHAR(80),TRUE,FALSE)</f>
        <v>0</v>
      </c>
      <c r="AF133" s="122" t="b">
        <f>IF(H133=CHAR(80),TRUE,FALSE)</f>
        <v>0</v>
      </c>
      <c r="AG133" s="12" t="b">
        <f>IF(OR(C133=CHAR(80),C133="."),TRUE,FALSE)</f>
        <v>1</v>
      </c>
      <c r="AH133" s="218">
        <v>0</v>
      </c>
      <c r="AI133" s="169" t="s">
        <v>711</v>
      </c>
      <c r="AJ133" s="160"/>
      <c r="AK133" s="160"/>
      <c r="AL133" s="161" t="b">
        <v>1</v>
      </c>
      <c r="AM133" s="1"/>
      <c r="AN133" s="1"/>
      <c r="AO133" s="1"/>
      <c r="AP133" s="1"/>
      <c r="AQ133" s="1"/>
      <c r="AR133" s="1"/>
      <c r="AS133" s="1"/>
      <c r="AT133" s="230" t="str">
        <f>IF(AG133&lt;&gt;TRUE,FALSE,"")</f>
        <v/>
      </c>
      <c r="AU133" s="231" t="str">
        <f>IF(D133&lt;&gt;0,D133,"")</f>
        <v/>
      </c>
      <c r="AV133" s="318"/>
      <c r="AW133" s="230" t="str">
        <f>IF(AND(Setup_Flag=1,AV133="",$C133=""),FALSE,"")</f>
        <v/>
      </c>
      <c r="AX133" s="318"/>
      <c r="AY133" s="230" t="str">
        <f>IF(AND(MR2_Flag=1,AX133="",$C133=""),FALSE,"")</f>
        <v/>
      </c>
      <c r="AZ133" s="318"/>
      <c r="BA133" s="230" t="str">
        <f>IF(AND(DP_Flag=1,AZ133="",$C133=""),FALSE,"")</f>
        <v/>
      </c>
      <c r="BB133" s="318"/>
      <c r="BC133" s="230" t="str">
        <f>IF(AND(SS_Flag=1,BB133="",$C133=""),FALSE,"")</f>
        <v/>
      </c>
      <c r="BD133" s="318"/>
      <c r="BE133" s="230" t="str">
        <f>IF(AND(SP_Flag=1,BD133="",$C133=""),FALSE,"")</f>
        <v/>
      </c>
      <c r="BF133" s="318"/>
      <c r="BG133" s="230" t="str">
        <f>IF(AND(FM_Flag=1,BF133="",$C133=""),FALSE,"")</f>
        <v/>
      </c>
      <c r="BH133" s="1"/>
      <c r="BI133" s="268"/>
      <c r="BJ133" s="269" t="s">
        <v>675</v>
      </c>
      <c r="BK133" s="269" t="s">
        <v>675</v>
      </c>
      <c r="BL133" s="269" t="s">
        <v>675</v>
      </c>
      <c r="BM133" s="269" t="s">
        <v>675</v>
      </c>
      <c r="BN133" s="269" t="s">
        <v>675</v>
      </c>
      <c r="BO133" s="269" t="s">
        <v>675</v>
      </c>
      <c r="BP133" s="270" t="str">
        <f ca="1">IF(OR(BI$16=0,BR$16&lt;&gt;0),"",IF(OFFSET(BI133,0,BI$16)="Y",1,IF(OFFSET(BI133,0,BI$16)="N",0,"")))</f>
        <v/>
      </c>
      <c r="BQ133" s="278"/>
      <c r="BR133" s="268"/>
      <c r="BS133" s="269" t="s">
        <v>675</v>
      </c>
      <c r="BT133" s="269" t="s">
        <v>675</v>
      </c>
      <c r="BU133" s="269" t="s">
        <v>675</v>
      </c>
      <c r="BV133" s="269" t="s">
        <v>675</v>
      </c>
      <c r="BW133" s="269" t="s">
        <v>675</v>
      </c>
      <c r="BX133" s="269" t="s">
        <v>675</v>
      </c>
      <c r="BY133" s="269" t="s">
        <v>675</v>
      </c>
      <c r="BZ133" s="269" t="s">
        <v>675</v>
      </c>
      <c r="CA133" s="269" t="s">
        <v>675</v>
      </c>
      <c r="CB133" s="269" t="s">
        <v>675</v>
      </c>
      <c r="CC133" s="269" t="s">
        <v>675</v>
      </c>
      <c r="CD133" s="269" t="s">
        <v>675</v>
      </c>
      <c r="CE133" s="269" t="s">
        <v>675</v>
      </c>
      <c r="CF133" s="269" t="s">
        <v>675</v>
      </c>
      <c r="CG133" s="269" t="s">
        <v>675</v>
      </c>
      <c r="CH133" s="269" t="s">
        <v>675</v>
      </c>
      <c r="CI133" s="269" t="s">
        <v>675</v>
      </c>
      <c r="CJ133" s="269" t="s">
        <v>675</v>
      </c>
      <c r="CK133" s="269" t="s">
        <v>675</v>
      </c>
      <c r="CL133" s="270" t="str">
        <f ca="1">IF(BR$16=0,"",IF(OFFSET(BR133,0,BR$16)="Y",1,IF(OFFSET(BR133,0,BR$16)="N",0,"")))</f>
        <v/>
      </c>
      <c r="CM133" s="278"/>
      <c r="CN133" s="268"/>
      <c r="CO133" s="269" t="s">
        <v>675</v>
      </c>
      <c r="CP133" s="269" t="s">
        <v>675</v>
      </c>
      <c r="CQ133" s="269" t="s">
        <v>675</v>
      </c>
      <c r="CR133" s="269" t="s">
        <v>675</v>
      </c>
      <c r="CS133" s="269" t="s">
        <v>675</v>
      </c>
      <c r="CT133" s="270" t="str">
        <f ca="1">IF(OR(CN$16=0,CW$16&lt;&gt;0),"",IF(CW$16=1,0,IF(OFFSET(CN133,0,CN$16)="Y",1,IF(OFFSET(CN133,0,CN$16)="N",0,""))))</f>
        <v/>
      </c>
      <c r="CU133" s="188"/>
      <c r="CV133" s="268"/>
      <c r="CW133" s="269" t="s">
        <v>675</v>
      </c>
      <c r="CX133" s="269" t="s">
        <v>675</v>
      </c>
      <c r="CY133" s="269" t="s">
        <v>675</v>
      </c>
      <c r="CZ133" s="269" t="s">
        <v>675</v>
      </c>
      <c r="DA133" s="269" t="s">
        <v>675</v>
      </c>
      <c r="DB133" s="269" t="s">
        <v>675</v>
      </c>
      <c r="DC133" s="269" t="s">
        <v>675</v>
      </c>
      <c r="DD133" s="269" t="s">
        <v>675</v>
      </c>
      <c r="DE133" s="269" t="s">
        <v>675</v>
      </c>
      <c r="DF133" s="270" t="str">
        <f>IF(CV$16=0,"",IF(OR(AND(CW$16=1,CW133="Y"),AND(CX$16=1,CX133="Y"),AND(CY$16=1,CY133="Y"),AND(CZ$16=1,CZ133="Y"),AND(DA$16=1,DA133="Y"),AND(DB$16=1,DB133="Y"),AND(DC$16=1,DC133="Y"),AND(DD$16=1,DD133="Y"),AND(DE$16=1,DE133="Y")),1,IF(OR(AND(CW$16=1,CW133="N"),AND(CX$16=1,CX133="N"),AND(CY$16=1,CY133="N"),AND(CZ$16=1,CZ133="N"),AND(DA$16=1,DA133="N"),AND(DB$16=1,DB133="N"),AND(DC$16=1,DC133="N"),AND(DD$16=1,DD133="N"),AND(DE$16=1,DE133="N")),0,"")))</f>
        <v/>
      </c>
      <c r="DG133" s="188"/>
      <c r="DH133" s="268"/>
      <c r="DI133" s="269" t="s">
        <v>675</v>
      </c>
      <c r="DJ133" s="269" t="s">
        <v>675</v>
      </c>
      <c r="DK133" s="270" t="str">
        <f ca="1">IF(DH$16=0,"",IF(OFFSET(DH133,0,DH$16)="Y",1,IF(OFFSET(DH133,0,DH$16)="N",0,"")))</f>
        <v/>
      </c>
      <c r="DL133" s="188"/>
      <c r="DM133" s="268"/>
      <c r="DN133" s="269" t="s">
        <v>675</v>
      </c>
      <c r="DO133" s="269" t="s">
        <v>675</v>
      </c>
      <c r="DP133" s="270" t="str">
        <f ca="1">IF(DM$16=0,"",IF(OFFSET(DM133,0,DM$16)="Y",1,IF(OFFSET(DM133,0,DM$16)="N",0,"")))</f>
        <v/>
      </c>
      <c r="DQ133" s="188"/>
      <c r="DR133" s="268"/>
      <c r="DS133" s="269" t="s">
        <v>676</v>
      </c>
      <c r="DT133" s="279"/>
      <c r="DU133" s="270" t="str">
        <f ca="1">IF(DR$16=0,"",IF(AND(OFFSET(DR133,0,1)="Y",DS$16="Yes"),1,IF(OFFSET(DR133,0,1)="N",1,0)))</f>
        <v/>
      </c>
      <c r="DV133" s="188"/>
      <c r="DW133" s="268"/>
      <c r="DX133" s="269" t="s">
        <v>676</v>
      </c>
      <c r="DY133" s="279"/>
      <c r="DZ133" s="270" t="str">
        <f ca="1">IF(DW$16=0,"",IF(AND(OFFSET(DW133,0,1)="Y",DX$16="Yes"),1,IF(OFFSET(DW133,0,1)="N",1,0)))</f>
        <v/>
      </c>
      <c r="EA133" s="188"/>
      <c r="EB133" s="268"/>
      <c r="EC133" s="269" t="s">
        <v>676</v>
      </c>
      <c r="ED133" s="279"/>
      <c r="EE133" s="270" t="str">
        <f ca="1">IF(EB$16=0,"",IF(AND(OFFSET(EB133,0,1)="Y",EC$16="Yes"),1,IF(OFFSET(EB133,0,1)="N",1,0)))</f>
        <v/>
      </c>
      <c r="EF133" s="188"/>
      <c r="EG133" s="268"/>
      <c r="EH133" s="269" t="s">
        <v>676</v>
      </c>
      <c r="EI133" s="279"/>
      <c r="EJ133" s="270" t="str">
        <f ca="1">IF(EG$16=0,"",IF(AND(OFFSET(EG133,0,1)="Y",EH$16="Yes"),1,IF(OFFSET(EG133,0,1)="N",1,0)))</f>
        <v/>
      </c>
      <c r="EK133" s="188"/>
      <c r="EL133" s="268"/>
      <c r="EM133" s="269" t="s">
        <v>676</v>
      </c>
      <c r="EN133" s="279"/>
      <c r="EO133" s="270" t="str">
        <f ca="1">IF(EL$16=0,"",IF(AND(OFFSET(EL133,0,1)="Y",EM$16="Yes"),1,IF(OFFSET(EL133,0,1)="N",1,0)))</f>
        <v/>
      </c>
      <c r="EP133" s="271"/>
      <c r="EQ133" s="509" t="str">
        <f ca="1">BP133</f>
        <v/>
      </c>
      <c r="ER133" s="509" t="str">
        <f t="shared" ref="ER133" ca="1" si="137">CL133</f>
        <v/>
      </c>
      <c r="ES133" s="509" t="str">
        <f t="shared" ref="ES133" ca="1" si="138">CT133</f>
        <v/>
      </c>
      <c r="ET133" s="509" t="str">
        <f t="shared" ref="ET133" si="139">DF133</f>
        <v/>
      </c>
      <c r="EU133" s="509" t="str">
        <f t="shared" ref="EU133" ca="1" si="140">DK133</f>
        <v/>
      </c>
      <c r="EV133" s="509" t="str">
        <f t="shared" ref="EV133" ca="1" si="141">DP133</f>
        <v/>
      </c>
      <c r="EW133" s="509" t="str">
        <f t="shared" ref="EW133" ca="1" si="142">DU133</f>
        <v/>
      </c>
      <c r="EX133" s="509" t="str">
        <f t="shared" ref="EX133" ca="1" si="143">DZ133</f>
        <v/>
      </c>
      <c r="EY133" s="509" t="str">
        <f t="shared" ref="EY133" ca="1" si="144">EE133</f>
        <v/>
      </c>
      <c r="EZ133" s="509" t="str">
        <f t="shared" ref="EZ133" ca="1" si="145">EJ133</f>
        <v/>
      </c>
      <c r="FA133" s="509" t="str">
        <f t="shared" ref="FA133" ca="1" si="146">EO133</f>
        <v/>
      </c>
      <c r="FC133" s="509">
        <f t="shared" ref="FC133" ca="1" si="147">COUNTA(EQ133:FA133)-COUNTBLANK(EQ133:FA133)</f>
        <v>0</v>
      </c>
      <c r="FD133" s="280">
        <f t="shared" ref="FD133" ca="1" si="148">SUM(EQ133:FA133)</f>
        <v>0</v>
      </c>
      <c r="FE133" s="280" t="str">
        <f t="shared" ref="FE133" ca="1" si="149">IF(AND(FC133=FD133,FD133&gt;0),"Show","Hide")</f>
        <v>Hide</v>
      </c>
      <c r="FF133" s="228"/>
      <c r="FG133" s="281"/>
      <c r="FH133" s="281"/>
      <c r="FI133" s="281"/>
      <c r="FJ133" s="281"/>
      <c r="FK133" s="281"/>
      <c r="FL133" s="281"/>
    </row>
    <row r="134" spans="1:168" ht="6" hidden="1" customHeight="1" x14ac:dyDescent="0.25">
      <c r="A134" s="28" t="s">
        <v>546</v>
      </c>
      <c r="C134" s="93"/>
      <c r="D134" s="128"/>
      <c r="E134" s="86"/>
      <c r="F134" s="140"/>
      <c r="G134" s="153"/>
      <c r="H134" s="186"/>
      <c r="I134" s="141"/>
      <c r="J134" s="96"/>
      <c r="K134" s="196"/>
      <c r="L134" s="127"/>
      <c r="M134" s="127"/>
      <c r="N134" s="127"/>
      <c r="O134" s="127"/>
      <c r="Q134" s="1"/>
      <c r="AE134" s="11"/>
      <c r="AF134" s="122"/>
      <c r="AG134" s="12" t="b">
        <f>AG133</f>
        <v>1</v>
      </c>
      <c r="AH134" s="12"/>
      <c r="AI134" s="168"/>
      <c r="AJ134" s="166"/>
      <c r="AK134" s="166"/>
      <c r="AL134" s="167"/>
      <c r="AM134" s="1"/>
      <c r="AN134" s="1"/>
      <c r="AO134" s="1"/>
      <c r="AP134" s="1"/>
      <c r="AQ134" s="1"/>
      <c r="AR134" s="1"/>
      <c r="AS134" s="1"/>
      <c r="AT134" s="230" t="str">
        <f>IF(AG134&lt;&gt;TRUE,FALSE,"")</f>
        <v/>
      </c>
      <c r="AU134" s="231" t="str">
        <f>IF(D134&lt;&gt;0,D134,"")</f>
        <v/>
      </c>
      <c r="AV134" s="227"/>
      <c r="AW134" s="230" t="str">
        <f>AW133</f>
        <v/>
      </c>
      <c r="AX134" s="227"/>
      <c r="AY134" s="230" t="str">
        <f>AY133</f>
        <v/>
      </c>
      <c r="AZ134" s="227"/>
      <c r="BA134" s="230" t="str">
        <f>BA133</f>
        <v/>
      </c>
      <c r="BB134" s="227"/>
      <c r="BC134" s="230" t="str">
        <f>BC133</f>
        <v/>
      </c>
      <c r="BD134" s="227"/>
      <c r="BE134" s="230" t="str">
        <f>BE133</f>
        <v/>
      </c>
      <c r="BF134" s="227"/>
      <c r="BG134" s="230" t="str">
        <f>BG133</f>
        <v/>
      </c>
      <c r="BH134" s="1"/>
      <c r="FE134" s="90" t="str">
        <f ca="1">FE133</f>
        <v>Hide</v>
      </c>
      <c r="FF134" s="228"/>
      <c r="FG134" s="281"/>
      <c r="FH134" s="281"/>
      <c r="FI134" s="281"/>
      <c r="FJ134" s="281"/>
      <c r="FK134" s="281"/>
      <c r="FL134" s="281"/>
    </row>
    <row r="135" spans="1:168" hidden="1" x14ac:dyDescent="0.25"/>
    <row r="136" spans="1:168" hidden="1" x14ac:dyDescent="0.25"/>
    <row r="137" spans="1:168" ht="6" hidden="1" customHeight="1" x14ac:dyDescent="0.25">
      <c r="A137" s="28" t="s">
        <v>546</v>
      </c>
      <c r="C137" s="92"/>
      <c r="D137" s="3"/>
      <c r="E137" s="82"/>
      <c r="F137" s="255"/>
      <c r="G137" s="255"/>
      <c r="H137" s="255"/>
      <c r="I137" s="255"/>
      <c r="J137" s="94"/>
      <c r="K137" s="192"/>
      <c r="L137" s="507"/>
      <c r="M137" s="507"/>
      <c r="N137" s="507"/>
      <c r="O137" s="507"/>
      <c r="Q137" s="1"/>
      <c r="AE137" s="11"/>
      <c r="AF137" s="122"/>
      <c r="AG137" s="124" t="b">
        <f>AG138</f>
        <v>1</v>
      </c>
      <c r="AH137" s="124"/>
      <c r="AI137" s="168"/>
      <c r="AJ137" s="166"/>
      <c r="AK137" s="166"/>
      <c r="AL137" s="167"/>
      <c r="AM137" s="1"/>
      <c r="AN137" s="1"/>
      <c r="AO137" s="1"/>
      <c r="AP137" s="1"/>
      <c r="AQ137" s="1"/>
      <c r="AR137" s="1"/>
      <c r="AS137" s="1"/>
      <c r="AT137" s="230" t="str">
        <f>IF(AG137&lt;&gt;TRUE,FALSE,"")</f>
        <v/>
      </c>
      <c r="AU137" s="231" t="str">
        <f>IF(D137&lt;&gt;0,D137,"")</f>
        <v/>
      </c>
      <c r="AV137" s="227"/>
      <c r="AW137" s="230" t="str">
        <f>AW138</f>
        <v/>
      </c>
      <c r="AX137" s="227"/>
      <c r="AY137" s="230" t="str">
        <f>AY138</f>
        <v/>
      </c>
      <c r="AZ137" s="227"/>
      <c r="BA137" s="230" t="str">
        <f>BA138</f>
        <v/>
      </c>
      <c r="BB137" s="227"/>
      <c r="BC137" s="230" t="str">
        <f>BC138</f>
        <v/>
      </c>
      <c r="BD137" s="227"/>
      <c r="BE137" s="230" t="str">
        <f>BE138</f>
        <v/>
      </c>
      <c r="BF137" s="227"/>
      <c r="BG137" s="230" t="str">
        <f>BG138</f>
        <v/>
      </c>
      <c r="BH137" s="1"/>
      <c r="FE137" s="90" t="str">
        <f ca="1">FE138</f>
        <v>Hide</v>
      </c>
      <c r="FF137" s="228"/>
      <c r="FG137" s="281"/>
      <c r="FH137" s="281"/>
      <c r="FI137" s="281"/>
      <c r="FJ137" s="281"/>
      <c r="FK137" s="281"/>
      <c r="FL137" s="281"/>
    </row>
    <row r="138" spans="1:168" ht="15" hidden="1" customHeight="1" x14ac:dyDescent="0.25">
      <c r="A138" s="28" t="s">
        <v>546</v>
      </c>
      <c r="C138" s="176" t="s">
        <v>558</v>
      </c>
      <c r="D138" s="257" t="s">
        <v>712</v>
      </c>
      <c r="E138" s="85"/>
      <c r="F138" s="258"/>
      <c r="G138" s="258"/>
      <c r="H138" s="258"/>
      <c r="I138" s="258"/>
      <c r="J138" s="254"/>
      <c r="K138" s="192"/>
      <c r="L138" s="130"/>
      <c r="M138" s="130"/>
      <c r="N138" s="130"/>
      <c r="O138" s="130"/>
      <c r="Q138" s="1"/>
      <c r="R138" s="171"/>
      <c r="S138" s="171"/>
      <c r="T138" s="171"/>
      <c r="U138" s="171"/>
      <c r="AE138" s="11" t="b">
        <f>IF(F138=CHAR(80),TRUE,FALSE)</f>
        <v>0</v>
      </c>
      <c r="AF138" s="122" t="b">
        <f>IF(H138=CHAR(80),TRUE,FALSE)</f>
        <v>0</v>
      </c>
      <c r="AG138" s="12" t="b">
        <f>IF(OR(C138=CHAR(80),C138="."),TRUE,FALSE)</f>
        <v>1</v>
      </c>
      <c r="AH138" s="218">
        <v>3</v>
      </c>
      <c r="AI138" s="169" t="s">
        <v>711</v>
      </c>
      <c r="AJ138" s="160" t="b">
        <v>1</v>
      </c>
      <c r="AK138" s="160" t="b">
        <v>1</v>
      </c>
      <c r="AL138" s="161"/>
      <c r="AM138" s="1"/>
      <c r="AN138" s="1"/>
      <c r="AO138" s="1"/>
      <c r="AP138" s="1"/>
      <c r="AQ138" s="1"/>
      <c r="AR138" s="1"/>
      <c r="AS138" s="1"/>
      <c r="AT138" s="230" t="str">
        <f>IF(AG138&lt;&gt;TRUE,FALSE,"")</f>
        <v/>
      </c>
      <c r="AU138" s="231" t="str">
        <f>IF(D138&lt;&gt;0,D138,"")</f>
        <v>(place heading here)</v>
      </c>
      <c r="AV138" s="318"/>
      <c r="AW138" s="230" t="str">
        <f>IF(AND(Setup_Flag=1,AV138="",$C138=""),FALSE,"")</f>
        <v/>
      </c>
      <c r="AX138" s="318"/>
      <c r="AY138" s="230" t="str">
        <f>IF(AND(MR2_Flag=1,AX138="",$C138=""),FALSE,"")</f>
        <v/>
      </c>
      <c r="AZ138" s="318"/>
      <c r="BA138" s="230" t="str">
        <f>IF(AND(DP_Flag=1,AZ138="",$C138=""),FALSE,"")</f>
        <v/>
      </c>
      <c r="BB138" s="318"/>
      <c r="BC138" s="230" t="str">
        <f>IF(AND(SS_Flag=1,BB138="",$C138=""),FALSE,"")</f>
        <v/>
      </c>
      <c r="BD138" s="318"/>
      <c r="BE138" s="230" t="str">
        <f>IF(AND(SP_Flag=1,BD138="",$C138=""),FALSE,"")</f>
        <v/>
      </c>
      <c r="BF138" s="318"/>
      <c r="BG138" s="230" t="str">
        <f>IF(AND(FM_Flag=1,BF138="",$C138=""),FALSE,"")</f>
        <v/>
      </c>
      <c r="BH138" s="1"/>
      <c r="BI138" s="268"/>
      <c r="BJ138" s="269" t="s">
        <v>675</v>
      </c>
      <c r="BK138" s="269" t="s">
        <v>675</v>
      </c>
      <c r="BL138" s="269" t="s">
        <v>675</v>
      </c>
      <c r="BM138" s="269" t="s">
        <v>675</v>
      </c>
      <c r="BN138" s="269" t="s">
        <v>675</v>
      </c>
      <c r="BO138" s="269" t="s">
        <v>675</v>
      </c>
      <c r="BP138" s="270" t="str">
        <f ca="1">IF(OR(BI$16=0,BR$16&lt;&gt;0),"",IF(OFFSET(BI138,0,BI$16)="Y",1,IF(OFFSET(BI138,0,BI$16)="N",0,"")))</f>
        <v/>
      </c>
      <c r="BQ138" s="278"/>
      <c r="BR138" s="268"/>
      <c r="BS138" s="269" t="s">
        <v>675</v>
      </c>
      <c r="BT138" s="269" t="s">
        <v>675</v>
      </c>
      <c r="BU138" s="269" t="s">
        <v>675</v>
      </c>
      <c r="BV138" s="269" t="s">
        <v>675</v>
      </c>
      <c r="BW138" s="269" t="s">
        <v>675</v>
      </c>
      <c r="BX138" s="269" t="s">
        <v>675</v>
      </c>
      <c r="BY138" s="269" t="s">
        <v>675</v>
      </c>
      <c r="BZ138" s="269" t="s">
        <v>675</v>
      </c>
      <c r="CA138" s="269" t="s">
        <v>675</v>
      </c>
      <c r="CB138" s="269" t="s">
        <v>675</v>
      </c>
      <c r="CC138" s="269" t="s">
        <v>675</v>
      </c>
      <c r="CD138" s="269" t="s">
        <v>675</v>
      </c>
      <c r="CE138" s="269" t="s">
        <v>675</v>
      </c>
      <c r="CF138" s="269" t="s">
        <v>675</v>
      </c>
      <c r="CG138" s="269" t="s">
        <v>675</v>
      </c>
      <c r="CH138" s="269" t="s">
        <v>675</v>
      </c>
      <c r="CI138" s="269" t="s">
        <v>675</v>
      </c>
      <c r="CJ138" s="269" t="s">
        <v>675</v>
      </c>
      <c r="CK138" s="269" t="s">
        <v>675</v>
      </c>
      <c r="CL138" s="270" t="str">
        <f ca="1">IF(BR$16=0,"",IF(OFFSET(BR138,0,BR$16)="Y",1,IF(OFFSET(BR138,0,BR$16)="N",0,"")))</f>
        <v/>
      </c>
      <c r="CM138" s="278"/>
      <c r="CN138" s="268"/>
      <c r="CO138" s="269" t="s">
        <v>675</v>
      </c>
      <c r="CP138" s="269" t="s">
        <v>675</v>
      </c>
      <c r="CQ138" s="269" t="s">
        <v>675</v>
      </c>
      <c r="CR138" s="269" t="s">
        <v>675</v>
      </c>
      <c r="CS138" s="269" t="s">
        <v>675</v>
      </c>
      <c r="CT138" s="270" t="str">
        <f ca="1">IF(OR(CN$16=0,CW$16&lt;&gt;0),"",IF(CW$16=1,0,IF(OFFSET(CN138,0,CN$16)="Y",1,IF(OFFSET(CN138,0,CN$16)="N",0,""))))</f>
        <v/>
      </c>
      <c r="CU138" s="188"/>
      <c r="CV138" s="268"/>
      <c r="CW138" s="269" t="s">
        <v>675</v>
      </c>
      <c r="CX138" s="269" t="s">
        <v>675</v>
      </c>
      <c r="CY138" s="269" t="s">
        <v>675</v>
      </c>
      <c r="CZ138" s="269" t="s">
        <v>675</v>
      </c>
      <c r="DA138" s="269" t="s">
        <v>675</v>
      </c>
      <c r="DB138" s="269" t="s">
        <v>675</v>
      </c>
      <c r="DC138" s="269" t="s">
        <v>675</v>
      </c>
      <c r="DD138" s="269" t="s">
        <v>675</v>
      </c>
      <c r="DE138" s="269" t="s">
        <v>675</v>
      </c>
      <c r="DF138" s="270" t="str">
        <f>IF(CV$16=0,"",IF(OR(AND(CW$16=1,CW138="Y"),AND(CX$16=1,CX138="Y"),AND(CY$16=1,CY138="Y"),AND(CZ$16=1,CZ138="Y"),AND(DA$16=1,DA138="Y"),AND(DB$16=1,DB138="Y"),AND(DC$16=1,DC138="Y"),AND(DD$16=1,DD138="Y"),AND(DE$16=1,DE138="Y")),1,IF(OR(AND(CW$16=1,CW138="N"),AND(CX$16=1,CX138="N"),AND(CY$16=1,CY138="N"),AND(CZ$16=1,CZ138="N"),AND(DA$16=1,DA138="N"),AND(DB$16=1,DB138="N"),AND(DC$16=1,DC138="N"),AND(DD$16=1,DD138="N"),AND(DE$16=1,DE138="N")),0,"")))</f>
        <v/>
      </c>
      <c r="DG138" s="188"/>
      <c r="DH138" s="268"/>
      <c r="DI138" s="269" t="s">
        <v>675</v>
      </c>
      <c r="DJ138" s="269" t="s">
        <v>675</v>
      </c>
      <c r="DK138" s="270" t="str">
        <f ca="1">IF(DH$16=0,"",IF(OFFSET(DH138,0,DH$16)="Y",1,IF(OFFSET(DH138,0,DH$16)="N",0,"")))</f>
        <v/>
      </c>
      <c r="DL138" s="188"/>
      <c r="DM138" s="268"/>
      <c r="DN138" s="269" t="s">
        <v>675</v>
      </c>
      <c r="DO138" s="269" t="s">
        <v>675</v>
      </c>
      <c r="DP138" s="270" t="str">
        <f ca="1">IF(DM$16=0,"",IF(OFFSET(DM138,0,DM$16)="Y",1,IF(OFFSET(DM138,0,DM$16)="N",0,"")))</f>
        <v/>
      </c>
      <c r="DQ138" s="188"/>
      <c r="DR138" s="268"/>
      <c r="DS138" s="269" t="s">
        <v>676</v>
      </c>
      <c r="DT138" s="279"/>
      <c r="DU138" s="270" t="str">
        <f ca="1">IF(DR$16=0,"",IF(AND(OFFSET(DR138,0,1)="Y",DS$16="Yes"),1,IF(OFFSET(DR138,0,1)="N",1,0)))</f>
        <v/>
      </c>
      <c r="DV138" s="188"/>
      <c r="DW138" s="268"/>
      <c r="DX138" s="269" t="s">
        <v>676</v>
      </c>
      <c r="DY138" s="279"/>
      <c r="DZ138" s="270" t="str">
        <f ca="1">IF(DW$16=0,"",IF(AND(OFFSET(DW138,0,1)="Y",DX$16="Yes"),1,IF(OFFSET(DW138,0,1)="N",1,0)))</f>
        <v/>
      </c>
      <c r="EA138" s="188"/>
      <c r="EB138" s="268"/>
      <c r="EC138" s="269" t="s">
        <v>676</v>
      </c>
      <c r="ED138" s="279"/>
      <c r="EE138" s="270" t="str">
        <f ca="1">IF(EB$16=0,"",IF(AND(OFFSET(EB138,0,1)="Y",EC$16="Yes"),1,IF(OFFSET(EB138,0,1)="N",1,0)))</f>
        <v/>
      </c>
      <c r="EF138" s="188"/>
      <c r="EG138" s="268"/>
      <c r="EH138" s="269" t="s">
        <v>676</v>
      </c>
      <c r="EI138" s="279"/>
      <c r="EJ138" s="270" t="str">
        <f ca="1">IF(EG$16=0,"",IF(AND(OFFSET(EG138,0,1)="Y",EH$16="Yes"),1,IF(OFFSET(EG138,0,1)="N",1,0)))</f>
        <v/>
      </c>
      <c r="EK138" s="188"/>
      <c r="EL138" s="268"/>
      <c r="EM138" s="269" t="s">
        <v>676</v>
      </c>
      <c r="EN138" s="279"/>
      <c r="EO138" s="270" t="str">
        <f ca="1">IF(EL$16=0,"",IF(AND(OFFSET(EL138,0,1)="Y",EM$16="Yes"),1,IF(OFFSET(EL138,0,1)="N",1,0)))</f>
        <v/>
      </c>
      <c r="EP138" s="271"/>
      <c r="EQ138" s="509" t="str">
        <f ca="1">BP138</f>
        <v/>
      </c>
      <c r="ER138" s="509" t="str">
        <f t="shared" ref="ER138" ca="1" si="150">CL138</f>
        <v/>
      </c>
      <c r="ES138" s="509" t="str">
        <f t="shared" ref="ES138" ca="1" si="151">CT138</f>
        <v/>
      </c>
      <c r="ET138" s="509" t="str">
        <f t="shared" ref="ET138" si="152">DF138</f>
        <v/>
      </c>
      <c r="EU138" s="509" t="str">
        <f t="shared" ref="EU138" ca="1" si="153">DK138</f>
        <v/>
      </c>
      <c r="EV138" s="509" t="str">
        <f t="shared" ref="EV138" ca="1" si="154">DP138</f>
        <v/>
      </c>
      <c r="EW138" s="509" t="str">
        <f t="shared" ref="EW138" ca="1" si="155">DU138</f>
        <v/>
      </c>
      <c r="EX138" s="509" t="str">
        <f t="shared" ref="EX138" ca="1" si="156">DZ138</f>
        <v/>
      </c>
      <c r="EY138" s="509" t="str">
        <f t="shared" ref="EY138" ca="1" si="157">EE138</f>
        <v/>
      </c>
      <c r="EZ138" s="509" t="str">
        <f t="shared" ref="EZ138" ca="1" si="158">EJ138</f>
        <v/>
      </c>
      <c r="FA138" s="509" t="str">
        <f t="shared" ref="FA138" ca="1" si="159">EO138</f>
        <v/>
      </c>
      <c r="FC138" s="509">
        <f t="shared" ref="FC138" ca="1" si="160">COUNTA(EQ138:FA138)-COUNTBLANK(EQ138:FA138)</f>
        <v>0</v>
      </c>
      <c r="FD138" s="280">
        <f t="shared" ref="FD138" ca="1" si="161">SUM(EQ138:FA138)</f>
        <v>0</v>
      </c>
      <c r="FE138" s="280" t="str">
        <f t="shared" ref="FE138" ca="1" si="162">IF(AND(FC138=FD138,FD138&gt;0),"Show","Hide")</f>
        <v>Hide</v>
      </c>
      <c r="FF138" s="228"/>
      <c r="FG138" s="281"/>
      <c r="FH138" s="281"/>
      <c r="FI138" s="281"/>
      <c r="FJ138" s="281"/>
      <c r="FK138" s="281"/>
      <c r="FL138" s="281"/>
    </row>
    <row r="139" spans="1:168" ht="6" hidden="1" customHeight="1" x14ac:dyDescent="0.25">
      <c r="A139" s="28" t="s">
        <v>546</v>
      </c>
      <c r="C139" s="93"/>
      <c r="D139" s="128"/>
      <c r="E139" s="86"/>
      <c r="F139" s="256"/>
      <c r="G139" s="256"/>
      <c r="H139" s="256"/>
      <c r="I139" s="256"/>
      <c r="J139" s="96"/>
      <c r="K139" s="196"/>
      <c r="L139" s="127"/>
      <c r="M139" s="127"/>
      <c r="N139" s="127"/>
      <c r="O139" s="127"/>
      <c r="Q139" s="1"/>
      <c r="AE139" s="11"/>
      <c r="AF139" s="122"/>
      <c r="AG139" s="12" t="b">
        <f>AG138</f>
        <v>1</v>
      </c>
      <c r="AH139" s="12"/>
      <c r="AI139" s="168"/>
      <c r="AJ139" s="166"/>
      <c r="AK139" s="166"/>
      <c r="AL139" s="167"/>
      <c r="AM139" s="1"/>
      <c r="AN139" s="1"/>
      <c r="AO139" s="1"/>
      <c r="AP139" s="1"/>
      <c r="AQ139" s="1"/>
      <c r="AR139" s="1"/>
      <c r="AS139" s="1"/>
      <c r="AT139" s="230" t="str">
        <f>IF(AG139&lt;&gt;TRUE,FALSE,"")</f>
        <v/>
      </c>
      <c r="AU139" s="231" t="str">
        <f>IF(D139&lt;&gt;0,D139,"")</f>
        <v/>
      </c>
      <c r="AV139" s="227"/>
      <c r="AW139" s="230" t="str">
        <f>AW138</f>
        <v/>
      </c>
      <c r="AX139" s="227"/>
      <c r="AY139" s="230" t="str">
        <f>AY138</f>
        <v/>
      </c>
      <c r="AZ139" s="227"/>
      <c r="BA139" s="230" t="str">
        <f>BA138</f>
        <v/>
      </c>
      <c r="BB139" s="227"/>
      <c r="BC139" s="230" t="str">
        <f>BC138</f>
        <v/>
      </c>
      <c r="BD139" s="227"/>
      <c r="BE139" s="230" t="str">
        <f>BE138</f>
        <v/>
      </c>
      <c r="BF139" s="227"/>
      <c r="BG139" s="230" t="str">
        <f>BG138</f>
        <v/>
      </c>
      <c r="BH139" s="1"/>
      <c r="FE139" s="90" t="str">
        <f ca="1">FE138</f>
        <v>Hide</v>
      </c>
      <c r="FF139" s="228"/>
      <c r="FG139" s="281"/>
      <c r="FH139" s="281"/>
      <c r="FI139" s="281"/>
      <c r="FJ139" s="281"/>
      <c r="FK139" s="281"/>
      <c r="FL139" s="281"/>
    </row>
    <row r="140" spans="1:168" hidden="1" x14ac:dyDescent="0.25"/>
    <row r="141" spans="1:168" hidden="1" x14ac:dyDescent="0.25"/>
    <row r="142" spans="1:168" ht="6" hidden="1" customHeight="1" x14ac:dyDescent="0.25">
      <c r="F142" s="191"/>
      <c r="G142" s="154"/>
      <c r="H142" s="187"/>
      <c r="I142" s="192"/>
    </row>
    <row r="143" spans="1:168" ht="15" hidden="1" x14ac:dyDescent="0.25">
      <c r="F143" s="177"/>
      <c r="G143" s="508" t="s">
        <v>203</v>
      </c>
      <c r="H143" s="181"/>
      <c r="I143" s="151" t="s">
        <v>216</v>
      </c>
      <c r="J143" t="s">
        <v>713</v>
      </c>
      <c r="AG143" t="b">
        <v>1</v>
      </c>
    </row>
    <row r="144" spans="1:168" ht="6" hidden="1" customHeight="1" x14ac:dyDescent="0.25">
      <c r="F144" s="195"/>
      <c r="G144" s="153"/>
      <c r="H144" s="182"/>
      <c r="I144" s="196"/>
    </row>
    <row r="145" spans="6:33" hidden="1" x14ac:dyDescent="0.25"/>
    <row r="146" spans="6:33" ht="6" hidden="1" customHeight="1" x14ac:dyDescent="0.25">
      <c r="F146" s="592"/>
      <c r="G146" s="579"/>
      <c r="H146" s="579"/>
      <c r="I146" s="593"/>
    </row>
    <row r="147" spans="6:33" hidden="1" x14ac:dyDescent="0.25">
      <c r="F147" s="594"/>
      <c r="G147" s="600"/>
      <c r="H147" s="600"/>
      <c r="I147" s="601"/>
      <c r="J147" t="s">
        <v>714</v>
      </c>
      <c r="AG147" t="b">
        <v>1</v>
      </c>
    </row>
    <row r="148" spans="6:33" ht="6" hidden="1" customHeight="1" x14ac:dyDescent="0.25">
      <c r="F148" s="589"/>
      <c r="G148" s="590"/>
      <c r="H148" s="590"/>
      <c r="I148" s="591"/>
    </row>
    <row r="149" spans="6:33" hidden="1" x14ac:dyDescent="0.25"/>
    <row r="150" spans="6:33" ht="6" hidden="1" customHeight="1" x14ac:dyDescent="0.25">
      <c r="F150" s="592"/>
      <c r="G150" s="579"/>
      <c r="H150" s="579"/>
      <c r="I150" s="593"/>
    </row>
    <row r="151" spans="6:33" hidden="1" x14ac:dyDescent="0.25">
      <c r="F151" s="594" t="s">
        <v>715</v>
      </c>
      <c r="G151" s="595"/>
      <c r="H151" s="595"/>
      <c r="I151" s="596"/>
      <c r="J151" s="188" t="s">
        <v>716</v>
      </c>
      <c r="AG151" t="b">
        <v>1</v>
      </c>
    </row>
    <row r="152" spans="6:33" ht="6" hidden="1" customHeight="1" x14ac:dyDescent="0.25">
      <c r="F152" s="589"/>
      <c r="G152" s="590"/>
      <c r="H152" s="590"/>
      <c r="I152" s="591"/>
    </row>
  </sheetData>
  <sheetProtection algorithmName="SHA-512" hashValue="XOnK7D9uXaKVbFGLERa9IlYLm7T+q/gD+Od9QZHJ+4CCi+f8Er0TWlFl0lTl0tkPAvqwto3gsnwCfSG60UxCsA==" saltValue="bO8IYuZPfl+PF+R8ZiiowA==" spinCount="100000" sheet="1" objects="1" scenarios="1"/>
  <mergeCells count="42">
    <mergeCell ref="EL2:EO3"/>
    <mergeCell ref="C3:I4"/>
    <mergeCell ref="BS3:BX3"/>
    <mergeCell ref="BY3:CB3"/>
    <mergeCell ref="CC3:CD3"/>
    <mergeCell ref="CE3:CF3"/>
    <mergeCell ref="BI2:BP2"/>
    <mergeCell ref="BR2:CL2"/>
    <mergeCell ref="CN2:CT3"/>
    <mergeCell ref="CV2:DF3"/>
    <mergeCell ref="DH2:DK3"/>
    <mergeCell ref="DM2:DP3"/>
    <mergeCell ref="CG3:CH3"/>
    <mergeCell ref="CI3:CK3"/>
    <mergeCell ref="D10:J10"/>
    <mergeCell ref="DR2:DU3"/>
    <mergeCell ref="DW2:DZ3"/>
    <mergeCell ref="EB2:EE3"/>
    <mergeCell ref="EG2:EJ3"/>
    <mergeCell ref="D5:J5"/>
    <mergeCell ref="D6:J6"/>
    <mergeCell ref="D7:J7"/>
    <mergeCell ref="C8:J8"/>
    <mergeCell ref="D9:J9"/>
    <mergeCell ref="D11:J11"/>
    <mergeCell ref="C12:E12"/>
    <mergeCell ref="C16:E16"/>
    <mergeCell ref="F16:I16"/>
    <mergeCell ref="C44:E44"/>
    <mergeCell ref="F44:I44"/>
    <mergeCell ref="F150:I150"/>
    <mergeCell ref="F151:I151"/>
    <mergeCell ref="F152:I152"/>
    <mergeCell ref="F41:I41"/>
    <mergeCell ref="F42:I42"/>
    <mergeCell ref="F43:I43"/>
    <mergeCell ref="D45:J45"/>
    <mergeCell ref="D46:J46"/>
    <mergeCell ref="D47:J47"/>
    <mergeCell ref="F146:I146"/>
    <mergeCell ref="F147:I147"/>
    <mergeCell ref="F148:I148"/>
  </mergeCells>
  <conditionalFormatting sqref="C3:F4">
    <cfRule type="expression" dxfId="1136" priority="187" stopIfTrue="1">
      <formula>A3="L"</formula>
    </cfRule>
  </conditionalFormatting>
  <conditionalFormatting sqref="I123">
    <cfRule type="expression" dxfId="1135" priority="186" stopIfTrue="1">
      <formula>AND(AC123&lt;&gt;1)</formula>
    </cfRule>
  </conditionalFormatting>
  <conditionalFormatting sqref="D6:G6">
    <cfRule type="expression" dxfId="1134" priority="185" stopIfTrue="1">
      <formula>A6="L"</formula>
    </cfRule>
  </conditionalFormatting>
  <conditionalFormatting sqref="E128 E133 E18">
    <cfRule type="expression" dxfId="1133" priority="183" stopIfTrue="1">
      <formula>AG18&lt;&gt;TRUE</formula>
    </cfRule>
    <cfRule type="expression" dxfId="1132" priority="184" stopIfTrue="1">
      <formula>A18="L"</formula>
    </cfRule>
  </conditionalFormatting>
  <conditionalFormatting sqref="J133 J128 J18">
    <cfRule type="expression" dxfId="1131" priority="181" stopIfTrue="1">
      <formula>AG18&lt;&gt;TRUE</formula>
    </cfRule>
    <cfRule type="expression" dxfId="1130" priority="182" stopIfTrue="1">
      <formula>AND(AH18=1,F18="")</formula>
    </cfRule>
  </conditionalFormatting>
  <conditionalFormatting sqref="L133:O133 L128:O128 L18:O18">
    <cfRule type="expression" dxfId="1129" priority="179" stopIfTrue="1">
      <formula>$AG18&lt;&gt;TRUE</formula>
    </cfRule>
    <cfRule type="expression" dxfId="1128" priority="180" stopIfTrue="1">
      <formula>$A18="L"</formula>
    </cfRule>
  </conditionalFormatting>
  <conditionalFormatting sqref="E123">
    <cfRule type="expression" dxfId="1127" priority="178" stopIfTrue="1">
      <formula>AND(E123="")</formula>
    </cfRule>
  </conditionalFormatting>
  <conditionalFormatting sqref="F123:G123">
    <cfRule type="expression" dxfId="1126" priority="177" stopIfTrue="1">
      <formula>AND($E123="")</formula>
    </cfRule>
  </conditionalFormatting>
  <conditionalFormatting sqref="H123">
    <cfRule type="expression" dxfId="1125" priority="176" stopIfTrue="1">
      <formula>AND(AC123&lt;&gt;1)</formula>
    </cfRule>
  </conditionalFormatting>
  <conditionalFormatting sqref="F143 H128:I128 H133:I133 H143:I143 F128 F133">
    <cfRule type="expression" dxfId="1124" priority="175" stopIfTrue="1">
      <formula>$AG128&lt;&gt;TRUE</formula>
    </cfRule>
  </conditionalFormatting>
  <conditionalFormatting sqref="J123">
    <cfRule type="expression" dxfId="1123" priority="173" stopIfTrue="1">
      <formula>OR(J123="",AND(AM123=J123,OR(X123=1,Z123=1,AA123=1)))</formula>
    </cfRule>
    <cfRule type="expression" dxfId="1122" priority="174" stopIfTrue="1">
      <formula>OR(AND(AM123="",OR(Z123=1,AA123=1)),AND(AN123="",LEFT(AM123,4)="{C08"),AND(AS123="",RIGHT(AM123,3)="99}"))</formula>
    </cfRule>
  </conditionalFormatting>
  <conditionalFormatting sqref="G143 G128 G133">
    <cfRule type="expression" dxfId="1121" priority="172" stopIfTrue="1">
      <formula>$AG128&lt;&gt;TRUE</formula>
    </cfRule>
  </conditionalFormatting>
  <conditionalFormatting sqref="F147">
    <cfRule type="expression" dxfId="1120" priority="170">
      <formula>$AG147&lt;&gt;TRUE</formula>
    </cfRule>
    <cfRule type="expression" dxfId="1119" priority="171">
      <formula>$J147&lt;&gt;""</formula>
    </cfRule>
  </conditionalFormatting>
  <conditionalFormatting sqref="D18">
    <cfRule type="expression" dxfId="1118" priority="169">
      <formula>AG18&lt;&gt;TRUE</formula>
    </cfRule>
  </conditionalFormatting>
  <conditionalFormatting sqref="D128">
    <cfRule type="expression" dxfId="1117" priority="168">
      <formula>AG128&lt;&gt;TRUE</formula>
    </cfRule>
  </conditionalFormatting>
  <conditionalFormatting sqref="D133">
    <cfRule type="expression" dxfId="1116" priority="166">
      <formula>AG133&lt;&gt;TRUE</formula>
    </cfRule>
    <cfRule type="expression" dxfId="1115" priority="167" stopIfTrue="1">
      <formula>AND(A133="L")</formula>
    </cfRule>
  </conditionalFormatting>
  <conditionalFormatting sqref="L138:O138">
    <cfRule type="expression" dxfId="1114" priority="164" stopIfTrue="1">
      <formula>$AG138&lt;&gt;TRUE</formula>
    </cfRule>
    <cfRule type="expression" dxfId="1113" priority="165" stopIfTrue="1">
      <formula>$A138="L"</formula>
    </cfRule>
  </conditionalFormatting>
  <conditionalFormatting sqref="D138:J138">
    <cfRule type="expression" dxfId="1112" priority="162">
      <formula>$AG138&lt;&gt;TRUE</formula>
    </cfRule>
    <cfRule type="expression" dxfId="1111" priority="163" stopIfTrue="1">
      <formula>AND($A138="L")</formula>
    </cfRule>
  </conditionalFormatting>
  <conditionalFormatting sqref="BI1:DV1 BQ16:CN16">
    <cfRule type="expression" dxfId="1110" priority="161">
      <formula>AND(Edit_Mode=0)</formula>
    </cfRule>
  </conditionalFormatting>
  <conditionalFormatting sqref="BI16:BP16">
    <cfRule type="expression" dxfId="1109" priority="160">
      <formula>AND(Edit_Mode=0)</formula>
    </cfRule>
  </conditionalFormatting>
  <conditionalFormatting sqref="BJ4">
    <cfRule type="expression" dxfId="1108" priority="159">
      <formula>AND(Reconciliation_Flag=1,BJ$7=Filter_Business_Line_Main)</formula>
    </cfRule>
  </conditionalFormatting>
  <conditionalFormatting sqref="BK4">
    <cfRule type="expression" dxfId="1107" priority="158">
      <formula>AND(Reconciliation_Flag=1,BK$7=Filter_Business_Line_Main)</formula>
    </cfRule>
  </conditionalFormatting>
  <conditionalFormatting sqref="BL4">
    <cfRule type="expression" dxfId="1106" priority="157">
      <formula>AND(Reconciliation_Flag=1,BL$7=Filter_Business_Line_Main)</formula>
    </cfRule>
  </conditionalFormatting>
  <conditionalFormatting sqref="BM4">
    <cfRule type="expression" dxfId="1105" priority="156">
      <formula>AND(Reconciliation_Flag=1,BM$7=Filter_Business_Line_Main)</formula>
    </cfRule>
  </conditionalFormatting>
  <conditionalFormatting sqref="BN4">
    <cfRule type="expression" dxfId="1104" priority="155">
      <formula>AND(Reconciliation_Flag=1,BN$7=Filter_Business_Line_Main)</formula>
    </cfRule>
  </conditionalFormatting>
  <conditionalFormatting sqref="BO4">
    <cfRule type="expression" dxfId="1103" priority="154">
      <formula>AND(Reconciliation_Flag=1,BO$7=Filter_Business_Line_Main)</formula>
    </cfRule>
  </conditionalFormatting>
  <conditionalFormatting sqref="EA1 EF1 EK1:EO1 CO16 DI16:DL16 DN16:DQ16 DS16:DV16 CQ16:CV16 DF16:DG16">
    <cfRule type="expression" dxfId="1102" priority="153">
      <formula>AND(Edit_Mode=0)</formula>
    </cfRule>
  </conditionalFormatting>
  <conditionalFormatting sqref="EA16 EF16 EK16:EO16">
    <cfRule type="expression" dxfId="1101" priority="152">
      <formula>AND(Edit_Mode=0)</formula>
    </cfRule>
  </conditionalFormatting>
  <conditionalFormatting sqref="BS4">
    <cfRule type="expression" dxfId="1100" priority="151">
      <formula>AND(Reconciliation_Flag=1,BS$7=Filter_Business_Line_Sub)</formula>
    </cfRule>
  </conditionalFormatting>
  <conditionalFormatting sqref="BT4">
    <cfRule type="expression" dxfId="1099" priority="150">
      <formula>AND(Reconciliation_Flag=1,BT$7=Filter_Business_Line_Sub)</formula>
    </cfRule>
  </conditionalFormatting>
  <conditionalFormatting sqref="BU4">
    <cfRule type="expression" dxfId="1098" priority="149">
      <formula>AND(Reconciliation_Flag=1,BU$7=Filter_Business_Line_Sub)</formula>
    </cfRule>
  </conditionalFormatting>
  <conditionalFormatting sqref="BV4">
    <cfRule type="expression" dxfId="1097" priority="148">
      <formula>AND(Reconciliation_Flag=1,BV$7=Filter_Business_Line_Sub)</formula>
    </cfRule>
  </conditionalFormatting>
  <conditionalFormatting sqref="BW4">
    <cfRule type="expression" dxfId="1096" priority="147">
      <formula>AND(Reconciliation_Flag=1,BW$7=Filter_Business_Line_Sub)</formula>
    </cfRule>
  </conditionalFormatting>
  <conditionalFormatting sqref="BX4">
    <cfRule type="expression" dxfId="1095" priority="146">
      <formula>AND(Reconciliation_Flag=1,BX$7=Filter_Business_Line_Sub)</formula>
    </cfRule>
  </conditionalFormatting>
  <conditionalFormatting sqref="BY4">
    <cfRule type="expression" dxfId="1094" priority="145">
      <formula>AND(Reconciliation_Flag=1,BY$7=Filter_Business_Line_Sub)</formula>
    </cfRule>
  </conditionalFormatting>
  <conditionalFormatting sqref="BZ4">
    <cfRule type="expression" dxfId="1093" priority="144">
      <formula>AND(Reconciliation_Flag=1,BZ$7=Filter_Business_Line_Sub)</formula>
    </cfRule>
  </conditionalFormatting>
  <conditionalFormatting sqref="CA4">
    <cfRule type="expression" dxfId="1092" priority="143">
      <formula>AND(Reconciliation_Flag=1,CA$7=Filter_Business_Line_Sub)</formula>
    </cfRule>
  </conditionalFormatting>
  <conditionalFormatting sqref="CB4">
    <cfRule type="expression" dxfId="1091" priority="142">
      <formula>AND(Reconciliation_Flag=1,CB$7=Filter_Business_Line_Sub)</formula>
    </cfRule>
  </conditionalFormatting>
  <conditionalFormatting sqref="CC4">
    <cfRule type="expression" dxfId="1090" priority="141">
      <formula>AND(Reconciliation_Flag=1,CC$7=Filter_Business_Line_Sub)</formula>
    </cfRule>
  </conditionalFormatting>
  <conditionalFormatting sqref="CD4">
    <cfRule type="expression" dxfId="1089" priority="140">
      <formula>AND(Reconciliation_Flag=1,CD$7=Filter_Business_Line_Sub)</formula>
    </cfRule>
  </conditionalFormatting>
  <conditionalFormatting sqref="CE4">
    <cfRule type="expression" dxfId="1088" priority="139">
      <formula>AND(Reconciliation_Flag=1,CE$7=Filter_Business_Line_Sub)</formula>
    </cfRule>
  </conditionalFormatting>
  <conditionalFormatting sqref="CF4">
    <cfRule type="expression" dxfId="1087" priority="138">
      <formula>AND(Reconciliation_Flag=1,CF$7=Filter_Business_Line_Sub)</formula>
    </cfRule>
  </conditionalFormatting>
  <conditionalFormatting sqref="CG4">
    <cfRule type="expression" dxfId="1086" priority="137">
      <formula>AND(Reconciliation_Flag=1,CG$7=Filter_Business_Line_Sub)</formula>
    </cfRule>
  </conditionalFormatting>
  <conditionalFormatting sqref="CH4">
    <cfRule type="expression" dxfId="1085" priority="136">
      <formula>AND(Reconciliation_Flag=1,CH$7=Filter_Business_Line_Sub)</formula>
    </cfRule>
  </conditionalFormatting>
  <conditionalFormatting sqref="CI4">
    <cfRule type="expression" dxfId="1084" priority="135">
      <formula>AND(Reconciliation_Flag=1,CI$7=Filter_Business_Line_Sub)</formula>
    </cfRule>
  </conditionalFormatting>
  <conditionalFormatting sqref="CJ4">
    <cfRule type="expression" dxfId="1083" priority="134">
      <formula>AND(Reconciliation_Flag=1,CJ$7=Filter_Business_Line_Sub)</formula>
    </cfRule>
  </conditionalFormatting>
  <conditionalFormatting sqref="CK4">
    <cfRule type="expression" dxfId="1082" priority="133">
      <formula>AND(Reconciliation_Flag=1,CK$7=Filter_Business_Line_Sub)</formula>
    </cfRule>
  </conditionalFormatting>
  <conditionalFormatting sqref="CP4">
    <cfRule type="expression" dxfId="1081" priority="132">
      <formula>AND(Reconciliation_Flag=1,CP$7=Filter_Phase)</formula>
    </cfRule>
  </conditionalFormatting>
  <conditionalFormatting sqref="CQ4">
    <cfRule type="expression" dxfId="1080" priority="131">
      <formula>AND(Reconciliation_Flag=1,CQ$7=Filter_Phase)</formula>
    </cfRule>
  </conditionalFormatting>
  <conditionalFormatting sqref="CR4">
    <cfRule type="expression" dxfId="1079" priority="130">
      <formula>AND(Reconciliation_Flag=1,CR$7=Filter_Phase)</formula>
    </cfRule>
  </conditionalFormatting>
  <conditionalFormatting sqref="CS4">
    <cfRule type="expression" dxfId="1078" priority="129">
      <formula>AND(Reconciliation_Flag=1,CS$7=Filter_Phase)</formula>
    </cfRule>
  </conditionalFormatting>
  <conditionalFormatting sqref="CW4">
    <cfRule type="expression" dxfId="1077" priority="128">
      <formula>AND(Reconciliation_Flag=1,CW$18=1)</formula>
    </cfRule>
  </conditionalFormatting>
  <conditionalFormatting sqref="DI4">
    <cfRule type="expression" dxfId="1076" priority="127">
      <formula>AND(Reconciliation_Flag=1,DI$7=Filter_Size)</formula>
    </cfRule>
  </conditionalFormatting>
  <conditionalFormatting sqref="DJ4">
    <cfRule type="expression" dxfId="1075" priority="126">
      <formula>AND(Reconciliation_Flag=1,DJ$7=Filter_Size)</formula>
    </cfRule>
  </conditionalFormatting>
  <conditionalFormatting sqref="DN4">
    <cfRule type="expression" dxfId="1074" priority="125">
      <formula>AND(Reconciliation_Flag=1,DN$7=Filter_Contract)</formula>
    </cfRule>
  </conditionalFormatting>
  <conditionalFormatting sqref="DO4">
    <cfRule type="expression" dxfId="1073" priority="124">
      <formula>AND(Reconciliation_Flag=1,DO$7=Filter_Contract)</formula>
    </cfRule>
  </conditionalFormatting>
  <conditionalFormatting sqref="EM4">
    <cfRule type="expression" dxfId="1072" priority="123">
      <formula>AND(Reconciliation_Flag=1,EM$7=Filter_Fluor_Entities)</formula>
    </cfRule>
  </conditionalFormatting>
  <conditionalFormatting sqref="EN4">
    <cfRule type="expression" dxfId="1071" priority="122">
      <formula>AND(Reconciliation_Flag=1,EN$7=Filter_Fluor_Entities)</formula>
    </cfRule>
  </conditionalFormatting>
  <conditionalFormatting sqref="CX4">
    <cfRule type="expression" dxfId="1070" priority="121">
      <formula>AND(Reconciliation_Flag=1,CX$18=1)</formula>
    </cfRule>
  </conditionalFormatting>
  <conditionalFormatting sqref="CY4">
    <cfRule type="expression" dxfId="1069" priority="120">
      <formula>AND(Reconciliation_Flag=1,CY$18=1)</formula>
    </cfRule>
  </conditionalFormatting>
  <conditionalFormatting sqref="CZ4">
    <cfRule type="expression" dxfId="1068" priority="119">
      <formula>AND(Reconciliation_Flag=1,CZ$18=1)</formula>
    </cfRule>
  </conditionalFormatting>
  <conditionalFormatting sqref="DA4">
    <cfRule type="expression" dxfId="1067" priority="118">
      <formula>AND(Reconciliation_Flag=1,DA$18=1)</formula>
    </cfRule>
  </conditionalFormatting>
  <conditionalFormatting sqref="DB4">
    <cfRule type="expression" dxfId="1066" priority="117">
      <formula>AND(Reconciliation_Flag=1,DB$18=1)</formula>
    </cfRule>
  </conditionalFormatting>
  <conditionalFormatting sqref="DC4">
    <cfRule type="expression" dxfId="1065" priority="116">
      <formula>AND(Reconciliation_Flag=1,DC$18=1)</formula>
    </cfRule>
  </conditionalFormatting>
  <conditionalFormatting sqref="DD4">
    <cfRule type="expression" dxfId="1064" priority="115">
      <formula>AND(Reconciliation_Flag=1,DD$18=1)</formula>
    </cfRule>
  </conditionalFormatting>
  <conditionalFormatting sqref="DE4">
    <cfRule type="expression" dxfId="1063" priority="114">
      <formula>AND(Reconciliation_Flag=1,DE$18=1)</formula>
    </cfRule>
  </conditionalFormatting>
  <conditionalFormatting sqref="DW1:DZ1">
    <cfRule type="expression" dxfId="1062" priority="113">
      <formula>AND(Edit_Mode=0)</formula>
    </cfRule>
  </conditionalFormatting>
  <conditionalFormatting sqref="DX16:DZ16">
    <cfRule type="expression" dxfId="1061" priority="112">
      <formula>AND(Edit_Mode=0)</formula>
    </cfRule>
  </conditionalFormatting>
  <conditionalFormatting sqref="EB1:EE1">
    <cfRule type="expression" dxfId="1060" priority="111">
      <formula>AND(Edit_Mode=0)</formula>
    </cfRule>
  </conditionalFormatting>
  <conditionalFormatting sqref="EC16:EE16">
    <cfRule type="expression" dxfId="1059" priority="110">
      <formula>AND(Edit_Mode=0)</formula>
    </cfRule>
  </conditionalFormatting>
  <conditionalFormatting sqref="EC4">
    <cfRule type="expression" dxfId="1058" priority="109">
      <formula>AND(Reconciliation_Flag=1,EC$7=Filter_Joint_Venture)</formula>
    </cfRule>
  </conditionalFormatting>
  <conditionalFormatting sqref="ED4">
    <cfRule type="expression" dxfId="1057" priority="108">
      <formula>AND(Reconciliation_Flag=1,ED$7=Filter_Joint_Venture)</formula>
    </cfRule>
  </conditionalFormatting>
  <conditionalFormatting sqref="EG1:EJ1">
    <cfRule type="expression" dxfId="1056" priority="107">
      <formula>AND(Edit_Mode=0)</formula>
    </cfRule>
  </conditionalFormatting>
  <conditionalFormatting sqref="EH16:EJ16">
    <cfRule type="expression" dxfId="1055" priority="106">
      <formula>AND(Edit_Mode=0)</formula>
    </cfRule>
  </conditionalFormatting>
  <conditionalFormatting sqref="DS4">
    <cfRule type="expression" dxfId="1054" priority="105">
      <formula>AND(Reconciliation_Flag=1,DS$7=Filter_Corporate_Risk)</formula>
    </cfRule>
  </conditionalFormatting>
  <conditionalFormatting sqref="DT4">
    <cfRule type="expression" dxfId="1053" priority="104">
      <formula>AND(Reconciliation_Flag=1,DT$7=Filter_Corporate_Risk)</formula>
    </cfRule>
  </conditionalFormatting>
  <conditionalFormatting sqref="DX4">
    <cfRule type="expression" dxfId="1052" priority="103">
      <formula>AND(Reconciliation_Flag=1,DX$7=Filter_Distributed_Execution)</formula>
    </cfRule>
  </conditionalFormatting>
  <conditionalFormatting sqref="DY4">
    <cfRule type="expression" dxfId="1051" priority="102">
      <formula>AND(Reconciliation_Flag=1,DY$7=Filter_Distributed_Execution)</formula>
    </cfRule>
  </conditionalFormatting>
  <conditionalFormatting sqref="EH4">
    <cfRule type="expression" dxfId="1050" priority="101">
      <formula>AND(Reconciliation_Flag=1,EH$7=Filter_Modularization)</formula>
    </cfRule>
  </conditionalFormatting>
  <conditionalFormatting sqref="EI4">
    <cfRule type="expression" dxfId="1049" priority="100">
      <formula>AND(Reconciliation_Flag=1,EI$7=Filter_Modularization)</formula>
    </cfRule>
  </conditionalFormatting>
  <conditionalFormatting sqref="CO4">
    <cfRule type="expression" dxfId="1048" priority="99">
      <formula>AND(Reconciliation_Flag=1,CO$7=Filter_Phase)</formula>
    </cfRule>
  </conditionalFormatting>
  <conditionalFormatting sqref="DH16">
    <cfRule type="expression" dxfId="1047" priority="98">
      <formula>AND(Edit_Mode=0)</formula>
    </cfRule>
  </conditionalFormatting>
  <conditionalFormatting sqref="DM16">
    <cfRule type="expression" dxfId="1046" priority="97">
      <formula>AND(Edit_Mode=0)</formula>
    </cfRule>
  </conditionalFormatting>
  <conditionalFormatting sqref="DR16">
    <cfRule type="expression" dxfId="1045" priority="96">
      <formula>AND(Edit_Mode=0)</formula>
    </cfRule>
  </conditionalFormatting>
  <conditionalFormatting sqref="DW16">
    <cfRule type="expression" dxfId="1044" priority="95">
      <formula>AND(Edit_Mode=0)</formula>
    </cfRule>
  </conditionalFormatting>
  <conditionalFormatting sqref="EB16">
    <cfRule type="expression" dxfId="1043" priority="94">
      <formula>AND(Edit_Mode=0)</formula>
    </cfRule>
  </conditionalFormatting>
  <conditionalFormatting sqref="EG16">
    <cfRule type="expression" dxfId="1042" priority="93">
      <formula>AND(Edit_Mode=0)</formula>
    </cfRule>
  </conditionalFormatting>
  <conditionalFormatting sqref="CW16:DE16">
    <cfRule type="expression" dxfId="1041" priority="92">
      <formula>AND(Edit_Mode=0)</formula>
    </cfRule>
  </conditionalFormatting>
  <conditionalFormatting sqref="CW16:DE16">
    <cfRule type="expression" dxfId="1040" priority="91">
      <formula>AND(Edit_Mode=0)</formula>
    </cfRule>
  </conditionalFormatting>
  <conditionalFormatting sqref="E21">
    <cfRule type="expression" dxfId="1039" priority="89" stopIfTrue="1">
      <formula>AG21&lt;&gt;TRUE</formula>
    </cfRule>
    <cfRule type="expression" dxfId="1038" priority="90" stopIfTrue="1">
      <formula>A21="L"</formula>
    </cfRule>
  </conditionalFormatting>
  <conditionalFormatting sqref="J21">
    <cfRule type="expression" dxfId="1037" priority="87" stopIfTrue="1">
      <formula>AG21&lt;&gt;TRUE</formula>
    </cfRule>
    <cfRule type="expression" dxfId="1036" priority="88" stopIfTrue="1">
      <formula>AND(AH21=1,F21="")</formula>
    </cfRule>
  </conditionalFormatting>
  <conditionalFormatting sqref="L21:O21">
    <cfRule type="expression" dxfId="1035" priority="85" stopIfTrue="1">
      <formula>$AG21&lt;&gt;TRUE</formula>
    </cfRule>
    <cfRule type="expression" dxfId="1034" priority="86" stopIfTrue="1">
      <formula>$A21="L"</formula>
    </cfRule>
  </conditionalFormatting>
  <conditionalFormatting sqref="D21">
    <cfRule type="expression" dxfId="1033" priority="82">
      <formula>AG21&lt;&gt;TRUE</formula>
    </cfRule>
  </conditionalFormatting>
  <conditionalFormatting sqref="E24">
    <cfRule type="expression" dxfId="1032" priority="80" stopIfTrue="1">
      <formula>AG24&lt;&gt;TRUE</formula>
    </cfRule>
    <cfRule type="expression" dxfId="1031" priority="81" stopIfTrue="1">
      <formula>A24="L"</formula>
    </cfRule>
  </conditionalFormatting>
  <conditionalFormatting sqref="J24">
    <cfRule type="expression" dxfId="1030" priority="78" stopIfTrue="1">
      <formula>AG24&lt;&gt;TRUE</formula>
    </cfRule>
    <cfRule type="expression" dxfId="1029" priority="79" stopIfTrue="1">
      <formula>AND(AH24=1,F24="")</formula>
    </cfRule>
  </conditionalFormatting>
  <conditionalFormatting sqref="L24:O24">
    <cfRule type="expression" dxfId="1028" priority="76" stopIfTrue="1">
      <formula>$AG24&lt;&gt;TRUE</formula>
    </cfRule>
    <cfRule type="expression" dxfId="1027" priority="77" stopIfTrue="1">
      <formula>$A24="L"</formula>
    </cfRule>
  </conditionalFormatting>
  <conditionalFormatting sqref="D24">
    <cfRule type="expression" dxfId="1026" priority="73">
      <formula>AG24&lt;&gt;TRUE</formula>
    </cfRule>
  </conditionalFormatting>
  <conditionalFormatting sqref="E27">
    <cfRule type="expression" dxfId="1025" priority="71" stopIfTrue="1">
      <formula>AG27&lt;&gt;TRUE</formula>
    </cfRule>
    <cfRule type="expression" dxfId="1024" priority="72" stopIfTrue="1">
      <formula>A27="L"</formula>
    </cfRule>
  </conditionalFormatting>
  <conditionalFormatting sqref="J27">
    <cfRule type="expression" dxfId="1023" priority="69" stopIfTrue="1">
      <formula>AG27&lt;&gt;TRUE</formula>
    </cfRule>
    <cfRule type="expression" dxfId="1022" priority="70" stopIfTrue="1">
      <formula>AND(AH27=1,F27="")</formula>
    </cfRule>
  </conditionalFormatting>
  <conditionalFormatting sqref="L27:O27">
    <cfRule type="expression" dxfId="1021" priority="67" stopIfTrue="1">
      <formula>$AG27&lt;&gt;TRUE</formula>
    </cfRule>
    <cfRule type="expression" dxfId="1020" priority="68" stopIfTrue="1">
      <formula>$A27="L"</formula>
    </cfRule>
  </conditionalFormatting>
  <conditionalFormatting sqref="D27">
    <cfRule type="expression" dxfId="1019" priority="64">
      <formula>AG27&lt;&gt;TRUE</formula>
    </cfRule>
  </conditionalFormatting>
  <conditionalFormatting sqref="E30">
    <cfRule type="expression" dxfId="1018" priority="62" stopIfTrue="1">
      <formula>AG30&lt;&gt;TRUE</formula>
    </cfRule>
    <cfRule type="expression" dxfId="1017" priority="63" stopIfTrue="1">
      <formula>A30="L"</formula>
    </cfRule>
  </conditionalFormatting>
  <conditionalFormatting sqref="J30">
    <cfRule type="expression" dxfId="1016" priority="60" stopIfTrue="1">
      <formula>AG30&lt;&gt;TRUE</formula>
    </cfRule>
    <cfRule type="expression" dxfId="1015" priority="61" stopIfTrue="1">
      <formula>AND(AH30=1,F30="")</formula>
    </cfRule>
  </conditionalFormatting>
  <conditionalFormatting sqref="L30:O30">
    <cfRule type="expression" dxfId="1014" priority="58" stopIfTrue="1">
      <formula>$AG30&lt;&gt;TRUE</formula>
    </cfRule>
    <cfRule type="expression" dxfId="1013" priority="59" stopIfTrue="1">
      <formula>$A30="L"</formula>
    </cfRule>
  </conditionalFormatting>
  <conditionalFormatting sqref="D30">
    <cfRule type="expression" dxfId="1012" priority="55">
      <formula>AG30&lt;&gt;TRUE</formula>
    </cfRule>
  </conditionalFormatting>
  <conditionalFormatting sqref="E33">
    <cfRule type="expression" dxfId="1011" priority="53" stopIfTrue="1">
      <formula>AG33&lt;&gt;TRUE</formula>
    </cfRule>
    <cfRule type="expression" dxfId="1010" priority="54" stopIfTrue="1">
      <formula>A33="L"</formula>
    </cfRule>
  </conditionalFormatting>
  <conditionalFormatting sqref="J33">
    <cfRule type="expression" dxfId="1009" priority="51" stopIfTrue="1">
      <formula>AG33&lt;&gt;TRUE</formula>
    </cfRule>
    <cfRule type="expression" dxfId="1008" priority="52" stopIfTrue="1">
      <formula>AND(AH33=1,F33="")</formula>
    </cfRule>
  </conditionalFormatting>
  <conditionalFormatting sqref="L33:O33">
    <cfRule type="expression" dxfId="1007" priority="49" stopIfTrue="1">
      <formula>$AG33&lt;&gt;TRUE</formula>
    </cfRule>
    <cfRule type="expression" dxfId="1006" priority="50" stopIfTrue="1">
      <formula>$A33="L"</formula>
    </cfRule>
  </conditionalFormatting>
  <conditionalFormatting sqref="D33">
    <cfRule type="expression" dxfId="1005" priority="46">
      <formula>AG33&lt;&gt;TRUE</formula>
    </cfRule>
  </conditionalFormatting>
  <conditionalFormatting sqref="E36">
    <cfRule type="expression" dxfId="1004" priority="44" stopIfTrue="1">
      <formula>AG36&lt;&gt;TRUE</formula>
    </cfRule>
    <cfRule type="expression" dxfId="1003" priority="45" stopIfTrue="1">
      <formula>A36="L"</formula>
    </cfRule>
  </conditionalFormatting>
  <conditionalFormatting sqref="J36">
    <cfRule type="expression" dxfId="1002" priority="42" stopIfTrue="1">
      <formula>AG36&lt;&gt;TRUE</formula>
    </cfRule>
    <cfRule type="expression" dxfId="1001" priority="43" stopIfTrue="1">
      <formula>AND(AH36=1,F36="")</formula>
    </cfRule>
  </conditionalFormatting>
  <conditionalFormatting sqref="L36:O36">
    <cfRule type="expression" dxfId="1000" priority="40" stopIfTrue="1">
      <formula>$AG36&lt;&gt;TRUE</formula>
    </cfRule>
    <cfRule type="expression" dxfId="999" priority="41" stopIfTrue="1">
      <formula>$A36="L"</formula>
    </cfRule>
  </conditionalFormatting>
  <conditionalFormatting sqref="D36">
    <cfRule type="expression" dxfId="998" priority="37">
      <formula>AG36&lt;&gt;TRUE</formula>
    </cfRule>
  </conditionalFormatting>
  <conditionalFormatting sqref="E39">
    <cfRule type="expression" dxfId="997" priority="35" stopIfTrue="1">
      <formula>AG39&lt;&gt;TRUE</formula>
    </cfRule>
    <cfRule type="expression" dxfId="996" priority="36" stopIfTrue="1">
      <formula>A39="L"</formula>
    </cfRule>
  </conditionalFormatting>
  <conditionalFormatting sqref="J39">
    <cfRule type="expression" dxfId="995" priority="33" stopIfTrue="1">
      <formula>AG39&lt;&gt;TRUE</formula>
    </cfRule>
    <cfRule type="expression" dxfId="994" priority="34" stopIfTrue="1">
      <formula>AND(AH39=1,F39="")</formula>
    </cfRule>
  </conditionalFormatting>
  <conditionalFormatting sqref="L39:O39">
    <cfRule type="expression" dxfId="993" priority="31" stopIfTrue="1">
      <formula>$AG39&lt;&gt;TRUE</formula>
    </cfRule>
    <cfRule type="expression" dxfId="992" priority="32" stopIfTrue="1">
      <formula>$A39="L"</formula>
    </cfRule>
  </conditionalFormatting>
  <conditionalFormatting sqref="D39">
    <cfRule type="expression" dxfId="991" priority="28">
      <formula>AG39&lt;&gt;TRUE</formula>
    </cfRule>
  </conditionalFormatting>
  <conditionalFormatting sqref="E42">
    <cfRule type="expression" dxfId="990" priority="26" stopIfTrue="1">
      <formula>AG42&lt;&gt;TRUE</formula>
    </cfRule>
    <cfRule type="expression" dxfId="989" priority="27" stopIfTrue="1">
      <formula>A42="L"</formula>
    </cfRule>
  </conditionalFormatting>
  <conditionalFormatting sqref="J42">
    <cfRule type="expression" dxfId="988" priority="24" stopIfTrue="1">
      <formula>AG42&lt;&gt;TRUE</formula>
    </cfRule>
    <cfRule type="expression" dxfId="987" priority="25" stopIfTrue="1">
      <formula>AND(AH42=1,F42="")</formula>
    </cfRule>
  </conditionalFormatting>
  <conditionalFormatting sqref="L42:O42">
    <cfRule type="expression" dxfId="986" priority="22" stopIfTrue="1">
      <formula>$AG42&lt;&gt;TRUE</formula>
    </cfRule>
    <cfRule type="expression" dxfId="985" priority="23" stopIfTrue="1">
      <formula>$A42="L"</formula>
    </cfRule>
  </conditionalFormatting>
  <conditionalFormatting sqref="D42">
    <cfRule type="expression" dxfId="984" priority="19">
      <formula>AG42&lt;&gt;TRUE</formula>
    </cfRule>
  </conditionalFormatting>
  <conditionalFormatting sqref="F18 H18:I18">
    <cfRule type="expression" dxfId="983" priority="18" stopIfTrue="1">
      <formula>$AG18&lt;&gt;TRUE</formula>
    </cfRule>
  </conditionalFormatting>
  <conditionalFormatting sqref="G18">
    <cfRule type="expression" dxfId="982" priority="17" stopIfTrue="1">
      <formula>$AG18&lt;&gt;TRUE</formula>
    </cfRule>
  </conditionalFormatting>
  <conditionalFormatting sqref="F21 H21:I21">
    <cfRule type="expression" dxfId="981" priority="16" stopIfTrue="1">
      <formula>$AG21&lt;&gt;TRUE</formula>
    </cfRule>
  </conditionalFormatting>
  <conditionalFormatting sqref="G21">
    <cfRule type="expression" dxfId="980" priority="15" stopIfTrue="1">
      <formula>$AG21&lt;&gt;TRUE</formula>
    </cfRule>
  </conditionalFormatting>
  <conditionalFormatting sqref="F24 H24:I24">
    <cfRule type="expression" dxfId="979" priority="14" stopIfTrue="1">
      <formula>$AG24&lt;&gt;TRUE</formula>
    </cfRule>
  </conditionalFormatting>
  <conditionalFormatting sqref="G24">
    <cfRule type="expression" dxfId="978" priority="13" stopIfTrue="1">
      <formula>$AG24&lt;&gt;TRUE</formula>
    </cfRule>
  </conditionalFormatting>
  <conditionalFormatting sqref="F27 H27:I27">
    <cfRule type="expression" dxfId="977" priority="12" stopIfTrue="1">
      <formula>$AG27&lt;&gt;TRUE</formula>
    </cfRule>
  </conditionalFormatting>
  <conditionalFormatting sqref="G27">
    <cfRule type="expression" dxfId="976" priority="11" stopIfTrue="1">
      <formula>$AG27&lt;&gt;TRUE</formula>
    </cfRule>
  </conditionalFormatting>
  <conditionalFormatting sqref="F30 H30:I30">
    <cfRule type="expression" dxfId="975" priority="10" stopIfTrue="1">
      <formula>$AG30&lt;&gt;TRUE</formula>
    </cfRule>
  </conditionalFormatting>
  <conditionalFormatting sqref="G30">
    <cfRule type="expression" dxfId="974" priority="9" stopIfTrue="1">
      <formula>$AG30&lt;&gt;TRUE</formula>
    </cfRule>
  </conditionalFormatting>
  <conditionalFormatting sqref="F33 H33:I33">
    <cfRule type="expression" dxfId="973" priority="8" stopIfTrue="1">
      <formula>$AG33&lt;&gt;TRUE</formula>
    </cfRule>
  </conditionalFormatting>
  <conditionalFormatting sqref="G33">
    <cfRule type="expression" dxfId="972" priority="7" stopIfTrue="1">
      <formula>$AG33&lt;&gt;TRUE</formula>
    </cfRule>
  </conditionalFormatting>
  <conditionalFormatting sqref="F36 H36:I36">
    <cfRule type="expression" dxfId="971" priority="6" stopIfTrue="1">
      <formula>$AG36&lt;&gt;TRUE</formula>
    </cfRule>
  </conditionalFormatting>
  <conditionalFormatting sqref="G36">
    <cfRule type="expression" dxfId="970" priority="5" stopIfTrue="1">
      <formula>$AG36&lt;&gt;TRUE</formula>
    </cfRule>
  </conditionalFormatting>
  <conditionalFormatting sqref="F39 H39:I39">
    <cfRule type="expression" dxfId="969" priority="4" stopIfTrue="1">
      <formula>$AG39&lt;&gt;TRUE</formula>
    </cfRule>
  </conditionalFormatting>
  <conditionalFormatting sqref="G39">
    <cfRule type="expression" dxfId="968" priority="3" stopIfTrue="1">
      <formula>$AG39&lt;&gt;TRUE</formula>
    </cfRule>
  </conditionalFormatting>
  <conditionalFormatting sqref="F42">
    <cfRule type="expression" dxfId="967" priority="1">
      <formula>$AG42&lt;&gt;TRUE</formula>
    </cfRule>
    <cfRule type="expression" dxfId="966" priority="2">
      <formula>$J42&lt;&gt;""</formula>
    </cfRule>
  </conditionalFormatting>
  <printOptions horizontalCentered="1"/>
  <pageMargins left="0.5" right="0.5" top="1" bottom="0.75" header="0.25" footer="0.25"/>
  <pageSetup scale="75" fitToHeight="200" orientation="landscape" r:id="rId1"/>
  <headerFooter alignWithMargins="0">
    <oddHeader>&amp;L&amp;"Arial,bold"&amp;10Teck Resources 
HVC MLE
Project No: CM00119
Audit No: XX-YY-AU-ZZZ&amp;R&amp;"Arial,bold"&amp;10Form 000.509.F9161
Form Date 23Feb2023
Page &amp;P of &amp;N
Date Prepared: 30Jul2026</oddHeader>
    <oddFooter>&amp;R&amp;"Arial,bold"&amp;10Quality Audit Checklist for Electrical Work Contractors -- C&amp;&amp;F Quality&amp;L&amp;8&amp;F; &amp;A
Copyright © 2023, Fluor Corporation.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Option Button 1">
              <controlPr defaultSize="0" autoFill="0" autoLine="0" autoPict="0" macro="[0]!Reset_Status">
                <anchor moveWithCells="1">
                  <from>
                    <xdr:col>9</xdr:col>
                    <xdr:colOff>220980</xdr:colOff>
                    <xdr:row>2</xdr:row>
                    <xdr:rowOff>22860</xdr:rowOff>
                  </from>
                  <to>
                    <xdr:col>9</xdr:col>
                    <xdr:colOff>541020</xdr:colOff>
                    <xdr:row>2</xdr:row>
                    <xdr:rowOff>251460</xdr:rowOff>
                  </to>
                </anchor>
              </controlPr>
            </control>
          </mc:Choice>
        </mc:AlternateContent>
        <mc:AlternateContent xmlns:mc="http://schemas.openxmlformats.org/markup-compatibility/2006">
          <mc:Choice Requires="x14">
            <control shapeId="851970" r:id="rId5" name="Option Button 2">
              <controlPr defaultSize="0" autoFill="0" autoLine="0" autoPict="0" macro="[0]!Reset_Status">
                <anchor moveWithCells="1">
                  <from>
                    <xdr:col>9</xdr:col>
                    <xdr:colOff>220980</xdr:colOff>
                    <xdr:row>3</xdr:row>
                    <xdr:rowOff>22860</xdr:rowOff>
                  </from>
                  <to>
                    <xdr:col>9</xdr:col>
                    <xdr:colOff>541020</xdr:colOff>
                    <xdr:row>3</xdr:row>
                    <xdr:rowOff>251460</xdr:rowOff>
                  </to>
                </anchor>
              </controlPr>
            </control>
          </mc:Choice>
        </mc:AlternateContent>
        <mc:AlternateContent xmlns:mc="http://schemas.openxmlformats.org/markup-compatibility/2006">
          <mc:Choice Requires="x14">
            <control shapeId="851971" r:id="rId6" name="Button 3">
              <controlPr defaultSize="0" print="0" autoFill="0" autoPict="0" macro="[0]!Reset_Findings">
                <anchor moveWithCells="1">
                  <from>
                    <xdr:col>9</xdr:col>
                    <xdr:colOff>45720</xdr:colOff>
                    <xdr:row>11</xdr:row>
                    <xdr:rowOff>22860</xdr:rowOff>
                  </from>
                  <to>
                    <xdr:col>9</xdr:col>
                    <xdr:colOff>594360</xdr:colOff>
                    <xdr:row>11</xdr:row>
                    <xdr:rowOff>182880</xdr:rowOff>
                  </to>
                </anchor>
              </controlPr>
            </control>
          </mc:Choice>
        </mc:AlternateContent>
        <mc:AlternateContent xmlns:mc="http://schemas.openxmlformats.org/markup-compatibility/2006">
          <mc:Choice Requires="x14">
            <control shapeId="851972" r:id="rId7" name="Button 4">
              <controlPr defaultSize="0" print="0" autoFill="0" autoPict="0" macro="[0]!Reset_Points">
                <anchor moveWithCells="1">
                  <from>
                    <xdr:col>9</xdr:col>
                    <xdr:colOff>45720</xdr:colOff>
                    <xdr:row>15</xdr:row>
                    <xdr:rowOff>22860</xdr:rowOff>
                  </from>
                  <to>
                    <xdr:col>9</xdr:col>
                    <xdr:colOff>594360</xdr:colOff>
                    <xdr:row>15</xdr:row>
                    <xdr:rowOff>182880</xdr:rowOff>
                  </to>
                </anchor>
              </controlPr>
            </control>
          </mc:Choice>
        </mc:AlternateContent>
        <mc:AlternateContent xmlns:mc="http://schemas.openxmlformats.org/markup-compatibility/2006">
          <mc:Choice Requires="x14">
            <control shapeId="851973" r:id="rId8" name="Button 5">
              <controlPr defaultSize="0" print="0" autoFill="0" autoPict="0" macro="[0]!Add_Finding_Button">
                <anchor moveWithCells="1">
                  <from>
                    <xdr:col>4</xdr:col>
                    <xdr:colOff>3528060</xdr:colOff>
                    <xdr:row>11</xdr:row>
                    <xdr:rowOff>22860</xdr:rowOff>
                  </from>
                  <to>
                    <xdr:col>4</xdr:col>
                    <xdr:colOff>4084320</xdr:colOff>
                    <xdr:row>11</xdr:row>
                    <xdr:rowOff>182880</xdr:rowOff>
                  </to>
                </anchor>
              </controlPr>
            </control>
          </mc:Choice>
        </mc:AlternateContent>
        <mc:AlternateContent xmlns:mc="http://schemas.openxmlformats.org/markup-compatibility/2006">
          <mc:Choice Requires="x14">
            <control shapeId="851974" r:id="rId9" name="Button 6">
              <controlPr defaultSize="0" print="0" autoFill="0" autoPict="0" macro="[0]!Remove_Finding_Button">
                <anchor moveWithCells="1">
                  <from>
                    <xdr:col>4</xdr:col>
                    <xdr:colOff>4114800</xdr:colOff>
                    <xdr:row>11</xdr:row>
                    <xdr:rowOff>22860</xdr:rowOff>
                  </from>
                  <to>
                    <xdr:col>4</xdr:col>
                    <xdr:colOff>4671060</xdr:colOff>
                    <xdr:row>11</xdr:row>
                    <xdr:rowOff>182880</xdr:rowOff>
                  </to>
                </anchor>
              </controlPr>
            </control>
          </mc:Choice>
        </mc:AlternateContent>
        <mc:AlternateContent xmlns:mc="http://schemas.openxmlformats.org/markup-compatibility/2006">
          <mc:Choice Requires="x14">
            <control shapeId="851975" r:id="rId10" name="Button 7">
              <controlPr defaultSize="0" print="0" autoFill="0" autoPict="0" macro="[0]!Comments_Insert_Row">
                <anchor moveWithCells="1">
                  <from>
                    <xdr:col>9</xdr:col>
                    <xdr:colOff>2476500</xdr:colOff>
                    <xdr:row>43</xdr:row>
                    <xdr:rowOff>7620</xdr:rowOff>
                  </from>
                  <to>
                    <xdr:col>9</xdr:col>
                    <xdr:colOff>3398520</xdr:colOff>
                    <xdr:row>44</xdr:row>
                    <xdr:rowOff>0</xdr:rowOff>
                  </to>
                </anchor>
              </controlPr>
            </control>
          </mc:Choice>
        </mc:AlternateContent>
        <mc:AlternateContent xmlns:mc="http://schemas.openxmlformats.org/markup-compatibility/2006">
          <mc:Choice Requires="x14">
            <control shapeId="851976" r:id="rId11" name="Button 8">
              <controlPr defaultSize="0" print="0" autoFill="0" autoPict="0" macro="[0]!Comments_Delete_Row">
                <anchor moveWithCells="1">
                  <from>
                    <xdr:col>9</xdr:col>
                    <xdr:colOff>3429000</xdr:colOff>
                    <xdr:row>43</xdr:row>
                    <xdr:rowOff>7620</xdr:rowOff>
                  </from>
                  <to>
                    <xdr:col>9</xdr:col>
                    <xdr:colOff>4251960</xdr:colOff>
                    <xdr:row>44</xdr:row>
                    <xdr:rowOff>0</xdr:rowOff>
                  </to>
                </anchor>
              </controlPr>
            </control>
          </mc:Choice>
        </mc:AlternateContent>
        <mc:AlternateContent xmlns:mc="http://schemas.openxmlformats.org/markup-compatibility/2006">
          <mc:Choice Requires="x14">
            <control shapeId="851977" r:id="rId12" name="Button 9">
              <controlPr defaultSize="0" print="0" autoFill="0" autoPict="0" macro="[0]!Add_POA_Button">
                <anchor moveWithCells="1">
                  <from>
                    <xdr:col>4</xdr:col>
                    <xdr:colOff>3528060</xdr:colOff>
                    <xdr:row>15</xdr:row>
                    <xdr:rowOff>22860</xdr:rowOff>
                  </from>
                  <to>
                    <xdr:col>4</xdr:col>
                    <xdr:colOff>4084320</xdr:colOff>
                    <xdr:row>15</xdr:row>
                    <xdr:rowOff>182880</xdr:rowOff>
                  </to>
                </anchor>
              </controlPr>
            </control>
          </mc:Choice>
        </mc:AlternateContent>
        <mc:AlternateContent xmlns:mc="http://schemas.openxmlformats.org/markup-compatibility/2006">
          <mc:Choice Requires="x14">
            <control shapeId="851978" r:id="rId13" name="Button 10">
              <controlPr defaultSize="0" print="0" autoFill="0" autoPict="0" macro="[0]!Remove_POA_Button">
                <anchor moveWithCells="1">
                  <from>
                    <xdr:col>4</xdr:col>
                    <xdr:colOff>4114800</xdr:colOff>
                    <xdr:row>15</xdr:row>
                    <xdr:rowOff>22860</xdr:rowOff>
                  </from>
                  <to>
                    <xdr:col>4</xdr:col>
                    <xdr:colOff>4671060</xdr:colOff>
                    <xdr:row>15</xdr:row>
                    <xdr:rowOff>182880</xdr:rowOff>
                  </to>
                </anchor>
              </controlPr>
            </control>
          </mc:Choice>
        </mc:AlternateContent>
        <mc:AlternateContent xmlns:mc="http://schemas.openxmlformats.org/markup-compatibility/2006">
          <mc:Choice Requires="x14">
            <control shapeId="851979" r:id="rId14" name="Spell Check Button">
              <controlPr defaultSize="0" print="0" autoFill="0" autoPict="0" macro="[0]!Spell_Check_Topic">
                <anchor moveWithCells="1">
                  <from>
                    <xdr:col>5</xdr:col>
                    <xdr:colOff>22860</xdr:colOff>
                    <xdr:row>4</xdr:row>
                    <xdr:rowOff>22860</xdr:rowOff>
                  </from>
                  <to>
                    <xdr:col>9</xdr:col>
                    <xdr:colOff>0</xdr:colOff>
                    <xdr:row>4</xdr:row>
                    <xdr:rowOff>182880</xdr:rowOff>
                  </to>
                </anchor>
              </controlPr>
            </control>
          </mc:Choice>
        </mc:AlternateContent>
        <mc:AlternateContent xmlns:mc="http://schemas.openxmlformats.org/markup-compatibility/2006">
          <mc:Choice Requires="x14">
            <control shapeId="851980" r:id="rId15" name="Button 12">
              <controlPr defaultSize="0" print="0" autoFill="0" autoPict="0" macro="[0]!Audit_Sum_Insert_Row">
                <anchor moveWithCells="1">
                  <from>
                    <xdr:col>9</xdr:col>
                    <xdr:colOff>2476500</xdr:colOff>
                    <xdr:row>7</xdr:row>
                    <xdr:rowOff>22860</xdr:rowOff>
                  </from>
                  <to>
                    <xdr:col>9</xdr:col>
                    <xdr:colOff>3398520</xdr:colOff>
                    <xdr:row>7</xdr:row>
                    <xdr:rowOff>182880</xdr:rowOff>
                  </to>
                </anchor>
              </controlPr>
            </control>
          </mc:Choice>
        </mc:AlternateContent>
        <mc:AlternateContent xmlns:mc="http://schemas.openxmlformats.org/markup-compatibility/2006">
          <mc:Choice Requires="x14">
            <control shapeId="851981" r:id="rId16" name="Button 13">
              <controlPr defaultSize="0" print="0" autoFill="0" autoPict="0" macro="[0]!Audit_Sum_Delete_Row">
                <anchor moveWithCells="1">
                  <from>
                    <xdr:col>9</xdr:col>
                    <xdr:colOff>3429000</xdr:colOff>
                    <xdr:row>7</xdr:row>
                    <xdr:rowOff>22860</xdr:rowOff>
                  </from>
                  <to>
                    <xdr:col>9</xdr:col>
                    <xdr:colOff>4251960</xdr:colOff>
                    <xdr:row>7</xdr:row>
                    <xdr:rowOff>182880</xdr:rowOff>
                  </to>
                </anchor>
              </controlPr>
            </control>
          </mc:Choice>
        </mc:AlternateContent>
        <mc:AlternateContent xmlns:mc="http://schemas.openxmlformats.org/markup-compatibility/2006">
          <mc:Choice Requires="x14">
            <control shapeId="851982" r:id="rId17" name="AddRow_Button">
              <controlPr defaultSize="0" print="0" autoFill="0" autoPict="0" macro="[0]!Intro_Insert_Row">
                <anchor moveWithCells="1">
                  <from>
                    <xdr:col>9</xdr:col>
                    <xdr:colOff>2476500</xdr:colOff>
                    <xdr:row>4</xdr:row>
                    <xdr:rowOff>22860</xdr:rowOff>
                  </from>
                  <to>
                    <xdr:col>9</xdr:col>
                    <xdr:colOff>3398520</xdr:colOff>
                    <xdr:row>4</xdr:row>
                    <xdr:rowOff>182880</xdr:rowOff>
                  </to>
                </anchor>
              </controlPr>
            </control>
          </mc:Choice>
        </mc:AlternateContent>
        <mc:AlternateContent xmlns:mc="http://schemas.openxmlformats.org/markup-compatibility/2006">
          <mc:Choice Requires="x14">
            <control shapeId="851983" r:id="rId18" name="DeleteRow_Button">
              <controlPr defaultSize="0" print="0" autoFill="0" autoPict="0" macro="[0]!Intro_Delete_Row">
                <anchor moveWithCells="1">
                  <from>
                    <xdr:col>9</xdr:col>
                    <xdr:colOff>3429000</xdr:colOff>
                    <xdr:row>4</xdr:row>
                    <xdr:rowOff>22860</xdr:rowOff>
                  </from>
                  <to>
                    <xdr:col>9</xdr:col>
                    <xdr:colOff>4251960</xdr:colOff>
                    <xdr:row>4</xdr:row>
                    <xdr:rowOff>182880</xdr:rowOff>
                  </to>
                </anchor>
              </controlPr>
            </control>
          </mc:Choice>
        </mc:AlternateContent>
        <mc:AlternateContent xmlns:mc="http://schemas.openxmlformats.org/markup-compatibility/2006">
          <mc:Choice Requires="x14">
            <control shapeId="851984" r:id="rId19" name="Edit_Button">
              <controlPr defaultSize="0" print="0" autoFill="0" autoPict="0" macro="[0]!Edit_Name">
                <anchor moveWithCells="1">
                  <from>
                    <xdr:col>7</xdr:col>
                    <xdr:colOff>137160</xdr:colOff>
                    <xdr:row>2</xdr:row>
                    <xdr:rowOff>182880</xdr:rowOff>
                  </from>
                  <to>
                    <xdr:col>8</xdr:col>
                    <xdr:colOff>259080</xdr:colOff>
                    <xdr:row>3</xdr:row>
                    <xdr:rowOff>76200</xdr:rowOff>
                  </to>
                </anchor>
              </controlPr>
            </control>
          </mc:Choice>
        </mc:AlternateContent>
        <mc:AlternateContent xmlns:mc="http://schemas.openxmlformats.org/markup-compatibility/2006">
          <mc:Choice Requires="x14">
            <control shapeId="851985" r:id="rId20" name="Hide Button">
              <controlPr defaultSize="0" print="0" autoFill="0" autoPict="0" macro="'1. QUALITY MANAGEMENT SYSTEM'!Hide_POA">
                <anchor moveWithCells="1">
                  <from>
                    <xdr:col>4</xdr:col>
                    <xdr:colOff>2118360</xdr:colOff>
                    <xdr:row>15</xdr:row>
                    <xdr:rowOff>22860</xdr:rowOff>
                  </from>
                  <to>
                    <xdr:col>4</xdr:col>
                    <xdr:colOff>3489960</xdr:colOff>
                    <xdr:row>15</xdr:row>
                    <xdr:rowOff>182880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0E3AE-7CE3-4646-8D04-9F2A05B4E30A}">
  <sheetPr codeName="Sheet20">
    <tabColor indexed="12"/>
    <outlinePr summaryBelow="0"/>
    <pageSetUpPr fitToPage="1"/>
  </sheetPr>
  <dimension ref="A1:FL131"/>
  <sheetViews>
    <sheetView showGridLines="0" showRowColHeaders="0" showOutlineSymbols="0" zoomScale="90" zoomScaleNormal="90" zoomScaleSheetLayoutView="81" workbookViewId="0">
      <selection activeCell="C3" sqref="C3:I4"/>
    </sheetView>
  </sheetViews>
  <sheetFormatPr defaultColWidth="9.33203125" defaultRowHeight="13.2" outlineLevelRow="1" x14ac:dyDescent="0.25"/>
  <cols>
    <col min="1" max="1" width="2.6640625" customWidth="1"/>
    <col min="2" max="2" width="1.44140625" customWidth="1"/>
    <col min="3" max="3" width="4.6640625" customWidth="1"/>
    <col min="4" max="4" width="7.6640625" customWidth="1"/>
    <col min="5" max="5" width="70.6640625" customWidth="1"/>
    <col min="6" max="9" width="4.6640625" customWidth="1"/>
    <col min="10" max="10" width="68.6640625" customWidth="1"/>
    <col min="11" max="11" width="1.6640625" customWidth="1"/>
    <col min="12" max="12" width="17.6640625" hidden="1" customWidth="1"/>
    <col min="13" max="15" width="10.6640625" hidden="1" customWidth="1"/>
    <col min="16" max="16" width="1.44140625" customWidth="1"/>
    <col min="18" max="39" width="9.33203125" hidden="1" customWidth="1"/>
    <col min="40" max="40" width="163.6640625" hidden="1" customWidth="1"/>
    <col min="41" max="60" width="9.33203125" hidden="1" customWidth="1"/>
    <col min="61" max="160" width="2.6640625" hidden="1" customWidth="1"/>
    <col min="161" max="161" width="5.6640625" hidden="1" customWidth="1"/>
    <col min="162" max="162" width="9.33203125" hidden="1" customWidth="1"/>
  </cols>
  <sheetData>
    <row r="1" spans="1:168" ht="6" customHeight="1" x14ac:dyDescent="0.25">
      <c r="A1" s="494"/>
      <c r="B1" s="1"/>
      <c r="C1" s="1"/>
      <c r="D1" s="2"/>
      <c r="E1" s="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228"/>
      <c r="AP1" s="228"/>
      <c r="AQ1" s="228"/>
      <c r="AR1" s="1"/>
      <c r="AS1" s="1"/>
      <c r="AT1" s="1"/>
      <c r="AU1" s="1"/>
      <c r="AV1" s="1"/>
      <c r="AW1" s="1"/>
      <c r="AX1" s="1"/>
      <c r="AY1" s="1"/>
      <c r="AZ1" s="1"/>
      <c r="BA1" s="1"/>
      <c r="BB1" s="1"/>
      <c r="BC1" s="1"/>
      <c r="BD1" s="1"/>
      <c r="BE1" s="1"/>
      <c r="BF1" s="1"/>
      <c r="BG1" s="1"/>
      <c r="BH1" s="1"/>
      <c r="BI1" s="261"/>
      <c r="BJ1" s="262">
        <v>1</v>
      </c>
      <c r="BK1" s="262">
        <v>2</v>
      </c>
      <c r="BL1" s="262">
        <v>3</v>
      </c>
      <c r="BM1" s="262">
        <v>4</v>
      </c>
      <c r="BN1" s="262">
        <v>5</v>
      </c>
      <c r="BO1" s="262">
        <v>6</v>
      </c>
      <c r="BP1" s="261"/>
      <c r="BQ1" s="261"/>
      <c r="BR1" s="261"/>
      <c r="BS1" s="262">
        <v>1</v>
      </c>
      <c r="BT1" s="262">
        <v>2</v>
      </c>
      <c r="BU1" s="262">
        <v>3</v>
      </c>
      <c r="BV1" s="262">
        <v>4</v>
      </c>
      <c r="BW1" s="262">
        <v>5</v>
      </c>
      <c r="BX1" s="262">
        <v>6</v>
      </c>
      <c r="BY1" s="262">
        <v>1</v>
      </c>
      <c r="BZ1" s="262">
        <v>2</v>
      </c>
      <c r="CA1" s="262">
        <v>3</v>
      </c>
      <c r="CB1" s="262">
        <v>4</v>
      </c>
      <c r="CC1" s="262">
        <v>1</v>
      </c>
      <c r="CD1" s="262">
        <v>2</v>
      </c>
      <c r="CE1" s="262">
        <v>1</v>
      </c>
      <c r="CF1" s="262">
        <v>2</v>
      </c>
      <c r="CG1" s="262">
        <v>1</v>
      </c>
      <c r="CH1" s="262">
        <v>2</v>
      </c>
      <c r="CI1" s="262">
        <v>1</v>
      </c>
      <c r="CJ1" s="262">
        <v>2</v>
      </c>
      <c r="CK1" s="262">
        <v>3</v>
      </c>
      <c r="CL1" s="261"/>
      <c r="CM1" s="261"/>
      <c r="CN1" s="261"/>
      <c r="CO1" s="262">
        <v>1</v>
      </c>
      <c r="CP1" s="262">
        <v>2</v>
      </c>
      <c r="CQ1" s="262">
        <v>3</v>
      </c>
      <c r="CR1" s="262">
        <v>4</v>
      </c>
      <c r="CS1" s="262">
        <v>5</v>
      </c>
      <c r="CT1" s="261"/>
      <c r="CV1" s="261"/>
      <c r="CW1" s="262">
        <v>1</v>
      </c>
      <c r="CX1" s="262">
        <v>2</v>
      </c>
      <c r="CY1" s="262">
        <v>3</v>
      </c>
      <c r="CZ1" s="262">
        <v>4</v>
      </c>
      <c r="DA1" s="262">
        <v>5</v>
      </c>
      <c r="DB1" s="262">
        <v>6</v>
      </c>
      <c r="DC1" s="262">
        <v>7</v>
      </c>
      <c r="DD1" s="262">
        <v>8</v>
      </c>
      <c r="DE1" s="262">
        <v>9</v>
      </c>
      <c r="DF1" s="261"/>
      <c r="DG1" s="261"/>
      <c r="DH1" s="261"/>
      <c r="DI1" s="262">
        <v>1</v>
      </c>
      <c r="DJ1" s="262">
        <v>2</v>
      </c>
      <c r="DK1" s="261"/>
      <c r="DL1" s="261"/>
      <c r="DM1" s="261"/>
      <c r="DN1" s="262">
        <v>1</v>
      </c>
      <c r="DO1" s="262">
        <v>2</v>
      </c>
      <c r="DP1" s="261"/>
      <c r="DQ1" s="261"/>
      <c r="DR1" s="261"/>
      <c r="DS1" s="262">
        <v>1</v>
      </c>
      <c r="DT1" s="262"/>
      <c r="DU1" s="261"/>
      <c r="DV1" s="261"/>
      <c r="DW1" s="261"/>
      <c r="DX1" s="262">
        <v>1</v>
      </c>
      <c r="DY1" s="262"/>
      <c r="DZ1" s="261"/>
      <c r="EA1" s="261"/>
      <c r="EB1" s="261"/>
      <c r="EC1" s="262">
        <v>1</v>
      </c>
      <c r="ED1" s="262"/>
      <c r="EE1" s="261"/>
      <c r="EF1" s="261"/>
      <c r="EG1" s="261"/>
      <c r="EH1" s="262">
        <v>1</v>
      </c>
      <c r="EI1" s="262"/>
      <c r="EJ1" s="261"/>
      <c r="EK1" s="261"/>
      <c r="EL1" s="261"/>
      <c r="EM1" s="262">
        <v>1</v>
      </c>
      <c r="EN1" s="262"/>
      <c r="EO1" s="261"/>
      <c r="EP1" s="201"/>
      <c r="FF1" s="252" t="s">
        <v>167</v>
      </c>
      <c r="FG1" s="281"/>
      <c r="FH1" s="281"/>
      <c r="FI1" s="281"/>
      <c r="FJ1" s="281"/>
      <c r="FK1" s="281"/>
      <c r="FL1" s="281"/>
    </row>
    <row r="2" spans="1:168" ht="8.25" customHeight="1" thickBot="1" x14ac:dyDescent="0.3">
      <c r="A2" s="494"/>
      <c r="D2" s="3"/>
      <c r="E2" s="3"/>
      <c r="Q2" s="1"/>
      <c r="AM2" s="1"/>
      <c r="AN2" s="1"/>
      <c r="AO2" s="228"/>
      <c r="AP2" s="228"/>
      <c r="AQ2" s="228"/>
      <c r="AR2" s="1"/>
      <c r="AS2" s="1"/>
      <c r="AT2" s="1"/>
      <c r="AU2" s="1"/>
      <c r="AV2" s="1"/>
      <c r="AW2" s="1"/>
      <c r="AX2" s="1"/>
      <c r="AY2" s="1"/>
      <c r="AZ2" s="1"/>
      <c r="BA2" s="1"/>
      <c r="BB2" s="1"/>
      <c r="BC2" s="1"/>
      <c r="BD2" s="1"/>
      <c r="BE2" s="1"/>
      <c r="BF2" s="1"/>
      <c r="BG2" s="1"/>
      <c r="BH2" s="1"/>
      <c r="BI2" s="557" t="s">
        <v>183</v>
      </c>
      <c r="BJ2" s="558"/>
      <c r="BK2" s="558"/>
      <c r="BL2" s="558"/>
      <c r="BM2" s="558"/>
      <c r="BN2" s="558"/>
      <c r="BO2" s="558"/>
      <c r="BP2" s="559"/>
      <c r="BQ2" s="273"/>
      <c r="BR2" s="557" t="s">
        <v>184</v>
      </c>
      <c r="BS2" s="558"/>
      <c r="BT2" s="558"/>
      <c r="BU2" s="558"/>
      <c r="BV2" s="558"/>
      <c r="BW2" s="558"/>
      <c r="BX2" s="558"/>
      <c r="BY2" s="558"/>
      <c r="BZ2" s="558"/>
      <c r="CA2" s="558"/>
      <c r="CB2" s="558"/>
      <c r="CC2" s="558"/>
      <c r="CD2" s="558"/>
      <c r="CE2" s="558"/>
      <c r="CF2" s="558"/>
      <c r="CG2" s="558"/>
      <c r="CH2" s="558"/>
      <c r="CI2" s="558"/>
      <c r="CJ2" s="558"/>
      <c r="CK2" s="558"/>
      <c r="CL2" s="559"/>
      <c r="CM2" s="273"/>
      <c r="CN2" s="557" t="s">
        <v>172</v>
      </c>
      <c r="CO2" s="558"/>
      <c r="CP2" s="558"/>
      <c r="CQ2" s="558"/>
      <c r="CR2" s="558"/>
      <c r="CS2" s="558"/>
      <c r="CT2" s="559"/>
      <c r="CU2" s="274"/>
      <c r="CV2" s="557" t="s">
        <v>173</v>
      </c>
      <c r="CW2" s="558"/>
      <c r="CX2" s="558"/>
      <c r="CY2" s="558"/>
      <c r="CZ2" s="558"/>
      <c r="DA2" s="558"/>
      <c r="DB2" s="558"/>
      <c r="DC2" s="558"/>
      <c r="DD2" s="558"/>
      <c r="DE2" s="558"/>
      <c r="DF2" s="559"/>
      <c r="DG2" s="273"/>
      <c r="DH2" s="547" t="s">
        <v>185</v>
      </c>
      <c r="DI2" s="558"/>
      <c r="DJ2" s="558"/>
      <c r="DK2" s="559"/>
      <c r="DL2" s="273"/>
      <c r="DM2" s="567" t="s">
        <v>186</v>
      </c>
      <c r="DN2" s="567"/>
      <c r="DO2" s="567"/>
      <c r="DP2" s="567"/>
      <c r="DQ2" s="273"/>
      <c r="DR2" s="547" t="s">
        <v>187</v>
      </c>
      <c r="DS2" s="548"/>
      <c r="DT2" s="548"/>
      <c r="DU2" s="549"/>
      <c r="DV2" s="273"/>
      <c r="DW2" s="547" t="s">
        <v>188</v>
      </c>
      <c r="DX2" s="548"/>
      <c r="DY2" s="548"/>
      <c r="DZ2" s="549"/>
      <c r="EA2" s="273"/>
      <c r="EB2" s="547" t="s">
        <v>189</v>
      </c>
      <c r="EC2" s="548"/>
      <c r="ED2" s="548"/>
      <c r="EE2" s="549"/>
      <c r="EF2" s="273"/>
      <c r="EG2" s="547" t="s">
        <v>190</v>
      </c>
      <c r="EH2" s="548"/>
      <c r="EI2" s="548"/>
      <c r="EJ2" s="549"/>
      <c r="EK2" s="273"/>
      <c r="EL2" s="547" t="s">
        <v>191</v>
      </c>
      <c r="EM2" s="548"/>
      <c r="EN2" s="548"/>
      <c r="EO2" s="549"/>
      <c r="EP2" s="201"/>
      <c r="FF2" s="228"/>
      <c r="FG2" s="281"/>
      <c r="FH2" s="281"/>
      <c r="FI2" s="281"/>
      <c r="FJ2" s="281"/>
      <c r="FK2" s="281"/>
      <c r="FL2" s="281"/>
    </row>
    <row r="3" spans="1:168" ht="21.75" customHeight="1" thickBot="1" x14ac:dyDescent="0.3">
      <c r="A3" s="28" t="s">
        <v>526</v>
      </c>
      <c r="C3" s="604" t="s">
        <v>846</v>
      </c>
      <c r="D3" s="605"/>
      <c r="E3" s="605"/>
      <c r="F3" s="605"/>
      <c r="G3" s="605"/>
      <c r="H3" s="605"/>
      <c r="I3" s="606"/>
      <c r="J3" s="95" t="s">
        <v>624</v>
      </c>
      <c r="K3" s="97"/>
      <c r="Q3" s="1"/>
      <c r="R3" s="155" t="s">
        <v>625</v>
      </c>
      <c r="S3" s="155"/>
      <c r="V3" s="156" t="s">
        <v>626</v>
      </c>
      <c r="W3" s="64" t="s">
        <v>625</v>
      </c>
      <c r="X3" s="4">
        <f>X12</f>
        <v>0</v>
      </c>
      <c r="Y3" s="4">
        <f>Y12</f>
        <v>0</v>
      </c>
      <c r="Z3" s="4">
        <f>Z12</f>
        <v>0</v>
      </c>
      <c r="AA3" s="4">
        <f>AA12</f>
        <v>0</v>
      </c>
      <c r="AB3" s="4"/>
      <c r="AC3" s="4">
        <f>AC12</f>
        <v>0</v>
      </c>
      <c r="AD3" s="156" t="s">
        <v>627</v>
      </c>
      <c r="AE3" s="4">
        <f>AE30</f>
        <v>0</v>
      </c>
      <c r="AF3" s="4">
        <f>AF30</f>
        <v>0</v>
      </c>
      <c r="AG3" s="4">
        <f>Eval_2</f>
        <v>6</v>
      </c>
      <c r="AH3" s="144"/>
      <c r="AI3" s="144"/>
      <c r="AJ3" s="144"/>
      <c r="AK3" s="144"/>
      <c r="AL3" s="144"/>
      <c r="AM3" s="1"/>
      <c r="AN3" s="1"/>
      <c r="AO3" s="228"/>
      <c r="AP3" s="228"/>
      <c r="AQ3" s="228"/>
      <c r="AR3" s="1"/>
      <c r="AS3" s="1"/>
      <c r="AT3" s="1"/>
      <c r="AU3" s="1"/>
      <c r="AV3" s="1"/>
      <c r="AW3" s="1"/>
      <c r="AX3" s="1"/>
      <c r="AY3" s="1"/>
      <c r="AZ3" s="1"/>
      <c r="BA3" s="1"/>
      <c r="BB3" s="1"/>
      <c r="BC3" s="1"/>
      <c r="BD3" s="1"/>
      <c r="BE3" s="1"/>
      <c r="BF3" s="1"/>
      <c r="BG3" s="1"/>
      <c r="BH3" s="1"/>
      <c r="BI3" s="263"/>
      <c r="BJ3" s="264">
        <v>1</v>
      </c>
      <c r="BK3" s="264">
        <v>2</v>
      </c>
      <c r="BL3" s="264">
        <v>3</v>
      </c>
      <c r="BM3" s="264">
        <v>4</v>
      </c>
      <c r="BN3" s="264">
        <v>5</v>
      </c>
      <c r="BO3" s="264">
        <v>6</v>
      </c>
      <c r="BP3" s="305"/>
      <c r="BQ3" s="273"/>
      <c r="BR3" s="263"/>
      <c r="BS3" s="554">
        <v>1</v>
      </c>
      <c r="BT3" s="555"/>
      <c r="BU3" s="555"/>
      <c r="BV3" s="555"/>
      <c r="BW3" s="555"/>
      <c r="BX3" s="556"/>
      <c r="BY3" s="554">
        <v>2</v>
      </c>
      <c r="BZ3" s="555"/>
      <c r="CA3" s="555"/>
      <c r="CB3" s="556"/>
      <c r="CC3" s="554">
        <v>3</v>
      </c>
      <c r="CD3" s="556"/>
      <c r="CE3" s="554">
        <v>4</v>
      </c>
      <c r="CF3" s="556"/>
      <c r="CG3" s="554">
        <v>5</v>
      </c>
      <c r="CH3" s="556"/>
      <c r="CI3" s="554">
        <v>6</v>
      </c>
      <c r="CJ3" s="555"/>
      <c r="CK3" s="556"/>
      <c r="CL3" s="305"/>
      <c r="CM3" s="273"/>
      <c r="CN3" s="564"/>
      <c r="CO3" s="565"/>
      <c r="CP3" s="565"/>
      <c r="CQ3" s="565"/>
      <c r="CR3" s="565"/>
      <c r="CS3" s="565"/>
      <c r="CT3" s="566"/>
      <c r="CU3" s="274"/>
      <c r="CV3" s="564"/>
      <c r="CW3" s="565"/>
      <c r="CX3" s="565"/>
      <c r="CY3" s="565"/>
      <c r="CZ3" s="565"/>
      <c r="DA3" s="565"/>
      <c r="DB3" s="565"/>
      <c r="DC3" s="565"/>
      <c r="DD3" s="565"/>
      <c r="DE3" s="565"/>
      <c r="DF3" s="566"/>
      <c r="DG3" s="273"/>
      <c r="DH3" s="564"/>
      <c r="DI3" s="565"/>
      <c r="DJ3" s="565"/>
      <c r="DK3" s="566"/>
      <c r="DL3" s="273"/>
      <c r="DM3" s="568"/>
      <c r="DN3" s="568"/>
      <c r="DO3" s="568"/>
      <c r="DP3" s="568"/>
      <c r="DQ3" s="273"/>
      <c r="DR3" s="550"/>
      <c r="DS3" s="551"/>
      <c r="DT3" s="551"/>
      <c r="DU3" s="552"/>
      <c r="DV3" s="273"/>
      <c r="DW3" s="550"/>
      <c r="DX3" s="551"/>
      <c r="DY3" s="551"/>
      <c r="DZ3" s="552"/>
      <c r="EA3" s="273"/>
      <c r="EB3" s="550"/>
      <c r="EC3" s="551"/>
      <c r="ED3" s="551"/>
      <c r="EE3" s="552"/>
      <c r="EF3" s="273"/>
      <c r="EG3" s="550"/>
      <c r="EH3" s="551"/>
      <c r="EI3" s="551"/>
      <c r="EJ3" s="552"/>
      <c r="EK3" s="273"/>
      <c r="EL3" s="550"/>
      <c r="EM3" s="551"/>
      <c r="EN3" s="551"/>
      <c r="EO3" s="552"/>
      <c r="EP3" s="201"/>
      <c r="FF3" s="228"/>
      <c r="FG3" s="281"/>
      <c r="FH3" s="281"/>
      <c r="FI3" s="281"/>
      <c r="FJ3" s="281"/>
      <c r="FK3" s="281"/>
      <c r="FL3" s="281"/>
    </row>
    <row r="4" spans="1:168" ht="21.75" customHeight="1" thickBot="1" x14ac:dyDescent="0.3">
      <c r="A4" s="494"/>
      <c r="C4" s="607"/>
      <c r="D4" s="608"/>
      <c r="E4" s="608"/>
      <c r="F4" s="608"/>
      <c r="G4" s="608"/>
      <c r="H4" s="608"/>
      <c r="I4" s="609"/>
      <c r="J4" s="119" t="s">
        <v>628</v>
      </c>
      <c r="K4" s="196"/>
      <c r="Q4" s="1"/>
      <c r="R4" s="216">
        <f>IF(COUNTIF(NI_1,TRUE)&gt;0,2,IF(OR(COUNTIF(SAT_1,TRUE)&gt;0,COUNTIF(Response_1,TRUE)&gt;0,COUNTA(Response_2)&gt;0),1,0))</f>
        <v>0</v>
      </c>
      <c r="S4" s="216">
        <f>IF(COUNTIF(NI_1,TRUE)&gt;0,2,IF(OR(COUNTIF(SAT_1,TRUE)&gt;0,COUNTIF(Response_1,TRUE)&gt;0,COUNTA(Response_2)&gt;0),1,0))</f>
        <v>0</v>
      </c>
      <c r="W4" s="156" t="s">
        <v>629</v>
      </c>
      <c r="X4" s="216">
        <f>IF(Cklst_Style=10,AE4,IF(R4=1,1,0))</f>
        <v>0</v>
      </c>
      <c r="Y4" s="4">
        <f>IF(Cklst_Style=10,AG4,IF(OR(R4=1,R4=2),1,0))</f>
        <v>0</v>
      </c>
      <c r="Z4" s="65" t="s">
        <v>630</v>
      </c>
      <c r="AC4" s="5"/>
      <c r="AD4" s="156" t="s">
        <v>629</v>
      </c>
      <c r="AE4" s="4">
        <f>AE3</f>
        <v>0</v>
      </c>
      <c r="AF4" s="4">
        <f>AE3+AF3</f>
        <v>0</v>
      </c>
      <c r="AG4" s="4">
        <f>IF(AE3+AF3=AG3,1,0)</f>
        <v>0</v>
      </c>
      <c r="AH4" s="65" t="s">
        <v>630</v>
      </c>
      <c r="AI4" s="5"/>
      <c r="AJ4" s="5"/>
      <c r="AK4" s="5"/>
      <c r="AL4" s="5"/>
      <c r="AM4" s="1"/>
      <c r="AN4" s="1"/>
      <c r="AO4" s="228"/>
      <c r="AP4" s="228"/>
      <c r="AQ4" s="228"/>
      <c r="AR4" s="1"/>
      <c r="AS4" s="1"/>
      <c r="AT4" s="1"/>
      <c r="AU4" s="1"/>
      <c r="AV4" s="1"/>
      <c r="AW4" s="1"/>
      <c r="AX4" s="1"/>
      <c r="AY4" s="1"/>
      <c r="AZ4" s="1"/>
      <c r="BA4" s="1"/>
      <c r="BB4" s="1"/>
      <c r="BC4" s="1"/>
      <c r="BD4" s="1"/>
      <c r="BE4" s="1"/>
      <c r="BF4" s="1"/>
      <c r="BG4" s="1"/>
      <c r="BH4" s="1"/>
      <c r="BI4" s="306"/>
      <c r="BJ4" s="307" t="str">
        <f t="shared" ref="BJ4:BO4" ca="1" si="0">OFFSET(Business_Line,BJ1,0)</f>
        <v>Energy &amp; Chemicals</v>
      </c>
      <c r="BK4" s="307" t="str">
        <f t="shared" ca="1" si="0"/>
        <v>Power</v>
      </c>
      <c r="BL4" s="307" t="str">
        <f t="shared" ca="1" si="0"/>
        <v>Mining &amp; Metals</v>
      </c>
      <c r="BM4" s="307" t="str">
        <f t="shared" ca="1" si="0"/>
        <v>Infrastructure</v>
      </c>
      <c r="BN4" s="307" t="str">
        <f t="shared" ca="1" si="0"/>
        <v>Life Sciences &amp; Advanced Mfg</v>
      </c>
      <c r="BO4" s="307" t="str">
        <f t="shared" ca="1" si="0"/>
        <v>Government</v>
      </c>
      <c r="BP4" s="305"/>
      <c r="BQ4" s="312"/>
      <c r="BR4" s="306"/>
      <c r="BS4" s="307" t="str">
        <f t="shared" ref="BS4:BX4" ca="1" si="1">OFFSET(Business_Line_Sub_1,BS1,0)</f>
        <v>Upstream</v>
      </c>
      <c r="BT4" s="307" t="str">
        <f t="shared" ca="1" si="1"/>
        <v>Downstream</v>
      </c>
      <c r="BU4" s="307" t="str">
        <f t="shared" ca="1" si="1"/>
        <v>Offshore</v>
      </c>
      <c r="BV4" s="307" t="str">
        <f t="shared" ca="1" si="1"/>
        <v>Pipeline</v>
      </c>
      <c r="BW4" s="307" t="str">
        <f t="shared" ca="1" si="1"/>
        <v>Chemicals</v>
      </c>
      <c r="BX4" s="307" t="str">
        <f t="shared" ca="1" si="1"/>
        <v>LNG</v>
      </c>
      <c r="BY4" s="307" t="str">
        <f ca="1">OFFSET(Business_Line_Sub_2,BY1,0)</f>
        <v>Fossil</v>
      </c>
      <c r="BZ4" s="307" t="str">
        <f ca="1">OFFSET(Business_Line_Sub_2,BZ1,0)</f>
        <v>Nuclear</v>
      </c>
      <c r="CA4" s="307" t="str">
        <f ca="1">OFFSET(Business_Line_Sub_2,CA1,0)</f>
        <v>Renewables</v>
      </c>
      <c r="CB4" s="307" t="str">
        <f ca="1">OFFSET(Business_Line_Sub_2,CB1,0)</f>
        <v>Power Services</v>
      </c>
      <c r="CC4" s="307" t="str">
        <f ca="1">OFFSET(Business_Line_Sub_3,CC1,0)</f>
        <v>Mining</v>
      </c>
      <c r="CD4" s="307" t="str">
        <f ca="1">OFFSET(Business_Line_Sub_3,CD1,0)</f>
        <v>Metals</v>
      </c>
      <c r="CE4" s="307" t="str">
        <f ca="1">OFFSET(Business_Line_Sub_4,CE1,0)</f>
        <v>Roads</v>
      </c>
      <c r="CF4" s="307" t="str">
        <f ca="1">OFFSET(Business_Line_Sub_4,CF1,0)</f>
        <v>Rail</v>
      </c>
      <c r="CG4" s="307" t="str">
        <f ca="1">OFFSET(Business_Line_Sub_5,CG1,0)</f>
        <v>Life Sciences</v>
      </c>
      <c r="CH4" s="307" t="str">
        <f ca="1">OFFSET(Business_Line_Sub_5,CH1,0)</f>
        <v>Manufacturing</v>
      </c>
      <c r="CI4" s="307" t="str">
        <f ca="1">OFFSET(Business_Line_Sub_6,CI1,0)</f>
        <v>Contingency Ops</v>
      </c>
      <c r="CJ4" s="307" t="str">
        <f ca="1">OFFSET(Business_Line_Sub_6,CJ1,0)</f>
        <v>Environmental/Nuclear Ops</v>
      </c>
      <c r="CK4" s="307" t="str">
        <f ca="1">OFFSET(Business_Line_Sub_6,CK1,0)</f>
        <v>Govt Services</v>
      </c>
      <c r="CL4" s="305"/>
      <c r="CM4" s="312"/>
      <c r="CN4" s="306"/>
      <c r="CO4" s="307" t="str">
        <f ca="1">OFFSET(Phase,CO1,0)</f>
        <v>Proposal</v>
      </c>
      <c r="CP4" s="307" t="str">
        <f ca="1">OFFSET(Phase,CP1,0)</f>
        <v>Study</v>
      </c>
      <c r="CQ4" s="307" t="str">
        <f ca="1">OFFSET(Phase,CQ1,0)</f>
        <v>Pre-FEED</v>
      </c>
      <c r="CR4" s="307" t="str">
        <f ca="1">OFFSET(Phase,CR1,0)</f>
        <v>FEED</v>
      </c>
      <c r="CS4" s="307" t="str">
        <f ca="1">OFFSET(Phase,CS1,0)</f>
        <v>Execution</v>
      </c>
      <c r="CT4" s="305"/>
      <c r="CU4" s="312"/>
      <c r="CV4" s="306"/>
      <c r="CW4" s="307" t="str">
        <f t="shared" ref="CW4:DE4" ca="1" si="2">OFFSET(Execution,CW1,0)</f>
        <v>E -- Engineering</v>
      </c>
      <c r="CX4" s="307" t="str">
        <f t="shared" ca="1" si="2"/>
        <v>P -- Procurement</v>
      </c>
      <c r="CY4" s="307" t="str">
        <f t="shared" ca="1" si="2"/>
        <v>F -- Fabrication</v>
      </c>
      <c r="CZ4" s="307" t="str">
        <f t="shared" ca="1" si="2"/>
        <v>CM -- Construction Management</v>
      </c>
      <c r="DA4" s="307" t="str">
        <f t="shared" ca="1" si="2"/>
        <v>SP -- Construction Self Perform</v>
      </c>
      <c r="DB4" s="307" t="str">
        <f t="shared" ca="1" si="2"/>
        <v>PMC -- Project Mgmt Contractor</v>
      </c>
      <c r="DC4" s="307" t="str">
        <f t="shared" ca="1" si="2"/>
        <v>Commissioning &amp; Startup</v>
      </c>
      <c r="DD4" s="307" t="str">
        <f t="shared" ca="1" si="2"/>
        <v>V -- Validation</v>
      </c>
      <c r="DE4" s="307" t="str">
        <f t="shared" ca="1" si="2"/>
        <v>O&amp;M -- Operations &amp; Maintenance</v>
      </c>
      <c r="DF4" s="305"/>
      <c r="DG4" s="312"/>
      <c r="DH4" s="306"/>
      <c r="DI4" s="307" t="str">
        <f ca="1">OFFSET(Size,DI1,0)</f>
        <v>Small (less than $5MM / 50K hrs)</v>
      </c>
      <c r="DJ4" s="307" t="str">
        <f ca="1">OFFSET(Size,DJ1,0)</f>
        <v>Large (greater than $5MM / 50K hrs)</v>
      </c>
      <c r="DK4" s="305"/>
      <c r="DL4" s="312"/>
      <c r="DM4" s="306"/>
      <c r="DN4" s="307" t="str">
        <f ca="1">OFFSET(Contract,DN1,0)</f>
        <v>Lump Sum</v>
      </c>
      <c r="DO4" s="307" t="str">
        <f ca="1">OFFSET(Contract,DO1,0)</f>
        <v>Cost Reimbursable</v>
      </c>
      <c r="DP4" s="305"/>
      <c r="DQ4" s="312"/>
      <c r="DR4" s="306"/>
      <c r="DS4" s="307" t="s">
        <v>203</v>
      </c>
      <c r="DT4" s="307" t="s">
        <v>216</v>
      </c>
      <c r="DU4" s="305"/>
      <c r="DV4" s="312"/>
      <c r="DW4" s="306"/>
      <c r="DX4" s="307" t="s">
        <v>203</v>
      </c>
      <c r="DY4" s="307" t="s">
        <v>216</v>
      </c>
      <c r="DZ4" s="305"/>
      <c r="EA4" s="284"/>
      <c r="EB4" s="306"/>
      <c r="EC4" s="307" t="s">
        <v>203</v>
      </c>
      <c r="ED4" s="307" t="s">
        <v>216</v>
      </c>
      <c r="EE4" s="305"/>
      <c r="EF4" s="284"/>
      <c r="EG4" s="306"/>
      <c r="EH4" s="307" t="s">
        <v>203</v>
      </c>
      <c r="EI4" s="307" t="s">
        <v>216</v>
      </c>
      <c r="EJ4" s="305"/>
      <c r="EK4" s="284"/>
      <c r="EL4" s="306"/>
      <c r="EM4" s="307" t="s">
        <v>203</v>
      </c>
      <c r="EN4" s="307" t="s">
        <v>216</v>
      </c>
      <c r="EO4" s="305"/>
      <c r="EP4" s="201"/>
      <c r="FF4" s="228"/>
      <c r="FG4" s="281"/>
      <c r="FH4" s="281"/>
      <c r="FI4" s="281"/>
      <c r="FJ4" s="281"/>
      <c r="FK4" s="281"/>
      <c r="FL4" s="281"/>
    </row>
    <row r="5" spans="1:168" ht="18" customHeight="1" outlineLevel="1" x14ac:dyDescent="0.25">
      <c r="A5" s="494"/>
      <c r="C5" s="6"/>
      <c r="D5" s="610"/>
      <c r="E5" s="610"/>
      <c r="F5" s="610"/>
      <c r="G5" s="610"/>
      <c r="H5" s="610"/>
      <c r="I5" s="610"/>
      <c r="J5" s="610"/>
      <c r="K5" s="192"/>
      <c r="Q5" s="1"/>
      <c r="R5" s="90" t="s">
        <v>631</v>
      </c>
      <c r="S5" s="5" t="s">
        <v>632</v>
      </c>
      <c r="X5" s="7"/>
      <c r="AM5" s="217">
        <f>COUNTA(AM6:AM7)</f>
        <v>0</v>
      </c>
      <c r="AN5" s="1"/>
      <c r="AO5" s="228"/>
      <c r="AP5" s="228"/>
      <c r="AQ5" s="228"/>
      <c r="AR5" s="1"/>
      <c r="AS5" s="1"/>
      <c r="AT5" s="1"/>
      <c r="AU5" s="1"/>
      <c r="AV5" s="1"/>
      <c r="AW5" s="1"/>
      <c r="AX5" s="1"/>
      <c r="AY5" s="1"/>
      <c r="AZ5" s="1"/>
      <c r="BA5" s="1"/>
      <c r="BB5" s="1"/>
      <c r="BC5" s="1"/>
      <c r="BD5" s="1"/>
      <c r="BE5" s="1"/>
      <c r="BF5" s="1"/>
      <c r="BG5" s="1"/>
      <c r="BH5" s="1"/>
      <c r="BI5" s="306"/>
      <c r="BJ5" s="308"/>
      <c r="BK5" s="308"/>
      <c r="BL5" s="308"/>
      <c r="BM5" s="308"/>
      <c r="BN5" s="308"/>
      <c r="BO5" s="308"/>
      <c r="BP5" s="305"/>
      <c r="BQ5" s="312"/>
      <c r="BR5" s="306"/>
      <c r="BS5" s="308"/>
      <c r="BT5" s="308"/>
      <c r="BU5" s="308"/>
      <c r="BV5" s="308"/>
      <c r="BW5" s="308"/>
      <c r="BX5" s="308"/>
      <c r="BY5" s="308"/>
      <c r="BZ5" s="308"/>
      <c r="CA5" s="308"/>
      <c r="CB5" s="308"/>
      <c r="CC5" s="308"/>
      <c r="CD5" s="308"/>
      <c r="CE5" s="308"/>
      <c r="CF5" s="308"/>
      <c r="CG5" s="308"/>
      <c r="CH5" s="308"/>
      <c r="CI5" s="308"/>
      <c r="CJ5" s="308"/>
      <c r="CK5" s="308"/>
      <c r="CL5" s="305"/>
      <c r="CM5" s="312"/>
      <c r="CN5" s="306"/>
      <c r="CO5" s="308"/>
      <c r="CP5" s="308"/>
      <c r="CQ5" s="308"/>
      <c r="CR5" s="308"/>
      <c r="CS5" s="308"/>
      <c r="CT5" s="305"/>
      <c r="CU5" s="312"/>
      <c r="CV5" s="306"/>
      <c r="CW5" s="308"/>
      <c r="CX5" s="308"/>
      <c r="CY5" s="308"/>
      <c r="CZ5" s="308"/>
      <c r="DA5" s="308"/>
      <c r="DB5" s="308"/>
      <c r="DC5" s="308"/>
      <c r="DD5" s="308"/>
      <c r="DE5" s="308"/>
      <c r="DF5" s="305"/>
      <c r="DG5" s="312"/>
      <c r="DH5" s="306"/>
      <c r="DI5" s="308"/>
      <c r="DJ5" s="308"/>
      <c r="DK5" s="305"/>
      <c r="DL5" s="312"/>
      <c r="DM5" s="306"/>
      <c r="DN5" s="308"/>
      <c r="DO5" s="308"/>
      <c r="DP5" s="305"/>
      <c r="DQ5" s="312"/>
      <c r="DR5" s="306"/>
      <c r="DS5" s="308"/>
      <c r="DT5" s="308"/>
      <c r="DU5" s="305"/>
      <c r="DV5" s="312"/>
      <c r="DW5" s="306"/>
      <c r="DX5" s="308"/>
      <c r="DY5" s="308"/>
      <c r="DZ5" s="305"/>
      <c r="EA5" s="284"/>
      <c r="EB5" s="306"/>
      <c r="EC5" s="308"/>
      <c r="ED5" s="308"/>
      <c r="EE5" s="305"/>
      <c r="EF5" s="284"/>
      <c r="EG5" s="306"/>
      <c r="EH5" s="308"/>
      <c r="EI5" s="308"/>
      <c r="EJ5" s="305"/>
      <c r="EK5" s="284"/>
      <c r="EL5" s="306"/>
      <c r="EM5" s="308"/>
      <c r="EN5" s="308"/>
      <c r="EO5" s="305"/>
      <c r="EP5" s="201"/>
      <c r="FF5" s="228"/>
      <c r="FG5" s="281"/>
      <c r="FH5" s="281"/>
      <c r="FI5" s="281"/>
      <c r="FJ5" s="281"/>
      <c r="FK5" s="281"/>
      <c r="FL5" s="281"/>
    </row>
    <row r="6" spans="1:168" ht="12.75" customHeight="1" outlineLevel="1" x14ac:dyDescent="0.25">
      <c r="A6" s="28" t="s">
        <v>526</v>
      </c>
      <c r="B6" s="214">
        <v>1</v>
      </c>
      <c r="C6" s="6"/>
      <c r="D6" s="612" t="s">
        <v>718</v>
      </c>
      <c r="E6" s="612"/>
      <c r="F6" s="612"/>
      <c r="G6" s="612"/>
      <c r="H6" s="612"/>
      <c r="I6" s="612"/>
      <c r="J6" s="612"/>
      <c r="K6" s="192"/>
      <c r="Q6" s="1"/>
      <c r="R6" s="90" t="s">
        <v>634</v>
      </c>
      <c r="S6" s="5" t="s">
        <v>635</v>
      </c>
      <c r="X6" s="8"/>
      <c r="AM6" s="1"/>
      <c r="AN6" s="157" t="str">
        <f>D6</f>
        <v>The Auditor should review the project specifications, and then add or delete Points of Audit on the following list as appropriate.</v>
      </c>
      <c r="AO6" s="228"/>
      <c r="AP6" s="228"/>
      <c r="AQ6" s="228"/>
      <c r="AR6" s="1"/>
      <c r="AS6" s="1"/>
      <c r="AT6" s="1"/>
      <c r="AU6" s="1"/>
      <c r="AV6" s="1"/>
      <c r="AW6" s="1"/>
      <c r="AX6" s="1"/>
      <c r="AY6" s="1"/>
      <c r="AZ6" s="1"/>
      <c r="BA6" s="1"/>
      <c r="BB6" s="1"/>
      <c r="BC6" s="1"/>
      <c r="BD6" s="1"/>
      <c r="BE6" s="1"/>
      <c r="BF6" s="1"/>
      <c r="BG6" s="1"/>
      <c r="BH6" s="1"/>
      <c r="BI6" s="306"/>
      <c r="BJ6" s="308"/>
      <c r="BK6" s="308"/>
      <c r="BL6" s="308"/>
      <c r="BM6" s="308"/>
      <c r="BN6" s="308"/>
      <c r="BO6" s="308"/>
      <c r="BP6" s="305"/>
      <c r="BQ6" s="312"/>
      <c r="BR6" s="306"/>
      <c r="BS6" s="308"/>
      <c r="BT6" s="308"/>
      <c r="BU6" s="308"/>
      <c r="BV6" s="308"/>
      <c r="BW6" s="308"/>
      <c r="BX6" s="308"/>
      <c r="BY6" s="308"/>
      <c r="BZ6" s="308"/>
      <c r="CA6" s="308"/>
      <c r="CB6" s="308"/>
      <c r="CC6" s="308"/>
      <c r="CD6" s="308"/>
      <c r="CE6" s="308"/>
      <c r="CF6" s="308"/>
      <c r="CG6" s="308"/>
      <c r="CH6" s="308"/>
      <c r="CI6" s="308"/>
      <c r="CJ6" s="308"/>
      <c r="CK6" s="308"/>
      <c r="CL6" s="305"/>
      <c r="CM6" s="312"/>
      <c r="CN6" s="306"/>
      <c r="CO6" s="308"/>
      <c r="CP6" s="308"/>
      <c r="CQ6" s="308"/>
      <c r="CR6" s="308"/>
      <c r="CS6" s="308"/>
      <c r="CT6" s="305"/>
      <c r="CU6" s="312"/>
      <c r="CV6" s="306"/>
      <c r="CW6" s="308"/>
      <c r="CX6" s="308"/>
      <c r="CY6" s="308"/>
      <c r="CZ6" s="308"/>
      <c r="DA6" s="308"/>
      <c r="DB6" s="308"/>
      <c r="DC6" s="308"/>
      <c r="DD6" s="308"/>
      <c r="DE6" s="308"/>
      <c r="DF6" s="305"/>
      <c r="DG6" s="312"/>
      <c r="DH6" s="306"/>
      <c r="DI6" s="308"/>
      <c r="DJ6" s="308"/>
      <c r="DK6" s="305"/>
      <c r="DL6" s="312"/>
      <c r="DM6" s="306"/>
      <c r="DN6" s="308"/>
      <c r="DO6" s="308"/>
      <c r="DP6" s="305"/>
      <c r="DQ6" s="312"/>
      <c r="DR6" s="306"/>
      <c r="DS6" s="308"/>
      <c r="DT6" s="308"/>
      <c r="DU6" s="305"/>
      <c r="DV6" s="312"/>
      <c r="DW6" s="306"/>
      <c r="DX6" s="308"/>
      <c r="DY6" s="308"/>
      <c r="DZ6" s="305"/>
      <c r="EA6" s="284"/>
      <c r="EB6" s="306"/>
      <c r="EC6" s="308"/>
      <c r="ED6" s="308"/>
      <c r="EE6" s="305"/>
      <c r="EF6" s="284"/>
      <c r="EG6" s="306"/>
      <c r="EH6" s="308"/>
      <c r="EI6" s="308"/>
      <c r="EJ6" s="305"/>
      <c r="EK6" s="284"/>
      <c r="EL6" s="306"/>
      <c r="EM6" s="308"/>
      <c r="EN6" s="308"/>
      <c r="EO6" s="305"/>
      <c r="EP6" s="201"/>
      <c r="FF6" s="228"/>
      <c r="FG6" s="281"/>
      <c r="FH6" s="281"/>
      <c r="FI6" s="281"/>
      <c r="FJ6" s="281"/>
      <c r="FK6" s="281"/>
      <c r="FL6" s="281"/>
    </row>
    <row r="7" spans="1:168" ht="13.95" customHeight="1" outlineLevel="1" x14ac:dyDescent="0.25">
      <c r="A7" s="494"/>
      <c r="C7" s="9"/>
      <c r="D7" s="613"/>
      <c r="E7" s="613"/>
      <c r="F7" s="613"/>
      <c r="G7" s="613"/>
      <c r="H7" s="613"/>
      <c r="I7" s="613"/>
      <c r="J7" s="613"/>
      <c r="K7" s="196"/>
      <c r="Q7" s="1"/>
      <c r="R7" s="8"/>
      <c r="X7" s="8"/>
      <c r="AM7" s="1"/>
      <c r="AN7" s="1"/>
      <c r="AO7" s="228"/>
      <c r="AP7" s="228"/>
      <c r="AQ7" s="228"/>
      <c r="AR7" s="1"/>
      <c r="AS7" s="1"/>
      <c r="AT7" s="1"/>
      <c r="AU7" s="1"/>
      <c r="AV7" s="1"/>
      <c r="AW7" s="1"/>
      <c r="AX7" s="1"/>
      <c r="AY7" s="1"/>
      <c r="AZ7" s="1"/>
      <c r="BA7" s="1"/>
      <c r="BB7" s="1"/>
      <c r="BC7" s="1"/>
      <c r="BD7" s="1"/>
      <c r="BE7" s="1"/>
      <c r="BF7" s="1"/>
      <c r="BG7" s="1"/>
      <c r="BH7" s="1"/>
      <c r="BI7" s="306"/>
      <c r="BJ7" s="308"/>
      <c r="BK7" s="308"/>
      <c r="BL7" s="308"/>
      <c r="BM7" s="308"/>
      <c r="BN7" s="308"/>
      <c r="BO7" s="308"/>
      <c r="BP7" s="305"/>
      <c r="BQ7" s="312"/>
      <c r="BR7" s="306"/>
      <c r="BS7" s="308"/>
      <c r="BT7" s="308"/>
      <c r="BU7" s="308"/>
      <c r="BV7" s="308"/>
      <c r="BW7" s="308"/>
      <c r="BX7" s="308"/>
      <c r="BY7" s="308"/>
      <c r="BZ7" s="308"/>
      <c r="CA7" s="308"/>
      <c r="CB7" s="308"/>
      <c r="CC7" s="308"/>
      <c r="CD7" s="308"/>
      <c r="CE7" s="308"/>
      <c r="CF7" s="308"/>
      <c r="CG7" s="308"/>
      <c r="CH7" s="308"/>
      <c r="CI7" s="308"/>
      <c r="CJ7" s="308"/>
      <c r="CK7" s="308"/>
      <c r="CL7" s="305"/>
      <c r="CM7" s="312"/>
      <c r="CN7" s="306"/>
      <c r="CO7" s="308"/>
      <c r="CP7" s="308"/>
      <c r="CQ7" s="308"/>
      <c r="CR7" s="308"/>
      <c r="CS7" s="308"/>
      <c r="CT7" s="305"/>
      <c r="CU7" s="312"/>
      <c r="CV7" s="306"/>
      <c r="CW7" s="308"/>
      <c r="CX7" s="308"/>
      <c r="CY7" s="308"/>
      <c r="CZ7" s="308"/>
      <c r="DA7" s="308"/>
      <c r="DB7" s="308"/>
      <c r="DC7" s="308"/>
      <c r="DD7" s="308"/>
      <c r="DE7" s="308"/>
      <c r="DF7" s="305"/>
      <c r="DG7" s="312"/>
      <c r="DH7" s="306"/>
      <c r="DI7" s="308"/>
      <c r="DJ7" s="308"/>
      <c r="DK7" s="305"/>
      <c r="DL7" s="312"/>
      <c r="DM7" s="306"/>
      <c r="DN7" s="308"/>
      <c r="DO7" s="308"/>
      <c r="DP7" s="305"/>
      <c r="DQ7" s="312"/>
      <c r="DR7" s="306"/>
      <c r="DS7" s="308"/>
      <c r="DT7" s="308"/>
      <c r="DU7" s="305"/>
      <c r="DV7" s="312"/>
      <c r="DW7" s="306"/>
      <c r="DX7" s="308"/>
      <c r="DY7" s="308"/>
      <c r="DZ7" s="305"/>
      <c r="EA7" s="284"/>
      <c r="EB7" s="306"/>
      <c r="EC7" s="308"/>
      <c r="ED7" s="308"/>
      <c r="EE7" s="305"/>
      <c r="EF7" s="284"/>
      <c r="EG7" s="306"/>
      <c r="EH7" s="308"/>
      <c r="EI7" s="308"/>
      <c r="EJ7" s="305"/>
      <c r="EK7" s="284"/>
      <c r="EL7" s="306"/>
      <c r="EM7" s="308"/>
      <c r="EN7" s="308"/>
      <c r="EO7" s="305"/>
      <c r="EP7" s="201"/>
      <c r="FF7" s="228"/>
      <c r="FG7" s="281"/>
      <c r="FH7" s="281"/>
      <c r="FI7" s="281"/>
      <c r="FJ7" s="281"/>
      <c r="FK7" s="281"/>
      <c r="FL7" s="281"/>
    </row>
    <row r="8" spans="1:168" ht="15.75" customHeight="1" x14ac:dyDescent="0.25">
      <c r="A8" s="494"/>
      <c r="C8" s="614" t="str">
        <f>"Auditor's Summary of Results for this " &amp; dmyTopic</f>
        <v>Auditor's Summary of Results for this Topic</v>
      </c>
      <c r="D8" s="615"/>
      <c r="E8" s="615"/>
      <c r="F8" s="615"/>
      <c r="G8" s="615"/>
      <c r="H8" s="615"/>
      <c r="I8" s="615"/>
      <c r="J8" s="615"/>
      <c r="K8" s="190"/>
      <c r="Q8" s="1"/>
      <c r="R8" s="8"/>
      <c r="X8" s="8"/>
      <c r="AM8" s="1"/>
      <c r="AN8" s="1"/>
      <c r="AO8" s="228"/>
      <c r="AP8" s="228"/>
      <c r="AQ8" s="228"/>
      <c r="AR8" s="1"/>
      <c r="AS8" s="1"/>
      <c r="AT8" s="1"/>
      <c r="AU8" s="1"/>
      <c r="AV8" s="1"/>
      <c r="AW8" s="1"/>
      <c r="AX8" s="1"/>
      <c r="AY8" s="1"/>
      <c r="AZ8" s="1"/>
      <c r="BA8" s="1"/>
      <c r="BB8" s="1"/>
      <c r="BC8" s="1"/>
      <c r="BD8" s="1"/>
      <c r="BE8" s="1"/>
      <c r="BF8" s="1"/>
      <c r="BG8" s="1"/>
      <c r="BH8" s="1"/>
      <c r="BI8" s="306"/>
      <c r="BJ8" s="308"/>
      <c r="BK8" s="308"/>
      <c r="BL8" s="308"/>
      <c r="BM8" s="308"/>
      <c r="BN8" s="308"/>
      <c r="BO8" s="308"/>
      <c r="BP8" s="305"/>
      <c r="BQ8" s="312"/>
      <c r="BR8" s="306"/>
      <c r="BS8" s="308"/>
      <c r="BT8" s="308"/>
      <c r="BU8" s="308"/>
      <c r="BV8" s="308"/>
      <c r="BW8" s="308"/>
      <c r="BX8" s="308"/>
      <c r="BY8" s="308"/>
      <c r="BZ8" s="308"/>
      <c r="CA8" s="308"/>
      <c r="CB8" s="308"/>
      <c r="CC8" s="308"/>
      <c r="CD8" s="308"/>
      <c r="CE8" s="308"/>
      <c r="CF8" s="308"/>
      <c r="CG8" s="308"/>
      <c r="CH8" s="308"/>
      <c r="CI8" s="308"/>
      <c r="CJ8" s="308"/>
      <c r="CK8" s="308"/>
      <c r="CL8" s="305"/>
      <c r="CM8" s="312"/>
      <c r="CN8" s="306"/>
      <c r="CO8" s="308"/>
      <c r="CP8" s="308"/>
      <c r="CQ8" s="308"/>
      <c r="CR8" s="308"/>
      <c r="CS8" s="308"/>
      <c r="CT8" s="305"/>
      <c r="CU8" s="312"/>
      <c r="CV8" s="306"/>
      <c r="CW8" s="308"/>
      <c r="CX8" s="308"/>
      <c r="CY8" s="308"/>
      <c r="CZ8" s="308"/>
      <c r="DA8" s="308"/>
      <c r="DB8" s="308"/>
      <c r="DC8" s="308"/>
      <c r="DD8" s="308"/>
      <c r="DE8" s="308"/>
      <c r="DF8" s="305"/>
      <c r="DG8" s="312"/>
      <c r="DH8" s="306"/>
      <c r="DI8" s="308"/>
      <c r="DJ8" s="308"/>
      <c r="DK8" s="305"/>
      <c r="DL8" s="312"/>
      <c r="DM8" s="306"/>
      <c r="DN8" s="308"/>
      <c r="DO8" s="308"/>
      <c r="DP8" s="305"/>
      <c r="DQ8" s="312"/>
      <c r="DR8" s="306"/>
      <c r="DS8" s="308"/>
      <c r="DT8" s="308"/>
      <c r="DU8" s="305"/>
      <c r="DV8" s="312"/>
      <c r="DW8" s="306"/>
      <c r="DX8" s="308"/>
      <c r="DY8" s="308"/>
      <c r="DZ8" s="305"/>
      <c r="EA8" s="284"/>
      <c r="EB8" s="306"/>
      <c r="EC8" s="308"/>
      <c r="ED8" s="308"/>
      <c r="EE8" s="305"/>
      <c r="EF8" s="284"/>
      <c r="EG8" s="306"/>
      <c r="EH8" s="308"/>
      <c r="EI8" s="308"/>
      <c r="EJ8" s="305"/>
      <c r="EK8" s="284"/>
      <c r="EL8" s="306"/>
      <c r="EM8" s="308"/>
      <c r="EN8" s="308"/>
      <c r="EO8" s="305"/>
      <c r="EP8" s="201"/>
      <c r="FF8" s="228"/>
      <c r="FG8" s="281"/>
      <c r="FH8" s="281"/>
      <c r="FI8" s="281"/>
      <c r="FJ8" s="281"/>
      <c r="FK8" s="281"/>
      <c r="FL8" s="281"/>
    </row>
    <row r="9" spans="1:168" x14ac:dyDescent="0.25">
      <c r="A9" s="494"/>
      <c r="C9" s="152"/>
      <c r="D9" s="616"/>
      <c r="E9" s="616"/>
      <c r="F9" s="616"/>
      <c r="G9" s="616"/>
      <c r="H9" s="616"/>
      <c r="I9" s="616"/>
      <c r="J9" s="616"/>
      <c r="K9" s="192"/>
      <c r="Q9" s="1"/>
      <c r="R9" s="8"/>
      <c r="X9" s="8"/>
      <c r="AM9" s="1"/>
      <c r="AN9" s="1"/>
      <c r="AO9" s="228"/>
      <c r="AP9" s="228"/>
      <c r="AQ9" s="228"/>
      <c r="AR9" s="1"/>
      <c r="AS9" s="1"/>
      <c r="AT9" s="1"/>
      <c r="AU9" s="1"/>
      <c r="AV9" s="1"/>
      <c r="AW9" s="1"/>
      <c r="AX9" s="1"/>
      <c r="AY9" s="1"/>
      <c r="AZ9" s="1"/>
      <c r="BA9" s="1"/>
      <c r="BB9" s="1"/>
      <c r="BC9" s="1"/>
      <c r="BD9" s="1"/>
      <c r="BE9" s="1"/>
      <c r="BF9" s="1"/>
      <c r="BG9" s="1"/>
      <c r="BH9" s="1"/>
      <c r="BI9" s="306"/>
      <c r="BJ9" s="308"/>
      <c r="BK9" s="308"/>
      <c r="BL9" s="308"/>
      <c r="BM9" s="308"/>
      <c r="BN9" s="308"/>
      <c r="BO9" s="308"/>
      <c r="BP9" s="305"/>
      <c r="BQ9" s="312"/>
      <c r="BR9" s="306"/>
      <c r="BS9" s="308"/>
      <c r="BT9" s="308"/>
      <c r="BU9" s="308"/>
      <c r="BV9" s="308"/>
      <c r="BW9" s="308"/>
      <c r="BX9" s="308"/>
      <c r="BY9" s="308"/>
      <c r="BZ9" s="308"/>
      <c r="CA9" s="308"/>
      <c r="CB9" s="308"/>
      <c r="CC9" s="308"/>
      <c r="CD9" s="308"/>
      <c r="CE9" s="308"/>
      <c r="CF9" s="308"/>
      <c r="CG9" s="308"/>
      <c r="CH9" s="308"/>
      <c r="CI9" s="308"/>
      <c r="CJ9" s="308"/>
      <c r="CK9" s="308"/>
      <c r="CL9" s="305"/>
      <c r="CM9" s="312"/>
      <c r="CN9" s="306"/>
      <c r="CO9" s="308"/>
      <c r="CP9" s="308"/>
      <c r="CQ9" s="308"/>
      <c r="CR9" s="308"/>
      <c r="CS9" s="308"/>
      <c r="CT9" s="305"/>
      <c r="CU9" s="312"/>
      <c r="CV9" s="306"/>
      <c r="CW9" s="308"/>
      <c r="CX9" s="308"/>
      <c r="CY9" s="308"/>
      <c r="CZ9" s="308"/>
      <c r="DA9" s="308"/>
      <c r="DB9" s="308"/>
      <c r="DC9" s="308"/>
      <c r="DD9" s="308"/>
      <c r="DE9" s="308"/>
      <c r="DF9" s="305"/>
      <c r="DG9" s="312"/>
      <c r="DH9" s="306"/>
      <c r="DI9" s="308"/>
      <c r="DJ9" s="308"/>
      <c r="DK9" s="305"/>
      <c r="DL9" s="312"/>
      <c r="DM9" s="306"/>
      <c r="DN9" s="308"/>
      <c r="DO9" s="308"/>
      <c r="DP9" s="305"/>
      <c r="DQ9" s="312"/>
      <c r="DR9" s="306"/>
      <c r="DS9" s="308"/>
      <c r="DT9" s="308"/>
      <c r="DU9" s="305"/>
      <c r="DV9" s="312"/>
      <c r="DW9" s="306"/>
      <c r="DX9" s="308"/>
      <c r="DY9" s="308"/>
      <c r="DZ9" s="305"/>
      <c r="EA9" s="284"/>
      <c r="EB9" s="306"/>
      <c r="EC9" s="308"/>
      <c r="ED9" s="308"/>
      <c r="EE9" s="305"/>
      <c r="EF9" s="284"/>
      <c r="EG9" s="306"/>
      <c r="EH9" s="308"/>
      <c r="EI9" s="308"/>
      <c r="EJ9" s="305"/>
      <c r="EK9" s="284"/>
      <c r="EL9" s="306"/>
      <c r="EM9" s="308"/>
      <c r="EN9" s="308"/>
      <c r="EO9" s="305"/>
      <c r="EP9" s="201"/>
      <c r="FF9" s="228"/>
      <c r="FG9" s="281"/>
      <c r="FH9" s="281"/>
      <c r="FI9" s="281"/>
      <c r="FJ9" s="281"/>
      <c r="FK9" s="281"/>
      <c r="FL9" s="281"/>
    </row>
    <row r="10" spans="1:168" ht="12.75" customHeight="1" x14ac:dyDescent="0.25">
      <c r="A10" s="28" t="s">
        <v>546</v>
      </c>
      <c r="B10" s="214">
        <v>1</v>
      </c>
      <c r="C10" s="495"/>
      <c r="D10" s="618"/>
      <c r="E10" s="618"/>
      <c r="F10" s="618"/>
      <c r="G10" s="618"/>
      <c r="H10" s="618"/>
      <c r="I10" s="618"/>
      <c r="J10" s="618"/>
      <c r="K10" s="192"/>
      <c r="Q10" s="1"/>
      <c r="R10" s="8"/>
      <c r="X10" s="8"/>
      <c r="AM10" s="1"/>
      <c r="AN10" s="157">
        <f>D10</f>
        <v>0</v>
      </c>
      <c r="AO10" s="228"/>
      <c r="AP10" s="228"/>
      <c r="AQ10" s="228"/>
      <c r="AR10" s="1"/>
      <c r="AS10" s="1"/>
      <c r="AT10" s="1"/>
      <c r="AU10" s="1"/>
      <c r="AV10" s="1"/>
      <c r="AW10" s="1"/>
      <c r="AX10" s="1"/>
      <c r="AY10" s="1"/>
      <c r="AZ10" s="1"/>
      <c r="BA10" s="1"/>
      <c r="BB10" s="1"/>
      <c r="BC10" s="1"/>
      <c r="BD10" s="1"/>
      <c r="BE10" s="1"/>
      <c r="BF10" s="1"/>
      <c r="BG10" s="1"/>
      <c r="BH10" s="1"/>
      <c r="BI10" s="306"/>
      <c r="BJ10" s="308"/>
      <c r="BK10" s="308"/>
      <c r="BL10" s="308"/>
      <c r="BM10" s="308"/>
      <c r="BN10" s="308"/>
      <c r="BO10" s="308"/>
      <c r="BP10" s="305"/>
      <c r="BQ10" s="312"/>
      <c r="BR10" s="306"/>
      <c r="BS10" s="308"/>
      <c r="BT10" s="308"/>
      <c r="BU10" s="308"/>
      <c r="BV10" s="308"/>
      <c r="BW10" s="308"/>
      <c r="BX10" s="308"/>
      <c r="BY10" s="308"/>
      <c r="BZ10" s="308"/>
      <c r="CA10" s="308"/>
      <c r="CB10" s="308"/>
      <c r="CC10" s="308"/>
      <c r="CD10" s="308"/>
      <c r="CE10" s="308"/>
      <c r="CF10" s="308"/>
      <c r="CG10" s="308"/>
      <c r="CH10" s="308"/>
      <c r="CI10" s="308"/>
      <c r="CJ10" s="308"/>
      <c r="CK10" s="308"/>
      <c r="CL10" s="305"/>
      <c r="CM10" s="312"/>
      <c r="CN10" s="306"/>
      <c r="CO10" s="308"/>
      <c r="CP10" s="308"/>
      <c r="CQ10" s="308"/>
      <c r="CR10" s="308"/>
      <c r="CS10" s="308"/>
      <c r="CT10" s="305"/>
      <c r="CU10" s="312"/>
      <c r="CV10" s="306"/>
      <c r="CW10" s="308"/>
      <c r="CX10" s="308"/>
      <c r="CY10" s="308"/>
      <c r="CZ10" s="308"/>
      <c r="DA10" s="308"/>
      <c r="DB10" s="308"/>
      <c r="DC10" s="308"/>
      <c r="DD10" s="308"/>
      <c r="DE10" s="308"/>
      <c r="DF10" s="305"/>
      <c r="DG10" s="312"/>
      <c r="DH10" s="306"/>
      <c r="DI10" s="308"/>
      <c r="DJ10" s="308"/>
      <c r="DK10" s="305"/>
      <c r="DL10" s="312"/>
      <c r="DM10" s="306"/>
      <c r="DN10" s="308"/>
      <c r="DO10" s="308"/>
      <c r="DP10" s="305"/>
      <c r="DQ10" s="312"/>
      <c r="DR10" s="306"/>
      <c r="DS10" s="308"/>
      <c r="DT10" s="308"/>
      <c r="DU10" s="305"/>
      <c r="DV10" s="312"/>
      <c r="DW10" s="306"/>
      <c r="DX10" s="308"/>
      <c r="DY10" s="308"/>
      <c r="DZ10" s="305"/>
      <c r="EA10" s="284"/>
      <c r="EB10" s="306"/>
      <c r="EC10" s="308"/>
      <c r="ED10" s="308"/>
      <c r="EE10" s="305"/>
      <c r="EF10" s="284"/>
      <c r="EG10" s="306"/>
      <c r="EH10" s="308"/>
      <c r="EI10" s="308"/>
      <c r="EJ10" s="305"/>
      <c r="EK10" s="284"/>
      <c r="EL10" s="306"/>
      <c r="EM10" s="308"/>
      <c r="EN10" s="308"/>
      <c r="EO10" s="305"/>
      <c r="EP10" s="201"/>
      <c r="FF10" s="228"/>
      <c r="FG10" s="281"/>
      <c r="FH10" s="281"/>
      <c r="FI10" s="281"/>
      <c r="FJ10" s="281"/>
      <c r="FK10" s="281"/>
      <c r="FL10" s="281"/>
    </row>
    <row r="11" spans="1:168" ht="13.8" thickBot="1" x14ac:dyDescent="0.3">
      <c r="A11" s="494"/>
      <c r="C11" s="496"/>
      <c r="D11" s="619"/>
      <c r="E11" s="619"/>
      <c r="F11" s="619"/>
      <c r="G11" s="619"/>
      <c r="H11" s="619"/>
      <c r="I11" s="619"/>
      <c r="J11" s="619"/>
      <c r="K11" s="196"/>
      <c r="Q11" s="1"/>
      <c r="R11" s="158"/>
      <c r="X11" s="66" t="s">
        <v>636</v>
      </c>
      <c r="Y11" s="5" t="s">
        <v>637</v>
      </c>
      <c r="Z11" s="5" t="s">
        <v>297</v>
      </c>
      <c r="AA11" s="5" t="s">
        <v>291</v>
      </c>
      <c r="AB11" s="5" t="s">
        <v>638</v>
      </c>
      <c r="AC11" s="5" t="s">
        <v>639</v>
      </c>
      <c r="AD11" s="5"/>
      <c r="AE11" s="5"/>
      <c r="AF11" s="5"/>
      <c r="AG11" s="5"/>
      <c r="AH11" s="5"/>
      <c r="AI11" s="5"/>
      <c r="AJ11" s="5"/>
      <c r="AK11" s="5"/>
      <c r="AL11" s="5"/>
      <c r="AM11" s="1"/>
      <c r="AN11" s="1"/>
      <c r="AO11" s="228"/>
      <c r="AP11" s="228"/>
      <c r="AQ11" s="228"/>
      <c r="AR11" s="1"/>
      <c r="AS11" s="1"/>
      <c r="AT11" s="1"/>
      <c r="AU11" s="1"/>
      <c r="AV11" s="1"/>
      <c r="AW11" s="1"/>
      <c r="AX11" s="1"/>
      <c r="AY11" s="1"/>
      <c r="AZ11" s="1"/>
      <c r="BA11" s="1"/>
      <c r="BB11" s="1"/>
      <c r="BC11" s="1"/>
      <c r="BD11" s="1"/>
      <c r="BE11" s="1"/>
      <c r="BF11" s="1"/>
      <c r="BG11" s="1"/>
      <c r="BH11" s="1"/>
      <c r="BI11" s="306"/>
      <c r="BJ11" s="308"/>
      <c r="BK11" s="308"/>
      <c r="BL11" s="308"/>
      <c r="BM11" s="308"/>
      <c r="BN11" s="308"/>
      <c r="BO11" s="308"/>
      <c r="BP11" s="305"/>
      <c r="BQ11" s="312"/>
      <c r="BR11" s="306"/>
      <c r="BS11" s="308"/>
      <c r="BT11" s="308"/>
      <c r="BU11" s="308"/>
      <c r="BV11" s="308"/>
      <c r="BW11" s="308"/>
      <c r="BX11" s="308"/>
      <c r="BY11" s="308"/>
      <c r="BZ11" s="308"/>
      <c r="CA11" s="308"/>
      <c r="CB11" s="308"/>
      <c r="CC11" s="308"/>
      <c r="CD11" s="308"/>
      <c r="CE11" s="308"/>
      <c r="CF11" s="308"/>
      <c r="CG11" s="308"/>
      <c r="CH11" s="308"/>
      <c r="CI11" s="308"/>
      <c r="CJ11" s="308"/>
      <c r="CK11" s="308"/>
      <c r="CL11" s="305"/>
      <c r="CM11" s="312"/>
      <c r="CN11" s="306"/>
      <c r="CO11" s="308"/>
      <c r="CP11" s="308"/>
      <c r="CQ11" s="308"/>
      <c r="CR11" s="308"/>
      <c r="CS11" s="308"/>
      <c r="CT11" s="305"/>
      <c r="CU11" s="312"/>
      <c r="CV11" s="306"/>
      <c r="CW11" s="308"/>
      <c r="CX11" s="308"/>
      <c r="CY11" s="308"/>
      <c r="CZ11" s="308"/>
      <c r="DA11" s="308"/>
      <c r="DB11" s="308"/>
      <c r="DC11" s="308"/>
      <c r="DD11" s="308"/>
      <c r="DE11" s="308"/>
      <c r="DF11" s="305"/>
      <c r="DG11" s="312"/>
      <c r="DH11" s="306"/>
      <c r="DI11" s="308"/>
      <c r="DJ11" s="308"/>
      <c r="DK11" s="305"/>
      <c r="DL11" s="312"/>
      <c r="DM11" s="306"/>
      <c r="DN11" s="308"/>
      <c r="DO11" s="308"/>
      <c r="DP11" s="305"/>
      <c r="DQ11" s="312"/>
      <c r="DR11" s="306"/>
      <c r="DS11" s="308"/>
      <c r="DT11" s="308"/>
      <c r="DU11" s="305"/>
      <c r="DV11" s="312"/>
      <c r="DW11" s="306"/>
      <c r="DX11" s="308"/>
      <c r="DY11" s="308"/>
      <c r="DZ11" s="305"/>
      <c r="EA11" s="284"/>
      <c r="EB11" s="306"/>
      <c r="EC11" s="308"/>
      <c r="ED11" s="308"/>
      <c r="EE11" s="305"/>
      <c r="EF11" s="284"/>
      <c r="EG11" s="306"/>
      <c r="EH11" s="308"/>
      <c r="EI11" s="308"/>
      <c r="EJ11" s="305"/>
      <c r="EK11" s="284"/>
      <c r="EL11" s="306"/>
      <c r="EM11" s="308"/>
      <c r="EN11" s="308"/>
      <c r="EO11" s="305"/>
      <c r="EP11" s="201"/>
      <c r="FF11" s="228"/>
      <c r="FG11" s="281"/>
      <c r="FH11" s="281"/>
      <c r="FI11" s="281"/>
      <c r="FJ11" s="281"/>
      <c r="FK11" s="281"/>
      <c r="FL11" s="281"/>
    </row>
    <row r="12" spans="1:168" ht="15.75" customHeight="1" thickBot="1" x14ac:dyDescent="0.3">
      <c r="A12" s="497" t="s">
        <v>640</v>
      </c>
      <c r="C12" s="602" t="s">
        <v>641</v>
      </c>
      <c r="D12" s="603"/>
      <c r="E12" s="603"/>
      <c r="F12" s="245"/>
      <c r="G12" s="246"/>
      <c r="H12" s="242" t="s">
        <v>297</v>
      </c>
      <c r="I12" s="178" t="s">
        <v>291</v>
      </c>
      <c r="J12" s="120" t="s">
        <v>642</v>
      </c>
      <c r="K12" s="121"/>
      <c r="Q12" s="1"/>
      <c r="R12" s="4" t="s">
        <v>636</v>
      </c>
      <c r="S12" s="64" t="s">
        <v>637</v>
      </c>
      <c r="T12" s="64" t="s">
        <v>297</v>
      </c>
      <c r="U12" s="64" t="s">
        <v>291</v>
      </c>
      <c r="V12" s="64" t="s">
        <v>638</v>
      </c>
      <c r="W12" s="65"/>
      <c r="X12" s="4">
        <f t="shared" ref="X12:AC12" si="3">SUM(X13:X16)</f>
        <v>0</v>
      </c>
      <c r="Y12" s="4">
        <f t="shared" si="3"/>
        <v>0</v>
      </c>
      <c r="Z12" s="4">
        <f t="shared" si="3"/>
        <v>0</v>
      </c>
      <c r="AA12" s="4">
        <f t="shared" si="3"/>
        <v>0</v>
      </c>
      <c r="AB12" s="4">
        <f t="shared" si="3"/>
        <v>0</v>
      </c>
      <c r="AC12" s="4">
        <f t="shared" si="3"/>
        <v>0</v>
      </c>
      <c r="AD12" s="144"/>
      <c r="AE12" s="144"/>
      <c r="AF12" s="144"/>
      <c r="AG12" s="144"/>
      <c r="AH12" s="144"/>
      <c r="AI12" s="144"/>
      <c r="AJ12" s="144"/>
      <c r="AK12" s="144"/>
      <c r="AL12" s="144"/>
      <c r="AM12" s="1"/>
      <c r="AN12" s="1"/>
      <c r="AO12" s="252" t="s">
        <v>643</v>
      </c>
      <c r="AP12" s="252" t="s">
        <v>644</v>
      </c>
      <c r="AQ12" s="252" t="s">
        <v>645</v>
      </c>
      <c r="AR12" s="147" t="s">
        <v>646</v>
      </c>
      <c r="AS12" s="147" t="s">
        <v>320</v>
      </c>
      <c r="AT12" s="147" t="s">
        <v>647</v>
      </c>
      <c r="AU12" s="1"/>
      <c r="AV12" s="1" t="s">
        <v>719</v>
      </c>
      <c r="AW12" s="1"/>
      <c r="AX12" s="1"/>
      <c r="AY12" s="1"/>
      <c r="AZ12" s="1"/>
      <c r="BA12" s="1"/>
      <c r="BB12" s="1"/>
      <c r="BC12" s="1"/>
      <c r="BD12" s="1"/>
      <c r="BE12" s="1"/>
      <c r="BF12" s="1"/>
      <c r="BG12" s="1"/>
      <c r="BH12" s="1"/>
      <c r="BI12" s="306"/>
      <c r="BJ12" s="308"/>
      <c r="BK12" s="308"/>
      <c r="BL12" s="308"/>
      <c r="BM12" s="308"/>
      <c r="BN12" s="308"/>
      <c r="BO12" s="308"/>
      <c r="BP12" s="305"/>
      <c r="BQ12" s="312"/>
      <c r="BR12" s="306"/>
      <c r="BS12" s="308"/>
      <c r="BT12" s="308"/>
      <c r="BU12" s="308"/>
      <c r="BV12" s="308"/>
      <c r="BW12" s="308"/>
      <c r="BX12" s="308"/>
      <c r="BY12" s="308"/>
      <c r="BZ12" s="308"/>
      <c r="CA12" s="308"/>
      <c r="CB12" s="308"/>
      <c r="CC12" s="308"/>
      <c r="CD12" s="308"/>
      <c r="CE12" s="308"/>
      <c r="CF12" s="308"/>
      <c r="CG12" s="308"/>
      <c r="CH12" s="308"/>
      <c r="CI12" s="308"/>
      <c r="CJ12" s="308"/>
      <c r="CK12" s="308"/>
      <c r="CL12" s="305"/>
      <c r="CM12" s="312"/>
      <c r="CN12" s="306"/>
      <c r="CO12" s="308"/>
      <c r="CP12" s="308"/>
      <c r="CQ12" s="308"/>
      <c r="CR12" s="308"/>
      <c r="CS12" s="308"/>
      <c r="CT12" s="305"/>
      <c r="CU12" s="312"/>
      <c r="CV12" s="306"/>
      <c r="CW12" s="308"/>
      <c r="CX12" s="308"/>
      <c r="CY12" s="308"/>
      <c r="CZ12" s="308"/>
      <c r="DA12" s="308"/>
      <c r="DB12" s="308"/>
      <c r="DC12" s="308"/>
      <c r="DD12" s="308"/>
      <c r="DE12" s="308"/>
      <c r="DF12" s="305"/>
      <c r="DG12" s="312"/>
      <c r="DH12" s="306"/>
      <c r="DI12" s="308"/>
      <c r="DJ12" s="308"/>
      <c r="DK12" s="305"/>
      <c r="DL12" s="312"/>
      <c r="DM12" s="306"/>
      <c r="DN12" s="308"/>
      <c r="DO12" s="308"/>
      <c r="DP12" s="305"/>
      <c r="DQ12" s="312"/>
      <c r="DR12" s="306"/>
      <c r="DS12" s="308"/>
      <c r="DT12" s="308"/>
      <c r="DU12" s="305"/>
      <c r="DV12" s="312"/>
      <c r="DW12" s="306"/>
      <c r="DX12" s="308"/>
      <c r="DY12" s="308"/>
      <c r="DZ12" s="305"/>
      <c r="EA12" s="284"/>
      <c r="EB12" s="306"/>
      <c r="EC12" s="308"/>
      <c r="ED12" s="308"/>
      <c r="EE12" s="305"/>
      <c r="EF12" s="284"/>
      <c r="EG12" s="306"/>
      <c r="EH12" s="308"/>
      <c r="EI12" s="308"/>
      <c r="EJ12" s="305"/>
      <c r="EK12" s="284"/>
      <c r="EL12" s="306"/>
      <c r="EM12" s="308"/>
      <c r="EN12" s="308"/>
      <c r="EO12" s="305"/>
      <c r="EP12" s="201"/>
      <c r="FF12" s="228"/>
      <c r="FG12" s="281"/>
      <c r="FH12" s="281"/>
      <c r="FI12" s="281"/>
      <c r="FJ12" s="281"/>
      <c r="FK12" s="281"/>
      <c r="FL12" s="281"/>
    </row>
    <row r="13" spans="1:168" ht="13.95" customHeight="1" x14ac:dyDescent="0.25">
      <c r="A13" s="28"/>
      <c r="C13" s="501"/>
      <c r="D13" s="502"/>
      <c r="E13" s="503"/>
      <c r="F13" s="62"/>
      <c r="G13" s="97"/>
      <c r="H13" s="243"/>
      <c r="I13" s="179"/>
      <c r="J13" s="62"/>
      <c r="K13" s="97"/>
      <c r="Q13" s="1"/>
      <c r="R13" s="11"/>
      <c r="S13" s="8"/>
      <c r="T13" s="8"/>
      <c r="U13" s="8"/>
      <c r="V13" s="122"/>
      <c r="W13" s="65"/>
      <c r="X13" s="11"/>
      <c r="Y13" s="8"/>
      <c r="Z13" s="8"/>
      <c r="AA13" s="8"/>
      <c r="AB13" s="8"/>
      <c r="AC13" s="12"/>
      <c r="AD13" s="8"/>
      <c r="AE13" s="8"/>
      <c r="AF13" s="8"/>
      <c r="AG13" s="8"/>
      <c r="AH13" s="8"/>
      <c r="AI13" s="8"/>
      <c r="AJ13" s="8"/>
      <c r="AK13" s="8"/>
      <c r="AL13" s="8"/>
      <c r="AM13" s="1"/>
      <c r="AN13" s="1"/>
      <c r="AO13" s="228"/>
      <c r="AP13" s="228"/>
      <c r="AQ13" s="228"/>
      <c r="AR13" s="1"/>
      <c r="AS13" s="1"/>
      <c r="AT13" s="1"/>
      <c r="AU13" s="1"/>
      <c r="AV13" s="1"/>
      <c r="AW13" s="1"/>
      <c r="AX13" s="1"/>
      <c r="AY13" s="1"/>
      <c r="AZ13" s="1"/>
      <c r="BA13" s="1"/>
      <c r="BB13" s="1"/>
      <c r="BC13" s="1"/>
      <c r="BD13" s="1"/>
      <c r="BE13" s="1"/>
      <c r="BF13" s="1"/>
      <c r="BG13" s="1"/>
      <c r="BH13" s="1"/>
      <c r="BI13" s="306"/>
      <c r="BJ13" s="308"/>
      <c r="BK13" s="308"/>
      <c r="BL13" s="308"/>
      <c r="BM13" s="308"/>
      <c r="BN13" s="308"/>
      <c r="BO13" s="308"/>
      <c r="BP13" s="305"/>
      <c r="BQ13" s="312"/>
      <c r="BR13" s="306"/>
      <c r="BS13" s="308"/>
      <c r="BT13" s="308"/>
      <c r="BU13" s="308"/>
      <c r="BV13" s="308"/>
      <c r="BW13" s="308"/>
      <c r="BX13" s="308"/>
      <c r="BY13" s="308"/>
      <c r="BZ13" s="308"/>
      <c r="CA13" s="308"/>
      <c r="CB13" s="308"/>
      <c r="CC13" s="308"/>
      <c r="CD13" s="308"/>
      <c r="CE13" s="308"/>
      <c r="CF13" s="308"/>
      <c r="CG13" s="308"/>
      <c r="CH13" s="308"/>
      <c r="CI13" s="308"/>
      <c r="CJ13" s="308"/>
      <c r="CK13" s="308"/>
      <c r="CL13" s="305"/>
      <c r="CM13" s="312"/>
      <c r="CN13" s="306"/>
      <c r="CO13" s="308"/>
      <c r="CP13" s="308"/>
      <c r="CQ13" s="308"/>
      <c r="CR13" s="308"/>
      <c r="CS13" s="308"/>
      <c r="CT13" s="305"/>
      <c r="CU13" s="312"/>
      <c r="CV13" s="306"/>
      <c r="CW13" s="308"/>
      <c r="CX13" s="308"/>
      <c r="CY13" s="308"/>
      <c r="CZ13" s="308"/>
      <c r="DA13" s="308"/>
      <c r="DB13" s="308"/>
      <c r="DC13" s="308"/>
      <c r="DD13" s="308"/>
      <c r="DE13" s="308"/>
      <c r="DF13" s="305"/>
      <c r="DG13" s="312"/>
      <c r="DH13" s="306"/>
      <c r="DI13" s="308"/>
      <c r="DJ13" s="308"/>
      <c r="DK13" s="305"/>
      <c r="DL13" s="312"/>
      <c r="DM13" s="306"/>
      <c r="DN13" s="308"/>
      <c r="DO13" s="308"/>
      <c r="DP13" s="305"/>
      <c r="DQ13" s="312"/>
      <c r="DR13" s="306"/>
      <c r="DS13" s="308"/>
      <c r="DT13" s="308"/>
      <c r="DU13" s="305"/>
      <c r="DV13" s="312"/>
      <c r="DW13" s="306"/>
      <c r="DX13" s="308"/>
      <c r="DY13" s="308"/>
      <c r="DZ13" s="305"/>
      <c r="EA13" s="284"/>
      <c r="EB13" s="306"/>
      <c r="EC13" s="308"/>
      <c r="ED13" s="308"/>
      <c r="EE13" s="305"/>
      <c r="EF13" s="284"/>
      <c r="EG13" s="306"/>
      <c r="EH13" s="308"/>
      <c r="EI13" s="308"/>
      <c r="EJ13" s="305"/>
      <c r="EK13" s="284"/>
      <c r="EL13" s="306"/>
      <c r="EM13" s="308"/>
      <c r="EN13" s="308"/>
      <c r="EO13" s="305"/>
      <c r="EP13" s="201"/>
      <c r="FF13" s="228"/>
      <c r="FG13" s="281"/>
      <c r="FH13" s="281"/>
      <c r="FI13" s="281"/>
      <c r="FJ13" s="281"/>
      <c r="FK13" s="281"/>
      <c r="FL13" s="281"/>
    </row>
    <row r="14" spans="1:168" x14ac:dyDescent="0.25">
      <c r="A14" s="28"/>
      <c r="B14" s="214">
        <v>0</v>
      </c>
      <c r="C14" s="501"/>
      <c r="D14" s="502" t="str">
        <f>"No Findings have been identified for this " &amp; dmyTopic &amp; " at this time."</f>
        <v>No Findings have been identified for this Topic at this time.</v>
      </c>
      <c r="E14" s="503"/>
      <c r="G14" s="192"/>
      <c r="H14" s="244"/>
      <c r="I14" s="180"/>
      <c r="K14" s="192"/>
      <c r="Q14" s="1"/>
      <c r="R14" s="11"/>
      <c r="S14" s="8"/>
      <c r="T14" s="8"/>
      <c r="U14" s="8"/>
      <c r="V14" s="122"/>
      <c r="W14" s="65"/>
      <c r="X14" s="11"/>
      <c r="Y14" s="8"/>
      <c r="Z14" s="8"/>
      <c r="AA14" s="8"/>
      <c r="AB14" s="8"/>
      <c r="AC14" s="12"/>
      <c r="AD14" s="8"/>
      <c r="AE14" s="8"/>
      <c r="AF14" s="8"/>
      <c r="AG14" s="8"/>
      <c r="AH14" s="8"/>
      <c r="AI14" s="8"/>
      <c r="AJ14" s="8"/>
      <c r="AK14" s="8"/>
      <c r="AL14" s="8"/>
      <c r="AM14" s="1"/>
      <c r="AN14" s="1"/>
      <c r="AO14" s="228"/>
      <c r="AP14" s="228"/>
      <c r="AQ14" s="228"/>
      <c r="AR14" s="228"/>
      <c r="AS14" s="1"/>
      <c r="AT14" s="228"/>
      <c r="AU14" s="228"/>
      <c r="AV14" s="147"/>
      <c r="AW14" s="1"/>
      <c r="AX14" s="147"/>
      <c r="AY14" s="1"/>
      <c r="AZ14" s="147"/>
      <c r="BA14" s="147"/>
      <c r="BB14" s="147"/>
      <c r="BC14" s="1"/>
      <c r="BD14" s="147"/>
      <c r="BE14" s="1"/>
      <c r="BF14" s="147"/>
      <c r="BG14" s="1"/>
      <c r="BH14" s="1"/>
      <c r="BI14" s="306"/>
      <c r="BJ14" s="308"/>
      <c r="BK14" s="308"/>
      <c r="BL14" s="308"/>
      <c r="BM14" s="308"/>
      <c r="BN14" s="308"/>
      <c r="BO14" s="308"/>
      <c r="BP14" s="305"/>
      <c r="BQ14" s="312"/>
      <c r="BR14" s="306"/>
      <c r="BS14" s="308"/>
      <c r="BT14" s="308"/>
      <c r="BU14" s="308"/>
      <c r="BV14" s="308"/>
      <c r="BW14" s="308"/>
      <c r="BX14" s="308"/>
      <c r="BY14" s="308"/>
      <c r="BZ14" s="308"/>
      <c r="CA14" s="308"/>
      <c r="CB14" s="308"/>
      <c r="CC14" s="308"/>
      <c r="CD14" s="308"/>
      <c r="CE14" s="308"/>
      <c r="CF14" s="308"/>
      <c r="CG14" s="308"/>
      <c r="CH14" s="308"/>
      <c r="CI14" s="308"/>
      <c r="CJ14" s="308"/>
      <c r="CK14" s="308"/>
      <c r="CL14" s="305"/>
      <c r="CM14" s="312"/>
      <c r="CN14" s="306"/>
      <c r="CO14" s="308"/>
      <c r="CP14" s="308"/>
      <c r="CQ14" s="308"/>
      <c r="CR14" s="308"/>
      <c r="CS14" s="308"/>
      <c r="CT14" s="305"/>
      <c r="CU14" s="312"/>
      <c r="CV14" s="306"/>
      <c r="CW14" s="308"/>
      <c r="CX14" s="308"/>
      <c r="CY14" s="308"/>
      <c r="CZ14" s="308"/>
      <c r="DA14" s="308"/>
      <c r="DB14" s="308"/>
      <c r="DC14" s="308"/>
      <c r="DD14" s="308"/>
      <c r="DE14" s="308"/>
      <c r="DF14" s="305"/>
      <c r="DG14" s="312"/>
      <c r="DH14" s="306"/>
      <c r="DI14" s="308"/>
      <c r="DJ14" s="308"/>
      <c r="DK14" s="305"/>
      <c r="DL14" s="312"/>
      <c r="DM14" s="306"/>
      <c r="DN14" s="308"/>
      <c r="DO14" s="308"/>
      <c r="DP14" s="305"/>
      <c r="DQ14" s="312"/>
      <c r="DR14" s="306"/>
      <c r="DS14" s="308"/>
      <c r="DT14" s="308"/>
      <c r="DU14" s="305"/>
      <c r="DV14" s="312"/>
      <c r="DW14" s="306"/>
      <c r="DX14" s="308"/>
      <c r="DY14" s="308"/>
      <c r="DZ14" s="305"/>
      <c r="EA14" s="284"/>
      <c r="EB14" s="306"/>
      <c r="EC14" s="308"/>
      <c r="ED14" s="308"/>
      <c r="EE14" s="305"/>
      <c r="EF14" s="284"/>
      <c r="EG14" s="306"/>
      <c r="EH14" s="308"/>
      <c r="EI14" s="308"/>
      <c r="EJ14" s="305"/>
      <c r="EK14" s="284"/>
      <c r="EL14" s="306"/>
      <c r="EM14" s="308"/>
      <c r="EN14" s="308"/>
      <c r="EO14" s="305"/>
      <c r="EP14" s="201"/>
      <c r="FF14" s="228"/>
      <c r="FG14" s="281"/>
      <c r="FH14" s="281"/>
      <c r="FI14" s="281"/>
      <c r="FJ14" s="281"/>
      <c r="FK14" s="281"/>
      <c r="FL14" s="281"/>
    </row>
    <row r="15" spans="1:168" ht="13.8" thickBot="1" x14ac:dyDescent="0.3">
      <c r="A15" s="28"/>
      <c r="C15" s="501"/>
      <c r="D15" s="502"/>
      <c r="E15" s="503"/>
      <c r="F15" s="87"/>
      <c r="G15" s="196"/>
      <c r="H15" s="244"/>
      <c r="I15" s="180"/>
      <c r="K15" s="192"/>
      <c r="Q15" s="1"/>
      <c r="R15" s="11"/>
      <c r="S15" s="8"/>
      <c r="T15" s="8"/>
      <c r="U15" s="8"/>
      <c r="V15" s="122"/>
      <c r="W15" s="65"/>
      <c r="X15" s="11"/>
      <c r="Y15" s="8"/>
      <c r="Z15" s="8"/>
      <c r="AA15" s="8"/>
      <c r="AB15" s="8"/>
      <c r="AC15" s="12"/>
      <c r="AD15" s="8"/>
      <c r="AE15" s="8"/>
      <c r="AF15" s="8"/>
      <c r="AG15" s="8"/>
      <c r="AH15" s="8"/>
      <c r="AI15" s="8"/>
      <c r="AJ15" s="8"/>
      <c r="AK15" s="8"/>
      <c r="AL15" s="8"/>
      <c r="AM15" s="1"/>
      <c r="AN15" s="1"/>
      <c r="AO15" s="228"/>
      <c r="AP15" s="228"/>
      <c r="AQ15" s="228"/>
      <c r="AR15" s="228"/>
      <c r="AS15" s="1"/>
      <c r="AT15" s="228"/>
      <c r="AU15" s="228"/>
      <c r="AV15" s="147"/>
      <c r="AW15" s="1"/>
      <c r="AX15" s="147"/>
      <c r="AY15" s="1"/>
      <c r="AZ15" s="147"/>
      <c r="BA15" s="1"/>
      <c r="BB15" s="147"/>
      <c r="BC15" s="1"/>
      <c r="BD15" s="147"/>
      <c r="BE15" s="1"/>
      <c r="BF15" s="147"/>
      <c r="BG15" s="1"/>
      <c r="BH15" s="1"/>
      <c r="BI15" s="309"/>
      <c r="BJ15" s="310"/>
      <c r="BK15" s="310"/>
      <c r="BL15" s="310"/>
      <c r="BM15" s="310"/>
      <c r="BN15" s="310"/>
      <c r="BO15" s="310"/>
      <c r="BP15" s="311"/>
      <c r="BQ15" s="312"/>
      <c r="BR15" s="309"/>
      <c r="BS15" s="310"/>
      <c r="BT15" s="310"/>
      <c r="BU15" s="310"/>
      <c r="BV15" s="310"/>
      <c r="BW15" s="310"/>
      <c r="BX15" s="310"/>
      <c r="BY15" s="310"/>
      <c r="BZ15" s="310"/>
      <c r="CA15" s="310"/>
      <c r="CB15" s="310"/>
      <c r="CC15" s="310"/>
      <c r="CD15" s="310"/>
      <c r="CE15" s="310"/>
      <c r="CF15" s="310"/>
      <c r="CG15" s="310"/>
      <c r="CH15" s="310"/>
      <c r="CI15" s="310"/>
      <c r="CJ15" s="310"/>
      <c r="CK15" s="310"/>
      <c r="CL15" s="311"/>
      <c r="CM15" s="312"/>
      <c r="CN15" s="309"/>
      <c r="CO15" s="310"/>
      <c r="CP15" s="310"/>
      <c r="CQ15" s="310"/>
      <c r="CR15" s="310"/>
      <c r="CS15" s="310"/>
      <c r="CT15" s="311"/>
      <c r="CU15" s="312"/>
      <c r="CV15" s="309"/>
      <c r="CW15" s="310"/>
      <c r="CX15" s="310"/>
      <c r="CY15" s="310"/>
      <c r="CZ15" s="310"/>
      <c r="DA15" s="310"/>
      <c r="DB15" s="310"/>
      <c r="DC15" s="310"/>
      <c r="DD15" s="310"/>
      <c r="DE15" s="310"/>
      <c r="DF15" s="311"/>
      <c r="DG15" s="312"/>
      <c r="DH15" s="309"/>
      <c r="DI15" s="310"/>
      <c r="DJ15" s="310"/>
      <c r="DK15" s="311"/>
      <c r="DL15" s="312"/>
      <c r="DM15" s="309"/>
      <c r="DN15" s="310"/>
      <c r="DO15" s="310"/>
      <c r="DP15" s="311"/>
      <c r="DQ15" s="312"/>
      <c r="DR15" s="309"/>
      <c r="DS15" s="310"/>
      <c r="DT15" s="310"/>
      <c r="DU15" s="311"/>
      <c r="DV15" s="312"/>
      <c r="DW15" s="309"/>
      <c r="DX15" s="310"/>
      <c r="DY15" s="310"/>
      <c r="DZ15" s="311"/>
      <c r="EA15" s="284"/>
      <c r="EB15" s="309"/>
      <c r="EC15" s="310"/>
      <c r="ED15" s="310"/>
      <c r="EE15" s="311"/>
      <c r="EF15" s="284"/>
      <c r="EG15" s="309"/>
      <c r="EH15" s="310"/>
      <c r="EI15" s="310"/>
      <c r="EJ15" s="311"/>
      <c r="EK15" s="284"/>
      <c r="EL15" s="309"/>
      <c r="EM15" s="310"/>
      <c r="EN15" s="310"/>
      <c r="EO15" s="311"/>
      <c r="EP15" s="201"/>
      <c r="FF15" s="228"/>
      <c r="FG15" s="281"/>
      <c r="FH15" s="281"/>
      <c r="FI15" s="281"/>
      <c r="FJ15" s="281"/>
      <c r="FK15" s="281"/>
      <c r="FL15" s="281"/>
    </row>
    <row r="16" spans="1:168" ht="15.75" customHeight="1" thickBot="1" x14ac:dyDescent="0.3">
      <c r="A16" s="497" t="s">
        <v>640</v>
      </c>
      <c r="B16" s="215">
        <v>2</v>
      </c>
      <c r="C16" s="614" t="s">
        <v>649</v>
      </c>
      <c r="D16" s="615"/>
      <c r="E16" s="620"/>
      <c r="F16" s="621" t="s">
        <v>650</v>
      </c>
      <c r="G16" s="622"/>
      <c r="H16" s="622"/>
      <c r="I16" s="623"/>
      <c r="J16" s="193" t="s">
        <v>651</v>
      </c>
      <c r="K16" s="194"/>
      <c r="L16" s="194" t="s">
        <v>652</v>
      </c>
      <c r="M16" s="194" t="s">
        <v>653</v>
      </c>
      <c r="N16" s="10" t="s">
        <v>654</v>
      </c>
      <c r="O16" s="10" t="s">
        <v>655</v>
      </c>
      <c r="Q16" s="1"/>
      <c r="R16" s="39"/>
      <c r="S16" s="40"/>
      <c r="T16" s="40"/>
      <c r="U16" s="40"/>
      <c r="V16" s="41"/>
      <c r="W16" s="65"/>
      <c r="X16" s="39"/>
      <c r="Y16" s="40"/>
      <c r="Z16" s="40"/>
      <c r="AA16" s="40"/>
      <c r="AB16" s="41"/>
      <c r="AC16" s="41"/>
      <c r="AE16" s="123" t="s">
        <v>656</v>
      </c>
      <c r="AF16" s="123" t="s">
        <v>657</v>
      </c>
      <c r="AG16" s="123" t="s">
        <v>658</v>
      </c>
      <c r="AH16" s="123" t="s">
        <v>659</v>
      </c>
      <c r="AJ16" s="64" t="s">
        <v>584</v>
      </c>
      <c r="AK16" s="164" t="s">
        <v>660</v>
      </c>
      <c r="AL16" s="165" t="s">
        <v>661</v>
      </c>
      <c r="AM16" s="147"/>
      <c r="AN16" s="1"/>
      <c r="AO16" s="1"/>
      <c r="AP16" s="228"/>
      <c r="AQ16" s="228"/>
      <c r="AR16" s="228"/>
      <c r="AS16" s="1"/>
      <c r="AT16" s="504"/>
      <c r="AU16" s="231" t="str">
        <f t="shared" ref="AU16:AU23" si="4">IF(D16&lt;&gt;0,D16,"")</f>
        <v/>
      </c>
      <c r="AV16" s="505" t="s">
        <v>573</v>
      </c>
      <c r="AW16" s="506"/>
      <c r="AX16" s="505" t="s">
        <v>662</v>
      </c>
      <c r="AY16" s="506"/>
      <c r="AZ16" s="505" t="s">
        <v>575</v>
      </c>
      <c r="BA16" s="506"/>
      <c r="BB16" s="505" t="s">
        <v>576</v>
      </c>
      <c r="BC16" s="506"/>
      <c r="BD16" s="505" t="s">
        <v>577</v>
      </c>
      <c r="BE16" s="506"/>
      <c r="BF16" s="505" t="s">
        <v>578</v>
      </c>
      <c r="BG16" s="506"/>
      <c r="BH16" s="1"/>
      <c r="BI16" s="265">
        <f ca="1">'Master Control'!AA47</f>
        <v>0</v>
      </c>
      <c r="BJ16" s="266" t="str">
        <f>Filter_Business_Line_Main</f>
        <v>(select)</v>
      </c>
      <c r="BK16" s="267"/>
      <c r="BL16" s="267"/>
      <c r="BM16" s="267"/>
      <c r="BN16" s="267"/>
      <c r="BO16" s="267"/>
      <c r="BP16" s="267"/>
      <c r="BQ16" s="274"/>
      <c r="BR16" s="265">
        <f ca="1">'Master Control'!AJ47</f>
        <v>0</v>
      </c>
      <c r="BS16" s="275" t="str">
        <f>Filter_Business_Line_Sub</f>
        <v>(none)</v>
      </c>
      <c r="BT16" s="274"/>
      <c r="BU16" s="274"/>
      <c r="BV16" s="274"/>
      <c r="BW16" s="274"/>
      <c r="BX16" s="274"/>
      <c r="BY16" s="274"/>
      <c r="BZ16" s="274"/>
      <c r="CA16" s="274"/>
      <c r="CB16" s="274"/>
      <c r="CC16" s="274"/>
      <c r="CD16" s="274"/>
      <c r="CE16" s="274"/>
      <c r="CF16" s="274"/>
      <c r="CG16" s="274"/>
      <c r="CH16" s="274"/>
      <c r="CI16" s="274"/>
      <c r="CJ16" s="274"/>
      <c r="CK16" s="274"/>
      <c r="CL16" s="274"/>
      <c r="CM16" s="274"/>
      <c r="CN16" s="265">
        <f ca="1">'Master Control'!BF47</f>
        <v>0</v>
      </c>
      <c r="CO16" s="275" t="str">
        <f>Filter_Phase</f>
        <v>(select)</v>
      </c>
      <c r="CQ16" s="274"/>
      <c r="CR16" s="274"/>
      <c r="CS16" s="274"/>
      <c r="CT16" s="274"/>
      <c r="CU16" s="274"/>
      <c r="CV16" s="265">
        <f>SUM(CW16:DE16)</f>
        <v>0</v>
      </c>
      <c r="CW16" s="276">
        <f>'Master Control'!BO47</f>
        <v>0</v>
      </c>
      <c r="CX16" s="276">
        <f>'Master Control'!BP47</f>
        <v>0</v>
      </c>
      <c r="CY16" s="276">
        <f>'Master Control'!BQ47</f>
        <v>0</v>
      </c>
      <c r="CZ16" s="276">
        <f>'Master Control'!BR47</f>
        <v>0</v>
      </c>
      <c r="DA16" s="276">
        <f>'Master Control'!BS47</f>
        <v>0</v>
      </c>
      <c r="DB16" s="276">
        <f>'Master Control'!BT47</f>
        <v>0</v>
      </c>
      <c r="DC16" s="276">
        <f>'Master Control'!BU47</f>
        <v>0</v>
      </c>
      <c r="DD16" s="276">
        <f>'Master Control'!BV47</f>
        <v>0</v>
      </c>
      <c r="DE16" s="276">
        <f>'Master Control'!BW47</f>
        <v>0</v>
      </c>
      <c r="DF16" s="274"/>
      <c r="DG16" s="274"/>
      <c r="DH16" s="265">
        <f ca="1">'Master Control'!BZ47</f>
        <v>0</v>
      </c>
      <c r="DI16" s="275" t="str">
        <f>Filter_Size</f>
        <v>(select)</v>
      </c>
      <c r="DJ16" s="274"/>
      <c r="DK16" s="274"/>
      <c r="DL16" s="274"/>
      <c r="DM16" s="265">
        <f ca="1">'Master Control'!CE47</f>
        <v>0</v>
      </c>
      <c r="DN16" s="275" t="str">
        <f>Filter_Contract</f>
        <v>(select)</v>
      </c>
      <c r="DO16" s="274"/>
      <c r="DP16" s="274"/>
      <c r="DQ16" s="274"/>
      <c r="DR16" s="265">
        <f>'Master Control'!CJ47</f>
        <v>0</v>
      </c>
      <c r="DS16" s="275" t="str">
        <f>Filter_Corporate_Risk</f>
        <v>(select)</v>
      </c>
      <c r="DT16" s="274"/>
      <c r="DU16" s="274"/>
      <c r="DV16" s="274"/>
      <c r="DW16" s="265">
        <f>'Master Control'!CO47</f>
        <v>0</v>
      </c>
      <c r="DX16" s="275" t="str">
        <f>Filter_Distributed_Execution</f>
        <v>(select)</v>
      </c>
      <c r="DY16" s="274"/>
      <c r="DZ16" s="274"/>
      <c r="EA16" s="274"/>
      <c r="EB16" s="265">
        <f>'Master Control'!CT47</f>
        <v>0</v>
      </c>
      <c r="EC16" s="275" t="str">
        <f>Filter_Joint_Venture</f>
        <v>(select)</v>
      </c>
      <c r="ED16" s="274"/>
      <c r="EE16" s="274"/>
      <c r="EF16" s="274"/>
      <c r="EG16" s="265">
        <f>'Master Control'!CY47</f>
        <v>0</v>
      </c>
      <c r="EH16" s="275" t="str">
        <f>Filter_Modularization</f>
        <v>(select)</v>
      </c>
      <c r="EI16" s="274"/>
      <c r="EJ16" s="274"/>
      <c r="EK16" s="274"/>
      <c r="EL16" s="265">
        <f>'Master Control'!DD47</f>
        <v>0</v>
      </c>
      <c r="EM16" s="275" t="str">
        <f>Filter_Fluor_Entities</f>
        <v>(select)</v>
      </c>
      <c r="EN16" s="274"/>
      <c r="EO16" s="274"/>
      <c r="EP16" s="201"/>
      <c r="EQ16" s="277" t="s">
        <v>663</v>
      </c>
      <c r="ER16" s="277" t="s">
        <v>664</v>
      </c>
      <c r="ES16" s="277" t="s">
        <v>665</v>
      </c>
      <c r="ET16" s="277" t="s">
        <v>666</v>
      </c>
      <c r="EU16" s="277" t="s">
        <v>667</v>
      </c>
      <c r="EV16" s="277" t="s">
        <v>668</v>
      </c>
      <c r="EW16" s="277" t="s">
        <v>669</v>
      </c>
      <c r="EX16" s="277" t="s">
        <v>670</v>
      </c>
      <c r="EY16" s="277" t="s">
        <v>671</v>
      </c>
      <c r="EZ16" s="277" t="s">
        <v>672</v>
      </c>
      <c r="FA16" s="277" t="s">
        <v>673</v>
      </c>
      <c r="FF16" s="228"/>
      <c r="FG16" s="281"/>
      <c r="FH16" s="281"/>
      <c r="FI16" s="281"/>
      <c r="FJ16" s="281"/>
      <c r="FK16" s="281"/>
      <c r="FL16" s="281"/>
    </row>
    <row r="17" spans="1:168" ht="6" customHeight="1" x14ac:dyDescent="0.25">
      <c r="A17" s="28" t="s">
        <v>526</v>
      </c>
      <c r="C17" s="92"/>
      <c r="D17" s="3"/>
      <c r="E17" s="82"/>
      <c r="F17" s="191"/>
      <c r="G17" s="154"/>
      <c r="H17" s="187"/>
      <c r="I17" s="192"/>
      <c r="J17" s="94"/>
      <c r="K17" s="192"/>
      <c r="L17" s="507"/>
      <c r="M17" s="507"/>
      <c r="N17" s="507"/>
      <c r="O17" s="507"/>
      <c r="Q17" s="1"/>
      <c r="AE17" s="11"/>
      <c r="AF17" s="122"/>
      <c r="AG17" s="124" t="b">
        <f>AG18</f>
        <v>1</v>
      </c>
      <c r="AH17" s="124"/>
      <c r="AI17" s="168"/>
      <c r="AJ17" s="166"/>
      <c r="AK17" s="166"/>
      <c r="AL17" s="167"/>
      <c r="AM17" s="1"/>
      <c r="AN17" s="1"/>
      <c r="AO17" s="1"/>
      <c r="AP17" s="228"/>
      <c r="AQ17" s="228"/>
      <c r="AR17" s="228"/>
      <c r="AS17" s="1"/>
      <c r="AT17" s="230" t="str">
        <f t="shared" ref="AT17:AT22" si="5">IF(AG17&lt;&gt;TRUE,FALSE,"")</f>
        <v/>
      </c>
      <c r="AU17" s="231" t="str">
        <f t="shared" si="4"/>
        <v/>
      </c>
      <c r="AV17" s="227"/>
      <c r="AW17" s="230" t="str">
        <f>AW18</f>
        <v/>
      </c>
      <c r="AX17" s="227"/>
      <c r="AY17" s="230" t="str">
        <f>AY18</f>
        <v/>
      </c>
      <c r="AZ17" s="227"/>
      <c r="BA17" s="230" t="str">
        <f>BA18</f>
        <v/>
      </c>
      <c r="BB17" s="227"/>
      <c r="BC17" s="230" t="str">
        <f>BC18</f>
        <v/>
      </c>
      <c r="BD17" s="227"/>
      <c r="BE17" s="230" t="str">
        <f>BE18</f>
        <v/>
      </c>
      <c r="BF17" s="227"/>
      <c r="BG17" s="230" t="str">
        <f>BG18</f>
        <v/>
      </c>
      <c r="BH17" s="1"/>
      <c r="FE17" t="str">
        <f ca="1">FE18</f>
        <v>Hide</v>
      </c>
      <c r="FF17" s="228"/>
      <c r="FG17" s="281"/>
      <c r="FH17" s="281"/>
      <c r="FI17" s="281"/>
      <c r="FJ17" s="281"/>
      <c r="FK17" s="281"/>
      <c r="FL17" s="281"/>
    </row>
    <row r="18" spans="1:168" ht="39.6" x14ac:dyDescent="0.25">
      <c r="A18" s="28" t="s">
        <v>526</v>
      </c>
      <c r="C18" s="176" t="s">
        <v>558</v>
      </c>
      <c r="D18" s="316" t="str">
        <f>IF(Cklst_Style=4,IF(FIND("--",$C$3)=11,MID($C$3,9,1)&amp;"."&amp;AI18,MID($C$3,9,2)&amp;"."&amp;AI18),IF(FIND("--",$C$3)=9,MID($C$3,7,1)&amp;"."&amp;AI18,MID($C$3,7,2)&amp;"."&amp;AI18))</f>
        <v>9.1</v>
      </c>
      <c r="E18" s="484" t="s">
        <v>847</v>
      </c>
      <c r="F18" s="177"/>
      <c r="G18" s="508" t="s">
        <v>203</v>
      </c>
      <c r="H18" s="181"/>
      <c r="I18" s="151" t="s">
        <v>216</v>
      </c>
      <c r="J18" s="143"/>
      <c r="K18" s="192"/>
      <c r="L18" s="482"/>
      <c r="M18" s="482"/>
      <c r="N18" s="482"/>
      <c r="O18" s="482"/>
      <c r="Q18" s="1"/>
      <c r="R18" s="171"/>
      <c r="S18" s="171"/>
      <c r="T18" s="171"/>
      <c r="U18" s="171"/>
      <c r="AE18" s="11" t="b">
        <f>IF(F18=CHAR(80),TRUE,FALSE)</f>
        <v>0</v>
      </c>
      <c r="AF18" s="122" t="b">
        <f>IF(H18=CHAR(80),TRUE,FALSE)</f>
        <v>0</v>
      </c>
      <c r="AG18" s="12" t="b">
        <f>IF(OR(C18=CHAR(80),C18="."),TRUE,FALSE)</f>
        <v>1</v>
      </c>
      <c r="AH18" s="218">
        <v>0</v>
      </c>
      <c r="AI18" s="169">
        <v>1</v>
      </c>
      <c r="AJ18" s="160"/>
      <c r="AK18" s="160" t="b">
        <v>1</v>
      </c>
      <c r="AL18" s="161"/>
      <c r="AM18" s="1"/>
      <c r="AN18" s="1"/>
      <c r="AO18" s="1"/>
      <c r="AP18" s="228"/>
      <c r="AQ18" s="228"/>
      <c r="AR18" s="228"/>
      <c r="AS18" s="1"/>
      <c r="AT18" s="230" t="str">
        <f t="shared" si="5"/>
        <v/>
      </c>
      <c r="AU18" s="231" t="str">
        <f t="shared" si="4"/>
        <v>9.1</v>
      </c>
      <c r="AV18" s="318"/>
      <c r="AW18" s="230" t="str">
        <f>IF(AND(Setup_Flag=1,AV18="",$C18=""),FALSE,"")</f>
        <v/>
      </c>
      <c r="AX18" s="318"/>
      <c r="AY18" s="230" t="str">
        <f>IF(AND(MR2_Flag=1,AX18="",$C18=""),FALSE,"")</f>
        <v/>
      </c>
      <c r="AZ18" s="318"/>
      <c r="BA18" s="230" t="str">
        <f>IF(AND(DP_Flag=1,AZ18="",$C18=""),FALSE,"")</f>
        <v/>
      </c>
      <c r="BB18" s="318"/>
      <c r="BC18" s="230" t="str">
        <f>IF(AND(SS_Flag=1,BB18="",$C18=""),FALSE,"")</f>
        <v/>
      </c>
      <c r="BD18" s="318"/>
      <c r="BE18" s="230" t="str">
        <f>IF(AND(SP_Flag=1,BD18="",$C18=""),FALSE,"")</f>
        <v/>
      </c>
      <c r="BF18" s="318"/>
      <c r="BG18" s="230" t="str">
        <f>IF(AND(FM_Flag=1,BF18="",$C18=""),FALSE,"")</f>
        <v/>
      </c>
      <c r="BH18" s="1"/>
      <c r="BI18" s="268"/>
      <c r="BJ18" s="269" t="s">
        <v>675</v>
      </c>
      <c r="BK18" s="269" t="s">
        <v>675</v>
      </c>
      <c r="BL18" s="269" t="s">
        <v>675</v>
      </c>
      <c r="BM18" s="269" t="s">
        <v>675</v>
      </c>
      <c r="BN18" s="269" t="s">
        <v>675</v>
      </c>
      <c r="BO18" s="269" t="s">
        <v>675</v>
      </c>
      <c r="BP18" s="270" t="str">
        <f ca="1">IF(OR(BI$16=0,BR$16&lt;&gt;0),"",IF(OFFSET(BI18,0,BI$16)="Y",1,IF(OFFSET(BI18,0,BI$16)="N",0,"")))</f>
        <v/>
      </c>
      <c r="BQ18" s="278"/>
      <c r="BR18" s="268"/>
      <c r="BS18" s="269" t="s">
        <v>675</v>
      </c>
      <c r="BT18" s="269" t="s">
        <v>675</v>
      </c>
      <c r="BU18" s="269" t="s">
        <v>675</v>
      </c>
      <c r="BV18" s="269" t="s">
        <v>675</v>
      </c>
      <c r="BW18" s="269" t="s">
        <v>675</v>
      </c>
      <c r="BX18" s="269" t="s">
        <v>675</v>
      </c>
      <c r="BY18" s="269" t="s">
        <v>675</v>
      </c>
      <c r="BZ18" s="269" t="s">
        <v>675</v>
      </c>
      <c r="CA18" s="269" t="s">
        <v>675</v>
      </c>
      <c r="CB18" s="269" t="s">
        <v>675</v>
      </c>
      <c r="CC18" s="269" t="s">
        <v>675</v>
      </c>
      <c r="CD18" s="269" t="s">
        <v>675</v>
      </c>
      <c r="CE18" s="269" t="s">
        <v>675</v>
      </c>
      <c r="CF18" s="269" t="s">
        <v>675</v>
      </c>
      <c r="CG18" s="269" t="s">
        <v>675</v>
      </c>
      <c r="CH18" s="269" t="s">
        <v>675</v>
      </c>
      <c r="CI18" s="269" t="s">
        <v>675</v>
      </c>
      <c r="CJ18" s="269" t="s">
        <v>675</v>
      </c>
      <c r="CK18" s="269" t="s">
        <v>675</v>
      </c>
      <c r="CL18" s="270" t="str">
        <f ca="1">IF(BR$16=0,"",IF(OFFSET(BR18,0,BR$16)="Y",1,IF(OFFSET(BR18,0,BR$16)="N",0,"")))</f>
        <v/>
      </c>
      <c r="CM18" s="278"/>
      <c r="CN18" s="268"/>
      <c r="CO18" s="269" t="s">
        <v>675</v>
      </c>
      <c r="CP18" s="269" t="s">
        <v>675</v>
      </c>
      <c r="CQ18" s="269" t="s">
        <v>675</v>
      </c>
      <c r="CR18" s="269" t="s">
        <v>675</v>
      </c>
      <c r="CS18" s="269" t="s">
        <v>675</v>
      </c>
      <c r="CT18" s="270" t="str">
        <f ca="1">IF(OR(CN$16=0,CW$16&lt;&gt;0),"",IF(CW$16=1,0,IF(OFFSET(CN18,0,CN$16)="Y",1,IF(OFFSET(CN18,0,CN$16)="N",0,""))))</f>
        <v/>
      </c>
      <c r="CU18" s="188"/>
      <c r="CV18" s="268"/>
      <c r="CW18" s="269" t="s">
        <v>675</v>
      </c>
      <c r="CX18" s="269" t="s">
        <v>675</v>
      </c>
      <c r="CY18" s="269" t="s">
        <v>675</v>
      </c>
      <c r="CZ18" s="269" t="s">
        <v>675</v>
      </c>
      <c r="DA18" s="269" t="s">
        <v>675</v>
      </c>
      <c r="DB18" s="269" t="s">
        <v>675</v>
      </c>
      <c r="DC18" s="269" t="s">
        <v>675</v>
      </c>
      <c r="DD18" s="269" t="s">
        <v>675</v>
      </c>
      <c r="DE18" s="269" t="s">
        <v>675</v>
      </c>
      <c r="DF18" s="270" t="str">
        <f>IF(CV$16=0,"",IF(OR(AND(CW$16=1,CW18="Y"),AND(CX$16=1,CX18="Y"),AND(CY$16=1,CY18="Y"),AND(CZ$16=1,CZ18="Y"),AND(DA$16=1,DA18="Y"),AND(DB$16=1,DB18="Y"),AND(DC$16=1,DC18="Y"),AND(DD$16=1,DD18="Y"),AND(DE$16=1,DE18="Y")),1,IF(OR(AND(CW$16=1,CW18="N"),AND(CX$16=1,CX18="N"),AND(CY$16=1,CY18="N"),AND(CZ$16=1,CZ18="N"),AND(DA$16=1,DA18="N"),AND(DB$16=1,DB18="N"),AND(DC$16=1,DC18="N"),AND(DD$16=1,DD18="N"),AND(DE$16=1,DE18="N")),0,"")))</f>
        <v/>
      </c>
      <c r="DG18" s="188"/>
      <c r="DH18" s="268"/>
      <c r="DI18" s="269" t="s">
        <v>675</v>
      </c>
      <c r="DJ18" s="269" t="s">
        <v>675</v>
      </c>
      <c r="DK18" s="270" t="str">
        <f ca="1">IF(DH$16=0,"",IF(OFFSET(DH18,0,DH$16)="Y",1,IF(OFFSET(DH18,0,DH$16)="N",0,"")))</f>
        <v/>
      </c>
      <c r="DL18" s="188"/>
      <c r="DM18" s="268"/>
      <c r="DN18" s="269" t="s">
        <v>675</v>
      </c>
      <c r="DO18" s="269" t="s">
        <v>675</v>
      </c>
      <c r="DP18" s="270" t="str">
        <f ca="1">IF(DM$16=0,"",IF(OFFSET(DM18,0,DM$16)="Y",1,IF(OFFSET(DM18,0,DM$16)="N",0,"")))</f>
        <v/>
      </c>
      <c r="DQ18" s="188"/>
      <c r="DR18" s="268"/>
      <c r="DS18" s="269" t="s">
        <v>676</v>
      </c>
      <c r="DT18" s="279"/>
      <c r="DU18" s="270" t="str">
        <f ca="1">IF(DR$16=0,"",IF(AND(OFFSET(DR18,0,1)="Y",DS$16="Yes"),1,IF(OFFSET(DR18,0,1)="N",1,0)))</f>
        <v/>
      </c>
      <c r="DV18" s="188"/>
      <c r="DW18" s="268"/>
      <c r="DX18" s="269" t="s">
        <v>676</v>
      </c>
      <c r="DY18" s="279"/>
      <c r="DZ18" s="270" t="str">
        <f ca="1">IF(DW$16=0,"",IF(AND(OFFSET(DW18,0,1)="Y",DX$16="Yes"),1,IF(OFFSET(DW18,0,1)="N",1,0)))</f>
        <v/>
      </c>
      <c r="EA18" s="188"/>
      <c r="EB18" s="268"/>
      <c r="EC18" s="269" t="s">
        <v>676</v>
      </c>
      <c r="ED18" s="279"/>
      <c r="EE18" s="270" t="str">
        <f ca="1">IF(EB$16=0,"",IF(AND(OFFSET(EB18,0,1)="Y",EC$16="Yes"),1,IF(OFFSET(EB18,0,1)="N",1,0)))</f>
        <v/>
      </c>
      <c r="EF18" s="188"/>
      <c r="EG18" s="268"/>
      <c r="EH18" s="269" t="s">
        <v>676</v>
      </c>
      <c r="EI18" s="279"/>
      <c r="EJ18" s="270" t="str">
        <f ca="1">IF(EG$16=0,"",IF(AND(OFFSET(EG18,0,1)="Y",EH$16="Yes"),1,IF(OFFSET(EG18,0,1)="N",1,0)))</f>
        <v/>
      </c>
      <c r="EK18" s="188"/>
      <c r="EL18" s="268"/>
      <c r="EM18" s="269" t="s">
        <v>676</v>
      </c>
      <c r="EN18" s="279"/>
      <c r="EO18" s="270" t="str">
        <f ca="1">IF(EL$16=0,"",IF(AND(OFFSET(EL18,0,1)="Y",EM$16="Yes"),1,IF(OFFSET(EL18,0,1)="N",1,0)))</f>
        <v/>
      </c>
      <c r="EP18" s="271"/>
      <c r="EQ18" s="509" t="str">
        <f ca="1">BP18</f>
        <v/>
      </c>
      <c r="ER18" s="509" t="str">
        <f t="shared" ref="ER18" ca="1" si="6">CL18</f>
        <v/>
      </c>
      <c r="ES18" s="509" t="str">
        <f t="shared" ref="ES18" ca="1" si="7">CT18</f>
        <v/>
      </c>
      <c r="ET18" s="509" t="str">
        <f t="shared" ref="ET18" si="8">DF18</f>
        <v/>
      </c>
      <c r="EU18" s="509" t="str">
        <f t="shared" ref="EU18" ca="1" si="9">DK18</f>
        <v/>
      </c>
      <c r="EV18" s="509" t="str">
        <f t="shared" ref="EV18" ca="1" si="10">DP18</f>
        <v/>
      </c>
      <c r="EW18" s="509" t="str">
        <f t="shared" ref="EW18" ca="1" si="11">DU18</f>
        <v/>
      </c>
      <c r="EX18" s="509" t="str">
        <f t="shared" ref="EX18" ca="1" si="12">DZ18</f>
        <v/>
      </c>
      <c r="EY18" s="509" t="str">
        <f t="shared" ref="EY18" ca="1" si="13">EE18</f>
        <v/>
      </c>
      <c r="EZ18" s="509" t="str">
        <f t="shared" ref="EZ18" ca="1" si="14">EJ18</f>
        <v/>
      </c>
      <c r="FA18" s="509" t="str">
        <f t="shared" ref="FA18" ca="1" si="15">EO18</f>
        <v/>
      </c>
      <c r="FC18" s="509">
        <f t="shared" ref="FC18" ca="1" si="16">COUNTA(EQ18:FA18)-COUNTBLANK(EQ18:FA18)</f>
        <v>0</v>
      </c>
      <c r="FD18" s="280">
        <f t="shared" ref="FD18" ca="1" si="17">SUM(EQ18:FA18)</f>
        <v>0</v>
      </c>
      <c r="FE18" s="280" t="str">
        <f t="shared" ref="FE18" ca="1" si="18">IF(AND(FC18=FD18,FD18&gt;0),"Show","Hide")</f>
        <v>Hide</v>
      </c>
      <c r="FF18" s="228"/>
      <c r="FG18" s="281"/>
      <c r="FH18" s="281"/>
      <c r="FI18" s="281"/>
      <c r="FJ18" s="281"/>
      <c r="FK18" s="281"/>
      <c r="FL18" s="281"/>
    </row>
    <row r="19" spans="1:168" ht="6" customHeight="1" x14ac:dyDescent="0.25">
      <c r="A19" s="28" t="s">
        <v>526</v>
      </c>
      <c r="C19" s="93"/>
      <c r="D19" s="128"/>
      <c r="E19" s="86"/>
      <c r="F19" s="195"/>
      <c r="G19" s="153"/>
      <c r="H19" s="182"/>
      <c r="I19" s="196"/>
      <c r="J19" s="96"/>
      <c r="K19" s="196"/>
      <c r="L19" s="127"/>
      <c r="M19" s="127"/>
      <c r="N19" s="127"/>
      <c r="O19" s="127"/>
      <c r="Q19" s="1"/>
      <c r="AE19" s="11"/>
      <c r="AF19" s="122"/>
      <c r="AG19" s="12" t="b">
        <f>AG18</f>
        <v>1</v>
      </c>
      <c r="AH19" s="12"/>
      <c r="AI19" s="168"/>
      <c r="AJ19" s="166"/>
      <c r="AK19" s="166"/>
      <c r="AL19" s="167"/>
      <c r="AM19" s="1"/>
      <c r="AN19" s="1"/>
      <c r="AO19" s="1"/>
      <c r="AP19" s="228"/>
      <c r="AQ19" s="228"/>
      <c r="AR19" s="228"/>
      <c r="AS19" s="1"/>
      <c r="AT19" s="230" t="str">
        <f t="shared" si="5"/>
        <v/>
      </c>
      <c r="AU19" s="231" t="str">
        <f t="shared" si="4"/>
        <v/>
      </c>
      <c r="AV19" s="227"/>
      <c r="AW19" s="230" t="str">
        <f>AW18</f>
        <v/>
      </c>
      <c r="AX19" s="227"/>
      <c r="AY19" s="230" t="str">
        <f>AY18</f>
        <v/>
      </c>
      <c r="AZ19" s="227"/>
      <c r="BA19" s="230" t="str">
        <f>BA18</f>
        <v/>
      </c>
      <c r="BB19" s="227"/>
      <c r="BC19" s="230" t="str">
        <f>BC18</f>
        <v/>
      </c>
      <c r="BD19" s="227"/>
      <c r="BE19" s="230" t="str">
        <f>BE18</f>
        <v/>
      </c>
      <c r="BF19" s="227"/>
      <c r="BG19" s="230" t="str">
        <f>BG18</f>
        <v/>
      </c>
      <c r="BH19" s="1"/>
      <c r="FE19" t="str">
        <f ca="1">FE18</f>
        <v>Hide</v>
      </c>
      <c r="FF19" s="228"/>
      <c r="FG19" s="281"/>
      <c r="FH19" s="281"/>
      <c r="FI19" s="281"/>
      <c r="FJ19" s="281"/>
      <c r="FK19" s="281"/>
      <c r="FL19" s="281"/>
    </row>
    <row r="20" spans="1:168" ht="6" customHeight="1" x14ac:dyDescent="0.25">
      <c r="A20" s="28" t="s">
        <v>526</v>
      </c>
      <c r="C20" s="92"/>
      <c r="D20" s="3"/>
      <c r="E20" s="82"/>
      <c r="F20" s="592"/>
      <c r="G20" s="579"/>
      <c r="H20" s="579"/>
      <c r="I20" s="593"/>
      <c r="J20" s="94"/>
      <c r="K20" s="192"/>
      <c r="L20" s="507"/>
      <c r="M20" s="507"/>
      <c r="N20" s="507"/>
      <c r="O20" s="507"/>
      <c r="Q20" s="1"/>
      <c r="AE20" s="11"/>
      <c r="AF20" s="122"/>
      <c r="AG20" s="124" t="b">
        <f>AG21</f>
        <v>1</v>
      </c>
      <c r="AH20" s="124"/>
      <c r="AI20" s="168"/>
      <c r="AJ20" s="166"/>
      <c r="AK20" s="166"/>
      <c r="AL20" s="167"/>
      <c r="AM20" s="1"/>
      <c r="AN20" s="1"/>
      <c r="AO20" s="1"/>
      <c r="AP20" s="1"/>
      <c r="AQ20" s="1"/>
      <c r="AR20" s="1"/>
      <c r="AS20" s="1"/>
      <c r="AT20" s="230" t="str">
        <f t="shared" si="5"/>
        <v/>
      </c>
      <c r="AU20" s="231" t="str">
        <f t="shared" si="4"/>
        <v/>
      </c>
      <c r="AV20" s="227"/>
      <c r="AW20" s="230" t="str">
        <f>AW21</f>
        <v/>
      </c>
      <c r="AX20" s="227"/>
      <c r="AY20" s="230" t="str">
        <f>AY21</f>
        <v/>
      </c>
      <c r="AZ20" s="227"/>
      <c r="BA20" s="230" t="str">
        <f>BA21</f>
        <v/>
      </c>
      <c r="BB20" s="227"/>
      <c r="BC20" s="230" t="str">
        <f>BC21</f>
        <v/>
      </c>
      <c r="BD20" s="227"/>
      <c r="BE20" s="230" t="str">
        <f>BE21</f>
        <v/>
      </c>
      <c r="BF20" s="227"/>
      <c r="BG20" s="230" t="str">
        <f>BG21</f>
        <v/>
      </c>
      <c r="BH20" s="1"/>
      <c r="FE20" s="90" t="str">
        <f ca="1">FE21</f>
        <v>Hide</v>
      </c>
      <c r="FF20" s="228"/>
      <c r="FG20" s="281"/>
      <c r="FH20" s="281"/>
      <c r="FI20" s="281"/>
      <c r="FJ20" s="281"/>
      <c r="FK20" s="281"/>
      <c r="FL20" s="281"/>
    </row>
    <row r="21" spans="1:168" ht="26.4" x14ac:dyDescent="0.25">
      <c r="A21" s="28" t="s">
        <v>526</v>
      </c>
      <c r="C21" s="176" t="s">
        <v>558</v>
      </c>
      <c r="D21" s="316" t="str">
        <f>IF(Cklst_Style=4,IF(FIND("--",$C$3)=11,MID($C$3,9,1)&amp;"."&amp;AI21,MID($C$3,9,2)&amp;"."&amp;AI21),IF(FIND("--",$C$3)=9,MID($C$3,7,1)&amp;"."&amp;AI21,MID($C$3,7,2)&amp;"."&amp;AI21))</f>
        <v>9.2</v>
      </c>
      <c r="E21" s="481" t="s">
        <v>749</v>
      </c>
      <c r="F21" s="594"/>
      <c r="G21" s="600"/>
      <c r="H21" s="600"/>
      <c r="I21" s="601"/>
      <c r="J21" s="143"/>
      <c r="K21" s="192"/>
      <c r="L21" s="482"/>
      <c r="M21" s="482"/>
      <c r="N21" s="482"/>
      <c r="O21" s="482"/>
      <c r="Q21" s="1"/>
      <c r="R21" s="171"/>
      <c r="S21" s="171"/>
      <c r="T21" s="171"/>
      <c r="U21" s="171"/>
      <c r="AE21" s="11" t="b">
        <f>IF(F21=CHAR(80),TRUE,FALSE)</f>
        <v>0</v>
      </c>
      <c r="AF21" s="122" t="b">
        <f>IF(H21=CHAR(80),TRUE,FALSE)</f>
        <v>0</v>
      </c>
      <c r="AG21" s="12" t="b">
        <f>IF(OR(C21=CHAR(80),C21="."),TRUE,FALSE)</f>
        <v>1</v>
      </c>
      <c r="AH21" s="218">
        <v>1</v>
      </c>
      <c r="AI21" s="169">
        <v>2</v>
      </c>
      <c r="AJ21" s="160"/>
      <c r="AK21" s="160" t="b">
        <v>1</v>
      </c>
      <c r="AL21" s="161"/>
      <c r="AM21" s="1"/>
      <c r="AN21" s="1"/>
      <c r="AO21" s="1"/>
      <c r="AP21" s="1"/>
      <c r="AQ21" s="1"/>
      <c r="AR21" s="1"/>
      <c r="AS21" s="1"/>
      <c r="AT21" s="230" t="str">
        <f t="shared" si="5"/>
        <v/>
      </c>
      <c r="AU21" s="231" t="str">
        <f t="shared" si="4"/>
        <v>9.2</v>
      </c>
      <c r="AV21" s="318"/>
      <c r="AW21" s="230" t="str">
        <f>IF(AND(Setup_Flag=1,AV21="",$C21=""),FALSE,"")</f>
        <v/>
      </c>
      <c r="AX21" s="318"/>
      <c r="AY21" s="230" t="str">
        <f>IF(AND(MR2_Flag=1,AX21="",$C21=""),FALSE,"")</f>
        <v/>
      </c>
      <c r="AZ21" s="318"/>
      <c r="BA21" s="230" t="str">
        <f>IF(AND(DP_Flag=1,AZ21="",$C21=""),FALSE,"")</f>
        <v/>
      </c>
      <c r="BB21" s="318"/>
      <c r="BC21" s="230" t="str">
        <f>IF(AND(SS_Flag=1,BB21="",$C21=""),FALSE,"")</f>
        <v/>
      </c>
      <c r="BD21" s="318"/>
      <c r="BE21" s="230" t="str">
        <f>IF(AND(SP_Flag=1,BD21="",$C21=""),FALSE,"")</f>
        <v/>
      </c>
      <c r="BF21" s="318"/>
      <c r="BG21" s="230" t="str">
        <f>IF(AND(FM_Flag=1,BF21="",$C21=""),FALSE,"")</f>
        <v/>
      </c>
      <c r="BH21" s="1"/>
      <c r="BI21" s="268"/>
      <c r="BJ21" s="269" t="s">
        <v>675</v>
      </c>
      <c r="BK21" s="269" t="s">
        <v>675</v>
      </c>
      <c r="BL21" s="269" t="s">
        <v>675</v>
      </c>
      <c r="BM21" s="269" t="s">
        <v>675</v>
      </c>
      <c r="BN21" s="269" t="s">
        <v>675</v>
      </c>
      <c r="BO21" s="269" t="s">
        <v>675</v>
      </c>
      <c r="BP21" s="270" t="str">
        <f ca="1">IF(OR(BI$16=0,BR$16&lt;&gt;0),"",IF(OFFSET(BI21,0,BI$16)="Y",1,IF(OFFSET(BI21,0,BI$16)="N",0,"")))</f>
        <v/>
      </c>
      <c r="BQ21" s="278"/>
      <c r="BR21" s="268"/>
      <c r="BS21" s="269" t="s">
        <v>675</v>
      </c>
      <c r="BT21" s="269" t="s">
        <v>675</v>
      </c>
      <c r="BU21" s="269" t="s">
        <v>675</v>
      </c>
      <c r="BV21" s="269" t="s">
        <v>675</v>
      </c>
      <c r="BW21" s="269" t="s">
        <v>675</v>
      </c>
      <c r="BX21" s="269" t="s">
        <v>675</v>
      </c>
      <c r="BY21" s="269" t="s">
        <v>675</v>
      </c>
      <c r="BZ21" s="269" t="s">
        <v>675</v>
      </c>
      <c r="CA21" s="269" t="s">
        <v>675</v>
      </c>
      <c r="CB21" s="269" t="s">
        <v>675</v>
      </c>
      <c r="CC21" s="269" t="s">
        <v>675</v>
      </c>
      <c r="CD21" s="269" t="s">
        <v>675</v>
      </c>
      <c r="CE21" s="269" t="s">
        <v>675</v>
      </c>
      <c r="CF21" s="269" t="s">
        <v>675</v>
      </c>
      <c r="CG21" s="269" t="s">
        <v>675</v>
      </c>
      <c r="CH21" s="269" t="s">
        <v>675</v>
      </c>
      <c r="CI21" s="269" t="s">
        <v>675</v>
      </c>
      <c r="CJ21" s="269" t="s">
        <v>675</v>
      </c>
      <c r="CK21" s="269" t="s">
        <v>675</v>
      </c>
      <c r="CL21" s="270" t="str">
        <f ca="1">IF(BR$16=0,"",IF(OFFSET(BR21,0,BR$16)="Y",1,IF(OFFSET(BR21,0,BR$16)="N",0,"")))</f>
        <v/>
      </c>
      <c r="CM21" s="278"/>
      <c r="CN21" s="268"/>
      <c r="CO21" s="269" t="s">
        <v>675</v>
      </c>
      <c r="CP21" s="269" t="s">
        <v>675</v>
      </c>
      <c r="CQ21" s="269" t="s">
        <v>675</v>
      </c>
      <c r="CR21" s="269" t="s">
        <v>675</v>
      </c>
      <c r="CS21" s="269" t="s">
        <v>675</v>
      </c>
      <c r="CT21" s="270" t="str">
        <f ca="1">IF(OR(CN$16=0,CW$16&lt;&gt;0),"",IF(CW$16=1,0,IF(OFFSET(CN21,0,CN$16)="Y",1,IF(OFFSET(CN21,0,CN$16)="N",0,""))))</f>
        <v/>
      </c>
      <c r="CU21" s="188"/>
      <c r="CV21" s="268"/>
      <c r="CW21" s="269" t="s">
        <v>675</v>
      </c>
      <c r="CX21" s="269" t="s">
        <v>675</v>
      </c>
      <c r="CY21" s="269" t="s">
        <v>675</v>
      </c>
      <c r="CZ21" s="269" t="s">
        <v>675</v>
      </c>
      <c r="DA21" s="269" t="s">
        <v>675</v>
      </c>
      <c r="DB21" s="269" t="s">
        <v>675</v>
      </c>
      <c r="DC21" s="269" t="s">
        <v>675</v>
      </c>
      <c r="DD21" s="269" t="s">
        <v>675</v>
      </c>
      <c r="DE21" s="269" t="s">
        <v>675</v>
      </c>
      <c r="DF21" s="270" t="str">
        <f>IF(CV$16=0,"",IF(OR(AND(CW$16=1,CW21="Y"),AND(CX$16=1,CX21="Y"),AND(CY$16=1,CY21="Y"),AND(CZ$16=1,CZ21="Y"),AND(DA$16=1,DA21="Y"),AND(DB$16=1,DB21="Y"),AND(DC$16=1,DC21="Y"),AND(DD$16=1,DD21="Y"),AND(DE$16=1,DE21="Y")),1,IF(OR(AND(CW$16=1,CW21="N"),AND(CX$16=1,CX21="N"),AND(CY$16=1,CY21="N"),AND(CZ$16=1,CZ21="N"),AND(DA$16=1,DA21="N"),AND(DB$16=1,DB21="N"),AND(DC$16=1,DC21="N"),AND(DD$16=1,DD21="N"),AND(DE$16=1,DE21="N")),0,"")))</f>
        <v/>
      </c>
      <c r="DG21" s="188"/>
      <c r="DH21" s="268"/>
      <c r="DI21" s="269" t="s">
        <v>675</v>
      </c>
      <c r="DJ21" s="269" t="s">
        <v>675</v>
      </c>
      <c r="DK21" s="270" t="str">
        <f ca="1">IF(DH$16=0,"",IF(OFFSET(DH21,0,DH$16)="Y",1,IF(OFFSET(DH21,0,DH$16)="N",0,"")))</f>
        <v/>
      </c>
      <c r="DL21" s="188"/>
      <c r="DM21" s="268"/>
      <c r="DN21" s="269" t="s">
        <v>675</v>
      </c>
      <c r="DO21" s="269" t="s">
        <v>675</v>
      </c>
      <c r="DP21" s="270" t="str">
        <f ca="1">IF(DM$16=0,"",IF(OFFSET(DM21,0,DM$16)="Y",1,IF(OFFSET(DM21,0,DM$16)="N",0,"")))</f>
        <v/>
      </c>
      <c r="DQ21" s="188"/>
      <c r="DR21" s="268"/>
      <c r="DS21" s="269" t="s">
        <v>676</v>
      </c>
      <c r="DT21" s="279"/>
      <c r="DU21" s="270" t="str">
        <f ca="1">IF(DR$16=0,"",IF(AND(OFFSET(DR21,0,1)="Y",DS$16="Yes"),1,IF(OFFSET(DR21,0,1)="N",1,0)))</f>
        <v/>
      </c>
      <c r="DV21" s="188"/>
      <c r="DW21" s="268"/>
      <c r="DX21" s="269" t="s">
        <v>676</v>
      </c>
      <c r="DY21" s="279"/>
      <c r="DZ21" s="270" t="str">
        <f ca="1">IF(DW$16=0,"",IF(AND(OFFSET(DW21,0,1)="Y",DX$16="Yes"),1,IF(OFFSET(DW21,0,1)="N",1,0)))</f>
        <v/>
      </c>
      <c r="EA21" s="188"/>
      <c r="EB21" s="268"/>
      <c r="EC21" s="269" t="s">
        <v>676</v>
      </c>
      <c r="ED21" s="279"/>
      <c r="EE21" s="270" t="str">
        <f ca="1">IF(EB$16=0,"",IF(AND(OFFSET(EB21,0,1)="Y",EC$16="Yes"),1,IF(OFFSET(EB21,0,1)="N",1,0)))</f>
        <v/>
      </c>
      <c r="EF21" s="188"/>
      <c r="EG21" s="268"/>
      <c r="EH21" s="269" t="s">
        <v>676</v>
      </c>
      <c r="EI21" s="279"/>
      <c r="EJ21" s="270" t="str">
        <f ca="1">IF(EG$16=0,"",IF(AND(OFFSET(EG21,0,1)="Y",EH$16="Yes"),1,IF(OFFSET(EG21,0,1)="N",1,0)))</f>
        <v/>
      </c>
      <c r="EK21" s="188"/>
      <c r="EL21" s="268"/>
      <c r="EM21" s="269" t="s">
        <v>676</v>
      </c>
      <c r="EN21" s="279"/>
      <c r="EO21" s="270" t="str">
        <f ca="1">IF(EL$16=0,"",IF(AND(OFFSET(EL21,0,1)="Y",EM$16="Yes"),1,IF(OFFSET(EL21,0,1)="N",1,0)))</f>
        <v/>
      </c>
      <c r="EP21" s="271"/>
      <c r="EQ21" s="509" t="str">
        <f ca="1">BP21</f>
        <v/>
      </c>
      <c r="ER21" s="509" t="str">
        <f t="shared" ref="ER21" ca="1" si="19">CL21</f>
        <v/>
      </c>
      <c r="ES21" s="509" t="str">
        <f t="shared" ref="ES21" ca="1" si="20">CT21</f>
        <v/>
      </c>
      <c r="ET21" s="509" t="str">
        <f t="shared" ref="ET21" si="21">DF21</f>
        <v/>
      </c>
      <c r="EU21" s="509" t="str">
        <f t="shared" ref="EU21" ca="1" si="22">DK21</f>
        <v/>
      </c>
      <c r="EV21" s="509" t="str">
        <f t="shared" ref="EV21" ca="1" si="23">DP21</f>
        <v/>
      </c>
      <c r="EW21" s="509" t="str">
        <f t="shared" ref="EW21" ca="1" si="24">DU21</f>
        <v/>
      </c>
      <c r="EX21" s="509" t="str">
        <f t="shared" ref="EX21" ca="1" si="25">DZ21</f>
        <v/>
      </c>
      <c r="EY21" s="509" t="str">
        <f t="shared" ref="EY21" ca="1" si="26">EE21</f>
        <v/>
      </c>
      <c r="EZ21" s="509" t="str">
        <f t="shared" ref="EZ21" ca="1" si="27">EJ21</f>
        <v/>
      </c>
      <c r="FA21" s="509" t="str">
        <f t="shared" ref="FA21" ca="1" si="28">EO21</f>
        <v/>
      </c>
      <c r="FC21" s="509">
        <f t="shared" ref="FC21" ca="1" si="29">COUNTA(EQ21:FA21)-COUNTBLANK(EQ21:FA21)</f>
        <v>0</v>
      </c>
      <c r="FD21" s="280">
        <f t="shared" ref="FD21" ca="1" si="30">SUM(EQ21:FA21)</f>
        <v>0</v>
      </c>
      <c r="FE21" s="280" t="str">
        <f t="shared" ref="FE21" ca="1" si="31">IF(AND(FC21=FD21,FD21&gt;0),"Show","Hide")</f>
        <v>Hide</v>
      </c>
      <c r="FF21" s="228"/>
      <c r="FG21" s="281"/>
      <c r="FH21" s="281"/>
      <c r="FI21" s="281"/>
      <c r="FJ21" s="281"/>
      <c r="FK21" s="281"/>
      <c r="FL21" s="281"/>
    </row>
    <row r="22" spans="1:168" ht="6" customHeight="1" x14ac:dyDescent="0.25">
      <c r="A22" s="28" t="s">
        <v>526</v>
      </c>
      <c r="C22" s="93"/>
      <c r="D22" s="128"/>
      <c r="E22" s="86"/>
      <c r="F22" s="589"/>
      <c r="G22" s="590"/>
      <c r="H22" s="590"/>
      <c r="I22" s="591"/>
      <c r="J22" s="96"/>
      <c r="K22" s="196"/>
      <c r="L22" s="127"/>
      <c r="M22" s="127"/>
      <c r="N22" s="127"/>
      <c r="O22" s="127"/>
      <c r="Q22" s="1"/>
      <c r="AE22" s="11"/>
      <c r="AF22" s="122"/>
      <c r="AG22" s="12" t="b">
        <f>AG21</f>
        <v>1</v>
      </c>
      <c r="AH22" s="12"/>
      <c r="AI22" s="168"/>
      <c r="AJ22" s="166"/>
      <c r="AK22" s="166"/>
      <c r="AL22" s="167"/>
      <c r="AM22" s="1"/>
      <c r="AN22" s="1"/>
      <c r="AO22" s="1"/>
      <c r="AP22" s="1"/>
      <c r="AQ22" s="1"/>
      <c r="AR22" s="1"/>
      <c r="AS22" s="1"/>
      <c r="AT22" s="230" t="str">
        <f t="shared" si="5"/>
        <v/>
      </c>
      <c r="AU22" s="231" t="str">
        <f t="shared" si="4"/>
        <v/>
      </c>
      <c r="AV22" s="227"/>
      <c r="AW22" s="230" t="str">
        <f>AW21</f>
        <v/>
      </c>
      <c r="AX22" s="227"/>
      <c r="AY22" s="230" t="str">
        <f>AY21</f>
        <v/>
      </c>
      <c r="AZ22" s="227"/>
      <c r="BA22" s="230" t="str">
        <f>BA21</f>
        <v/>
      </c>
      <c r="BB22" s="227"/>
      <c r="BC22" s="230" t="str">
        <f>BC21</f>
        <v/>
      </c>
      <c r="BD22" s="227"/>
      <c r="BE22" s="230" t="str">
        <f>BE21</f>
        <v/>
      </c>
      <c r="BF22" s="227"/>
      <c r="BG22" s="230" t="str">
        <f>BG21</f>
        <v/>
      </c>
      <c r="BH22" s="1"/>
      <c r="FE22" s="90" t="str">
        <f ca="1">FE21</f>
        <v>Hide</v>
      </c>
      <c r="FF22" s="228"/>
      <c r="FG22" s="281"/>
      <c r="FH22" s="281"/>
      <c r="FI22" s="281"/>
      <c r="FJ22" s="281"/>
      <c r="FK22" s="281"/>
      <c r="FL22" s="281"/>
    </row>
    <row r="23" spans="1:168" ht="13.8" thickBot="1" x14ac:dyDescent="0.3">
      <c r="A23" s="494"/>
      <c r="C23" s="602" t="s">
        <v>703</v>
      </c>
      <c r="D23" s="603"/>
      <c r="E23" s="603"/>
      <c r="F23" s="603"/>
      <c r="G23" s="603"/>
      <c r="H23" s="603"/>
      <c r="I23" s="603"/>
      <c r="J23" s="197"/>
      <c r="K23" s="198"/>
      <c r="L23" s="191"/>
      <c r="Q23" s="1"/>
      <c r="AE23" s="13"/>
      <c r="AF23" s="41"/>
      <c r="AG23" s="142"/>
      <c r="AH23" s="142"/>
      <c r="AJ23" s="142"/>
      <c r="AK23" s="162"/>
      <c r="AL23" s="163"/>
      <c r="AM23" s="1"/>
      <c r="AN23" s="1"/>
      <c r="AO23" s="1"/>
      <c r="AP23" s="228"/>
      <c r="AQ23" s="228"/>
      <c r="AR23" s="228"/>
      <c r="AS23" s="1"/>
      <c r="AT23" s="286">
        <v>0</v>
      </c>
      <c r="AU23" s="231" t="str">
        <f t="shared" si="4"/>
        <v/>
      </c>
      <c r="AV23" s="253">
        <f>Setup_Flag</f>
        <v>0</v>
      </c>
      <c r="AW23" s="127"/>
      <c r="AX23" s="253">
        <f>MR2_Flag</f>
        <v>0</v>
      </c>
      <c r="AY23" s="127"/>
      <c r="AZ23" s="253">
        <f>DP_Flag</f>
        <v>0</v>
      </c>
      <c r="BA23" s="127"/>
      <c r="BB23" s="253">
        <f>SS_Flag</f>
        <v>0</v>
      </c>
      <c r="BC23" s="127"/>
      <c r="BD23" s="253">
        <f>SP_Flag</f>
        <v>0</v>
      </c>
      <c r="BE23" s="127"/>
      <c r="BF23" s="253">
        <f>FM_Flag</f>
        <v>0</v>
      </c>
      <c r="BG23" s="127"/>
      <c r="BH23" s="1"/>
      <c r="FF23" s="228"/>
      <c r="FG23" s="281"/>
      <c r="FH23" s="281"/>
      <c r="FI23" s="281"/>
      <c r="FJ23" s="281"/>
      <c r="FK23" s="281"/>
      <c r="FL23" s="281"/>
    </row>
    <row r="24" spans="1:168" ht="6" customHeight="1" x14ac:dyDescent="0.25">
      <c r="A24" s="494"/>
      <c r="C24" s="510"/>
      <c r="D24" s="597"/>
      <c r="E24" s="597"/>
      <c r="F24" s="597"/>
      <c r="G24" s="597"/>
      <c r="H24" s="597"/>
      <c r="I24" s="597"/>
      <c r="J24" s="597"/>
      <c r="K24" s="192"/>
      <c r="Q24" s="1"/>
      <c r="AE24" s="8"/>
      <c r="AG24" s="5"/>
      <c r="AM24" s="1"/>
      <c r="AN24" s="1"/>
      <c r="AO24" s="228"/>
      <c r="AP24" s="228"/>
      <c r="AQ24" s="228"/>
      <c r="AR24" s="228"/>
      <c r="AS24" s="1"/>
      <c r="AT24" s="228"/>
      <c r="AU24" s="228"/>
      <c r="AV24" s="1"/>
      <c r="AW24" s="1"/>
      <c r="AX24" s="1"/>
      <c r="AY24" s="1"/>
      <c r="AZ24" s="1"/>
      <c r="BA24" s="1"/>
      <c r="BB24" s="1"/>
      <c r="BC24" s="1"/>
      <c r="BD24" s="1"/>
      <c r="BE24" s="1"/>
      <c r="BF24" s="1"/>
      <c r="BG24" s="1"/>
      <c r="BH24" s="1"/>
      <c r="FF24" s="228"/>
      <c r="FG24" s="281"/>
      <c r="FH24" s="281"/>
      <c r="FI24" s="281"/>
      <c r="FJ24" s="281"/>
      <c r="FK24" s="281"/>
      <c r="FL24" s="281"/>
    </row>
    <row r="25" spans="1:168" x14ac:dyDescent="0.25">
      <c r="A25" s="28" t="s">
        <v>546</v>
      </c>
      <c r="B25" s="214">
        <v>1</v>
      </c>
      <c r="C25" s="510"/>
      <c r="D25" s="598"/>
      <c r="E25" s="598"/>
      <c r="F25" s="598"/>
      <c r="G25" s="598"/>
      <c r="H25" s="598"/>
      <c r="I25" s="598"/>
      <c r="J25" s="598"/>
      <c r="K25" s="192"/>
      <c r="L25" s="84">
        <f>IF(OR(COUNTBLANK(L16:L23)-1=ROWS(POA:Note_Pad)-2,COUNTIF(L16:L23,"n/a")=ROWS(POA:Note_Pad)-2,COUNTBLANK(L16:L23)-1+COUNTIF(L16:L23,"n/a")=ROWS(POA:Note_Pad)-2),0,1)</f>
        <v>0</v>
      </c>
      <c r="M25" s="84">
        <f>IF(OR(COUNTBLANK(M16:M23)-1=ROWS(POA:Note_Pad)-2,COUNTIF(M16:M23,"n/a")=ROWS(POA:Note_Pad)-2,COUNTBLANK(M16:M23)-1+COUNTIF(M16:M23,"n/a")=ROWS(POA:Note_Pad)-2),0,1)</f>
        <v>0</v>
      </c>
      <c r="N25" s="84">
        <f>IF(OR(COUNTBLANK(N16:N23)-1=ROWS(POA:Note_Pad)-2,COUNTIF(N16:N23,"n/a")=ROWS(POA:Note_Pad)-2,COUNTBLANK(N16:N23)-1+COUNTIF(N16:N23,"n/a")=ROWS(POA:Note_Pad)-2),0,1)</f>
        <v>0</v>
      </c>
      <c r="O25" s="84">
        <f>IF(OR(COUNTBLANK(O16:O23)-1=ROWS(POA:Note_Pad)-2,COUNTIF(O16:O23,"n/a")=ROWS(POA:Note_Pad)-2,COUNTBLANK(O16:O23)-1+COUNTIF(O16:O23,"n/a")=ROWS(POA:Note_Pad)-2),0,1)</f>
        <v>0</v>
      </c>
      <c r="Q25" s="1"/>
      <c r="AM25" s="1"/>
      <c r="AN25" s="157">
        <f>D25</f>
        <v>0</v>
      </c>
      <c r="AO25" s="228"/>
      <c r="AP25" s="228"/>
      <c r="AQ25" s="228"/>
      <c r="AR25" s="228"/>
      <c r="AS25" s="1"/>
      <c r="AT25" s="228"/>
      <c r="AU25" s="228"/>
      <c r="AV25" s="1"/>
      <c r="AW25" s="1"/>
      <c r="AX25" s="1"/>
      <c r="AY25" s="1"/>
      <c r="AZ25" s="1"/>
      <c r="BA25" s="1"/>
      <c r="BB25" s="1"/>
      <c r="BC25" s="1"/>
      <c r="BD25" s="1"/>
      <c r="BE25" s="1"/>
      <c r="BF25" s="1"/>
      <c r="BG25" s="1"/>
      <c r="BH25" s="1"/>
      <c r="FF25" s="228"/>
      <c r="FG25" s="281"/>
      <c r="FH25" s="281"/>
      <c r="FI25" s="281"/>
      <c r="FJ25" s="281"/>
      <c r="FK25" s="281"/>
      <c r="FL25" s="281"/>
    </row>
    <row r="26" spans="1:168" ht="6" customHeight="1" x14ac:dyDescent="0.25">
      <c r="A26" s="494"/>
      <c r="C26" s="511"/>
      <c r="D26" s="599"/>
      <c r="E26" s="599"/>
      <c r="F26" s="599"/>
      <c r="G26" s="599"/>
      <c r="H26" s="599"/>
      <c r="I26" s="599"/>
      <c r="J26" s="599"/>
      <c r="K26" s="196"/>
      <c r="Q26" s="1"/>
      <c r="AM26" s="1"/>
      <c r="AN26" s="1"/>
      <c r="AO26" s="228"/>
      <c r="AP26" s="228"/>
      <c r="AQ26" s="228"/>
      <c r="AR26" s="228"/>
      <c r="AS26" s="1"/>
      <c r="AT26" s="228"/>
      <c r="AU26" s="228"/>
      <c r="AV26" s="1"/>
      <c r="AW26" s="1"/>
      <c r="AX26" s="1"/>
      <c r="AY26" s="1"/>
      <c r="AZ26" s="1"/>
      <c r="BA26" s="1"/>
      <c r="BB26" s="1"/>
      <c r="BC26" s="1"/>
      <c r="BD26" s="1"/>
      <c r="BE26" s="1"/>
      <c r="BF26" s="1"/>
      <c r="BG26" s="1"/>
      <c r="BH26" s="1"/>
      <c r="FF26" s="228"/>
      <c r="FG26" s="281"/>
      <c r="FH26" s="281"/>
      <c r="FI26" s="281"/>
      <c r="FJ26" s="281"/>
      <c r="FK26" s="281"/>
      <c r="FL26" s="281"/>
    </row>
    <row r="27" spans="1:168" x14ac:dyDescent="0.25">
      <c r="A27" s="494"/>
      <c r="C27" s="62"/>
      <c r="D27" s="62"/>
      <c r="E27" s="62"/>
      <c r="F27" s="62"/>
      <c r="G27" s="62"/>
      <c r="H27" s="62"/>
      <c r="I27" s="62"/>
      <c r="J27" s="62"/>
      <c r="Q27" s="1"/>
      <c r="AM27" s="1"/>
      <c r="AN27" s="1"/>
      <c r="AO27" s="228"/>
      <c r="AP27" s="228"/>
      <c r="AQ27" s="228"/>
      <c r="AR27" s="228"/>
      <c r="AS27" s="1"/>
      <c r="AT27" s="228"/>
      <c r="AU27" s="228"/>
      <c r="AV27" s="1"/>
      <c r="AW27" s="1"/>
      <c r="AX27" s="1"/>
      <c r="AY27" s="1"/>
      <c r="AZ27" s="1"/>
      <c r="BA27" s="1"/>
      <c r="BB27" s="1"/>
      <c r="BC27" s="1"/>
      <c r="BD27" s="1"/>
      <c r="BE27" s="1"/>
      <c r="BF27" s="1"/>
      <c r="BG27" s="1"/>
      <c r="BH27" s="1"/>
      <c r="FF27" s="228"/>
      <c r="FG27" s="281"/>
      <c r="FH27" s="281"/>
      <c r="FI27" s="281"/>
      <c r="FJ27" s="281"/>
      <c r="FK27" s="281"/>
      <c r="FL27" s="281"/>
    </row>
    <row r="28" spans="1:168" ht="4.2" customHeight="1" x14ac:dyDescent="0.25">
      <c r="A28" s="494"/>
      <c r="B28" s="1"/>
      <c r="C28" s="1"/>
      <c r="D28" s="2"/>
      <c r="E28" s="2"/>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228"/>
      <c r="AP28" s="228"/>
      <c r="AQ28" s="228"/>
      <c r="AR28" s="228"/>
      <c r="AS28" s="1"/>
      <c r="AT28" s="228"/>
      <c r="AU28" s="228"/>
      <c r="AV28" s="1"/>
      <c r="AW28" s="1"/>
      <c r="AX28" s="1"/>
      <c r="AY28" s="1"/>
      <c r="AZ28" s="1"/>
      <c r="BA28" s="1"/>
      <c r="BB28" s="1"/>
      <c r="BC28" s="1"/>
      <c r="BD28" s="1"/>
      <c r="BE28" s="1"/>
      <c r="BF28" s="1"/>
      <c r="BG28" s="1"/>
      <c r="BH28" s="1"/>
      <c r="BI28" s="1"/>
      <c r="BJ28" s="228"/>
      <c r="BK28" s="228"/>
      <c r="BL28" s="1"/>
      <c r="BM28" s="1"/>
      <c r="BN28" s="1"/>
      <c r="BO28" s="1"/>
      <c r="BP28" s="1"/>
      <c r="BQ28" s="1"/>
      <c r="BR28" s="1"/>
      <c r="BS28" s="1"/>
      <c r="BT28" s="1"/>
      <c r="BU28" s="1"/>
      <c r="BV28" s="1"/>
      <c r="BW28" s="1"/>
      <c r="BX28" s="1"/>
      <c r="BY28" s="1"/>
      <c r="BZ28" s="1"/>
      <c r="CA28" s="281"/>
      <c r="CB28" s="281"/>
      <c r="CC28" s="281"/>
      <c r="CD28" s="281"/>
      <c r="CE28" s="281"/>
      <c r="CF28" s="281"/>
      <c r="CG28" s="281"/>
      <c r="CH28" s="281"/>
      <c r="CI28" s="281"/>
      <c r="CJ28" s="281"/>
      <c r="CK28" s="281"/>
      <c r="CL28" s="281"/>
      <c r="CM28" s="281"/>
      <c r="CN28" s="281"/>
      <c r="CO28" s="281"/>
      <c r="CP28" s="281"/>
      <c r="CQ28" s="281"/>
      <c r="CR28" s="281"/>
      <c r="CS28" s="281"/>
      <c r="CT28" s="281"/>
      <c r="CU28" s="281"/>
      <c r="CV28" s="281"/>
      <c r="CW28" s="281"/>
      <c r="CX28" s="281"/>
      <c r="CY28" s="281"/>
      <c r="CZ28" s="281"/>
      <c r="DA28" s="281"/>
      <c r="DB28" s="281"/>
      <c r="DC28" s="281"/>
      <c r="DD28" s="281"/>
      <c r="DE28" s="281"/>
      <c r="DF28" s="281"/>
      <c r="DG28" s="281"/>
      <c r="DH28" s="281"/>
      <c r="DI28" s="281"/>
      <c r="DJ28" s="281"/>
      <c r="DK28" s="281"/>
      <c r="DL28" s="281"/>
      <c r="DM28" s="281"/>
      <c r="DN28" s="281"/>
      <c r="DO28" s="281"/>
      <c r="DP28" s="281"/>
      <c r="DQ28" s="281"/>
      <c r="DR28" s="281"/>
      <c r="DS28" s="281"/>
      <c r="DT28" s="281"/>
      <c r="DU28" s="281"/>
      <c r="DV28" s="281"/>
      <c r="DW28" s="281"/>
      <c r="DX28" s="281"/>
      <c r="DY28" s="281"/>
      <c r="DZ28" s="281"/>
      <c r="EA28" s="281"/>
      <c r="EB28" s="281"/>
      <c r="EC28" s="281"/>
      <c r="ED28" s="281"/>
      <c r="EE28" s="281"/>
      <c r="EF28" s="281"/>
      <c r="EG28" s="281"/>
      <c r="EH28" s="281"/>
      <c r="EI28" s="281"/>
      <c r="EJ28" s="281"/>
      <c r="EK28" s="281"/>
      <c r="EL28" s="281"/>
      <c r="EM28" s="281"/>
      <c r="EN28" s="281"/>
      <c r="EO28" s="281"/>
      <c r="EP28" s="281"/>
      <c r="EQ28" s="281"/>
      <c r="ER28" s="281"/>
      <c r="ES28" s="281"/>
      <c r="ET28" s="281"/>
      <c r="EU28" s="281"/>
      <c r="EV28" s="281"/>
      <c r="EW28" s="281"/>
      <c r="EX28" s="281"/>
      <c r="EY28" s="281"/>
      <c r="EZ28" s="281"/>
      <c r="FA28" s="281"/>
      <c r="FB28" s="281"/>
      <c r="FC28" s="281"/>
      <c r="FD28" s="281"/>
      <c r="FE28" s="281"/>
      <c r="FF28" s="281"/>
      <c r="FG28" s="281"/>
      <c r="FH28" s="281"/>
      <c r="FI28" s="281"/>
      <c r="FJ28" s="281"/>
      <c r="FK28" s="281"/>
      <c r="FL28" s="281"/>
    </row>
    <row r="29" spans="1:168" x14ac:dyDescent="0.25">
      <c r="A29" s="494"/>
      <c r="B29" s="494"/>
      <c r="C29" s="222" t="s">
        <v>704</v>
      </c>
      <c r="D29" s="2"/>
      <c r="E29" s="2"/>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228"/>
      <c r="AP29" s="228"/>
      <c r="AQ29" s="228"/>
      <c r="AR29" s="228"/>
      <c r="AS29" s="1"/>
      <c r="AT29" s="228"/>
      <c r="AU29" s="228"/>
      <c r="AV29" s="1"/>
      <c r="AW29" s="1"/>
      <c r="AX29" s="1"/>
      <c r="AY29" s="1"/>
      <c r="AZ29" s="1"/>
      <c r="BA29" s="1"/>
      <c r="BB29" s="1"/>
      <c r="BC29" s="1"/>
      <c r="BD29" s="1"/>
      <c r="BE29" s="1"/>
      <c r="BF29" s="1"/>
      <c r="BG29" s="1"/>
      <c r="BH29" s="1"/>
      <c r="BI29" s="1"/>
      <c r="BJ29" s="228"/>
      <c r="BK29" s="228"/>
      <c r="BL29" s="1"/>
      <c r="BM29" s="1"/>
      <c r="BN29" s="1"/>
      <c r="BO29" s="1"/>
      <c r="BP29" s="1"/>
      <c r="BQ29" s="1"/>
      <c r="BR29" s="1"/>
      <c r="BS29" s="1"/>
      <c r="BT29" s="1"/>
      <c r="BU29" s="1"/>
      <c r="BV29" s="1"/>
      <c r="BW29" s="1"/>
      <c r="BX29" s="1"/>
      <c r="BY29" s="1"/>
      <c r="BZ29" s="1"/>
      <c r="CA29" s="281"/>
      <c r="CB29" s="281"/>
      <c r="CC29" s="281"/>
      <c r="CD29" s="281"/>
      <c r="CE29" s="281"/>
      <c r="CF29" s="281"/>
      <c r="CG29" s="281"/>
      <c r="CH29" s="281"/>
      <c r="CI29" s="281"/>
      <c r="CJ29" s="281"/>
      <c r="CK29" s="281"/>
      <c r="CL29" s="281"/>
      <c r="CM29" s="281"/>
      <c r="CN29" s="281"/>
      <c r="CO29" s="281"/>
      <c r="CP29" s="281"/>
      <c r="CQ29" s="281"/>
      <c r="CR29" s="281"/>
      <c r="CS29" s="281"/>
      <c r="CT29" s="281"/>
      <c r="CU29" s="281"/>
      <c r="CV29" s="281"/>
      <c r="CW29" s="281"/>
      <c r="CX29" s="281"/>
      <c r="CY29" s="281"/>
      <c r="CZ29" s="281"/>
      <c r="DA29" s="281"/>
      <c r="DB29" s="281"/>
      <c r="DC29" s="281"/>
      <c r="DD29" s="281"/>
      <c r="DE29" s="281"/>
      <c r="DF29" s="281"/>
      <c r="DG29" s="281"/>
      <c r="DH29" s="281"/>
      <c r="DI29" s="281"/>
      <c r="DJ29" s="281"/>
      <c r="DK29" s="281"/>
      <c r="DL29" s="281"/>
      <c r="DM29" s="281"/>
      <c r="DN29" s="281"/>
      <c r="DO29" s="281"/>
      <c r="DP29" s="281"/>
      <c r="DQ29" s="281"/>
      <c r="DR29" s="281"/>
      <c r="DS29" s="281"/>
      <c r="DT29" s="281"/>
      <c r="DU29" s="281"/>
      <c r="DV29" s="281"/>
      <c r="DW29" s="281"/>
      <c r="DX29" s="281"/>
      <c r="DY29" s="281"/>
      <c r="DZ29" s="281"/>
      <c r="EA29" s="281"/>
      <c r="EB29" s="281"/>
      <c r="EC29" s="281"/>
      <c r="ED29" s="281"/>
      <c r="EE29" s="281"/>
      <c r="EF29" s="281"/>
      <c r="EG29" s="281"/>
      <c r="EH29" s="281"/>
      <c r="EI29" s="281"/>
      <c r="EJ29" s="281"/>
      <c r="EK29" s="281"/>
      <c r="EL29" s="281"/>
      <c r="EM29" s="281"/>
      <c r="EN29" s="281"/>
      <c r="EO29" s="281"/>
      <c r="EP29" s="281"/>
      <c r="EQ29" s="281"/>
      <c r="ER29" s="281"/>
      <c r="ES29" s="281"/>
      <c r="ET29" s="281"/>
      <c r="EU29" s="281"/>
      <c r="EV29" s="281"/>
      <c r="EW29" s="281"/>
      <c r="EX29" s="281"/>
      <c r="EY29" s="281"/>
      <c r="EZ29" s="281"/>
      <c r="FA29" s="281"/>
      <c r="FB29" s="281"/>
      <c r="FC29" s="281"/>
      <c r="FD29" s="281"/>
      <c r="FE29" s="281"/>
      <c r="FF29" s="281"/>
      <c r="FG29" s="281"/>
      <c r="FH29" s="281"/>
      <c r="FI29" s="281"/>
      <c r="FJ29" s="281"/>
      <c r="FK29" s="281"/>
      <c r="FL29" s="281"/>
    </row>
    <row r="30" spans="1:168" x14ac:dyDescent="0.25">
      <c r="A30" s="494"/>
      <c r="B30" s="1"/>
      <c r="C30" s="1"/>
      <c r="D30" s="2"/>
      <c r="E30" s="2"/>
      <c r="F30" s="1"/>
      <c r="G30" s="1"/>
      <c r="H30" s="1"/>
      <c r="I30" s="1"/>
      <c r="J30" s="1"/>
      <c r="K30" s="1"/>
      <c r="L30" s="1"/>
      <c r="M30" s="1"/>
      <c r="N30" s="1"/>
      <c r="O30" s="1"/>
      <c r="P30" s="1"/>
      <c r="Q30" s="1"/>
      <c r="R30" s="1"/>
      <c r="S30" s="1"/>
      <c r="T30" s="1"/>
      <c r="U30" s="1"/>
      <c r="V30" s="1"/>
      <c r="W30" s="217">
        <f>SUM(W13:W16)</f>
        <v>0</v>
      </c>
      <c r="X30" s="1"/>
      <c r="Y30" s="1"/>
      <c r="Z30" s="1"/>
      <c r="AA30" s="1"/>
      <c r="AB30" s="1"/>
      <c r="AC30" s="1"/>
      <c r="AD30" s="1"/>
      <c r="AE30" s="217">
        <f>COUNTIF(POA_Y,TRUE)</f>
        <v>0</v>
      </c>
      <c r="AF30" s="217">
        <f>COUNTIF(POA_N,TRUE)</f>
        <v>0</v>
      </c>
      <c r="AG30" s="217">
        <f>COUNTIF(Eval_1,TRUE)</f>
        <v>6</v>
      </c>
      <c r="AH30" s="1"/>
      <c r="AI30" s="1"/>
      <c r="AJ30" s="1"/>
      <c r="AK30" s="1"/>
      <c r="AL30" s="1"/>
      <c r="AM30" s="217">
        <f>COUNTA(Cause_Codes)</f>
        <v>0</v>
      </c>
      <c r="AN30" s="1" t="s">
        <v>705</v>
      </c>
      <c r="AO30" s="228"/>
      <c r="AP30" s="228"/>
      <c r="AQ30" s="228"/>
      <c r="AR30" s="228"/>
      <c r="AS30" s="1"/>
      <c r="AT30" s="228"/>
      <c r="AU30" s="228"/>
      <c r="AV30" s="231">
        <f>(COUNTA(AV16:AV23)-2)+(COUNTBLANK(Show_Setup)-2)/3</f>
        <v>2</v>
      </c>
      <c r="AW30" s="1"/>
      <c r="AX30" s="231">
        <f>(COUNTA(AX16:AX23)-2)+(COUNTBLANK(Show_MR2)-2)/3</f>
        <v>2</v>
      </c>
      <c r="AY30" s="1"/>
      <c r="AZ30" s="231">
        <f>(COUNTA(AZ16:AZ23)-2)+(COUNTBLANK(Show_DP)-2)/3</f>
        <v>2</v>
      </c>
      <c r="BA30" s="1"/>
      <c r="BB30" s="231">
        <f>(COUNTA(BB16:BB23)-2)+(COUNTBLANK(Show_SS)-2)/3</f>
        <v>2</v>
      </c>
      <c r="BC30" s="1"/>
      <c r="BD30" s="231">
        <f>(COUNTA(BD16:BD23)-2)+(COUNTBLANK(Show_SP)-2)/3</f>
        <v>2</v>
      </c>
      <c r="BE30" s="1"/>
      <c r="BF30" s="231">
        <f>(COUNTA(BF16:BF23)-2)+(COUNTBLANK(Show_FM)-2)/3</f>
        <v>2</v>
      </c>
      <c r="BG30" s="1"/>
      <c r="BH30" s="1"/>
      <c r="BI30" s="1"/>
      <c r="BJ30" s="228"/>
      <c r="BK30" s="228"/>
      <c r="BL30" s="1"/>
      <c r="BM30" s="1"/>
      <c r="BN30" s="1"/>
      <c r="BO30" s="1"/>
      <c r="BP30" s="1"/>
      <c r="BQ30" s="1"/>
      <c r="BR30" s="1"/>
      <c r="BS30" s="1"/>
      <c r="BT30" s="1"/>
      <c r="BU30" s="1"/>
      <c r="BV30" s="1"/>
      <c r="BW30" s="1"/>
      <c r="BX30" s="1"/>
      <c r="BY30" s="1"/>
      <c r="BZ30" s="1"/>
      <c r="CA30" s="281"/>
      <c r="CB30" s="281"/>
      <c r="CC30" s="281"/>
      <c r="CD30" s="281"/>
      <c r="CE30" s="281"/>
      <c r="CF30" s="281"/>
      <c r="CG30" s="281"/>
      <c r="CH30" s="281"/>
      <c r="CI30" s="281"/>
      <c r="CJ30" s="281"/>
      <c r="CK30" s="281"/>
      <c r="CL30" s="281"/>
      <c r="CM30" s="281"/>
      <c r="CN30" s="281"/>
      <c r="CO30" s="281"/>
      <c r="CP30" s="281"/>
      <c r="CQ30" s="281"/>
      <c r="CR30" s="281"/>
      <c r="CS30" s="281"/>
      <c r="CT30" s="281"/>
      <c r="CU30" s="281"/>
      <c r="CV30" s="281"/>
      <c r="CW30" s="281"/>
      <c r="CX30" s="281"/>
      <c r="CY30" s="281"/>
      <c r="CZ30" s="281"/>
      <c r="DA30" s="281"/>
      <c r="DB30" s="281"/>
      <c r="DC30" s="281"/>
      <c r="DD30" s="281"/>
      <c r="DE30" s="281"/>
      <c r="DF30" s="281"/>
      <c r="DG30" s="281"/>
      <c r="DH30" s="281"/>
      <c r="DI30" s="281"/>
      <c r="DJ30" s="281"/>
      <c r="DK30" s="281"/>
      <c r="DL30" s="281"/>
      <c r="DM30" s="281"/>
      <c r="DN30" s="281"/>
      <c r="DO30" s="281"/>
      <c r="DP30" s="281"/>
      <c r="DQ30" s="281"/>
      <c r="DR30" s="281"/>
      <c r="DS30" s="281"/>
      <c r="DT30" s="281"/>
      <c r="DU30" s="281"/>
      <c r="DV30" s="281"/>
      <c r="DW30" s="281"/>
      <c r="DX30" s="281"/>
      <c r="DY30" s="281"/>
      <c r="DZ30" s="281"/>
      <c r="EA30" s="281"/>
      <c r="EB30" s="281"/>
      <c r="EC30" s="281"/>
      <c r="ED30" s="281"/>
      <c r="EE30" s="281"/>
      <c r="EF30" s="281"/>
      <c r="EG30" s="281"/>
      <c r="EH30" s="281"/>
      <c r="EI30" s="281"/>
      <c r="EJ30" s="281"/>
      <c r="EK30" s="281"/>
      <c r="EL30" s="281"/>
      <c r="EM30" s="281"/>
      <c r="EN30" s="281"/>
      <c r="EO30" s="281"/>
      <c r="EP30" s="281"/>
      <c r="EQ30" s="281"/>
      <c r="ER30" s="281"/>
      <c r="ES30" s="281"/>
      <c r="ET30" s="281"/>
      <c r="EU30" s="281"/>
      <c r="EV30" s="281"/>
      <c r="EW30" s="281"/>
      <c r="EX30" s="281"/>
      <c r="EY30" s="281"/>
      <c r="EZ30" s="281"/>
      <c r="FA30" s="281"/>
      <c r="FB30" s="281"/>
      <c r="FC30" s="281"/>
      <c r="FD30" s="281"/>
      <c r="FE30" s="281"/>
      <c r="FF30" s="281"/>
      <c r="FG30" s="281"/>
      <c r="FH30" s="281"/>
      <c r="FI30" s="281"/>
      <c r="FJ30" s="281"/>
      <c r="FK30" s="281"/>
      <c r="FL30" s="281"/>
    </row>
    <row r="31" spans="1:168" x14ac:dyDescent="0.25">
      <c r="A31" s="494"/>
      <c r="B31" s="1"/>
      <c r="C31" s="1"/>
      <c r="D31" s="2"/>
      <c r="E31" s="2"/>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217">
        <f>SUM(ST)+SUM(PA)+SUM(CA)</f>
        <v>0</v>
      </c>
      <c r="AN31" s="1" t="s">
        <v>706</v>
      </c>
      <c r="AO31" s="228"/>
      <c r="AP31" s="228"/>
      <c r="AQ31" s="228"/>
      <c r="AR31" s="228"/>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281"/>
      <c r="CB31" s="281"/>
      <c r="CC31" s="281"/>
      <c r="CD31" s="281"/>
      <c r="CE31" s="281"/>
      <c r="CF31" s="281"/>
      <c r="CG31" s="281"/>
      <c r="CH31" s="281"/>
      <c r="CI31" s="281"/>
      <c r="CJ31" s="281"/>
      <c r="CK31" s="281"/>
      <c r="CL31" s="281"/>
      <c r="CM31" s="281"/>
      <c r="CN31" s="281"/>
      <c r="CO31" s="281"/>
      <c r="CP31" s="281"/>
      <c r="CQ31" s="281"/>
      <c r="CR31" s="281"/>
      <c r="CS31" s="281"/>
      <c r="CT31" s="281"/>
      <c r="CU31" s="281"/>
      <c r="CV31" s="281"/>
      <c r="CW31" s="281"/>
      <c r="CX31" s="281"/>
      <c r="CY31" s="281"/>
      <c r="CZ31" s="281"/>
      <c r="DA31" s="281"/>
      <c r="DB31" s="281"/>
      <c r="DC31" s="281"/>
      <c r="DD31" s="281"/>
      <c r="DE31" s="281"/>
      <c r="DF31" s="281"/>
      <c r="DG31" s="281"/>
      <c r="DH31" s="281"/>
      <c r="DI31" s="281"/>
      <c r="DJ31" s="281"/>
      <c r="DK31" s="281"/>
      <c r="DL31" s="281"/>
      <c r="DM31" s="281"/>
      <c r="DN31" s="281"/>
      <c r="DO31" s="281"/>
      <c r="DP31" s="281"/>
      <c r="DQ31" s="281"/>
      <c r="DR31" s="281"/>
      <c r="DS31" s="281"/>
      <c r="DT31" s="281"/>
      <c r="DU31" s="281"/>
      <c r="DV31" s="281"/>
      <c r="DW31" s="281"/>
      <c r="DX31" s="281"/>
      <c r="DY31" s="281"/>
      <c r="DZ31" s="281"/>
      <c r="EA31" s="281"/>
      <c r="EB31" s="281"/>
      <c r="EC31" s="281"/>
      <c r="ED31" s="281"/>
      <c r="EE31" s="281"/>
      <c r="EF31" s="281"/>
      <c r="EG31" s="281"/>
      <c r="EH31" s="281"/>
      <c r="EI31" s="281"/>
      <c r="EJ31" s="281"/>
      <c r="EK31" s="281"/>
      <c r="EL31" s="281"/>
      <c r="EM31" s="281"/>
      <c r="EN31" s="281"/>
      <c r="EO31" s="281"/>
      <c r="EP31" s="281"/>
      <c r="EQ31" s="281"/>
      <c r="ER31" s="281"/>
      <c r="ES31" s="281"/>
      <c r="ET31" s="281"/>
      <c r="EU31" s="281"/>
      <c r="EV31" s="281"/>
      <c r="EW31" s="281"/>
      <c r="EX31" s="281"/>
      <c r="EY31" s="281"/>
      <c r="EZ31" s="281"/>
      <c r="FA31" s="281"/>
      <c r="FB31" s="281"/>
      <c r="FC31" s="281"/>
      <c r="FD31" s="281"/>
      <c r="FE31" s="281"/>
      <c r="FF31" s="281"/>
      <c r="FG31" s="281"/>
      <c r="FH31" s="281"/>
      <c r="FI31" s="281"/>
      <c r="FJ31" s="281"/>
      <c r="FK31" s="281"/>
      <c r="FL31" s="281"/>
    </row>
    <row r="32" spans="1:168" x14ac:dyDescent="0.25">
      <c r="A32" s="494"/>
      <c r="B32" s="1"/>
      <c r="C32" s="1"/>
      <c r="D32" s="2"/>
      <c r="E32" s="2"/>
      <c r="F32" s="1"/>
      <c r="G32" s="1"/>
      <c r="H32" s="1"/>
      <c r="I32" s="1"/>
      <c r="J32" s="1"/>
      <c r="K32" s="1"/>
      <c r="L32" s="1"/>
      <c r="M32" s="1"/>
      <c r="N32" s="1"/>
      <c r="O32" s="1"/>
      <c r="P32" s="1"/>
      <c r="Q32" s="1"/>
      <c r="R32" s="1"/>
      <c r="S32" s="1"/>
      <c r="T32" s="1"/>
      <c r="U32" s="1"/>
      <c r="V32" s="1"/>
      <c r="W32" s="217">
        <f>Find_1</f>
        <v>0</v>
      </c>
      <c r="X32" s="1"/>
      <c r="Y32" s="1"/>
      <c r="Z32" s="1"/>
      <c r="AA32" s="1"/>
      <c r="AB32" s="1"/>
      <c r="AC32" s="1"/>
      <c r="AD32" s="1"/>
      <c r="AE32" s="1"/>
      <c r="AF32" s="1"/>
      <c r="AG32" s="1"/>
      <c r="AH32" s="1"/>
      <c r="AI32" s="1"/>
      <c r="AJ32" s="1"/>
      <c r="AK32" s="1"/>
      <c r="AL32" s="1"/>
      <c r="AM32" s="217">
        <f>SUM(COUNTIF(Cause_Codes,"{C08a}"),COUNTIF(Cause_Codes,"{C08b}"),COUNTIF(Cause_Codes,"{C08c}"),COUNTIF(Cause_Codes,"{C08d}"),COUNTIF(Cause_Codes,"{C08e}"),COUNTIF(Cause_Codes,"{C08f}"))-COUNTA(CC08_Practices)</f>
        <v>0</v>
      </c>
      <c r="AN32" s="1" t="s">
        <v>707</v>
      </c>
      <c r="AO32" s="228"/>
      <c r="AP32" s="228"/>
      <c r="AQ32" s="228"/>
      <c r="AR32" s="228"/>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281"/>
      <c r="CB32" s="281"/>
      <c r="CC32" s="281"/>
      <c r="CD32" s="281"/>
      <c r="CE32" s="281"/>
      <c r="CF32" s="281"/>
      <c r="CG32" s="281"/>
      <c r="CH32" s="281"/>
      <c r="CI32" s="281"/>
      <c r="CJ32" s="281"/>
      <c r="CK32" s="281"/>
      <c r="CL32" s="281"/>
      <c r="CM32" s="281"/>
      <c r="CN32" s="281"/>
      <c r="CO32" s="281"/>
      <c r="CP32" s="281"/>
      <c r="CQ32" s="281"/>
      <c r="CR32" s="281"/>
      <c r="CS32" s="281"/>
      <c r="CT32" s="281"/>
      <c r="CU32" s="281"/>
      <c r="CV32" s="281"/>
      <c r="CW32" s="281"/>
      <c r="CX32" s="281"/>
      <c r="CY32" s="281"/>
      <c r="CZ32" s="281"/>
      <c r="DA32" s="281"/>
      <c r="DB32" s="281"/>
      <c r="DC32" s="281"/>
      <c r="DD32" s="281"/>
      <c r="DE32" s="281"/>
      <c r="DF32" s="281"/>
      <c r="DG32" s="281"/>
      <c r="DH32" s="281"/>
      <c r="DI32" s="281"/>
      <c r="DJ32" s="281"/>
      <c r="DK32" s="281"/>
      <c r="DL32" s="281"/>
      <c r="DM32" s="281"/>
      <c r="DN32" s="281"/>
      <c r="DO32" s="281"/>
      <c r="DP32" s="281"/>
      <c r="DQ32" s="281"/>
      <c r="DR32" s="281"/>
      <c r="DS32" s="281"/>
      <c r="DT32" s="281"/>
      <c r="DU32" s="281"/>
      <c r="DV32" s="281"/>
      <c r="DW32" s="281"/>
      <c r="DX32" s="281"/>
      <c r="DY32" s="281"/>
      <c r="DZ32" s="281"/>
      <c r="EA32" s="281"/>
      <c r="EB32" s="281"/>
      <c r="EC32" s="281"/>
      <c r="ED32" s="281"/>
      <c r="EE32" s="281"/>
      <c r="EF32" s="281"/>
      <c r="EG32" s="281"/>
      <c r="EH32" s="281"/>
      <c r="EI32" s="281"/>
      <c r="EJ32" s="281"/>
      <c r="EK32" s="281"/>
      <c r="EL32" s="281"/>
      <c r="EM32" s="281"/>
      <c r="EN32" s="281"/>
      <c r="EO32" s="281"/>
      <c r="EP32" s="281"/>
      <c r="EQ32" s="281"/>
      <c r="ER32" s="281"/>
      <c r="ES32" s="281"/>
      <c r="ET32" s="281"/>
      <c r="EU32" s="281"/>
      <c r="EV32" s="281"/>
      <c r="EW32" s="281"/>
      <c r="EX32" s="281"/>
      <c r="EY32" s="281"/>
      <c r="EZ32" s="281"/>
      <c r="FA32" s="281"/>
      <c r="FB32" s="281"/>
      <c r="FC32" s="281"/>
      <c r="FD32" s="281"/>
      <c r="FE32" s="281"/>
      <c r="FF32" s="281"/>
      <c r="FG32" s="281"/>
      <c r="FH32" s="281"/>
      <c r="FI32" s="281"/>
      <c r="FJ32" s="281"/>
      <c r="FK32" s="281"/>
      <c r="FL32" s="281"/>
    </row>
    <row r="33" spans="1:168" x14ac:dyDescent="0.25">
      <c r="A33" s="494"/>
      <c r="B33" s="1"/>
      <c r="C33" s="1"/>
      <c r="D33" s="2"/>
      <c r="E33" s="2"/>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217">
        <f>SUM(COUNTIF(Cause_Codes,"{C99}"),COUNTIF(Cause_Codes,"{S99}"))-COUNTA(Others)</f>
        <v>0</v>
      </c>
      <c r="AN33" s="1" t="s">
        <v>708</v>
      </c>
      <c r="AO33" s="228"/>
      <c r="AP33" s="228"/>
      <c r="AQ33" s="228"/>
      <c r="AR33" s="228"/>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281"/>
      <c r="CB33" s="281"/>
      <c r="CC33" s="281"/>
      <c r="CD33" s="281"/>
      <c r="CE33" s="281"/>
      <c r="CF33" s="281"/>
      <c r="CG33" s="281"/>
      <c r="CH33" s="281"/>
      <c r="CI33" s="281"/>
      <c r="CJ33" s="281"/>
      <c r="CK33" s="281"/>
      <c r="CL33" s="281"/>
      <c r="CM33" s="281"/>
      <c r="CN33" s="281"/>
      <c r="CO33" s="281"/>
      <c r="CP33" s="281"/>
      <c r="CQ33" s="281"/>
      <c r="CR33" s="281"/>
      <c r="CS33" s="281"/>
      <c r="CT33" s="281"/>
      <c r="CU33" s="281"/>
      <c r="CV33" s="281"/>
      <c r="CW33" s="281"/>
      <c r="CX33" s="281"/>
      <c r="CY33" s="281"/>
      <c r="CZ33" s="281"/>
      <c r="DA33" s="281"/>
      <c r="DB33" s="281"/>
      <c r="DC33" s="281"/>
      <c r="DD33" s="281"/>
      <c r="DE33" s="281"/>
      <c r="DF33" s="281"/>
      <c r="DG33" s="281"/>
      <c r="DH33" s="281"/>
      <c r="DI33" s="281"/>
      <c r="DJ33" s="281"/>
      <c r="DK33" s="281"/>
      <c r="DL33" s="281"/>
      <c r="DM33" s="281"/>
      <c r="DN33" s="281"/>
      <c r="DO33" s="281"/>
      <c r="DP33" s="281"/>
      <c r="DQ33" s="281"/>
      <c r="DR33" s="281"/>
      <c r="DS33" s="281"/>
      <c r="DT33" s="281"/>
      <c r="DU33" s="281"/>
      <c r="DV33" s="281"/>
      <c r="DW33" s="281"/>
      <c r="DX33" s="281"/>
      <c r="DY33" s="281"/>
      <c r="DZ33" s="281"/>
      <c r="EA33" s="281"/>
      <c r="EB33" s="281"/>
      <c r="EC33" s="281"/>
      <c r="ED33" s="281"/>
      <c r="EE33" s="281"/>
      <c r="EF33" s="281"/>
      <c r="EG33" s="281"/>
      <c r="EH33" s="281"/>
      <c r="EI33" s="281"/>
      <c r="EJ33" s="281"/>
      <c r="EK33" s="281"/>
      <c r="EL33" s="281"/>
      <c r="EM33" s="281"/>
      <c r="EN33" s="281"/>
      <c r="EO33" s="281"/>
      <c r="EP33" s="281"/>
      <c r="EQ33" s="281"/>
      <c r="ER33" s="281"/>
      <c r="ES33" s="281"/>
      <c r="ET33" s="281"/>
      <c r="EU33" s="281"/>
      <c r="EV33" s="281"/>
      <c r="EW33" s="281"/>
      <c r="EX33" s="281"/>
      <c r="EY33" s="281"/>
      <c r="EZ33" s="281"/>
      <c r="FA33" s="281"/>
      <c r="FB33" s="281"/>
      <c r="FC33" s="281"/>
      <c r="FD33" s="281"/>
      <c r="FE33" s="281"/>
      <c r="FF33" s="281"/>
      <c r="FG33" s="281"/>
      <c r="FH33" s="281"/>
      <c r="FI33" s="281"/>
      <c r="FJ33" s="281"/>
      <c r="FK33" s="281"/>
      <c r="FL33" s="281"/>
    </row>
    <row r="34" spans="1:168" x14ac:dyDescent="0.25">
      <c r="A34" s="494"/>
      <c r="B34" s="1"/>
      <c r="C34" s="1"/>
      <c r="D34" s="2"/>
      <c r="E34" s="2"/>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228"/>
      <c r="AP34" s="228"/>
      <c r="AQ34" s="228"/>
      <c r="AR34" s="228"/>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281"/>
      <c r="CB34" s="281"/>
      <c r="CC34" s="281"/>
      <c r="CD34" s="281"/>
      <c r="CE34" s="281"/>
      <c r="CF34" s="281"/>
      <c r="CG34" s="281"/>
      <c r="CH34" s="281"/>
      <c r="CI34" s="281"/>
      <c r="CJ34" s="281"/>
      <c r="CK34" s="281"/>
      <c r="CL34" s="281"/>
      <c r="CM34" s="281"/>
      <c r="CN34" s="281"/>
      <c r="CO34" s="281"/>
      <c r="CP34" s="281"/>
      <c r="CQ34" s="281"/>
      <c r="CR34" s="281"/>
      <c r="CS34" s="281"/>
      <c r="CT34" s="281"/>
      <c r="CU34" s="281"/>
      <c r="CV34" s="281"/>
      <c r="CW34" s="281"/>
      <c r="CX34" s="281"/>
      <c r="CY34" s="281"/>
      <c r="CZ34" s="281"/>
      <c r="DA34" s="281"/>
      <c r="DB34" s="281"/>
      <c r="DC34" s="281"/>
      <c r="DD34" s="281"/>
      <c r="DE34" s="281"/>
      <c r="DF34" s="281"/>
      <c r="DG34" s="281"/>
      <c r="DH34" s="281"/>
      <c r="DI34" s="281"/>
      <c r="DJ34" s="281"/>
      <c r="DK34" s="281"/>
      <c r="DL34" s="281"/>
      <c r="DM34" s="281"/>
      <c r="DN34" s="281"/>
      <c r="DO34" s="281"/>
      <c r="DP34" s="281"/>
      <c r="DQ34" s="281"/>
      <c r="DR34" s="281"/>
      <c r="DS34" s="281"/>
      <c r="DT34" s="281"/>
      <c r="DU34" s="281"/>
      <c r="DV34" s="281"/>
      <c r="DW34" s="281"/>
      <c r="DX34" s="281"/>
      <c r="DY34" s="281"/>
      <c r="DZ34" s="281"/>
      <c r="EA34" s="281"/>
      <c r="EB34" s="281"/>
      <c r="EC34" s="281"/>
      <c r="ED34" s="281"/>
      <c r="EE34" s="281"/>
      <c r="EF34" s="281"/>
      <c r="EG34" s="281"/>
      <c r="EH34" s="281"/>
      <c r="EI34" s="281"/>
      <c r="EJ34" s="281"/>
      <c r="EK34" s="281"/>
      <c r="EL34" s="281"/>
      <c r="EM34" s="281"/>
      <c r="EN34" s="281"/>
      <c r="EO34" s="281"/>
      <c r="EP34" s="281"/>
      <c r="EQ34" s="281"/>
      <c r="ER34" s="281"/>
      <c r="ES34" s="281"/>
      <c r="ET34" s="281"/>
      <c r="EU34" s="281"/>
      <c r="EV34" s="281"/>
      <c r="EW34" s="281"/>
      <c r="EX34" s="281"/>
      <c r="EY34" s="281"/>
      <c r="EZ34" s="281"/>
      <c r="FA34" s="281"/>
      <c r="FB34" s="281"/>
      <c r="FC34" s="281"/>
      <c r="FD34" s="281"/>
      <c r="FE34" s="281"/>
      <c r="FF34" s="281"/>
      <c r="FG34" s="281"/>
      <c r="FH34" s="281"/>
      <c r="FI34" s="281"/>
      <c r="FJ34" s="281"/>
      <c r="FK34" s="281"/>
      <c r="FL34" s="281"/>
    </row>
    <row r="35" spans="1:168" x14ac:dyDescent="0.25">
      <c r="A35" s="494"/>
      <c r="B35" s="1"/>
      <c r="C35" s="1"/>
      <c r="D35" s="2"/>
      <c r="E35" s="2"/>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228"/>
      <c r="AP35" s="228"/>
      <c r="AQ35" s="228"/>
      <c r="AR35" s="228"/>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281"/>
      <c r="CB35" s="281"/>
      <c r="CC35" s="281"/>
      <c r="CD35" s="281"/>
      <c r="CE35" s="281"/>
      <c r="CF35" s="281"/>
      <c r="CG35" s="281"/>
      <c r="CH35" s="281"/>
      <c r="CI35" s="281"/>
      <c r="CJ35" s="281"/>
      <c r="CK35" s="281"/>
      <c r="CL35" s="281"/>
      <c r="CM35" s="281"/>
      <c r="CN35" s="281"/>
      <c r="CO35" s="281"/>
      <c r="CP35" s="281"/>
      <c r="CQ35" s="281"/>
      <c r="CR35" s="281"/>
      <c r="CS35" s="281"/>
      <c r="CT35" s="281"/>
      <c r="CU35" s="281"/>
      <c r="CV35" s="281"/>
      <c r="CW35" s="281"/>
      <c r="CX35" s="281"/>
      <c r="CY35" s="281"/>
      <c r="CZ35" s="281"/>
      <c r="DA35" s="281"/>
      <c r="DB35" s="281"/>
      <c r="DC35" s="281"/>
      <c r="DD35" s="281"/>
      <c r="DE35" s="281"/>
      <c r="DF35" s="281"/>
      <c r="DG35" s="281"/>
      <c r="DH35" s="281"/>
      <c r="DI35" s="281"/>
      <c r="DJ35" s="281"/>
      <c r="DK35" s="281"/>
      <c r="DL35" s="281"/>
      <c r="DM35" s="281"/>
      <c r="DN35" s="281"/>
      <c r="DO35" s="281"/>
      <c r="DP35" s="281"/>
      <c r="DQ35" s="281"/>
      <c r="DR35" s="281"/>
      <c r="DS35" s="281"/>
      <c r="DT35" s="281"/>
      <c r="DU35" s="281"/>
      <c r="DV35" s="281"/>
      <c r="DW35" s="281"/>
      <c r="DX35" s="281"/>
      <c r="DY35" s="281"/>
      <c r="DZ35" s="281"/>
      <c r="EA35" s="281"/>
      <c r="EB35" s="281"/>
      <c r="EC35" s="281"/>
      <c r="ED35" s="281"/>
      <c r="EE35" s="281"/>
      <c r="EF35" s="281"/>
      <c r="EG35" s="281"/>
      <c r="EH35" s="281"/>
      <c r="EI35" s="281"/>
      <c r="EJ35" s="281"/>
      <c r="EK35" s="281"/>
      <c r="EL35" s="281"/>
      <c r="EM35" s="281"/>
      <c r="EN35" s="281"/>
      <c r="EO35" s="281"/>
      <c r="EP35" s="281"/>
      <c r="EQ35" s="281"/>
      <c r="ER35" s="281"/>
      <c r="ES35" s="281"/>
      <c r="ET35" s="281"/>
      <c r="EU35" s="281"/>
      <c r="EV35" s="281"/>
      <c r="EW35" s="281"/>
      <c r="EX35" s="281"/>
      <c r="EY35" s="281"/>
      <c r="EZ35" s="281"/>
      <c r="FA35" s="281"/>
      <c r="FB35" s="281"/>
      <c r="FC35" s="281"/>
      <c r="FD35" s="281"/>
      <c r="FE35" s="281"/>
      <c r="FF35" s="281"/>
      <c r="FG35" s="281"/>
      <c r="FH35" s="281"/>
      <c r="FI35" s="281"/>
      <c r="FJ35" s="281"/>
      <c r="FK35" s="281"/>
      <c r="FL35" s="281"/>
    </row>
    <row r="36" spans="1:168" x14ac:dyDescent="0.25">
      <c r="A36" s="494"/>
      <c r="B36" s="1"/>
      <c r="C36" s="1"/>
      <c r="D36" s="2"/>
      <c r="E36" s="2"/>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228"/>
      <c r="AP36" s="228"/>
      <c r="AQ36" s="228"/>
      <c r="AR36" s="228"/>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281"/>
      <c r="CB36" s="281"/>
      <c r="CC36" s="281"/>
      <c r="CD36" s="281"/>
      <c r="CE36" s="281"/>
      <c r="CF36" s="281"/>
      <c r="CG36" s="281"/>
      <c r="CH36" s="281"/>
      <c r="CI36" s="281"/>
      <c r="CJ36" s="281"/>
      <c r="CK36" s="281"/>
      <c r="CL36" s="281"/>
      <c r="CM36" s="281"/>
      <c r="CN36" s="281"/>
      <c r="CO36" s="281"/>
      <c r="CP36" s="281"/>
      <c r="CQ36" s="281"/>
      <c r="CR36" s="281"/>
      <c r="CS36" s="281"/>
      <c r="CT36" s="281"/>
      <c r="CU36" s="281"/>
      <c r="CV36" s="281"/>
      <c r="CW36" s="281"/>
      <c r="CX36" s="281"/>
      <c r="CY36" s="281"/>
      <c r="CZ36" s="281"/>
      <c r="DA36" s="281"/>
      <c r="DB36" s="281"/>
      <c r="DC36" s="281"/>
      <c r="DD36" s="281"/>
      <c r="DE36" s="281"/>
      <c r="DF36" s="281"/>
      <c r="DG36" s="281"/>
      <c r="DH36" s="281"/>
      <c r="DI36" s="281"/>
      <c r="DJ36" s="281"/>
      <c r="DK36" s="281"/>
      <c r="DL36" s="281"/>
      <c r="DM36" s="281"/>
      <c r="DN36" s="281"/>
      <c r="DO36" s="281"/>
      <c r="DP36" s="281"/>
      <c r="DQ36" s="281"/>
      <c r="DR36" s="281"/>
      <c r="DS36" s="281"/>
      <c r="DT36" s="281"/>
      <c r="DU36" s="281"/>
      <c r="DV36" s="281"/>
      <c r="DW36" s="281"/>
      <c r="DX36" s="281"/>
      <c r="DY36" s="281"/>
      <c r="DZ36" s="281"/>
      <c r="EA36" s="281"/>
      <c r="EB36" s="281"/>
      <c r="EC36" s="281"/>
      <c r="ED36" s="281"/>
      <c r="EE36" s="281"/>
      <c r="EF36" s="281"/>
      <c r="EG36" s="281"/>
      <c r="EH36" s="281"/>
      <c r="EI36" s="281"/>
      <c r="EJ36" s="281"/>
      <c r="EK36" s="281"/>
      <c r="EL36" s="281"/>
      <c r="EM36" s="281"/>
      <c r="EN36" s="281"/>
      <c r="EO36" s="281"/>
      <c r="EP36" s="281"/>
      <c r="EQ36" s="281"/>
      <c r="ER36" s="281"/>
      <c r="ES36" s="281"/>
      <c r="ET36" s="281"/>
      <c r="EU36" s="281"/>
      <c r="EV36" s="281"/>
      <c r="EW36" s="281"/>
      <c r="EX36" s="281"/>
      <c r="EY36" s="281"/>
      <c r="EZ36" s="281"/>
      <c r="FA36" s="281"/>
      <c r="FB36" s="281"/>
      <c r="FC36" s="281"/>
      <c r="FD36" s="281"/>
      <c r="FE36" s="281"/>
      <c r="FF36" s="281"/>
      <c r="FG36" s="281"/>
      <c r="FH36" s="281"/>
      <c r="FI36" s="281"/>
      <c r="FJ36" s="281"/>
      <c r="FK36" s="281"/>
      <c r="FL36" s="281"/>
    </row>
    <row r="37" spans="1:168" x14ac:dyDescent="0.25">
      <c r="A37" s="494"/>
      <c r="B37" s="1"/>
      <c r="C37" s="1"/>
      <c r="D37" s="2"/>
      <c r="E37" s="2"/>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228"/>
      <c r="AP37" s="228"/>
      <c r="AQ37" s="228"/>
      <c r="AR37" s="228"/>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281"/>
      <c r="CB37" s="281"/>
      <c r="CC37" s="281"/>
      <c r="CD37" s="281"/>
      <c r="CE37" s="281"/>
      <c r="CF37" s="281"/>
      <c r="CG37" s="281"/>
      <c r="CH37" s="281"/>
      <c r="CI37" s="281"/>
      <c r="CJ37" s="281"/>
      <c r="CK37" s="281"/>
      <c r="CL37" s="281"/>
      <c r="CM37" s="281"/>
      <c r="CN37" s="281"/>
      <c r="CO37" s="281"/>
      <c r="CP37" s="281"/>
      <c r="CQ37" s="281"/>
      <c r="CR37" s="281"/>
      <c r="CS37" s="281"/>
      <c r="CT37" s="281"/>
      <c r="CU37" s="281"/>
      <c r="CV37" s="281"/>
      <c r="CW37" s="281"/>
      <c r="CX37" s="281"/>
      <c r="CY37" s="281"/>
      <c r="CZ37" s="281"/>
      <c r="DA37" s="281"/>
      <c r="DB37" s="281"/>
      <c r="DC37" s="281"/>
      <c r="DD37" s="281"/>
      <c r="DE37" s="281"/>
      <c r="DF37" s="281"/>
      <c r="DG37" s="281"/>
      <c r="DH37" s="281"/>
      <c r="DI37" s="281"/>
      <c r="DJ37" s="281"/>
      <c r="DK37" s="281"/>
      <c r="DL37" s="281"/>
      <c r="DM37" s="281"/>
      <c r="DN37" s="281"/>
      <c r="DO37" s="281"/>
      <c r="DP37" s="281"/>
      <c r="DQ37" s="281"/>
      <c r="DR37" s="281"/>
      <c r="DS37" s="281"/>
      <c r="DT37" s="281"/>
      <c r="DU37" s="281"/>
      <c r="DV37" s="281"/>
      <c r="DW37" s="281"/>
      <c r="DX37" s="281"/>
      <c r="DY37" s="281"/>
      <c r="DZ37" s="281"/>
      <c r="EA37" s="281"/>
      <c r="EB37" s="281"/>
      <c r="EC37" s="281"/>
      <c r="ED37" s="281"/>
      <c r="EE37" s="281"/>
      <c r="EF37" s="281"/>
      <c r="EG37" s="281"/>
      <c r="EH37" s="281"/>
      <c r="EI37" s="281"/>
      <c r="EJ37" s="281"/>
      <c r="EK37" s="281"/>
      <c r="EL37" s="281"/>
      <c r="EM37" s="281"/>
      <c r="EN37" s="281"/>
      <c r="EO37" s="281"/>
      <c r="EP37" s="281"/>
      <c r="EQ37" s="281"/>
      <c r="ER37" s="281"/>
      <c r="ES37" s="281"/>
      <c r="ET37" s="281"/>
      <c r="EU37" s="281"/>
      <c r="EV37" s="281"/>
      <c r="EW37" s="281"/>
      <c r="EX37" s="281"/>
      <c r="EY37" s="281"/>
      <c r="EZ37" s="281"/>
      <c r="FA37" s="281"/>
      <c r="FB37" s="281"/>
      <c r="FC37" s="281"/>
      <c r="FD37" s="281"/>
      <c r="FE37" s="281"/>
      <c r="FF37" s="281"/>
      <c r="FG37" s="281"/>
      <c r="FH37" s="281"/>
      <c r="FI37" s="281"/>
      <c r="FJ37" s="281"/>
      <c r="FK37" s="281"/>
      <c r="FL37" s="281"/>
    </row>
    <row r="38" spans="1:168" x14ac:dyDescent="0.25">
      <c r="A38" s="494"/>
      <c r="B38" s="1"/>
      <c r="C38" s="1"/>
      <c r="D38" s="2"/>
      <c r="E38" s="2"/>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228"/>
      <c r="AP38" s="228"/>
      <c r="AQ38" s="228"/>
      <c r="AR38" s="228"/>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281"/>
      <c r="CB38" s="281"/>
      <c r="CC38" s="281"/>
      <c r="CD38" s="281"/>
      <c r="CE38" s="281"/>
      <c r="CF38" s="281"/>
      <c r="CG38" s="281"/>
      <c r="CH38" s="281"/>
      <c r="CI38" s="281"/>
      <c r="CJ38" s="281"/>
      <c r="CK38" s="281"/>
      <c r="CL38" s="281"/>
      <c r="CM38" s="281"/>
      <c r="CN38" s="281"/>
      <c r="CO38" s="281"/>
      <c r="CP38" s="281"/>
      <c r="CQ38" s="281"/>
      <c r="CR38" s="281"/>
      <c r="CS38" s="281"/>
      <c r="CT38" s="281"/>
      <c r="CU38" s="281"/>
      <c r="CV38" s="281"/>
      <c r="CW38" s="281"/>
      <c r="CX38" s="281"/>
      <c r="CY38" s="281"/>
      <c r="CZ38" s="281"/>
      <c r="DA38" s="281"/>
      <c r="DB38" s="281"/>
      <c r="DC38" s="281"/>
      <c r="DD38" s="281"/>
      <c r="DE38" s="281"/>
      <c r="DF38" s="281"/>
      <c r="DG38" s="281"/>
      <c r="DH38" s="281"/>
      <c r="DI38" s="281"/>
      <c r="DJ38" s="281"/>
      <c r="DK38" s="281"/>
      <c r="DL38" s="281"/>
      <c r="DM38" s="281"/>
      <c r="DN38" s="281"/>
      <c r="DO38" s="281"/>
      <c r="DP38" s="281"/>
      <c r="DQ38" s="281"/>
      <c r="DR38" s="281"/>
      <c r="DS38" s="281"/>
      <c r="DT38" s="281"/>
      <c r="DU38" s="281"/>
      <c r="DV38" s="281"/>
      <c r="DW38" s="281"/>
      <c r="DX38" s="281"/>
      <c r="DY38" s="281"/>
      <c r="DZ38" s="281"/>
      <c r="EA38" s="281"/>
      <c r="EB38" s="281"/>
      <c r="EC38" s="281"/>
      <c r="ED38" s="281"/>
      <c r="EE38" s="281"/>
      <c r="EF38" s="281"/>
      <c r="EG38" s="281"/>
      <c r="EH38" s="281"/>
      <c r="EI38" s="281"/>
      <c r="EJ38" s="281"/>
      <c r="EK38" s="281"/>
      <c r="EL38" s="281"/>
      <c r="EM38" s="281"/>
      <c r="EN38" s="281"/>
      <c r="EO38" s="281"/>
      <c r="EP38" s="281"/>
      <c r="EQ38" s="281"/>
      <c r="ER38" s="281"/>
      <c r="ES38" s="281"/>
      <c r="ET38" s="281"/>
      <c r="EU38" s="281"/>
      <c r="EV38" s="281"/>
      <c r="EW38" s="281"/>
      <c r="EX38" s="281"/>
      <c r="EY38" s="281"/>
      <c r="EZ38" s="281"/>
      <c r="FA38" s="281"/>
      <c r="FB38" s="281"/>
      <c r="FC38" s="281"/>
      <c r="FD38" s="281"/>
      <c r="FE38" s="281"/>
      <c r="FF38" s="281"/>
      <c r="FG38" s="281"/>
      <c r="FH38" s="281"/>
      <c r="FI38" s="281"/>
      <c r="FJ38" s="281"/>
      <c r="FK38" s="281"/>
      <c r="FL38" s="281"/>
    </row>
    <row r="39" spans="1:168" x14ac:dyDescent="0.25">
      <c r="A39" s="494"/>
      <c r="B39" s="1"/>
      <c r="C39" s="1"/>
      <c r="D39" s="2"/>
      <c r="E39" s="2"/>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228"/>
      <c r="AP39" s="228"/>
      <c r="AQ39" s="228"/>
      <c r="AR39" s="228"/>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281"/>
      <c r="CB39" s="281"/>
      <c r="CC39" s="281"/>
      <c r="CD39" s="281"/>
      <c r="CE39" s="281"/>
      <c r="CF39" s="281"/>
      <c r="CG39" s="281"/>
      <c r="CH39" s="281"/>
      <c r="CI39" s="281"/>
      <c r="CJ39" s="281"/>
      <c r="CK39" s="281"/>
      <c r="CL39" s="281"/>
      <c r="CM39" s="281"/>
      <c r="CN39" s="281"/>
      <c r="CO39" s="281"/>
      <c r="CP39" s="281"/>
      <c r="CQ39" s="281"/>
      <c r="CR39" s="281"/>
      <c r="CS39" s="281"/>
      <c r="CT39" s="281"/>
      <c r="CU39" s="281"/>
      <c r="CV39" s="281"/>
      <c r="CW39" s="281"/>
      <c r="CX39" s="281"/>
      <c r="CY39" s="281"/>
      <c r="CZ39" s="281"/>
      <c r="DA39" s="281"/>
      <c r="DB39" s="281"/>
      <c r="DC39" s="281"/>
      <c r="DD39" s="281"/>
      <c r="DE39" s="281"/>
      <c r="DF39" s="281"/>
      <c r="DG39" s="281"/>
      <c r="DH39" s="281"/>
      <c r="DI39" s="281"/>
      <c r="DJ39" s="281"/>
      <c r="DK39" s="281"/>
      <c r="DL39" s="281"/>
      <c r="DM39" s="281"/>
      <c r="DN39" s="281"/>
      <c r="DO39" s="281"/>
      <c r="DP39" s="281"/>
      <c r="DQ39" s="281"/>
      <c r="DR39" s="281"/>
      <c r="DS39" s="281"/>
      <c r="DT39" s="281"/>
      <c r="DU39" s="281"/>
      <c r="DV39" s="281"/>
      <c r="DW39" s="281"/>
      <c r="DX39" s="281"/>
      <c r="DY39" s="281"/>
      <c r="DZ39" s="281"/>
      <c r="EA39" s="281"/>
      <c r="EB39" s="281"/>
      <c r="EC39" s="281"/>
      <c r="ED39" s="281"/>
      <c r="EE39" s="281"/>
      <c r="EF39" s="281"/>
      <c r="EG39" s="281"/>
      <c r="EH39" s="281"/>
      <c r="EI39" s="281"/>
      <c r="EJ39" s="281"/>
      <c r="EK39" s="281"/>
      <c r="EL39" s="281"/>
      <c r="EM39" s="281"/>
      <c r="EN39" s="281"/>
      <c r="EO39" s="281"/>
      <c r="EP39" s="281"/>
      <c r="EQ39" s="281"/>
      <c r="ER39" s="281"/>
      <c r="ES39" s="281"/>
      <c r="ET39" s="281"/>
      <c r="EU39" s="281"/>
      <c r="EV39" s="281"/>
      <c r="EW39" s="281"/>
      <c r="EX39" s="281"/>
      <c r="EY39" s="281"/>
      <c r="EZ39" s="281"/>
      <c r="FA39" s="281"/>
      <c r="FB39" s="281"/>
      <c r="FC39" s="281"/>
      <c r="FD39" s="281"/>
      <c r="FE39" s="281"/>
      <c r="FF39" s="281"/>
      <c r="FG39" s="281"/>
      <c r="FH39" s="281"/>
      <c r="FI39" s="281"/>
      <c r="FJ39" s="281"/>
      <c r="FK39" s="281"/>
      <c r="FL39" s="281"/>
    </row>
    <row r="40" spans="1:168" x14ac:dyDescent="0.25">
      <c r="A40" s="494"/>
      <c r="B40" s="1"/>
      <c r="C40" s="1"/>
      <c r="D40" s="2"/>
      <c r="E40" s="2"/>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228"/>
      <c r="AP40" s="228"/>
      <c r="AQ40" s="228"/>
      <c r="AR40" s="228"/>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281"/>
      <c r="CB40" s="281"/>
      <c r="CC40" s="281"/>
      <c r="CD40" s="281"/>
      <c r="CE40" s="281"/>
      <c r="CF40" s="281"/>
      <c r="CG40" s="281"/>
      <c r="CH40" s="281"/>
      <c r="CI40" s="281"/>
      <c r="CJ40" s="281"/>
      <c r="CK40" s="281"/>
      <c r="CL40" s="281"/>
      <c r="CM40" s="281"/>
      <c r="CN40" s="281"/>
      <c r="CO40" s="281"/>
      <c r="CP40" s="281"/>
      <c r="CQ40" s="281"/>
      <c r="CR40" s="281"/>
      <c r="CS40" s="281"/>
      <c r="CT40" s="281"/>
      <c r="CU40" s="281"/>
      <c r="CV40" s="281"/>
      <c r="CW40" s="281"/>
      <c r="CX40" s="281"/>
      <c r="CY40" s="281"/>
      <c r="CZ40" s="281"/>
      <c r="DA40" s="281"/>
      <c r="DB40" s="281"/>
      <c r="DC40" s="281"/>
      <c r="DD40" s="281"/>
      <c r="DE40" s="281"/>
      <c r="DF40" s="281"/>
      <c r="DG40" s="281"/>
      <c r="DH40" s="281"/>
      <c r="DI40" s="281"/>
      <c r="DJ40" s="281"/>
      <c r="DK40" s="281"/>
      <c r="DL40" s="281"/>
      <c r="DM40" s="281"/>
      <c r="DN40" s="281"/>
      <c r="DO40" s="281"/>
      <c r="DP40" s="281"/>
      <c r="DQ40" s="281"/>
      <c r="DR40" s="281"/>
      <c r="DS40" s="281"/>
      <c r="DT40" s="281"/>
      <c r="DU40" s="281"/>
      <c r="DV40" s="281"/>
      <c r="DW40" s="281"/>
      <c r="DX40" s="281"/>
      <c r="DY40" s="281"/>
      <c r="DZ40" s="281"/>
      <c r="EA40" s="281"/>
      <c r="EB40" s="281"/>
      <c r="EC40" s="281"/>
      <c r="ED40" s="281"/>
      <c r="EE40" s="281"/>
      <c r="EF40" s="281"/>
      <c r="EG40" s="281"/>
      <c r="EH40" s="281"/>
      <c r="EI40" s="281"/>
      <c r="EJ40" s="281"/>
      <c r="EK40" s="281"/>
      <c r="EL40" s="281"/>
      <c r="EM40" s="281"/>
      <c r="EN40" s="281"/>
      <c r="EO40" s="281"/>
      <c r="EP40" s="281"/>
      <c r="EQ40" s="281"/>
      <c r="ER40" s="281"/>
      <c r="ES40" s="281"/>
      <c r="ET40" s="281"/>
      <c r="EU40" s="281"/>
      <c r="EV40" s="281"/>
      <c r="EW40" s="281"/>
      <c r="EX40" s="281"/>
      <c r="EY40" s="281"/>
      <c r="EZ40" s="281"/>
      <c r="FA40" s="281"/>
      <c r="FB40" s="281"/>
      <c r="FC40" s="281"/>
      <c r="FD40" s="281"/>
      <c r="FE40" s="281"/>
      <c r="FF40" s="281"/>
      <c r="FG40" s="281"/>
      <c r="FH40" s="281"/>
      <c r="FI40" s="281"/>
      <c r="FJ40" s="281"/>
      <c r="FK40" s="281"/>
      <c r="FL40" s="281"/>
    </row>
    <row r="41" spans="1:168" x14ac:dyDescent="0.25">
      <c r="A41" s="494"/>
      <c r="B41" s="1"/>
      <c r="C41" s="1"/>
      <c r="D41" s="2"/>
      <c r="E41" s="2"/>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228"/>
      <c r="AP41" s="228"/>
      <c r="AQ41" s="228"/>
      <c r="AR41" s="228"/>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281"/>
      <c r="CB41" s="281"/>
      <c r="CC41" s="281"/>
      <c r="CD41" s="281"/>
      <c r="CE41" s="281"/>
      <c r="CF41" s="281"/>
      <c r="CG41" s="281"/>
      <c r="CH41" s="281"/>
      <c r="CI41" s="281"/>
      <c r="CJ41" s="281"/>
      <c r="CK41" s="281"/>
      <c r="CL41" s="281"/>
      <c r="CM41" s="281"/>
      <c r="CN41" s="281"/>
      <c r="CO41" s="281"/>
      <c r="CP41" s="281"/>
      <c r="CQ41" s="281"/>
      <c r="CR41" s="281"/>
      <c r="CS41" s="281"/>
      <c r="CT41" s="281"/>
      <c r="CU41" s="281"/>
      <c r="CV41" s="281"/>
      <c r="CW41" s="281"/>
      <c r="CX41" s="281"/>
      <c r="CY41" s="281"/>
      <c r="CZ41" s="281"/>
      <c r="DA41" s="281"/>
      <c r="DB41" s="281"/>
      <c r="DC41" s="281"/>
      <c r="DD41" s="281"/>
      <c r="DE41" s="281"/>
      <c r="DF41" s="281"/>
      <c r="DG41" s="281"/>
      <c r="DH41" s="281"/>
      <c r="DI41" s="281"/>
      <c r="DJ41" s="281"/>
      <c r="DK41" s="281"/>
      <c r="DL41" s="281"/>
      <c r="DM41" s="281"/>
      <c r="DN41" s="281"/>
      <c r="DO41" s="281"/>
      <c r="DP41" s="281"/>
      <c r="DQ41" s="281"/>
      <c r="DR41" s="281"/>
      <c r="DS41" s="281"/>
      <c r="DT41" s="281"/>
      <c r="DU41" s="281"/>
      <c r="DV41" s="281"/>
      <c r="DW41" s="281"/>
      <c r="DX41" s="281"/>
      <c r="DY41" s="281"/>
      <c r="DZ41" s="281"/>
      <c r="EA41" s="281"/>
      <c r="EB41" s="281"/>
      <c r="EC41" s="281"/>
      <c r="ED41" s="281"/>
      <c r="EE41" s="281"/>
      <c r="EF41" s="281"/>
      <c r="EG41" s="281"/>
      <c r="EH41" s="281"/>
      <c r="EI41" s="281"/>
      <c r="EJ41" s="281"/>
      <c r="EK41" s="281"/>
      <c r="EL41" s="281"/>
      <c r="EM41" s="281"/>
      <c r="EN41" s="281"/>
      <c r="EO41" s="281"/>
      <c r="EP41" s="281"/>
      <c r="EQ41" s="281"/>
      <c r="ER41" s="281"/>
      <c r="ES41" s="281"/>
      <c r="ET41" s="281"/>
      <c r="EU41" s="281"/>
      <c r="EV41" s="281"/>
      <c r="EW41" s="281"/>
      <c r="EX41" s="281"/>
      <c r="EY41" s="281"/>
      <c r="EZ41" s="281"/>
      <c r="FA41" s="281"/>
      <c r="FB41" s="281"/>
      <c r="FC41" s="281"/>
      <c r="FD41" s="281"/>
      <c r="FE41" s="281"/>
      <c r="FF41" s="281"/>
      <c r="FG41" s="281"/>
      <c r="FH41" s="281"/>
      <c r="FI41" s="281"/>
      <c r="FJ41" s="281"/>
      <c r="FK41" s="281"/>
      <c r="FL41" s="281"/>
    </row>
    <row r="42" spans="1:168" x14ac:dyDescent="0.25">
      <c r="A42" s="494"/>
      <c r="B42" s="1"/>
      <c r="C42" s="1"/>
      <c r="D42" s="2"/>
      <c r="E42" s="2"/>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228"/>
      <c r="AP42" s="228"/>
      <c r="AQ42" s="228"/>
      <c r="AR42" s="228"/>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281"/>
      <c r="CB42" s="281"/>
      <c r="CC42" s="281"/>
      <c r="CD42" s="281"/>
      <c r="CE42" s="281"/>
      <c r="CF42" s="281"/>
      <c r="CG42" s="281"/>
      <c r="CH42" s="281"/>
      <c r="CI42" s="281"/>
      <c r="CJ42" s="281"/>
      <c r="CK42" s="281"/>
      <c r="CL42" s="281"/>
      <c r="CM42" s="281"/>
      <c r="CN42" s="281"/>
      <c r="CO42" s="281"/>
      <c r="CP42" s="281"/>
      <c r="CQ42" s="281"/>
      <c r="CR42" s="281"/>
      <c r="CS42" s="281"/>
      <c r="CT42" s="281"/>
      <c r="CU42" s="281"/>
      <c r="CV42" s="281"/>
      <c r="CW42" s="281"/>
      <c r="CX42" s="281"/>
      <c r="CY42" s="281"/>
      <c r="CZ42" s="281"/>
      <c r="DA42" s="281"/>
      <c r="DB42" s="281"/>
      <c r="DC42" s="281"/>
      <c r="DD42" s="281"/>
      <c r="DE42" s="281"/>
      <c r="DF42" s="281"/>
      <c r="DG42" s="281"/>
      <c r="DH42" s="281"/>
      <c r="DI42" s="281"/>
      <c r="DJ42" s="281"/>
      <c r="DK42" s="281"/>
      <c r="DL42" s="281"/>
      <c r="DM42" s="281"/>
      <c r="DN42" s="281"/>
      <c r="DO42" s="281"/>
      <c r="DP42" s="281"/>
      <c r="DQ42" s="281"/>
      <c r="DR42" s="281"/>
      <c r="DS42" s="281"/>
      <c r="DT42" s="281"/>
      <c r="DU42" s="281"/>
      <c r="DV42" s="281"/>
      <c r="DW42" s="281"/>
      <c r="DX42" s="281"/>
      <c r="DY42" s="281"/>
      <c r="DZ42" s="281"/>
      <c r="EA42" s="281"/>
      <c r="EB42" s="281"/>
      <c r="EC42" s="281"/>
      <c r="ED42" s="281"/>
      <c r="EE42" s="281"/>
      <c r="EF42" s="281"/>
      <c r="EG42" s="281"/>
      <c r="EH42" s="281"/>
      <c r="EI42" s="281"/>
      <c r="EJ42" s="281"/>
      <c r="EK42" s="281"/>
      <c r="EL42" s="281"/>
      <c r="EM42" s="281"/>
      <c r="EN42" s="281"/>
      <c r="EO42" s="281"/>
      <c r="EP42" s="281"/>
      <c r="EQ42" s="281"/>
      <c r="ER42" s="281"/>
      <c r="ES42" s="281"/>
      <c r="ET42" s="281"/>
      <c r="EU42" s="281"/>
      <c r="EV42" s="281"/>
      <c r="EW42" s="281"/>
      <c r="EX42" s="281"/>
      <c r="EY42" s="281"/>
      <c r="EZ42" s="281"/>
      <c r="FA42" s="281"/>
      <c r="FB42" s="281"/>
      <c r="FC42" s="281"/>
      <c r="FD42" s="281"/>
      <c r="FE42" s="281"/>
      <c r="FF42" s="281"/>
      <c r="FG42" s="281"/>
      <c r="FH42" s="281"/>
      <c r="FI42" s="281"/>
      <c r="FJ42" s="281"/>
      <c r="FK42" s="281"/>
      <c r="FL42" s="281"/>
    </row>
    <row r="43" spans="1:168" x14ac:dyDescent="0.25">
      <c r="A43" s="494"/>
      <c r="B43" s="1"/>
      <c r="C43" s="1"/>
      <c r="D43" s="2"/>
      <c r="E43" s="2"/>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228"/>
      <c r="AP43" s="228"/>
      <c r="AQ43" s="228"/>
      <c r="AR43" s="228"/>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281"/>
      <c r="CB43" s="281"/>
      <c r="CC43" s="281"/>
      <c r="CD43" s="281"/>
      <c r="CE43" s="281"/>
      <c r="CF43" s="281"/>
      <c r="CG43" s="281"/>
      <c r="CH43" s="281"/>
      <c r="CI43" s="281"/>
      <c r="CJ43" s="281"/>
      <c r="CK43" s="281"/>
      <c r="CL43" s="281"/>
      <c r="CM43" s="281"/>
      <c r="CN43" s="281"/>
      <c r="CO43" s="281"/>
      <c r="CP43" s="281"/>
      <c r="CQ43" s="281"/>
      <c r="CR43" s="281"/>
      <c r="CS43" s="281"/>
      <c r="CT43" s="281"/>
      <c r="CU43" s="281"/>
      <c r="CV43" s="281"/>
      <c r="CW43" s="281"/>
      <c r="CX43" s="281"/>
      <c r="CY43" s="281"/>
      <c r="CZ43" s="281"/>
      <c r="DA43" s="281"/>
      <c r="DB43" s="281"/>
      <c r="DC43" s="281"/>
      <c r="DD43" s="281"/>
      <c r="DE43" s="281"/>
      <c r="DF43" s="281"/>
      <c r="DG43" s="281"/>
      <c r="DH43" s="281"/>
      <c r="DI43" s="281"/>
      <c r="DJ43" s="281"/>
      <c r="DK43" s="281"/>
      <c r="DL43" s="281"/>
      <c r="DM43" s="281"/>
      <c r="DN43" s="281"/>
      <c r="DO43" s="281"/>
      <c r="DP43" s="281"/>
      <c r="DQ43" s="281"/>
      <c r="DR43" s="281"/>
      <c r="DS43" s="281"/>
      <c r="DT43" s="281"/>
      <c r="DU43" s="281"/>
      <c r="DV43" s="281"/>
      <c r="DW43" s="281"/>
      <c r="DX43" s="281"/>
      <c r="DY43" s="281"/>
      <c r="DZ43" s="281"/>
      <c r="EA43" s="281"/>
      <c r="EB43" s="281"/>
      <c r="EC43" s="281"/>
      <c r="ED43" s="281"/>
      <c r="EE43" s="281"/>
      <c r="EF43" s="281"/>
      <c r="EG43" s="281"/>
      <c r="EH43" s="281"/>
      <c r="EI43" s="281"/>
      <c r="EJ43" s="281"/>
      <c r="EK43" s="281"/>
      <c r="EL43" s="281"/>
      <c r="EM43" s="281"/>
      <c r="EN43" s="281"/>
      <c r="EO43" s="281"/>
      <c r="EP43" s="281"/>
      <c r="EQ43" s="281"/>
      <c r="ER43" s="281"/>
      <c r="ES43" s="281"/>
      <c r="ET43" s="281"/>
      <c r="EU43" s="281"/>
      <c r="EV43" s="281"/>
      <c r="EW43" s="281"/>
      <c r="EX43" s="281"/>
      <c r="EY43" s="281"/>
      <c r="EZ43" s="281"/>
      <c r="FA43" s="281"/>
      <c r="FB43" s="281"/>
      <c r="FC43" s="281"/>
      <c r="FD43" s="281"/>
      <c r="FE43" s="281"/>
      <c r="FF43" s="281"/>
      <c r="FG43" s="281"/>
      <c r="FH43" s="281"/>
      <c r="FI43" s="281"/>
      <c r="FJ43" s="281"/>
      <c r="FK43" s="281"/>
      <c r="FL43" s="281"/>
    </row>
    <row r="44" spans="1:168" x14ac:dyDescent="0.25">
      <c r="A44" s="494"/>
      <c r="B44" s="1"/>
      <c r="C44" s="1"/>
      <c r="D44" s="2"/>
      <c r="E44" s="2"/>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281"/>
      <c r="CB44" s="281"/>
      <c r="CC44" s="281"/>
      <c r="CD44" s="281"/>
      <c r="CE44" s="281"/>
      <c r="CF44" s="281"/>
      <c r="CG44" s="281"/>
      <c r="CH44" s="281"/>
      <c r="CI44" s="281"/>
      <c r="CJ44" s="281"/>
      <c r="CK44" s="281"/>
      <c r="CL44" s="281"/>
      <c r="CM44" s="281"/>
      <c r="CN44" s="281"/>
      <c r="CO44" s="281"/>
      <c r="CP44" s="281"/>
      <c r="CQ44" s="281"/>
      <c r="CR44" s="281"/>
      <c r="CS44" s="281"/>
      <c r="CT44" s="281"/>
      <c r="CU44" s="281"/>
      <c r="CV44" s="281"/>
      <c r="CW44" s="281"/>
      <c r="CX44" s="281"/>
      <c r="CY44" s="281"/>
      <c r="CZ44" s="281"/>
      <c r="DA44" s="281"/>
      <c r="DB44" s="281"/>
      <c r="DC44" s="281"/>
      <c r="DD44" s="281"/>
      <c r="DE44" s="281"/>
      <c r="DF44" s="281"/>
      <c r="DG44" s="281"/>
      <c r="DH44" s="281"/>
      <c r="DI44" s="281"/>
      <c r="DJ44" s="281"/>
      <c r="DK44" s="281"/>
      <c r="DL44" s="281"/>
      <c r="DM44" s="281"/>
      <c r="DN44" s="281"/>
      <c r="DO44" s="281"/>
      <c r="DP44" s="281"/>
      <c r="DQ44" s="281"/>
      <c r="DR44" s="281"/>
      <c r="DS44" s="281"/>
      <c r="DT44" s="281"/>
      <c r="DU44" s="281"/>
      <c r="DV44" s="281"/>
      <c r="DW44" s="281"/>
      <c r="DX44" s="281"/>
      <c r="DY44" s="281"/>
      <c r="DZ44" s="281"/>
      <c r="EA44" s="281"/>
      <c r="EB44" s="281"/>
      <c r="EC44" s="281"/>
      <c r="ED44" s="281"/>
      <c r="EE44" s="281"/>
      <c r="EF44" s="281"/>
      <c r="EG44" s="281"/>
      <c r="EH44" s="281"/>
      <c r="EI44" s="281"/>
      <c r="EJ44" s="281"/>
      <c r="EK44" s="281"/>
      <c r="EL44" s="281"/>
      <c r="EM44" s="281"/>
      <c r="EN44" s="281"/>
      <c r="EO44" s="281"/>
      <c r="EP44" s="281"/>
      <c r="EQ44" s="281"/>
      <c r="ER44" s="281"/>
      <c r="ES44" s="281"/>
      <c r="ET44" s="281"/>
      <c r="EU44" s="281"/>
      <c r="EV44" s="281"/>
      <c r="EW44" s="281"/>
      <c r="EX44" s="281"/>
      <c r="EY44" s="281"/>
      <c r="EZ44" s="281"/>
      <c r="FA44" s="281"/>
      <c r="FB44" s="281"/>
      <c r="FC44" s="281"/>
      <c r="FD44" s="281"/>
      <c r="FE44" s="281"/>
      <c r="FF44" s="281"/>
      <c r="FG44" s="281"/>
      <c r="FH44" s="281"/>
      <c r="FI44" s="281"/>
      <c r="FJ44" s="281"/>
      <c r="FK44" s="281"/>
      <c r="FL44" s="281"/>
    </row>
    <row r="45" spans="1:168" x14ac:dyDescent="0.25">
      <c r="A45" s="494"/>
      <c r="B45" s="1"/>
      <c r="C45" s="1"/>
      <c r="D45" s="2"/>
      <c r="E45" s="2"/>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281"/>
      <c r="CB45" s="281"/>
      <c r="CC45" s="281"/>
      <c r="CD45" s="281"/>
      <c r="CE45" s="281"/>
      <c r="CF45" s="281"/>
      <c r="CG45" s="281"/>
      <c r="CH45" s="281"/>
      <c r="CI45" s="281"/>
      <c r="CJ45" s="281"/>
      <c r="CK45" s="281"/>
      <c r="CL45" s="281"/>
      <c r="CM45" s="281"/>
      <c r="CN45" s="281"/>
      <c r="CO45" s="281"/>
      <c r="CP45" s="281"/>
      <c r="CQ45" s="281"/>
      <c r="CR45" s="281"/>
      <c r="CS45" s="281"/>
      <c r="CT45" s="281"/>
      <c r="CU45" s="281"/>
      <c r="CV45" s="281"/>
      <c r="CW45" s="281"/>
      <c r="CX45" s="281"/>
      <c r="CY45" s="281"/>
      <c r="CZ45" s="281"/>
      <c r="DA45" s="281"/>
      <c r="DB45" s="281"/>
      <c r="DC45" s="281"/>
      <c r="DD45" s="281"/>
      <c r="DE45" s="281"/>
      <c r="DF45" s="281"/>
      <c r="DG45" s="281"/>
      <c r="DH45" s="281"/>
      <c r="DI45" s="281"/>
      <c r="DJ45" s="281"/>
      <c r="DK45" s="281"/>
      <c r="DL45" s="281"/>
      <c r="DM45" s="281"/>
      <c r="DN45" s="281"/>
      <c r="DO45" s="281"/>
      <c r="DP45" s="281"/>
      <c r="DQ45" s="281"/>
      <c r="DR45" s="281"/>
      <c r="DS45" s="281"/>
      <c r="DT45" s="281"/>
      <c r="DU45" s="281"/>
      <c r="DV45" s="281"/>
      <c r="DW45" s="281"/>
      <c r="DX45" s="281"/>
      <c r="DY45" s="281"/>
      <c r="DZ45" s="281"/>
      <c r="EA45" s="281"/>
      <c r="EB45" s="281"/>
      <c r="EC45" s="281"/>
      <c r="ED45" s="281"/>
      <c r="EE45" s="281"/>
      <c r="EF45" s="281"/>
      <c r="EG45" s="281"/>
      <c r="EH45" s="281"/>
      <c r="EI45" s="281"/>
      <c r="EJ45" s="281"/>
      <c r="EK45" s="281"/>
      <c r="EL45" s="281"/>
      <c r="EM45" s="281"/>
      <c r="EN45" s="281"/>
      <c r="EO45" s="281"/>
      <c r="EP45" s="281"/>
      <c r="EQ45" s="281"/>
      <c r="ER45" s="281"/>
      <c r="ES45" s="281"/>
      <c r="ET45" s="281"/>
      <c r="EU45" s="281"/>
      <c r="EV45" s="281"/>
      <c r="EW45" s="281"/>
      <c r="EX45" s="281"/>
      <c r="EY45" s="281"/>
      <c r="EZ45" s="281"/>
      <c r="FA45" s="281"/>
      <c r="FB45" s="281"/>
      <c r="FC45" s="281"/>
      <c r="FD45" s="281"/>
      <c r="FE45" s="281"/>
      <c r="FF45" s="281"/>
      <c r="FG45" s="281"/>
      <c r="FH45" s="281"/>
      <c r="FI45" s="281"/>
      <c r="FJ45" s="281"/>
      <c r="FK45" s="281"/>
      <c r="FL45" s="281"/>
    </row>
    <row r="46" spans="1:168" x14ac:dyDescent="0.25">
      <c r="A46" s="494"/>
      <c r="B46" s="1"/>
      <c r="C46" s="1"/>
      <c r="D46" s="2"/>
      <c r="E46" s="2"/>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281"/>
      <c r="CB46" s="281"/>
      <c r="CC46" s="281"/>
      <c r="CD46" s="281"/>
      <c r="CE46" s="281"/>
      <c r="CF46" s="281"/>
      <c r="CG46" s="281"/>
      <c r="CH46" s="281"/>
      <c r="CI46" s="281"/>
      <c r="CJ46" s="281"/>
      <c r="CK46" s="281"/>
      <c r="CL46" s="281"/>
      <c r="CM46" s="281"/>
      <c r="CN46" s="281"/>
      <c r="CO46" s="281"/>
      <c r="CP46" s="281"/>
      <c r="CQ46" s="281"/>
      <c r="CR46" s="281"/>
      <c r="CS46" s="281"/>
      <c r="CT46" s="281"/>
      <c r="CU46" s="281"/>
      <c r="CV46" s="281"/>
      <c r="CW46" s="281"/>
      <c r="CX46" s="281"/>
      <c r="CY46" s="281"/>
      <c r="CZ46" s="281"/>
      <c r="DA46" s="281"/>
      <c r="DB46" s="281"/>
      <c r="DC46" s="281"/>
      <c r="DD46" s="281"/>
      <c r="DE46" s="281"/>
      <c r="DF46" s="281"/>
      <c r="DG46" s="281"/>
      <c r="DH46" s="281"/>
      <c r="DI46" s="281"/>
      <c r="DJ46" s="281"/>
      <c r="DK46" s="281"/>
      <c r="DL46" s="281"/>
      <c r="DM46" s="281"/>
      <c r="DN46" s="281"/>
      <c r="DO46" s="281"/>
      <c r="DP46" s="281"/>
      <c r="DQ46" s="281"/>
      <c r="DR46" s="281"/>
      <c r="DS46" s="281"/>
      <c r="DT46" s="281"/>
      <c r="DU46" s="281"/>
      <c r="DV46" s="281"/>
      <c r="DW46" s="281"/>
      <c r="DX46" s="281"/>
      <c r="DY46" s="281"/>
      <c r="DZ46" s="281"/>
      <c r="EA46" s="281"/>
      <c r="EB46" s="281"/>
      <c r="EC46" s="281"/>
      <c r="ED46" s="281"/>
      <c r="EE46" s="281"/>
      <c r="EF46" s="281"/>
      <c r="EG46" s="281"/>
      <c r="EH46" s="281"/>
      <c r="EI46" s="281"/>
      <c r="EJ46" s="281"/>
      <c r="EK46" s="281"/>
      <c r="EL46" s="281"/>
      <c r="EM46" s="281"/>
      <c r="EN46" s="281"/>
      <c r="EO46" s="281"/>
      <c r="EP46" s="281"/>
      <c r="EQ46" s="281"/>
      <c r="ER46" s="281"/>
      <c r="ES46" s="281"/>
      <c r="ET46" s="281"/>
      <c r="EU46" s="281"/>
      <c r="EV46" s="281"/>
      <c r="EW46" s="281"/>
      <c r="EX46" s="281"/>
      <c r="EY46" s="281"/>
      <c r="EZ46" s="281"/>
      <c r="FA46" s="281"/>
      <c r="FB46" s="281"/>
      <c r="FC46" s="281"/>
      <c r="FD46" s="281"/>
      <c r="FE46" s="281"/>
      <c r="FF46" s="281"/>
      <c r="FG46" s="281"/>
      <c r="FH46" s="281"/>
      <c r="FI46" s="281"/>
      <c r="FJ46" s="281"/>
      <c r="FK46" s="281"/>
      <c r="FL46" s="281"/>
    </row>
    <row r="47" spans="1:168" x14ac:dyDescent="0.25">
      <c r="A47" s="494"/>
      <c r="B47" s="1"/>
      <c r="C47" s="1"/>
      <c r="D47" s="2"/>
      <c r="E47" s="2"/>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281"/>
      <c r="CB47" s="281"/>
      <c r="CC47" s="281"/>
      <c r="CD47" s="281"/>
      <c r="CE47" s="281"/>
      <c r="CF47" s="281"/>
      <c r="CG47" s="281"/>
      <c r="CH47" s="281"/>
      <c r="CI47" s="281"/>
      <c r="CJ47" s="281"/>
      <c r="CK47" s="281"/>
      <c r="CL47" s="281"/>
      <c r="CM47" s="281"/>
      <c r="CN47" s="281"/>
      <c r="CO47" s="281"/>
      <c r="CP47" s="281"/>
      <c r="CQ47" s="281"/>
      <c r="CR47" s="281"/>
      <c r="CS47" s="281"/>
      <c r="CT47" s="281"/>
      <c r="CU47" s="281"/>
      <c r="CV47" s="281"/>
      <c r="CW47" s="281"/>
      <c r="CX47" s="281"/>
      <c r="CY47" s="281"/>
      <c r="CZ47" s="281"/>
      <c r="DA47" s="281"/>
      <c r="DB47" s="281"/>
      <c r="DC47" s="281"/>
      <c r="DD47" s="281"/>
      <c r="DE47" s="281"/>
      <c r="DF47" s="281"/>
      <c r="DG47" s="281"/>
      <c r="DH47" s="281"/>
      <c r="DI47" s="281"/>
      <c r="DJ47" s="281"/>
      <c r="DK47" s="281"/>
      <c r="DL47" s="281"/>
      <c r="DM47" s="281"/>
      <c r="DN47" s="281"/>
      <c r="DO47" s="281"/>
      <c r="DP47" s="281"/>
      <c r="DQ47" s="281"/>
      <c r="DR47" s="281"/>
      <c r="DS47" s="281"/>
      <c r="DT47" s="281"/>
      <c r="DU47" s="281"/>
      <c r="DV47" s="281"/>
      <c r="DW47" s="281"/>
      <c r="DX47" s="281"/>
      <c r="DY47" s="281"/>
      <c r="DZ47" s="281"/>
      <c r="EA47" s="281"/>
      <c r="EB47" s="281"/>
      <c r="EC47" s="281"/>
      <c r="ED47" s="281"/>
      <c r="EE47" s="281"/>
      <c r="EF47" s="281"/>
      <c r="EG47" s="281"/>
      <c r="EH47" s="281"/>
      <c r="EI47" s="281"/>
      <c r="EJ47" s="281"/>
      <c r="EK47" s="281"/>
      <c r="EL47" s="281"/>
      <c r="EM47" s="281"/>
      <c r="EN47" s="281"/>
      <c r="EO47" s="281"/>
      <c r="EP47" s="281"/>
      <c r="EQ47" s="281"/>
      <c r="ER47" s="281"/>
      <c r="ES47" s="281"/>
      <c r="ET47" s="281"/>
      <c r="EU47" s="281"/>
      <c r="EV47" s="281"/>
      <c r="EW47" s="281"/>
      <c r="EX47" s="281"/>
      <c r="EY47" s="281"/>
      <c r="EZ47" s="281"/>
      <c r="FA47" s="281"/>
      <c r="FB47" s="281"/>
      <c r="FC47" s="281"/>
      <c r="FD47" s="281"/>
      <c r="FE47" s="281"/>
      <c r="FF47" s="281"/>
      <c r="FG47" s="281"/>
      <c r="FH47" s="281"/>
      <c r="FI47" s="281"/>
      <c r="FJ47" s="281"/>
      <c r="FK47" s="281"/>
      <c r="FL47" s="281"/>
    </row>
    <row r="48" spans="1:168" x14ac:dyDescent="0.25">
      <c r="A48" s="494"/>
      <c r="B48" s="1"/>
      <c r="C48" s="1"/>
      <c r="D48" s="2"/>
      <c r="E48" s="2"/>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281"/>
      <c r="CB48" s="281"/>
      <c r="CC48" s="281"/>
      <c r="CD48" s="281"/>
      <c r="CE48" s="281"/>
      <c r="CF48" s="281"/>
      <c r="CG48" s="281"/>
      <c r="CH48" s="281"/>
      <c r="CI48" s="281"/>
      <c r="CJ48" s="281"/>
      <c r="CK48" s="281"/>
      <c r="CL48" s="281"/>
      <c r="CM48" s="281"/>
      <c r="CN48" s="281"/>
      <c r="CO48" s="281"/>
      <c r="CP48" s="281"/>
      <c r="CQ48" s="281"/>
      <c r="CR48" s="281"/>
      <c r="CS48" s="281"/>
      <c r="CT48" s="281"/>
      <c r="CU48" s="281"/>
      <c r="CV48" s="281"/>
      <c r="CW48" s="281"/>
      <c r="CX48" s="281"/>
      <c r="CY48" s="281"/>
      <c r="CZ48" s="281"/>
      <c r="DA48" s="281"/>
      <c r="DB48" s="281"/>
      <c r="DC48" s="281"/>
      <c r="DD48" s="281"/>
      <c r="DE48" s="281"/>
      <c r="DF48" s="281"/>
      <c r="DG48" s="281"/>
      <c r="DH48" s="281"/>
      <c r="DI48" s="281"/>
      <c r="DJ48" s="281"/>
      <c r="DK48" s="281"/>
      <c r="DL48" s="281"/>
      <c r="DM48" s="281"/>
      <c r="DN48" s="281"/>
      <c r="DO48" s="281"/>
      <c r="DP48" s="281"/>
      <c r="DQ48" s="281"/>
      <c r="DR48" s="281"/>
      <c r="DS48" s="281"/>
      <c r="DT48" s="281"/>
      <c r="DU48" s="281"/>
      <c r="DV48" s="281"/>
      <c r="DW48" s="281"/>
      <c r="DX48" s="281"/>
      <c r="DY48" s="281"/>
      <c r="DZ48" s="281"/>
      <c r="EA48" s="281"/>
      <c r="EB48" s="281"/>
      <c r="EC48" s="281"/>
      <c r="ED48" s="281"/>
      <c r="EE48" s="281"/>
      <c r="EF48" s="281"/>
      <c r="EG48" s="281"/>
      <c r="EH48" s="281"/>
      <c r="EI48" s="281"/>
      <c r="EJ48" s="281"/>
      <c r="EK48" s="281"/>
      <c r="EL48" s="281"/>
      <c r="EM48" s="281"/>
      <c r="EN48" s="281"/>
      <c r="EO48" s="281"/>
      <c r="EP48" s="281"/>
      <c r="EQ48" s="281"/>
      <c r="ER48" s="281"/>
      <c r="ES48" s="281"/>
      <c r="ET48" s="281"/>
      <c r="EU48" s="281"/>
      <c r="EV48" s="281"/>
      <c r="EW48" s="281"/>
      <c r="EX48" s="281"/>
      <c r="EY48" s="281"/>
      <c r="EZ48" s="281"/>
      <c r="FA48" s="281"/>
      <c r="FB48" s="281"/>
      <c r="FC48" s="281"/>
      <c r="FD48" s="281"/>
      <c r="FE48" s="281"/>
      <c r="FF48" s="281"/>
      <c r="FG48" s="281"/>
      <c r="FH48" s="281"/>
      <c r="FI48" s="281"/>
      <c r="FJ48" s="281"/>
      <c r="FK48" s="281"/>
      <c r="FL48" s="281"/>
    </row>
    <row r="49" spans="1:168" x14ac:dyDescent="0.25">
      <c r="A49" s="494"/>
      <c r="B49" s="1"/>
      <c r="C49" s="1"/>
      <c r="D49" s="2"/>
      <c r="E49" s="2"/>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281"/>
      <c r="CB49" s="281"/>
      <c r="CC49" s="281"/>
      <c r="CD49" s="281"/>
      <c r="CE49" s="281"/>
      <c r="CF49" s="281"/>
      <c r="CG49" s="281"/>
      <c r="CH49" s="281"/>
      <c r="CI49" s="281"/>
      <c r="CJ49" s="281"/>
      <c r="CK49" s="281"/>
      <c r="CL49" s="281"/>
      <c r="CM49" s="281"/>
      <c r="CN49" s="281"/>
      <c r="CO49" s="281"/>
      <c r="CP49" s="281"/>
      <c r="CQ49" s="281"/>
      <c r="CR49" s="281"/>
      <c r="CS49" s="281"/>
      <c r="CT49" s="281"/>
      <c r="CU49" s="281"/>
      <c r="CV49" s="281"/>
      <c r="CW49" s="281"/>
      <c r="CX49" s="281"/>
      <c r="CY49" s="281"/>
      <c r="CZ49" s="281"/>
      <c r="DA49" s="281"/>
      <c r="DB49" s="281"/>
      <c r="DC49" s="281"/>
      <c r="DD49" s="281"/>
      <c r="DE49" s="281"/>
      <c r="DF49" s="281"/>
      <c r="DG49" s="281"/>
      <c r="DH49" s="281"/>
      <c r="DI49" s="281"/>
      <c r="DJ49" s="281"/>
      <c r="DK49" s="281"/>
      <c r="DL49" s="281"/>
      <c r="DM49" s="281"/>
      <c r="DN49" s="281"/>
      <c r="DO49" s="281"/>
      <c r="DP49" s="281"/>
      <c r="DQ49" s="281"/>
      <c r="DR49" s="281"/>
      <c r="DS49" s="281"/>
      <c r="DT49" s="281"/>
      <c r="DU49" s="281"/>
      <c r="DV49" s="281"/>
      <c r="DW49" s="281"/>
      <c r="DX49" s="281"/>
      <c r="DY49" s="281"/>
      <c r="DZ49" s="281"/>
      <c r="EA49" s="281"/>
      <c r="EB49" s="281"/>
      <c r="EC49" s="281"/>
      <c r="ED49" s="281"/>
      <c r="EE49" s="281"/>
      <c r="EF49" s="281"/>
      <c r="EG49" s="281"/>
      <c r="EH49" s="281"/>
      <c r="EI49" s="281"/>
      <c r="EJ49" s="281"/>
      <c r="EK49" s="281"/>
      <c r="EL49" s="281"/>
      <c r="EM49" s="281"/>
      <c r="EN49" s="281"/>
      <c r="EO49" s="281"/>
      <c r="EP49" s="281"/>
      <c r="EQ49" s="281"/>
      <c r="ER49" s="281"/>
      <c r="ES49" s="281"/>
      <c r="ET49" s="281"/>
      <c r="EU49" s="281"/>
      <c r="EV49" s="281"/>
      <c r="EW49" s="281"/>
      <c r="EX49" s="281"/>
      <c r="EY49" s="281"/>
      <c r="EZ49" s="281"/>
      <c r="FA49" s="281"/>
      <c r="FB49" s="281"/>
      <c r="FC49" s="281"/>
      <c r="FD49" s="281"/>
      <c r="FE49" s="281"/>
      <c r="FF49" s="281"/>
      <c r="FG49" s="281"/>
      <c r="FH49" s="281"/>
      <c r="FI49" s="281"/>
      <c r="FJ49" s="281"/>
      <c r="FK49" s="281"/>
      <c r="FL49" s="281"/>
    </row>
    <row r="50" spans="1:168" x14ac:dyDescent="0.25">
      <c r="A50" s="494"/>
      <c r="B50" s="1"/>
      <c r="C50" s="1"/>
      <c r="D50" s="2"/>
      <c r="E50" s="2"/>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281"/>
      <c r="CB50" s="281"/>
      <c r="CC50" s="281"/>
      <c r="CD50" s="281"/>
      <c r="CE50" s="281"/>
      <c r="CF50" s="281"/>
      <c r="CG50" s="281"/>
      <c r="CH50" s="281"/>
      <c r="CI50" s="281"/>
      <c r="CJ50" s="281"/>
      <c r="CK50" s="281"/>
      <c r="CL50" s="281"/>
      <c r="CM50" s="281"/>
      <c r="CN50" s="281"/>
      <c r="CO50" s="281"/>
      <c r="CP50" s="281"/>
      <c r="CQ50" s="281"/>
      <c r="CR50" s="281"/>
      <c r="CS50" s="281"/>
      <c r="CT50" s="281"/>
      <c r="CU50" s="281"/>
      <c r="CV50" s="281"/>
      <c r="CW50" s="281"/>
      <c r="CX50" s="281"/>
      <c r="CY50" s="281"/>
      <c r="CZ50" s="281"/>
      <c r="DA50" s="281"/>
      <c r="DB50" s="281"/>
      <c r="DC50" s="281"/>
      <c r="DD50" s="281"/>
      <c r="DE50" s="281"/>
      <c r="DF50" s="281"/>
      <c r="DG50" s="281"/>
      <c r="DH50" s="281"/>
      <c r="DI50" s="281"/>
      <c r="DJ50" s="281"/>
      <c r="DK50" s="281"/>
      <c r="DL50" s="281"/>
      <c r="DM50" s="281"/>
      <c r="DN50" s="281"/>
      <c r="DO50" s="281"/>
      <c r="DP50" s="281"/>
      <c r="DQ50" s="281"/>
      <c r="DR50" s="281"/>
      <c r="DS50" s="281"/>
      <c r="DT50" s="281"/>
      <c r="DU50" s="281"/>
      <c r="DV50" s="281"/>
      <c r="DW50" s="281"/>
      <c r="DX50" s="281"/>
      <c r="DY50" s="281"/>
      <c r="DZ50" s="281"/>
      <c r="EA50" s="281"/>
      <c r="EB50" s="281"/>
      <c r="EC50" s="281"/>
      <c r="ED50" s="281"/>
      <c r="EE50" s="281"/>
      <c r="EF50" s="281"/>
      <c r="EG50" s="281"/>
      <c r="EH50" s="281"/>
      <c r="EI50" s="281"/>
      <c r="EJ50" s="281"/>
      <c r="EK50" s="281"/>
      <c r="EL50" s="281"/>
      <c r="EM50" s="281"/>
      <c r="EN50" s="281"/>
      <c r="EO50" s="281"/>
      <c r="EP50" s="281"/>
      <c r="EQ50" s="281"/>
      <c r="ER50" s="281"/>
      <c r="ES50" s="281"/>
      <c r="ET50" s="281"/>
      <c r="EU50" s="281"/>
      <c r="EV50" s="281"/>
      <c r="EW50" s="281"/>
      <c r="EX50" s="281"/>
      <c r="EY50" s="281"/>
      <c r="EZ50" s="281"/>
      <c r="FA50" s="281"/>
      <c r="FB50" s="281"/>
      <c r="FC50" s="281"/>
      <c r="FD50" s="281"/>
      <c r="FE50" s="281"/>
      <c r="FF50" s="281"/>
      <c r="FG50" s="281"/>
      <c r="FH50" s="281"/>
      <c r="FI50" s="281"/>
      <c r="FJ50" s="281"/>
      <c r="FK50" s="281"/>
      <c r="FL50" s="281"/>
    </row>
    <row r="51" spans="1:168" x14ac:dyDescent="0.25">
      <c r="A51" s="494"/>
      <c r="B51" s="1"/>
      <c r="C51" s="1"/>
      <c r="D51" s="2"/>
      <c r="E51" s="2"/>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281"/>
      <c r="CB51" s="281"/>
      <c r="CC51" s="281"/>
      <c r="CD51" s="281"/>
      <c r="CE51" s="281"/>
      <c r="CF51" s="281"/>
      <c r="CG51" s="281"/>
      <c r="CH51" s="281"/>
      <c r="CI51" s="281"/>
      <c r="CJ51" s="281"/>
      <c r="CK51" s="281"/>
      <c r="CL51" s="281"/>
      <c r="CM51" s="281"/>
      <c r="CN51" s="281"/>
      <c r="CO51" s="281"/>
      <c r="CP51" s="281"/>
      <c r="CQ51" s="281"/>
      <c r="CR51" s="281"/>
      <c r="CS51" s="281"/>
      <c r="CT51" s="281"/>
      <c r="CU51" s="281"/>
      <c r="CV51" s="281"/>
      <c r="CW51" s="281"/>
      <c r="CX51" s="281"/>
      <c r="CY51" s="281"/>
      <c r="CZ51" s="281"/>
      <c r="DA51" s="281"/>
      <c r="DB51" s="281"/>
      <c r="DC51" s="281"/>
      <c r="DD51" s="281"/>
      <c r="DE51" s="281"/>
      <c r="DF51" s="281"/>
      <c r="DG51" s="281"/>
      <c r="DH51" s="281"/>
      <c r="DI51" s="281"/>
      <c r="DJ51" s="281"/>
      <c r="DK51" s="281"/>
      <c r="DL51" s="281"/>
      <c r="DM51" s="281"/>
      <c r="DN51" s="281"/>
      <c r="DO51" s="281"/>
      <c r="DP51" s="281"/>
      <c r="DQ51" s="281"/>
      <c r="DR51" s="281"/>
      <c r="DS51" s="281"/>
      <c r="DT51" s="281"/>
      <c r="DU51" s="281"/>
      <c r="DV51" s="281"/>
      <c r="DW51" s="281"/>
      <c r="DX51" s="281"/>
      <c r="DY51" s="281"/>
      <c r="DZ51" s="281"/>
      <c r="EA51" s="281"/>
      <c r="EB51" s="281"/>
      <c r="EC51" s="281"/>
      <c r="ED51" s="281"/>
      <c r="EE51" s="281"/>
      <c r="EF51" s="281"/>
      <c r="EG51" s="281"/>
      <c r="EH51" s="281"/>
      <c r="EI51" s="281"/>
      <c r="EJ51" s="281"/>
      <c r="EK51" s="281"/>
      <c r="EL51" s="281"/>
      <c r="EM51" s="281"/>
      <c r="EN51" s="281"/>
      <c r="EO51" s="281"/>
      <c r="EP51" s="281"/>
      <c r="EQ51" s="281"/>
      <c r="ER51" s="281"/>
      <c r="ES51" s="281"/>
      <c r="ET51" s="281"/>
      <c r="EU51" s="281"/>
      <c r="EV51" s="281"/>
      <c r="EW51" s="281"/>
      <c r="EX51" s="281"/>
      <c r="EY51" s="281"/>
      <c r="EZ51" s="281"/>
      <c r="FA51" s="281"/>
      <c r="FB51" s="281"/>
      <c r="FC51" s="281"/>
      <c r="FD51" s="281"/>
      <c r="FE51" s="281"/>
      <c r="FF51" s="281"/>
      <c r="FG51" s="281"/>
      <c r="FH51" s="281"/>
      <c r="FI51" s="281"/>
      <c r="FJ51" s="281"/>
      <c r="FK51" s="281"/>
      <c r="FL51" s="281"/>
    </row>
    <row r="52" spans="1:168" x14ac:dyDescent="0.25">
      <c r="A52" s="494"/>
      <c r="B52" s="1"/>
      <c r="C52" s="1"/>
      <c r="D52" s="2"/>
      <c r="E52" s="2"/>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281"/>
      <c r="CB52" s="281"/>
      <c r="CC52" s="281"/>
      <c r="CD52" s="281"/>
      <c r="CE52" s="281"/>
      <c r="CF52" s="281"/>
      <c r="CG52" s="281"/>
      <c r="CH52" s="281"/>
      <c r="CI52" s="281"/>
      <c r="CJ52" s="281"/>
      <c r="CK52" s="281"/>
      <c r="CL52" s="281"/>
      <c r="CM52" s="281"/>
      <c r="CN52" s="281"/>
      <c r="CO52" s="281"/>
      <c r="CP52" s="281"/>
      <c r="CQ52" s="281"/>
      <c r="CR52" s="281"/>
      <c r="CS52" s="281"/>
      <c r="CT52" s="281"/>
      <c r="CU52" s="281"/>
      <c r="CV52" s="281"/>
      <c r="CW52" s="281"/>
      <c r="CX52" s="281"/>
      <c r="CY52" s="281"/>
      <c r="CZ52" s="281"/>
      <c r="DA52" s="281"/>
      <c r="DB52" s="281"/>
      <c r="DC52" s="281"/>
      <c r="DD52" s="281"/>
      <c r="DE52" s="281"/>
      <c r="DF52" s="281"/>
      <c r="DG52" s="281"/>
      <c r="DH52" s="281"/>
      <c r="DI52" s="281"/>
      <c r="DJ52" s="281"/>
      <c r="DK52" s="281"/>
      <c r="DL52" s="281"/>
      <c r="DM52" s="281"/>
      <c r="DN52" s="281"/>
      <c r="DO52" s="281"/>
      <c r="DP52" s="281"/>
      <c r="DQ52" s="281"/>
      <c r="DR52" s="281"/>
      <c r="DS52" s="281"/>
      <c r="DT52" s="281"/>
      <c r="DU52" s="281"/>
      <c r="DV52" s="281"/>
      <c r="DW52" s="281"/>
      <c r="DX52" s="281"/>
      <c r="DY52" s="281"/>
      <c r="DZ52" s="281"/>
      <c r="EA52" s="281"/>
      <c r="EB52" s="281"/>
      <c r="EC52" s="281"/>
      <c r="ED52" s="281"/>
      <c r="EE52" s="281"/>
      <c r="EF52" s="281"/>
      <c r="EG52" s="281"/>
      <c r="EH52" s="281"/>
      <c r="EI52" s="281"/>
      <c r="EJ52" s="281"/>
      <c r="EK52" s="281"/>
      <c r="EL52" s="281"/>
      <c r="EM52" s="281"/>
      <c r="EN52" s="281"/>
      <c r="EO52" s="281"/>
      <c r="EP52" s="281"/>
      <c r="EQ52" s="281"/>
      <c r="ER52" s="281"/>
      <c r="ES52" s="281"/>
      <c r="ET52" s="281"/>
      <c r="EU52" s="281"/>
      <c r="EV52" s="281"/>
      <c r="EW52" s="281"/>
      <c r="EX52" s="281"/>
      <c r="EY52" s="281"/>
      <c r="EZ52" s="281"/>
      <c r="FA52" s="281"/>
      <c r="FB52" s="281"/>
      <c r="FC52" s="281"/>
      <c r="FD52" s="281"/>
      <c r="FE52" s="281"/>
      <c r="FF52" s="281"/>
      <c r="FG52" s="281"/>
      <c r="FH52" s="281"/>
      <c r="FI52" s="281"/>
      <c r="FJ52" s="281"/>
      <c r="FK52" s="281"/>
      <c r="FL52" s="281"/>
    </row>
    <row r="53" spans="1:168" x14ac:dyDescent="0.25">
      <c r="A53" s="494"/>
      <c r="B53" s="1"/>
      <c r="C53" s="1"/>
      <c r="D53" s="2"/>
      <c r="E53" s="2"/>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281"/>
      <c r="CB53" s="281"/>
      <c r="CC53" s="281"/>
      <c r="CD53" s="281"/>
      <c r="CE53" s="281"/>
      <c r="CF53" s="281"/>
      <c r="CG53" s="281"/>
      <c r="CH53" s="281"/>
      <c r="CI53" s="281"/>
      <c r="CJ53" s="281"/>
      <c r="CK53" s="281"/>
      <c r="CL53" s="281"/>
      <c r="CM53" s="281"/>
      <c r="CN53" s="281"/>
      <c r="CO53" s="281"/>
      <c r="CP53" s="281"/>
      <c r="CQ53" s="281"/>
      <c r="CR53" s="281"/>
      <c r="CS53" s="281"/>
      <c r="CT53" s="281"/>
      <c r="CU53" s="281"/>
      <c r="CV53" s="281"/>
      <c r="CW53" s="281"/>
      <c r="CX53" s="281"/>
      <c r="CY53" s="281"/>
      <c r="CZ53" s="281"/>
      <c r="DA53" s="281"/>
      <c r="DB53" s="281"/>
      <c r="DC53" s="281"/>
      <c r="DD53" s="281"/>
      <c r="DE53" s="281"/>
      <c r="DF53" s="281"/>
      <c r="DG53" s="281"/>
      <c r="DH53" s="281"/>
      <c r="DI53" s="281"/>
      <c r="DJ53" s="281"/>
      <c r="DK53" s="281"/>
      <c r="DL53" s="281"/>
      <c r="DM53" s="281"/>
      <c r="DN53" s="281"/>
      <c r="DO53" s="281"/>
      <c r="DP53" s="281"/>
      <c r="DQ53" s="281"/>
      <c r="DR53" s="281"/>
      <c r="DS53" s="281"/>
      <c r="DT53" s="281"/>
      <c r="DU53" s="281"/>
      <c r="DV53" s="281"/>
      <c r="DW53" s="281"/>
      <c r="DX53" s="281"/>
      <c r="DY53" s="281"/>
      <c r="DZ53" s="281"/>
      <c r="EA53" s="281"/>
      <c r="EB53" s="281"/>
      <c r="EC53" s="281"/>
      <c r="ED53" s="281"/>
      <c r="EE53" s="281"/>
      <c r="EF53" s="281"/>
      <c r="EG53" s="281"/>
      <c r="EH53" s="281"/>
      <c r="EI53" s="281"/>
      <c r="EJ53" s="281"/>
      <c r="EK53" s="281"/>
      <c r="EL53" s="281"/>
      <c r="EM53" s="281"/>
      <c r="EN53" s="281"/>
      <c r="EO53" s="281"/>
      <c r="EP53" s="281"/>
      <c r="EQ53" s="281"/>
      <c r="ER53" s="281"/>
      <c r="ES53" s="281"/>
      <c r="ET53" s="281"/>
      <c r="EU53" s="281"/>
      <c r="EV53" s="281"/>
      <c r="EW53" s="281"/>
      <c r="EX53" s="281"/>
      <c r="EY53" s="281"/>
      <c r="EZ53" s="281"/>
      <c r="FA53" s="281"/>
      <c r="FB53" s="281"/>
      <c r="FC53" s="281"/>
      <c r="FD53" s="281"/>
      <c r="FE53" s="281"/>
      <c r="FF53" s="281"/>
      <c r="FG53" s="281"/>
      <c r="FH53" s="281"/>
      <c r="FI53" s="281"/>
      <c r="FJ53" s="281"/>
      <c r="FK53" s="281"/>
      <c r="FL53" s="281"/>
    </row>
    <row r="54" spans="1:168" x14ac:dyDescent="0.25">
      <c r="A54" s="494"/>
      <c r="B54" s="1"/>
      <c r="C54" s="1"/>
      <c r="D54" s="2"/>
      <c r="E54" s="2"/>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281"/>
      <c r="CB54" s="281"/>
      <c r="CC54" s="281"/>
      <c r="CD54" s="281"/>
      <c r="CE54" s="281"/>
      <c r="CF54" s="281"/>
      <c r="CG54" s="281"/>
      <c r="CH54" s="281"/>
      <c r="CI54" s="281"/>
      <c r="CJ54" s="281"/>
      <c r="CK54" s="281"/>
      <c r="CL54" s="281"/>
      <c r="CM54" s="281"/>
      <c r="CN54" s="281"/>
      <c r="CO54" s="281"/>
      <c r="CP54" s="281"/>
      <c r="CQ54" s="281"/>
      <c r="CR54" s="281"/>
      <c r="CS54" s="281"/>
      <c r="CT54" s="281"/>
      <c r="CU54" s="281"/>
      <c r="CV54" s="281"/>
      <c r="CW54" s="281"/>
      <c r="CX54" s="281"/>
      <c r="CY54" s="281"/>
      <c r="CZ54" s="281"/>
      <c r="DA54" s="281"/>
      <c r="DB54" s="281"/>
      <c r="DC54" s="281"/>
      <c r="DD54" s="281"/>
      <c r="DE54" s="281"/>
      <c r="DF54" s="281"/>
      <c r="DG54" s="281"/>
      <c r="DH54" s="281"/>
      <c r="DI54" s="281"/>
      <c r="DJ54" s="281"/>
      <c r="DK54" s="281"/>
      <c r="DL54" s="281"/>
      <c r="DM54" s="281"/>
      <c r="DN54" s="281"/>
      <c r="DO54" s="281"/>
      <c r="DP54" s="281"/>
      <c r="DQ54" s="281"/>
      <c r="DR54" s="281"/>
      <c r="DS54" s="281"/>
      <c r="DT54" s="281"/>
      <c r="DU54" s="281"/>
      <c r="DV54" s="281"/>
      <c r="DW54" s="281"/>
      <c r="DX54" s="281"/>
      <c r="DY54" s="281"/>
      <c r="DZ54" s="281"/>
      <c r="EA54" s="281"/>
      <c r="EB54" s="281"/>
      <c r="EC54" s="281"/>
      <c r="ED54" s="281"/>
      <c r="EE54" s="281"/>
      <c r="EF54" s="281"/>
      <c r="EG54" s="281"/>
      <c r="EH54" s="281"/>
      <c r="EI54" s="281"/>
      <c r="EJ54" s="281"/>
      <c r="EK54" s="281"/>
      <c r="EL54" s="281"/>
      <c r="EM54" s="281"/>
      <c r="EN54" s="281"/>
      <c r="EO54" s="281"/>
      <c r="EP54" s="281"/>
      <c r="EQ54" s="281"/>
      <c r="ER54" s="281"/>
      <c r="ES54" s="281"/>
      <c r="ET54" s="281"/>
      <c r="EU54" s="281"/>
      <c r="EV54" s="281"/>
      <c r="EW54" s="281"/>
      <c r="EX54" s="281"/>
      <c r="EY54" s="281"/>
      <c r="EZ54" s="281"/>
      <c r="FA54" s="281"/>
      <c r="FB54" s="281"/>
      <c r="FC54" s="281"/>
      <c r="FD54" s="281"/>
      <c r="FE54" s="281"/>
      <c r="FF54" s="281"/>
      <c r="FG54" s="281"/>
      <c r="FH54" s="281"/>
      <c r="FI54" s="281"/>
      <c r="FJ54" s="281"/>
      <c r="FK54" s="281"/>
      <c r="FL54" s="281"/>
    </row>
    <row r="55" spans="1:168" x14ac:dyDescent="0.25">
      <c r="A55" s="494"/>
      <c r="B55" s="1"/>
      <c r="C55" s="1"/>
      <c r="D55" s="2"/>
      <c r="E55" s="2"/>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281"/>
      <c r="CB55" s="281"/>
      <c r="CC55" s="281"/>
      <c r="CD55" s="281"/>
      <c r="CE55" s="281"/>
      <c r="CF55" s="281"/>
      <c r="CG55" s="281"/>
      <c r="CH55" s="281"/>
      <c r="CI55" s="281"/>
      <c r="CJ55" s="281"/>
      <c r="CK55" s="281"/>
      <c r="CL55" s="281"/>
      <c r="CM55" s="281"/>
      <c r="CN55" s="281"/>
      <c r="CO55" s="281"/>
      <c r="CP55" s="281"/>
      <c r="CQ55" s="281"/>
      <c r="CR55" s="281"/>
      <c r="CS55" s="281"/>
      <c r="CT55" s="281"/>
      <c r="CU55" s="281"/>
      <c r="CV55" s="281"/>
      <c r="CW55" s="281"/>
      <c r="CX55" s="281"/>
      <c r="CY55" s="281"/>
      <c r="CZ55" s="281"/>
      <c r="DA55" s="281"/>
      <c r="DB55" s="281"/>
      <c r="DC55" s="281"/>
      <c r="DD55" s="281"/>
      <c r="DE55" s="281"/>
      <c r="DF55" s="281"/>
      <c r="DG55" s="281"/>
      <c r="DH55" s="281"/>
      <c r="DI55" s="281"/>
      <c r="DJ55" s="281"/>
      <c r="DK55" s="281"/>
      <c r="DL55" s="281"/>
      <c r="DM55" s="281"/>
      <c r="DN55" s="281"/>
      <c r="DO55" s="281"/>
      <c r="DP55" s="281"/>
      <c r="DQ55" s="281"/>
      <c r="DR55" s="281"/>
      <c r="DS55" s="281"/>
      <c r="DT55" s="281"/>
      <c r="DU55" s="281"/>
      <c r="DV55" s="281"/>
      <c r="DW55" s="281"/>
      <c r="DX55" s="281"/>
      <c r="DY55" s="281"/>
      <c r="DZ55" s="281"/>
      <c r="EA55" s="281"/>
      <c r="EB55" s="281"/>
      <c r="EC55" s="281"/>
      <c r="ED55" s="281"/>
      <c r="EE55" s="281"/>
      <c r="EF55" s="281"/>
      <c r="EG55" s="281"/>
      <c r="EH55" s="281"/>
      <c r="EI55" s="281"/>
      <c r="EJ55" s="281"/>
      <c r="EK55" s="281"/>
      <c r="EL55" s="281"/>
      <c r="EM55" s="281"/>
      <c r="EN55" s="281"/>
      <c r="EO55" s="281"/>
      <c r="EP55" s="281"/>
      <c r="EQ55" s="281"/>
      <c r="ER55" s="281"/>
      <c r="ES55" s="281"/>
      <c r="ET55" s="281"/>
      <c r="EU55" s="281"/>
      <c r="EV55" s="281"/>
      <c r="EW55" s="281"/>
      <c r="EX55" s="281"/>
      <c r="EY55" s="281"/>
      <c r="EZ55" s="281"/>
      <c r="FA55" s="281"/>
      <c r="FB55" s="281"/>
      <c r="FC55" s="281"/>
      <c r="FD55" s="281"/>
      <c r="FE55" s="281"/>
      <c r="FF55" s="281"/>
      <c r="FG55" s="281"/>
      <c r="FH55" s="281"/>
      <c r="FI55" s="281"/>
      <c r="FJ55" s="281"/>
      <c r="FK55" s="281"/>
      <c r="FL55" s="281"/>
    </row>
    <row r="56" spans="1:168" x14ac:dyDescent="0.25">
      <c r="A56" s="494"/>
      <c r="B56" s="1"/>
      <c r="C56" s="1"/>
      <c r="D56" s="2"/>
      <c r="E56" s="2"/>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281"/>
      <c r="CB56" s="281"/>
      <c r="CC56" s="281"/>
      <c r="CD56" s="281"/>
      <c r="CE56" s="281"/>
      <c r="CF56" s="281"/>
      <c r="CG56" s="281"/>
      <c r="CH56" s="281"/>
      <c r="CI56" s="281"/>
      <c r="CJ56" s="281"/>
      <c r="CK56" s="281"/>
      <c r="CL56" s="281"/>
      <c r="CM56" s="281"/>
      <c r="CN56" s="281"/>
      <c r="CO56" s="281"/>
      <c r="CP56" s="281"/>
      <c r="CQ56" s="281"/>
      <c r="CR56" s="281"/>
      <c r="CS56" s="281"/>
      <c r="CT56" s="281"/>
      <c r="CU56" s="281"/>
      <c r="CV56" s="281"/>
      <c r="CW56" s="281"/>
      <c r="CX56" s="281"/>
      <c r="CY56" s="281"/>
      <c r="CZ56" s="281"/>
      <c r="DA56" s="281"/>
      <c r="DB56" s="281"/>
      <c r="DC56" s="281"/>
      <c r="DD56" s="281"/>
      <c r="DE56" s="281"/>
      <c r="DF56" s="281"/>
      <c r="DG56" s="281"/>
      <c r="DH56" s="281"/>
      <c r="DI56" s="281"/>
      <c r="DJ56" s="281"/>
      <c r="DK56" s="281"/>
      <c r="DL56" s="281"/>
      <c r="DM56" s="281"/>
      <c r="DN56" s="281"/>
      <c r="DO56" s="281"/>
      <c r="DP56" s="281"/>
      <c r="DQ56" s="281"/>
      <c r="DR56" s="281"/>
      <c r="DS56" s="281"/>
      <c r="DT56" s="281"/>
      <c r="DU56" s="281"/>
      <c r="DV56" s="281"/>
      <c r="DW56" s="281"/>
      <c r="DX56" s="281"/>
      <c r="DY56" s="281"/>
      <c r="DZ56" s="281"/>
      <c r="EA56" s="281"/>
      <c r="EB56" s="281"/>
      <c r="EC56" s="281"/>
      <c r="ED56" s="281"/>
      <c r="EE56" s="281"/>
      <c r="EF56" s="281"/>
      <c r="EG56" s="281"/>
      <c r="EH56" s="281"/>
      <c r="EI56" s="281"/>
      <c r="EJ56" s="281"/>
      <c r="EK56" s="281"/>
      <c r="EL56" s="281"/>
      <c r="EM56" s="281"/>
      <c r="EN56" s="281"/>
      <c r="EO56" s="281"/>
      <c r="EP56" s="281"/>
      <c r="EQ56" s="281"/>
      <c r="ER56" s="281"/>
      <c r="ES56" s="281"/>
      <c r="ET56" s="281"/>
      <c r="EU56" s="281"/>
      <c r="EV56" s="281"/>
      <c r="EW56" s="281"/>
      <c r="EX56" s="281"/>
      <c r="EY56" s="281"/>
      <c r="EZ56" s="281"/>
      <c r="FA56" s="281"/>
      <c r="FB56" s="281"/>
      <c r="FC56" s="281"/>
      <c r="FD56" s="281"/>
      <c r="FE56" s="281"/>
      <c r="FF56" s="281"/>
      <c r="FG56" s="281"/>
      <c r="FH56" s="281"/>
      <c r="FI56" s="281"/>
      <c r="FJ56" s="281"/>
      <c r="FK56" s="281"/>
      <c r="FL56" s="281"/>
    </row>
    <row r="57" spans="1:168" x14ac:dyDescent="0.25">
      <c r="A57" s="494"/>
      <c r="B57" s="1"/>
      <c r="C57" s="1"/>
      <c r="D57" s="2"/>
      <c r="E57" s="2"/>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281"/>
      <c r="CB57" s="281"/>
      <c r="CC57" s="281"/>
      <c r="CD57" s="281"/>
      <c r="CE57" s="281"/>
      <c r="CF57" s="281"/>
      <c r="CG57" s="281"/>
      <c r="CH57" s="281"/>
      <c r="CI57" s="281"/>
      <c r="CJ57" s="281"/>
      <c r="CK57" s="281"/>
      <c r="CL57" s="281"/>
      <c r="CM57" s="281"/>
      <c r="CN57" s="281"/>
      <c r="CO57" s="281"/>
      <c r="CP57" s="281"/>
      <c r="CQ57" s="281"/>
      <c r="CR57" s="281"/>
      <c r="CS57" s="281"/>
      <c r="CT57" s="281"/>
      <c r="CU57" s="281"/>
      <c r="CV57" s="281"/>
      <c r="CW57" s="281"/>
      <c r="CX57" s="281"/>
      <c r="CY57" s="281"/>
      <c r="CZ57" s="281"/>
      <c r="DA57" s="281"/>
      <c r="DB57" s="281"/>
      <c r="DC57" s="281"/>
      <c r="DD57" s="281"/>
      <c r="DE57" s="281"/>
      <c r="DF57" s="281"/>
      <c r="DG57" s="281"/>
      <c r="DH57" s="281"/>
      <c r="DI57" s="281"/>
      <c r="DJ57" s="281"/>
      <c r="DK57" s="281"/>
      <c r="DL57" s="281"/>
      <c r="DM57" s="281"/>
      <c r="DN57" s="281"/>
      <c r="DO57" s="281"/>
      <c r="DP57" s="281"/>
      <c r="DQ57" s="281"/>
      <c r="DR57" s="281"/>
      <c r="DS57" s="281"/>
      <c r="DT57" s="281"/>
      <c r="DU57" s="281"/>
      <c r="DV57" s="281"/>
      <c r="DW57" s="281"/>
      <c r="DX57" s="281"/>
      <c r="DY57" s="281"/>
      <c r="DZ57" s="281"/>
      <c r="EA57" s="281"/>
      <c r="EB57" s="281"/>
      <c r="EC57" s="281"/>
      <c r="ED57" s="281"/>
      <c r="EE57" s="281"/>
      <c r="EF57" s="281"/>
      <c r="EG57" s="281"/>
      <c r="EH57" s="281"/>
      <c r="EI57" s="281"/>
      <c r="EJ57" s="281"/>
      <c r="EK57" s="281"/>
      <c r="EL57" s="281"/>
      <c r="EM57" s="281"/>
      <c r="EN57" s="281"/>
      <c r="EO57" s="281"/>
      <c r="EP57" s="281"/>
      <c r="EQ57" s="281"/>
      <c r="ER57" s="281"/>
      <c r="ES57" s="281"/>
      <c r="ET57" s="281"/>
      <c r="EU57" s="281"/>
      <c r="EV57" s="281"/>
      <c r="EW57" s="281"/>
      <c r="EX57" s="281"/>
      <c r="EY57" s="281"/>
      <c r="EZ57" s="281"/>
      <c r="FA57" s="281"/>
      <c r="FB57" s="281"/>
      <c r="FC57" s="281"/>
      <c r="FD57" s="281"/>
      <c r="FE57" s="281"/>
      <c r="FF57" s="281"/>
      <c r="FG57" s="281"/>
      <c r="FH57" s="281"/>
      <c r="FI57" s="281"/>
      <c r="FJ57" s="281"/>
      <c r="FK57" s="281"/>
      <c r="FL57" s="281"/>
    </row>
    <row r="58" spans="1:168" x14ac:dyDescent="0.25">
      <c r="A58" s="494"/>
      <c r="B58" s="1"/>
      <c r="C58" s="1"/>
      <c r="D58" s="2"/>
      <c r="E58" s="2"/>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281"/>
      <c r="CB58" s="281"/>
      <c r="CC58" s="281"/>
      <c r="CD58" s="281"/>
      <c r="CE58" s="281"/>
      <c r="CF58" s="281"/>
      <c r="CG58" s="281"/>
      <c r="CH58" s="281"/>
      <c r="CI58" s="281"/>
      <c r="CJ58" s="281"/>
      <c r="CK58" s="281"/>
      <c r="CL58" s="281"/>
      <c r="CM58" s="281"/>
      <c r="CN58" s="281"/>
      <c r="CO58" s="281"/>
      <c r="CP58" s="281"/>
      <c r="CQ58" s="281"/>
      <c r="CR58" s="281"/>
      <c r="CS58" s="281"/>
      <c r="CT58" s="281"/>
      <c r="CU58" s="281"/>
      <c r="CV58" s="281"/>
      <c r="CW58" s="281"/>
      <c r="CX58" s="281"/>
      <c r="CY58" s="281"/>
      <c r="CZ58" s="281"/>
      <c r="DA58" s="281"/>
      <c r="DB58" s="281"/>
      <c r="DC58" s="281"/>
      <c r="DD58" s="281"/>
      <c r="DE58" s="281"/>
      <c r="DF58" s="281"/>
      <c r="DG58" s="281"/>
      <c r="DH58" s="281"/>
      <c r="DI58" s="281"/>
      <c r="DJ58" s="281"/>
      <c r="DK58" s="281"/>
      <c r="DL58" s="281"/>
      <c r="DM58" s="281"/>
      <c r="DN58" s="281"/>
      <c r="DO58" s="281"/>
      <c r="DP58" s="281"/>
      <c r="DQ58" s="281"/>
      <c r="DR58" s="281"/>
      <c r="DS58" s="281"/>
      <c r="DT58" s="281"/>
      <c r="DU58" s="281"/>
      <c r="DV58" s="281"/>
      <c r="DW58" s="281"/>
      <c r="DX58" s="281"/>
      <c r="DY58" s="281"/>
      <c r="DZ58" s="281"/>
      <c r="EA58" s="281"/>
      <c r="EB58" s="281"/>
      <c r="EC58" s="281"/>
      <c r="ED58" s="281"/>
      <c r="EE58" s="281"/>
      <c r="EF58" s="281"/>
      <c r="EG58" s="281"/>
      <c r="EH58" s="281"/>
      <c r="EI58" s="281"/>
      <c r="EJ58" s="281"/>
      <c r="EK58" s="281"/>
      <c r="EL58" s="281"/>
      <c r="EM58" s="281"/>
      <c r="EN58" s="281"/>
      <c r="EO58" s="281"/>
      <c r="EP58" s="281"/>
      <c r="EQ58" s="281"/>
      <c r="ER58" s="281"/>
      <c r="ES58" s="281"/>
      <c r="ET58" s="281"/>
      <c r="EU58" s="281"/>
      <c r="EV58" s="281"/>
      <c r="EW58" s="281"/>
      <c r="EX58" s="281"/>
      <c r="EY58" s="281"/>
      <c r="EZ58" s="281"/>
      <c r="FA58" s="281"/>
      <c r="FB58" s="281"/>
      <c r="FC58" s="281"/>
      <c r="FD58" s="281"/>
      <c r="FE58" s="281"/>
      <c r="FF58" s="281"/>
      <c r="FG58" s="281"/>
      <c r="FH58" s="281"/>
      <c r="FI58" s="281"/>
      <c r="FJ58" s="281"/>
      <c r="FK58" s="281"/>
      <c r="FL58" s="281"/>
    </row>
    <row r="59" spans="1:168" x14ac:dyDescent="0.25">
      <c r="A59" s="494"/>
      <c r="B59" s="1"/>
      <c r="C59" s="1"/>
      <c r="D59" s="2"/>
      <c r="E59" s="2"/>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281"/>
      <c r="CB59" s="281"/>
      <c r="CC59" s="281"/>
      <c r="CD59" s="281"/>
      <c r="CE59" s="281"/>
      <c r="CF59" s="281"/>
      <c r="CG59" s="281"/>
      <c r="CH59" s="281"/>
      <c r="CI59" s="281"/>
      <c r="CJ59" s="281"/>
      <c r="CK59" s="281"/>
      <c r="CL59" s="281"/>
      <c r="CM59" s="281"/>
      <c r="CN59" s="281"/>
      <c r="CO59" s="281"/>
      <c r="CP59" s="281"/>
      <c r="CQ59" s="281"/>
      <c r="CR59" s="281"/>
      <c r="CS59" s="281"/>
      <c r="CT59" s="281"/>
      <c r="CU59" s="281"/>
      <c r="CV59" s="281"/>
      <c r="CW59" s="281"/>
      <c r="CX59" s="281"/>
      <c r="CY59" s="281"/>
      <c r="CZ59" s="281"/>
      <c r="DA59" s="281"/>
      <c r="DB59" s="281"/>
      <c r="DC59" s="281"/>
      <c r="DD59" s="281"/>
      <c r="DE59" s="281"/>
      <c r="DF59" s="281"/>
      <c r="DG59" s="281"/>
      <c r="DH59" s="281"/>
      <c r="DI59" s="281"/>
      <c r="DJ59" s="281"/>
      <c r="DK59" s="281"/>
      <c r="DL59" s="281"/>
      <c r="DM59" s="281"/>
      <c r="DN59" s="281"/>
      <c r="DO59" s="281"/>
      <c r="DP59" s="281"/>
      <c r="DQ59" s="281"/>
      <c r="DR59" s="281"/>
      <c r="DS59" s="281"/>
      <c r="DT59" s="281"/>
      <c r="DU59" s="281"/>
      <c r="DV59" s="281"/>
      <c r="DW59" s="281"/>
      <c r="DX59" s="281"/>
      <c r="DY59" s="281"/>
      <c r="DZ59" s="281"/>
      <c r="EA59" s="281"/>
      <c r="EB59" s="281"/>
      <c r="EC59" s="281"/>
      <c r="ED59" s="281"/>
      <c r="EE59" s="281"/>
      <c r="EF59" s="281"/>
      <c r="EG59" s="281"/>
      <c r="EH59" s="281"/>
      <c r="EI59" s="281"/>
      <c r="EJ59" s="281"/>
      <c r="EK59" s="281"/>
      <c r="EL59" s="281"/>
      <c r="EM59" s="281"/>
      <c r="EN59" s="281"/>
      <c r="EO59" s="281"/>
      <c r="EP59" s="281"/>
      <c r="EQ59" s="281"/>
      <c r="ER59" s="281"/>
      <c r="ES59" s="281"/>
      <c r="ET59" s="281"/>
      <c r="EU59" s="281"/>
      <c r="EV59" s="281"/>
      <c r="EW59" s="281"/>
      <c r="EX59" s="281"/>
      <c r="EY59" s="281"/>
      <c r="EZ59" s="281"/>
      <c r="FA59" s="281"/>
      <c r="FB59" s="281"/>
      <c r="FC59" s="281"/>
      <c r="FD59" s="281"/>
      <c r="FE59" s="281"/>
      <c r="FF59" s="281"/>
      <c r="FG59" s="281"/>
      <c r="FH59" s="281"/>
      <c r="FI59" s="281"/>
      <c r="FJ59" s="281"/>
      <c r="FK59" s="281"/>
      <c r="FL59" s="281"/>
    </row>
    <row r="60" spans="1:168" x14ac:dyDescent="0.25">
      <c r="A60" s="494"/>
      <c r="B60" s="1"/>
      <c r="C60" s="1"/>
      <c r="D60" s="2"/>
      <c r="E60" s="2"/>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281"/>
      <c r="CB60" s="281"/>
      <c r="CC60" s="281"/>
      <c r="CD60" s="281"/>
      <c r="CE60" s="281"/>
      <c r="CF60" s="281"/>
      <c r="CG60" s="281"/>
      <c r="CH60" s="281"/>
      <c r="CI60" s="281"/>
      <c r="CJ60" s="281"/>
      <c r="CK60" s="281"/>
      <c r="CL60" s="281"/>
      <c r="CM60" s="281"/>
      <c r="CN60" s="281"/>
      <c r="CO60" s="281"/>
      <c r="CP60" s="281"/>
      <c r="CQ60" s="281"/>
      <c r="CR60" s="281"/>
      <c r="CS60" s="281"/>
      <c r="CT60" s="281"/>
      <c r="CU60" s="281"/>
      <c r="CV60" s="281"/>
      <c r="CW60" s="281"/>
      <c r="CX60" s="281"/>
      <c r="CY60" s="281"/>
      <c r="CZ60" s="281"/>
      <c r="DA60" s="281"/>
      <c r="DB60" s="281"/>
      <c r="DC60" s="281"/>
      <c r="DD60" s="281"/>
      <c r="DE60" s="281"/>
      <c r="DF60" s="281"/>
      <c r="DG60" s="281"/>
      <c r="DH60" s="281"/>
      <c r="DI60" s="281"/>
      <c r="DJ60" s="281"/>
      <c r="DK60" s="281"/>
      <c r="DL60" s="281"/>
      <c r="DM60" s="281"/>
      <c r="DN60" s="281"/>
      <c r="DO60" s="281"/>
      <c r="DP60" s="281"/>
      <c r="DQ60" s="281"/>
      <c r="DR60" s="281"/>
      <c r="DS60" s="281"/>
      <c r="DT60" s="281"/>
      <c r="DU60" s="281"/>
      <c r="DV60" s="281"/>
      <c r="DW60" s="281"/>
      <c r="DX60" s="281"/>
      <c r="DY60" s="281"/>
      <c r="DZ60" s="281"/>
      <c r="EA60" s="281"/>
      <c r="EB60" s="281"/>
      <c r="EC60" s="281"/>
      <c r="ED60" s="281"/>
      <c r="EE60" s="281"/>
      <c r="EF60" s="281"/>
      <c r="EG60" s="281"/>
      <c r="EH60" s="281"/>
      <c r="EI60" s="281"/>
      <c r="EJ60" s="281"/>
      <c r="EK60" s="281"/>
      <c r="EL60" s="281"/>
      <c r="EM60" s="281"/>
      <c r="EN60" s="281"/>
      <c r="EO60" s="281"/>
      <c r="EP60" s="281"/>
      <c r="EQ60" s="281"/>
      <c r="ER60" s="281"/>
      <c r="ES60" s="281"/>
      <c r="ET60" s="281"/>
      <c r="EU60" s="281"/>
      <c r="EV60" s="281"/>
      <c r="EW60" s="281"/>
      <c r="EX60" s="281"/>
      <c r="EY60" s="281"/>
      <c r="EZ60" s="281"/>
      <c r="FA60" s="281"/>
      <c r="FB60" s="281"/>
      <c r="FC60" s="281"/>
      <c r="FD60" s="281"/>
      <c r="FE60" s="281"/>
      <c r="FF60" s="281"/>
      <c r="FG60" s="281"/>
      <c r="FH60" s="281"/>
      <c r="FI60" s="281"/>
      <c r="FJ60" s="281"/>
      <c r="FK60" s="281"/>
      <c r="FL60" s="281"/>
    </row>
    <row r="61" spans="1:168" x14ac:dyDescent="0.25">
      <c r="A61" s="494"/>
      <c r="B61" s="1"/>
      <c r="C61" s="1"/>
      <c r="D61" s="2"/>
      <c r="E61" s="2"/>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281"/>
      <c r="CB61" s="281"/>
      <c r="CC61" s="281"/>
      <c r="CD61" s="281"/>
      <c r="CE61" s="281"/>
      <c r="CF61" s="281"/>
      <c r="CG61" s="281"/>
      <c r="CH61" s="281"/>
      <c r="CI61" s="281"/>
      <c r="CJ61" s="281"/>
      <c r="CK61" s="281"/>
      <c r="CL61" s="281"/>
      <c r="CM61" s="281"/>
      <c r="CN61" s="281"/>
      <c r="CO61" s="281"/>
      <c r="CP61" s="281"/>
      <c r="CQ61" s="281"/>
      <c r="CR61" s="281"/>
      <c r="CS61" s="281"/>
      <c r="CT61" s="281"/>
      <c r="CU61" s="281"/>
      <c r="CV61" s="281"/>
      <c r="CW61" s="281"/>
      <c r="CX61" s="281"/>
      <c r="CY61" s="281"/>
      <c r="CZ61" s="281"/>
      <c r="DA61" s="281"/>
      <c r="DB61" s="281"/>
      <c r="DC61" s="281"/>
      <c r="DD61" s="281"/>
      <c r="DE61" s="281"/>
      <c r="DF61" s="281"/>
      <c r="DG61" s="281"/>
      <c r="DH61" s="281"/>
      <c r="DI61" s="281"/>
      <c r="DJ61" s="281"/>
      <c r="DK61" s="281"/>
      <c r="DL61" s="281"/>
      <c r="DM61" s="281"/>
      <c r="DN61" s="281"/>
      <c r="DO61" s="281"/>
      <c r="DP61" s="281"/>
      <c r="DQ61" s="281"/>
      <c r="DR61" s="281"/>
      <c r="DS61" s="281"/>
      <c r="DT61" s="281"/>
      <c r="DU61" s="281"/>
      <c r="DV61" s="281"/>
      <c r="DW61" s="281"/>
      <c r="DX61" s="281"/>
      <c r="DY61" s="281"/>
      <c r="DZ61" s="281"/>
      <c r="EA61" s="281"/>
      <c r="EB61" s="281"/>
      <c r="EC61" s="281"/>
      <c r="ED61" s="281"/>
      <c r="EE61" s="281"/>
      <c r="EF61" s="281"/>
      <c r="EG61" s="281"/>
      <c r="EH61" s="281"/>
      <c r="EI61" s="281"/>
      <c r="EJ61" s="281"/>
      <c r="EK61" s="281"/>
      <c r="EL61" s="281"/>
      <c r="EM61" s="281"/>
      <c r="EN61" s="281"/>
      <c r="EO61" s="281"/>
      <c r="EP61" s="281"/>
      <c r="EQ61" s="281"/>
      <c r="ER61" s="281"/>
      <c r="ES61" s="281"/>
      <c r="ET61" s="281"/>
      <c r="EU61" s="281"/>
      <c r="EV61" s="281"/>
      <c r="EW61" s="281"/>
      <c r="EX61" s="281"/>
      <c r="EY61" s="281"/>
      <c r="EZ61" s="281"/>
      <c r="FA61" s="281"/>
      <c r="FB61" s="281"/>
      <c r="FC61" s="281"/>
      <c r="FD61" s="281"/>
      <c r="FE61" s="281"/>
      <c r="FF61" s="281"/>
      <c r="FG61" s="281"/>
      <c r="FH61" s="281"/>
      <c r="FI61" s="281"/>
      <c r="FJ61" s="281"/>
      <c r="FK61" s="281"/>
      <c r="FL61" s="281"/>
    </row>
    <row r="62" spans="1:168" x14ac:dyDescent="0.25">
      <c r="A62" s="494"/>
      <c r="B62" s="1"/>
      <c r="C62" s="1"/>
      <c r="D62" s="2"/>
      <c r="E62" s="2"/>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281"/>
      <c r="CB62" s="281"/>
      <c r="CC62" s="281"/>
      <c r="CD62" s="281"/>
      <c r="CE62" s="281"/>
      <c r="CF62" s="281"/>
      <c r="CG62" s="281"/>
      <c r="CH62" s="281"/>
      <c r="CI62" s="281"/>
      <c r="CJ62" s="281"/>
      <c r="CK62" s="281"/>
      <c r="CL62" s="281"/>
      <c r="CM62" s="281"/>
      <c r="CN62" s="281"/>
      <c r="CO62" s="281"/>
      <c r="CP62" s="281"/>
      <c r="CQ62" s="281"/>
      <c r="CR62" s="281"/>
      <c r="CS62" s="281"/>
      <c r="CT62" s="281"/>
      <c r="CU62" s="281"/>
      <c r="CV62" s="281"/>
      <c r="CW62" s="281"/>
      <c r="CX62" s="281"/>
      <c r="CY62" s="281"/>
      <c r="CZ62" s="281"/>
      <c r="DA62" s="281"/>
      <c r="DB62" s="281"/>
      <c r="DC62" s="281"/>
      <c r="DD62" s="281"/>
      <c r="DE62" s="281"/>
      <c r="DF62" s="281"/>
      <c r="DG62" s="281"/>
      <c r="DH62" s="281"/>
      <c r="DI62" s="281"/>
      <c r="DJ62" s="281"/>
      <c r="DK62" s="281"/>
      <c r="DL62" s="281"/>
      <c r="DM62" s="281"/>
      <c r="DN62" s="281"/>
      <c r="DO62" s="281"/>
      <c r="DP62" s="281"/>
      <c r="DQ62" s="281"/>
      <c r="DR62" s="281"/>
      <c r="DS62" s="281"/>
      <c r="DT62" s="281"/>
      <c r="DU62" s="281"/>
      <c r="DV62" s="281"/>
      <c r="DW62" s="281"/>
      <c r="DX62" s="281"/>
      <c r="DY62" s="281"/>
      <c r="DZ62" s="281"/>
      <c r="EA62" s="281"/>
      <c r="EB62" s="281"/>
      <c r="EC62" s="281"/>
      <c r="ED62" s="281"/>
      <c r="EE62" s="281"/>
      <c r="EF62" s="281"/>
      <c r="EG62" s="281"/>
      <c r="EH62" s="281"/>
      <c r="EI62" s="281"/>
      <c r="EJ62" s="281"/>
      <c r="EK62" s="281"/>
      <c r="EL62" s="281"/>
      <c r="EM62" s="281"/>
      <c r="EN62" s="281"/>
      <c r="EO62" s="281"/>
      <c r="EP62" s="281"/>
      <c r="EQ62" s="281"/>
      <c r="ER62" s="281"/>
      <c r="ES62" s="281"/>
      <c r="ET62" s="281"/>
      <c r="EU62" s="281"/>
      <c r="EV62" s="281"/>
      <c r="EW62" s="281"/>
      <c r="EX62" s="281"/>
      <c r="EY62" s="281"/>
      <c r="EZ62" s="281"/>
      <c r="FA62" s="281"/>
      <c r="FB62" s="281"/>
      <c r="FC62" s="281"/>
      <c r="FD62" s="281"/>
      <c r="FE62" s="281"/>
      <c r="FF62" s="281"/>
      <c r="FG62" s="281"/>
      <c r="FH62" s="281"/>
      <c r="FI62" s="281"/>
      <c r="FJ62" s="281"/>
      <c r="FK62" s="281"/>
      <c r="FL62" s="281"/>
    </row>
    <row r="97" spans="1:168" hidden="1" x14ac:dyDescent="0.25"/>
    <row r="98" spans="1:168" hidden="1" x14ac:dyDescent="0.25">
      <c r="A98" s="28"/>
      <c r="C98" s="501"/>
      <c r="D98" s="502" t="str">
        <f>"No Findings have been identified for this " &amp; dmyTopic &amp; " at this time."</f>
        <v>No Findings have been identified for this Topic at this time.</v>
      </c>
      <c r="E98" s="503"/>
      <c r="G98" s="192"/>
      <c r="H98" s="244"/>
      <c r="I98" s="180"/>
      <c r="K98" s="192"/>
      <c r="Q98" s="1"/>
      <c r="R98" s="11"/>
      <c r="S98" s="8"/>
      <c r="T98" s="8"/>
      <c r="U98" s="8"/>
      <c r="V98" s="122"/>
      <c r="W98" s="65"/>
      <c r="X98" s="11"/>
      <c r="Y98" s="8"/>
      <c r="Z98" s="8"/>
      <c r="AA98" s="8"/>
      <c r="AB98" s="8"/>
      <c r="AC98" s="12"/>
      <c r="AD98" s="8"/>
      <c r="AE98" s="8"/>
      <c r="AF98" s="8"/>
      <c r="AG98" s="8"/>
      <c r="AH98" s="8"/>
      <c r="AI98" s="8"/>
      <c r="AJ98" s="8"/>
      <c r="AK98" s="8"/>
      <c r="AL98" s="8"/>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228"/>
      <c r="CA98" s="281"/>
      <c r="CB98" s="281"/>
      <c r="CC98" s="281"/>
      <c r="CD98" s="281"/>
      <c r="CE98" s="281"/>
      <c r="CF98" s="281"/>
      <c r="CG98" s="281"/>
      <c r="CH98" s="281"/>
      <c r="CI98" s="281"/>
      <c r="CJ98" s="281"/>
      <c r="CK98" s="281"/>
      <c r="CL98" s="281"/>
      <c r="CM98" s="281"/>
      <c r="CN98" s="281"/>
      <c r="CO98" s="281"/>
      <c r="CP98" s="281"/>
      <c r="CQ98" s="281"/>
      <c r="CR98" s="281"/>
      <c r="CS98" s="281"/>
      <c r="CT98" s="281"/>
      <c r="CU98" s="281"/>
      <c r="CV98" s="281"/>
      <c r="CW98" s="281"/>
      <c r="CX98" s="281"/>
      <c r="CY98" s="281"/>
      <c r="CZ98" s="281"/>
      <c r="DA98" s="281"/>
      <c r="DB98" s="281"/>
      <c r="DC98" s="281"/>
      <c r="DD98" s="281"/>
      <c r="DE98" s="281"/>
      <c r="DF98" s="281"/>
      <c r="DG98" s="281"/>
      <c r="DH98" s="281"/>
      <c r="DI98" s="281"/>
      <c r="DJ98" s="281"/>
      <c r="DK98" s="281"/>
      <c r="DL98" s="281"/>
      <c r="DM98" s="281"/>
      <c r="DN98" s="281"/>
      <c r="DO98" s="281"/>
      <c r="DP98" s="281"/>
      <c r="DQ98" s="281"/>
      <c r="DR98" s="281"/>
      <c r="DS98" s="281"/>
      <c r="DT98" s="281"/>
      <c r="DU98" s="281"/>
      <c r="DV98" s="281"/>
      <c r="DW98" s="281"/>
      <c r="DX98" s="281"/>
      <c r="DY98" s="281"/>
      <c r="DZ98" s="281"/>
      <c r="EA98" s="281"/>
      <c r="EB98" s="281"/>
      <c r="EC98" s="281"/>
      <c r="ED98" s="281"/>
      <c r="EE98" s="281"/>
      <c r="EF98" s="281"/>
      <c r="EG98" s="281"/>
      <c r="EH98" s="281"/>
      <c r="EI98" s="281"/>
      <c r="EJ98" s="281"/>
      <c r="EK98" s="281"/>
      <c r="EL98" s="281"/>
      <c r="EM98" s="281"/>
      <c r="EN98" s="281"/>
      <c r="EO98" s="281"/>
      <c r="EP98" s="281"/>
      <c r="EQ98" s="281"/>
      <c r="ER98" s="281"/>
      <c r="ES98" s="281"/>
      <c r="ET98" s="281"/>
      <c r="EU98" s="281"/>
      <c r="EV98" s="281"/>
      <c r="EW98" s="281"/>
      <c r="EX98" s="281"/>
      <c r="EY98" s="281"/>
      <c r="EZ98" s="281"/>
      <c r="FA98" s="281"/>
      <c r="FB98" s="281"/>
      <c r="FC98" s="281"/>
      <c r="FD98" s="281"/>
      <c r="FE98" s="281"/>
      <c r="FF98" s="281"/>
      <c r="FG98" s="281"/>
      <c r="FH98" s="281"/>
      <c r="FI98" s="281"/>
      <c r="FJ98" s="281"/>
      <c r="FK98" s="281"/>
      <c r="FL98" s="281"/>
    </row>
    <row r="99" spans="1:168" hidden="1" x14ac:dyDescent="0.25">
      <c r="A99" s="28"/>
      <c r="C99" s="501"/>
      <c r="D99" s="502"/>
      <c r="E99" s="503"/>
      <c r="G99" s="192"/>
      <c r="H99" s="244"/>
      <c r="I99" s="180"/>
      <c r="K99" s="192"/>
      <c r="Q99" s="1"/>
      <c r="R99" s="11"/>
      <c r="S99" s="8"/>
      <c r="T99" s="8"/>
      <c r="U99" s="8"/>
      <c r="V99" s="122"/>
      <c r="W99" s="65"/>
      <c r="X99" s="11"/>
      <c r="Y99" s="8"/>
      <c r="Z99" s="8"/>
      <c r="AA99" s="8"/>
      <c r="AB99" s="8"/>
      <c r="AC99" s="12"/>
      <c r="AD99" s="8"/>
      <c r="AE99" s="8"/>
      <c r="AF99" s="8"/>
      <c r="AG99" s="8"/>
      <c r="AH99" s="8"/>
      <c r="AI99" s="8"/>
      <c r="AJ99" s="8"/>
      <c r="AK99" s="8"/>
      <c r="AL99" s="8"/>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228"/>
      <c r="CA99" s="281"/>
      <c r="CB99" s="281"/>
      <c r="CC99" s="281"/>
      <c r="CD99" s="281"/>
      <c r="CE99" s="281"/>
      <c r="CF99" s="281"/>
      <c r="CG99" s="281"/>
      <c r="CH99" s="281"/>
      <c r="CI99" s="281"/>
      <c r="CJ99" s="281"/>
      <c r="CK99" s="281"/>
      <c r="CL99" s="281"/>
      <c r="CM99" s="281"/>
      <c r="CN99" s="281"/>
      <c r="CO99" s="281"/>
      <c r="CP99" s="281"/>
      <c r="CQ99" s="281"/>
      <c r="CR99" s="281"/>
      <c r="CS99" s="281"/>
      <c r="CT99" s="281"/>
      <c r="CU99" s="281"/>
      <c r="CV99" s="281"/>
      <c r="CW99" s="281"/>
      <c r="CX99" s="281"/>
      <c r="CY99" s="281"/>
      <c r="CZ99" s="281"/>
      <c r="DA99" s="281"/>
      <c r="DB99" s="281"/>
      <c r="DC99" s="281"/>
      <c r="DD99" s="281"/>
      <c r="DE99" s="281"/>
      <c r="DF99" s="281"/>
      <c r="DG99" s="281"/>
      <c r="DH99" s="281"/>
      <c r="DI99" s="281"/>
      <c r="DJ99" s="281"/>
      <c r="DK99" s="281"/>
      <c r="DL99" s="281"/>
      <c r="DM99" s="281"/>
      <c r="DN99" s="281"/>
      <c r="DO99" s="281"/>
      <c r="DP99" s="281"/>
      <c r="DQ99" s="281"/>
      <c r="DR99" s="281"/>
      <c r="DS99" s="281"/>
      <c r="DT99" s="281"/>
      <c r="DU99" s="281"/>
      <c r="DV99" s="281"/>
      <c r="DW99" s="281"/>
      <c r="DX99" s="281"/>
      <c r="DY99" s="281"/>
      <c r="DZ99" s="281"/>
      <c r="EA99" s="281"/>
      <c r="EB99" s="281"/>
      <c r="EC99" s="281"/>
      <c r="ED99" s="281"/>
      <c r="EE99" s="281"/>
      <c r="EF99" s="281"/>
      <c r="EG99" s="281"/>
      <c r="EH99" s="281"/>
      <c r="EI99" s="281"/>
      <c r="EJ99" s="281"/>
      <c r="EK99" s="281"/>
      <c r="EL99" s="281"/>
      <c r="EM99" s="281"/>
      <c r="EN99" s="281"/>
      <c r="EO99" s="281"/>
      <c r="EP99" s="281"/>
      <c r="EQ99" s="281"/>
      <c r="ER99" s="281"/>
      <c r="ES99" s="281"/>
      <c r="ET99" s="281"/>
      <c r="EU99" s="281"/>
      <c r="EV99" s="281"/>
      <c r="EW99" s="281"/>
      <c r="EX99" s="281"/>
      <c r="EY99" s="281"/>
      <c r="EZ99" s="281"/>
      <c r="FA99" s="281"/>
      <c r="FB99" s="281"/>
      <c r="FC99" s="281"/>
      <c r="FD99" s="281"/>
      <c r="FE99" s="281"/>
      <c r="FF99" s="281"/>
      <c r="FG99" s="281"/>
      <c r="FH99" s="281"/>
      <c r="FI99" s="281"/>
      <c r="FJ99" s="281"/>
      <c r="FK99" s="281"/>
      <c r="FL99" s="281"/>
    </row>
    <row r="100" spans="1:168" hidden="1" x14ac:dyDescent="0.25"/>
    <row r="101" spans="1:168" hidden="1" x14ac:dyDescent="0.25"/>
    <row r="102" spans="1:168" ht="15" hidden="1" x14ac:dyDescent="0.25">
      <c r="A102" s="28"/>
      <c r="B102">
        <v>3</v>
      </c>
      <c r="C102" s="512"/>
      <c r="D102" s="513">
        <f ca="1">OFFSET(D102,-2,0)+1</f>
        <v>1</v>
      </c>
      <c r="E102" s="479"/>
      <c r="F102" s="249"/>
      <c r="G102" s="250"/>
      <c r="H102" s="247"/>
      <c r="I102" s="183"/>
      <c r="J102" s="514"/>
      <c r="K102" s="192"/>
      <c r="Q102" s="1"/>
      <c r="R102" s="11" t="b">
        <f>IF(F102=CHAR(80),TRUE,FALSE)</f>
        <v>0</v>
      </c>
      <c r="S102" s="8" t="b">
        <f>IF(G102=CHAR(80),TRUE,FALSE)</f>
        <v>0</v>
      </c>
      <c r="T102" s="8" t="b">
        <f>IF(H102=CHAR(80),TRUE,FALSE)</f>
        <v>0</v>
      </c>
      <c r="U102" s="8" t="b">
        <f>IF(I102=CHAR(80),TRUE,FALSE)</f>
        <v>0</v>
      </c>
      <c r="V102" s="122"/>
      <c r="W102" s="515">
        <f>COUNTIF(R102:V102,TRUE)</f>
        <v>0</v>
      </c>
      <c r="X102" s="219" t="str">
        <f t="shared" ref="X102:AB103" si="32">IF(R102=TRUE,1,"")</f>
        <v/>
      </c>
      <c r="Y102" s="144" t="str">
        <f t="shared" si="32"/>
        <v/>
      </c>
      <c r="Z102" s="144" t="str">
        <f t="shared" si="32"/>
        <v/>
      </c>
      <c r="AA102" s="144" t="str">
        <f t="shared" si="32"/>
        <v/>
      </c>
      <c r="AB102" s="144" t="str">
        <f t="shared" si="32"/>
        <v/>
      </c>
      <c r="AC102" s="218" t="str">
        <f>IF(SUM(X102:AA102)&gt;0,1,"")</f>
        <v/>
      </c>
      <c r="AD102" s="8"/>
      <c r="AE102" s="8"/>
      <c r="AF102" s="8"/>
      <c r="AG102" s="8"/>
      <c r="AH102" s="8"/>
      <c r="AI102" s="8"/>
      <c r="AJ102" s="8"/>
      <c r="AK102" s="8"/>
      <c r="AL102" s="8"/>
      <c r="AM102" s="147"/>
      <c r="AN102" s="159"/>
      <c r="AO102" s="172"/>
      <c r="AP102" s="1"/>
      <c r="AQ102" s="1"/>
      <c r="AR102" s="172"/>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228"/>
      <c r="CA102" s="281"/>
      <c r="CB102" s="281"/>
      <c r="CC102" s="281"/>
      <c r="CD102" s="281"/>
      <c r="CE102" s="281"/>
      <c r="CF102" s="281"/>
      <c r="CG102" s="281"/>
      <c r="CH102" s="281"/>
      <c r="CI102" s="281"/>
      <c r="CJ102" s="281"/>
      <c r="CK102" s="281"/>
      <c r="CL102" s="281"/>
      <c r="CM102" s="281"/>
      <c r="CN102" s="281"/>
      <c r="CO102" s="281"/>
      <c r="CP102" s="281"/>
      <c r="CQ102" s="281"/>
      <c r="CR102" s="281"/>
      <c r="CS102" s="281"/>
      <c r="CT102" s="281"/>
      <c r="CU102" s="281"/>
      <c r="CV102" s="281"/>
      <c r="CW102" s="281"/>
      <c r="CX102" s="281"/>
      <c r="CY102" s="281"/>
      <c r="CZ102" s="281"/>
      <c r="DA102" s="281"/>
      <c r="DB102" s="281"/>
      <c r="DC102" s="281"/>
      <c r="DD102" s="281"/>
      <c r="DE102" s="281"/>
      <c r="DF102" s="281"/>
      <c r="DG102" s="281"/>
      <c r="DH102" s="281"/>
      <c r="DI102" s="281"/>
      <c r="DJ102" s="281"/>
      <c r="DK102" s="281"/>
      <c r="DL102" s="281"/>
      <c r="DM102" s="281"/>
      <c r="DN102" s="281"/>
      <c r="DO102" s="281"/>
      <c r="DP102" s="281"/>
      <c r="DQ102" s="281"/>
      <c r="DR102" s="281"/>
      <c r="DS102" s="281"/>
      <c r="DT102" s="281"/>
      <c r="DU102" s="281"/>
      <c r="DV102" s="281"/>
      <c r="DW102" s="281"/>
      <c r="DX102" s="281"/>
      <c r="DY102" s="281"/>
      <c r="DZ102" s="281"/>
      <c r="EA102" s="281"/>
      <c r="EB102" s="281"/>
      <c r="EC102" s="281"/>
      <c r="ED102" s="281"/>
      <c r="EE102" s="281"/>
      <c r="EF102" s="281"/>
      <c r="EG102" s="281"/>
      <c r="EH102" s="281"/>
      <c r="EI102" s="281"/>
      <c r="EJ102" s="281"/>
      <c r="EK102" s="281"/>
      <c r="EL102" s="281"/>
      <c r="EM102" s="281"/>
      <c r="EN102" s="281"/>
      <c r="EO102" s="281"/>
      <c r="EP102" s="281"/>
      <c r="EQ102" s="281"/>
      <c r="ER102" s="281"/>
      <c r="ES102" s="281"/>
      <c r="ET102" s="281"/>
      <c r="EU102" s="281"/>
      <c r="EV102" s="281"/>
      <c r="EW102" s="281"/>
      <c r="EX102" s="281"/>
      <c r="EY102" s="281"/>
      <c r="EZ102" s="281"/>
      <c r="FA102" s="281"/>
      <c r="FB102" s="281"/>
      <c r="FC102" s="281"/>
      <c r="FD102" s="281"/>
      <c r="FE102" s="281"/>
      <c r="FF102" s="281"/>
      <c r="FG102" s="281"/>
      <c r="FH102" s="281"/>
      <c r="FI102" s="281"/>
      <c r="FJ102" s="281"/>
      <c r="FK102" s="281"/>
      <c r="FL102" s="281"/>
    </row>
    <row r="103" spans="1:168" hidden="1" x14ac:dyDescent="0.25">
      <c r="A103" s="28"/>
      <c r="C103" s="512"/>
      <c r="D103" s="480"/>
      <c r="E103" s="503"/>
      <c r="F103" s="116"/>
      <c r="G103" s="251"/>
      <c r="H103" s="248"/>
      <c r="I103" s="184"/>
      <c r="K103" s="192"/>
      <c r="Q103" s="1"/>
      <c r="R103" s="11"/>
      <c r="S103" s="8"/>
      <c r="T103" s="8"/>
      <c r="U103" s="8"/>
      <c r="V103" s="122"/>
      <c r="W103" s="65"/>
      <c r="X103" s="219" t="str">
        <f t="shared" si="32"/>
        <v/>
      </c>
      <c r="Y103" s="144" t="str">
        <f t="shared" si="32"/>
        <v/>
      </c>
      <c r="Z103" s="144" t="str">
        <f t="shared" si="32"/>
        <v/>
      </c>
      <c r="AA103" s="144" t="str">
        <f t="shared" si="32"/>
        <v/>
      </c>
      <c r="AB103" s="144" t="str">
        <f t="shared" si="32"/>
        <v/>
      </c>
      <c r="AC103" s="218" t="str">
        <f>IF(SUM(X103:AA103)&gt;0,1,"")</f>
        <v/>
      </c>
      <c r="AD103" s="8"/>
      <c r="AE103" s="8"/>
      <c r="AF103" s="8"/>
      <c r="AG103" s="8"/>
      <c r="AH103" s="8"/>
      <c r="AI103" s="8"/>
      <c r="AJ103" s="8"/>
      <c r="AK103" s="8"/>
      <c r="AL103" s="8"/>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228"/>
      <c r="CA103" s="281"/>
      <c r="CB103" s="281"/>
      <c r="CC103" s="281"/>
      <c r="CD103" s="281"/>
      <c r="CE103" s="281"/>
      <c r="CF103" s="281"/>
      <c r="CG103" s="281"/>
      <c r="CH103" s="281"/>
      <c r="CI103" s="281"/>
      <c r="CJ103" s="281"/>
      <c r="CK103" s="281"/>
      <c r="CL103" s="281"/>
      <c r="CM103" s="281"/>
      <c r="CN103" s="281"/>
      <c r="CO103" s="281"/>
      <c r="CP103" s="281"/>
      <c r="CQ103" s="281"/>
      <c r="CR103" s="281"/>
      <c r="CS103" s="281"/>
      <c r="CT103" s="281"/>
      <c r="CU103" s="281"/>
      <c r="CV103" s="281"/>
      <c r="CW103" s="281"/>
      <c r="CX103" s="281"/>
      <c r="CY103" s="281"/>
      <c r="CZ103" s="281"/>
      <c r="DA103" s="281"/>
      <c r="DB103" s="281"/>
      <c r="DC103" s="281"/>
      <c r="DD103" s="281"/>
      <c r="DE103" s="281"/>
      <c r="DF103" s="281"/>
      <c r="DG103" s="281"/>
      <c r="DH103" s="281"/>
      <c r="DI103" s="281"/>
      <c r="DJ103" s="281"/>
      <c r="DK103" s="281"/>
      <c r="DL103" s="281"/>
      <c r="DM103" s="281"/>
      <c r="DN103" s="281"/>
      <c r="DO103" s="281"/>
      <c r="DP103" s="281"/>
      <c r="DQ103" s="281"/>
      <c r="DR103" s="281"/>
      <c r="DS103" s="281"/>
      <c r="DT103" s="281"/>
      <c r="DU103" s="281"/>
      <c r="DV103" s="281"/>
      <c r="DW103" s="281"/>
      <c r="DX103" s="281"/>
      <c r="DY103" s="281"/>
      <c r="DZ103" s="281"/>
      <c r="EA103" s="281"/>
      <c r="EB103" s="281"/>
      <c r="EC103" s="281"/>
      <c r="ED103" s="281"/>
      <c r="EE103" s="281"/>
      <c r="EF103" s="281"/>
      <c r="EG103" s="281"/>
      <c r="EH103" s="281"/>
      <c r="EI103" s="281"/>
      <c r="EJ103" s="281"/>
      <c r="EK103" s="281"/>
      <c r="EL103" s="281"/>
      <c r="EM103" s="281"/>
      <c r="EN103" s="281"/>
      <c r="EO103" s="281"/>
      <c r="EP103" s="281"/>
      <c r="EQ103" s="281"/>
      <c r="ER103" s="281"/>
      <c r="ES103" s="281"/>
      <c r="ET103" s="281"/>
      <c r="EU103" s="281"/>
      <c r="EV103" s="281"/>
      <c r="EW103" s="281"/>
      <c r="EX103" s="281"/>
      <c r="EY103" s="281"/>
      <c r="EZ103" s="281"/>
      <c r="FA103" s="281"/>
      <c r="FB103" s="281"/>
      <c r="FC103" s="281"/>
      <c r="FD103" s="281"/>
      <c r="FE103" s="281"/>
      <c r="FF103" s="281"/>
      <c r="FG103" s="281"/>
      <c r="FH103" s="281"/>
      <c r="FI103" s="281"/>
      <c r="FJ103" s="281"/>
      <c r="FK103" s="281"/>
      <c r="FL103" s="281"/>
    </row>
    <row r="104" spans="1:168" ht="12.75" hidden="1" customHeight="1" x14ac:dyDescent="0.25"/>
    <row r="105" spans="1:168" ht="12.75" hidden="1" customHeight="1" x14ac:dyDescent="0.25"/>
    <row r="106" spans="1:168" ht="6" hidden="1" customHeight="1" x14ac:dyDescent="0.25">
      <c r="A106" s="28" t="s">
        <v>546</v>
      </c>
      <c r="C106" s="92"/>
      <c r="D106" s="3"/>
      <c r="E106" s="82"/>
      <c r="F106" s="138"/>
      <c r="G106" s="154"/>
      <c r="H106" s="185"/>
      <c r="I106" s="139"/>
      <c r="J106" s="94"/>
      <c r="K106" s="192"/>
      <c r="L106" s="507"/>
      <c r="M106" s="507"/>
      <c r="N106" s="507"/>
      <c r="O106" s="507"/>
      <c r="Q106" s="1"/>
      <c r="AE106" s="11"/>
      <c r="AF106" s="122"/>
      <c r="AG106" s="124" t="b">
        <f>AG107</f>
        <v>1</v>
      </c>
      <c r="AH106" s="124"/>
      <c r="AI106" s="168"/>
      <c r="AJ106" s="166"/>
      <c r="AK106" s="166"/>
      <c r="AL106" s="167"/>
      <c r="AM106" s="1"/>
      <c r="AN106" s="1"/>
      <c r="AO106" s="1"/>
      <c r="AP106" s="1"/>
      <c r="AQ106" s="1"/>
      <c r="AR106" s="1"/>
      <c r="AS106" s="1"/>
      <c r="AT106" s="230" t="str">
        <f>IF(AG106&lt;&gt;TRUE,FALSE,"")</f>
        <v/>
      </c>
      <c r="AU106" s="231" t="str">
        <f>IF(D106&lt;&gt;0,D106,"")</f>
        <v/>
      </c>
      <c r="AV106" s="227"/>
      <c r="AW106" s="230" t="str">
        <f>AW107</f>
        <v/>
      </c>
      <c r="AX106" s="227"/>
      <c r="AY106" s="230" t="str">
        <f>AY107</f>
        <v/>
      </c>
      <c r="AZ106" s="227"/>
      <c r="BA106" s="230" t="str">
        <f>BA107</f>
        <v/>
      </c>
      <c r="BB106" s="227"/>
      <c r="BC106" s="230" t="str">
        <f>BC107</f>
        <v/>
      </c>
      <c r="BD106" s="227"/>
      <c r="BE106" s="230" t="str">
        <f>BE107</f>
        <v/>
      </c>
      <c r="BF106" s="227"/>
      <c r="BG106" s="230" t="str">
        <f>BG107</f>
        <v/>
      </c>
      <c r="BH106" s="1"/>
      <c r="FE106" s="90" t="str">
        <f ca="1">FE107</f>
        <v>Hide</v>
      </c>
      <c r="FF106" s="228"/>
      <c r="FG106" s="281"/>
      <c r="FH106" s="281"/>
      <c r="FI106" s="281"/>
      <c r="FJ106" s="281"/>
      <c r="FK106" s="281"/>
      <c r="FL106" s="281"/>
    </row>
    <row r="107" spans="1:168" ht="15" hidden="1" x14ac:dyDescent="0.25">
      <c r="A107" s="28" t="s">
        <v>546</v>
      </c>
      <c r="C107" s="176" t="s">
        <v>558</v>
      </c>
      <c r="D107" s="316" t="str">
        <f>IF(Cklst_Style=4,IF(FIND("--",$C$3)=11,MID($C$3,9,1)&amp;"."&amp;AI107,MID($C$3,9,2)&amp;"."&amp;AI107),IF(FIND("--",$C$3)=9,MID($C$3,7,1)&amp;"."&amp;AI107,MID($C$3,7,2)&amp;"."&amp;AI107))</f>
        <v>9.X</v>
      </c>
      <c r="E107" s="85" t="s">
        <v>709</v>
      </c>
      <c r="F107" s="177"/>
      <c r="G107" s="508" t="s">
        <v>203</v>
      </c>
      <c r="H107" s="181"/>
      <c r="I107" s="151" t="s">
        <v>216</v>
      </c>
      <c r="J107" s="143"/>
      <c r="K107" s="192"/>
      <c r="L107" s="130"/>
      <c r="M107" s="130"/>
      <c r="N107" s="130"/>
      <c r="O107" s="130"/>
      <c r="Q107" s="1"/>
      <c r="R107" s="171"/>
      <c r="S107" s="171"/>
      <c r="T107" s="171"/>
      <c r="U107" s="171"/>
      <c r="AE107" s="11" t="b">
        <f>IF(F107=CHAR(80),TRUE,FALSE)</f>
        <v>0</v>
      </c>
      <c r="AF107" s="122" t="b">
        <f>IF(H107=CHAR(80),TRUE,FALSE)</f>
        <v>0</v>
      </c>
      <c r="AG107" s="12" t="b">
        <f>IF(OR(C107=CHAR(80),C107="."),TRUE,FALSE)</f>
        <v>1</v>
      </c>
      <c r="AH107" s="218">
        <v>0</v>
      </c>
      <c r="AI107" s="169" t="s">
        <v>710</v>
      </c>
      <c r="AJ107" s="160"/>
      <c r="AK107" s="160" t="b">
        <v>1</v>
      </c>
      <c r="AL107" s="161"/>
      <c r="AM107" s="1"/>
      <c r="AN107" s="1"/>
      <c r="AO107" s="1"/>
      <c r="AP107" s="1"/>
      <c r="AQ107" s="1"/>
      <c r="AR107" s="1"/>
      <c r="AS107" s="1"/>
      <c r="AT107" s="230" t="str">
        <f>IF(AG107&lt;&gt;TRUE,FALSE,"")</f>
        <v/>
      </c>
      <c r="AU107" s="231" t="str">
        <f>IF(D107&lt;&gt;0,D107,"")</f>
        <v>9.X</v>
      </c>
      <c r="AV107" s="318"/>
      <c r="AW107" s="230" t="str">
        <f>IF(AND(Setup_Flag=1,AV107="",$C107=""),FALSE,"")</f>
        <v/>
      </c>
      <c r="AX107" s="318"/>
      <c r="AY107" s="230" t="str">
        <f>IF(AND(MR2_Flag=1,AX107="",$C107=""),FALSE,"")</f>
        <v/>
      </c>
      <c r="AZ107" s="318"/>
      <c r="BA107" s="230" t="str">
        <f>IF(AND(DP_Flag=1,AZ107="",$C107=""),FALSE,"")</f>
        <v/>
      </c>
      <c r="BB107" s="318"/>
      <c r="BC107" s="230" t="str">
        <f>IF(AND(SS_Flag=1,BB107="",$C107=""),FALSE,"")</f>
        <v/>
      </c>
      <c r="BD107" s="318"/>
      <c r="BE107" s="230" t="str">
        <f>IF(AND(SP_Flag=1,BD107="",$C107=""),FALSE,"")</f>
        <v/>
      </c>
      <c r="BF107" s="318"/>
      <c r="BG107" s="230" t="str">
        <f>IF(AND(FM_Flag=1,BF107="",$C107=""),FALSE,"")</f>
        <v/>
      </c>
      <c r="BH107" s="1"/>
      <c r="BI107" s="268"/>
      <c r="BJ107" s="269" t="s">
        <v>675</v>
      </c>
      <c r="BK107" s="269" t="s">
        <v>675</v>
      </c>
      <c r="BL107" s="269" t="s">
        <v>675</v>
      </c>
      <c r="BM107" s="269" t="s">
        <v>675</v>
      </c>
      <c r="BN107" s="269" t="s">
        <v>675</v>
      </c>
      <c r="BO107" s="269" t="s">
        <v>675</v>
      </c>
      <c r="BP107" s="270" t="str">
        <f ca="1">IF(OR(BI$16=0,BR$16&lt;&gt;0),"",IF(OFFSET(BI107,0,BI$16)="Y",1,IF(OFFSET(BI107,0,BI$16)="N",0,"")))</f>
        <v/>
      </c>
      <c r="BQ107" s="278"/>
      <c r="BR107" s="268"/>
      <c r="BS107" s="269" t="s">
        <v>675</v>
      </c>
      <c r="BT107" s="269" t="s">
        <v>675</v>
      </c>
      <c r="BU107" s="269" t="s">
        <v>675</v>
      </c>
      <c r="BV107" s="269" t="s">
        <v>675</v>
      </c>
      <c r="BW107" s="269" t="s">
        <v>675</v>
      </c>
      <c r="BX107" s="269" t="s">
        <v>675</v>
      </c>
      <c r="BY107" s="269" t="s">
        <v>675</v>
      </c>
      <c r="BZ107" s="269" t="s">
        <v>675</v>
      </c>
      <c r="CA107" s="269" t="s">
        <v>675</v>
      </c>
      <c r="CB107" s="269" t="s">
        <v>675</v>
      </c>
      <c r="CC107" s="269" t="s">
        <v>675</v>
      </c>
      <c r="CD107" s="269" t="s">
        <v>675</v>
      </c>
      <c r="CE107" s="269" t="s">
        <v>675</v>
      </c>
      <c r="CF107" s="269" t="s">
        <v>675</v>
      </c>
      <c r="CG107" s="269" t="s">
        <v>675</v>
      </c>
      <c r="CH107" s="269" t="s">
        <v>675</v>
      </c>
      <c r="CI107" s="269" t="s">
        <v>675</v>
      </c>
      <c r="CJ107" s="269" t="s">
        <v>675</v>
      </c>
      <c r="CK107" s="269" t="s">
        <v>675</v>
      </c>
      <c r="CL107" s="270" t="str">
        <f ca="1">IF(BR$16=0,"",IF(OFFSET(BR107,0,BR$16)="Y",1,IF(OFFSET(BR107,0,BR$16)="N",0,"")))</f>
        <v/>
      </c>
      <c r="CM107" s="278"/>
      <c r="CN107" s="268"/>
      <c r="CO107" s="269" t="s">
        <v>675</v>
      </c>
      <c r="CP107" s="269" t="s">
        <v>675</v>
      </c>
      <c r="CQ107" s="269" t="s">
        <v>675</v>
      </c>
      <c r="CR107" s="269" t="s">
        <v>675</v>
      </c>
      <c r="CS107" s="269" t="s">
        <v>675</v>
      </c>
      <c r="CT107" s="270" t="str">
        <f ca="1">IF(OR(CN$16=0,CW$16&lt;&gt;0),"",IF(CW$16=1,0,IF(OFFSET(CN107,0,CN$16)="Y",1,IF(OFFSET(CN107,0,CN$16)="N",0,""))))</f>
        <v/>
      </c>
      <c r="CU107" s="188"/>
      <c r="CV107" s="268"/>
      <c r="CW107" s="269" t="s">
        <v>675</v>
      </c>
      <c r="CX107" s="269" t="s">
        <v>675</v>
      </c>
      <c r="CY107" s="269" t="s">
        <v>675</v>
      </c>
      <c r="CZ107" s="269" t="s">
        <v>675</v>
      </c>
      <c r="DA107" s="269" t="s">
        <v>675</v>
      </c>
      <c r="DB107" s="269" t="s">
        <v>675</v>
      </c>
      <c r="DC107" s="269" t="s">
        <v>675</v>
      </c>
      <c r="DD107" s="269" t="s">
        <v>675</v>
      </c>
      <c r="DE107" s="269" t="s">
        <v>675</v>
      </c>
      <c r="DF107" s="270" t="str">
        <f>IF(CV$16=0,"",IF(OR(AND(CW$16=1,CW107="Y"),AND(CX$16=1,CX107="Y"),AND(CY$16=1,CY107="Y"),AND(CZ$16=1,CZ107="Y"),AND(DA$16=1,DA107="Y"),AND(DB$16=1,DB107="Y"),AND(DC$16=1,DC107="Y"),AND(DD$16=1,DD107="Y"),AND(DE$16=1,DE107="Y")),1,IF(OR(AND(CW$16=1,CW107="N"),AND(CX$16=1,CX107="N"),AND(CY$16=1,CY107="N"),AND(CZ$16=1,CZ107="N"),AND(DA$16=1,DA107="N"),AND(DB$16=1,DB107="N"),AND(DC$16=1,DC107="N"),AND(DD$16=1,DD107="N"),AND(DE$16=1,DE107="N")),0,"")))</f>
        <v/>
      </c>
      <c r="DG107" s="188"/>
      <c r="DH107" s="268"/>
      <c r="DI107" s="269" t="s">
        <v>675</v>
      </c>
      <c r="DJ107" s="269" t="s">
        <v>675</v>
      </c>
      <c r="DK107" s="270" t="str">
        <f ca="1">IF(DH$16=0,"",IF(OFFSET(DH107,0,DH$16)="Y",1,IF(OFFSET(DH107,0,DH$16)="N",0,"")))</f>
        <v/>
      </c>
      <c r="DL107" s="188"/>
      <c r="DM107" s="268"/>
      <c r="DN107" s="269" t="s">
        <v>675</v>
      </c>
      <c r="DO107" s="269" t="s">
        <v>675</v>
      </c>
      <c r="DP107" s="270" t="str">
        <f ca="1">IF(DM$16=0,"",IF(OFFSET(DM107,0,DM$16)="Y",1,IF(OFFSET(DM107,0,DM$16)="N",0,"")))</f>
        <v/>
      </c>
      <c r="DQ107" s="188"/>
      <c r="DR107" s="268"/>
      <c r="DS107" s="269" t="s">
        <v>676</v>
      </c>
      <c r="DT107" s="279"/>
      <c r="DU107" s="270" t="str">
        <f ca="1">IF(DR$16=0,"",IF(AND(OFFSET(DR107,0,1)="Y",DS$16="Yes"),1,IF(OFFSET(DR107,0,1)="N",1,0)))</f>
        <v/>
      </c>
      <c r="DV107" s="188"/>
      <c r="DW107" s="268"/>
      <c r="DX107" s="269" t="s">
        <v>676</v>
      </c>
      <c r="DY107" s="279"/>
      <c r="DZ107" s="270" t="str">
        <f ca="1">IF(DW$16=0,"",IF(AND(OFFSET(DW107,0,1)="Y",DX$16="Yes"),1,IF(OFFSET(DW107,0,1)="N",1,0)))</f>
        <v/>
      </c>
      <c r="EA107" s="188"/>
      <c r="EB107" s="268"/>
      <c r="EC107" s="269" t="s">
        <v>676</v>
      </c>
      <c r="ED107" s="279"/>
      <c r="EE107" s="270" t="str">
        <f ca="1">IF(EB$16=0,"",IF(AND(OFFSET(EB107,0,1)="Y",EC$16="Yes"),1,IF(OFFSET(EB107,0,1)="N",1,0)))</f>
        <v/>
      </c>
      <c r="EF107" s="188"/>
      <c r="EG107" s="268"/>
      <c r="EH107" s="269" t="s">
        <v>676</v>
      </c>
      <c r="EI107" s="279"/>
      <c r="EJ107" s="270" t="str">
        <f ca="1">IF(EG$16=0,"",IF(AND(OFFSET(EG107,0,1)="Y",EH$16="Yes"),1,IF(OFFSET(EG107,0,1)="N",1,0)))</f>
        <v/>
      </c>
      <c r="EK107" s="188"/>
      <c r="EL107" s="268"/>
      <c r="EM107" s="269" t="s">
        <v>676</v>
      </c>
      <c r="EN107" s="279"/>
      <c r="EO107" s="270" t="str">
        <f ca="1">IF(EL$16=0,"",IF(AND(OFFSET(EL107,0,1)="Y",EM$16="Yes"),1,IF(OFFSET(EL107,0,1)="N",1,0)))</f>
        <v/>
      </c>
      <c r="EP107" s="271"/>
      <c r="EQ107" s="509" t="str">
        <f ca="1">BP107</f>
        <v/>
      </c>
      <c r="ER107" s="509" t="str">
        <f t="shared" ref="ER107" ca="1" si="33">CL107</f>
        <v/>
      </c>
      <c r="ES107" s="509" t="str">
        <f t="shared" ref="ES107" ca="1" si="34">CT107</f>
        <v/>
      </c>
      <c r="ET107" s="509" t="str">
        <f t="shared" ref="ET107" si="35">DF107</f>
        <v/>
      </c>
      <c r="EU107" s="509" t="str">
        <f t="shared" ref="EU107" ca="1" si="36">DK107</f>
        <v/>
      </c>
      <c r="EV107" s="509" t="str">
        <f t="shared" ref="EV107" ca="1" si="37">DP107</f>
        <v/>
      </c>
      <c r="EW107" s="509" t="str">
        <f t="shared" ref="EW107" ca="1" si="38">DU107</f>
        <v/>
      </c>
      <c r="EX107" s="509" t="str">
        <f t="shared" ref="EX107" ca="1" si="39">DZ107</f>
        <v/>
      </c>
      <c r="EY107" s="509" t="str">
        <f t="shared" ref="EY107" ca="1" si="40">EE107</f>
        <v/>
      </c>
      <c r="EZ107" s="509" t="str">
        <f t="shared" ref="EZ107" ca="1" si="41">EJ107</f>
        <v/>
      </c>
      <c r="FA107" s="509" t="str">
        <f t="shared" ref="FA107" ca="1" si="42">EO107</f>
        <v/>
      </c>
      <c r="FC107" s="509">
        <f t="shared" ref="FC107" ca="1" si="43">COUNTA(EQ107:FA107)-COUNTBLANK(EQ107:FA107)</f>
        <v>0</v>
      </c>
      <c r="FD107" s="280">
        <f t="shared" ref="FD107" ca="1" si="44">SUM(EQ107:FA107)</f>
        <v>0</v>
      </c>
      <c r="FE107" s="280" t="str">
        <f t="shared" ref="FE107" ca="1" si="45">IF(AND(FC107=FD107,FD107&gt;0),"Show","Hide")</f>
        <v>Hide</v>
      </c>
      <c r="FF107" s="228"/>
      <c r="FG107" s="281"/>
      <c r="FH107" s="281"/>
      <c r="FI107" s="281"/>
      <c r="FJ107" s="281"/>
      <c r="FK107" s="281"/>
      <c r="FL107" s="281"/>
    </row>
    <row r="108" spans="1:168" ht="6" hidden="1" customHeight="1" x14ac:dyDescent="0.25">
      <c r="A108" s="28" t="s">
        <v>546</v>
      </c>
      <c r="C108" s="93"/>
      <c r="D108" s="128"/>
      <c r="E108" s="86"/>
      <c r="F108" s="140"/>
      <c r="G108" s="153"/>
      <c r="H108" s="186"/>
      <c r="I108" s="141"/>
      <c r="J108" s="96"/>
      <c r="K108" s="196"/>
      <c r="L108" s="127"/>
      <c r="M108" s="127"/>
      <c r="N108" s="127"/>
      <c r="O108" s="127"/>
      <c r="Q108" s="1"/>
      <c r="AE108" s="11"/>
      <c r="AF108" s="122"/>
      <c r="AG108" s="12" t="b">
        <f>AG107</f>
        <v>1</v>
      </c>
      <c r="AH108" s="12"/>
      <c r="AI108" s="168"/>
      <c r="AJ108" s="166"/>
      <c r="AK108" s="166"/>
      <c r="AL108" s="167"/>
      <c r="AM108" s="1"/>
      <c r="AN108" s="1"/>
      <c r="AO108" s="1"/>
      <c r="AP108" s="1"/>
      <c r="AQ108" s="1"/>
      <c r="AR108" s="1"/>
      <c r="AS108" s="1"/>
      <c r="AT108" s="230" t="str">
        <f>IF(AG108&lt;&gt;TRUE,FALSE,"")</f>
        <v/>
      </c>
      <c r="AU108" s="231" t="str">
        <f>IF(D108&lt;&gt;0,D108,"")</f>
        <v/>
      </c>
      <c r="AV108" s="227"/>
      <c r="AW108" s="230" t="str">
        <f>AW107</f>
        <v/>
      </c>
      <c r="AX108" s="227"/>
      <c r="AY108" s="230" t="str">
        <f>AY107</f>
        <v/>
      </c>
      <c r="AZ108" s="227"/>
      <c r="BA108" s="230" t="str">
        <f>BA107</f>
        <v/>
      </c>
      <c r="BB108" s="227"/>
      <c r="BC108" s="230" t="str">
        <f>BC107</f>
        <v/>
      </c>
      <c r="BD108" s="227"/>
      <c r="BE108" s="230" t="str">
        <f>BE107</f>
        <v/>
      </c>
      <c r="BF108" s="227"/>
      <c r="BG108" s="230" t="str">
        <f>BG107</f>
        <v/>
      </c>
      <c r="BH108" s="1"/>
      <c r="FE108" s="90" t="str">
        <f ca="1">FE107</f>
        <v>Hide</v>
      </c>
      <c r="FF108" s="228"/>
      <c r="FG108" s="281"/>
      <c r="FH108" s="281"/>
      <c r="FI108" s="281"/>
      <c r="FJ108" s="281"/>
      <c r="FK108" s="281"/>
      <c r="FL108" s="281"/>
    </row>
    <row r="109" spans="1:168" hidden="1" x14ac:dyDescent="0.25"/>
    <row r="110" spans="1:168" hidden="1" x14ac:dyDescent="0.25"/>
    <row r="111" spans="1:168" ht="6" hidden="1" customHeight="1" x14ac:dyDescent="0.25">
      <c r="A111" s="28" t="s">
        <v>546</v>
      </c>
      <c r="C111" s="92"/>
      <c r="D111" s="3"/>
      <c r="E111" s="82"/>
      <c r="F111" s="138"/>
      <c r="G111" s="154"/>
      <c r="H111" s="185"/>
      <c r="I111" s="139"/>
      <c r="J111" s="94"/>
      <c r="K111" s="192"/>
      <c r="L111" s="507"/>
      <c r="M111" s="507"/>
      <c r="N111" s="507"/>
      <c r="O111" s="507"/>
      <c r="Q111" s="1"/>
      <c r="AE111" s="11"/>
      <c r="AF111" s="122"/>
      <c r="AG111" s="124" t="b">
        <f>AG112</f>
        <v>1</v>
      </c>
      <c r="AH111" s="124"/>
      <c r="AI111" s="168"/>
      <c r="AJ111" s="166"/>
      <c r="AK111" s="166"/>
      <c r="AL111" s="167"/>
      <c r="AM111" s="1"/>
      <c r="AN111" s="1"/>
      <c r="AO111" s="1"/>
      <c r="AP111" s="1"/>
      <c r="AQ111" s="1"/>
      <c r="AR111" s="1"/>
      <c r="AS111" s="1"/>
      <c r="AT111" s="230" t="str">
        <f>IF(AG111&lt;&gt;TRUE,FALSE,"")</f>
        <v/>
      </c>
      <c r="AU111" s="231" t="str">
        <f>IF(D111&lt;&gt;0,D111,"")</f>
        <v/>
      </c>
      <c r="AV111" s="227"/>
      <c r="AW111" s="230" t="str">
        <f>AW112</f>
        <v/>
      </c>
      <c r="AX111" s="227"/>
      <c r="AY111" s="230" t="str">
        <f>AY112</f>
        <v/>
      </c>
      <c r="AZ111" s="227"/>
      <c r="BA111" s="230" t="str">
        <f>BA112</f>
        <v/>
      </c>
      <c r="BB111" s="227"/>
      <c r="BC111" s="230" t="str">
        <f>BC112</f>
        <v/>
      </c>
      <c r="BD111" s="227"/>
      <c r="BE111" s="230" t="str">
        <f>BE112</f>
        <v/>
      </c>
      <c r="BF111" s="227"/>
      <c r="BG111" s="230" t="str">
        <f>BG112</f>
        <v/>
      </c>
      <c r="BH111" s="1"/>
      <c r="FE111" s="90" t="str">
        <f ca="1">FE112</f>
        <v>Hide</v>
      </c>
      <c r="FF111" s="228"/>
      <c r="FG111" s="281"/>
      <c r="FH111" s="281"/>
      <c r="FI111" s="281"/>
      <c r="FJ111" s="281"/>
      <c r="FK111" s="281"/>
      <c r="FL111" s="281"/>
    </row>
    <row r="112" spans="1:168" ht="15" hidden="1" x14ac:dyDescent="0.25">
      <c r="A112" s="28" t="s">
        <v>546</v>
      </c>
      <c r="C112" s="176" t="s">
        <v>558</v>
      </c>
      <c r="D112" s="317"/>
      <c r="E112" s="85" t="s">
        <v>709</v>
      </c>
      <c r="F112" s="177"/>
      <c r="G112" s="508" t="s">
        <v>203</v>
      </c>
      <c r="H112" s="181"/>
      <c r="I112" s="151" t="s">
        <v>216</v>
      </c>
      <c r="J112" s="143"/>
      <c r="K112" s="192"/>
      <c r="L112" s="130"/>
      <c r="M112" s="130"/>
      <c r="N112" s="130"/>
      <c r="O112" s="130"/>
      <c r="Q112" s="1"/>
      <c r="R112" s="171"/>
      <c r="S112" s="171"/>
      <c r="T112" s="171"/>
      <c r="U112" s="171"/>
      <c r="AE112" s="11" t="b">
        <f>IF(F112=CHAR(80),TRUE,FALSE)</f>
        <v>0</v>
      </c>
      <c r="AF112" s="122" t="b">
        <f>IF(H112=CHAR(80),TRUE,FALSE)</f>
        <v>0</v>
      </c>
      <c r="AG112" s="12" t="b">
        <f>IF(OR(C112=CHAR(80),C112="."),TRUE,FALSE)</f>
        <v>1</v>
      </c>
      <c r="AH112" s="218">
        <v>0</v>
      </c>
      <c r="AI112" s="169" t="s">
        <v>711</v>
      </c>
      <c r="AJ112" s="160"/>
      <c r="AK112" s="160"/>
      <c r="AL112" s="161" t="b">
        <v>1</v>
      </c>
      <c r="AM112" s="1"/>
      <c r="AN112" s="1"/>
      <c r="AO112" s="1"/>
      <c r="AP112" s="1"/>
      <c r="AQ112" s="1"/>
      <c r="AR112" s="1"/>
      <c r="AS112" s="1"/>
      <c r="AT112" s="230" t="str">
        <f>IF(AG112&lt;&gt;TRUE,FALSE,"")</f>
        <v/>
      </c>
      <c r="AU112" s="231" t="str">
        <f>IF(D112&lt;&gt;0,D112,"")</f>
        <v/>
      </c>
      <c r="AV112" s="318"/>
      <c r="AW112" s="230" t="str">
        <f>IF(AND(Setup_Flag=1,AV112="",$C112=""),FALSE,"")</f>
        <v/>
      </c>
      <c r="AX112" s="318"/>
      <c r="AY112" s="230" t="str">
        <f>IF(AND(MR2_Flag=1,AX112="",$C112=""),FALSE,"")</f>
        <v/>
      </c>
      <c r="AZ112" s="318"/>
      <c r="BA112" s="230" t="str">
        <f>IF(AND(DP_Flag=1,AZ112="",$C112=""),FALSE,"")</f>
        <v/>
      </c>
      <c r="BB112" s="318"/>
      <c r="BC112" s="230" t="str">
        <f>IF(AND(SS_Flag=1,BB112="",$C112=""),FALSE,"")</f>
        <v/>
      </c>
      <c r="BD112" s="318"/>
      <c r="BE112" s="230" t="str">
        <f>IF(AND(SP_Flag=1,BD112="",$C112=""),FALSE,"")</f>
        <v/>
      </c>
      <c r="BF112" s="318"/>
      <c r="BG112" s="230" t="str">
        <f>IF(AND(FM_Flag=1,BF112="",$C112=""),FALSE,"")</f>
        <v/>
      </c>
      <c r="BH112" s="1"/>
      <c r="BI112" s="268"/>
      <c r="BJ112" s="269" t="s">
        <v>675</v>
      </c>
      <c r="BK112" s="269" t="s">
        <v>675</v>
      </c>
      <c r="BL112" s="269" t="s">
        <v>675</v>
      </c>
      <c r="BM112" s="269" t="s">
        <v>675</v>
      </c>
      <c r="BN112" s="269" t="s">
        <v>675</v>
      </c>
      <c r="BO112" s="269" t="s">
        <v>675</v>
      </c>
      <c r="BP112" s="270" t="str">
        <f ca="1">IF(OR(BI$16=0,BR$16&lt;&gt;0),"",IF(OFFSET(BI112,0,BI$16)="Y",1,IF(OFFSET(BI112,0,BI$16)="N",0,"")))</f>
        <v/>
      </c>
      <c r="BQ112" s="278"/>
      <c r="BR112" s="268"/>
      <c r="BS112" s="269" t="s">
        <v>675</v>
      </c>
      <c r="BT112" s="269" t="s">
        <v>675</v>
      </c>
      <c r="BU112" s="269" t="s">
        <v>675</v>
      </c>
      <c r="BV112" s="269" t="s">
        <v>675</v>
      </c>
      <c r="BW112" s="269" t="s">
        <v>675</v>
      </c>
      <c r="BX112" s="269" t="s">
        <v>675</v>
      </c>
      <c r="BY112" s="269" t="s">
        <v>675</v>
      </c>
      <c r="BZ112" s="269" t="s">
        <v>675</v>
      </c>
      <c r="CA112" s="269" t="s">
        <v>675</v>
      </c>
      <c r="CB112" s="269" t="s">
        <v>675</v>
      </c>
      <c r="CC112" s="269" t="s">
        <v>675</v>
      </c>
      <c r="CD112" s="269" t="s">
        <v>675</v>
      </c>
      <c r="CE112" s="269" t="s">
        <v>675</v>
      </c>
      <c r="CF112" s="269" t="s">
        <v>675</v>
      </c>
      <c r="CG112" s="269" t="s">
        <v>675</v>
      </c>
      <c r="CH112" s="269" t="s">
        <v>675</v>
      </c>
      <c r="CI112" s="269" t="s">
        <v>675</v>
      </c>
      <c r="CJ112" s="269" t="s">
        <v>675</v>
      </c>
      <c r="CK112" s="269" t="s">
        <v>675</v>
      </c>
      <c r="CL112" s="270" t="str">
        <f ca="1">IF(BR$16=0,"",IF(OFFSET(BR112,0,BR$16)="Y",1,IF(OFFSET(BR112,0,BR$16)="N",0,"")))</f>
        <v/>
      </c>
      <c r="CM112" s="278"/>
      <c r="CN112" s="268"/>
      <c r="CO112" s="269" t="s">
        <v>675</v>
      </c>
      <c r="CP112" s="269" t="s">
        <v>675</v>
      </c>
      <c r="CQ112" s="269" t="s">
        <v>675</v>
      </c>
      <c r="CR112" s="269" t="s">
        <v>675</v>
      </c>
      <c r="CS112" s="269" t="s">
        <v>675</v>
      </c>
      <c r="CT112" s="270" t="str">
        <f ca="1">IF(OR(CN$16=0,CW$16&lt;&gt;0),"",IF(CW$16=1,0,IF(OFFSET(CN112,0,CN$16)="Y",1,IF(OFFSET(CN112,0,CN$16)="N",0,""))))</f>
        <v/>
      </c>
      <c r="CU112" s="188"/>
      <c r="CV112" s="268"/>
      <c r="CW112" s="269" t="s">
        <v>675</v>
      </c>
      <c r="CX112" s="269" t="s">
        <v>675</v>
      </c>
      <c r="CY112" s="269" t="s">
        <v>675</v>
      </c>
      <c r="CZ112" s="269" t="s">
        <v>675</v>
      </c>
      <c r="DA112" s="269" t="s">
        <v>675</v>
      </c>
      <c r="DB112" s="269" t="s">
        <v>675</v>
      </c>
      <c r="DC112" s="269" t="s">
        <v>675</v>
      </c>
      <c r="DD112" s="269" t="s">
        <v>675</v>
      </c>
      <c r="DE112" s="269" t="s">
        <v>675</v>
      </c>
      <c r="DF112" s="270" t="str">
        <f>IF(CV$16=0,"",IF(OR(AND(CW$16=1,CW112="Y"),AND(CX$16=1,CX112="Y"),AND(CY$16=1,CY112="Y"),AND(CZ$16=1,CZ112="Y"),AND(DA$16=1,DA112="Y"),AND(DB$16=1,DB112="Y"),AND(DC$16=1,DC112="Y"),AND(DD$16=1,DD112="Y"),AND(DE$16=1,DE112="Y")),1,IF(OR(AND(CW$16=1,CW112="N"),AND(CX$16=1,CX112="N"),AND(CY$16=1,CY112="N"),AND(CZ$16=1,CZ112="N"),AND(DA$16=1,DA112="N"),AND(DB$16=1,DB112="N"),AND(DC$16=1,DC112="N"),AND(DD$16=1,DD112="N"),AND(DE$16=1,DE112="N")),0,"")))</f>
        <v/>
      </c>
      <c r="DG112" s="188"/>
      <c r="DH112" s="268"/>
      <c r="DI112" s="269" t="s">
        <v>675</v>
      </c>
      <c r="DJ112" s="269" t="s">
        <v>675</v>
      </c>
      <c r="DK112" s="270" t="str">
        <f ca="1">IF(DH$16=0,"",IF(OFFSET(DH112,0,DH$16)="Y",1,IF(OFFSET(DH112,0,DH$16)="N",0,"")))</f>
        <v/>
      </c>
      <c r="DL112" s="188"/>
      <c r="DM112" s="268"/>
      <c r="DN112" s="269" t="s">
        <v>675</v>
      </c>
      <c r="DO112" s="269" t="s">
        <v>675</v>
      </c>
      <c r="DP112" s="270" t="str">
        <f ca="1">IF(DM$16=0,"",IF(OFFSET(DM112,0,DM$16)="Y",1,IF(OFFSET(DM112,0,DM$16)="N",0,"")))</f>
        <v/>
      </c>
      <c r="DQ112" s="188"/>
      <c r="DR112" s="268"/>
      <c r="DS112" s="269" t="s">
        <v>676</v>
      </c>
      <c r="DT112" s="279"/>
      <c r="DU112" s="270" t="str">
        <f ca="1">IF(DR$16=0,"",IF(AND(OFFSET(DR112,0,1)="Y",DS$16="Yes"),1,IF(OFFSET(DR112,0,1)="N",1,0)))</f>
        <v/>
      </c>
      <c r="DV112" s="188"/>
      <c r="DW112" s="268"/>
      <c r="DX112" s="269" t="s">
        <v>676</v>
      </c>
      <c r="DY112" s="279"/>
      <c r="DZ112" s="270" t="str">
        <f ca="1">IF(DW$16=0,"",IF(AND(OFFSET(DW112,0,1)="Y",DX$16="Yes"),1,IF(OFFSET(DW112,0,1)="N",1,0)))</f>
        <v/>
      </c>
      <c r="EA112" s="188"/>
      <c r="EB112" s="268"/>
      <c r="EC112" s="269" t="s">
        <v>676</v>
      </c>
      <c r="ED112" s="279"/>
      <c r="EE112" s="270" t="str">
        <f ca="1">IF(EB$16=0,"",IF(AND(OFFSET(EB112,0,1)="Y",EC$16="Yes"),1,IF(OFFSET(EB112,0,1)="N",1,0)))</f>
        <v/>
      </c>
      <c r="EF112" s="188"/>
      <c r="EG112" s="268"/>
      <c r="EH112" s="269" t="s">
        <v>676</v>
      </c>
      <c r="EI112" s="279"/>
      <c r="EJ112" s="270" t="str">
        <f ca="1">IF(EG$16=0,"",IF(AND(OFFSET(EG112,0,1)="Y",EH$16="Yes"),1,IF(OFFSET(EG112,0,1)="N",1,0)))</f>
        <v/>
      </c>
      <c r="EK112" s="188"/>
      <c r="EL112" s="268"/>
      <c r="EM112" s="269" t="s">
        <v>676</v>
      </c>
      <c r="EN112" s="279"/>
      <c r="EO112" s="270" t="str">
        <f ca="1">IF(EL$16=0,"",IF(AND(OFFSET(EL112,0,1)="Y",EM$16="Yes"),1,IF(OFFSET(EL112,0,1)="N",1,0)))</f>
        <v/>
      </c>
      <c r="EP112" s="271"/>
      <c r="EQ112" s="509" t="str">
        <f ca="1">BP112</f>
        <v/>
      </c>
      <c r="ER112" s="509" t="str">
        <f t="shared" ref="ER112" ca="1" si="46">CL112</f>
        <v/>
      </c>
      <c r="ES112" s="509" t="str">
        <f t="shared" ref="ES112" ca="1" si="47">CT112</f>
        <v/>
      </c>
      <c r="ET112" s="509" t="str">
        <f t="shared" ref="ET112" si="48">DF112</f>
        <v/>
      </c>
      <c r="EU112" s="509" t="str">
        <f t="shared" ref="EU112" ca="1" si="49">DK112</f>
        <v/>
      </c>
      <c r="EV112" s="509" t="str">
        <f t="shared" ref="EV112" ca="1" si="50">DP112</f>
        <v/>
      </c>
      <c r="EW112" s="509" t="str">
        <f t="shared" ref="EW112" ca="1" si="51">DU112</f>
        <v/>
      </c>
      <c r="EX112" s="509" t="str">
        <f t="shared" ref="EX112" ca="1" si="52">DZ112</f>
        <v/>
      </c>
      <c r="EY112" s="509" t="str">
        <f t="shared" ref="EY112" ca="1" si="53">EE112</f>
        <v/>
      </c>
      <c r="EZ112" s="509" t="str">
        <f t="shared" ref="EZ112" ca="1" si="54">EJ112</f>
        <v/>
      </c>
      <c r="FA112" s="509" t="str">
        <f t="shared" ref="FA112" ca="1" si="55">EO112</f>
        <v/>
      </c>
      <c r="FC112" s="509">
        <f t="shared" ref="FC112" ca="1" si="56">COUNTA(EQ112:FA112)-COUNTBLANK(EQ112:FA112)</f>
        <v>0</v>
      </c>
      <c r="FD112" s="280">
        <f t="shared" ref="FD112" ca="1" si="57">SUM(EQ112:FA112)</f>
        <v>0</v>
      </c>
      <c r="FE112" s="280" t="str">
        <f t="shared" ref="FE112" ca="1" si="58">IF(AND(FC112=FD112,FD112&gt;0),"Show","Hide")</f>
        <v>Hide</v>
      </c>
      <c r="FF112" s="228"/>
      <c r="FG112" s="281"/>
      <c r="FH112" s="281"/>
      <c r="FI112" s="281"/>
      <c r="FJ112" s="281"/>
      <c r="FK112" s="281"/>
      <c r="FL112" s="281"/>
    </row>
    <row r="113" spans="1:168" ht="6" hidden="1" customHeight="1" x14ac:dyDescent="0.25">
      <c r="A113" s="28" t="s">
        <v>546</v>
      </c>
      <c r="C113" s="93"/>
      <c r="D113" s="128"/>
      <c r="E113" s="86"/>
      <c r="F113" s="140"/>
      <c r="G113" s="153"/>
      <c r="H113" s="186"/>
      <c r="I113" s="141"/>
      <c r="J113" s="96"/>
      <c r="K113" s="196"/>
      <c r="L113" s="127"/>
      <c r="M113" s="127"/>
      <c r="N113" s="127"/>
      <c r="O113" s="127"/>
      <c r="Q113" s="1"/>
      <c r="AE113" s="11"/>
      <c r="AF113" s="122"/>
      <c r="AG113" s="12" t="b">
        <f>AG112</f>
        <v>1</v>
      </c>
      <c r="AH113" s="12"/>
      <c r="AI113" s="168"/>
      <c r="AJ113" s="166"/>
      <c r="AK113" s="166"/>
      <c r="AL113" s="167"/>
      <c r="AM113" s="1"/>
      <c r="AN113" s="1"/>
      <c r="AO113" s="1"/>
      <c r="AP113" s="1"/>
      <c r="AQ113" s="1"/>
      <c r="AR113" s="1"/>
      <c r="AS113" s="1"/>
      <c r="AT113" s="230" t="str">
        <f>IF(AG113&lt;&gt;TRUE,FALSE,"")</f>
        <v/>
      </c>
      <c r="AU113" s="231" t="str">
        <f>IF(D113&lt;&gt;0,D113,"")</f>
        <v/>
      </c>
      <c r="AV113" s="227"/>
      <c r="AW113" s="230" t="str">
        <f>AW112</f>
        <v/>
      </c>
      <c r="AX113" s="227"/>
      <c r="AY113" s="230" t="str">
        <f>AY112</f>
        <v/>
      </c>
      <c r="AZ113" s="227"/>
      <c r="BA113" s="230" t="str">
        <f>BA112</f>
        <v/>
      </c>
      <c r="BB113" s="227"/>
      <c r="BC113" s="230" t="str">
        <f>BC112</f>
        <v/>
      </c>
      <c r="BD113" s="227"/>
      <c r="BE113" s="230" t="str">
        <f>BE112</f>
        <v/>
      </c>
      <c r="BF113" s="227"/>
      <c r="BG113" s="230" t="str">
        <f>BG112</f>
        <v/>
      </c>
      <c r="BH113" s="1"/>
      <c r="FE113" s="90" t="str">
        <f ca="1">FE112</f>
        <v>Hide</v>
      </c>
      <c r="FF113" s="228"/>
      <c r="FG113" s="281"/>
      <c r="FH113" s="281"/>
      <c r="FI113" s="281"/>
      <c r="FJ113" s="281"/>
      <c r="FK113" s="281"/>
      <c r="FL113" s="281"/>
    </row>
    <row r="114" spans="1:168" hidden="1" x14ac:dyDescent="0.25"/>
    <row r="115" spans="1:168" hidden="1" x14ac:dyDescent="0.25"/>
    <row r="116" spans="1:168" ht="6" hidden="1" customHeight="1" x14ac:dyDescent="0.25">
      <c r="A116" s="28" t="s">
        <v>546</v>
      </c>
      <c r="C116" s="92"/>
      <c r="D116" s="3"/>
      <c r="E116" s="82"/>
      <c r="F116" s="255"/>
      <c r="G116" s="255"/>
      <c r="H116" s="255"/>
      <c r="I116" s="255"/>
      <c r="J116" s="94"/>
      <c r="K116" s="192"/>
      <c r="L116" s="507"/>
      <c r="M116" s="507"/>
      <c r="N116" s="507"/>
      <c r="O116" s="507"/>
      <c r="Q116" s="1"/>
      <c r="AE116" s="11"/>
      <c r="AF116" s="122"/>
      <c r="AG116" s="124" t="b">
        <f>AG117</f>
        <v>1</v>
      </c>
      <c r="AH116" s="124"/>
      <c r="AI116" s="168"/>
      <c r="AJ116" s="166"/>
      <c r="AK116" s="166"/>
      <c r="AL116" s="167"/>
      <c r="AM116" s="1"/>
      <c r="AN116" s="1"/>
      <c r="AO116" s="1"/>
      <c r="AP116" s="1"/>
      <c r="AQ116" s="1"/>
      <c r="AR116" s="1"/>
      <c r="AS116" s="1"/>
      <c r="AT116" s="230" t="str">
        <f>IF(AG116&lt;&gt;TRUE,FALSE,"")</f>
        <v/>
      </c>
      <c r="AU116" s="231" t="str">
        <f>IF(D116&lt;&gt;0,D116,"")</f>
        <v/>
      </c>
      <c r="AV116" s="227"/>
      <c r="AW116" s="230" t="str">
        <f>AW117</f>
        <v/>
      </c>
      <c r="AX116" s="227"/>
      <c r="AY116" s="230" t="str">
        <f>AY117</f>
        <v/>
      </c>
      <c r="AZ116" s="227"/>
      <c r="BA116" s="230" t="str">
        <f>BA117</f>
        <v/>
      </c>
      <c r="BB116" s="227"/>
      <c r="BC116" s="230" t="str">
        <f>BC117</f>
        <v/>
      </c>
      <c r="BD116" s="227"/>
      <c r="BE116" s="230" t="str">
        <f>BE117</f>
        <v/>
      </c>
      <c r="BF116" s="227"/>
      <c r="BG116" s="230" t="str">
        <f>BG117</f>
        <v/>
      </c>
      <c r="BH116" s="1"/>
      <c r="FE116" s="90" t="str">
        <f ca="1">FE117</f>
        <v>Hide</v>
      </c>
      <c r="FF116" s="228"/>
      <c r="FG116" s="281"/>
      <c r="FH116" s="281"/>
      <c r="FI116" s="281"/>
      <c r="FJ116" s="281"/>
      <c r="FK116" s="281"/>
      <c r="FL116" s="281"/>
    </row>
    <row r="117" spans="1:168" ht="15" hidden="1" customHeight="1" x14ac:dyDescent="0.25">
      <c r="A117" s="28" t="s">
        <v>546</v>
      </c>
      <c r="C117" s="176" t="s">
        <v>558</v>
      </c>
      <c r="D117" s="257" t="s">
        <v>712</v>
      </c>
      <c r="E117" s="85"/>
      <c r="F117" s="258"/>
      <c r="G117" s="258"/>
      <c r="H117" s="258"/>
      <c r="I117" s="258"/>
      <c r="J117" s="254"/>
      <c r="K117" s="192"/>
      <c r="L117" s="130"/>
      <c r="M117" s="130"/>
      <c r="N117" s="130"/>
      <c r="O117" s="130"/>
      <c r="Q117" s="1"/>
      <c r="R117" s="171"/>
      <c r="S117" s="171"/>
      <c r="T117" s="171"/>
      <c r="U117" s="171"/>
      <c r="AE117" s="11" t="b">
        <f>IF(F117=CHAR(80),TRUE,FALSE)</f>
        <v>0</v>
      </c>
      <c r="AF117" s="122" t="b">
        <f>IF(H117=CHAR(80),TRUE,FALSE)</f>
        <v>0</v>
      </c>
      <c r="AG117" s="12" t="b">
        <f>IF(OR(C117=CHAR(80),C117="."),TRUE,FALSE)</f>
        <v>1</v>
      </c>
      <c r="AH117" s="218">
        <v>3</v>
      </c>
      <c r="AI117" s="169" t="s">
        <v>711</v>
      </c>
      <c r="AJ117" s="160" t="b">
        <v>1</v>
      </c>
      <c r="AK117" s="160" t="b">
        <v>1</v>
      </c>
      <c r="AL117" s="161"/>
      <c r="AM117" s="1"/>
      <c r="AN117" s="1"/>
      <c r="AO117" s="1"/>
      <c r="AP117" s="1"/>
      <c r="AQ117" s="1"/>
      <c r="AR117" s="1"/>
      <c r="AS117" s="1"/>
      <c r="AT117" s="230" t="str">
        <f>IF(AG117&lt;&gt;TRUE,FALSE,"")</f>
        <v/>
      </c>
      <c r="AU117" s="231" t="str">
        <f>IF(D117&lt;&gt;0,D117,"")</f>
        <v>(place heading here)</v>
      </c>
      <c r="AV117" s="318"/>
      <c r="AW117" s="230" t="str">
        <f>IF(AND(Setup_Flag=1,AV117="",$C117=""),FALSE,"")</f>
        <v/>
      </c>
      <c r="AX117" s="318"/>
      <c r="AY117" s="230" t="str">
        <f>IF(AND(MR2_Flag=1,AX117="",$C117=""),FALSE,"")</f>
        <v/>
      </c>
      <c r="AZ117" s="318"/>
      <c r="BA117" s="230" t="str">
        <f>IF(AND(DP_Flag=1,AZ117="",$C117=""),FALSE,"")</f>
        <v/>
      </c>
      <c r="BB117" s="318"/>
      <c r="BC117" s="230" t="str">
        <f>IF(AND(SS_Flag=1,BB117="",$C117=""),FALSE,"")</f>
        <v/>
      </c>
      <c r="BD117" s="318"/>
      <c r="BE117" s="230" t="str">
        <f>IF(AND(SP_Flag=1,BD117="",$C117=""),FALSE,"")</f>
        <v/>
      </c>
      <c r="BF117" s="318"/>
      <c r="BG117" s="230" t="str">
        <f>IF(AND(FM_Flag=1,BF117="",$C117=""),FALSE,"")</f>
        <v/>
      </c>
      <c r="BH117" s="1"/>
      <c r="BI117" s="268"/>
      <c r="BJ117" s="269" t="s">
        <v>675</v>
      </c>
      <c r="BK117" s="269" t="s">
        <v>675</v>
      </c>
      <c r="BL117" s="269" t="s">
        <v>675</v>
      </c>
      <c r="BM117" s="269" t="s">
        <v>675</v>
      </c>
      <c r="BN117" s="269" t="s">
        <v>675</v>
      </c>
      <c r="BO117" s="269" t="s">
        <v>675</v>
      </c>
      <c r="BP117" s="270" t="str">
        <f ca="1">IF(OR(BI$16=0,BR$16&lt;&gt;0),"",IF(OFFSET(BI117,0,BI$16)="Y",1,IF(OFFSET(BI117,0,BI$16)="N",0,"")))</f>
        <v/>
      </c>
      <c r="BQ117" s="278"/>
      <c r="BR117" s="268"/>
      <c r="BS117" s="269" t="s">
        <v>675</v>
      </c>
      <c r="BT117" s="269" t="s">
        <v>675</v>
      </c>
      <c r="BU117" s="269" t="s">
        <v>675</v>
      </c>
      <c r="BV117" s="269" t="s">
        <v>675</v>
      </c>
      <c r="BW117" s="269" t="s">
        <v>675</v>
      </c>
      <c r="BX117" s="269" t="s">
        <v>675</v>
      </c>
      <c r="BY117" s="269" t="s">
        <v>675</v>
      </c>
      <c r="BZ117" s="269" t="s">
        <v>675</v>
      </c>
      <c r="CA117" s="269" t="s">
        <v>675</v>
      </c>
      <c r="CB117" s="269" t="s">
        <v>675</v>
      </c>
      <c r="CC117" s="269" t="s">
        <v>675</v>
      </c>
      <c r="CD117" s="269" t="s">
        <v>675</v>
      </c>
      <c r="CE117" s="269" t="s">
        <v>675</v>
      </c>
      <c r="CF117" s="269" t="s">
        <v>675</v>
      </c>
      <c r="CG117" s="269" t="s">
        <v>675</v>
      </c>
      <c r="CH117" s="269" t="s">
        <v>675</v>
      </c>
      <c r="CI117" s="269" t="s">
        <v>675</v>
      </c>
      <c r="CJ117" s="269" t="s">
        <v>675</v>
      </c>
      <c r="CK117" s="269" t="s">
        <v>675</v>
      </c>
      <c r="CL117" s="270" t="str">
        <f ca="1">IF(BR$16=0,"",IF(OFFSET(BR117,0,BR$16)="Y",1,IF(OFFSET(BR117,0,BR$16)="N",0,"")))</f>
        <v/>
      </c>
      <c r="CM117" s="278"/>
      <c r="CN117" s="268"/>
      <c r="CO117" s="269" t="s">
        <v>675</v>
      </c>
      <c r="CP117" s="269" t="s">
        <v>675</v>
      </c>
      <c r="CQ117" s="269" t="s">
        <v>675</v>
      </c>
      <c r="CR117" s="269" t="s">
        <v>675</v>
      </c>
      <c r="CS117" s="269" t="s">
        <v>675</v>
      </c>
      <c r="CT117" s="270" t="str">
        <f ca="1">IF(OR(CN$16=0,CW$16&lt;&gt;0),"",IF(CW$16=1,0,IF(OFFSET(CN117,0,CN$16)="Y",1,IF(OFFSET(CN117,0,CN$16)="N",0,""))))</f>
        <v/>
      </c>
      <c r="CU117" s="188"/>
      <c r="CV117" s="268"/>
      <c r="CW117" s="269" t="s">
        <v>675</v>
      </c>
      <c r="CX117" s="269" t="s">
        <v>675</v>
      </c>
      <c r="CY117" s="269" t="s">
        <v>675</v>
      </c>
      <c r="CZ117" s="269" t="s">
        <v>675</v>
      </c>
      <c r="DA117" s="269" t="s">
        <v>675</v>
      </c>
      <c r="DB117" s="269" t="s">
        <v>675</v>
      </c>
      <c r="DC117" s="269" t="s">
        <v>675</v>
      </c>
      <c r="DD117" s="269" t="s">
        <v>675</v>
      </c>
      <c r="DE117" s="269" t="s">
        <v>675</v>
      </c>
      <c r="DF117" s="270" t="str">
        <f>IF(CV$16=0,"",IF(OR(AND(CW$16=1,CW117="Y"),AND(CX$16=1,CX117="Y"),AND(CY$16=1,CY117="Y"),AND(CZ$16=1,CZ117="Y"),AND(DA$16=1,DA117="Y"),AND(DB$16=1,DB117="Y"),AND(DC$16=1,DC117="Y"),AND(DD$16=1,DD117="Y"),AND(DE$16=1,DE117="Y")),1,IF(OR(AND(CW$16=1,CW117="N"),AND(CX$16=1,CX117="N"),AND(CY$16=1,CY117="N"),AND(CZ$16=1,CZ117="N"),AND(DA$16=1,DA117="N"),AND(DB$16=1,DB117="N"),AND(DC$16=1,DC117="N"),AND(DD$16=1,DD117="N"),AND(DE$16=1,DE117="N")),0,"")))</f>
        <v/>
      </c>
      <c r="DG117" s="188"/>
      <c r="DH117" s="268"/>
      <c r="DI117" s="269" t="s">
        <v>675</v>
      </c>
      <c r="DJ117" s="269" t="s">
        <v>675</v>
      </c>
      <c r="DK117" s="270" t="str">
        <f ca="1">IF(DH$16=0,"",IF(OFFSET(DH117,0,DH$16)="Y",1,IF(OFFSET(DH117,0,DH$16)="N",0,"")))</f>
        <v/>
      </c>
      <c r="DL117" s="188"/>
      <c r="DM117" s="268"/>
      <c r="DN117" s="269" t="s">
        <v>675</v>
      </c>
      <c r="DO117" s="269" t="s">
        <v>675</v>
      </c>
      <c r="DP117" s="270" t="str">
        <f ca="1">IF(DM$16=0,"",IF(OFFSET(DM117,0,DM$16)="Y",1,IF(OFFSET(DM117,0,DM$16)="N",0,"")))</f>
        <v/>
      </c>
      <c r="DQ117" s="188"/>
      <c r="DR117" s="268"/>
      <c r="DS117" s="269" t="s">
        <v>676</v>
      </c>
      <c r="DT117" s="279"/>
      <c r="DU117" s="270" t="str">
        <f ca="1">IF(DR$16=0,"",IF(AND(OFFSET(DR117,0,1)="Y",DS$16="Yes"),1,IF(OFFSET(DR117,0,1)="N",1,0)))</f>
        <v/>
      </c>
      <c r="DV117" s="188"/>
      <c r="DW117" s="268"/>
      <c r="DX117" s="269" t="s">
        <v>676</v>
      </c>
      <c r="DY117" s="279"/>
      <c r="DZ117" s="270" t="str">
        <f ca="1">IF(DW$16=0,"",IF(AND(OFFSET(DW117,0,1)="Y",DX$16="Yes"),1,IF(OFFSET(DW117,0,1)="N",1,0)))</f>
        <v/>
      </c>
      <c r="EA117" s="188"/>
      <c r="EB117" s="268"/>
      <c r="EC117" s="269" t="s">
        <v>676</v>
      </c>
      <c r="ED117" s="279"/>
      <c r="EE117" s="270" t="str">
        <f ca="1">IF(EB$16=0,"",IF(AND(OFFSET(EB117,0,1)="Y",EC$16="Yes"),1,IF(OFFSET(EB117,0,1)="N",1,0)))</f>
        <v/>
      </c>
      <c r="EF117" s="188"/>
      <c r="EG117" s="268"/>
      <c r="EH117" s="269" t="s">
        <v>676</v>
      </c>
      <c r="EI117" s="279"/>
      <c r="EJ117" s="270" t="str">
        <f ca="1">IF(EG$16=0,"",IF(AND(OFFSET(EG117,0,1)="Y",EH$16="Yes"),1,IF(OFFSET(EG117,0,1)="N",1,0)))</f>
        <v/>
      </c>
      <c r="EK117" s="188"/>
      <c r="EL117" s="268"/>
      <c r="EM117" s="269" t="s">
        <v>676</v>
      </c>
      <c r="EN117" s="279"/>
      <c r="EO117" s="270" t="str">
        <f ca="1">IF(EL$16=0,"",IF(AND(OFFSET(EL117,0,1)="Y",EM$16="Yes"),1,IF(OFFSET(EL117,0,1)="N",1,0)))</f>
        <v/>
      </c>
      <c r="EP117" s="271"/>
      <c r="EQ117" s="509" t="str">
        <f ca="1">BP117</f>
        <v/>
      </c>
      <c r="ER117" s="509" t="str">
        <f t="shared" ref="ER117" ca="1" si="59">CL117</f>
        <v/>
      </c>
      <c r="ES117" s="509" t="str">
        <f t="shared" ref="ES117" ca="1" si="60">CT117</f>
        <v/>
      </c>
      <c r="ET117" s="509" t="str">
        <f t="shared" ref="ET117" si="61">DF117</f>
        <v/>
      </c>
      <c r="EU117" s="509" t="str">
        <f t="shared" ref="EU117" ca="1" si="62">DK117</f>
        <v/>
      </c>
      <c r="EV117" s="509" t="str">
        <f t="shared" ref="EV117" ca="1" si="63">DP117</f>
        <v/>
      </c>
      <c r="EW117" s="509" t="str">
        <f t="shared" ref="EW117" ca="1" si="64">DU117</f>
        <v/>
      </c>
      <c r="EX117" s="509" t="str">
        <f t="shared" ref="EX117" ca="1" si="65">DZ117</f>
        <v/>
      </c>
      <c r="EY117" s="509" t="str">
        <f t="shared" ref="EY117" ca="1" si="66">EE117</f>
        <v/>
      </c>
      <c r="EZ117" s="509" t="str">
        <f t="shared" ref="EZ117" ca="1" si="67">EJ117</f>
        <v/>
      </c>
      <c r="FA117" s="509" t="str">
        <f t="shared" ref="FA117" ca="1" si="68">EO117</f>
        <v/>
      </c>
      <c r="FC117" s="509">
        <f t="shared" ref="FC117" ca="1" si="69">COUNTA(EQ117:FA117)-COUNTBLANK(EQ117:FA117)</f>
        <v>0</v>
      </c>
      <c r="FD117" s="280">
        <f t="shared" ref="FD117" ca="1" si="70">SUM(EQ117:FA117)</f>
        <v>0</v>
      </c>
      <c r="FE117" s="280" t="str">
        <f t="shared" ref="FE117" ca="1" si="71">IF(AND(FC117=FD117,FD117&gt;0),"Show","Hide")</f>
        <v>Hide</v>
      </c>
      <c r="FF117" s="228"/>
      <c r="FG117" s="281"/>
      <c r="FH117" s="281"/>
      <c r="FI117" s="281"/>
      <c r="FJ117" s="281"/>
      <c r="FK117" s="281"/>
      <c r="FL117" s="281"/>
    </row>
    <row r="118" spans="1:168" ht="6" hidden="1" customHeight="1" x14ac:dyDescent="0.25">
      <c r="A118" s="28" t="s">
        <v>546</v>
      </c>
      <c r="C118" s="93"/>
      <c r="D118" s="128"/>
      <c r="E118" s="86"/>
      <c r="F118" s="256"/>
      <c r="G118" s="256"/>
      <c r="H118" s="256"/>
      <c r="I118" s="256"/>
      <c r="J118" s="96"/>
      <c r="K118" s="196"/>
      <c r="L118" s="127"/>
      <c r="M118" s="127"/>
      <c r="N118" s="127"/>
      <c r="O118" s="127"/>
      <c r="Q118" s="1"/>
      <c r="AE118" s="11"/>
      <c r="AF118" s="122"/>
      <c r="AG118" s="12" t="b">
        <f>AG117</f>
        <v>1</v>
      </c>
      <c r="AH118" s="12"/>
      <c r="AI118" s="168"/>
      <c r="AJ118" s="166"/>
      <c r="AK118" s="166"/>
      <c r="AL118" s="167"/>
      <c r="AM118" s="1"/>
      <c r="AN118" s="1"/>
      <c r="AO118" s="1"/>
      <c r="AP118" s="1"/>
      <c r="AQ118" s="1"/>
      <c r="AR118" s="1"/>
      <c r="AS118" s="1"/>
      <c r="AT118" s="230" t="str">
        <f>IF(AG118&lt;&gt;TRUE,FALSE,"")</f>
        <v/>
      </c>
      <c r="AU118" s="231" t="str">
        <f>IF(D118&lt;&gt;0,D118,"")</f>
        <v/>
      </c>
      <c r="AV118" s="227"/>
      <c r="AW118" s="230" t="str">
        <f>AW117</f>
        <v/>
      </c>
      <c r="AX118" s="227"/>
      <c r="AY118" s="230" t="str">
        <f>AY117</f>
        <v/>
      </c>
      <c r="AZ118" s="227"/>
      <c r="BA118" s="230" t="str">
        <f>BA117</f>
        <v/>
      </c>
      <c r="BB118" s="227"/>
      <c r="BC118" s="230" t="str">
        <f>BC117</f>
        <v/>
      </c>
      <c r="BD118" s="227"/>
      <c r="BE118" s="230" t="str">
        <f>BE117</f>
        <v/>
      </c>
      <c r="BF118" s="227"/>
      <c r="BG118" s="230" t="str">
        <f>BG117</f>
        <v/>
      </c>
      <c r="BH118" s="1"/>
      <c r="FE118" s="90" t="str">
        <f ca="1">FE117</f>
        <v>Hide</v>
      </c>
      <c r="FF118" s="228"/>
      <c r="FG118" s="281"/>
      <c r="FH118" s="281"/>
      <c r="FI118" s="281"/>
      <c r="FJ118" s="281"/>
      <c r="FK118" s="281"/>
      <c r="FL118" s="281"/>
    </row>
    <row r="119" spans="1:168" hidden="1" x14ac:dyDescent="0.25"/>
    <row r="120" spans="1:168" hidden="1" x14ac:dyDescent="0.25"/>
    <row r="121" spans="1:168" ht="6" hidden="1" customHeight="1" x14ac:dyDescent="0.25">
      <c r="F121" s="191"/>
      <c r="G121" s="154"/>
      <c r="H121" s="187"/>
      <c r="I121" s="192"/>
    </row>
    <row r="122" spans="1:168" ht="15" hidden="1" x14ac:dyDescent="0.25">
      <c r="F122" s="177"/>
      <c r="G122" s="508" t="s">
        <v>203</v>
      </c>
      <c r="H122" s="181"/>
      <c r="I122" s="151" t="s">
        <v>216</v>
      </c>
      <c r="J122" t="s">
        <v>713</v>
      </c>
      <c r="AG122" t="b">
        <v>1</v>
      </c>
    </row>
    <row r="123" spans="1:168" ht="6" hidden="1" customHeight="1" x14ac:dyDescent="0.25">
      <c r="F123" s="195"/>
      <c r="G123" s="153"/>
      <c r="H123" s="182"/>
      <c r="I123" s="196"/>
    </row>
    <row r="124" spans="1:168" hidden="1" x14ac:dyDescent="0.25"/>
    <row r="125" spans="1:168" ht="6" hidden="1" customHeight="1" x14ac:dyDescent="0.25">
      <c r="F125" s="592"/>
      <c r="G125" s="579"/>
      <c r="H125" s="579"/>
      <c r="I125" s="593"/>
    </row>
    <row r="126" spans="1:168" hidden="1" x14ac:dyDescent="0.25">
      <c r="F126" s="594"/>
      <c r="G126" s="600"/>
      <c r="H126" s="600"/>
      <c r="I126" s="601"/>
      <c r="J126" t="s">
        <v>714</v>
      </c>
      <c r="AG126" t="b">
        <v>1</v>
      </c>
    </row>
    <row r="127" spans="1:168" ht="6" hidden="1" customHeight="1" x14ac:dyDescent="0.25">
      <c r="F127" s="589"/>
      <c r="G127" s="590"/>
      <c r="H127" s="590"/>
      <c r="I127" s="591"/>
    </row>
    <row r="128" spans="1:168" hidden="1" x14ac:dyDescent="0.25"/>
    <row r="129" spans="6:33" ht="6" hidden="1" customHeight="1" x14ac:dyDescent="0.25">
      <c r="F129" s="592"/>
      <c r="G129" s="579"/>
      <c r="H129" s="579"/>
      <c r="I129" s="593"/>
    </row>
    <row r="130" spans="6:33" hidden="1" x14ac:dyDescent="0.25">
      <c r="F130" s="594" t="s">
        <v>715</v>
      </c>
      <c r="G130" s="595"/>
      <c r="H130" s="595"/>
      <c r="I130" s="596"/>
      <c r="J130" s="188" t="s">
        <v>716</v>
      </c>
      <c r="AG130" t="b">
        <v>1</v>
      </c>
    </row>
    <row r="131" spans="6:33" ht="6" hidden="1" customHeight="1" x14ac:dyDescent="0.25">
      <c r="F131" s="589"/>
      <c r="G131" s="590"/>
      <c r="H131" s="590"/>
      <c r="I131" s="591"/>
    </row>
  </sheetData>
  <sheetProtection algorithmName="SHA-512" hashValue="IRRti9yQ7YMvcR1pw6SEZq6jTwLfm7w2OcwfZKyiPfgitG/ujgD0/vlfmuspGOK3L/L2L3AhZ5VCOEkQay/WJg==" saltValue="vIpK08EFHdNJ6bzUZN68KQ==" spinCount="100000" sheet="1" objects="1" scenarios="1"/>
  <mergeCells count="42">
    <mergeCell ref="EL2:EO3"/>
    <mergeCell ref="C3:I4"/>
    <mergeCell ref="BS3:BX3"/>
    <mergeCell ref="BY3:CB3"/>
    <mergeCell ref="CC3:CD3"/>
    <mergeCell ref="CE3:CF3"/>
    <mergeCell ref="BI2:BP2"/>
    <mergeCell ref="BR2:CL2"/>
    <mergeCell ref="CN2:CT3"/>
    <mergeCell ref="CV2:DF3"/>
    <mergeCell ref="DH2:DK3"/>
    <mergeCell ref="DM2:DP3"/>
    <mergeCell ref="CG3:CH3"/>
    <mergeCell ref="CI3:CK3"/>
    <mergeCell ref="D10:J10"/>
    <mergeCell ref="DR2:DU3"/>
    <mergeCell ref="DW2:DZ3"/>
    <mergeCell ref="EB2:EE3"/>
    <mergeCell ref="EG2:EJ3"/>
    <mergeCell ref="D5:J5"/>
    <mergeCell ref="D6:J6"/>
    <mergeCell ref="D7:J7"/>
    <mergeCell ref="C8:J8"/>
    <mergeCell ref="D9:J9"/>
    <mergeCell ref="D11:J11"/>
    <mergeCell ref="C12:E12"/>
    <mergeCell ref="C16:E16"/>
    <mergeCell ref="F16:I16"/>
    <mergeCell ref="C23:E23"/>
    <mergeCell ref="F23:I23"/>
    <mergeCell ref="F129:I129"/>
    <mergeCell ref="F130:I130"/>
    <mergeCell ref="F131:I131"/>
    <mergeCell ref="F20:I20"/>
    <mergeCell ref="F21:I21"/>
    <mergeCell ref="F22:I22"/>
    <mergeCell ref="D24:J24"/>
    <mergeCell ref="D25:J25"/>
    <mergeCell ref="D26:J26"/>
    <mergeCell ref="F125:I125"/>
    <mergeCell ref="F126:I126"/>
    <mergeCell ref="F127:I127"/>
  </mergeCells>
  <conditionalFormatting sqref="C3:F4">
    <cfRule type="expression" dxfId="965" priority="110" stopIfTrue="1">
      <formula>A3="L"</formula>
    </cfRule>
  </conditionalFormatting>
  <conditionalFormatting sqref="I102">
    <cfRule type="expression" dxfId="964" priority="109" stopIfTrue="1">
      <formula>AND(AC102&lt;&gt;1)</formula>
    </cfRule>
  </conditionalFormatting>
  <conditionalFormatting sqref="D6:G6">
    <cfRule type="expression" dxfId="963" priority="108" stopIfTrue="1">
      <formula>A6="L"</formula>
    </cfRule>
  </conditionalFormatting>
  <conditionalFormatting sqref="E107 E112 E18">
    <cfRule type="expression" dxfId="962" priority="106" stopIfTrue="1">
      <formula>AG18&lt;&gt;TRUE</formula>
    </cfRule>
    <cfRule type="expression" dxfId="961" priority="107" stopIfTrue="1">
      <formula>A18="L"</formula>
    </cfRule>
  </conditionalFormatting>
  <conditionalFormatting sqref="J112 J107 J18">
    <cfRule type="expression" dxfId="960" priority="104" stopIfTrue="1">
      <formula>AG18&lt;&gt;TRUE</formula>
    </cfRule>
    <cfRule type="expression" dxfId="959" priority="105" stopIfTrue="1">
      <formula>AND(AH18=1,F18="")</formula>
    </cfRule>
  </conditionalFormatting>
  <conditionalFormatting sqref="L112:O112 L107:O107 L18:O18">
    <cfRule type="expression" dxfId="958" priority="102" stopIfTrue="1">
      <formula>$AG18&lt;&gt;TRUE</formula>
    </cfRule>
    <cfRule type="expression" dxfId="957" priority="103" stopIfTrue="1">
      <formula>$A18="L"</formula>
    </cfRule>
  </conditionalFormatting>
  <conditionalFormatting sqref="E102">
    <cfRule type="expression" dxfId="956" priority="101" stopIfTrue="1">
      <formula>AND(E102="")</formula>
    </cfRule>
  </conditionalFormatting>
  <conditionalFormatting sqref="F102:G102">
    <cfRule type="expression" dxfId="955" priority="100" stopIfTrue="1">
      <formula>AND($E102="")</formula>
    </cfRule>
  </conditionalFormatting>
  <conditionalFormatting sqref="H102">
    <cfRule type="expression" dxfId="954" priority="99" stopIfTrue="1">
      <formula>AND(AC102&lt;&gt;1)</formula>
    </cfRule>
  </conditionalFormatting>
  <conditionalFormatting sqref="F122 H107:I107 H112:I112 H122:I122 F107 F112">
    <cfRule type="expression" dxfId="953" priority="98" stopIfTrue="1">
      <formula>$AG107&lt;&gt;TRUE</formula>
    </cfRule>
  </conditionalFormatting>
  <conditionalFormatting sqref="J102">
    <cfRule type="expression" dxfId="952" priority="96" stopIfTrue="1">
      <formula>OR(J102="",AND(AM102=J102,OR(X102=1,Z102=1,AA102=1)))</formula>
    </cfRule>
    <cfRule type="expression" dxfId="951" priority="97" stopIfTrue="1">
      <formula>OR(AND(AM102="",OR(Z102=1,AA102=1)),AND(AN102="",LEFT(AM102,4)="{C08"),AND(AS102="",RIGHT(AM102,3)="99}"))</formula>
    </cfRule>
  </conditionalFormatting>
  <conditionalFormatting sqref="G122 G107 G112">
    <cfRule type="expression" dxfId="950" priority="95" stopIfTrue="1">
      <formula>$AG107&lt;&gt;TRUE</formula>
    </cfRule>
  </conditionalFormatting>
  <conditionalFormatting sqref="F126">
    <cfRule type="expression" dxfId="949" priority="93">
      <formula>$AG126&lt;&gt;TRUE</formula>
    </cfRule>
    <cfRule type="expression" dxfId="948" priority="94">
      <formula>$J126&lt;&gt;""</formula>
    </cfRule>
  </conditionalFormatting>
  <conditionalFormatting sqref="D18">
    <cfRule type="expression" dxfId="947" priority="92">
      <formula>AG18&lt;&gt;TRUE</formula>
    </cfRule>
  </conditionalFormatting>
  <conditionalFormatting sqref="D107">
    <cfRule type="expression" dxfId="946" priority="91">
      <formula>AG107&lt;&gt;TRUE</formula>
    </cfRule>
  </conditionalFormatting>
  <conditionalFormatting sqref="D112">
    <cfRule type="expression" dxfId="945" priority="89">
      <formula>AG112&lt;&gt;TRUE</formula>
    </cfRule>
    <cfRule type="expression" dxfId="944" priority="90" stopIfTrue="1">
      <formula>AND(A112="L")</formula>
    </cfRule>
  </conditionalFormatting>
  <conditionalFormatting sqref="L117:O117">
    <cfRule type="expression" dxfId="943" priority="87" stopIfTrue="1">
      <formula>$AG117&lt;&gt;TRUE</formula>
    </cfRule>
    <cfRule type="expression" dxfId="942" priority="88" stopIfTrue="1">
      <formula>$A117="L"</formula>
    </cfRule>
  </conditionalFormatting>
  <conditionalFormatting sqref="D117:J117">
    <cfRule type="expression" dxfId="941" priority="85">
      <formula>$AG117&lt;&gt;TRUE</formula>
    </cfRule>
    <cfRule type="expression" dxfId="940" priority="86" stopIfTrue="1">
      <formula>AND($A117="L")</formula>
    </cfRule>
  </conditionalFormatting>
  <conditionalFormatting sqref="BI1:DV1 BQ16:CN16">
    <cfRule type="expression" dxfId="939" priority="84">
      <formula>AND(Edit_Mode=0)</formula>
    </cfRule>
  </conditionalFormatting>
  <conditionalFormatting sqref="BI16:BP16">
    <cfRule type="expression" dxfId="938" priority="83">
      <formula>AND(Edit_Mode=0)</formula>
    </cfRule>
  </conditionalFormatting>
  <conditionalFormatting sqref="BJ4">
    <cfRule type="expression" dxfId="937" priority="82">
      <formula>AND(Reconciliation_Flag=1,BJ$7=Filter_Business_Line_Main)</formula>
    </cfRule>
  </conditionalFormatting>
  <conditionalFormatting sqref="BK4">
    <cfRule type="expression" dxfId="936" priority="81">
      <formula>AND(Reconciliation_Flag=1,BK$7=Filter_Business_Line_Main)</formula>
    </cfRule>
  </conditionalFormatting>
  <conditionalFormatting sqref="BL4">
    <cfRule type="expression" dxfId="935" priority="80">
      <formula>AND(Reconciliation_Flag=1,BL$7=Filter_Business_Line_Main)</formula>
    </cfRule>
  </conditionalFormatting>
  <conditionalFormatting sqref="BM4">
    <cfRule type="expression" dxfId="934" priority="79">
      <formula>AND(Reconciliation_Flag=1,BM$7=Filter_Business_Line_Main)</formula>
    </cfRule>
  </conditionalFormatting>
  <conditionalFormatting sqref="BN4">
    <cfRule type="expression" dxfId="933" priority="78">
      <formula>AND(Reconciliation_Flag=1,BN$7=Filter_Business_Line_Main)</formula>
    </cfRule>
  </conditionalFormatting>
  <conditionalFormatting sqref="BO4">
    <cfRule type="expression" dxfId="932" priority="77">
      <formula>AND(Reconciliation_Flag=1,BO$7=Filter_Business_Line_Main)</formula>
    </cfRule>
  </conditionalFormatting>
  <conditionalFormatting sqref="EA1 EF1 EK1:EO1 CO16 DI16:DL16 DN16:DQ16 DS16:DV16 CQ16:CV16 DF16:DG16">
    <cfRule type="expression" dxfId="931" priority="76">
      <formula>AND(Edit_Mode=0)</formula>
    </cfRule>
  </conditionalFormatting>
  <conditionalFormatting sqref="EA16 EF16 EK16:EO16">
    <cfRule type="expression" dxfId="930" priority="75">
      <formula>AND(Edit_Mode=0)</formula>
    </cfRule>
  </conditionalFormatting>
  <conditionalFormatting sqref="BS4">
    <cfRule type="expression" dxfId="929" priority="74">
      <formula>AND(Reconciliation_Flag=1,BS$7=Filter_Business_Line_Sub)</formula>
    </cfRule>
  </conditionalFormatting>
  <conditionalFormatting sqref="BT4">
    <cfRule type="expression" dxfId="928" priority="73">
      <formula>AND(Reconciliation_Flag=1,BT$7=Filter_Business_Line_Sub)</formula>
    </cfRule>
  </conditionalFormatting>
  <conditionalFormatting sqref="BU4">
    <cfRule type="expression" dxfId="927" priority="72">
      <formula>AND(Reconciliation_Flag=1,BU$7=Filter_Business_Line_Sub)</formula>
    </cfRule>
  </conditionalFormatting>
  <conditionalFormatting sqref="BV4">
    <cfRule type="expression" dxfId="926" priority="71">
      <formula>AND(Reconciliation_Flag=1,BV$7=Filter_Business_Line_Sub)</formula>
    </cfRule>
  </conditionalFormatting>
  <conditionalFormatting sqref="BW4">
    <cfRule type="expression" dxfId="925" priority="70">
      <formula>AND(Reconciliation_Flag=1,BW$7=Filter_Business_Line_Sub)</formula>
    </cfRule>
  </conditionalFormatting>
  <conditionalFormatting sqref="BX4">
    <cfRule type="expression" dxfId="924" priority="69">
      <formula>AND(Reconciliation_Flag=1,BX$7=Filter_Business_Line_Sub)</formula>
    </cfRule>
  </conditionalFormatting>
  <conditionalFormatting sqref="BY4">
    <cfRule type="expression" dxfId="923" priority="68">
      <formula>AND(Reconciliation_Flag=1,BY$7=Filter_Business_Line_Sub)</formula>
    </cfRule>
  </conditionalFormatting>
  <conditionalFormatting sqref="BZ4">
    <cfRule type="expression" dxfId="922" priority="67">
      <formula>AND(Reconciliation_Flag=1,BZ$7=Filter_Business_Line_Sub)</formula>
    </cfRule>
  </conditionalFormatting>
  <conditionalFormatting sqref="CA4">
    <cfRule type="expression" dxfId="921" priority="66">
      <formula>AND(Reconciliation_Flag=1,CA$7=Filter_Business_Line_Sub)</formula>
    </cfRule>
  </conditionalFormatting>
  <conditionalFormatting sqref="CB4">
    <cfRule type="expression" dxfId="920" priority="65">
      <formula>AND(Reconciliation_Flag=1,CB$7=Filter_Business_Line_Sub)</formula>
    </cfRule>
  </conditionalFormatting>
  <conditionalFormatting sqref="CC4">
    <cfRule type="expression" dxfId="919" priority="64">
      <formula>AND(Reconciliation_Flag=1,CC$7=Filter_Business_Line_Sub)</formula>
    </cfRule>
  </conditionalFormatting>
  <conditionalFormatting sqref="CD4">
    <cfRule type="expression" dxfId="918" priority="63">
      <formula>AND(Reconciliation_Flag=1,CD$7=Filter_Business_Line_Sub)</formula>
    </cfRule>
  </conditionalFormatting>
  <conditionalFormatting sqref="CE4">
    <cfRule type="expression" dxfId="917" priority="62">
      <formula>AND(Reconciliation_Flag=1,CE$7=Filter_Business_Line_Sub)</formula>
    </cfRule>
  </conditionalFormatting>
  <conditionalFormatting sqref="CF4">
    <cfRule type="expression" dxfId="916" priority="61">
      <formula>AND(Reconciliation_Flag=1,CF$7=Filter_Business_Line_Sub)</formula>
    </cfRule>
  </conditionalFormatting>
  <conditionalFormatting sqref="CG4">
    <cfRule type="expression" dxfId="915" priority="60">
      <formula>AND(Reconciliation_Flag=1,CG$7=Filter_Business_Line_Sub)</formula>
    </cfRule>
  </conditionalFormatting>
  <conditionalFormatting sqref="CH4">
    <cfRule type="expression" dxfId="914" priority="59">
      <formula>AND(Reconciliation_Flag=1,CH$7=Filter_Business_Line_Sub)</formula>
    </cfRule>
  </conditionalFormatting>
  <conditionalFormatting sqref="CI4">
    <cfRule type="expression" dxfId="913" priority="58">
      <formula>AND(Reconciliation_Flag=1,CI$7=Filter_Business_Line_Sub)</formula>
    </cfRule>
  </conditionalFormatting>
  <conditionalFormatting sqref="CJ4">
    <cfRule type="expression" dxfId="912" priority="57">
      <formula>AND(Reconciliation_Flag=1,CJ$7=Filter_Business_Line_Sub)</formula>
    </cfRule>
  </conditionalFormatting>
  <conditionalFormatting sqref="CK4">
    <cfRule type="expression" dxfId="911" priority="56">
      <formula>AND(Reconciliation_Flag=1,CK$7=Filter_Business_Line_Sub)</formula>
    </cfRule>
  </conditionalFormatting>
  <conditionalFormatting sqref="CP4">
    <cfRule type="expression" dxfId="910" priority="55">
      <formula>AND(Reconciliation_Flag=1,CP$7=Filter_Phase)</formula>
    </cfRule>
  </conditionalFormatting>
  <conditionalFormatting sqref="CQ4">
    <cfRule type="expression" dxfId="909" priority="54">
      <formula>AND(Reconciliation_Flag=1,CQ$7=Filter_Phase)</formula>
    </cfRule>
  </conditionalFormatting>
  <conditionalFormatting sqref="CR4">
    <cfRule type="expression" dxfId="908" priority="53">
      <formula>AND(Reconciliation_Flag=1,CR$7=Filter_Phase)</formula>
    </cfRule>
  </conditionalFormatting>
  <conditionalFormatting sqref="CS4">
    <cfRule type="expression" dxfId="907" priority="52">
      <formula>AND(Reconciliation_Flag=1,CS$7=Filter_Phase)</formula>
    </cfRule>
  </conditionalFormatting>
  <conditionalFormatting sqref="CW4">
    <cfRule type="expression" dxfId="906" priority="51">
      <formula>AND(Reconciliation_Flag=1,CW$18=1)</formula>
    </cfRule>
  </conditionalFormatting>
  <conditionalFormatting sqref="DI4">
    <cfRule type="expression" dxfId="905" priority="50">
      <formula>AND(Reconciliation_Flag=1,DI$7=Filter_Size)</formula>
    </cfRule>
  </conditionalFormatting>
  <conditionalFormatting sqref="DJ4">
    <cfRule type="expression" dxfId="904" priority="49">
      <formula>AND(Reconciliation_Flag=1,DJ$7=Filter_Size)</formula>
    </cfRule>
  </conditionalFormatting>
  <conditionalFormatting sqref="DN4">
    <cfRule type="expression" dxfId="903" priority="48">
      <formula>AND(Reconciliation_Flag=1,DN$7=Filter_Contract)</formula>
    </cfRule>
  </conditionalFormatting>
  <conditionalFormatting sqref="DO4">
    <cfRule type="expression" dxfId="902" priority="47">
      <formula>AND(Reconciliation_Flag=1,DO$7=Filter_Contract)</formula>
    </cfRule>
  </conditionalFormatting>
  <conditionalFormatting sqref="EM4">
    <cfRule type="expression" dxfId="901" priority="46">
      <formula>AND(Reconciliation_Flag=1,EM$7=Filter_Fluor_Entities)</formula>
    </cfRule>
  </conditionalFormatting>
  <conditionalFormatting sqref="EN4">
    <cfRule type="expression" dxfId="900" priority="45">
      <formula>AND(Reconciliation_Flag=1,EN$7=Filter_Fluor_Entities)</formula>
    </cfRule>
  </conditionalFormatting>
  <conditionalFormatting sqref="CX4">
    <cfRule type="expression" dxfId="899" priority="44">
      <formula>AND(Reconciliation_Flag=1,CX$18=1)</formula>
    </cfRule>
  </conditionalFormatting>
  <conditionalFormatting sqref="CY4">
    <cfRule type="expression" dxfId="898" priority="43">
      <formula>AND(Reconciliation_Flag=1,CY$18=1)</formula>
    </cfRule>
  </conditionalFormatting>
  <conditionalFormatting sqref="CZ4">
    <cfRule type="expression" dxfId="897" priority="42">
      <formula>AND(Reconciliation_Flag=1,CZ$18=1)</formula>
    </cfRule>
  </conditionalFormatting>
  <conditionalFormatting sqref="DA4">
    <cfRule type="expression" dxfId="896" priority="41">
      <formula>AND(Reconciliation_Flag=1,DA$18=1)</formula>
    </cfRule>
  </conditionalFormatting>
  <conditionalFormatting sqref="DB4">
    <cfRule type="expression" dxfId="895" priority="40">
      <formula>AND(Reconciliation_Flag=1,DB$18=1)</formula>
    </cfRule>
  </conditionalFormatting>
  <conditionalFormatting sqref="DC4">
    <cfRule type="expression" dxfId="894" priority="39">
      <formula>AND(Reconciliation_Flag=1,DC$18=1)</formula>
    </cfRule>
  </conditionalFormatting>
  <conditionalFormatting sqref="DD4">
    <cfRule type="expression" dxfId="893" priority="38">
      <formula>AND(Reconciliation_Flag=1,DD$18=1)</formula>
    </cfRule>
  </conditionalFormatting>
  <conditionalFormatting sqref="DE4">
    <cfRule type="expression" dxfId="892" priority="37">
      <formula>AND(Reconciliation_Flag=1,DE$18=1)</formula>
    </cfRule>
  </conditionalFormatting>
  <conditionalFormatting sqref="DW1:DZ1">
    <cfRule type="expression" dxfId="891" priority="36">
      <formula>AND(Edit_Mode=0)</formula>
    </cfRule>
  </conditionalFormatting>
  <conditionalFormatting sqref="DX16:DZ16">
    <cfRule type="expression" dxfId="890" priority="35">
      <formula>AND(Edit_Mode=0)</formula>
    </cfRule>
  </conditionalFormatting>
  <conditionalFormatting sqref="EB1:EE1">
    <cfRule type="expression" dxfId="889" priority="34">
      <formula>AND(Edit_Mode=0)</formula>
    </cfRule>
  </conditionalFormatting>
  <conditionalFormatting sqref="EC16:EE16">
    <cfRule type="expression" dxfId="888" priority="33">
      <formula>AND(Edit_Mode=0)</formula>
    </cfRule>
  </conditionalFormatting>
  <conditionalFormatting sqref="EC4">
    <cfRule type="expression" dxfId="887" priority="32">
      <formula>AND(Reconciliation_Flag=1,EC$7=Filter_Joint_Venture)</formula>
    </cfRule>
  </conditionalFormatting>
  <conditionalFormatting sqref="ED4">
    <cfRule type="expression" dxfId="886" priority="31">
      <formula>AND(Reconciliation_Flag=1,ED$7=Filter_Joint_Venture)</formula>
    </cfRule>
  </conditionalFormatting>
  <conditionalFormatting sqref="EG1:EJ1">
    <cfRule type="expression" dxfId="885" priority="30">
      <formula>AND(Edit_Mode=0)</formula>
    </cfRule>
  </conditionalFormatting>
  <conditionalFormatting sqref="EH16:EJ16">
    <cfRule type="expression" dxfId="884" priority="29">
      <formula>AND(Edit_Mode=0)</formula>
    </cfRule>
  </conditionalFormatting>
  <conditionalFormatting sqref="DS4">
    <cfRule type="expression" dxfId="883" priority="28">
      <formula>AND(Reconciliation_Flag=1,DS$7=Filter_Corporate_Risk)</formula>
    </cfRule>
  </conditionalFormatting>
  <conditionalFormatting sqref="DT4">
    <cfRule type="expression" dxfId="882" priority="27">
      <formula>AND(Reconciliation_Flag=1,DT$7=Filter_Corporate_Risk)</formula>
    </cfRule>
  </conditionalFormatting>
  <conditionalFormatting sqref="DX4">
    <cfRule type="expression" dxfId="881" priority="26">
      <formula>AND(Reconciliation_Flag=1,DX$7=Filter_Distributed_Execution)</formula>
    </cfRule>
  </conditionalFormatting>
  <conditionalFormatting sqref="DY4">
    <cfRule type="expression" dxfId="880" priority="25">
      <formula>AND(Reconciliation_Flag=1,DY$7=Filter_Distributed_Execution)</formula>
    </cfRule>
  </conditionalFormatting>
  <conditionalFormatting sqref="EH4">
    <cfRule type="expression" dxfId="879" priority="24">
      <formula>AND(Reconciliation_Flag=1,EH$7=Filter_Modularization)</formula>
    </cfRule>
  </conditionalFormatting>
  <conditionalFormatting sqref="EI4">
    <cfRule type="expression" dxfId="878" priority="23">
      <formula>AND(Reconciliation_Flag=1,EI$7=Filter_Modularization)</formula>
    </cfRule>
  </conditionalFormatting>
  <conditionalFormatting sqref="CO4">
    <cfRule type="expression" dxfId="877" priority="22">
      <formula>AND(Reconciliation_Flag=1,CO$7=Filter_Phase)</formula>
    </cfRule>
  </conditionalFormatting>
  <conditionalFormatting sqref="DH16">
    <cfRule type="expression" dxfId="876" priority="21">
      <formula>AND(Edit_Mode=0)</formula>
    </cfRule>
  </conditionalFormatting>
  <conditionalFormatting sqref="DM16">
    <cfRule type="expression" dxfId="875" priority="20">
      <formula>AND(Edit_Mode=0)</formula>
    </cfRule>
  </conditionalFormatting>
  <conditionalFormatting sqref="DR16">
    <cfRule type="expression" dxfId="874" priority="19">
      <formula>AND(Edit_Mode=0)</formula>
    </cfRule>
  </conditionalFormatting>
  <conditionalFormatting sqref="DW16">
    <cfRule type="expression" dxfId="873" priority="18">
      <formula>AND(Edit_Mode=0)</formula>
    </cfRule>
  </conditionalFormatting>
  <conditionalFormatting sqref="EB16">
    <cfRule type="expression" dxfId="872" priority="17">
      <formula>AND(Edit_Mode=0)</formula>
    </cfRule>
  </conditionalFormatting>
  <conditionalFormatting sqref="EG16">
    <cfRule type="expression" dxfId="871" priority="16">
      <formula>AND(Edit_Mode=0)</formula>
    </cfRule>
  </conditionalFormatting>
  <conditionalFormatting sqref="CW16:DE16">
    <cfRule type="expression" dxfId="870" priority="15">
      <formula>AND(Edit_Mode=0)</formula>
    </cfRule>
  </conditionalFormatting>
  <conditionalFormatting sqref="CW16:DE16">
    <cfRule type="expression" dxfId="869" priority="14">
      <formula>AND(Edit_Mode=0)</formula>
    </cfRule>
  </conditionalFormatting>
  <conditionalFormatting sqref="E21">
    <cfRule type="expression" dxfId="868" priority="12" stopIfTrue="1">
      <formula>AG21&lt;&gt;TRUE</formula>
    </cfRule>
    <cfRule type="expression" dxfId="867" priority="13" stopIfTrue="1">
      <formula>A21="L"</formula>
    </cfRule>
  </conditionalFormatting>
  <conditionalFormatting sqref="J21">
    <cfRule type="expression" dxfId="866" priority="10" stopIfTrue="1">
      <formula>AG21&lt;&gt;TRUE</formula>
    </cfRule>
    <cfRule type="expression" dxfId="865" priority="11" stopIfTrue="1">
      <formula>AND(AH21=1,F21="")</formula>
    </cfRule>
  </conditionalFormatting>
  <conditionalFormatting sqref="L21:O21">
    <cfRule type="expression" dxfId="864" priority="8" stopIfTrue="1">
      <formula>$AG21&lt;&gt;TRUE</formula>
    </cfRule>
    <cfRule type="expression" dxfId="863" priority="9" stopIfTrue="1">
      <formula>$A21="L"</formula>
    </cfRule>
  </conditionalFormatting>
  <conditionalFormatting sqref="D21">
    <cfRule type="expression" dxfId="862" priority="5">
      <formula>AG21&lt;&gt;TRUE</formula>
    </cfRule>
  </conditionalFormatting>
  <conditionalFormatting sqref="F18 H18:I18">
    <cfRule type="expression" dxfId="861" priority="4" stopIfTrue="1">
      <formula>$AG18&lt;&gt;TRUE</formula>
    </cfRule>
  </conditionalFormatting>
  <conditionalFormatting sqref="G18">
    <cfRule type="expression" dxfId="860" priority="3" stopIfTrue="1">
      <formula>$AG18&lt;&gt;TRUE</formula>
    </cfRule>
  </conditionalFormatting>
  <conditionalFormatting sqref="F21">
    <cfRule type="expression" dxfId="859" priority="1">
      <formula>$AG21&lt;&gt;TRUE</formula>
    </cfRule>
    <cfRule type="expression" dxfId="858" priority="2">
      <formula>$J21&lt;&gt;""</formula>
    </cfRule>
  </conditionalFormatting>
  <printOptions horizontalCentered="1"/>
  <pageMargins left="0.5" right="0.5" top="1" bottom="0.75" header="0.25" footer="0.25"/>
  <pageSetup scale="75" fitToHeight="200" orientation="landscape" r:id="rId1"/>
  <headerFooter alignWithMargins="0">
    <oddHeader>&amp;L&amp;"Arial,bold"&amp;10Teck Resources 
HVC MLE
Project No: CM00119
Audit No: XX-YY-AU-ZZZ&amp;R&amp;"Arial,bold"&amp;10Form 000.509.F9161
Form Date 23Feb2023
Page &amp;P of &amp;N
Date Prepared: 30Jul2026</oddHeader>
    <oddFooter>&amp;R&amp;"Arial,bold"&amp;10Quality Audit Checklist for Electrical Work Contractors -- C&amp;&amp;F Quality&amp;L&amp;8&amp;F; &amp;A
Copyright © 2023, Fluor Corporation.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52993" r:id="rId4" name="Option Button 1">
              <controlPr defaultSize="0" autoFill="0" autoLine="0" autoPict="0" macro="[0]!Reset_Status">
                <anchor moveWithCells="1">
                  <from>
                    <xdr:col>9</xdr:col>
                    <xdr:colOff>220980</xdr:colOff>
                    <xdr:row>2</xdr:row>
                    <xdr:rowOff>22860</xdr:rowOff>
                  </from>
                  <to>
                    <xdr:col>9</xdr:col>
                    <xdr:colOff>541020</xdr:colOff>
                    <xdr:row>2</xdr:row>
                    <xdr:rowOff>251460</xdr:rowOff>
                  </to>
                </anchor>
              </controlPr>
            </control>
          </mc:Choice>
        </mc:AlternateContent>
        <mc:AlternateContent xmlns:mc="http://schemas.openxmlformats.org/markup-compatibility/2006">
          <mc:Choice Requires="x14">
            <control shapeId="852994" r:id="rId5" name="Option Button 2">
              <controlPr defaultSize="0" autoFill="0" autoLine="0" autoPict="0" macro="[0]!Reset_Status">
                <anchor moveWithCells="1">
                  <from>
                    <xdr:col>9</xdr:col>
                    <xdr:colOff>220980</xdr:colOff>
                    <xdr:row>3</xdr:row>
                    <xdr:rowOff>22860</xdr:rowOff>
                  </from>
                  <to>
                    <xdr:col>9</xdr:col>
                    <xdr:colOff>541020</xdr:colOff>
                    <xdr:row>3</xdr:row>
                    <xdr:rowOff>251460</xdr:rowOff>
                  </to>
                </anchor>
              </controlPr>
            </control>
          </mc:Choice>
        </mc:AlternateContent>
        <mc:AlternateContent xmlns:mc="http://schemas.openxmlformats.org/markup-compatibility/2006">
          <mc:Choice Requires="x14">
            <control shapeId="852995" r:id="rId6" name="Button 3">
              <controlPr defaultSize="0" print="0" autoFill="0" autoPict="0" macro="[0]!Reset_Findings">
                <anchor moveWithCells="1">
                  <from>
                    <xdr:col>9</xdr:col>
                    <xdr:colOff>45720</xdr:colOff>
                    <xdr:row>11</xdr:row>
                    <xdr:rowOff>22860</xdr:rowOff>
                  </from>
                  <to>
                    <xdr:col>9</xdr:col>
                    <xdr:colOff>594360</xdr:colOff>
                    <xdr:row>11</xdr:row>
                    <xdr:rowOff>182880</xdr:rowOff>
                  </to>
                </anchor>
              </controlPr>
            </control>
          </mc:Choice>
        </mc:AlternateContent>
        <mc:AlternateContent xmlns:mc="http://schemas.openxmlformats.org/markup-compatibility/2006">
          <mc:Choice Requires="x14">
            <control shapeId="852996" r:id="rId7" name="Button 4">
              <controlPr defaultSize="0" print="0" autoFill="0" autoPict="0" macro="[0]!Reset_Points">
                <anchor moveWithCells="1">
                  <from>
                    <xdr:col>9</xdr:col>
                    <xdr:colOff>45720</xdr:colOff>
                    <xdr:row>15</xdr:row>
                    <xdr:rowOff>22860</xdr:rowOff>
                  </from>
                  <to>
                    <xdr:col>9</xdr:col>
                    <xdr:colOff>594360</xdr:colOff>
                    <xdr:row>15</xdr:row>
                    <xdr:rowOff>182880</xdr:rowOff>
                  </to>
                </anchor>
              </controlPr>
            </control>
          </mc:Choice>
        </mc:AlternateContent>
        <mc:AlternateContent xmlns:mc="http://schemas.openxmlformats.org/markup-compatibility/2006">
          <mc:Choice Requires="x14">
            <control shapeId="852997" r:id="rId8" name="Button 5">
              <controlPr defaultSize="0" print="0" autoFill="0" autoPict="0" macro="[0]!Add_Finding_Button">
                <anchor moveWithCells="1">
                  <from>
                    <xdr:col>4</xdr:col>
                    <xdr:colOff>3528060</xdr:colOff>
                    <xdr:row>11</xdr:row>
                    <xdr:rowOff>22860</xdr:rowOff>
                  </from>
                  <to>
                    <xdr:col>4</xdr:col>
                    <xdr:colOff>4084320</xdr:colOff>
                    <xdr:row>11</xdr:row>
                    <xdr:rowOff>182880</xdr:rowOff>
                  </to>
                </anchor>
              </controlPr>
            </control>
          </mc:Choice>
        </mc:AlternateContent>
        <mc:AlternateContent xmlns:mc="http://schemas.openxmlformats.org/markup-compatibility/2006">
          <mc:Choice Requires="x14">
            <control shapeId="852998" r:id="rId9" name="Button 6">
              <controlPr defaultSize="0" print="0" autoFill="0" autoPict="0" macro="[0]!Remove_Finding_Button">
                <anchor moveWithCells="1">
                  <from>
                    <xdr:col>4</xdr:col>
                    <xdr:colOff>4114800</xdr:colOff>
                    <xdr:row>11</xdr:row>
                    <xdr:rowOff>22860</xdr:rowOff>
                  </from>
                  <to>
                    <xdr:col>4</xdr:col>
                    <xdr:colOff>4671060</xdr:colOff>
                    <xdr:row>11</xdr:row>
                    <xdr:rowOff>182880</xdr:rowOff>
                  </to>
                </anchor>
              </controlPr>
            </control>
          </mc:Choice>
        </mc:AlternateContent>
        <mc:AlternateContent xmlns:mc="http://schemas.openxmlformats.org/markup-compatibility/2006">
          <mc:Choice Requires="x14">
            <control shapeId="852999" r:id="rId10" name="Button 7">
              <controlPr defaultSize="0" print="0" autoFill="0" autoPict="0" macro="[0]!Comments_Insert_Row">
                <anchor moveWithCells="1">
                  <from>
                    <xdr:col>9</xdr:col>
                    <xdr:colOff>2476500</xdr:colOff>
                    <xdr:row>22</xdr:row>
                    <xdr:rowOff>7620</xdr:rowOff>
                  </from>
                  <to>
                    <xdr:col>9</xdr:col>
                    <xdr:colOff>3398520</xdr:colOff>
                    <xdr:row>23</xdr:row>
                    <xdr:rowOff>0</xdr:rowOff>
                  </to>
                </anchor>
              </controlPr>
            </control>
          </mc:Choice>
        </mc:AlternateContent>
        <mc:AlternateContent xmlns:mc="http://schemas.openxmlformats.org/markup-compatibility/2006">
          <mc:Choice Requires="x14">
            <control shapeId="853000" r:id="rId11" name="Button 8">
              <controlPr defaultSize="0" print="0" autoFill="0" autoPict="0" macro="[0]!Comments_Delete_Row">
                <anchor moveWithCells="1">
                  <from>
                    <xdr:col>9</xdr:col>
                    <xdr:colOff>3429000</xdr:colOff>
                    <xdr:row>22</xdr:row>
                    <xdr:rowOff>7620</xdr:rowOff>
                  </from>
                  <to>
                    <xdr:col>9</xdr:col>
                    <xdr:colOff>4251960</xdr:colOff>
                    <xdr:row>23</xdr:row>
                    <xdr:rowOff>0</xdr:rowOff>
                  </to>
                </anchor>
              </controlPr>
            </control>
          </mc:Choice>
        </mc:AlternateContent>
        <mc:AlternateContent xmlns:mc="http://schemas.openxmlformats.org/markup-compatibility/2006">
          <mc:Choice Requires="x14">
            <control shapeId="853001" r:id="rId12" name="Button 9">
              <controlPr defaultSize="0" print="0" autoFill="0" autoPict="0" macro="[0]!Add_POA_Button">
                <anchor moveWithCells="1">
                  <from>
                    <xdr:col>4</xdr:col>
                    <xdr:colOff>3528060</xdr:colOff>
                    <xdr:row>15</xdr:row>
                    <xdr:rowOff>22860</xdr:rowOff>
                  </from>
                  <to>
                    <xdr:col>4</xdr:col>
                    <xdr:colOff>4084320</xdr:colOff>
                    <xdr:row>15</xdr:row>
                    <xdr:rowOff>182880</xdr:rowOff>
                  </to>
                </anchor>
              </controlPr>
            </control>
          </mc:Choice>
        </mc:AlternateContent>
        <mc:AlternateContent xmlns:mc="http://schemas.openxmlformats.org/markup-compatibility/2006">
          <mc:Choice Requires="x14">
            <control shapeId="853002" r:id="rId13" name="Button 10">
              <controlPr defaultSize="0" print="0" autoFill="0" autoPict="0" macro="[0]!Remove_POA_Button">
                <anchor moveWithCells="1">
                  <from>
                    <xdr:col>4</xdr:col>
                    <xdr:colOff>4114800</xdr:colOff>
                    <xdr:row>15</xdr:row>
                    <xdr:rowOff>22860</xdr:rowOff>
                  </from>
                  <to>
                    <xdr:col>4</xdr:col>
                    <xdr:colOff>4671060</xdr:colOff>
                    <xdr:row>15</xdr:row>
                    <xdr:rowOff>182880</xdr:rowOff>
                  </to>
                </anchor>
              </controlPr>
            </control>
          </mc:Choice>
        </mc:AlternateContent>
        <mc:AlternateContent xmlns:mc="http://schemas.openxmlformats.org/markup-compatibility/2006">
          <mc:Choice Requires="x14">
            <control shapeId="853003" r:id="rId14" name="Spell Check Button">
              <controlPr defaultSize="0" print="0" autoFill="0" autoPict="0" macro="[0]!Spell_Check_Topic">
                <anchor moveWithCells="1">
                  <from>
                    <xdr:col>5</xdr:col>
                    <xdr:colOff>22860</xdr:colOff>
                    <xdr:row>4</xdr:row>
                    <xdr:rowOff>22860</xdr:rowOff>
                  </from>
                  <to>
                    <xdr:col>9</xdr:col>
                    <xdr:colOff>0</xdr:colOff>
                    <xdr:row>4</xdr:row>
                    <xdr:rowOff>182880</xdr:rowOff>
                  </to>
                </anchor>
              </controlPr>
            </control>
          </mc:Choice>
        </mc:AlternateContent>
        <mc:AlternateContent xmlns:mc="http://schemas.openxmlformats.org/markup-compatibility/2006">
          <mc:Choice Requires="x14">
            <control shapeId="853004" r:id="rId15" name="Button 12">
              <controlPr defaultSize="0" print="0" autoFill="0" autoPict="0" macro="[0]!Audit_Sum_Insert_Row">
                <anchor moveWithCells="1">
                  <from>
                    <xdr:col>9</xdr:col>
                    <xdr:colOff>2476500</xdr:colOff>
                    <xdr:row>7</xdr:row>
                    <xdr:rowOff>22860</xdr:rowOff>
                  </from>
                  <to>
                    <xdr:col>9</xdr:col>
                    <xdr:colOff>3398520</xdr:colOff>
                    <xdr:row>7</xdr:row>
                    <xdr:rowOff>182880</xdr:rowOff>
                  </to>
                </anchor>
              </controlPr>
            </control>
          </mc:Choice>
        </mc:AlternateContent>
        <mc:AlternateContent xmlns:mc="http://schemas.openxmlformats.org/markup-compatibility/2006">
          <mc:Choice Requires="x14">
            <control shapeId="853005" r:id="rId16" name="Button 13">
              <controlPr defaultSize="0" print="0" autoFill="0" autoPict="0" macro="[0]!Audit_Sum_Delete_Row">
                <anchor moveWithCells="1">
                  <from>
                    <xdr:col>9</xdr:col>
                    <xdr:colOff>3429000</xdr:colOff>
                    <xdr:row>7</xdr:row>
                    <xdr:rowOff>22860</xdr:rowOff>
                  </from>
                  <to>
                    <xdr:col>9</xdr:col>
                    <xdr:colOff>4251960</xdr:colOff>
                    <xdr:row>7</xdr:row>
                    <xdr:rowOff>182880</xdr:rowOff>
                  </to>
                </anchor>
              </controlPr>
            </control>
          </mc:Choice>
        </mc:AlternateContent>
        <mc:AlternateContent xmlns:mc="http://schemas.openxmlformats.org/markup-compatibility/2006">
          <mc:Choice Requires="x14">
            <control shapeId="853006" r:id="rId17" name="AddRow_Button">
              <controlPr defaultSize="0" print="0" autoFill="0" autoPict="0" macro="[0]!Intro_Insert_Row">
                <anchor moveWithCells="1">
                  <from>
                    <xdr:col>9</xdr:col>
                    <xdr:colOff>2476500</xdr:colOff>
                    <xdr:row>4</xdr:row>
                    <xdr:rowOff>22860</xdr:rowOff>
                  </from>
                  <to>
                    <xdr:col>9</xdr:col>
                    <xdr:colOff>3398520</xdr:colOff>
                    <xdr:row>4</xdr:row>
                    <xdr:rowOff>182880</xdr:rowOff>
                  </to>
                </anchor>
              </controlPr>
            </control>
          </mc:Choice>
        </mc:AlternateContent>
        <mc:AlternateContent xmlns:mc="http://schemas.openxmlformats.org/markup-compatibility/2006">
          <mc:Choice Requires="x14">
            <control shapeId="853007" r:id="rId18" name="DeleteRow_Button">
              <controlPr defaultSize="0" print="0" autoFill="0" autoPict="0" macro="[0]!Intro_Delete_Row">
                <anchor moveWithCells="1">
                  <from>
                    <xdr:col>9</xdr:col>
                    <xdr:colOff>3429000</xdr:colOff>
                    <xdr:row>4</xdr:row>
                    <xdr:rowOff>22860</xdr:rowOff>
                  </from>
                  <to>
                    <xdr:col>9</xdr:col>
                    <xdr:colOff>4251960</xdr:colOff>
                    <xdr:row>4</xdr:row>
                    <xdr:rowOff>182880</xdr:rowOff>
                  </to>
                </anchor>
              </controlPr>
            </control>
          </mc:Choice>
        </mc:AlternateContent>
        <mc:AlternateContent xmlns:mc="http://schemas.openxmlformats.org/markup-compatibility/2006">
          <mc:Choice Requires="x14">
            <control shapeId="853008" r:id="rId19" name="Edit_Button">
              <controlPr defaultSize="0" print="0" autoFill="0" autoPict="0" macro="[0]!Edit_Name">
                <anchor moveWithCells="1">
                  <from>
                    <xdr:col>7</xdr:col>
                    <xdr:colOff>137160</xdr:colOff>
                    <xdr:row>2</xdr:row>
                    <xdr:rowOff>182880</xdr:rowOff>
                  </from>
                  <to>
                    <xdr:col>8</xdr:col>
                    <xdr:colOff>259080</xdr:colOff>
                    <xdr:row>3</xdr:row>
                    <xdr:rowOff>76200</xdr:rowOff>
                  </to>
                </anchor>
              </controlPr>
            </control>
          </mc:Choice>
        </mc:AlternateContent>
        <mc:AlternateContent xmlns:mc="http://schemas.openxmlformats.org/markup-compatibility/2006">
          <mc:Choice Requires="x14">
            <control shapeId="853009" r:id="rId20" name="Hide Button">
              <controlPr defaultSize="0" print="0" autoFill="0" autoPict="0" macro="'1. QUALITY MANAGEMENT SYSTEM'!Hide_POA">
                <anchor moveWithCells="1">
                  <from>
                    <xdr:col>4</xdr:col>
                    <xdr:colOff>2118360</xdr:colOff>
                    <xdr:row>15</xdr:row>
                    <xdr:rowOff>22860</xdr:rowOff>
                  </from>
                  <to>
                    <xdr:col>4</xdr:col>
                    <xdr:colOff>3489960</xdr:colOff>
                    <xdr:row>15</xdr:row>
                    <xdr:rowOff>182880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indexed="12"/>
    <outlinePr summaryBelow="0"/>
    <pageSetUpPr fitToPage="1"/>
  </sheetPr>
  <dimension ref="A1:FL128"/>
  <sheetViews>
    <sheetView showGridLines="0" showRowColHeaders="0" showOutlineSymbols="0" zoomScale="90" zoomScaleNormal="90" zoomScaleSheetLayoutView="81" workbookViewId="0">
      <selection activeCell="C3" sqref="C3:I4"/>
    </sheetView>
  </sheetViews>
  <sheetFormatPr defaultColWidth="9.33203125" defaultRowHeight="13.2" outlineLevelRow="1" x14ac:dyDescent="0.25"/>
  <cols>
    <col min="1" max="1" width="2.6640625" customWidth="1"/>
    <col min="2" max="2" width="1.44140625" customWidth="1"/>
    <col min="3" max="3" width="4.6640625" customWidth="1"/>
    <col min="4" max="4" width="7.6640625" customWidth="1"/>
    <col min="5" max="5" width="70.6640625" customWidth="1"/>
    <col min="6" max="9" width="4.6640625" customWidth="1"/>
    <col min="10" max="10" width="68.6640625" customWidth="1"/>
    <col min="11" max="11" width="1.6640625" customWidth="1"/>
    <col min="12" max="12" width="17.6640625" hidden="1" customWidth="1"/>
    <col min="13" max="15" width="10.6640625" hidden="1" customWidth="1"/>
    <col min="16" max="16" width="1.44140625" customWidth="1"/>
    <col min="18" max="39" width="9.33203125" hidden="1" customWidth="1"/>
    <col min="40" max="40" width="163.6640625" hidden="1" customWidth="1"/>
    <col min="41" max="60" width="9.33203125" hidden="1" customWidth="1"/>
    <col min="61" max="160" width="2.6640625" hidden="1" customWidth="1"/>
    <col min="161" max="161" width="5.6640625" hidden="1" customWidth="1"/>
    <col min="162" max="162" width="9.33203125" hidden="1" customWidth="1"/>
  </cols>
  <sheetData>
    <row r="1" spans="1:168" ht="6" customHeight="1" x14ac:dyDescent="0.25">
      <c r="A1" s="494"/>
      <c r="B1" s="1"/>
      <c r="C1" s="1"/>
      <c r="D1" s="2"/>
      <c r="E1" s="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228"/>
      <c r="AP1" s="228"/>
      <c r="AQ1" s="228"/>
      <c r="AR1" s="1"/>
      <c r="AS1" s="1"/>
      <c r="AT1" s="1"/>
      <c r="AU1" s="1"/>
      <c r="AV1" s="1"/>
      <c r="AW1" s="1"/>
      <c r="AX1" s="1"/>
      <c r="AY1" s="1"/>
      <c r="AZ1" s="1"/>
      <c r="BA1" s="1"/>
      <c r="BB1" s="1"/>
      <c r="BC1" s="1"/>
      <c r="BD1" s="1"/>
      <c r="BE1" s="1"/>
      <c r="BF1" s="1"/>
      <c r="BG1" s="1"/>
      <c r="BH1" s="1"/>
      <c r="BI1" s="261"/>
      <c r="BJ1" s="262">
        <v>1</v>
      </c>
      <c r="BK1" s="262">
        <v>2</v>
      </c>
      <c r="BL1" s="262">
        <v>3</v>
      </c>
      <c r="BM1" s="262">
        <v>4</v>
      </c>
      <c r="BN1" s="262">
        <v>5</v>
      </c>
      <c r="BO1" s="262">
        <v>6</v>
      </c>
      <c r="BP1" s="261"/>
      <c r="BQ1" s="261"/>
      <c r="BR1" s="261"/>
      <c r="BS1" s="262">
        <v>1</v>
      </c>
      <c r="BT1" s="262">
        <v>2</v>
      </c>
      <c r="BU1" s="262">
        <v>3</v>
      </c>
      <c r="BV1" s="262">
        <v>4</v>
      </c>
      <c r="BW1" s="262">
        <v>5</v>
      </c>
      <c r="BX1" s="262">
        <v>6</v>
      </c>
      <c r="BY1" s="262">
        <v>1</v>
      </c>
      <c r="BZ1" s="262">
        <v>2</v>
      </c>
      <c r="CA1" s="262">
        <v>3</v>
      </c>
      <c r="CB1" s="262">
        <v>4</v>
      </c>
      <c r="CC1" s="262">
        <v>1</v>
      </c>
      <c r="CD1" s="262">
        <v>2</v>
      </c>
      <c r="CE1" s="262">
        <v>1</v>
      </c>
      <c r="CF1" s="262">
        <v>2</v>
      </c>
      <c r="CG1" s="262">
        <v>1</v>
      </c>
      <c r="CH1" s="262">
        <v>2</v>
      </c>
      <c r="CI1" s="262">
        <v>1</v>
      </c>
      <c r="CJ1" s="262">
        <v>2</v>
      </c>
      <c r="CK1" s="262">
        <v>3</v>
      </c>
      <c r="CL1" s="261"/>
      <c r="CM1" s="261"/>
      <c r="CN1" s="261"/>
      <c r="CO1" s="262">
        <v>1</v>
      </c>
      <c r="CP1" s="262">
        <v>2</v>
      </c>
      <c r="CQ1" s="262">
        <v>3</v>
      </c>
      <c r="CR1" s="262">
        <v>4</v>
      </c>
      <c r="CS1" s="262">
        <v>5</v>
      </c>
      <c r="CT1" s="261"/>
      <c r="CV1" s="261"/>
      <c r="CW1" s="262">
        <v>1</v>
      </c>
      <c r="CX1" s="262">
        <v>2</v>
      </c>
      <c r="CY1" s="262">
        <v>3</v>
      </c>
      <c r="CZ1" s="262">
        <v>4</v>
      </c>
      <c r="DA1" s="262">
        <v>5</v>
      </c>
      <c r="DB1" s="262">
        <v>6</v>
      </c>
      <c r="DC1" s="262">
        <v>7</v>
      </c>
      <c r="DD1" s="262">
        <v>8</v>
      </c>
      <c r="DE1" s="262">
        <v>9</v>
      </c>
      <c r="DF1" s="261"/>
      <c r="DG1" s="261"/>
      <c r="DH1" s="261"/>
      <c r="DI1" s="262">
        <v>1</v>
      </c>
      <c r="DJ1" s="262">
        <v>2</v>
      </c>
      <c r="DK1" s="261"/>
      <c r="DL1" s="261"/>
      <c r="DM1" s="261"/>
      <c r="DN1" s="262">
        <v>1</v>
      </c>
      <c r="DO1" s="262">
        <v>2</v>
      </c>
      <c r="DP1" s="261"/>
      <c r="DQ1" s="261"/>
      <c r="DR1" s="261"/>
      <c r="DS1" s="262">
        <v>1</v>
      </c>
      <c r="DT1" s="262"/>
      <c r="DU1" s="261"/>
      <c r="DV1" s="261"/>
      <c r="DW1" s="261"/>
      <c r="DX1" s="262">
        <v>1</v>
      </c>
      <c r="DY1" s="262"/>
      <c r="DZ1" s="261"/>
      <c r="EA1" s="261"/>
      <c r="EB1" s="261"/>
      <c r="EC1" s="262">
        <v>1</v>
      </c>
      <c r="ED1" s="262"/>
      <c r="EE1" s="261"/>
      <c r="EF1" s="261"/>
      <c r="EG1" s="261"/>
      <c r="EH1" s="262">
        <v>1</v>
      </c>
      <c r="EI1" s="262"/>
      <c r="EJ1" s="261"/>
      <c r="EK1" s="261"/>
      <c r="EL1" s="261"/>
      <c r="EM1" s="262">
        <v>1</v>
      </c>
      <c r="EN1" s="262"/>
      <c r="EO1" s="261"/>
      <c r="EP1" s="201"/>
      <c r="FF1" s="252" t="s">
        <v>167</v>
      </c>
      <c r="FG1" s="281"/>
      <c r="FH1" s="281"/>
      <c r="FI1" s="281"/>
      <c r="FJ1" s="281"/>
      <c r="FK1" s="281"/>
      <c r="FL1" s="281"/>
    </row>
    <row r="2" spans="1:168" ht="8.25" customHeight="1" thickBot="1" x14ac:dyDescent="0.3">
      <c r="A2" s="494"/>
      <c r="D2" s="3"/>
      <c r="E2" s="3"/>
      <c r="Q2" s="1"/>
      <c r="AM2" s="1"/>
      <c r="AN2" s="1"/>
      <c r="AO2" s="228"/>
      <c r="AP2" s="228"/>
      <c r="AQ2" s="228"/>
      <c r="AR2" s="1"/>
      <c r="AS2" s="1"/>
      <c r="AT2" s="1"/>
      <c r="AU2" s="1"/>
      <c r="AV2" s="1"/>
      <c r="AW2" s="1"/>
      <c r="AX2" s="1"/>
      <c r="AY2" s="1"/>
      <c r="AZ2" s="1"/>
      <c r="BA2" s="1"/>
      <c r="BB2" s="1"/>
      <c r="BC2" s="1"/>
      <c r="BD2" s="1"/>
      <c r="BE2" s="1"/>
      <c r="BF2" s="1"/>
      <c r="BG2" s="1"/>
      <c r="BH2" s="1"/>
      <c r="BI2" s="557" t="s">
        <v>183</v>
      </c>
      <c r="BJ2" s="558"/>
      <c r="BK2" s="558"/>
      <c r="BL2" s="558"/>
      <c r="BM2" s="558"/>
      <c r="BN2" s="558"/>
      <c r="BO2" s="558"/>
      <c r="BP2" s="559"/>
      <c r="BQ2" s="273"/>
      <c r="BR2" s="557" t="s">
        <v>184</v>
      </c>
      <c r="BS2" s="558"/>
      <c r="BT2" s="558"/>
      <c r="BU2" s="558"/>
      <c r="BV2" s="558"/>
      <c r="BW2" s="558"/>
      <c r="BX2" s="558"/>
      <c r="BY2" s="558"/>
      <c r="BZ2" s="558"/>
      <c r="CA2" s="558"/>
      <c r="CB2" s="558"/>
      <c r="CC2" s="558"/>
      <c r="CD2" s="558"/>
      <c r="CE2" s="558"/>
      <c r="CF2" s="558"/>
      <c r="CG2" s="558"/>
      <c r="CH2" s="558"/>
      <c r="CI2" s="558"/>
      <c r="CJ2" s="558"/>
      <c r="CK2" s="558"/>
      <c r="CL2" s="559"/>
      <c r="CM2" s="273"/>
      <c r="CN2" s="557" t="s">
        <v>172</v>
      </c>
      <c r="CO2" s="558"/>
      <c r="CP2" s="558"/>
      <c r="CQ2" s="558"/>
      <c r="CR2" s="558"/>
      <c r="CS2" s="558"/>
      <c r="CT2" s="559"/>
      <c r="CU2" s="274"/>
      <c r="CV2" s="557" t="s">
        <v>173</v>
      </c>
      <c r="CW2" s="558"/>
      <c r="CX2" s="558"/>
      <c r="CY2" s="558"/>
      <c r="CZ2" s="558"/>
      <c r="DA2" s="558"/>
      <c r="DB2" s="558"/>
      <c r="DC2" s="558"/>
      <c r="DD2" s="558"/>
      <c r="DE2" s="558"/>
      <c r="DF2" s="559"/>
      <c r="DG2" s="273"/>
      <c r="DH2" s="547" t="s">
        <v>185</v>
      </c>
      <c r="DI2" s="558"/>
      <c r="DJ2" s="558"/>
      <c r="DK2" s="559"/>
      <c r="DL2" s="273"/>
      <c r="DM2" s="567" t="s">
        <v>186</v>
      </c>
      <c r="DN2" s="567"/>
      <c r="DO2" s="567"/>
      <c r="DP2" s="567"/>
      <c r="DQ2" s="273"/>
      <c r="DR2" s="547" t="s">
        <v>187</v>
      </c>
      <c r="DS2" s="548"/>
      <c r="DT2" s="548"/>
      <c r="DU2" s="549"/>
      <c r="DV2" s="273"/>
      <c r="DW2" s="547" t="s">
        <v>188</v>
      </c>
      <c r="DX2" s="548"/>
      <c r="DY2" s="548"/>
      <c r="DZ2" s="549"/>
      <c r="EA2" s="273"/>
      <c r="EB2" s="547" t="s">
        <v>189</v>
      </c>
      <c r="EC2" s="548"/>
      <c r="ED2" s="548"/>
      <c r="EE2" s="549"/>
      <c r="EF2" s="273"/>
      <c r="EG2" s="547" t="s">
        <v>190</v>
      </c>
      <c r="EH2" s="548"/>
      <c r="EI2" s="548"/>
      <c r="EJ2" s="549"/>
      <c r="EK2" s="273"/>
      <c r="EL2" s="547" t="s">
        <v>191</v>
      </c>
      <c r="EM2" s="548"/>
      <c r="EN2" s="548"/>
      <c r="EO2" s="549"/>
      <c r="EP2" s="201"/>
      <c r="FF2" s="228"/>
      <c r="FG2" s="281"/>
      <c r="FH2" s="281"/>
      <c r="FI2" s="281"/>
      <c r="FJ2" s="281"/>
      <c r="FK2" s="281"/>
      <c r="FL2" s="281"/>
    </row>
    <row r="3" spans="1:168" ht="21.75" customHeight="1" thickBot="1" x14ac:dyDescent="0.3">
      <c r="A3" s="28" t="s">
        <v>546</v>
      </c>
      <c r="C3" s="604" t="s">
        <v>848</v>
      </c>
      <c r="D3" s="605"/>
      <c r="E3" s="605"/>
      <c r="F3" s="605"/>
      <c r="G3" s="605"/>
      <c r="H3" s="605"/>
      <c r="I3" s="606"/>
      <c r="J3" s="95" t="s">
        <v>624</v>
      </c>
      <c r="K3" s="97"/>
      <c r="Q3" s="1"/>
      <c r="R3" s="155" t="s">
        <v>625</v>
      </c>
      <c r="S3" s="155"/>
      <c r="V3" s="156" t="s">
        <v>626</v>
      </c>
      <c r="W3" s="64" t="s">
        <v>625</v>
      </c>
      <c r="X3" s="4">
        <f>X12</f>
        <v>0</v>
      </c>
      <c r="Y3" s="4">
        <f>Y12</f>
        <v>0</v>
      </c>
      <c r="Z3" s="4">
        <f>Z12</f>
        <v>0</v>
      </c>
      <c r="AA3" s="4">
        <f>AA12</f>
        <v>0</v>
      </c>
      <c r="AB3" s="4"/>
      <c r="AC3" s="4">
        <f>AC12</f>
        <v>0</v>
      </c>
      <c r="AD3" s="156" t="s">
        <v>627</v>
      </c>
      <c r="AE3" s="4">
        <f>AE27</f>
        <v>0</v>
      </c>
      <c r="AF3" s="4">
        <f>AF27</f>
        <v>0</v>
      </c>
      <c r="AG3" s="4">
        <f>Eval_2</f>
        <v>3</v>
      </c>
      <c r="AH3" s="144"/>
      <c r="AI3" s="144"/>
      <c r="AJ3" s="144"/>
      <c r="AK3" s="144"/>
      <c r="AL3" s="144"/>
      <c r="AM3" s="1"/>
      <c r="AN3" s="1"/>
      <c r="AO3" s="228"/>
      <c r="AP3" s="228"/>
      <c r="AQ3" s="228"/>
      <c r="AR3" s="1"/>
      <c r="AS3" s="1"/>
      <c r="AT3" s="1"/>
      <c r="AU3" s="1"/>
      <c r="AV3" s="1"/>
      <c r="AW3" s="1"/>
      <c r="AX3" s="1"/>
      <c r="AY3" s="1"/>
      <c r="AZ3" s="1"/>
      <c r="BA3" s="1"/>
      <c r="BB3" s="1"/>
      <c r="BC3" s="1"/>
      <c r="BD3" s="1"/>
      <c r="BE3" s="1"/>
      <c r="BF3" s="1"/>
      <c r="BG3" s="1"/>
      <c r="BH3" s="1"/>
      <c r="BI3" s="263"/>
      <c r="BJ3" s="264">
        <v>1</v>
      </c>
      <c r="BK3" s="264">
        <v>2</v>
      </c>
      <c r="BL3" s="264">
        <v>3</v>
      </c>
      <c r="BM3" s="264">
        <v>4</v>
      </c>
      <c r="BN3" s="264">
        <v>5</v>
      </c>
      <c r="BO3" s="264">
        <v>6</v>
      </c>
      <c r="BP3" s="305"/>
      <c r="BQ3" s="273"/>
      <c r="BR3" s="263"/>
      <c r="BS3" s="554">
        <v>1</v>
      </c>
      <c r="BT3" s="555"/>
      <c r="BU3" s="555"/>
      <c r="BV3" s="555"/>
      <c r="BW3" s="555"/>
      <c r="BX3" s="556"/>
      <c r="BY3" s="554">
        <v>2</v>
      </c>
      <c r="BZ3" s="555"/>
      <c r="CA3" s="555"/>
      <c r="CB3" s="556"/>
      <c r="CC3" s="554">
        <v>3</v>
      </c>
      <c r="CD3" s="556"/>
      <c r="CE3" s="554">
        <v>4</v>
      </c>
      <c r="CF3" s="556"/>
      <c r="CG3" s="554">
        <v>5</v>
      </c>
      <c r="CH3" s="556"/>
      <c r="CI3" s="554">
        <v>6</v>
      </c>
      <c r="CJ3" s="555"/>
      <c r="CK3" s="556"/>
      <c r="CL3" s="305"/>
      <c r="CM3" s="273"/>
      <c r="CN3" s="564"/>
      <c r="CO3" s="565"/>
      <c r="CP3" s="565"/>
      <c r="CQ3" s="565"/>
      <c r="CR3" s="565"/>
      <c r="CS3" s="565"/>
      <c r="CT3" s="566"/>
      <c r="CU3" s="274"/>
      <c r="CV3" s="564"/>
      <c r="CW3" s="565"/>
      <c r="CX3" s="565"/>
      <c r="CY3" s="565"/>
      <c r="CZ3" s="565"/>
      <c r="DA3" s="565"/>
      <c r="DB3" s="565"/>
      <c r="DC3" s="565"/>
      <c r="DD3" s="565"/>
      <c r="DE3" s="565"/>
      <c r="DF3" s="566"/>
      <c r="DG3" s="273"/>
      <c r="DH3" s="564"/>
      <c r="DI3" s="565"/>
      <c r="DJ3" s="565"/>
      <c r="DK3" s="566"/>
      <c r="DL3" s="273"/>
      <c r="DM3" s="568"/>
      <c r="DN3" s="568"/>
      <c r="DO3" s="568"/>
      <c r="DP3" s="568"/>
      <c r="DQ3" s="273"/>
      <c r="DR3" s="550"/>
      <c r="DS3" s="551"/>
      <c r="DT3" s="551"/>
      <c r="DU3" s="552"/>
      <c r="DV3" s="273"/>
      <c r="DW3" s="550"/>
      <c r="DX3" s="551"/>
      <c r="DY3" s="551"/>
      <c r="DZ3" s="552"/>
      <c r="EA3" s="273"/>
      <c r="EB3" s="550"/>
      <c r="EC3" s="551"/>
      <c r="ED3" s="551"/>
      <c r="EE3" s="552"/>
      <c r="EF3" s="273"/>
      <c r="EG3" s="550"/>
      <c r="EH3" s="551"/>
      <c r="EI3" s="551"/>
      <c r="EJ3" s="552"/>
      <c r="EK3" s="273"/>
      <c r="EL3" s="550"/>
      <c r="EM3" s="551"/>
      <c r="EN3" s="551"/>
      <c r="EO3" s="552"/>
      <c r="EP3" s="201"/>
      <c r="FF3" s="228"/>
      <c r="FG3" s="281"/>
      <c r="FH3" s="281"/>
      <c r="FI3" s="281"/>
      <c r="FJ3" s="281"/>
      <c r="FK3" s="281"/>
      <c r="FL3" s="281"/>
    </row>
    <row r="4" spans="1:168" ht="21.75" customHeight="1" thickBot="1" x14ac:dyDescent="0.3">
      <c r="A4" s="494"/>
      <c r="C4" s="607"/>
      <c r="D4" s="608"/>
      <c r="E4" s="608"/>
      <c r="F4" s="608"/>
      <c r="G4" s="608"/>
      <c r="H4" s="608"/>
      <c r="I4" s="609"/>
      <c r="J4" s="119" t="s">
        <v>628</v>
      </c>
      <c r="K4" s="196"/>
      <c r="Q4" s="1"/>
      <c r="R4" s="216">
        <f>IF(COUNTIF(NI_1,TRUE)&gt;0,2,IF(OR(COUNTIF(SAT_1,TRUE)&gt;0,COUNTIF(Response_1,TRUE)&gt;0,COUNTA(Response_2)&gt;0),1,0))</f>
        <v>0</v>
      </c>
      <c r="S4" s="216">
        <f>IF(COUNTIF(NI_1,TRUE)&gt;0,2,IF(OR(COUNTIF(SAT_1,TRUE)&gt;0,COUNTIF(Response_1,TRUE)&gt;0,COUNTA(Response_2)&gt;0),1,0))</f>
        <v>0</v>
      </c>
      <c r="W4" s="156" t="s">
        <v>629</v>
      </c>
      <c r="X4" s="216">
        <f>IF(Cklst_Style=10,AE4,IF(R4=1,1,0))</f>
        <v>0</v>
      </c>
      <c r="Y4" s="4">
        <f>IF(Cklst_Style=10,AG4,IF(OR(R4=1,R4=2),1,0))</f>
        <v>0</v>
      </c>
      <c r="Z4" s="65" t="s">
        <v>630</v>
      </c>
      <c r="AC4" s="5"/>
      <c r="AD4" s="156" t="s">
        <v>629</v>
      </c>
      <c r="AE4" s="4">
        <f>AE3</f>
        <v>0</v>
      </c>
      <c r="AF4" s="4">
        <f>AE3+AF3</f>
        <v>0</v>
      </c>
      <c r="AG4" s="4">
        <f>IF(AE3+AF3=AG3,1,0)</f>
        <v>0</v>
      </c>
      <c r="AH4" s="65" t="s">
        <v>630</v>
      </c>
      <c r="AI4" s="5"/>
      <c r="AJ4" s="5"/>
      <c r="AK4" s="5"/>
      <c r="AL4" s="5"/>
      <c r="AM4" s="1"/>
      <c r="AN4" s="1"/>
      <c r="AO4" s="228"/>
      <c r="AP4" s="228"/>
      <c r="AQ4" s="228"/>
      <c r="AR4" s="1"/>
      <c r="AS4" s="1"/>
      <c r="AT4" s="1"/>
      <c r="AU4" s="1"/>
      <c r="AV4" s="1"/>
      <c r="AW4" s="1"/>
      <c r="AX4" s="1"/>
      <c r="AY4" s="1"/>
      <c r="AZ4" s="1"/>
      <c r="BA4" s="1"/>
      <c r="BB4" s="1"/>
      <c r="BC4" s="1"/>
      <c r="BD4" s="1"/>
      <c r="BE4" s="1"/>
      <c r="BF4" s="1"/>
      <c r="BG4" s="1"/>
      <c r="BH4" s="1"/>
      <c r="BI4" s="306"/>
      <c r="BJ4" s="307" t="str">
        <f t="shared" ref="BJ4:BO4" ca="1" si="0">OFFSET(Business_Line,BJ1,0)</f>
        <v>Energy &amp; Chemicals</v>
      </c>
      <c r="BK4" s="307" t="str">
        <f t="shared" ca="1" si="0"/>
        <v>Power</v>
      </c>
      <c r="BL4" s="307" t="str">
        <f t="shared" ca="1" si="0"/>
        <v>Mining &amp; Metals</v>
      </c>
      <c r="BM4" s="307" t="str">
        <f t="shared" ca="1" si="0"/>
        <v>Infrastructure</v>
      </c>
      <c r="BN4" s="307" t="str">
        <f t="shared" ca="1" si="0"/>
        <v>Life Sciences &amp; Advanced Mfg</v>
      </c>
      <c r="BO4" s="307" t="str">
        <f t="shared" ca="1" si="0"/>
        <v>Government</v>
      </c>
      <c r="BP4" s="305"/>
      <c r="BQ4" s="312"/>
      <c r="BR4" s="306"/>
      <c r="BS4" s="307" t="str">
        <f t="shared" ref="BS4:BX4" ca="1" si="1">OFFSET(Business_Line_Sub_1,BS1,0)</f>
        <v>Upstream</v>
      </c>
      <c r="BT4" s="307" t="str">
        <f t="shared" ca="1" si="1"/>
        <v>Downstream</v>
      </c>
      <c r="BU4" s="307" t="str">
        <f t="shared" ca="1" si="1"/>
        <v>Offshore</v>
      </c>
      <c r="BV4" s="307" t="str">
        <f t="shared" ca="1" si="1"/>
        <v>Pipeline</v>
      </c>
      <c r="BW4" s="307" t="str">
        <f t="shared" ca="1" si="1"/>
        <v>Chemicals</v>
      </c>
      <c r="BX4" s="307" t="str">
        <f t="shared" ca="1" si="1"/>
        <v>LNG</v>
      </c>
      <c r="BY4" s="307" t="str">
        <f ca="1">OFFSET(Business_Line_Sub_2,BY1,0)</f>
        <v>Fossil</v>
      </c>
      <c r="BZ4" s="307" t="str">
        <f ca="1">OFFSET(Business_Line_Sub_2,BZ1,0)</f>
        <v>Nuclear</v>
      </c>
      <c r="CA4" s="307" t="str">
        <f ca="1">OFFSET(Business_Line_Sub_2,CA1,0)</f>
        <v>Renewables</v>
      </c>
      <c r="CB4" s="307" t="str">
        <f ca="1">OFFSET(Business_Line_Sub_2,CB1,0)</f>
        <v>Power Services</v>
      </c>
      <c r="CC4" s="307" t="str">
        <f ca="1">OFFSET(Business_Line_Sub_3,CC1,0)</f>
        <v>Mining</v>
      </c>
      <c r="CD4" s="307" t="str">
        <f ca="1">OFFSET(Business_Line_Sub_3,CD1,0)</f>
        <v>Metals</v>
      </c>
      <c r="CE4" s="307" t="str">
        <f ca="1">OFFSET(Business_Line_Sub_4,CE1,0)</f>
        <v>Roads</v>
      </c>
      <c r="CF4" s="307" t="str">
        <f ca="1">OFFSET(Business_Line_Sub_4,CF1,0)</f>
        <v>Rail</v>
      </c>
      <c r="CG4" s="307" t="str">
        <f ca="1">OFFSET(Business_Line_Sub_5,CG1,0)</f>
        <v>Life Sciences</v>
      </c>
      <c r="CH4" s="307" t="str">
        <f ca="1">OFFSET(Business_Line_Sub_5,CH1,0)</f>
        <v>Manufacturing</v>
      </c>
      <c r="CI4" s="307" t="str">
        <f ca="1">OFFSET(Business_Line_Sub_6,CI1,0)</f>
        <v>Contingency Ops</v>
      </c>
      <c r="CJ4" s="307" t="str">
        <f ca="1">OFFSET(Business_Line_Sub_6,CJ1,0)</f>
        <v>Environmental/Nuclear Ops</v>
      </c>
      <c r="CK4" s="307" t="str">
        <f ca="1">OFFSET(Business_Line_Sub_6,CK1,0)</f>
        <v>Govt Services</v>
      </c>
      <c r="CL4" s="305"/>
      <c r="CM4" s="312"/>
      <c r="CN4" s="306"/>
      <c r="CO4" s="307" t="str">
        <f ca="1">OFFSET(Phase,CO1,0)</f>
        <v>Proposal</v>
      </c>
      <c r="CP4" s="307" t="str">
        <f ca="1">OFFSET(Phase,CP1,0)</f>
        <v>Study</v>
      </c>
      <c r="CQ4" s="307" t="str">
        <f ca="1">OFFSET(Phase,CQ1,0)</f>
        <v>Pre-FEED</v>
      </c>
      <c r="CR4" s="307" t="str">
        <f ca="1">OFFSET(Phase,CR1,0)</f>
        <v>FEED</v>
      </c>
      <c r="CS4" s="307" t="str">
        <f ca="1">OFFSET(Phase,CS1,0)</f>
        <v>Execution</v>
      </c>
      <c r="CT4" s="305"/>
      <c r="CU4" s="312"/>
      <c r="CV4" s="306"/>
      <c r="CW4" s="307" t="str">
        <f t="shared" ref="CW4:DE4" ca="1" si="2">OFFSET(Execution,CW1,0)</f>
        <v>E -- Engineering</v>
      </c>
      <c r="CX4" s="307" t="str">
        <f t="shared" ca="1" si="2"/>
        <v>P -- Procurement</v>
      </c>
      <c r="CY4" s="307" t="str">
        <f t="shared" ca="1" si="2"/>
        <v>F -- Fabrication</v>
      </c>
      <c r="CZ4" s="307" t="str">
        <f t="shared" ca="1" si="2"/>
        <v>CM -- Construction Management</v>
      </c>
      <c r="DA4" s="307" t="str">
        <f t="shared" ca="1" si="2"/>
        <v>SP -- Construction Self Perform</v>
      </c>
      <c r="DB4" s="307" t="str">
        <f t="shared" ca="1" si="2"/>
        <v>PMC -- Project Mgmt Contractor</v>
      </c>
      <c r="DC4" s="307" t="str">
        <f t="shared" ca="1" si="2"/>
        <v>Commissioning &amp; Startup</v>
      </c>
      <c r="DD4" s="307" t="str">
        <f t="shared" ca="1" si="2"/>
        <v>V -- Validation</v>
      </c>
      <c r="DE4" s="307" t="str">
        <f t="shared" ca="1" si="2"/>
        <v>O&amp;M -- Operations &amp; Maintenance</v>
      </c>
      <c r="DF4" s="305"/>
      <c r="DG4" s="312"/>
      <c r="DH4" s="306"/>
      <c r="DI4" s="307" t="str">
        <f ca="1">OFFSET(Size,DI1,0)</f>
        <v>Small (less than $5MM / 50K hrs)</v>
      </c>
      <c r="DJ4" s="307" t="str">
        <f ca="1">OFFSET(Size,DJ1,0)</f>
        <v>Large (greater than $5MM / 50K hrs)</v>
      </c>
      <c r="DK4" s="305"/>
      <c r="DL4" s="312"/>
      <c r="DM4" s="306"/>
      <c r="DN4" s="307" t="str">
        <f ca="1">OFFSET(Contract,DN1,0)</f>
        <v>Lump Sum</v>
      </c>
      <c r="DO4" s="307" t="str">
        <f ca="1">OFFSET(Contract,DO1,0)</f>
        <v>Cost Reimbursable</v>
      </c>
      <c r="DP4" s="305"/>
      <c r="DQ4" s="312"/>
      <c r="DR4" s="306"/>
      <c r="DS4" s="307" t="s">
        <v>203</v>
      </c>
      <c r="DT4" s="307" t="s">
        <v>216</v>
      </c>
      <c r="DU4" s="305"/>
      <c r="DV4" s="312"/>
      <c r="DW4" s="306"/>
      <c r="DX4" s="307" t="s">
        <v>203</v>
      </c>
      <c r="DY4" s="307" t="s">
        <v>216</v>
      </c>
      <c r="DZ4" s="305"/>
      <c r="EA4" s="284"/>
      <c r="EB4" s="306"/>
      <c r="EC4" s="307" t="s">
        <v>203</v>
      </c>
      <c r="ED4" s="307" t="s">
        <v>216</v>
      </c>
      <c r="EE4" s="305"/>
      <c r="EF4" s="284"/>
      <c r="EG4" s="306"/>
      <c r="EH4" s="307" t="s">
        <v>203</v>
      </c>
      <c r="EI4" s="307" t="s">
        <v>216</v>
      </c>
      <c r="EJ4" s="305"/>
      <c r="EK4" s="284"/>
      <c r="EL4" s="306"/>
      <c r="EM4" s="307" t="s">
        <v>203</v>
      </c>
      <c r="EN4" s="307" t="s">
        <v>216</v>
      </c>
      <c r="EO4" s="305"/>
      <c r="EP4" s="201"/>
      <c r="FF4" s="228"/>
      <c r="FG4" s="281"/>
      <c r="FH4" s="281"/>
      <c r="FI4" s="281"/>
      <c r="FJ4" s="281"/>
      <c r="FK4" s="281"/>
      <c r="FL4" s="281"/>
    </row>
    <row r="5" spans="1:168" ht="18" customHeight="1" outlineLevel="1" x14ac:dyDescent="0.25">
      <c r="A5" s="494"/>
      <c r="C5" s="6"/>
      <c r="D5" s="610"/>
      <c r="E5" s="610"/>
      <c r="F5" s="610"/>
      <c r="G5" s="610"/>
      <c r="H5" s="610"/>
      <c r="I5" s="610"/>
      <c r="J5" s="610"/>
      <c r="K5" s="192"/>
      <c r="Q5" s="1"/>
      <c r="R5" s="90" t="s">
        <v>631</v>
      </c>
      <c r="S5" s="5" t="s">
        <v>632</v>
      </c>
      <c r="X5" s="7"/>
      <c r="AM5" s="217">
        <f>COUNTA(AM6:AM7)</f>
        <v>0</v>
      </c>
      <c r="AN5" s="1"/>
      <c r="AO5" s="228"/>
      <c r="AP5" s="228"/>
      <c r="AQ5" s="228"/>
      <c r="AR5" s="1"/>
      <c r="AS5" s="1"/>
      <c r="AT5" s="1"/>
      <c r="AU5" s="1"/>
      <c r="AV5" s="1"/>
      <c r="AW5" s="1"/>
      <c r="AX5" s="1"/>
      <c r="AY5" s="1"/>
      <c r="AZ5" s="1"/>
      <c r="BA5" s="1"/>
      <c r="BB5" s="1"/>
      <c r="BC5" s="1"/>
      <c r="BD5" s="1"/>
      <c r="BE5" s="1"/>
      <c r="BF5" s="1"/>
      <c r="BG5" s="1"/>
      <c r="BH5" s="1"/>
      <c r="BI5" s="306"/>
      <c r="BJ5" s="308"/>
      <c r="BK5" s="308"/>
      <c r="BL5" s="308"/>
      <c r="BM5" s="308"/>
      <c r="BN5" s="308"/>
      <c r="BO5" s="308"/>
      <c r="BP5" s="305"/>
      <c r="BQ5" s="312"/>
      <c r="BR5" s="306"/>
      <c r="BS5" s="308"/>
      <c r="BT5" s="308"/>
      <c r="BU5" s="308"/>
      <c r="BV5" s="308"/>
      <c r="BW5" s="308"/>
      <c r="BX5" s="308"/>
      <c r="BY5" s="308"/>
      <c r="BZ5" s="308"/>
      <c r="CA5" s="308"/>
      <c r="CB5" s="308"/>
      <c r="CC5" s="308"/>
      <c r="CD5" s="308"/>
      <c r="CE5" s="308"/>
      <c r="CF5" s="308"/>
      <c r="CG5" s="308"/>
      <c r="CH5" s="308"/>
      <c r="CI5" s="308"/>
      <c r="CJ5" s="308"/>
      <c r="CK5" s="308"/>
      <c r="CL5" s="305"/>
      <c r="CM5" s="312"/>
      <c r="CN5" s="306"/>
      <c r="CO5" s="308"/>
      <c r="CP5" s="308"/>
      <c r="CQ5" s="308"/>
      <c r="CR5" s="308"/>
      <c r="CS5" s="308"/>
      <c r="CT5" s="305"/>
      <c r="CU5" s="312"/>
      <c r="CV5" s="306"/>
      <c r="CW5" s="308"/>
      <c r="CX5" s="308"/>
      <c r="CY5" s="308"/>
      <c r="CZ5" s="308"/>
      <c r="DA5" s="308"/>
      <c r="DB5" s="308"/>
      <c r="DC5" s="308"/>
      <c r="DD5" s="308"/>
      <c r="DE5" s="308"/>
      <c r="DF5" s="305"/>
      <c r="DG5" s="312"/>
      <c r="DH5" s="306"/>
      <c r="DI5" s="308"/>
      <c r="DJ5" s="308"/>
      <c r="DK5" s="305"/>
      <c r="DL5" s="312"/>
      <c r="DM5" s="306"/>
      <c r="DN5" s="308"/>
      <c r="DO5" s="308"/>
      <c r="DP5" s="305"/>
      <c r="DQ5" s="312"/>
      <c r="DR5" s="306"/>
      <c r="DS5" s="308"/>
      <c r="DT5" s="308"/>
      <c r="DU5" s="305"/>
      <c r="DV5" s="312"/>
      <c r="DW5" s="306"/>
      <c r="DX5" s="308"/>
      <c r="DY5" s="308"/>
      <c r="DZ5" s="305"/>
      <c r="EA5" s="284"/>
      <c r="EB5" s="306"/>
      <c r="EC5" s="308"/>
      <c r="ED5" s="308"/>
      <c r="EE5" s="305"/>
      <c r="EF5" s="284"/>
      <c r="EG5" s="306"/>
      <c r="EH5" s="308"/>
      <c r="EI5" s="308"/>
      <c r="EJ5" s="305"/>
      <c r="EK5" s="284"/>
      <c r="EL5" s="306"/>
      <c r="EM5" s="308"/>
      <c r="EN5" s="308"/>
      <c r="EO5" s="305"/>
      <c r="EP5" s="201"/>
      <c r="FF5" s="228"/>
      <c r="FG5" s="281"/>
      <c r="FH5" s="281"/>
      <c r="FI5" s="281"/>
      <c r="FJ5" s="281"/>
      <c r="FK5" s="281"/>
      <c r="FL5" s="281"/>
    </row>
    <row r="6" spans="1:168" outlineLevel="1" x14ac:dyDescent="0.25">
      <c r="A6" s="28" t="s">
        <v>546</v>
      </c>
      <c r="B6" s="214">
        <v>1</v>
      </c>
      <c r="C6" s="6"/>
      <c r="D6" s="624" t="s">
        <v>849</v>
      </c>
      <c r="E6" s="624"/>
      <c r="F6" s="624"/>
      <c r="G6" s="624"/>
      <c r="H6" s="624"/>
      <c r="I6" s="624"/>
      <c r="J6" s="624"/>
      <c r="K6" s="192"/>
      <c r="Q6" s="1"/>
      <c r="R6" s="90" t="s">
        <v>634</v>
      </c>
      <c r="S6" s="5" t="s">
        <v>635</v>
      </c>
      <c r="X6" s="8"/>
      <c r="AM6" s="1"/>
      <c r="AN6" s="157" t="str">
        <f>D6</f>
        <v>(Type introductory or instructional comments here. Include references to applicable Practices and Procedures)</v>
      </c>
      <c r="AO6" s="228"/>
      <c r="AP6" s="228"/>
      <c r="AQ6" s="228"/>
      <c r="AR6" s="1"/>
      <c r="AS6" s="1"/>
      <c r="AT6" s="1"/>
      <c r="AU6" s="1"/>
      <c r="AV6" s="1"/>
      <c r="AW6" s="1"/>
      <c r="AX6" s="1"/>
      <c r="AY6" s="1"/>
      <c r="AZ6" s="1"/>
      <c r="BA6" s="1"/>
      <c r="BB6" s="1"/>
      <c r="BC6" s="1"/>
      <c r="BD6" s="1"/>
      <c r="BE6" s="1"/>
      <c r="BF6" s="1"/>
      <c r="BG6" s="1"/>
      <c r="BH6" s="1"/>
      <c r="BI6" s="306"/>
      <c r="BJ6" s="308"/>
      <c r="BK6" s="308"/>
      <c r="BL6" s="308"/>
      <c r="BM6" s="308"/>
      <c r="BN6" s="308"/>
      <c r="BO6" s="308"/>
      <c r="BP6" s="305"/>
      <c r="BQ6" s="312"/>
      <c r="BR6" s="306"/>
      <c r="BS6" s="308"/>
      <c r="BT6" s="308"/>
      <c r="BU6" s="308"/>
      <c r="BV6" s="308"/>
      <c r="BW6" s="308"/>
      <c r="BX6" s="308"/>
      <c r="BY6" s="308"/>
      <c r="BZ6" s="308"/>
      <c r="CA6" s="308"/>
      <c r="CB6" s="308"/>
      <c r="CC6" s="308"/>
      <c r="CD6" s="308"/>
      <c r="CE6" s="308"/>
      <c r="CF6" s="308"/>
      <c r="CG6" s="308"/>
      <c r="CH6" s="308"/>
      <c r="CI6" s="308"/>
      <c r="CJ6" s="308"/>
      <c r="CK6" s="308"/>
      <c r="CL6" s="305"/>
      <c r="CM6" s="312"/>
      <c r="CN6" s="306"/>
      <c r="CO6" s="308"/>
      <c r="CP6" s="308"/>
      <c r="CQ6" s="308"/>
      <c r="CR6" s="308"/>
      <c r="CS6" s="308"/>
      <c r="CT6" s="305"/>
      <c r="CU6" s="312"/>
      <c r="CV6" s="306"/>
      <c r="CW6" s="308"/>
      <c r="CX6" s="308"/>
      <c r="CY6" s="308"/>
      <c r="CZ6" s="308"/>
      <c r="DA6" s="308"/>
      <c r="DB6" s="308"/>
      <c r="DC6" s="308"/>
      <c r="DD6" s="308"/>
      <c r="DE6" s="308"/>
      <c r="DF6" s="305"/>
      <c r="DG6" s="312"/>
      <c r="DH6" s="306"/>
      <c r="DI6" s="308"/>
      <c r="DJ6" s="308"/>
      <c r="DK6" s="305"/>
      <c r="DL6" s="312"/>
      <c r="DM6" s="306"/>
      <c r="DN6" s="308"/>
      <c r="DO6" s="308"/>
      <c r="DP6" s="305"/>
      <c r="DQ6" s="312"/>
      <c r="DR6" s="306"/>
      <c r="DS6" s="308"/>
      <c r="DT6" s="308"/>
      <c r="DU6" s="305"/>
      <c r="DV6" s="312"/>
      <c r="DW6" s="306"/>
      <c r="DX6" s="308"/>
      <c r="DY6" s="308"/>
      <c r="DZ6" s="305"/>
      <c r="EA6" s="284"/>
      <c r="EB6" s="306"/>
      <c r="EC6" s="308"/>
      <c r="ED6" s="308"/>
      <c r="EE6" s="305"/>
      <c r="EF6" s="284"/>
      <c r="EG6" s="306"/>
      <c r="EH6" s="308"/>
      <c r="EI6" s="308"/>
      <c r="EJ6" s="305"/>
      <c r="EK6" s="284"/>
      <c r="EL6" s="306"/>
      <c r="EM6" s="308"/>
      <c r="EN6" s="308"/>
      <c r="EO6" s="305"/>
      <c r="EP6" s="201"/>
      <c r="FF6" s="228"/>
      <c r="FG6" s="281"/>
      <c r="FH6" s="281"/>
      <c r="FI6" s="281"/>
      <c r="FJ6" s="281"/>
      <c r="FK6" s="281"/>
      <c r="FL6" s="281"/>
    </row>
    <row r="7" spans="1:168" ht="13.95" customHeight="1" outlineLevel="1" x14ac:dyDescent="0.25">
      <c r="A7" s="494"/>
      <c r="C7" s="9"/>
      <c r="D7" s="613"/>
      <c r="E7" s="613"/>
      <c r="F7" s="613"/>
      <c r="G7" s="613"/>
      <c r="H7" s="613"/>
      <c r="I7" s="613"/>
      <c r="J7" s="613"/>
      <c r="K7" s="196"/>
      <c r="Q7" s="1"/>
      <c r="R7" s="8"/>
      <c r="X7" s="8"/>
      <c r="AM7" s="1"/>
      <c r="AN7" s="1"/>
      <c r="AO7" s="228"/>
      <c r="AP7" s="228"/>
      <c r="AQ7" s="228"/>
      <c r="AR7" s="1"/>
      <c r="AS7" s="1"/>
      <c r="AT7" s="1"/>
      <c r="AU7" s="1"/>
      <c r="AV7" s="1"/>
      <c r="AW7" s="1"/>
      <c r="AX7" s="1"/>
      <c r="AY7" s="1"/>
      <c r="AZ7" s="1"/>
      <c r="BA7" s="1"/>
      <c r="BB7" s="1"/>
      <c r="BC7" s="1"/>
      <c r="BD7" s="1"/>
      <c r="BE7" s="1"/>
      <c r="BF7" s="1"/>
      <c r="BG7" s="1"/>
      <c r="BH7" s="1"/>
      <c r="BI7" s="306"/>
      <c r="BJ7" s="308"/>
      <c r="BK7" s="308"/>
      <c r="BL7" s="308"/>
      <c r="BM7" s="308"/>
      <c r="BN7" s="308"/>
      <c r="BO7" s="308"/>
      <c r="BP7" s="305"/>
      <c r="BQ7" s="312"/>
      <c r="BR7" s="306"/>
      <c r="BS7" s="308"/>
      <c r="BT7" s="308"/>
      <c r="BU7" s="308"/>
      <c r="BV7" s="308"/>
      <c r="BW7" s="308"/>
      <c r="BX7" s="308"/>
      <c r="BY7" s="308"/>
      <c r="BZ7" s="308"/>
      <c r="CA7" s="308"/>
      <c r="CB7" s="308"/>
      <c r="CC7" s="308"/>
      <c r="CD7" s="308"/>
      <c r="CE7" s="308"/>
      <c r="CF7" s="308"/>
      <c r="CG7" s="308"/>
      <c r="CH7" s="308"/>
      <c r="CI7" s="308"/>
      <c r="CJ7" s="308"/>
      <c r="CK7" s="308"/>
      <c r="CL7" s="305"/>
      <c r="CM7" s="312"/>
      <c r="CN7" s="306"/>
      <c r="CO7" s="308"/>
      <c r="CP7" s="308"/>
      <c r="CQ7" s="308"/>
      <c r="CR7" s="308"/>
      <c r="CS7" s="308"/>
      <c r="CT7" s="305"/>
      <c r="CU7" s="312"/>
      <c r="CV7" s="306"/>
      <c r="CW7" s="308"/>
      <c r="CX7" s="308"/>
      <c r="CY7" s="308"/>
      <c r="CZ7" s="308"/>
      <c r="DA7" s="308"/>
      <c r="DB7" s="308"/>
      <c r="DC7" s="308"/>
      <c r="DD7" s="308"/>
      <c r="DE7" s="308"/>
      <c r="DF7" s="305"/>
      <c r="DG7" s="312"/>
      <c r="DH7" s="306"/>
      <c r="DI7" s="308"/>
      <c r="DJ7" s="308"/>
      <c r="DK7" s="305"/>
      <c r="DL7" s="312"/>
      <c r="DM7" s="306"/>
      <c r="DN7" s="308"/>
      <c r="DO7" s="308"/>
      <c r="DP7" s="305"/>
      <c r="DQ7" s="312"/>
      <c r="DR7" s="306"/>
      <c r="DS7" s="308"/>
      <c r="DT7" s="308"/>
      <c r="DU7" s="305"/>
      <c r="DV7" s="312"/>
      <c r="DW7" s="306"/>
      <c r="DX7" s="308"/>
      <c r="DY7" s="308"/>
      <c r="DZ7" s="305"/>
      <c r="EA7" s="284"/>
      <c r="EB7" s="306"/>
      <c r="EC7" s="308"/>
      <c r="ED7" s="308"/>
      <c r="EE7" s="305"/>
      <c r="EF7" s="284"/>
      <c r="EG7" s="306"/>
      <c r="EH7" s="308"/>
      <c r="EI7" s="308"/>
      <c r="EJ7" s="305"/>
      <c r="EK7" s="284"/>
      <c r="EL7" s="306"/>
      <c r="EM7" s="308"/>
      <c r="EN7" s="308"/>
      <c r="EO7" s="305"/>
      <c r="EP7" s="201"/>
      <c r="FF7" s="228"/>
      <c r="FG7" s="281"/>
      <c r="FH7" s="281"/>
      <c r="FI7" s="281"/>
      <c r="FJ7" s="281"/>
      <c r="FK7" s="281"/>
      <c r="FL7" s="281"/>
    </row>
    <row r="8" spans="1:168" ht="15.75" customHeight="1" x14ac:dyDescent="0.25">
      <c r="A8" s="494"/>
      <c r="C8" s="614" t="str">
        <f>"Auditor's Summary of Results for this " &amp; dmyTopic</f>
        <v>Auditor's Summary of Results for this Topic</v>
      </c>
      <c r="D8" s="615"/>
      <c r="E8" s="615"/>
      <c r="F8" s="615"/>
      <c r="G8" s="615"/>
      <c r="H8" s="615"/>
      <c r="I8" s="615"/>
      <c r="J8" s="615"/>
      <c r="K8" s="190"/>
      <c r="Q8" s="1"/>
      <c r="R8" s="8"/>
      <c r="X8" s="8"/>
      <c r="AM8" s="1"/>
      <c r="AN8" s="1"/>
      <c r="AO8" s="228"/>
      <c r="AP8" s="228"/>
      <c r="AQ8" s="228"/>
      <c r="AR8" s="1"/>
      <c r="AS8" s="1"/>
      <c r="AT8" s="1"/>
      <c r="AU8" s="1"/>
      <c r="AV8" s="1"/>
      <c r="AW8" s="1"/>
      <c r="AX8" s="1"/>
      <c r="AY8" s="1"/>
      <c r="AZ8" s="1"/>
      <c r="BA8" s="1"/>
      <c r="BB8" s="1"/>
      <c r="BC8" s="1"/>
      <c r="BD8" s="1"/>
      <c r="BE8" s="1"/>
      <c r="BF8" s="1"/>
      <c r="BG8" s="1"/>
      <c r="BH8" s="1"/>
      <c r="BI8" s="306"/>
      <c r="BJ8" s="308"/>
      <c r="BK8" s="308"/>
      <c r="BL8" s="308"/>
      <c r="BM8" s="308"/>
      <c r="BN8" s="308"/>
      <c r="BO8" s="308"/>
      <c r="BP8" s="305"/>
      <c r="BQ8" s="312"/>
      <c r="BR8" s="306"/>
      <c r="BS8" s="308"/>
      <c r="BT8" s="308"/>
      <c r="BU8" s="308"/>
      <c r="BV8" s="308"/>
      <c r="BW8" s="308"/>
      <c r="BX8" s="308"/>
      <c r="BY8" s="308"/>
      <c r="BZ8" s="308"/>
      <c r="CA8" s="308"/>
      <c r="CB8" s="308"/>
      <c r="CC8" s="308"/>
      <c r="CD8" s="308"/>
      <c r="CE8" s="308"/>
      <c r="CF8" s="308"/>
      <c r="CG8" s="308"/>
      <c r="CH8" s="308"/>
      <c r="CI8" s="308"/>
      <c r="CJ8" s="308"/>
      <c r="CK8" s="308"/>
      <c r="CL8" s="305"/>
      <c r="CM8" s="312"/>
      <c r="CN8" s="306"/>
      <c r="CO8" s="308"/>
      <c r="CP8" s="308"/>
      <c r="CQ8" s="308"/>
      <c r="CR8" s="308"/>
      <c r="CS8" s="308"/>
      <c r="CT8" s="305"/>
      <c r="CU8" s="312"/>
      <c r="CV8" s="306"/>
      <c r="CW8" s="308"/>
      <c r="CX8" s="308"/>
      <c r="CY8" s="308"/>
      <c r="CZ8" s="308"/>
      <c r="DA8" s="308"/>
      <c r="DB8" s="308"/>
      <c r="DC8" s="308"/>
      <c r="DD8" s="308"/>
      <c r="DE8" s="308"/>
      <c r="DF8" s="305"/>
      <c r="DG8" s="312"/>
      <c r="DH8" s="306"/>
      <c r="DI8" s="308"/>
      <c r="DJ8" s="308"/>
      <c r="DK8" s="305"/>
      <c r="DL8" s="312"/>
      <c r="DM8" s="306"/>
      <c r="DN8" s="308"/>
      <c r="DO8" s="308"/>
      <c r="DP8" s="305"/>
      <c r="DQ8" s="312"/>
      <c r="DR8" s="306"/>
      <c r="DS8" s="308"/>
      <c r="DT8" s="308"/>
      <c r="DU8" s="305"/>
      <c r="DV8" s="312"/>
      <c r="DW8" s="306"/>
      <c r="DX8" s="308"/>
      <c r="DY8" s="308"/>
      <c r="DZ8" s="305"/>
      <c r="EA8" s="284"/>
      <c r="EB8" s="306"/>
      <c r="EC8" s="308"/>
      <c r="ED8" s="308"/>
      <c r="EE8" s="305"/>
      <c r="EF8" s="284"/>
      <c r="EG8" s="306"/>
      <c r="EH8" s="308"/>
      <c r="EI8" s="308"/>
      <c r="EJ8" s="305"/>
      <c r="EK8" s="284"/>
      <c r="EL8" s="306"/>
      <c r="EM8" s="308"/>
      <c r="EN8" s="308"/>
      <c r="EO8" s="305"/>
      <c r="EP8" s="201"/>
      <c r="FF8" s="228"/>
      <c r="FG8" s="281"/>
      <c r="FH8" s="281"/>
      <c r="FI8" s="281"/>
      <c r="FJ8" s="281"/>
      <c r="FK8" s="281"/>
      <c r="FL8" s="281"/>
    </row>
    <row r="9" spans="1:168" x14ac:dyDescent="0.25">
      <c r="A9" s="494"/>
      <c r="C9" s="152"/>
      <c r="D9" s="616"/>
      <c r="E9" s="616"/>
      <c r="F9" s="616"/>
      <c r="G9" s="616"/>
      <c r="H9" s="616"/>
      <c r="I9" s="616"/>
      <c r="J9" s="616"/>
      <c r="K9" s="192"/>
      <c r="Q9" s="1"/>
      <c r="R9" s="8"/>
      <c r="X9" s="8"/>
      <c r="AM9" s="1"/>
      <c r="AN9" s="1"/>
      <c r="AO9" s="228"/>
      <c r="AP9" s="228"/>
      <c r="AQ9" s="228"/>
      <c r="AR9" s="1"/>
      <c r="AS9" s="1"/>
      <c r="AT9" s="1"/>
      <c r="AU9" s="1"/>
      <c r="AV9" s="1"/>
      <c r="AW9" s="1"/>
      <c r="AX9" s="1"/>
      <c r="AY9" s="1"/>
      <c r="AZ9" s="1"/>
      <c r="BA9" s="1"/>
      <c r="BB9" s="1"/>
      <c r="BC9" s="1"/>
      <c r="BD9" s="1"/>
      <c r="BE9" s="1"/>
      <c r="BF9" s="1"/>
      <c r="BG9" s="1"/>
      <c r="BH9" s="1"/>
      <c r="BI9" s="306"/>
      <c r="BJ9" s="308"/>
      <c r="BK9" s="308"/>
      <c r="BL9" s="308"/>
      <c r="BM9" s="308"/>
      <c r="BN9" s="308"/>
      <c r="BO9" s="308"/>
      <c r="BP9" s="305"/>
      <c r="BQ9" s="312"/>
      <c r="BR9" s="306"/>
      <c r="BS9" s="308"/>
      <c r="BT9" s="308"/>
      <c r="BU9" s="308"/>
      <c r="BV9" s="308"/>
      <c r="BW9" s="308"/>
      <c r="BX9" s="308"/>
      <c r="BY9" s="308"/>
      <c r="BZ9" s="308"/>
      <c r="CA9" s="308"/>
      <c r="CB9" s="308"/>
      <c r="CC9" s="308"/>
      <c r="CD9" s="308"/>
      <c r="CE9" s="308"/>
      <c r="CF9" s="308"/>
      <c r="CG9" s="308"/>
      <c r="CH9" s="308"/>
      <c r="CI9" s="308"/>
      <c r="CJ9" s="308"/>
      <c r="CK9" s="308"/>
      <c r="CL9" s="305"/>
      <c r="CM9" s="312"/>
      <c r="CN9" s="306"/>
      <c r="CO9" s="308"/>
      <c r="CP9" s="308"/>
      <c r="CQ9" s="308"/>
      <c r="CR9" s="308"/>
      <c r="CS9" s="308"/>
      <c r="CT9" s="305"/>
      <c r="CU9" s="312"/>
      <c r="CV9" s="306"/>
      <c r="CW9" s="308"/>
      <c r="CX9" s="308"/>
      <c r="CY9" s="308"/>
      <c r="CZ9" s="308"/>
      <c r="DA9" s="308"/>
      <c r="DB9" s="308"/>
      <c r="DC9" s="308"/>
      <c r="DD9" s="308"/>
      <c r="DE9" s="308"/>
      <c r="DF9" s="305"/>
      <c r="DG9" s="312"/>
      <c r="DH9" s="306"/>
      <c r="DI9" s="308"/>
      <c r="DJ9" s="308"/>
      <c r="DK9" s="305"/>
      <c r="DL9" s="312"/>
      <c r="DM9" s="306"/>
      <c r="DN9" s="308"/>
      <c r="DO9" s="308"/>
      <c r="DP9" s="305"/>
      <c r="DQ9" s="312"/>
      <c r="DR9" s="306"/>
      <c r="DS9" s="308"/>
      <c r="DT9" s="308"/>
      <c r="DU9" s="305"/>
      <c r="DV9" s="312"/>
      <c r="DW9" s="306"/>
      <c r="DX9" s="308"/>
      <c r="DY9" s="308"/>
      <c r="DZ9" s="305"/>
      <c r="EA9" s="284"/>
      <c r="EB9" s="306"/>
      <c r="EC9" s="308"/>
      <c r="ED9" s="308"/>
      <c r="EE9" s="305"/>
      <c r="EF9" s="284"/>
      <c r="EG9" s="306"/>
      <c r="EH9" s="308"/>
      <c r="EI9" s="308"/>
      <c r="EJ9" s="305"/>
      <c r="EK9" s="284"/>
      <c r="EL9" s="306"/>
      <c r="EM9" s="308"/>
      <c r="EN9" s="308"/>
      <c r="EO9" s="305"/>
      <c r="EP9" s="201"/>
      <c r="FF9" s="228"/>
      <c r="FG9" s="281"/>
      <c r="FH9" s="281"/>
      <c r="FI9" s="281"/>
      <c r="FJ9" s="281"/>
      <c r="FK9" s="281"/>
      <c r="FL9" s="281"/>
    </row>
    <row r="10" spans="1:168" ht="12.75" customHeight="1" x14ac:dyDescent="0.25">
      <c r="A10" s="28" t="s">
        <v>546</v>
      </c>
      <c r="B10" s="214">
        <v>1</v>
      </c>
      <c r="C10" s="495"/>
      <c r="D10" s="618"/>
      <c r="E10" s="618"/>
      <c r="F10" s="618"/>
      <c r="G10" s="618"/>
      <c r="H10" s="618"/>
      <c r="I10" s="618"/>
      <c r="J10" s="618"/>
      <c r="K10" s="192"/>
      <c r="Q10" s="1"/>
      <c r="R10" s="8"/>
      <c r="X10" s="8"/>
      <c r="AM10" s="1"/>
      <c r="AN10" s="157">
        <f>D10</f>
        <v>0</v>
      </c>
      <c r="AO10" s="228"/>
      <c r="AP10" s="228"/>
      <c r="AQ10" s="228"/>
      <c r="AR10" s="1"/>
      <c r="AS10" s="1"/>
      <c r="AT10" s="1"/>
      <c r="AU10" s="1"/>
      <c r="AV10" s="1"/>
      <c r="AW10" s="1"/>
      <c r="AX10" s="1"/>
      <c r="AY10" s="1"/>
      <c r="AZ10" s="1"/>
      <c r="BA10" s="1"/>
      <c r="BB10" s="1"/>
      <c r="BC10" s="1"/>
      <c r="BD10" s="1"/>
      <c r="BE10" s="1"/>
      <c r="BF10" s="1"/>
      <c r="BG10" s="1"/>
      <c r="BH10" s="1"/>
      <c r="BI10" s="306"/>
      <c r="BJ10" s="308"/>
      <c r="BK10" s="308"/>
      <c r="BL10" s="308"/>
      <c r="BM10" s="308"/>
      <c r="BN10" s="308"/>
      <c r="BO10" s="308"/>
      <c r="BP10" s="305"/>
      <c r="BQ10" s="312"/>
      <c r="BR10" s="306"/>
      <c r="BS10" s="308"/>
      <c r="BT10" s="308"/>
      <c r="BU10" s="308"/>
      <c r="BV10" s="308"/>
      <c r="BW10" s="308"/>
      <c r="BX10" s="308"/>
      <c r="BY10" s="308"/>
      <c r="BZ10" s="308"/>
      <c r="CA10" s="308"/>
      <c r="CB10" s="308"/>
      <c r="CC10" s="308"/>
      <c r="CD10" s="308"/>
      <c r="CE10" s="308"/>
      <c r="CF10" s="308"/>
      <c r="CG10" s="308"/>
      <c r="CH10" s="308"/>
      <c r="CI10" s="308"/>
      <c r="CJ10" s="308"/>
      <c r="CK10" s="308"/>
      <c r="CL10" s="305"/>
      <c r="CM10" s="312"/>
      <c r="CN10" s="306"/>
      <c r="CO10" s="308"/>
      <c r="CP10" s="308"/>
      <c r="CQ10" s="308"/>
      <c r="CR10" s="308"/>
      <c r="CS10" s="308"/>
      <c r="CT10" s="305"/>
      <c r="CU10" s="312"/>
      <c r="CV10" s="306"/>
      <c r="CW10" s="308"/>
      <c r="CX10" s="308"/>
      <c r="CY10" s="308"/>
      <c r="CZ10" s="308"/>
      <c r="DA10" s="308"/>
      <c r="DB10" s="308"/>
      <c r="DC10" s="308"/>
      <c r="DD10" s="308"/>
      <c r="DE10" s="308"/>
      <c r="DF10" s="305"/>
      <c r="DG10" s="312"/>
      <c r="DH10" s="306"/>
      <c r="DI10" s="308"/>
      <c r="DJ10" s="308"/>
      <c r="DK10" s="305"/>
      <c r="DL10" s="312"/>
      <c r="DM10" s="306"/>
      <c r="DN10" s="308"/>
      <c r="DO10" s="308"/>
      <c r="DP10" s="305"/>
      <c r="DQ10" s="312"/>
      <c r="DR10" s="306"/>
      <c r="DS10" s="308"/>
      <c r="DT10" s="308"/>
      <c r="DU10" s="305"/>
      <c r="DV10" s="312"/>
      <c r="DW10" s="306"/>
      <c r="DX10" s="308"/>
      <c r="DY10" s="308"/>
      <c r="DZ10" s="305"/>
      <c r="EA10" s="284"/>
      <c r="EB10" s="306"/>
      <c r="EC10" s="308"/>
      <c r="ED10" s="308"/>
      <c r="EE10" s="305"/>
      <c r="EF10" s="284"/>
      <c r="EG10" s="306"/>
      <c r="EH10" s="308"/>
      <c r="EI10" s="308"/>
      <c r="EJ10" s="305"/>
      <c r="EK10" s="284"/>
      <c r="EL10" s="306"/>
      <c r="EM10" s="308"/>
      <c r="EN10" s="308"/>
      <c r="EO10" s="305"/>
      <c r="EP10" s="201"/>
      <c r="FF10" s="228"/>
      <c r="FG10" s="281"/>
      <c r="FH10" s="281"/>
      <c r="FI10" s="281"/>
      <c r="FJ10" s="281"/>
      <c r="FK10" s="281"/>
      <c r="FL10" s="281"/>
    </row>
    <row r="11" spans="1:168" ht="13.8" thickBot="1" x14ac:dyDescent="0.3">
      <c r="A11" s="494"/>
      <c r="C11" s="496"/>
      <c r="D11" s="619"/>
      <c r="E11" s="619"/>
      <c r="F11" s="619"/>
      <c r="G11" s="619"/>
      <c r="H11" s="619"/>
      <c r="I11" s="619"/>
      <c r="J11" s="619"/>
      <c r="K11" s="196"/>
      <c r="Q11" s="1"/>
      <c r="R11" s="158"/>
      <c r="X11" s="66" t="s">
        <v>636</v>
      </c>
      <c r="Y11" s="5" t="s">
        <v>637</v>
      </c>
      <c r="Z11" s="5" t="s">
        <v>297</v>
      </c>
      <c r="AA11" s="5" t="s">
        <v>291</v>
      </c>
      <c r="AB11" s="5" t="s">
        <v>638</v>
      </c>
      <c r="AC11" s="5" t="s">
        <v>639</v>
      </c>
      <c r="AD11" s="5"/>
      <c r="AE11" s="5"/>
      <c r="AF11" s="5"/>
      <c r="AG11" s="5"/>
      <c r="AH11" s="5"/>
      <c r="AI11" s="5"/>
      <c r="AJ11" s="5"/>
      <c r="AK11" s="5"/>
      <c r="AL11" s="5"/>
      <c r="AM11" s="1"/>
      <c r="AN11" s="1"/>
      <c r="AO11" s="228"/>
      <c r="AP11" s="228"/>
      <c r="AQ11" s="228"/>
      <c r="AR11" s="1"/>
      <c r="AS11" s="1"/>
      <c r="AT11" s="1"/>
      <c r="AU11" s="1"/>
      <c r="AV11" s="1"/>
      <c r="AW11" s="1"/>
      <c r="AX11" s="1"/>
      <c r="AY11" s="1"/>
      <c r="AZ11" s="1"/>
      <c r="BA11" s="1"/>
      <c r="BB11" s="1"/>
      <c r="BC11" s="1"/>
      <c r="BD11" s="1"/>
      <c r="BE11" s="1"/>
      <c r="BF11" s="1"/>
      <c r="BG11" s="1"/>
      <c r="BH11" s="1"/>
      <c r="BI11" s="306"/>
      <c r="BJ11" s="308"/>
      <c r="BK11" s="308"/>
      <c r="BL11" s="308"/>
      <c r="BM11" s="308"/>
      <c r="BN11" s="308"/>
      <c r="BO11" s="308"/>
      <c r="BP11" s="305"/>
      <c r="BQ11" s="312"/>
      <c r="BR11" s="306"/>
      <c r="BS11" s="308"/>
      <c r="BT11" s="308"/>
      <c r="BU11" s="308"/>
      <c r="BV11" s="308"/>
      <c r="BW11" s="308"/>
      <c r="BX11" s="308"/>
      <c r="BY11" s="308"/>
      <c r="BZ11" s="308"/>
      <c r="CA11" s="308"/>
      <c r="CB11" s="308"/>
      <c r="CC11" s="308"/>
      <c r="CD11" s="308"/>
      <c r="CE11" s="308"/>
      <c r="CF11" s="308"/>
      <c r="CG11" s="308"/>
      <c r="CH11" s="308"/>
      <c r="CI11" s="308"/>
      <c r="CJ11" s="308"/>
      <c r="CK11" s="308"/>
      <c r="CL11" s="305"/>
      <c r="CM11" s="312"/>
      <c r="CN11" s="306"/>
      <c r="CO11" s="308"/>
      <c r="CP11" s="308"/>
      <c r="CQ11" s="308"/>
      <c r="CR11" s="308"/>
      <c r="CS11" s="308"/>
      <c r="CT11" s="305"/>
      <c r="CU11" s="312"/>
      <c r="CV11" s="306"/>
      <c r="CW11" s="308"/>
      <c r="CX11" s="308"/>
      <c r="CY11" s="308"/>
      <c r="CZ11" s="308"/>
      <c r="DA11" s="308"/>
      <c r="DB11" s="308"/>
      <c r="DC11" s="308"/>
      <c r="DD11" s="308"/>
      <c r="DE11" s="308"/>
      <c r="DF11" s="305"/>
      <c r="DG11" s="312"/>
      <c r="DH11" s="306"/>
      <c r="DI11" s="308"/>
      <c r="DJ11" s="308"/>
      <c r="DK11" s="305"/>
      <c r="DL11" s="312"/>
      <c r="DM11" s="306"/>
      <c r="DN11" s="308"/>
      <c r="DO11" s="308"/>
      <c r="DP11" s="305"/>
      <c r="DQ11" s="312"/>
      <c r="DR11" s="306"/>
      <c r="DS11" s="308"/>
      <c r="DT11" s="308"/>
      <c r="DU11" s="305"/>
      <c r="DV11" s="312"/>
      <c r="DW11" s="306"/>
      <c r="DX11" s="308"/>
      <c r="DY11" s="308"/>
      <c r="DZ11" s="305"/>
      <c r="EA11" s="284"/>
      <c r="EB11" s="306"/>
      <c r="EC11" s="308"/>
      <c r="ED11" s="308"/>
      <c r="EE11" s="305"/>
      <c r="EF11" s="284"/>
      <c r="EG11" s="306"/>
      <c r="EH11" s="308"/>
      <c r="EI11" s="308"/>
      <c r="EJ11" s="305"/>
      <c r="EK11" s="284"/>
      <c r="EL11" s="306"/>
      <c r="EM11" s="308"/>
      <c r="EN11" s="308"/>
      <c r="EO11" s="305"/>
      <c r="EP11" s="201"/>
      <c r="FF11" s="228"/>
      <c r="FG11" s="281"/>
      <c r="FH11" s="281"/>
      <c r="FI11" s="281"/>
      <c r="FJ11" s="281"/>
      <c r="FK11" s="281"/>
      <c r="FL11" s="281"/>
    </row>
    <row r="12" spans="1:168" ht="15.75" customHeight="1" thickBot="1" x14ac:dyDescent="0.3">
      <c r="A12" s="497" t="s">
        <v>640</v>
      </c>
      <c r="C12" s="602" t="s">
        <v>641</v>
      </c>
      <c r="D12" s="603"/>
      <c r="E12" s="603"/>
      <c r="F12" s="245"/>
      <c r="G12" s="246"/>
      <c r="H12" s="242" t="s">
        <v>297</v>
      </c>
      <c r="I12" s="178" t="s">
        <v>291</v>
      </c>
      <c r="J12" s="120" t="s">
        <v>642</v>
      </c>
      <c r="K12" s="121"/>
      <c r="Q12" s="1"/>
      <c r="R12" s="4" t="s">
        <v>636</v>
      </c>
      <c r="S12" s="64" t="s">
        <v>637</v>
      </c>
      <c r="T12" s="64" t="s">
        <v>297</v>
      </c>
      <c r="U12" s="64" t="s">
        <v>291</v>
      </c>
      <c r="V12" s="64" t="s">
        <v>638</v>
      </c>
      <c r="W12" s="65"/>
      <c r="X12" s="4">
        <f t="shared" ref="X12:AC12" si="3">SUM(X13:X16)</f>
        <v>0</v>
      </c>
      <c r="Y12" s="4">
        <f t="shared" si="3"/>
        <v>0</v>
      </c>
      <c r="Z12" s="4">
        <f t="shared" si="3"/>
        <v>0</v>
      </c>
      <c r="AA12" s="4">
        <f t="shared" si="3"/>
        <v>0</v>
      </c>
      <c r="AB12" s="4">
        <f t="shared" si="3"/>
        <v>0</v>
      </c>
      <c r="AC12" s="4">
        <f t="shared" si="3"/>
        <v>0</v>
      </c>
      <c r="AD12" s="144"/>
      <c r="AE12" s="144"/>
      <c r="AF12" s="144"/>
      <c r="AG12" s="144"/>
      <c r="AH12" s="144"/>
      <c r="AI12" s="144"/>
      <c r="AJ12" s="144"/>
      <c r="AK12" s="144"/>
      <c r="AL12" s="144"/>
      <c r="AM12" s="1"/>
      <c r="AN12" s="1"/>
      <c r="AO12" s="252" t="s">
        <v>643</v>
      </c>
      <c r="AP12" s="252" t="s">
        <v>644</v>
      </c>
      <c r="AQ12" s="252" t="s">
        <v>645</v>
      </c>
      <c r="AR12" s="147" t="s">
        <v>646</v>
      </c>
      <c r="AS12" s="147" t="s">
        <v>320</v>
      </c>
      <c r="AT12" s="147" t="s">
        <v>647</v>
      </c>
      <c r="AU12" s="1"/>
      <c r="AV12" s="1" t="s">
        <v>719</v>
      </c>
      <c r="AW12" s="1"/>
      <c r="AX12" s="1"/>
      <c r="AY12" s="1"/>
      <c r="AZ12" s="1"/>
      <c r="BA12" s="1"/>
      <c r="BB12" s="1"/>
      <c r="BC12" s="1"/>
      <c r="BD12" s="1"/>
      <c r="BE12" s="1"/>
      <c r="BF12" s="1"/>
      <c r="BG12" s="1"/>
      <c r="BH12" s="1"/>
      <c r="BI12" s="306"/>
      <c r="BJ12" s="308"/>
      <c r="BK12" s="308"/>
      <c r="BL12" s="308"/>
      <c r="BM12" s="308"/>
      <c r="BN12" s="308"/>
      <c r="BO12" s="308"/>
      <c r="BP12" s="305"/>
      <c r="BQ12" s="312"/>
      <c r="BR12" s="306"/>
      <c r="BS12" s="308"/>
      <c r="BT12" s="308"/>
      <c r="BU12" s="308"/>
      <c r="BV12" s="308"/>
      <c r="BW12" s="308"/>
      <c r="BX12" s="308"/>
      <c r="BY12" s="308"/>
      <c r="BZ12" s="308"/>
      <c r="CA12" s="308"/>
      <c r="CB12" s="308"/>
      <c r="CC12" s="308"/>
      <c r="CD12" s="308"/>
      <c r="CE12" s="308"/>
      <c r="CF12" s="308"/>
      <c r="CG12" s="308"/>
      <c r="CH12" s="308"/>
      <c r="CI12" s="308"/>
      <c r="CJ12" s="308"/>
      <c r="CK12" s="308"/>
      <c r="CL12" s="305"/>
      <c r="CM12" s="312"/>
      <c r="CN12" s="306"/>
      <c r="CO12" s="308"/>
      <c r="CP12" s="308"/>
      <c r="CQ12" s="308"/>
      <c r="CR12" s="308"/>
      <c r="CS12" s="308"/>
      <c r="CT12" s="305"/>
      <c r="CU12" s="312"/>
      <c r="CV12" s="306"/>
      <c r="CW12" s="308"/>
      <c r="CX12" s="308"/>
      <c r="CY12" s="308"/>
      <c r="CZ12" s="308"/>
      <c r="DA12" s="308"/>
      <c r="DB12" s="308"/>
      <c r="DC12" s="308"/>
      <c r="DD12" s="308"/>
      <c r="DE12" s="308"/>
      <c r="DF12" s="305"/>
      <c r="DG12" s="312"/>
      <c r="DH12" s="306"/>
      <c r="DI12" s="308"/>
      <c r="DJ12" s="308"/>
      <c r="DK12" s="305"/>
      <c r="DL12" s="312"/>
      <c r="DM12" s="306"/>
      <c r="DN12" s="308"/>
      <c r="DO12" s="308"/>
      <c r="DP12" s="305"/>
      <c r="DQ12" s="312"/>
      <c r="DR12" s="306"/>
      <c r="DS12" s="308"/>
      <c r="DT12" s="308"/>
      <c r="DU12" s="305"/>
      <c r="DV12" s="312"/>
      <c r="DW12" s="306"/>
      <c r="DX12" s="308"/>
      <c r="DY12" s="308"/>
      <c r="DZ12" s="305"/>
      <c r="EA12" s="284"/>
      <c r="EB12" s="306"/>
      <c r="EC12" s="308"/>
      <c r="ED12" s="308"/>
      <c r="EE12" s="305"/>
      <c r="EF12" s="284"/>
      <c r="EG12" s="306"/>
      <c r="EH12" s="308"/>
      <c r="EI12" s="308"/>
      <c r="EJ12" s="305"/>
      <c r="EK12" s="284"/>
      <c r="EL12" s="306"/>
      <c r="EM12" s="308"/>
      <c r="EN12" s="308"/>
      <c r="EO12" s="305"/>
      <c r="EP12" s="201"/>
      <c r="FF12" s="228"/>
      <c r="FG12" s="281"/>
      <c r="FH12" s="281"/>
      <c r="FI12" s="281"/>
      <c r="FJ12" s="281"/>
      <c r="FK12" s="281"/>
      <c r="FL12" s="281"/>
    </row>
    <row r="13" spans="1:168" ht="13.95" customHeight="1" x14ac:dyDescent="0.25">
      <c r="A13" s="28"/>
      <c r="C13" s="501"/>
      <c r="D13" s="502"/>
      <c r="E13" s="503"/>
      <c r="F13" s="62"/>
      <c r="G13" s="97"/>
      <c r="H13" s="243"/>
      <c r="I13" s="179"/>
      <c r="J13" s="62"/>
      <c r="K13" s="97"/>
      <c r="Q13" s="1"/>
      <c r="R13" s="11"/>
      <c r="S13" s="8"/>
      <c r="T13" s="8"/>
      <c r="U13" s="8"/>
      <c r="V13" s="122"/>
      <c r="W13" s="65"/>
      <c r="X13" s="11"/>
      <c r="Y13" s="8"/>
      <c r="Z13" s="8"/>
      <c r="AA13" s="8"/>
      <c r="AB13" s="8"/>
      <c r="AC13" s="12"/>
      <c r="AD13" s="8"/>
      <c r="AE13" s="8"/>
      <c r="AF13" s="8"/>
      <c r="AG13" s="8"/>
      <c r="AH13" s="8"/>
      <c r="AI13" s="8"/>
      <c r="AJ13" s="8"/>
      <c r="AK13" s="8"/>
      <c r="AL13" s="8"/>
      <c r="AM13" s="1"/>
      <c r="AN13" s="1"/>
      <c r="AO13" s="228"/>
      <c r="AP13" s="228"/>
      <c r="AQ13" s="228"/>
      <c r="AR13" s="1"/>
      <c r="AS13" s="1"/>
      <c r="AT13" s="1"/>
      <c r="AU13" s="1"/>
      <c r="AV13" s="1"/>
      <c r="AW13" s="1"/>
      <c r="AX13" s="1"/>
      <c r="AY13" s="1"/>
      <c r="AZ13" s="1"/>
      <c r="BA13" s="1"/>
      <c r="BB13" s="1"/>
      <c r="BC13" s="1"/>
      <c r="BD13" s="1"/>
      <c r="BE13" s="1"/>
      <c r="BF13" s="1"/>
      <c r="BG13" s="1"/>
      <c r="BH13" s="1"/>
      <c r="BI13" s="306"/>
      <c r="BJ13" s="308"/>
      <c r="BK13" s="308"/>
      <c r="BL13" s="308"/>
      <c r="BM13" s="308"/>
      <c r="BN13" s="308"/>
      <c r="BO13" s="308"/>
      <c r="BP13" s="305"/>
      <c r="BQ13" s="312"/>
      <c r="BR13" s="306"/>
      <c r="BS13" s="308"/>
      <c r="BT13" s="308"/>
      <c r="BU13" s="308"/>
      <c r="BV13" s="308"/>
      <c r="BW13" s="308"/>
      <c r="BX13" s="308"/>
      <c r="BY13" s="308"/>
      <c r="BZ13" s="308"/>
      <c r="CA13" s="308"/>
      <c r="CB13" s="308"/>
      <c r="CC13" s="308"/>
      <c r="CD13" s="308"/>
      <c r="CE13" s="308"/>
      <c r="CF13" s="308"/>
      <c r="CG13" s="308"/>
      <c r="CH13" s="308"/>
      <c r="CI13" s="308"/>
      <c r="CJ13" s="308"/>
      <c r="CK13" s="308"/>
      <c r="CL13" s="305"/>
      <c r="CM13" s="312"/>
      <c r="CN13" s="306"/>
      <c r="CO13" s="308"/>
      <c r="CP13" s="308"/>
      <c r="CQ13" s="308"/>
      <c r="CR13" s="308"/>
      <c r="CS13" s="308"/>
      <c r="CT13" s="305"/>
      <c r="CU13" s="312"/>
      <c r="CV13" s="306"/>
      <c r="CW13" s="308"/>
      <c r="CX13" s="308"/>
      <c r="CY13" s="308"/>
      <c r="CZ13" s="308"/>
      <c r="DA13" s="308"/>
      <c r="DB13" s="308"/>
      <c r="DC13" s="308"/>
      <c r="DD13" s="308"/>
      <c r="DE13" s="308"/>
      <c r="DF13" s="305"/>
      <c r="DG13" s="312"/>
      <c r="DH13" s="306"/>
      <c r="DI13" s="308"/>
      <c r="DJ13" s="308"/>
      <c r="DK13" s="305"/>
      <c r="DL13" s="312"/>
      <c r="DM13" s="306"/>
      <c r="DN13" s="308"/>
      <c r="DO13" s="308"/>
      <c r="DP13" s="305"/>
      <c r="DQ13" s="312"/>
      <c r="DR13" s="306"/>
      <c r="DS13" s="308"/>
      <c r="DT13" s="308"/>
      <c r="DU13" s="305"/>
      <c r="DV13" s="312"/>
      <c r="DW13" s="306"/>
      <c r="DX13" s="308"/>
      <c r="DY13" s="308"/>
      <c r="DZ13" s="305"/>
      <c r="EA13" s="284"/>
      <c r="EB13" s="306"/>
      <c r="EC13" s="308"/>
      <c r="ED13" s="308"/>
      <c r="EE13" s="305"/>
      <c r="EF13" s="284"/>
      <c r="EG13" s="306"/>
      <c r="EH13" s="308"/>
      <c r="EI13" s="308"/>
      <c r="EJ13" s="305"/>
      <c r="EK13" s="284"/>
      <c r="EL13" s="306"/>
      <c r="EM13" s="308"/>
      <c r="EN13" s="308"/>
      <c r="EO13" s="305"/>
      <c r="EP13" s="201"/>
      <c r="FF13" s="228"/>
      <c r="FG13" s="281"/>
      <c r="FH13" s="281"/>
      <c r="FI13" s="281"/>
      <c r="FJ13" s="281"/>
      <c r="FK13" s="281"/>
      <c r="FL13" s="281"/>
    </row>
    <row r="14" spans="1:168" x14ac:dyDescent="0.25">
      <c r="A14" s="28"/>
      <c r="B14" s="214">
        <v>0</v>
      </c>
      <c r="C14" s="501"/>
      <c r="D14" s="502" t="str">
        <f>"No Findings have been identified for this " &amp; dmyTopic &amp; " at this time."</f>
        <v>No Findings have been identified for this Topic at this time.</v>
      </c>
      <c r="E14" s="503"/>
      <c r="G14" s="192"/>
      <c r="H14" s="244"/>
      <c r="I14" s="180"/>
      <c r="K14" s="192"/>
      <c r="Q14" s="1"/>
      <c r="R14" s="11"/>
      <c r="S14" s="8"/>
      <c r="T14" s="8"/>
      <c r="U14" s="8"/>
      <c r="V14" s="122"/>
      <c r="W14" s="65"/>
      <c r="X14" s="11"/>
      <c r="Y14" s="8"/>
      <c r="Z14" s="8"/>
      <c r="AA14" s="8"/>
      <c r="AB14" s="8"/>
      <c r="AC14" s="12"/>
      <c r="AD14" s="8"/>
      <c r="AE14" s="8"/>
      <c r="AF14" s="8"/>
      <c r="AG14" s="8"/>
      <c r="AH14" s="8"/>
      <c r="AI14" s="8"/>
      <c r="AJ14" s="8"/>
      <c r="AK14" s="8"/>
      <c r="AL14" s="8"/>
      <c r="AM14" s="1"/>
      <c r="AN14" s="1"/>
      <c r="AO14" s="228"/>
      <c r="AP14" s="228"/>
      <c r="AQ14" s="228"/>
      <c r="AR14" s="228"/>
      <c r="AS14" s="1"/>
      <c r="AT14" s="228"/>
      <c r="AU14" s="228"/>
      <c r="AV14" s="147"/>
      <c r="AW14" s="1"/>
      <c r="AX14" s="147"/>
      <c r="AY14" s="1"/>
      <c r="AZ14" s="147"/>
      <c r="BA14" s="147"/>
      <c r="BB14" s="147"/>
      <c r="BC14" s="1"/>
      <c r="BD14" s="147"/>
      <c r="BE14" s="1"/>
      <c r="BF14" s="147"/>
      <c r="BG14" s="1"/>
      <c r="BH14" s="1"/>
      <c r="BI14" s="306"/>
      <c r="BJ14" s="308"/>
      <c r="BK14" s="308"/>
      <c r="BL14" s="308"/>
      <c r="BM14" s="308"/>
      <c r="BN14" s="308"/>
      <c r="BO14" s="308"/>
      <c r="BP14" s="305"/>
      <c r="BQ14" s="312"/>
      <c r="BR14" s="306"/>
      <c r="BS14" s="308"/>
      <c r="BT14" s="308"/>
      <c r="BU14" s="308"/>
      <c r="BV14" s="308"/>
      <c r="BW14" s="308"/>
      <c r="BX14" s="308"/>
      <c r="BY14" s="308"/>
      <c r="BZ14" s="308"/>
      <c r="CA14" s="308"/>
      <c r="CB14" s="308"/>
      <c r="CC14" s="308"/>
      <c r="CD14" s="308"/>
      <c r="CE14" s="308"/>
      <c r="CF14" s="308"/>
      <c r="CG14" s="308"/>
      <c r="CH14" s="308"/>
      <c r="CI14" s="308"/>
      <c r="CJ14" s="308"/>
      <c r="CK14" s="308"/>
      <c r="CL14" s="305"/>
      <c r="CM14" s="312"/>
      <c r="CN14" s="306"/>
      <c r="CO14" s="308"/>
      <c r="CP14" s="308"/>
      <c r="CQ14" s="308"/>
      <c r="CR14" s="308"/>
      <c r="CS14" s="308"/>
      <c r="CT14" s="305"/>
      <c r="CU14" s="312"/>
      <c r="CV14" s="306"/>
      <c r="CW14" s="308"/>
      <c r="CX14" s="308"/>
      <c r="CY14" s="308"/>
      <c r="CZ14" s="308"/>
      <c r="DA14" s="308"/>
      <c r="DB14" s="308"/>
      <c r="DC14" s="308"/>
      <c r="DD14" s="308"/>
      <c r="DE14" s="308"/>
      <c r="DF14" s="305"/>
      <c r="DG14" s="312"/>
      <c r="DH14" s="306"/>
      <c r="DI14" s="308"/>
      <c r="DJ14" s="308"/>
      <c r="DK14" s="305"/>
      <c r="DL14" s="312"/>
      <c r="DM14" s="306"/>
      <c r="DN14" s="308"/>
      <c r="DO14" s="308"/>
      <c r="DP14" s="305"/>
      <c r="DQ14" s="312"/>
      <c r="DR14" s="306"/>
      <c r="DS14" s="308"/>
      <c r="DT14" s="308"/>
      <c r="DU14" s="305"/>
      <c r="DV14" s="312"/>
      <c r="DW14" s="306"/>
      <c r="DX14" s="308"/>
      <c r="DY14" s="308"/>
      <c r="DZ14" s="305"/>
      <c r="EA14" s="284"/>
      <c r="EB14" s="306"/>
      <c r="EC14" s="308"/>
      <c r="ED14" s="308"/>
      <c r="EE14" s="305"/>
      <c r="EF14" s="284"/>
      <c r="EG14" s="306"/>
      <c r="EH14" s="308"/>
      <c r="EI14" s="308"/>
      <c r="EJ14" s="305"/>
      <c r="EK14" s="284"/>
      <c r="EL14" s="306"/>
      <c r="EM14" s="308"/>
      <c r="EN14" s="308"/>
      <c r="EO14" s="305"/>
      <c r="EP14" s="201"/>
      <c r="FF14" s="228"/>
      <c r="FG14" s="281"/>
      <c r="FH14" s="281"/>
      <c r="FI14" s="281"/>
      <c r="FJ14" s="281"/>
      <c r="FK14" s="281"/>
      <c r="FL14" s="281"/>
    </row>
    <row r="15" spans="1:168" ht="13.8" thickBot="1" x14ac:dyDescent="0.3">
      <c r="A15" s="28"/>
      <c r="C15" s="501"/>
      <c r="D15" s="502"/>
      <c r="E15" s="503"/>
      <c r="F15" s="87"/>
      <c r="G15" s="196"/>
      <c r="H15" s="244"/>
      <c r="I15" s="180"/>
      <c r="K15" s="192"/>
      <c r="Q15" s="1"/>
      <c r="R15" s="11"/>
      <c r="S15" s="8"/>
      <c r="T15" s="8"/>
      <c r="U15" s="8"/>
      <c r="V15" s="122"/>
      <c r="W15" s="65"/>
      <c r="X15" s="11"/>
      <c r="Y15" s="8"/>
      <c r="Z15" s="8"/>
      <c r="AA15" s="8"/>
      <c r="AB15" s="8"/>
      <c r="AC15" s="12"/>
      <c r="AD15" s="8"/>
      <c r="AE15" s="8"/>
      <c r="AF15" s="8"/>
      <c r="AG15" s="8"/>
      <c r="AH15" s="8"/>
      <c r="AI15" s="8"/>
      <c r="AJ15" s="8"/>
      <c r="AK15" s="8"/>
      <c r="AL15" s="8"/>
      <c r="AM15" s="1"/>
      <c r="AN15" s="1"/>
      <c r="AO15" s="228"/>
      <c r="AP15" s="228"/>
      <c r="AQ15" s="228"/>
      <c r="AR15" s="228"/>
      <c r="AS15" s="1"/>
      <c r="AT15" s="228"/>
      <c r="AU15" s="228"/>
      <c r="AV15" s="147"/>
      <c r="AW15" s="1"/>
      <c r="AX15" s="147"/>
      <c r="AY15" s="1"/>
      <c r="AZ15" s="147"/>
      <c r="BA15" s="1"/>
      <c r="BB15" s="147"/>
      <c r="BC15" s="1"/>
      <c r="BD15" s="147"/>
      <c r="BE15" s="1"/>
      <c r="BF15" s="147"/>
      <c r="BG15" s="1"/>
      <c r="BH15" s="1"/>
      <c r="BI15" s="309"/>
      <c r="BJ15" s="310"/>
      <c r="BK15" s="310"/>
      <c r="BL15" s="310"/>
      <c r="BM15" s="310"/>
      <c r="BN15" s="310"/>
      <c r="BO15" s="310"/>
      <c r="BP15" s="311"/>
      <c r="BQ15" s="312"/>
      <c r="BR15" s="309"/>
      <c r="BS15" s="310"/>
      <c r="BT15" s="310"/>
      <c r="BU15" s="310"/>
      <c r="BV15" s="310"/>
      <c r="BW15" s="310"/>
      <c r="BX15" s="310"/>
      <c r="BY15" s="310"/>
      <c r="BZ15" s="310"/>
      <c r="CA15" s="310"/>
      <c r="CB15" s="310"/>
      <c r="CC15" s="310"/>
      <c r="CD15" s="310"/>
      <c r="CE15" s="310"/>
      <c r="CF15" s="310"/>
      <c r="CG15" s="310"/>
      <c r="CH15" s="310"/>
      <c r="CI15" s="310"/>
      <c r="CJ15" s="310"/>
      <c r="CK15" s="310"/>
      <c r="CL15" s="311"/>
      <c r="CM15" s="312"/>
      <c r="CN15" s="309"/>
      <c r="CO15" s="310"/>
      <c r="CP15" s="310"/>
      <c r="CQ15" s="310"/>
      <c r="CR15" s="310"/>
      <c r="CS15" s="310"/>
      <c r="CT15" s="311"/>
      <c r="CU15" s="312"/>
      <c r="CV15" s="309"/>
      <c r="CW15" s="310"/>
      <c r="CX15" s="310"/>
      <c r="CY15" s="310"/>
      <c r="CZ15" s="310"/>
      <c r="DA15" s="310"/>
      <c r="DB15" s="310"/>
      <c r="DC15" s="310"/>
      <c r="DD15" s="310"/>
      <c r="DE15" s="310"/>
      <c r="DF15" s="311"/>
      <c r="DG15" s="312"/>
      <c r="DH15" s="309"/>
      <c r="DI15" s="310"/>
      <c r="DJ15" s="310"/>
      <c r="DK15" s="311"/>
      <c r="DL15" s="312"/>
      <c r="DM15" s="309"/>
      <c r="DN15" s="310"/>
      <c r="DO15" s="310"/>
      <c r="DP15" s="311"/>
      <c r="DQ15" s="312"/>
      <c r="DR15" s="309"/>
      <c r="DS15" s="310"/>
      <c r="DT15" s="310"/>
      <c r="DU15" s="311"/>
      <c r="DV15" s="312"/>
      <c r="DW15" s="309"/>
      <c r="DX15" s="310"/>
      <c r="DY15" s="310"/>
      <c r="DZ15" s="311"/>
      <c r="EA15" s="284"/>
      <c r="EB15" s="309"/>
      <c r="EC15" s="310"/>
      <c r="ED15" s="310"/>
      <c r="EE15" s="311"/>
      <c r="EF15" s="284"/>
      <c r="EG15" s="309"/>
      <c r="EH15" s="310"/>
      <c r="EI15" s="310"/>
      <c r="EJ15" s="311"/>
      <c r="EK15" s="284"/>
      <c r="EL15" s="309"/>
      <c r="EM15" s="310"/>
      <c r="EN15" s="310"/>
      <c r="EO15" s="311"/>
      <c r="EP15" s="201"/>
      <c r="FF15" s="228"/>
      <c r="FG15" s="281"/>
      <c r="FH15" s="281"/>
      <c r="FI15" s="281"/>
      <c r="FJ15" s="281"/>
      <c r="FK15" s="281"/>
      <c r="FL15" s="281"/>
    </row>
    <row r="16" spans="1:168" ht="15.75" customHeight="1" thickBot="1" x14ac:dyDescent="0.3">
      <c r="A16" s="497" t="s">
        <v>640</v>
      </c>
      <c r="B16" s="215">
        <v>1</v>
      </c>
      <c r="C16" s="614" t="s">
        <v>649</v>
      </c>
      <c r="D16" s="615"/>
      <c r="E16" s="620"/>
      <c r="F16" s="621" t="s">
        <v>650</v>
      </c>
      <c r="G16" s="622"/>
      <c r="H16" s="622"/>
      <c r="I16" s="623"/>
      <c r="J16" s="193" t="s">
        <v>651</v>
      </c>
      <c r="K16" s="194"/>
      <c r="L16" s="194" t="s">
        <v>652</v>
      </c>
      <c r="M16" s="194" t="s">
        <v>653</v>
      </c>
      <c r="N16" s="10" t="s">
        <v>654</v>
      </c>
      <c r="O16" s="10" t="s">
        <v>655</v>
      </c>
      <c r="Q16" s="1"/>
      <c r="R16" s="39"/>
      <c r="S16" s="40"/>
      <c r="T16" s="40"/>
      <c r="U16" s="40"/>
      <c r="V16" s="41"/>
      <c r="W16" s="65"/>
      <c r="X16" s="39"/>
      <c r="Y16" s="40"/>
      <c r="Z16" s="40"/>
      <c r="AA16" s="40"/>
      <c r="AB16" s="41"/>
      <c r="AC16" s="41"/>
      <c r="AE16" s="123" t="s">
        <v>656</v>
      </c>
      <c r="AF16" s="123" t="s">
        <v>657</v>
      </c>
      <c r="AG16" s="123" t="s">
        <v>658</v>
      </c>
      <c r="AH16" s="123" t="s">
        <v>659</v>
      </c>
      <c r="AJ16" s="64" t="s">
        <v>584</v>
      </c>
      <c r="AK16" s="164" t="s">
        <v>660</v>
      </c>
      <c r="AL16" s="165" t="s">
        <v>661</v>
      </c>
      <c r="AM16" s="147"/>
      <c r="AN16" s="1"/>
      <c r="AO16" s="1"/>
      <c r="AP16" s="228"/>
      <c r="AQ16" s="228"/>
      <c r="AR16" s="228"/>
      <c r="AS16" s="1"/>
      <c r="AT16" s="504"/>
      <c r="AU16" s="231" t="str">
        <f>IF(D16&lt;&gt;0,D16,"")</f>
        <v/>
      </c>
      <c r="AV16" s="505" t="s">
        <v>573</v>
      </c>
      <c r="AW16" s="506"/>
      <c r="AX16" s="505" t="s">
        <v>662</v>
      </c>
      <c r="AY16" s="506"/>
      <c r="AZ16" s="505" t="s">
        <v>575</v>
      </c>
      <c r="BA16" s="506"/>
      <c r="BB16" s="505" t="s">
        <v>576</v>
      </c>
      <c r="BC16" s="506"/>
      <c r="BD16" s="505" t="s">
        <v>577</v>
      </c>
      <c r="BE16" s="506"/>
      <c r="BF16" s="505" t="s">
        <v>578</v>
      </c>
      <c r="BG16" s="506"/>
      <c r="BH16" s="1"/>
      <c r="BI16" s="265">
        <f ca="1">'Master Control'!AA47</f>
        <v>0</v>
      </c>
      <c r="BJ16" s="266" t="str">
        <f>Filter_Business_Line_Main</f>
        <v>(select)</v>
      </c>
      <c r="BK16" s="267"/>
      <c r="BL16" s="267"/>
      <c r="BM16" s="267"/>
      <c r="BN16" s="267"/>
      <c r="BO16" s="267"/>
      <c r="BP16" s="267"/>
      <c r="BQ16" s="274"/>
      <c r="BR16" s="265">
        <f ca="1">'Master Control'!AJ47</f>
        <v>0</v>
      </c>
      <c r="BS16" s="275" t="str">
        <f>Filter_Business_Line_Sub</f>
        <v>(none)</v>
      </c>
      <c r="BT16" s="274"/>
      <c r="BU16" s="274"/>
      <c r="BV16" s="274"/>
      <c r="BW16" s="274"/>
      <c r="BX16" s="274"/>
      <c r="BY16" s="274"/>
      <c r="BZ16" s="274"/>
      <c r="CA16" s="274"/>
      <c r="CB16" s="274"/>
      <c r="CC16" s="274"/>
      <c r="CD16" s="274"/>
      <c r="CE16" s="274"/>
      <c r="CF16" s="274"/>
      <c r="CG16" s="274"/>
      <c r="CH16" s="274"/>
      <c r="CI16" s="274"/>
      <c r="CJ16" s="274"/>
      <c r="CK16" s="274"/>
      <c r="CL16" s="274"/>
      <c r="CM16" s="274"/>
      <c r="CN16" s="265">
        <f ca="1">'Master Control'!BF47</f>
        <v>0</v>
      </c>
      <c r="CO16" s="275" t="str">
        <f>Filter_Phase</f>
        <v>(select)</v>
      </c>
      <c r="CQ16" s="274"/>
      <c r="CR16" s="274"/>
      <c r="CS16" s="274"/>
      <c r="CT16" s="274"/>
      <c r="CU16" s="274"/>
      <c r="CV16" s="265">
        <f>SUM(CW16:DE16)</f>
        <v>0</v>
      </c>
      <c r="CW16" s="276">
        <f>'Master Control'!BO47</f>
        <v>0</v>
      </c>
      <c r="CX16" s="276">
        <f>'Master Control'!BP47</f>
        <v>0</v>
      </c>
      <c r="CY16" s="276">
        <f>'Master Control'!BQ47</f>
        <v>0</v>
      </c>
      <c r="CZ16" s="276">
        <f>'Master Control'!BR47</f>
        <v>0</v>
      </c>
      <c r="DA16" s="276">
        <f>'Master Control'!BS47</f>
        <v>0</v>
      </c>
      <c r="DB16" s="276">
        <f>'Master Control'!BT47</f>
        <v>0</v>
      </c>
      <c r="DC16" s="276">
        <f>'Master Control'!BU47</f>
        <v>0</v>
      </c>
      <c r="DD16" s="276">
        <f>'Master Control'!BV47</f>
        <v>0</v>
      </c>
      <c r="DE16" s="276">
        <f>'Master Control'!BW47</f>
        <v>0</v>
      </c>
      <c r="DF16" s="274"/>
      <c r="DG16" s="274"/>
      <c r="DH16" s="265">
        <f ca="1">'Master Control'!BZ47</f>
        <v>0</v>
      </c>
      <c r="DI16" s="275" t="str">
        <f>Filter_Size</f>
        <v>(select)</v>
      </c>
      <c r="DJ16" s="274"/>
      <c r="DK16" s="274"/>
      <c r="DL16" s="274"/>
      <c r="DM16" s="265">
        <f ca="1">'Master Control'!CE47</f>
        <v>0</v>
      </c>
      <c r="DN16" s="275" t="str">
        <f>Filter_Contract</f>
        <v>(select)</v>
      </c>
      <c r="DO16" s="274"/>
      <c r="DP16" s="274"/>
      <c r="DQ16" s="274"/>
      <c r="DR16" s="265">
        <f>'Master Control'!CJ47</f>
        <v>0</v>
      </c>
      <c r="DS16" s="275" t="str">
        <f>Filter_Corporate_Risk</f>
        <v>(select)</v>
      </c>
      <c r="DT16" s="274"/>
      <c r="DU16" s="274"/>
      <c r="DV16" s="274"/>
      <c r="DW16" s="265">
        <f>'Master Control'!CO47</f>
        <v>0</v>
      </c>
      <c r="DX16" s="275" t="str">
        <f>Filter_Distributed_Execution</f>
        <v>(select)</v>
      </c>
      <c r="DY16" s="274"/>
      <c r="DZ16" s="274"/>
      <c r="EA16" s="274"/>
      <c r="EB16" s="265">
        <f>'Master Control'!CT47</f>
        <v>0</v>
      </c>
      <c r="EC16" s="275" t="str">
        <f>Filter_Joint_Venture</f>
        <v>(select)</v>
      </c>
      <c r="ED16" s="274"/>
      <c r="EE16" s="274"/>
      <c r="EF16" s="274"/>
      <c r="EG16" s="265">
        <f>'Master Control'!CY47</f>
        <v>0</v>
      </c>
      <c r="EH16" s="275" t="str">
        <f>Filter_Modularization</f>
        <v>(select)</v>
      </c>
      <c r="EI16" s="274"/>
      <c r="EJ16" s="274"/>
      <c r="EK16" s="274"/>
      <c r="EL16" s="265">
        <f>'Master Control'!DD47</f>
        <v>0</v>
      </c>
      <c r="EM16" s="275" t="str">
        <f>Filter_Fluor_Entities</f>
        <v>(select)</v>
      </c>
      <c r="EN16" s="274"/>
      <c r="EO16" s="274"/>
      <c r="EP16" s="201"/>
      <c r="EQ16" s="277" t="s">
        <v>663</v>
      </c>
      <c r="ER16" s="277" t="s">
        <v>664</v>
      </c>
      <c r="ES16" s="277" t="s">
        <v>665</v>
      </c>
      <c r="ET16" s="277" t="s">
        <v>666</v>
      </c>
      <c r="EU16" s="277" t="s">
        <v>667</v>
      </c>
      <c r="EV16" s="277" t="s">
        <v>668</v>
      </c>
      <c r="EW16" s="277" t="s">
        <v>669</v>
      </c>
      <c r="EX16" s="277" t="s">
        <v>670</v>
      </c>
      <c r="EY16" s="277" t="s">
        <v>671</v>
      </c>
      <c r="EZ16" s="277" t="s">
        <v>672</v>
      </c>
      <c r="FA16" s="277" t="s">
        <v>673</v>
      </c>
      <c r="FF16" s="228"/>
      <c r="FG16" s="281"/>
      <c r="FH16" s="281"/>
      <c r="FI16" s="281"/>
      <c r="FJ16" s="281"/>
      <c r="FK16" s="281"/>
      <c r="FL16" s="281"/>
    </row>
    <row r="17" spans="1:168" ht="6" customHeight="1" x14ac:dyDescent="0.25">
      <c r="A17" s="28" t="s">
        <v>546</v>
      </c>
      <c r="C17" s="92"/>
      <c r="D17" s="3"/>
      <c r="E17" s="82"/>
      <c r="F17" s="138"/>
      <c r="G17" s="154"/>
      <c r="H17" s="185"/>
      <c r="I17" s="139"/>
      <c r="J17" s="94"/>
      <c r="K17" s="192"/>
      <c r="L17" s="507"/>
      <c r="M17" s="507"/>
      <c r="N17" s="507"/>
      <c r="O17" s="507"/>
      <c r="Q17" s="1"/>
      <c r="AE17" s="11"/>
      <c r="AF17" s="122"/>
      <c r="AG17" s="124" t="b">
        <f>AG18</f>
        <v>1</v>
      </c>
      <c r="AH17" s="124"/>
      <c r="AI17" s="168"/>
      <c r="AJ17" s="166"/>
      <c r="AK17" s="166"/>
      <c r="AL17" s="167"/>
      <c r="AM17" s="1"/>
      <c r="AN17" s="1"/>
      <c r="AO17" s="1"/>
      <c r="AP17" s="228"/>
      <c r="AQ17" s="228"/>
      <c r="AR17" s="228"/>
      <c r="AS17" s="1"/>
      <c r="AT17" s="230" t="str">
        <f>IF(AG17&lt;&gt;TRUE,FALSE,"")</f>
        <v/>
      </c>
      <c r="AU17" s="231" t="str">
        <f>IF(D17&lt;&gt;0,D17,"")</f>
        <v/>
      </c>
      <c r="AV17" s="227"/>
      <c r="AW17" s="230" t="str">
        <f>AW18</f>
        <v/>
      </c>
      <c r="AX17" s="227"/>
      <c r="AY17" s="230" t="str">
        <f>AY18</f>
        <v/>
      </c>
      <c r="AZ17" s="227"/>
      <c r="BA17" s="230" t="str">
        <f>BA18</f>
        <v/>
      </c>
      <c r="BB17" s="227"/>
      <c r="BC17" s="230" t="str">
        <f>BC18</f>
        <v/>
      </c>
      <c r="BD17" s="227"/>
      <c r="BE17" s="230" t="str">
        <f>BE18</f>
        <v/>
      </c>
      <c r="BF17" s="227"/>
      <c r="BG17" s="230" t="str">
        <f>BG18</f>
        <v/>
      </c>
      <c r="BH17" s="1"/>
      <c r="FE17" t="str">
        <f ca="1">FE18</f>
        <v>Hide</v>
      </c>
      <c r="FF17" s="228"/>
      <c r="FG17" s="281"/>
      <c r="FH17" s="281"/>
      <c r="FI17" s="281"/>
      <c r="FJ17" s="281"/>
      <c r="FK17" s="281"/>
      <c r="FL17" s="281"/>
    </row>
    <row r="18" spans="1:168" ht="15" x14ac:dyDescent="0.25">
      <c r="A18" s="28" t="s">
        <v>546</v>
      </c>
      <c r="C18" s="176" t="s">
        <v>558</v>
      </c>
      <c r="D18" s="316" t="str">
        <f>IF(Cklst_Style=4,IF(FIND("--",$C$3)=11,MID($C$3,9,1)&amp;"."&amp;AI18,MID($C$3,9,2)&amp;"."&amp;AI18),IF(FIND("--",$C$3)=9,MID($C$3,7,1)&amp;"."&amp;AI18,MID($C$3,7,2)&amp;"."&amp;AI18))</f>
        <v>X.1</v>
      </c>
      <c r="E18" s="229" t="s">
        <v>709</v>
      </c>
      <c r="F18" s="177"/>
      <c r="G18" s="508" t="s">
        <v>203</v>
      </c>
      <c r="H18" s="181"/>
      <c r="I18" s="151" t="s">
        <v>216</v>
      </c>
      <c r="J18" s="143"/>
      <c r="K18" s="192"/>
      <c r="L18" s="130"/>
      <c r="M18" s="130"/>
      <c r="N18" s="130"/>
      <c r="O18" s="130"/>
      <c r="Q18" s="1"/>
      <c r="R18" s="171"/>
      <c r="S18" s="171"/>
      <c r="T18" s="171"/>
      <c r="U18" s="171"/>
      <c r="AE18" s="11" t="b">
        <f>IF(F18=CHAR(80),TRUE,FALSE)</f>
        <v>0</v>
      </c>
      <c r="AF18" s="122" t="b">
        <f>IF(H18=CHAR(80),TRUE,FALSE)</f>
        <v>0</v>
      </c>
      <c r="AG18" s="12" t="b">
        <f>IF(OR(C18=CHAR(80),C18="."),TRUE,FALSE)</f>
        <v>1</v>
      </c>
      <c r="AH18" s="218">
        <v>0</v>
      </c>
      <c r="AI18" s="169">
        <v>1</v>
      </c>
      <c r="AJ18" s="160"/>
      <c r="AK18" s="160" t="b">
        <v>1</v>
      </c>
      <c r="AL18" s="161"/>
      <c r="AM18" s="1"/>
      <c r="AN18" s="1"/>
      <c r="AO18" s="1"/>
      <c r="AP18" s="228"/>
      <c r="AQ18" s="228"/>
      <c r="AR18" s="228"/>
      <c r="AS18" s="1"/>
      <c r="AT18" s="230" t="str">
        <f>IF(AG18&lt;&gt;TRUE,FALSE,"")</f>
        <v/>
      </c>
      <c r="AU18" s="231" t="str">
        <f>IF(D18&lt;&gt;0,D18,"")</f>
        <v>X.1</v>
      </c>
      <c r="AV18" s="318"/>
      <c r="AW18" s="230" t="str">
        <f>IF(AND(Setup_Flag=1,AV18="",$C18=""),FALSE,"")</f>
        <v/>
      </c>
      <c r="AX18" s="318"/>
      <c r="AY18" s="230" t="str">
        <f>IF(AND(MR2_Flag=1,AX18="",$C18=""),FALSE,"")</f>
        <v/>
      </c>
      <c r="AZ18" s="318"/>
      <c r="BA18" s="230" t="str">
        <f>IF(AND(DP_Flag=1,AZ18="",$C18=""),FALSE,"")</f>
        <v/>
      </c>
      <c r="BB18" s="318"/>
      <c r="BC18" s="230" t="str">
        <f>IF(AND(SS_Flag=1,BB18="",$C18=""),FALSE,"")</f>
        <v/>
      </c>
      <c r="BD18" s="318"/>
      <c r="BE18" s="230" t="str">
        <f>IF(AND(SP_Flag=1,BD18="",$C18=""),FALSE,"")</f>
        <v/>
      </c>
      <c r="BF18" s="318"/>
      <c r="BG18" s="230" t="str">
        <f>IF(AND(FM_Flag=1,BF18="",$C18=""),FALSE,"")</f>
        <v/>
      </c>
      <c r="BH18" s="1"/>
      <c r="BI18" s="268"/>
      <c r="BJ18" s="269" t="s">
        <v>675</v>
      </c>
      <c r="BK18" s="269" t="s">
        <v>675</v>
      </c>
      <c r="BL18" s="269" t="s">
        <v>675</v>
      </c>
      <c r="BM18" s="269" t="s">
        <v>675</v>
      </c>
      <c r="BN18" s="269" t="s">
        <v>675</v>
      </c>
      <c r="BO18" s="269" t="s">
        <v>675</v>
      </c>
      <c r="BP18" s="270" t="str">
        <f ca="1">IF(OR(BI$16=0,BR$16&lt;&gt;0),"",IF(OFFSET(BI18,0,BI$16)="Y",1,IF(OFFSET(BI18,0,BI$16)="N",0,"")))</f>
        <v/>
      </c>
      <c r="BQ18" s="278"/>
      <c r="BR18" s="268"/>
      <c r="BS18" s="269" t="s">
        <v>675</v>
      </c>
      <c r="BT18" s="269" t="s">
        <v>675</v>
      </c>
      <c r="BU18" s="269" t="s">
        <v>675</v>
      </c>
      <c r="BV18" s="269" t="s">
        <v>675</v>
      </c>
      <c r="BW18" s="269" t="s">
        <v>675</v>
      </c>
      <c r="BX18" s="269" t="s">
        <v>675</v>
      </c>
      <c r="BY18" s="269" t="s">
        <v>675</v>
      </c>
      <c r="BZ18" s="269" t="s">
        <v>675</v>
      </c>
      <c r="CA18" s="269" t="s">
        <v>675</v>
      </c>
      <c r="CB18" s="269" t="s">
        <v>675</v>
      </c>
      <c r="CC18" s="269" t="s">
        <v>675</v>
      </c>
      <c r="CD18" s="269" t="s">
        <v>675</v>
      </c>
      <c r="CE18" s="269" t="s">
        <v>675</v>
      </c>
      <c r="CF18" s="269" t="s">
        <v>675</v>
      </c>
      <c r="CG18" s="269" t="s">
        <v>675</v>
      </c>
      <c r="CH18" s="269" t="s">
        <v>675</v>
      </c>
      <c r="CI18" s="269" t="s">
        <v>675</v>
      </c>
      <c r="CJ18" s="269" t="s">
        <v>675</v>
      </c>
      <c r="CK18" s="269" t="s">
        <v>675</v>
      </c>
      <c r="CL18" s="270" t="str">
        <f ca="1">IF(BR$16=0,"",IF(OFFSET(BR18,0,BR$16)="Y",1,IF(OFFSET(BR18,0,BR$16)="N",0,"")))</f>
        <v/>
      </c>
      <c r="CM18" s="278"/>
      <c r="CN18" s="268"/>
      <c r="CO18" s="269" t="s">
        <v>675</v>
      </c>
      <c r="CP18" s="269" t="s">
        <v>675</v>
      </c>
      <c r="CQ18" s="269" t="s">
        <v>675</v>
      </c>
      <c r="CR18" s="269" t="s">
        <v>675</v>
      </c>
      <c r="CS18" s="269" t="s">
        <v>675</v>
      </c>
      <c r="CT18" s="270" t="str">
        <f ca="1">IF(OR(CN$16=0,CW$16&lt;&gt;0),"",IF(CW$16=1,0,IF(OFFSET(CN18,0,CN$16)="Y",1,IF(OFFSET(CN18,0,CN$16)="N",0,""))))</f>
        <v/>
      </c>
      <c r="CU18" s="188"/>
      <c r="CV18" s="268"/>
      <c r="CW18" s="269" t="s">
        <v>675</v>
      </c>
      <c r="CX18" s="269" t="s">
        <v>675</v>
      </c>
      <c r="CY18" s="269" t="s">
        <v>675</v>
      </c>
      <c r="CZ18" s="269" t="s">
        <v>675</v>
      </c>
      <c r="DA18" s="269" t="s">
        <v>675</v>
      </c>
      <c r="DB18" s="269" t="s">
        <v>675</v>
      </c>
      <c r="DC18" s="269" t="s">
        <v>675</v>
      </c>
      <c r="DD18" s="269" t="s">
        <v>675</v>
      </c>
      <c r="DE18" s="269" t="s">
        <v>675</v>
      </c>
      <c r="DF18" s="270" t="str">
        <f>IF(CV$16=0,"",IF(OR(AND(CW$16=1,CW18="Y"),AND(CX$16=1,CX18="Y"),AND(CY$16=1,CY18="Y"),AND(CZ$16=1,CZ18="Y"),AND(DA$16=1,DA18="Y"),AND(DB$16=1,DB18="Y"),AND(DC$16=1,DC18="Y"),AND(DD$16=1,DD18="Y"),AND(DE$16=1,DE18="Y")),1,IF(OR(AND(CW$16=1,CW18="N"),AND(CX$16=1,CX18="N"),AND(CY$16=1,CY18="N"),AND(CZ$16=1,CZ18="N"),AND(DA$16=1,DA18="N"),AND(DB$16=1,DB18="N"),AND(DC$16=1,DC18="N"),AND(DD$16=1,DD18="N"),AND(DE$16=1,DE18="N")),0,"")))</f>
        <v/>
      </c>
      <c r="DG18" s="188"/>
      <c r="DH18" s="268"/>
      <c r="DI18" s="269" t="s">
        <v>675</v>
      </c>
      <c r="DJ18" s="269" t="s">
        <v>675</v>
      </c>
      <c r="DK18" s="270" t="str">
        <f ca="1">IF(DH$16=0,"",IF(OFFSET(DH18,0,DH$16)="Y",1,IF(OFFSET(DH18,0,DH$16)="N",0,"")))</f>
        <v/>
      </c>
      <c r="DL18" s="188"/>
      <c r="DM18" s="268"/>
      <c r="DN18" s="269" t="s">
        <v>675</v>
      </c>
      <c r="DO18" s="269" t="s">
        <v>675</v>
      </c>
      <c r="DP18" s="270" t="str">
        <f ca="1">IF(DM$16=0,"",IF(OFFSET(DM18,0,DM$16)="Y",1,IF(OFFSET(DM18,0,DM$16)="N",0,"")))</f>
        <v/>
      </c>
      <c r="DQ18" s="188"/>
      <c r="DR18" s="268"/>
      <c r="DS18" s="269" t="s">
        <v>676</v>
      </c>
      <c r="DT18" s="279"/>
      <c r="DU18" s="270" t="str">
        <f ca="1">IF(DR$16=0,"",IF(AND(OFFSET(DR18,0,1)="Y",DS$16="Yes"),1,IF(OFFSET(DR18,0,1)="N",1,0)))</f>
        <v/>
      </c>
      <c r="DV18" s="188"/>
      <c r="DW18" s="268"/>
      <c r="DX18" s="269" t="s">
        <v>676</v>
      </c>
      <c r="DY18" s="279"/>
      <c r="DZ18" s="270" t="str">
        <f ca="1">IF(DW$16=0,"",IF(AND(OFFSET(DW18,0,1)="Y",DX$16="Yes"),1,IF(OFFSET(DW18,0,1)="N",1,0)))</f>
        <v/>
      </c>
      <c r="EA18" s="188"/>
      <c r="EB18" s="268"/>
      <c r="EC18" s="269" t="s">
        <v>676</v>
      </c>
      <c r="ED18" s="279"/>
      <c r="EE18" s="270" t="str">
        <f ca="1">IF(EB$16=0,"",IF(AND(OFFSET(EB18,0,1)="Y",EC$16="Yes"),1,IF(OFFSET(EB18,0,1)="N",1,0)))</f>
        <v/>
      </c>
      <c r="EF18" s="188"/>
      <c r="EG18" s="268"/>
      <c r="EH18" s="269" t="s">
        <v>676</v>
      </c>
      <c r="EI18" s="279"/>
      <c r="EJ18" s="270" t="str">
        <f ca="1">IF(EG$16=0,"",IF(AND(OFFSET(EG18,0,1)="Y",EH$16="Yes"),1,IF(OFFSET(EG18,0,1)="N",1,0)))</f>
        <v/>
      </c>
      <c r="EK18" s="188"/>
      <c r="EL18" s="268"/>
      <c r="EM18" s="269" t="s">
        <v>676</v>
      </c>
      <c r="EN18" s="279"/>
      <c r="EO18" s="270" t="str">
        <f ca="1">IF(EL$16=0,"",IF(AND(OFFSET(EL18,0,1)="Y",EM$16="Yes"),1,IF(OFFSET(EL18,0,1)="N",1,0)))</f>
        <v/>
      </c>
      <c r="EP18" s="271"/>
      <c r="EQ18" s="509" t="str">
        <f ca="1">BP18</f>
        <v/>
      </c>
      <c r="ER18" s="509" t="str">
        <f t="shared" ref="ER18" ca="1" si="4">CL18</f>
        <v/>
      </c>
      <c r="ES18" s="509" t="str">
        <f t="shared" ref="ES18" ca="1" si="5">CT18</f>
        <v/>
      </c>
      <c r="ET18" s="509" t="str">
        <f t="shared" ref="ET18" si="6">DF18</f>
        <v/>
      </c>
      <c r="EU18" s="509" t="str">
        <f t="shared" ref="EU18" ca="1" si="7">DK18</f>
        <v/>
      </c>
      <c r="EV18" s="509" t="str">
        <f t="shared" ref="EV18" ca="1" si="8">DP18</f>
        <v/>
      </c>
      <c r="EW18" s="509" t="str">
        <f t="shared" ref="EW18" ca="1" si="9">DU18</f>
        <v/>
      </c>
      <c r="EX18" s="509" t="str">
        <f t="shared" ref="EX18" ca="1" si="10">DZ18</f>
        <v/>
      </c>
      <c r="EY18" s="509" t="str">
        <f t="shared" ref="EY18" ca="1" si="11">EE18</f>
        <v/>
      </c>
      <c r="EZ18" s="509" t="str">
        <f t="shared" ref="EZ18" ca="1" si="12">EJ18</f>
        <v/>
      </c>
      <c r="FA18" s="509" t="str">
        <f t="shared" ref="FA18" ca="1" si="13">EO18</f>
        <v/>
      </c>
      <c r="FC18" s="509">
        <f t="shared" ref="FC18" ca="1" si="14">COUNTA(EQ18:FA18)-COUNTBLANK(EQ18:FA18)</f>
        <v>0</v>
      </c>
      <c r="FD18" s="280">
        <f t="shared" ref="FD18" ca="1" si="15">SUM(EQ18:FA18)</f>
        <v>0</v>
      </c>
      <c r="FE18" s="280" t="str">
        <f t="shared" ref="FE18" ca="1" si="16">IF(AND(FC18=FD18,FD18&gt;0),"Show","Hide")</f>
        <v>Hide</v>
      </c>
      <c r="FF18" s="228"/>
      <c r="FG18" s="281"/>
      <c r="FH18" s="281"/>
      <c r="FI18" s="281"/>
      <c r="FJ18" s="281"/>
      <c r="FK18" s="281"/>
      <c r="FL18" s="281"/>
    </row>
    <row r="19" spans="1:168" ht="6" customHeight="1" x14ac:dyDescent="0.25">
      <c r="A19" s="28" t="s">
        <v>546</v>
      </c>
      <c r="C19" s="93"/>
      <c r="D19" s="128"/>
      <c r="E19" s="86"/>
      <c r="F19" s="140"/>
      <c r="G19" s="153"/>
      <c r="H19" s="186"/>
      <c r="I19" s="141"/>
      <c r="J19" s="96"/>
      <c r="K19" s="196"/>
      <c r="L19" s="127"/>
      <c r="M19" s="127"/>
      <c r="N19" s="127"/>
      <c r="O19" s="127"/>
      <c r="Q19" s="1"/>
      <c r="AE19" s="11"/>
      <c r="AF19" s="122"/>
      <c r="AG19" s="12" t="b">
        <f>AG18</f>
        <v>1</v>
      </c>
      <c r="AH19" s="12"/>
      <c r="AI19" s="168"/>
      <c r="AJ19" s="166"/>
      <c r="AK19" s="166"/>
      <c r="AL19" s="167"/>
      <c r="AM19" s="1"/>
      <c r="AN19" s="1"/>
      <c r="AO19" s="1"/>
      <c r="AP19" s="228"/>
      <c r="AQ19" s="228"/>
      <c r="AR19" s="228"/>
      <c r="AS19" s="1"/>
      <c r="AT19" s="230" t="str">
        <f>IF(AG19&lt;&gt;TRUE,FALSE,"")</f>
        <v/>
      </c>
      <c r="AU19" s="231" t="str">
        <f>IF(D19&lt;&gt;0,D19,"")</f>
        <v/>
      </c>
      <c r="AV19" s="227"/>
      <c r="AW19" s="230" t="str">
        <f>AW18</f>
        <v/>
      </c>
      <c r="AX19" s="227"/>
      <c r="AY19" s="230" t="str">
        <f>AY18</f>
        <v/>
      </c>
      <c r="AZ19" s="227"/>
      <c r="BA19" s="230" t="str">
        <f>BA18</f>
        <v/>
      </c>
      <c r="BB19" s="227"/>
      <c r="BC19" s="230" t="str">
        <f>BC18</f>
        <v/>
      </c>
      <c r="BD19" s="227"/>
      <c r="BE19" s="230" t="str">
        <f>BE18</f>
        <v/>
      </c>
      <c r="BF19" s="227"/>
      <c r="BG19" s="230" t="str">
        <f>BG18</f>
        <v/>
      </c>
      <c r="BH19" s="1"/>
      <c r="FE19" t="str">
        <f ca="1">FE18</f>
        <v>Hide</v>
      </c>
      <c r="FF19" s="228"/>
      <c r="FG19" s="281"/>
      <c r="FH19" s="281"/>
      <c r="FI19" s="281"/>
      <c r="FJ19" s="281"/>
      <c r="FK19" s="281"/>
      <c r="FL19" s="281"/>
    </row>
    <row r="20" spans="1:168" ht="13.8" thickBot="1" x14ac:dyDescent="0.3">
      <c r="A20" s="494"/>
      <c r="C20" s="602" t="s">
        <v>703</v>
      </c>
      <c r="D20" s="603"/>
      <c r="E20" s="603"/>
      <c r="F20" s="603"/>
      <c r="G20" s="603"/>
      <c r="H20" s="603"/>
      <c r="I20" s="603"/>
      <c r="J20" s="197"/>
      <c r="K20" s="198"/>
      <c r="L20" s="191"/>
      <c r="Q20" s="1"/>
      <c r="AE20" s="13"/>
      <c r="AF20" s="41"/>
      <c r="AG20" s="142"/>
      <c r="AH20" s="142"/>
      <c r="AJ20" s="142"/>
      <c r="AK20" s="162"/>
      <c r="AL20" s="163"/>
      <c r="AM20" s="1"/>
      <c r="AN20" s="1"/>
      <c r="AO20" s="1"/>
      <c r="AP20" s="228"/>
      <c r="AQ20" s="228"/>
      <c r="AR20" s="228"/>
      <c r="AS20" s="1"/>
      <c r="AT20" s="286">
        <v>0</v>
      </c>
      <c r="AU20" s="231" t="str">
        <f>IF(D20&lt;&gt;0,D20,"")</f>
        <v/>
      </c>
      <c r="AV20" s="253">
        <f>Setup_Flag</f>
        <v>0</v>
      </c>
      <c r="AW20" s="127"/>
      <c r="AX20" s="253">
        <f>MR2_Flag</f>
        <v>0</v>
      </c>
      <c r="AY20" s="127"/>
      <c r="AZ20" s="253">
        <f>DP_Flag</f>
        <v>0</v>
      </c>
      <c r="BA20" s="127"/>
      <c r="BB20" s="253">
        <f>SS_Flag</f>
        <v>0</v>
      </c>
      <c r="BC20" s="127"/>
      <c r="BD20" s="253">
        <f>SP_Flag</f>
        <v>0</v>
      </c>
      <c r="BE20" s="127"/>
      <c r="BF20" s="253">
        <f>FM_Flag</f>
        <v>0</v>
      </c>
      <c r="BG20" s="127"/>
      <c r="BH20" s="1"/>
      <c r="FF20" s="228"/>
      <c r="FG20" s="281"/>
      <c r="FH20" s="281"/>
      <c r="FI20" s="281"/>
      <c r="FJ20" s="281"/>
      <c r="FK20" s="281"/>
      <c r="FL20" s="281"/>
    </row>
    <row r="21" spans="1:168" ht="6" customHeight="1" x14ac:dyDescent="0.25">
      <c r="A21" s="494"/>
      <c r="C21" s="510"/>
      <c r="D21" s="597"/>
      <c r="E21" s="597"/>
      <c r="F21" s="597"/>
      <c r="G21" s="597"/>
      <c r="H21" s="597"/>
      <c r="I21" s="597"/>
      <c r="J21" s="597"/>
      <c r="K21" s="192"/>
      <c r="Q21" s="1"/>
      <c r="AE21" s="8"/>
      <c r="AG21" s="5"/>
      <c r="AM21" s="1"/>
      <c r="AN21" s="1"/>
      <c r="AO21" s="228"/>
      <c r="AP21" s="228"/>
      <c r="AQ21" s="228"/>
      <c r="AR21" s="228"/>
      <c r="AS21" s="1"/>
      <c r="AT21" s="228"/>
      <c r="AU21" s="228"/>
      <c r="AV21" s="1"/>
      <c r="AW21" s="1"/>
      <c r="AX21" s="1"/>
      <c r="AY21" s="1"/>
      <c r="AZ21" s="1"/>
      <c r="BA21" s="1"/>
      <c r="BB21" s="1"/>
      <c r="BC21" s="1"/>
      <c r="BD21" s="1"/>
      <c r="BE21" s="1"/>
      <c r="BF21" s="1"/>
      <c r="BG21" s="1"/>
      <c r="BH21" s="1"/>
      <c r="FF21" s="228"/>
      <c r="FG21" s="281"/>
      <c r="FH21" s="281"/>
      <c r="FI21" s="281"/>
      <c r="FJ21" s="281"/>
      <c r="FK21" s="281"/>
      <c r="FL21" s="281"/>
    </row>
    <row r="22" spans="1:168" x14ac:dyDescent="0.25">
      <c r="A22" s="28" t="s">
        <v>546</v>
      </c>
      <c r="B22" s="214">
        <v>1</v>
      </c>
      <c r="C22" s="510"/>
      <c r="D22" s="598"/>
      <c r="E22" s="598"/>
      <c r="F22" s="598"/>
      <c r="G22" s="598"/>
      <c r="H22" s="598"/>
      <c r="I22" s="598"/>
      <c r="J22" s="598"/>
      <c r="K22" s="192"/>
      <c r="L22" s="84">
        <f>IF(OR(COUNTBLANK(L16:L20)-1=ROWS(POA:Note_Pad)-2,COUNTIF(L16:L20,"n/a")=ROWS(POA:Note_Pad)-2,COUNTBLANK(L16:L20)-1+COUNTIF(L16:L20,"n/a")=ROWS(POA:Note_Pad)-2),0,1)</f>
        <v>0</v>
      </c>
      <c r="M22" s="84">
        <f>IF(OR(COUNTBLANK(M16:M20)-1=ROWS(POA:Note_Pad)-2,COUNTIF(M16:M20,"n/a")=ROWS(POA:Note_Pad)-2,COUNTBLANK(M16:M20)-1+COUNTIF(M16:M20,"n/a")=ROWS(POA:Note_Pad)-2),0,1)</f>
        <v>0</v>
      </c>
      <c r="N22" s="84">
        <f>IF(OR(COUNTBLANK(N16:N20)-1=ROWS(POA:Note_Pad)-2,COUNTIF(N16:N20,"n/a")=ROWS(POA:Note_Pad)-2,COUNTBLANK(N16:N20)-1+COUNTIF(N16:N20,"n/a")=ROWS(POA:Note_Pad)-2),0,1)</f>
        <v>0</v>
      </c>
      <c r="O22" s="84">
        <f>IF(OR(COUNTBLANK(O16:O20)-1=ROWS(POA:Note_Pad)-2,COUNTIF(O16:O20,"n/a")=ROWS(POA:Note_Pad)-2,COUNTBLANK(O16:O20)-1+COUNTIF(O16:O20,"n/a")=ROWS(POA:Note_Pad)-2),0,1)</f>
        <v>0</v>
      </c>
      <c r="Q22" s="1"/>
      <c r="AM22" s="1"/>
      <c r="AN22" s="157">
        <f>D22</f>
        <v>0</v>
      </c>
      <c r="AO22" s="228"/>
      <c r="AP22" s="228"/>
      <c r="AQ22" s="228"/>
      <c r="AR22" s="228"/>
      <c r="AS22" s="1"/>
      <c r="AT22" s="228"/>
      <c r="AU22" s="228"/>
      <c r="AV22" s="1"/>
      <c r="AW22" s="1"/>
      <c r="AX22" s="1"/>
      <c r="AY22" s="1"/>
      <c r="AZ22" s="1"/>
      <c r="BA22" s="1"/>
      <c r="BB22" s="1"/>
      <c r="BC22" s="1"/>
      <c r="BD22" s="1"/>
      <c r="BE22" s="1"/>
      <c r="BF22" s="1"/>
      <c r="BG22" s="1"/>
      <c r="BH22" s="1"/>
      <c r="FF22" s="228"/>
      <c r="FG22" s="281"/>
      <c r="FH22" s="281"/>
      <c r="FI22" s="281"/>
      <c r="FJ22" s="281"/>
      <c r="FK22" s="281"/>
      <c r="FL22" s="281"/>
    </row>
    <row r="23" spans="1:168" ht="6" customHeight="1" x14ac:dyDescent="0.25">
      <c r="A23" s="494"/>
      <c r="C23" s="511"/>
      <c r="D23" s="599"/>
      <c r="E23" s="599"/>
      <c r="F23" s="599"/>
      <c r="G23" s="599"/>
      <c r="H23" s="599"/>
      <c r="I23" s="599"/>
      <c r="J23" s="599"/>
      <c r="K23" s="196"/>
      <c r="Q23" s="1"/>
      <c r="AM23" s="1"/>
      <c r="AN23" s="1"/>
      <c r="AO23" s="228"/>
      <c r="AP23" s="228"/>
      <c r="AQ23" s="228"/>
      <c r="AR23" s="228"/>
      <c r="AS23" s="1"/>
      <c r="AT23" s="228"/>
      <c r="AU23" s="228"/>
      <c r="AV23" s="1"/>
      <c r="AW23" s="1"/>
      <c r="AX23" s="1"/>
      <c r="AY23" s="1"/>
      <c r="AZ23" s="1"/>
      <c r="BA23" s="1"/>
      <c r="BB23" s="1"/>
      <c r="BC23" s="1"/>
      <c r="BD23" s="1"/>
      <c r="BE23" s="1"/>
      <c r="BF23" s="1"/>
      <c r="BG23" s="1"/>
      <c r="BH23" s="1"/>
      <c r="FF23" s="228"/>
      <c r="FG23" s="281"/>
      <c r="FH23" s="281"/>
      <c r="FI23" s="281"/>
      <c r="FJ23" s="281"/>
      <c r="FK23" s="281"/>
      <c r="FL23" s="281"/>
    </row>
    <row r="24" spans="1:168" x14ac:dyDescent="0.25">
      <c r="A24" s="494"/>
      <c r="C24" s="62"/>
      <c r="D24" s="62"/>
      <c r="E24" s="62"/>
      <c r="F24" s="62"/>
      <c r="G24" s="62"/>
      <c r="H24" s="62"/>
      <c r="I24" s="62"/>
      <c r="J24" s="62"/>
      <c r="Q24" s="1"/>
      <c r="AM24" s="1"/>
      <c r="AN24" s="1"/>
      <c r="AO24" s="228"/>
      <c r="AP24" s="228"/>
      <c r="AQ24" s="228"/>
      <c r="AR24" s="228"/>
      <c r="AS24" s="1"/>
      <c r="AT24" s="228"/>
      <c r="AU24" s="228"/>
      <c r="AV24" s="1"/>
      <c r="AW24" s="1"/>
      <c r="AX24" s="1"/>
      <c r="AY24" s="1"/>
      <c r="AZ24" s="1"/>
      <c r="BA24" s="1"/>
      <c r="BB24" s="1"/>
      <c r="BC24" s="1"/>
      <c r="BD24" s="1"/>
      <c r="BE24" s="1"/>
      <c r="BF24" s="1"/>
      <c r="BG24" s="1"/>
      <c r="BH24" s="1"/>
      <c r="FF24" s="228"/>
      <c r="FG24" s="281"/>
      <c r="FH24" s="281"/>
      <c r="FI24" s="281"/>
      <c r="FJ24" s="281"/>
      <c r="FK24" s="281"/>
      <c r="FL24" s="281"/>
    </row>
    <row r="25" spans="1:168" ht="4.2" customHeight="1" x14ac:dyDescent="0.25">
      <c r="A25" s="494"/>
      <c r="B25" s="1"/>
      <c r="C25" s="1"/>
      <c r="D25" s="2"/>
      <c r="E25" s="2"/>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228"/>
      <c r="AP25" s="228"/>
      <c r="AQ25" s="228"/>
      <c r="AR25" s="228"/>
      <c r="AS25" s="1"/>
      <c r="AT25" s="228"/>
      <c r="AU25" s="228"/>
      <c r="AV25" s="1"/>
      <c r="AW25" s="1"/>
      <c r="AX25" s="1"/>
      <c r="AY25" s="1"/>
      <c r="AZ25" s="1"/>
      <c r="BA25" s="1"/>
      <c r="BB25" s="1"/>
      <c r="BC25" s="1"/>
      <c r="BD25" s="1"/>
      <c r="BE25" s="1"/>
      <c r="BF25" s="1"/>
      <c r="BG25" s="1"/>
      <c r="BH25" s="1"/>
      <c r="BI25" s="1"/>
      <c r="BJ25" s="228"/>
      <c r="BK25" s="228"/>
      <c r="BL25" s="1"/>
      <c r="BM25" s="1"/>
      <c r="BN25" s="1"/>
      <c r="BO25" s="1"/>
      <c r="BP25" s="1"/>
      <c r="BQ25" s="1"/>
      <c r="BR25" s="1"/>
      <c r="BS25" s="1"/>
      <c r="BT25" s="1"/>
      <c r="BU25" s="1"/>
      <c r="BV25" s="1"/>
      <c r="BW25" s="1"/>
      <c r="BX25" s="1"/>
      <c r="BY25" s="1"/>
      <c r="BZ25" s="1"/>
      <c r="CA25" s="281"/>
      <c r="CB25" s="281"/>
      <c r="CC25" s="281"/>
      <c r="CD25" s="281"/>
      <c r="CE25" s="281"/>
      <c r="CF25" s="281"/>
      <c r="CG25" s="281"/>
      <c r="CH25" s="281"/>
      <c r="CI25" s="281"/>
      <c r="CJ25" s="281"/>
      <c r="CK25" s="281"/>
      <c r="CL25" s="281"/>
      <c r="CM25" s="281"/>
      <c r="CN25" s="281"/>
      <c r="CO25" s="281"/>
      <c r="CP25" s="281"/>
      <c r="CQ25" s="281"/>
      <c r="CR25" s="281"/>
      <c r="CS25" s="281"/>
      <c r="CT25" s="281"/>
      <c r="CU25" s="281"/>
      <c r="CV25" s="281"/>
      <c r="CW25" s="281"/>
      <c r="CX25" s="281"/>
      <c r="CY25" s="281"/>
      <c r="CZ25" s="281"/>
      <c r="DA25" s="281"/>
      <c r="DB25" s="281"/>
      <c r="DC25" s="281"/>
      <c r="DD25" s="281"/>
      <c r="DE25" s="281"/>
      <c r="DF25" s="281"/>
      <c r="DG25" s="281"/>
      <c r="DH25" s="281"/>
      <c r="DI25" s="281"/>
      <c r="DJ25" s="281"/>
      <c r="DK25" s="281"/>
      <c r="DL25" s="281"/>
      <c r="DM25" s="281"/>
      <c r="DN25" s="281"/>
      <c r="DO25" s="281"/>
      <c r="DP25" s="281"/>
      <c r="DQ25" s="281"/>
      <c r="DR25" s="281"/>
      <c r="DS25" s="281"/>
      <c r="DT25" s="281"/>
      <c r="DU25" s="281"/>
      <c r="DV25" s="281"/>
      <c r="DW25" s="281"/>
      <c r="DX25" s="281"/>
      <c r="DY25" s="281"/>
      <c r="DZ25" s="281"/>
      <c r="EA25" s="281"/>
      <c r="EB25" s="281"/>
      <c r="EC25" s="281"/>
      <c r="ED25" s="281"/>
      <c r="EE25" s="281"/>
      <c r="EF25" s="281"/>
      <c r="EG25" s="281"/>
      <c r="EH25" s="281"/>
      <c r="EI25" s="281"/>
      <c r="EJ25" s="281"/>
      <c r="EK25" s="281"/>
      <c r="EL25" s="281"/>
      <c r="EM25" s="281"/>
      <c r="EN25" s="281"/>
      <c r="EO25" s="281"/>
      <c r="EP25" s="281"/>
      <c r="EQ25" s="281"/>
      <c r="ER25" s="281"/>
      <c r="ES25" s="281"/>
      <c r="ET25" s="281"/>
      <c r="EU25" s="281"/>
      <c r="EV25" s="281"/>
      <c r="EW25" s="281"/>
      <c r="EX25" s="281"/>
      <c r="EY25" s="281"/>
      <c r="EZ25" s="281"/>
      <c r="FA25" s="281"/>
      <c r="FB25" s="281"/>
      <c r="FC25" s="281"/>
      <c r="FD25" s="281"/>
      <c r="FE25" s="281"/>
      <c r="FF25" s="281"/>
      <c r="FG25" s="281"/>
      <c r="FH25" s="281"/>
      <c r="FI25" s="281"/>
      <c r="FJ25" s="281"/>
      <c r="FK25" s="281"/>
      <c r="FL25" s="281"/>
    </row>
    <row r="26" spans="1:168" x14ac:dyDescent="0.25">
      <c r="A26" s="494"/>
      <c r="B26" s="494"/>
      <c r="C26" s="222" t="s">
        <v>704</v>
      </c>
      <c r="D26" s="2"/>
      <c r="E26" s="2"/>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228"/>
      <c r="AP26" s="228"/>
      <c r="AQ26" s="228"/>
      <c r="AR26" s="228"/>
      <c r="AS26" s="1"/>
      <c r="AT26" s="228"/>
      <c r="AU26" s="228"/>
      <c r="AV26" s="1"/>
      <c r="AW26" s="1"/>
      <c r="AX26" s="1"/>
      <c r="AY26" s="1"/>
      <c r="AZ26" s="1"/>
      <c r="BA26" s="1"/>
      <c r="BB26" s="1"/>
      <c r="BC26" s="1"/>
      <c r="BD26" s="1"/>
      <c r="BE26" s="1"/>
      <c r="BF26" s="1"/>
      <c r="BG26" s="1"/>
      <c r="BH26" s="1"/>
      <c r="BI26" s="1"/>
      <c r="BJ26" s="228"/>
      <c r="BK26" s="228"/>
      <c r="BL26" s="1"/>
      <c r="BM26" s="1"/>
      <c r="BN26" s="1"/>
      <c r="BO26" s="1"/>
      <c r="BP26" s="1"/>
      <c r="BQ26" s="1"/>
      <c r="BR26" s="1"/>
      <c r="BS26" s="1"/>
      <c r="BT26" s="1"/>
      <c r="BU26" s="1"/>
      <c r="BV26" s="1"/>
      <c r="BW26" s="1"/>
      <c r="BX26" s="1"/>
      <c r="BY26" s="1"/>
      <c r="BZ26" s="1"/>
      <c r="CA26" s="281"/>
      <c r="CB26" s="281"/>
      <c r="CC26" s="281"/>
      <c r="CD26" s="281"/>
      <c r="CE26" s="281"/>
      <c r="CF26" s="281"/>
      <c r="CG26" s="281"/>
      <c r="CH26" s="281"/>
      <c r="CI26" s="281"/>
      <c r="CJ26" s="281"/>
      <c r="CK26" s="281"/>
      <c r="CL26" s="281"/>
      <c r="CM26" s="281"/>
      <c r="CN26" s="281"/>
      <c r="CO26" s="281"/>
      <c r="CP26" s="281"/>
      <c r="CQ26" s="281"/>
      <c r="CR26" s="281"/>
      <c r="CS26" s="281"/>
      <c r="CT26" s="281"/>
      <c r="CU26" s="281"/>
      <c r="CV26" s="281"/>
      <c r="CW26" s="281"/>
      <c r="CX26" s="281"/>
      <c r="CY26" s="281"/>
      <c r="CZ26" s="281"/>
      <c r="DA26" s="281"/>
      <c r="DB26" s="281"/>
      <c r="DC26" s="281"/>
      <c r="DD26" s="281"/>
      <c r="DE26" s="281"/>
      <c r="DF26" s="281"/>
      <c r="DG26" s="281"/>
      <c r="DH26" s="281"/>
      <c r="DI26" s="281"/>
      <c r="DJ26" s="281"/>
      <c r="DK26" s="281"/>
      <c r="DL26" s="281"/>
      <c r="DM26" s="281"/>
      <c r="DN26" s="281"/>
      <c r="DO26" s="281"/>
      <c r="DP26" s="281"/>
      <c r="DQ26" s="281"/>
      <c r="DR26" s="281"/>
      <c r="DS26" s="281"/>
      <c r="DT26" s="281"/>
      <c r="DU26" s="281"/>
      <c r="DV26" s="281"/>
      <c r="DW26" s="281"/>
      <c r="DX26" s="281"/>
      <c r="DY26" s="281"/>
      <c r="DZ26" s="281"/>
      <c r="EA26" s="281"/>
      <c r="EB26" s="281"/>
      <c r="EC26" s="281"/>
      <c r="ED26" s="281"/>
      <c r="EE26" s="281"/>
      <c r="EF26" s="281"/>
      <c r="EG26" s="281"/>
      <c r="EH26" s="281"/>
      <c r="EI26" s="281"/>
      <c r="EJ26" s="281"/>
      <c r="EK26" s="281"/>
      <c r="EL26" s="281"/>
      <c r="EM26" s="281"/>
      <c r="EN26" s="281"/>
      <c r="EO26" s="281"/>
      <c r="EP26" s="281"/>
      <c r="EQ26" s="281"/>
      <c r="ER26" s="281"/>
      <c r="ES26" s="281"/>
      <c r="ET26" s="281"/>
      <c r="EU26" s="281"/>
      <c r="EV26" s="281"/>
      <c r="EW26" s="281"/>
      <c r="EX26" s="281"/>
      <c r="EY26" s="281"/>
      <c r="EZ26" s="281"/>
      <c r="FA26" s="281"/>
      <c r="FB26" s="281"/>
      <c r="FC26" s="281"/>
      <c r="FD26" s="281"/>
      <c r="FE26" s="281"/>
      <c r="FF26" s="281"/>
      <c r="FG26" s="281"/>
      <c r="FH26" s="281"/>
      <c r="FI26" s="281"/>
      <c r="FJ26" s="281"/>
      <c r="FK26" s="281"/>
      <c r="FL26" s="281"/>
    </row>
    <row r="27" spans="1:168" x14ac:dyDescent="0.25">
      <c r="A27" s="494"/>
      <c r="B27" s="1"/>
      <c r="C27" s="1"/>
      <c r="D27" s="2"/>
      <c r="E27" s="2"/>
      <c r="F27" s="1"/>
      <c r="G27" s="1"/>
      <c r="H27" s="1"/>
      <c r="I27" s="1"/>
      <c r="J27" s="1"/>
      <c r="K27" s="1"/>
      <c r="L27" s="1"/>
      <c r="M27" s="1"/>
      <c r="N27" s="1"/>
      <c r="O27" s="1"/>
      <c r="P27" s="1"/>
      <c r="Q27" s="1"/>
      <c r="R27" s="1"/>
      <c r="S27" s="1"/>
      <c r="T27" s="1"/>
      <c r="U27" s="1"/>
      <c r="V27" s="1"/>
      <c r="W27" s="217">
        <f>SUM(W13:W16)</f>
        <v>0</v>
      </c>
      <c r="X27" s="1"/>
      <c r="Y27" s="1"/>
      <c r="Z27" s="1"/>
      <c r="AA27" s="1"/>
      <c r="AB27" s="1"/>
      <c r="AC27" s="1"/>
      <c r="AD27" s="1"/>
      <c r="AE27" s="217">
        <f>COUNTIF(POA_Y,TRUE)</f>
        <v>0</v>
      </c>
      <c r="AF27" s="217">
        <f>COUNTIF(POA_N,TRUE)</f>
        <v>0</v>
      </c>
      <c r="AG27" s="217">
        <f>COUNTIF(Eval_1,TRUE)</f>
        <v>3</v>
      </c>
      <c r="AH27" s="1"/>
      <c r="AI27" s="1"/>
      <c r="AJ27" s="1"/>
      <c r="AK27" s="1"/>
      <c r="AL27" s="1"/>
      <c r="AM27" s="217">
        <f>COUNTA(Cause_Codes)</f>
        <v>0</v>
      </c>
      <c r="AN27" s="1" t="s">
        <v>705</v>
      </c>
      <c r="AO27" s="228"/>
      <c r="AP27" s="228"/>
      <c r="AQ27" s="228"/>
      <c r="AR27" s="228"/>
      <c r="AS27" s="1"/>
      <c r="AT27" s="228"/>
      <c r="AU27" s="228"/>
      <c r="AV27" s="231">
        <f>(COUNTA(AV16:AV20)-2)+(COUNTBLANK(Show_Setup)-2)/3</f>
        <v>1</v>
      </c>
      <c r="AW27" s="1"/>
      <c r="AX27" s="231">
        <f>(COUNTA(AX16:AX20)-2)+(COUNTBLANK(Show_MR2)-2)/3</f>
        <v>1</v>
      </c>
      <c r="AY27" s="1"/>
      <c r="AZ27" s="231">
        <f>(COUNTA(AZ16:AZ20)-2)+(COUNTBLANK(Show_DP)-2)/3</f>
        <v>1</v>
      </c>
      <c r="BA27" s="1"/>
      <c r="BB27" s="231">
        <f>(COUNTA(BB16:BB20)-2)+(COUNTBLANK(Show_SS)-2)/3</f>
        <v>1</v>
      </c>
      <c r="BC27" s="1"/>
      <c r="BD27" s="231">
        <f>(COUNTA(BD16:BD20)-2)+(COUNTBLANK(Show_SP)-2)/3</f>
        <v>1</v>
      </c>
      <c r="BE27" s="1"/>
      <c r="BF27" s="231">
        <f>(COUNTA(BF16:BF20)-2)+(COUNTBLANK(Show_FM)-2)/3</f>
        <v>1</v>
      </c>
      <c r="BG27" s="1"/>
      <c r="BH27" s="1"/>
      <c r="BI27" s="1"/>
      <c r="BJ27" s="228"/>
      <c r="BK27" s="228"/>
      <c r="BL27" s="1"/>
      <c r="BM27" s="1"/>
      <c r="BN27" s="1"/>
      <c r="BO27" s="1"/>
      <c r="BP27" s="1"/>
      <c r="BQ27" s="1"/>
      <c r="BR27" s="1"/>
      <c r="BS27" s="1"/>
      <c r="BT27" s="1"/>
      <c r="BU27" s="1"/>
      <c r="BV27" s="1"/>
      <c r="BW27" s="1"/>
      <c r="BX27" s="1"/>
      <c r="BY27" s="1"/>
      <c r="BZ27" s="1"/>
      <c r="CA27" s="281"/>
      <c r="CB27" s="281"/>
      <c r="CC27" s="281"/>
      <c r="CD27" s="281"/>
      <c r="CE27" s="281"/>
      <c r="CF27" s="281"/>
      <c r="CG27" s="281"/>
      <c r="CH27" s="281"/>
      <c r="CI27" s="281"/>
      <c r="CJ27" s="281"/>
      <c r="CK27" s="281"/>
      <c r="CL27" s="281"/>
      <c r="CM27" s="281"/>
      <c r="CN27" s="281"/>
      <c r="CO27" s="281"/>
      <c r="CP27" s="281"/>
      <c r="CQ27" s="281"/>
      <c r="CR27" s="281"/>
      <c r="CS27" s="281"/>
      <c r="CT27" s="281"/>
      <c r="CU27" s="281"/>
      <c r="CV27" s="281"/>
      <c r="CW27" s="281"/>
      <c r="CX27" s="281"/>
      <c r="CY27" s="281"/>
      <c r="CZ27" s="281"/>
      <c r="DA27" s="281"/>
      <c r="DB27" s="281"/>
      <c r="DC27" s="281"/>
      <c r="DD27" s="281"/>
      <c r="DE27" s="281"/>
      <c r="DF27" s="281"/>
      <c r="DG27" s="281"/>
      <c r="DH27" s="281"/>
      <c r="DI27" s="281"/>
      <c r="DJ27" s="281"/>
      <c r="DK27" s="281"/>
      <c r="DL27" s="281"/>
      <c r="DM27" s="281"/>
      <c r="DN27" s="281"/>
      <c r="DO27" s="281"/>
      <c r="DP27" s="281"/>
      <c r="DQ27" s="281"/>
      <c r="DR27" s="281"/>
      <c r="DS27" s="281"/>
      <c r="DT27" s="281"/>
      <c r="DU27" s="281"/>
      <c r="DV27" s="281"/>
      <c r="DW27" s="281"/>
      <c r="DX27" s="281"/>
      <c r="DY27" s="281"/>
      <c r="DZ27" s="281"/>
      <c r="EA27" s="281"/>
      <c r="EB27" s="281"/>
      <c r="EC27" s="281"/>
      <c r="ED27" s="281"/>
      <c r="EE27" s="281"/>
      <c r="EF27" s="281"/>
      <c r="EG27" s="281"/>
      <c r="EH27" s="281"/>
      <c r="EI27" s="281"/>
      <c r="EJ27" s="281"/>
      <c r="EK27" s="281"/>
      <c r="EL27" s="281"/>
      <c r="EM27" s="281"/>
      <c r="EN27" s="281"/>
      <c r="EO27" s="281"/>
      <c r="EP27" s="281"/>
      <c r="EQ27" s="281"/>
      <c r="ER27" s="281"/>
      <c r="ES27" s="281"/>
      <c r="ET27" s="281"/>
      <c r="EU27" s="281"/>
      <c r="EV27" s="281"/>
      <c r="EW27" s="281"/>
      <c r="EX27" s="281"/>
      <c r="EY27" s="281"/>
      <c r="EZ27" s="281"/>
      <c r="FA27" s="281"/>
      <c r="FB27" s="281"/>
      <c r="FC27" s="281"/>
      <c r="FD27" s="281"/>
      <c r="FE27" s="281"/>
      <c r="FF27" s="281"/>
      <c r="FG27" s="281"/>
      <c r="FH27" s="281"/>
      <c r="FI27" s="281"/>
      <c r="FJ27" s="281"/>
      <c r="FK27" s="281"/>
      <c r="FL27" s="281"/>
    </row>
    <row r="28" spans="1:168" x14ac:dyDescent="0.25">
      <c r="A28" s="494"/>
      <c r="B28" s="1"/>
      <c r="C28" s="1"/>
      <c r="D28" s="2"/>
      <c r="E28" s="2"/>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217">
        <f>SUM(ST)+SUM(PA)+SUM(CA)</f>
        <v>0</v>
      </c>
      <c r="AN28" s="1" t="s">
        <v>706</v>
      </c>
      <c r="AO28" s="228"/>
      <c r="AP28" s="228"/>
      <c r="AQ28" s="228"/>
      <c r="AR28" s="228"/>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281"/>
      <c r="CB28" s="281"/>
      <c r="CC28" s="281"/>
      <c r="CD28" s="281"/>
      <c r="CE28" s="281"/>
      <c r="CF28" s="281"/>
      <c r="CG28" s="281"/>
      <c r="CH28" s="281"/>
      <c r="CI28" s="281"/>
      <c r="CJ28" s="281"/>
      <c r="CK28" s="281"/>
      <c r="CL28" s="281"/>
      <c r="CM28" s="281"/>
      <c r="CN28" s="281"/>
      <c r="CO28" s="281"/>
      <c r="CP28" s="281"/>
      <c r="CQ28" s="281"/>
      <c r="CR28" s="281"/>
      <c r="CS28" s="281"/>
      <c r="CT28" s="281"/>
      <c r="CU28" s="281"/>
      <c r="CV28" s="281"/>
      <c r="CW28" s="281"/>
      <c r="CX28" s="281"/>
      <c r="CY28" s="281"/>
      <c r="CZ28" s="281"/>
      <c r="DA28" s="281"/>
      <c r="DB28" s="281"/>
      <c r="DC28" s="281"/>
      <c r="DD28" s="281"/>
      <c r="DE28" s="281"/>
      <c r="DF28" s="281"/>
      <c r="DG28" s="281"/>
      <c r="DH28" s="281"/>
      <c r="DI28" s="281"/>
      <c r="DJ28" s="281"/>
      <c r="DK28" s="281"/>
      <c r="DL28" s="281"/>
      <c r="DM28" s="281"/>
      <c r="DN28" s="281"/>
      <c r="DO28" s="281"/>
      <c r="DP28" s="281"/>
      <c r="DQ28" s="281"/>
      <c r="DR28" s="281"/>
      <c r="DS28" s="281"/>
      <c r="DT28" s="281"/>
      <c r="DU28" s="281"/>
      <c r="DV28" s="281"/>
      <c r="DW28" s="281"/>
      <c r="DX28" s="281"/>
      <c r="DY28" s="281"/>
      <c r="DZ28" s="281"/>
      <c r="EA28" s="281"/>
      <c r="EB28" s="281"/>
      <c r="EC28" s="281"/>
      <c r="ED28" s="281"/>
      <c r="EE28" s="281"/>
      <c r="EF28" s="281"/>
      <c r="EG28" s="281"/>
      <c r="EH28" s="281"/>
      <c r="EI28" s="281"/>
      <c r="EJ28" s="281"/>
      <c r="EK28" s="281"/>
      <c r="EL28" s="281"/>
      <c r="EM28" s="281"/>
      <c r="EN28" s="281"/>
      <c r="EO28" s="281"/>
      <c r="EP28" s="281"/>
      <c r="EQ28" s="281"/>
      <c r="ER28" s="281"/>
      <c r="ES28" s="281"/>
      <c r="ET28" s="281"/>
      <c r="EU28" s="281"/>
      <c r="EV28" s="281"/>
      <c r="EW28" s="281"/>
      <c r="EX28" s="281"/>
      <c r="EY28" s="281"/>
      <c r="EZ28" s="281"/>
      <c r="FA28" s="281"/>
      <c r="FB28" s="281"/>
      <c r="FC28" s="281"/>
      <c r="FD28" s="281"/>
      <c r="FE28" s="281"/>
      <c r="FF28" s="281"/>
      <c r="FG28" s="281"/>
      <c r="FH28" s="281"/>
      <c r="FI28" s="281"/>
      <c r="FJ28" s="281"/>
      <c r="FK28" s="281"/>
      <c r="FL28" s="281"/>
    </row>
    <row r="29" spans="1:168" x14ac:dyDescent="0.25">
      <c r="A29" s="494"/>
      <c r="B29" s="1"/>
      <c r="C29" s="1"/>
      <c r="D29" s="2"/>
      <c r="E29" s="2"/>
      <c r="F29" s="1"/>
      <c r="G29" s="1"/>
      <c r="H29" s="1"/>
      <c r="I29" s="1"/>
      <c r="J29" s="1"/>
      <c r="K29" s="1"/>
      <c r="L29" s="1"/>
      <c r="M29" s="1"/>
      <c r="N29" s="1"/>
      <c r="O29" s="1"/>
      <c r="P29" s="1"/>
      <c r="Q29" s="1"/>
      <c r="R29" s="1"/>
      <c r="S29" s="1"/>
      <c r="T29" s="1"/>
      <c r="U29" s="1"/>
      <c r="V29" s="1"/>
      <c r="W29" s="217">
        <f>Find_1</f>
        <v>0</v>
      </c>
      <c r="X29" s="1"/>
      <c r="Y29" s="1"/>
      <c r="Z29" s="1"/>
      <c r="AA29" s="1"/>
      <c r="AB29" s="1"/>
      <c r="AC29" s="1"/>
      <c r="AD29" s="1"/>
      <c r="AE29" s="1"/>
      <c r="AF29" s="1"/>
      <c r="AG29" s="1"/>
      <c r="AH29" s="1"/>
      <c r="AI29" s="1"/>
      <c r="AJ29" s="1"/>
      <c r="AK29" s="1"/>
      <c r="AL29" s="1"/>
      <c r="AM29" s="217">
        <f>SUM(COUNTIF(Cause_Codes,"{C08a}"),COUNTIF(Cause_Codes,"{C08b}"),COUNTIF(Cause_Codes,"{C08c}"),COUNTIF(Cause_Codes,"{C08d}"),COUNTIF(Cause_Codes,"{C08e}"),COUNTIF(Cause_Codes,"{C08f}"))-COUNTA(CC08_Practices)</f>
        <v>0</v>
      </c>
      <c r="AN29" s="1" t="s">
        <v>707</v>
      </c>
      <c r="AO29" s="228"/>
      <c r="AP29" s="228"/>
      <c r="AQ29" s="228"/>
      <c r="AR29" s="228"/>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281"/>
      <c r="CB29" s="281"/>
      <c r="CC29" s="281"/>
      <c r="CD29" s="281"/>
      <c r="CE29" s="281"/>
      <c r="CF29" s="281"/>
      <c r="CG29" s="281"/>
      <c r="CH29" s="281"/>
      <c r="CI29" s="281"/>
      <c r="CJ29" s="281"/>
      <c r="CK29" s="281"/>
      <c r="CL29" s="281"/>
      <c r="CM29" s="281"/>
      <c r="CN29" s="281"/>
      <c r="CO29" s="281"/>
      <c r="CP29" s="281"/>
      <c r="CQ29" s="281"/>
      <c r="CR29" s="281"/>
      <c r="CS29" s="281"/>
      <c r="CT29" s="281"/>
      <c r="CU29" s="281"/>
      <c r="CV29" s="281"/>
      <c r="CW29" s="281"/>
      <c r="CX29" s="281"/>
      <c r="CY29" s="281"/>
      <c r="CZ29" s="281"/>
      <c r="DA29" s="281"/>
      <c r="DB29" s="281"/>
      <c r="DC29" s="281"/>
      <c r="DD29" s="281"/>
      <c r="DE29" s="281"/>
      <c r="DF29" s="281"/>
      <c r="DG29" s="281"/>
      <c r="DH29" s="281"/>
      <c r="DI29" s="281"/>
      <c r="DJ29" s="281"/>
      <c r="DK29" s="281"/>
      <c r="DL29" s="281"/>
      <c r="DM29" s="281"/>
      <c r="DN29" s="281"/>
      <c r="DO29" s="281"/>
      <c r="DP29" s="281"/>
      <c r="DQ29" s="281"/>
      <c r="DR29" s="281"/>
      <c r="DS29" s="281"/>
      <c r="DT29" s="281"/>
      <c r="DU29" s="281"/>
      <c r="DV29" s="281"/>
      <c r="DW29" s="281"/>
      <c r="DX29" s="281"/>
      <c r="DY29" s="281"/>
      <c r="DZ29" s="281"/>
      <c r="EA29" s="281"/>
      <c r="EB29" s="281"/>
      <c r="EC29" s="281"/>
      <c r="ED29" s="281"/>
      <c r="EE29" s="281"/>
      <c r="EF29" s="281"/>
      <c r="EG29" s="281"/>
      <c r="EH29" s="281"/>
      <c r="EI29" s="281"/>
      <c r="EJ29" s="281"/>
      <c r="EK29" s="281"/>
      <c r="EL29" s="281"/>
      <c r="EM29" s="281"/>
      <c r="EN29" s="281"/>
      <c r="EO29" s="281"/>
      <c r="EP29" s="281"/>
      <c r="EQ29" s="281"/>
      <c r="ER29" s="281"/>
      <c r="ES29" s="281"/>
      <c r="ET29" s="281"/>
      <c r="EU29" s="281"/>
      <c r="EV29" s="281"/>
      <c r="EW29" s="281"/>
      <c r="EX29" s="281"/>
      <c r="EY29" s="281"/>
      <c r="EZ29" s="281"/>
      <c r="FA29" s="281"/>
      <c r="FB29" s="281"/>
      <c r="FC29" s="281"/>
      <c r="FD29" s="281"/>
      <c r="FE29" s="281"/>
      <c r="FF29" s="281"/>
      <c r="FG29" s="281"/>
      <c r="FH29" s="281"/>
      <c r="FI29" s="281"/>
      <c r="FJ29" s="281"/>
      <c r="FK29" s="281"/>
      <c r="FL29" s="281"/>
    </row>
    <row r="30" spans="1:168" x14ac:dyDescent="0.25">
      <c r="A30" s="494"/>
      <c r="B30" s="1"/>
      <c r="C30" s="1"/>
      <c r="D30" s="2"/>
      <c r="E30" s="2"/>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217">
        <f>SUM(COUNTIF(Cause_Codes,"{C99}"),COUNTIF(Cause_Codes,"{S99}"))-COUNTA(Others)</f>
        <v>0</v>
      </c>
      <c r="AN30" s="1" t="s">
        <v>708</v>
      </c>
      <c r="AO30" s="228"/>
      <c r="AP30" s="228"/>
      <c r="AQ30" s="228"/>
      <c r="AR30" s="228"/>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281"/>
      <c r="CB30" s="281"/>
      <c r="CC30" s="281"/>
      <c r="CD30" s="281"/>
      <c r="CE30" s="281"/>
      <c r="CF30" s="281"/>
      <c r="CG30" s="281"/>
      <c r="CH30" s="281"/>
      <c r="CI30" s="281"/>
      <c r="CJ30" s="281"/>
      <c r="CK30" s="281"/>
      <c r="CL30" s="281"/>
      <c r="CM30" s="281"/>
      <c r="CN30" s="281"/>
      <c r="CO30" s="281"/>
      <c r="CP30" s="281"/>
      <c r="CQ30" s="281"/>
      <c r="CR30" s="281"/>
      <c r="CS30" s="281"/>
      <c r="CT30" s="281"/>
      <c r="CU30" s="281"/>
      <c r="CV30" s="281"/>
      <c r="CW30" s="281"/>
      <c r="CX30" s="281"/>
      <c r="CY30" s="281"/>
      <c r="CZ30" s="281"/>
      <c r="DA30" s="281"/>
      <c r="DB30" s="281"/>
      <c r="DC30" s="281"/>
      <c r="DD30" s="281"/>
      <c r="DE30" s="281"/>
      <c r="DF30" s="281"/>
      <c r="DG30" s="281"/>
      <c r="DH30" s="281"/>
      <c r="DI30" s="281"/>
      <c r="DJ30" s="281"/>
      <c r="DK30" s="281"/>
      <c r="DL30" s="281"/>
      <c r="DM30" s="281"/>
      <c r="DN30" s="281"/>
      <c r="DO30" s="281"/>
      <c r="DP30" s="281"/>
      <c r="DQ30" s="281"/>
      <c r="DR30" s="281"/>
      <c r="DS30" s="281"/>
      <c r="DT30" s="281"/>
      <c r="DU30" s="281"/>
      <c r="DV30" s="281"/>
      <c r="DW30" s="281"/>
      <c r="DX30" s="281"/>
      <c r="DY30" s="281"/>
      <c r="DZ30" s="281"/>
      <c r="EA30" s="281"/>
      <c r="EB30" s="281"/>
      <c r="EC30" s="281"/>
      <c r="ED30" s="281"/>
      <c r="EE30" s="281"/>
      <c r="EF30" s="281"/>
      <c r="EG30" s="281"/>
      <c r="EH30" s="281"/>
      <c r="EI30" s="281"/>
      <c r="EJ30" s="281"/>
      <c r="EK30" s="281"/>
      <c r="EL30" s="281"/>
      <c r="EM30" s="281"/>
      <c r="EN30" s="281"/>
      <c r="EO30" s="281"/>
      <c r="EP30" s="281"/>
      <c r="EQ30" s="281"/>
      <c r="ER30" s="281"/>
      <c r="ES30" s="281"/>
      <c r="ET30" s="281"/>
      <c r="EU30" s="281"/>
      <c r="EV30" s="281"/>
      <c r="EW30" s="281"/>
      <c r="EX30" s="281"/>
      <c r="EY30" s="281"/>
      <c r="EZ30" s="281"/>
      <c r="FA30" s="281"/>
      <c r="FB30" s="281"/>
      <c r="FC30" s="281"/>
      <c r="FD30" s="281"/>
      <c r="FE30" s="281"/>
      <c r="FF30" s="281"/>
      <c r="FG30" s="281"/>
      <c r="FH30" s="281"/>
      <c r="FI30" s="281"/>
      <c r="FJ30" s="281"/>
      <c r="FK30" s="281"/>
      <c r="FL30" s="281"/>
    </row>
    <row r="31" spans="1:168" x14ac:dyDescent="0.25">
      <c r="A31" s="494"/>
      <c r="B31" s="1"/>
      <c r="C31" s="1"/>
      <c r="D31" s="2"/>
      <c r="E31" s="2"/>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228"/>
      <c r="AP31" s="228"/>
      <c r="AQ31" s="228"/>
      <c r="AR31" s="228"/>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281"/>
      <c r="CB31" s="281"/>
      <c r="CC31" s="281"/>
      <c r="CD31" s="281"/>
      <c r="CE31" s="281"/>
      <c r="CF31" s="281"/>
      <c r="CG31" s="281"/>
      <c r="CH31" s="281"/>
      <c r="CI31" s="281"/>
      <c r="CJ31" s="281"/>
      <c r="CK31" s="281"/>
      <c r="CL31" s="281"/>
      <c r="CM31" s="281"/>
      <c r="CN31" s="281"/>
      <c r="CO31" s="281"/>
      <c r="CP31" s="281"/>
      <c r="CQ31" s="281"/>
      <c r="CR31" s="281"/>
      <c r="CS31" s="281"/>
      <c r="CT31" s="281"/>
      <c r="CU31" s="281"/>
      <c r="CV31" s="281"/>
      <c r="CW31" s="281"/>
      <c r="CX31" s="281"/>
      <c r="CY31" s="281"/>
      <c r="CZ31" s="281"/>
      <c r="DA31" s="281"/>
      <c r="DB31" s="281"/>
      <c r="DC31" s="281"/>
      <c r="DD31" s="281"/>
      <c r="DE31" s="281"/>
      <c r="DF31" s="281"/>
      <c r="DG31" s="281"/>
      <c r="DH31" s="281"/>
      <c r="DI31" s="281"/>
      <c r="DJ31" s="281"/>
      <c r="DK31" s="281"/>
      <c r="DL31" s="281"/>
      <c r="DM31" s="281"/>
      <c r="DN31" s="281"/>
      <c r="DO31" s="281"/>
      <c r="DP31" s="281"/>
      <c r="DQ31" s="281"/>
      <c r="DR31" s="281"/>
      <c r="DS31" s="281"/>
      <c r="DT31" s="281"/>
      <c r="DU31" s="281"/>
      <c r="DV31" s="281"/>
      <c r="DW31" s="281"/>
      <c r="DX31" s="281"/>
      <c r="DY31" s="281"/>
      <c r="DZ31" s="281"/>
      <c r="EA31" s="281"/>
      <c r="EB31" s="281"/>
      <c r="EC31" s="281"/>
      <c r="ED31" s="281"/>
      <c r="EE31" s="281"/>
      <c r="EF31" s="281"/>
      <c r="EG31" s="281"/>
      <c r="EH31" s="281"/>
      <c r="EI31" s="281"/>
      <c r="EJ31" s="281"/>
      <c r="EK31" s="281"/>
      <c r="EL31" s="281"/>
      <c r="EM31" s="281"/>
      <c r="EN31" s="281"/>
      <c r="EO31" s="281"/>
      <c r="EP31" s="281"/>
      <c r="EQ31" s="281"/>
      <c r="ER31" s="281"/>
      <c r="ES31" s="281"/>
      <c r="ET31" s="281"/>
      <c r="EU31" s="281"/>
      <c r="EV31" s="281"/>
      <c r="EW31" s="281"/>
      <c r="EX31" s="281"/>
      <c r="EY31" s="281"/>
      <c r="EZ31" s="281"/>
      <c r="FA31" s="281"/>
      <c r="FB31" s="281"/>
      <c r="FC31" s="281"/>
      <c r="FD31" s="281"/>
      <c r="FE31" s="281"/>
      <c r="FF31" s="281"/>
      <c r="FG31" s="281"/>
      <c r="FH31" s="281"/>
      <c r="FI31" s="281"/>
      <c r="FJ31" s="281"/>
      <c r="FK31" s="281"/>
      <c r="FL31" s="281"/>
    </row>
    <row r="32" spans="1:168" x14ac:dyDescent="0.25">
      <c r="A32" s="494"/>
      <c r="B32" s="1"/>
      <c r="C32" s="1"/>
      <c r="D32" s="2"/>
      <c r="E32" s="2"/>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228"/>
      <c r="AP32" s="228"/>
      <c r="AQ32" s="228"/>
      <c r="AR32" s="228"/>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281"/>
      <c r="CB32" s="281"/>
      <c r="CC32" s="281"/>
      <c r="CD32" s="281"/>
      <c r="CE32" s="281"/>
      <c r="CF32" s="281"/>
      <c r="CG32" s="281"/>
      <c r="CH32" s="281"/>
      <c r="CI32" s="281"/>
      <c r="CJ32" s="281"/>
      <c r="CK32" s="281"/>
      <c r="CL32" s="281"/>
      <c r="CM32" s="281"/>
      <c r="CN32" s="281"/>
      <c r="CO32" s="281"/>
      <c r="CP32" s="281"/>
      <c r="CQ32" s="281"/>
      <c r="CR32" s="281"/>
      <c r="CS32" s="281"/>
      <c r="CT32" s="281"/>
      <c r="CU32" s="281"/>
      <c r="CV32" s="281"/>
      <c r="CW32" s="281"/>
      <c r="CX32" s="281"/>
      <c r="CY32" s="281"/>
      <c r="CZ32" s="281"/>
      <c r="DA32" s="281"/>
      <c r="DB32" s="281"/>
      <c r="DC32" s="281"/>
      <c r="DD32" s="281"/>
      <c r="DE32" s="281"/>
      <c r="DF32" s="281"/>
      <c r="DG32" s="281"/>
      <c r="DH32" s="281"/>
      <c r="DI32" s="281"/>
      <c r="DJ32" s="281"/>
      <c r="DK32" s="281"/>
      <c r="DL32" s="281"/>
      <c r="DM32" s="281"/>
      <c r="DN32" s="281"/>
      <c r="DO32" s="281"/>
      <c r="DP32" s="281"/>
      <c r="DQ32" s="281"/>
      <c r="DR32" s="281"/>
      <c r="DS32" s="281"/>
      <c r="DT32" s="281"/>
      <c r="DU32" s="281"/>
      <c r="DV32" s="281"/>
      <c r="DW32" s="281"/>
      <c r="DX32" s="281"/>
      <c r="DY32" s="281"/>
      <c r="DZ32" s="281"/>
      <c r="EA32" s="281"/>
      <c r="EB32" s="281"/>
      <c r="EC32" s="281"/>
      <c r="ED32" s="281"/>
      <c r="EE32" s="281"/>
      <c r="EF32" s="281"/>
      <c r="EG32" s="281"/>
      <c r="EH32" s="281"/>
      <c r="EI32" s="281"/>
      <c r="EJ32" s="281"/>
      <c r="EK32" s="281"/>
      <c r="EL32" s="281"/>
      <c r="EM32" s="281"/>
      <c r="EN32" s="281"/>
      <c r="EO32" s="281"/>
      <c r="EP32" s="281"/>
      <c r="EQ32" s="281"/>
      <c r="ER32" s="281"/>
      <c r="ES32" s="281"/>
      <c r="ET32" s="281"/>
      <c r="EU32" s="281"/>
      <c r="EV32" s="281"/>
      <c r="EW32" s="281"/>
      <c r="EX32" s="281"/>
      <c r="EY32" s="281"/>
      <c r="EZ32" s="281"/>
      <c r="FA32" s="281"/>
      <c r="FB32" s="281"/>
      <c r="FC32" s="281"/>
      <c r="FD32" s="281"/>
      <c r="FE32" s="281"/>
      <c r="FF32" s="281"/>
      <c r="FG32" s="281"/>
      <c r="FH32" s="281"/>
      <c r="FI32" s="281"/>
      <c r="FJ32" s="281"/>
      <c r="FK32" s="281"/>
      <c r="FL32" s="281"/>
    </row>
    <row r="33" spans="1:168" x14ac:dyDescent="0.25">
      <c r="A33" s="494"/>
      <c r="B33" s="1"/>
      <c r="C33" s="1"/>
      <c r="D33" s="2"/>
      <c r="E33" s="2"/>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228"/>
      <c r="AP33" s="228"/>
      <c r="AQ33" s="228"/>
      <c r="AR33" s="228"/>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281"/>
      <c r="CB33" s="281"/>
      <c r="CC33" s="281"/>
      <c r="CD33" s="281"/>
      <c r="CE33" s="281"/>
      <c r="CF33" s="281"/>
      <c r="CG33" s="281"/>
      <c r="CH33" s="281"/>
      <c r="CI33" s="281"/>
      <c r="CJ33" s="281"/>
      <c r="CK33" s="281"/>
      <c r="CL33" s="281"/>
      <c r="CM33" s="281"/>
      <c r="CN33" s="281"/>
      <c r="CO33" s="281"/>
      <c r="CP33" s="281"/>
      <c r="CQ33" s="281"/>
      <c r="CR33" s="281"/>
      <c r="CS33" s="281"/>
      <c r="CT33" s="281"/>
      <c r="CU33" s="281"/>
      <c r="CV33" s="281"/>
      <c r="CW33" s="281"/>
      <c r="CX33" s="281"/>
      <c r="CY33" s="281"/>
      <c r="CZ33" s="281"/>
      <c r="DA33" s="281"/>
      <c r="DB33" s="281"/>
      <c r="DC33" s="281"/>
      <c r="DD33" s="281"/>
      <c r="DE33" s="281"/>
      <c r="DF33" s="281"/>
      <c r="DG33" s="281"/>
      <c r="DH33" s="281"/>
      <c r="DI33" s="281"/>
      <c r="DJ33" s="281"/>
      <c r="DK33" s="281"/>
      <c r="DL33" s="281"/>
      <c r="DM33" s="281"/>
      <c r="DN33" s="281"/>
      <c r="DO33" s="281"/>
      <c r="DP33" s="281"/>
      <c r="DQ33" s="281"/>
      <c r="DR33" s="281"/>
      <c r="DS33" s="281"/>
      <c r="DT33" s="281"/>
      <c r="DU33" s="281"/>
      <c r="DV33" s="281"/>
      <c r="DW33" s="281"/>
      <c r="DX33" s="281"/>
      <c r="DY33" s="281"/>
      <c r="DZ33" s="281"/>
      <c r="EA33" s="281"/>
      <c r="EB33" s="281"/>
      <c r="EC33" s="281"/>
      <c r="ED33" s="281"/>
      <c r="EE33" s="281"/>
      <c r="EF33" s="281"/>
      <c r="EG33" s="281"/>
      <c r="EH33" s="281"/>
      <c r="EI33" s="281"/>
      <c r="EJ33" s="281"/>
      <c r="EK33" s="281"/>
      <c r="EL33" s="281"/>
      <c r="EM33" s="281"/>
      <c r="EN33" s="281"/>
      <c r="EO33" s="281"/>
      <c r="EP33" s="281"/>
      <c r="EQ33" s="281"/>
      <c r="ER33" s="281"/>
      <c r="ES33" s="281"/>
      <c r="ET33" s="281"/>
      <c r="EU33" s="281"/>
      <c r="EV33" s="281"/>
      <c r="EW33" s="281"/>
      <c r="EX33" s="281"/>
      <c r="EY33" s="281"/>
      <c r="EZ33" s="281"/>
      <c r="FA33" s="281"/>
      <c r="FB33" s="281"/>
      <c r="FC33" s="281"/>
      <c r="FD33" s="281"/>
      <c r="FE33" s="281"/>
      <c r="FF33" s="281"/>
      <c r="FG33" s="281"/>
      <c r="FH33" s="281"/>
      <c r="FI33" s="281"/>
      <c r="FJ33" s="281"/>
      <c r="FK33" s="281"/>
      <c r="FL33" s="281"/>
    </row>
    <row r="34" spans="1:168" x14ac:dyDescent="0.25">
      <c r="A34" s="494"/>
      <c r="B34" s="1"/>
      <c r="C34" s="1"/>
      <c r="D34" s="2"/>
      <c r="E34" s="2"/>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228"/>
      <c r="AP34" s="228"/>
      <c r="AQ34" s="228"/>
      <c r="AR34" s="228"/>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281"/>
      <c r="CB34" s="281"/>
      <c r="CC34" s="281"/>
      <c r="CD34" s="281"/>
      <c r="CE34" s="281"/>
      <c r="CF34" s="281"/>
      <c r="CG34" s="281"/>
      <c r="CH34" s="281"/>
      <c r="CI34" s="281"/>
      <c r="CJ34" s="281"/>
      <c r="CK34" s="281"/>
      <c r="CL34" s="281"/>
      <c r="CM34" s="281"/>
      <c r="CN34" s="281"/>
      <c r="CO34" s="281"/>
      <c r="CP34" s="281"/>
      <c r="CQ34" s="281"/>
      <c r="CR34" s="281"/>
      <c r="CS34" s="281"/>
      <c r="CT34" s="281"/>
      <c r="CU34" s="281"/>
      <c r="CV34" s="281"/>
      <c r="CW34" s="281"/>
      <c r="CX34" s="281"/>
      <c r="CY34" s="281"/>
      <c r="CZ34" s="281"/>
      <c r="DA34" s="281"/>
      <c r="DB34" s="281"/>
      <c r="DC34" s="281"/>
      <c r="DD34" s="281"/>
      <c r="DE34" s="281"/>
      <c r="DF34" s="281"/>
      <c r="DG34" s="281"/>
      <c r="DH34" s="281"/>
      <c r="DI34" s="281"/>
      <c r="DJ34" s="281"/>
      <c r="DK34" s="281"/>
      <c r="DL34" s="281"/>
      <c r="DM34" s="281"/>
      <c r="DN34" s="281"/>
      <c r="DO34" s="281"/>
      <c r="DP34" s="281"/>
      <c r="DQ34" s="281"/>
      <c r="DR34" s="281"/>
      <c r="DS34" s="281"/>
      <c r="DT34" s="281"/>
      <c r="DU34" s="281"/>
      <c r="DV34" s="281"/>
      <c r="DW34" s="281"/>
      <c r="DX34" s="281"/>
      <c r="DY34" s="281"/>
      <c r="DZ34" s="281"/>
      <c r="EA34" s="281"/>
      <c r="EB34" s="281"/>
      <c r="EC34" s="281"/>
      <c r="ED34" s="281"/>
      <c r="EE34" s="281"/>
      <c r="EF34" s="281"/>
      <c r="EG34" s="281"/>
      <c r="EH34" s="281"/>
      <c r="EI34" s="281"/>
      <c r="EJ34" s="281"/>
      <c r="EK34" s="281"/>
      <c r="EL34" s="281"/>
      <c r="EM34" s="281"/>
      <c r="EN34" s="281"/>
      <c r="EO34" s="281"/>
      <c r="EP34" s="281"/>
      <c r="EQ34" s="281"/>
      <c r="ER34" s="281"/>
      <c r="ES34" s="281"/>
      <c r="ET34" s="281"/>
      <c r="EU34" s="281"/>
      <c r="EV34" s="281"/>
      <c r="EW34" s="281"/>
      <c r="EX34" s="281"/>
      <c r="EY34" s="281"/>
      <c r="EZ34" s="281"/>
      <c r="FA34" s="281"/>
      <c r="FB34" s="281"/>
      <c r="FC34" s="281"/>
      <c r="FD34" s="281"/>
      <c r="FE34" s="281"/>
      <c r="FF34" s="281"/>
      <c r="FG34" s="281"/>
      <c r="FH34" s="281"/>
      <c r="FI34" s="281"/>
      <c r="FJ34" s="281"/>
      <c r="FK34" s="281"/>
      <c r="FL34" s="281"/>
    </row>
    <row r="35" spans="1:168" x14ac:dyDescent="0.25">
      <c r="A35" s="494"/>
      <c r="B35" s="1"/>
      <c r="C35" s="1"/>
      <c r="D35" s="2"/>
      <c r="E35" s="2"/>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228"/>
      <c r="AP35" s="228"/>
      <c r="AQ35" s="228"/>
      <c r="AR35" s="228"/>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281"/>
      <c r="CB35" s="281"/>
      <c r="CC35" s="281"/>
      <c r="CD35" s="281"/>
      <c r="CE35" s="281"/>
      <c r="CF35" s="281"/>
      <c r="CG35" s="281"/>
      <c r="CH35" s="281"/>
      <c r="CI35" s="281"/>
      <c r="CJ35" s="281"/>
      <c r="CK35" s="281"/>
      <c r="CL35" s="281"/>
      <c r="CM35" s="281"/>
      <c r="CN35" s="281"/>
      <c r="CO35" s="281"/>
      <c r="CP35" s="281"/>
      <c r="CQ35" s="281"/>
      <c r="CR35" s="281"/>
      <c r="CS35" s="281"/>
      <c r="CT35" s="281"/>
      <c r="CU35" s="281"/>
      <c r="CV35" s="281"/>
      <c r="CW35" s="281"/>
      <c r="CX35" s="281"/>
      <c r="CY35" s="281"/>
      <c r="CZ35" s="281"/>
      <c r="DA35" s="281"/>
      <c r="DB35" s="281"/>
      <c r="DC35" s="281"/>
      <c r="DD35" s="281"/>
      <c r="DE35" s="281"/>
      <c r="DF35" s="281"/>
      <c r="DG35" s="281"/>
      <c r="DH35" s="281"/>
      <c r="DI35" s="281"/>
      <c r="DJ35" s="281"/>
      <c r="DK35" s="281"/>
      <c r="DL35" s="281"/>
      <c r="DM35" s="281"/>
      <c r="DN35" s="281"/>
      <c r="DO35" s="281"/>
      <c r="DP35" s="281"/>
      <c r="DQ35" s="281"/>
      <c r="DR35" s="281"/>
      <c r="DS35" s="281"/>
      <c r="DT35" s="281"/>
      <c r="DU35" s="281"/>
      <c r="DV35" s="281"/>
      <c r="DW35" s="281"/>
      <c r="DX35" s="281"/>
      <c r="DY35" s="281"/>
      <c r="DZ35" s="281"/>
      <c r="EA35" s="281"/>
      <c r="EB35" s="281"/>
      <c r="EC35" s="281"/>
      <c r="ED35" s="281"/>
      <c r="EE35" s="281"/>
      <c r="EF35" s="281"/>
      <c r="EG35" s="281"/>
      <c r="EH35" s="281"/>
      <c r="EI35" s="281"/>
      <c r="EJ35" s="281"/>
      <c r="EK35" s="281"/>
      <c r="EL35" s="281"/>
      <c r="EM35" s="281"/>
      <c r="EN35" s="281"/>
      <c r="EO35" s="281"/>
      <c r="EP35" s="281"/>
      <c r="EQ35" s="281"/>
      <c r="ER35" s="281"/>
      <c r="ES35" s="281"/>
      <c r="ET35" s="281"/>
      <c r="EU35" s="281"/>
      <c r="EV35" s="281"/>
      <c r="EW35" s="281"/>
      <c r="EX35" s="281"/>
      <c r="EY35" s="281"/>
      <c r="EZ35" s="281"/>
      <c r="FA35" s="281"/>
      <c r="FB35" s="281"/>
      <c r="FC35" s="281"/>
      <c r="FD35" s="281"/>
      <c r="FE35" s="281"/>
      <c r="FF35" s="281"/>
      <c r="FG35" s="281"/>
      <c r="FH35" s="281"/>
      <c r="FI35" s="281"/>
      <c r="FJ35" s="281"/>
      <c r="FK35" s="281"/>
      <c r="FL35" s="281"/>
    </row>
    <row r="36" spans="1:168" x14ac:dyDescent="0.25">
      <c r="A36" s="494"/>
      <c r="B36" s="1"/>
      <c r="C36" s="1"/>
      <c r="D36" s="2"/>
      <c r="E36" s="2"/>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228"/>
      <c r="AP36" s="228"/>
      <c r="AQ36" s="228"/>
      <c r="AR36" s="228"/>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281"/>
      <c r="CB36" s="281"/>
      <c r="CC36" s="281"/>
      <c r="CD36" s="281"/>
      <c r="CE36" s="281"/>
      <c r="CF36" s="281"/>
      <c r="CG36" s="281"/>
      <c r="CH36" s="281"/>
      <c r="CI36" s="281"/>
      <c r="CJ36" s="281"/>
      <c r="CK36" s="281"/>
      <c r="CL36" s="281"/>
      <c r="CM36" s="281"/>
      <c r="CN36" s="281"/>
      <c r="CO36" s="281"/>
      <c r="CP36" s="281"/>
      <c r="CQ36" s="281"/>
      <c r="CR36" s="281"/>
      <c r="CS36" s="281"/>
      <c r="CT36" s="281"/>
      <c r="CU36" s="281"/>
      <c r="CV36" s="281"/>
      <c r="CW36" s="281"/>
      <c r="CX36" s="281"/>
      <c r="CY36" s="281"/>
      <c r="CZ36" s="281"/>
      <c r="DA36" s="281"/>
      <c r="DB36" s="281"/>
      <c r="DC36" s="281"/>
      <c r="DD36" s="281"/>
      <c r="DE36" s="281"/>
      <c r="DF36" s="281"/>
      <c r="DG36" s="281"/>
      <c r="DH36" s="281"/>
      <c r="DI36" s="281"/>
      <c r="DJ36" s="281"/>
      <c r="DK36" s="281"/>
      <c r="DL36" s="281"/>
      <c r="DM36" s="281"/>
      <c r="DN36" s="281"/>
      <c r="DO36" s="281"/>
      <c r="DP36" s="281"/>
      <c r="DQ36" s="281"/>
      <c r="DR36" s="281"/>
      <c r="DS36" s="281"/>
      <c r="DT36" s="281"/>
      <c r="DU36" s="281"/>
      <c r="DV36" s="281"/>
      <c r="DW36" s="281"/>
      <c r="DX36" s="281"/>
      <c r="DY36" s="281"/>
      <c r="DZ36" s="281"/>
      <c r="EA36" s="281"/>
      <c r="EB36" s="281"/>
      <c r="EC36" s="281"/>
      <c r="ED36" s="281"/>
      <c r="EE36" s="281"/>
      <c r="EF36" s="281"/>
      <c r="EG36" s="281"/>
      <c r="EH36" s="281"/>
      <c r="EI36" s="281"/>
      <c r="EJ36" s="281"/>
      <c r="EK36" s="281"/>
      <c r="EL36" s="281"/>
      <c r="EM36" s="281"/>
      <c r="EN36" s="281"/>
      <c r="EO36" s="281"/>
      <c r="EP36" s="281"/>
      <c r="EQ36" s="281"/>
      <c r="ER36" s="281"/>
      <c r="ES36" s="281"/>
      <c r="ET36" s="281"/>
      <c r="EU36" s="281"/>
      <c r="EV36" s="281"/>
      <c r="EW36" s="281"/>
      <c r="EX36" s="281"/>
      <c r="EY36" s="281"/>
      <c r="EZ36" s="281"/>
      <c r="FA36" s="281"/>
      <c r="FB36" s="281"/>
      <c r="FC36" s="281"/>
      <c r="FD36" s="281"/>
      <c r="FE36" s="281"/>
      <c r="FF36" s="281"/>
      <c r="FG36" s="281"/>
      <c r="FH36" s="281"/>
      <c r="FI36" s="281"/>
      <c r="FJ36" s="281"/>
      <c r="FK36" s="281"/>
      <c r="FL36" s="281"/>
    </row>
    <row r="37" spans="1:168" x14ac:dyDescent="0.25">
      <c r="A37" s="494"/>
      <c r="B37" s="1"/>
      <c r="C37" s="1"/>
      <c r="D37" s="2"/>
      <c r="E37" s="2"/>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228"/>
      <c r="AP37" s="228"/>
      <c r="AQ37" s="228"/>
      <c r="AR37" s="228"/>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281"/>
      <c r="CB37" s="281"/>
      <c r="CC37" s="281"/>
      <c r="CD37" s="281"/>
      <c r="CE37" s="281"/>
      <c r="CF37" s="281"/>
      <c r="CG37" s="281"/>
      <c r="CH37" s="281"/>
      <c r="CI37" s="281"/>
      <c r="CJ37" s="281"/>
      <c r="CK37" s="281"/>
      <c r="CL37" s="281"/>
      <c r="CM37" s="281"/>
      <c r="CN37" s="281"/>
      <c r="CO37" s="281"/>
      <c r="CP37" s="281"/>
      <c r="CQ37" s="281"/>
      <c r="CR37" s="281"/>
      <c r="CS37" s="281"/>
      <c r="CT37" s="281"/>
      <c r="CU37" s="281"/>
      <c r="CV37" s="281"/>
      <c r="CW37" s="281"/>
      <c r="CX37" s="281"/>
      <c r="CY37" s="281"/>
      <c r="CZ37" s="281"/>
      <c r="DA37" s="281"/>
      <c r="DB37" s="281"/>
      <c r="DC37" s="281"/>
      <c r="DD37" s="281"/>
      <c r="DE37" s="281"/>
      <c r="DF37" s="281"/>
      <c r="DG37" s="281"/>
      <c r="DH37" s="281"/>
      <c r="DI37" s="281"/>
      <c r="DJ37" s="281"/>
      <c r="DK37" s="281"/>
      <c r="DL37" s="281"/>
      <c r="DM37" s="281"/>
      <c r="DN37" s="281"/>
      <c r="DO37" s="281"/>
      <c r="DP37" s="281"/>
      <c r="DQ37" s="281"/>
      <c r="DR37" s="281"/>
      <c r="DS37" s="281"/>
      <c r="DT37" s="281"/>
      <c r="DU37" s="281"/>
      <c r="DV37" s="281"/>
      <c r="DW37" s="281"/>
      <c r="DX37" s="281"/>
      <c r="DY37" s="281"/>
      <c r="DZ37" s="281"/>
      <c r="EA37" s="281"/>
      <c r="EB37" s="281"/>
      <c r="EC37" s="281"/>
      <c r="ED37" s="281"/>
      <c r="EE37" s="281"/>
      <c r="EF37" s="281"/>
      <c r="EG37" s="281"/>
      <c r="EH37" s="281"/>
      <c r="EI37" s="281"/>
      <c r="EJ37" s="281"/>
      <c r="EK37" s="281"/>
      <c r="EL37" s="281"/>
      <c r="EM37" s="281"/>
      <c r="EN37" s="281"/>
      <c r="EO37" s="281"/>
      <c r="EP37" s="281"/>
      <c r="EQ37" s="281"/>
      <c r="ER37" s="281"/>
      <c r="ES37" s="281"/>
      <c r="ET37" s="281"/>
      <c r="EU37" s="281"/>
      <c r="EV37" s="281"/>
      <c r="EW37" s="281"/>
      <c r="EX37" s="281"/>
      <c r="EY37" s="281"/>
      <c r="EZ37" s="281"/>
      <c r="FA37" s="281"/>
      <c r="FB37" s="281"/>
      <c r="FC37" s="281"/>
      <c r="FD37" s="281"/>
      <c r="FE37" s="281"/>
      <c r="FF37" s="281"/>
      <c r="FG37" s="281"/>
      <c r="FH37" s="281"/>
      <c r="FI37" s="281"/>
      <c r="FJ37" s="281"/>
      <c r="FK37" s="281"/>
      <c r="FL37" s="281"/>
    </row>
    <row r="38" spans="1:168" x14ac:dyDescent="0.25">
      <c r="A38" s="494"/>
      <c r="B38" s="1"/>
      <c r="C38" s="1"/>
      <c r="D38" s="2"/>
      <c r="E38" s="2"/>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228"/>
      <c r="AP38" s="228"/>
      <c r="AQ38" s="228"/>
      <c r="AR38" s="228"/>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281"/>
      <c r="CB38" s="281"/>
      <c r="CC38" s="281"/>
      <c r="CD38" s="281"/>
      <c r="CE38" s="281"/>
      <c r="CF38" s="281"/>
      <c r="CG38" s="281"/>
      <c r="CH38" s="281"/>
      <c r="CI38" s="281"/>
      <c r="CJ38" s="281"/>
      <c r="CK38" s="281"/>
      <c r="CL38" s="281"/>
      <c r="CM38" s="281"/>
      <c r="CN38" s="281"/>
      <c r="CO38" s="281"/>
      <c r="CP38" s="281"/>
      <c r="CQ38" s="281"/>
      <c r="CR38" s="281"/>
      <c r="CS38" s="281"/>
      <c r="CT38" s="281"/>
      <c r="CU38" s="281"/>
      <c r="CV38" s="281"/>
      <c r="CW38" s="281"/>
      <c r="CX38" s="281"/>
      <c r="CY38" s="281"/>
      <c r="CZ38" s="281"/>
      <c r="DA38" s="281"/>
      <c r="DB38" s="281"/>
      <c r="DC38" s="281"/>
      <c r="DD38" s="281"/>
      <c r="DE38" s="281"/>
      <c r="DF38" s="281"/>
      <c r="DG38" s="281"/>
      <c r="DH38" s="281"/>
      <c r="DI38" s="281"/>
      <c r="DJ38" s="281"/>
      <c r="DK38" s="281"/>
      <c r="DL38" s="281"/>
      <c r="DM38" s="281"/>
      <c r="DN38" s="281"/>
      <c r="DO38" s="281"/>
      <c r="DP38" s="281"/>
      <c r="DQ38" s="281"/>
      <c r="DR38" s="281"/>
      <c r="DS38" s="281"/>
      <c r="DT38" s="281"/>
      <c r="DU38" s="281"/>
      <c r="DV38" s="281"/>
      <c r="DW38" s="281"/>
      <c r="DX38" s="281"/>
      <c r="DY38" s="281"/>
      <c r="DZ38" s="281"/>
      <c r="EA38" s="281"/>
      <c r="EB38" s="281"/>
      <c r="EC38" s="281"/>
      <c r="ED38" s="281"/>
      <c r="EE38" s="281"/>
      <c r="EF38" s="281"/>
      <c r="EG38" s="281"/>
      <c r="EH38" s="281"/>
      <c r="EI38" s="281"/>
      <c r="EJ38" s="281"/>
      <c r="EK38" s="281"/>
      <c r="EL38" s="281"/>
      <c r="EM38" s="281"/>
      <c r="EN38" s="281"/>
      <c r="EO38" s="281"/>
      <c r="EP38" s="281"/>
      <c r="EQ38" s="281"/>
      <c r="ER38" s="281"/>
      <c r="ES38" s="281"/>
      <c r="ET38" s="281"/>
      <c r="EU38" s="281"/>
      <c r="EV38" s="281"/>
      <c r="EW38" s="281"/>
      <c r="EX38" s="281"/>
      <c r="EY38" s="281"/>
      <c r="EZ38" s="281"/>
      <c r="FA38" s="281"/>
      <c r="FB38" s="281"/>
      <c r="FC38" s="281"/>
      <c r="FD38" s="281"/>
      <c r="FE38" s="281"/>
      <c r="FF38" s="281"/>
      <c r="FG38" s="281"/>
      <c r="FH38" s="281"/>
      <c r="FI38" s="281"/>
      <c r="FJ38" s="281"/>
      <c r="FK38" s="281"/>
      <c r="FL38" s="281"/>
    </row>
    <row r="39" spans="1:168" x14ac:dyDescent="0.25">
      <c r="A39" s="494"/>
      <c r="B39" s="1"/>
      <c r="C39" s="1"/>
      <c r="D39" s="2"/>
      <c r="E39" s="2"/>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228"/>
      <c r="AP39" s="228"/>
      <c r="AQ39" s="228"/>
      <c r="AR39" s="228"/>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281"/>
      <c r="CB39" s="281"/>
      <c r="CC39" s="281"/>
      <c r="CD39" s="281"/>
      <c r="CE39" s="281"/>
      <c r="CF39" s="281"/>
      <c r="CG39" s="281"/>
      <c r="CH39" s="281"/>
      <c r="CI39" s="281"/>
      <c r="CJ39" s="281"/>
      <c r="CK39" s="281"/>
      <c r="CL39" s="281"/>
      <c r="CM39" s="281"/>
      <c r="CN39" s="281"/>
      <c r="CO39" s="281"/>
      <c r="CP39" s="281"/>
      <c r="CQ39" s="281"/>
      <c r="CR39" s="281"/>
      <c r="CS39" s="281"/>
      <c r="CT39" s="281"/>
      <c r="CU39" s="281"/>
      <c r="CV39" s="281"/>
      <c r="CW39" s="281"/>
      <c r="CX39" s="281"/>
      <c r="CY39" s="281"/>
      <c r="CZ39" s="281"/>
      <c r="DA39" s="281"/>
      <c r="DB39" s="281"/>
      <c r="DC39" s="281"/>
      <c r="DD39" s="281"/>
      <c r="DE39" s="281"/>
      <c r="DF39" s="281"/>
      <c r="DG39" s="281"/>
      <c r="DH39" s="281"/>
      <c r="DI39" s="281"/>
      <c r="DJ39" s="281"/>
      <c r="DK39" s="281"/>
      <c r="DL39" s="281"/>
      <c r="DM39" s="281"/>
      <c r="DN39" s="281"/>
      <c r="DO39" s="281"/>
      <c r="DP39" s="281"/>
      <c r="DQ39" s="281"/>
      <c r="DR39" s="281"/>
      <c r="DS39" s="281"/>
      <c r="DT39" s="281"/>
      <c r="DU39" s="281"/>
      <c r="DV39" s="281"/>
      <c r="DW39" s="281"/>
      <c r="DX39" s="281"/>
      <c r="DY39" s="281"/>
      <c r="DZ39" s="281"/>
      <c r="EA39" s="281"/>
      <c r="EB39" s="281"/>
      <c r="EC39" s="281"/>
      <c r="ED39" s="281"/>
      <c r="EE39" s="281"/>
      <c r="EF39" s="281"/>
      <c r="EG39" s="281"/>
      <c r="EH39" s="281"/>
      <c r="EI39" s="281"/>
      <c r="EJ39" s="281"/>
      <c r="EK39" s="281"/>
      <c r="EL39" s="281"/>
      <c r="EM39" s="281"/>
      <c r="EN39" s="281"/>
      <c r="EO39" s="281"/>
      <c r="EP39" s="281"/>
      <c r="EQ39" s="281"/>
      <c r="ER39" s="281"/>
      <c r="ES39" s="281"/>
      <c r="ET39" s="281"/>
      <c r="EU39" s="281"/>
      <c r="EV39" s="281"/>
      <c r="EW39" s="281"/>
      <c r="EX39" s="281"/>
      <c r="EY39" s="281"/>
      <c r="EZ39" s="281"/>
      <c r="FA39" s="281"/>
      <c r="FB39" s="281"/>
      <c r="FC39" s="281"/>
      <c r="FD39" s="281"/>
      <c r="FE39" s="281"/>
      <c r="FF39" s="281"/>
      <c r="FG39" s="281"/>
      <c r="FH39" s="281"/>
      <c r="FI39" s="281"/>
      <c r="FJ39" s="281"/>
      <c r="FK39" s="281"/>
      <c r="FL39" s="281"/>
    </row>
    <row r="40" spans="1:168" x14ac:dyDescent="0.25">
      <c r="A40" s="494"/>
      <c r="B40" s="1"/>
      <c r="C40" s="1"/>
      <c r="D40" s="2"/>
      <c r="E40" s="2"/>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228"/>
      <c r="AP40" s="228"/>
      <c r="AQ40" s="228"/>
      <c r="AR40" s="228"/>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281"/>
      <c r="CB40" s="281"/>
      <c r="CC40" s="281"/>
      <c r="CD40" s="281"/>
      <c r="CE40" s="281"/>
      <c r="CF40" s="281"/>
      <c r="CG40" s="281"/>
      <c r="CH40" s="281"/>
      <c r="CI40" s="281"/>
      <c r="CJ40" s="281"/>
      <c r="CK40" s="281"/>
      <c r="CL40" s="281"/>
      <c r="CM40" s="281"/>
      <c r="CN40" s="281"/>
      <c r="CO40" s="281"/>
      <c r="CP40" s="281"/>
      <c r="CQ40" s="281"/>
      <c r="CR40" s="281"/>
      <c r="CS40" s="281"/>
      <c r="CT40" s="281"/>
      <c r="CU40" s="281"/>
      <c r="CV40" s="281"/>
      <c r="CW40" s="281"/>
      <c r="CX40" s="281"/>
      <c r="CY40" s="281"/>
      <c r="CZ40" s="281"/>
      <c r="DA40" s="281"/>
      <c r="DB40" s="281"/>
      <c r="DC40" s="281"/>
      <c r="DD40" s="281"/>
      <c r="DE40" s="281"/>
      <c r="DF40" s="281"/>
      <c r="DG40" s="281"/>
      <c r="DH40" s="281"/>
      <c r="DI40" s="281"/>
      <c r="DJ40" s="281"/>
      <c r="DK40" s="281"/>
      <c r="DL40" s="281"/>
      <c r="DM40" s="281"/>
      <c r="DN40" s="281"/>
      <c r="DO40" s="281"/>
      <c r="DP40" s="281"/>
      <c r="DQ40" s="281"/>
      <c r="DR40" s="281"/>
      <c r="DS40" s="281"/>
      <c r="DT40" s="281"/>
      <c r="DU40" s="281"/>
      <c r="DV40" s="281"/>
      <c r="DW40" s="281"/>
      <c r="DX40" s="281"/>
      <c r="DY40" s="281"/>
      <c r="DZ40" s="281"/>
      <c r="EA40" s="281"/>
      <c r="EB40" s="281"/>
      <c r="EC40" s="281"/>
      <c r="ED40" s="281"/>
      <c r="EE40" s="281"/>
      <c r="EF40" s="281"/>
      <c r="EG40" s="281"/>
      <c r="EH40" s="281"/>
      <c r="EI40" s="281"/>
      <c r="EJ40" s="281"/>
      <c r="EK40" s="281"/>
      <c r="EL40" s="281"/>
      <c r="EM40" s="281"/>
      <c r="EN40" s="281"/>
      <c r="EO40" s="281"/>
      <c r="EP40" s="281"/>
      <c r="EQ40" s="281"/>
      <c r="ER40" s="281"/>
      <c r="ES40" s="281"/>
      <c r="ET40" s="281"/>
      <c r="EU40" s="281"/>
      <c r="EV40" s="281"/>
      <c r="EW40" s="281"/>
      <c r="EX40" s="281"/>
      <c r="EY40" s="281"/>
      <c r="EZ40" s="281"/>
      <c r="FA40" s="281"/>
      <c r="FB40" s="281"/>
      <c r="FC40" s="281"/>
      <c r="FD40" s="281"/>
      <c r="FE40" s="281"/>
      <c r="FF40" s="281"/>
      <c r="FG40" s="281"/>
      <c r="FH40" s="281"/>
      <c r="FI40" s="281"/>
      <c r="FJ40" s="281"/>
      <c r="FK40" s="281"/>
      <c r="FL40" s="281"/>
    </row>
    <row r="41" spans="1:168" x14ac:dyDescent="0.25">
      <c r="A41" s="494"/>
      <c r="B41" s="1"/>
      <c r="C41" s="1"/>
      <c r="D41" s="2"/>
      <c r="E41" s="2"/>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281"/>
      <c r="CB41" s="281"/>
      <c r="CC41" s="281"/>
      <c r="CD41" s="281"/>
      <c r="CE41" s="281"/>
      <c r="CF41" s="281"/>
      <c r="CG41" s="281"/>
      <c r="CH41" s="281"/>
      <c r="CI41" s="281"/>
      <c r="CJ41" s="281"/>
      <c r="CK41" s="281"/>
      <c r="CL41" s="281"/>
      <c r="CM41" s="281"/>
      <c r="CN41" s="281"/>
      <c r="CO41" s="281"/>
      <c r="CP41" s="281"/>
      <c r="CQ41" s="281"/>
      <c r="CR41" s="281"/>
      <c r="CS41" s="281"/>
      <c r="CT41" s="281"/>
      <c r="CU41" s="281"/>
      <c r="CV41" s="281"/>
      <c r="CW41" s="281"/>
      <c r="CX41" s="281"/>
      <c r="CY41" s="281"/>
      <c r="CZ41" s="281"/>
      <c r="DA41" s="281"/>
      <c r="DB41" s="281"/>
      <c r="DC41" s="281"/>
      <c r="DD41" s="281"/>
      <c r="DE41" s="281"/>
      <c r="DF41" s="281"/>
      <c r="DG41" s="281"/>
      <c r="DH41" s="281"/>
      <c r="DI41" s="281"/>
      <c r="DJ41" s="281"/>
      <c r="DK41" s="281"/>
      <c r="DL41" s="281"/>
      <c r="DM41" s="281"/>
      <c r="DN41" s="281"/>
      <c r="DO41" s="281"/>
      <c r="DP41" s="281"/>
      <c r="DQ41" s="281"/>
      <c r="DR41" s="281"/>
      <c r="DS41" s="281"/>
      <c r="DT41" s="281"/>
      <c r="DU41" s="281"/>
      <c r="DV41" s="281"/>
      <c r="DW41" s="281"/>
      <c r="DX41" s="281"/>
      <c r="DY41" s="281"/>
      <c r="DZ41" s="281"/>
      <c r="EA41" s="281"/>
      <c r="EB41" s="281"/>
      <c r="EC41" s="281"/>
      <c r="ED41" s="281"/>
      <c r="EE41" s="281"/>
      <c r="EF41" s="281"/>
      <c r="EG41" s="281"/>
      <c r="EH41" s="281"/>
      <c r="EI41" s="281"/>
      <c r="EJ41" s="281"/>
      <c r="EK41" s="281"/>
      <c r="EL41" s="281"/>
      <c r="EM41" s="281"/>
      <c r="EN41" s="281"/>
      <c r="EO41" s="281"/>
      <c r="EP41" s="281"/>
      <c r="EQ41" s="281"/>
      <c r="ER41" s="281"/>
      <c r="ES41" s="281"/>
      <c r="ET41" s="281"/>
      <c r="EU41" s="281"/>
      <c r="EV41" s="281"/>
      <c r="EW41" s="281"/>
      <c r="EX41" s="281"/>
      <c r="EY41" s="281"/>
      <c r="EZ41" s="281"/>
      <c r="FA41" s="281"/>
      <c r="FB41" s="281"/>
      <c r="FC41" s="281"/>
      <c r="FD41" s="281"/>
      <c r="FE41" s="281"/>
      <c r="FF41" s="281"/>
      <c r="FG41" s="281"/>
      <c r="FH41" s="281"/>
      <c r="FI41" s="281"/>
      <c r="FJ41" s="281"/>
      <c r="FK41" s="281"/>
      <c r="FL41" s="281"/>
    </row>
    <row r="42" spans="1:168" x14ac:dyDescent="0.25">
      <c r="A42" s="494"/>
      <c r="B42" s="1"/>
      <c r="C42" s="1"/>
      <c r="D42" s="2"/>
      <c r="E42" s="2"/>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281"/>
      <c r="CB42" s="281"/>
      <c r="CC42" s="281"/>
      <c r="CD42" s="281"/>
      <c r="CE42" s="281"/>
      <c r="CF42" s="281"/>
      <c r="CG42" s="281"/>
      <c r="CH42" s="281"/>
      <c r="CI42" s="281"/>
      <c r="CJ42" s="281"/>
      <c r="CK42" s="281"/>
      <c r="CL42" s="281"/>
      <c r="CM42" s="281"/>
      <c r="CN42" s="281"/>
      <c r="CO42" s="281"/>
      <c r="CP42" s="281"/>
      <c r="CQ42" s="281"/>
      <c r="CR42" s="281"/>
      <c r="CS42" s="281"/>
      <c r="CT42" s="281"/>
      <c r="CU42" s="281"/>
      <c r="CV42" s="281"/>
      <c r="CW42" s="281"/>
      <c r="CX42" s="281"/>
      <c r="CY42" s="281"/>
      <c r="CZ42" s="281"/>
      <c r="DA42" s="281"/>
      <c r="DB42" s="281"/>
      <c r="DC42" s="281"/>
      <c r="DD42" s="281"/>
      <c r="DE42" s="281"/>
      <c r="DF42" s="281"/>
      <c r="DG42" s="281"/>
      <c r="DH42" s="281"/>
      <c r="DI42" s="281"/>
      <c r="DJ42" s="281"/>
      <c r="DK42" s="281"/>
      <c r="DL42" s="281"/>
      <c r="DM42" s="281"/>
      <c r="DN42" s="281"/>
      <c r="DO42" s="281"/>
      <c r="DP42" s="281"/>
      <c r="DQ42" s="281"/>
      <c r="DR42" s="281"/>
      <c r="DS42" s="281"/>
      <c r="DT42" s="281"/>
      <c r="DU42" s="281"/>
      <c r="DV42" s="281"/>
      <c r="DW42" s="281"/>
      <c r="DX42" s="281"/>
      <c r="DY42" s="281"/>
      <c r="DZ42" s="281"/>
      <c r="EA42" s="281"/>
      <c r="EB42" s="281"/>
      <c r="EC42" s="281"/>
      <c r="ED42" s="281"/>
      <c r="EE42" s="281"/>
      <c r="EF42" s="281"/>
      <c r="EG42" s="281"/>
      <c r="EH42" s="281"/>
      <c r="EI42" s="281"/>
      <c r="EJ42" s="281"/>
      <c r="EK42" s="281"/>
      <c r="EL42" s="281"/>
      <c r="EM42" s="281"/>
      <c r="EN42" s="281"/>
      <c r="EO42" s="281"/>
      <c r="EP42" s="281"/>
      <c r="EQ42" s="281"/>
      <c r="ER42" s="281"/>
      <c r="ES42" s="281"/>
      <c r="ET42" s="281"/>
      <c r="EU42" s="281"/>
      <c r="EV42" s="281"/>
      <c r="EW42" s="281"/>
      <c r="EX42" s="281"/>
      <c r="EY42" s="281"/>
      <c r="EZ42" s="281"/>
      <c r="FA42" s="281"/>
      <c r="FB42" s="281"/>
      <c r="FC42" s="281"/>
      <c r="FD42" s="281"/>
      <c r="FE42" s="281"/>
      <c r="FF42" s="281"/>
      <c r="FG42" s="281"/>
      <c r="FH42" s="281"/>
      <c r="FI42" s="281"/>
      <c r="FJ42" s="281"/>
      <c r="FK42" s="281"/>
      <c r="FL42" s="281"/>
    </row>
    <row r="43" spans="1:168" x14ac:dyDescent="0.25">
      <c r="A43" s="494"/>
      <c r="B43" s="1"/>
      <c r="C43" s="1"/>
      <c r="D43" s="2"/>
      <c r="E43" s="2"/>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281"/>
      <c r="CB43" s="281"/>
      <c r="CC43" s="281"/>
      <c r="CD43" s="281"/>
      <c r="CE43" s="281"/>
      <c r="CF43" s="281"/>
      <c r="CG43" s="281"/>
      <c r="CH43" s="281"/>
      <c r="CI43" s="281"/>
      <c r="CJ43" s="281"/>
      <c r="CK43" s="281"/>
      <c r="CL43" s="281"/>
      <c r="CM43" s="281"/>
      <c r="CN43" s="281"/>
      <c r="CO43" s="281"/>
      <c r="CP43" s="281"/>
      <c r="CQ43" s="281"/>
      <c r="CR43" s="281"/>
      <c r="CS43" s="281"/>
      <c r="CT43" s="281"/>
      <c r="CU43" s="281"/>
      <c r="CV43" s="281"/>
      <c r="CW43" s="281"/>
      <c r="CX43" s="281"/>
      <c r="CY43" s="281"/>
      <c r="CZ43" s="281"/>
      <c r="DA43" s="281"/>
      <c r="DB43" s="281"/>
      <c r="DC43" s="281"/>
      <c r="DD43" s="281"/>
      <c r="DE43" s="281"/>
      <c r="DF43" s="281"/>
      <c r="DG43" s="281"/>
      <c r="DH43" s="281"/>
      <c r="DI43" s="281"/>
      <c r="DJ43" s="281"/>
      <c r="DK43" s="281"/>
      <c r="DL43" s="281"/>
      <c r="DM43" s="281"/>
      <c r="DN43" s="281"/>
      <c r="DO43" s="281"/>
      <c r="DP43" s="281"/>
      <c r="DQ43" s="281"/>
      <c r="DR43" s="281"/>
      <c r="DS43" s="281"/>
      <c r="DT43" s="281"/>
      <c r="DU43" s="281"/>
      <c r="DV43" s="281"/>
      <c r="DW43" s="281"/>
      <c r="DX43" s="281"/>
      <c r="DY43" s="281"/>
      <c r="DZ43" s="281"/>
      <c r="EA43" s="281"/>
      <c r="EB43" s="281"/>
      <c r="EC43" s="281"/>
      <c r="ED43" s="281"/>
      <c r="EE43" s="281"/>
      <c r="EF43" s="281"/>
      <c r="EG43" s="281"/>
      <c r="EH43" s="281"/>
      <c r="EI43" s="281"/>
      <c r="EJ43" s="281"/>
      <c r="EK43" s="281"/>
      <c r="EL43" s="281"/>
      <c r="EM43" s="281"/>
      <c r="EN43" s="281"/>
      <c r="EO43" s="281"/>
      <c r="EP43" s="281"/>
      <c r="EQ43" s="281"/>
      <c r="ER43" s="281"/>
      <c r="ES43" s="281"/>
      <c r="ET43" s="281"/>
      <c r="EU43" s="281"/>
      <c r="EV43" s="281"/>
      <c r="EW43" s="281"/>
      <c r="EX43" s="281"/>
      <c r="EY43" s="281"/>
      <c r="EZ43" s="281"/>
      <c r="FA43" s="281"/>
      <c r="FB43" s="281"/>
      <c r="FC43" s="281"/>
      <c r="FD43" s="281"/>
      <c r="FE43" s="281"/>
      <c r="FF43" s="281"/>
      <c r="FG43" s="281"/>
      <c r="FH43" s="281"/>
      <c r="FI43" s="281"/>
      <c r="FJ43" s="281"/>
      <c r="FK43" s="281"/>
      <c r="FL43" s="281"/>
    </row>
    <row r="44" spans="1:168" x14ac:dyDescent="0.25">
      <c r="A44" s="494"/>
      <c r="B44" s="1"/>
      <c r="C44" s="1"/>
      <c r="D44" s="2"/>
      <c r="E44" s="2"/>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281"/>
      <c r="CB44" s="281"/>
      <c r="CC44" s="281"/>
      <c r="CD44" s="281"/>
      <c r="CE44" s="281"/>
      <c r="CF44" s="281"/>
      <c r="CG44" s="281"/>
      <c r="CH44" s="281"/>
      <c r="CI44" s="281"/>
      <c r="CJ44" s="281"/>
      <c r="CK44" s="281"/>
      <c r="CL44" s="281"/>
      <c r="CM44" s="281"/>
      <c r="CN44" s="281"/>
      <c r="CO44" s="281"/>
      <c r="CP44" s="281"/>
      <c r="CQ44" s="281"/>
      <c r="CR44" s="281"/>
      <c r="CS44" s="281"/>
      <c r="CT44" s="281"/>
      <c r="CU44" s="281"/>
      <c r="CV44" s="281"/>
      <c r="CW44" s="281"/>
      <c r="CX44" s="281"/>
      <c r="CY44" s="281"/>
      <c r="CZ44" s="281"/>
      <c r="DA44" s="281"/>
      <c r="DB44" s="281"/>
      <c r="DC44" s="281"/>
      <c r="DD44" s="281"/>
      <c r="DE44" s="281"/>
      <c r="DF44" s="281"/>
      <c r="DG44" s="281"/>
      <c r="DH44" s="281"/>
      <c r="DI44" s="281"/>
      <c r="DJ44" s="281"/>
      <c r="DK44" s="281"/>
      <c r="DL44" s="281"/>
      <c r="DM44" s="281"/>
      <c r="DN44" s="281"/>
      <c r="DO44" s="281"/>
      <c r="DP44" s="281"/>
      <c r="DQ44" s="281"/>
      <c r="DR44" s="281"/>
      <c r="DS44" s="281"/>
      <c r="DT44" s="281"/>
      <c r="DU44" s="281"/>
      <c r="DV44" s="281"/>
      <c r="DW44" s="281"/>
      <c r="DX44" s="281"/>
      <c r="DY44" s="281"/>
      <c r="DZ44" s="281"/>
      <c r="EA44" s="281"/>
      <c r="EB44" s="281"/>
      <c r="EC44" s="281"/>
      <c r="ED44" s="281"/>
      <c r="EE44" s="281"/>
      <c r="EF44" s="281"/>
      <c r="EG44" s="281"/>
      <c r="EH44" s="281"/>
      <c r="EI44" s="281"/>
      <c r="EJ44" s="281"/>
      <c r="EK44" s="281"/>
      <c r="EL44" s="281"/>
      <c r="EM44" s="281"/>
      <c r="EN44" s="281"/>
      <c r="EO44" s="281"/>
      <c r="EP44" s="281"/>
      <c r="EQ44" s="281"/>
      <c r="ER44" s="281"/>
      <c r="ES44" s="281"/>
      <c r="ET44" s="281"/>
      <c r="EU44" s="281"/>
      <c r="EV44" s="281"/>
      <c r="EW44" s="281"/>
      <c r="EX44" s="281"/>
      <c r="EY44" s="281"/>
      <c r="EZ44" s="281"/>
      <c r="FA44" s="281"/>
      <c r="FB44" s="281"/>
      <c r="FC44" s="281"/>
      <c r="FD44" s="281"/>
      <c r="FE44" s="281"/>
      <c r="FF44" s="281"/>
      <c r="FG44" s="281"/>
      <c r="FH44" s="281"/>
      <c r="FI44" s="281"/>
      <c r="FJ44" s="281"/>
      <c r="FK44" s="281"/>
      <c r="FL44" s="281"/>
    </row>
    <row r="45" spans="1:168" x14ac:dyDescent="0.25">
      <c r="A45" s="494"/>
      <c r="B45" s="1"/>
      <c r="C45" s="1"/>
      <c r="D45" s="2"/>
      <c r="E45" s="2"/>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281"/>
      <c r="CB45" s="281"/>
      <c r="CC45" s="281"/>
      <c r="CD45" s="281"/>
      <c r="CE45" s="281"/>
      <c r="CF45" s="281"/>
      <c r="CG45" s="281"/>
      <c r="CH45" s="281"/>
      <c r="CI45" s="281"/>
      <c r="CJ45" s="281"/>
      <c r="CK45" s="281"/>
      <c r="CL45" s="281"/>
      <c r="CM45" s="281"/>
      <c r="CN45" s="281"/>
      <c r="CO45" s="281"/>
      <c r="CP45" s="281"/>
      <c r="CQ45" s="281"/>
      <c r="CR45" s="281"/>
      <c r="CS45" s="281"/>
      <c r="CT45" s="281"/>
      <c r="CU45" s="281"/>
      <c r="CV45" s="281"/>
      <c r="CW45" s="281"/>
      <c r="CX45" s="281"/>
      <c r="CY45" s="281"/>
      <c r="CZ45" s="281"/>
      <c r="DA45" s="281"/>
      <c r="DB45" s="281"/>
      <c r="DC45" s="281"/>
      <c r="DD45" s="281"/>
      <c r="DE45" s="281"/>
      <c r="DF45" s="281"/>
      <c r="DG45" s="281"/>
      <c r="DH45" s="281"/>
      <c r="DI45" s="281"/>
      <c r="DJ45" s="281"/>
      <c r="DK45" s="281"/>
      <c r="DL45" s="281"/>
      <c r="DM45" s="281"/>
      <c r="DN45" s="281"/>
      <c r="DO45" s="281"/>
      <c r="DP45" s="281"/>
      <c r="DQ45" s="281"/>
      <c r="DR45" s="281"/>
      <c r="DS45" s="281"/>
      <c r="DT45" s="281"/>
      <c r="DU45" s="281"/>
      <c r="DV45" s="281"/>
      <c r="DW45" s="281"/>
      <c r="DX45" s="281"/>
      <c r="DY45" s="281"/>
      <c r="DZ45" s="281"/>
      <c r="EA45" s="281"/>
      <c r="EB45" s="281"/>
      <c r="EC45" s="281"/>
      <c r="ED45" s="281"/>
      <c r="EE45" s="281"/>
      <c r="EF45" s="281"/>
      <c r="EG45" s="281"/>
      <c r="EH45" s="281"/>
      <c r="EI45" s="281"/>
      <c r="EJ45" s="281"/>
      <c r="EK45" s="281"/>
      <c r="EL45" s="281"/>
      <c r="EM45" s="281"/>
      <c r="EN45" s="281"/>
      <c r="EO45" s="281"/>
      <c r="EP45" s="281"/>
      <c r="EQ45" s="281"/>
      <c r="ER45" s="281"/>
      <c r="ES45" s="281"/>
      <c r="ET45" s="281"/>
      <c r="EU45" s="281"/>
      <c r="EV45" s="281"/>
      <c r="EW45" s="281"/>
      <c r="EX45" s="281"/>
      <c r="EY45" s="281"/>
      <c r="EZ45" s="281"/>
      <c r="FA45" s="281"/>
      <c r="FB45" s="281"/>
      <c r="FC45" s="281"/>
      <c r="FD45" s="281"/>
      <c r="FE45" s="281"/>
      <c r="FF45" s="281"/>
      <c r="FG45" s="281"/>
      <c r="FH45" s="281"/>
      <c r="FI45" s="281"/>
      <c r="FJ45" s="281"/>
      <c r="FK45" s="281"/>
      <c r="FL45" s="281"/>
    </row>
    <row r="46" spans="1:168" x14ac:dyDescent="0.25">
      <c r="A46" s="494"/>
      <c r="B46" s="1"/>
      <c r="C46" s="1"/>
      <c r="D46" s="2"/>
      <c r="E46" s="2"/>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281"/>
      <c r="CB46" s="281"/>
      <c r="CC46" s="281"/>
      <c r="CD46" s="281"/>
      <c r="CE46" s="281"/>
      <c r="CF46" s="281"/>
      <c r="CG46" s="281"/>
      <c r="CH46" s="281"/>
      <c r="CI46" s="281"/>
      <c r="CJ46" s="281"/>
      <c r="CK46" s="281"/>
      <c r="CL46" s="281"/>
      <c r="CM46" s="281"/>
      <c r="CN46" s="281"/>
      <c r="CO46" s="281"/>
      <c r="CP46" s="281"/>
      <c r="CQ46" s="281"/>
      <c r="CR46" s="281"/>
      <c r="CS46" s="281"/>
      <c r="CT46" s="281"/>
      <c r="CU46" s="281"/>
      <c r="CV46" s="281"/>
      <c r="CW46" s="281"/>
      <c r="CX46" s="281"/>
      <c r="CY46" s="281"/>
      <c r="CZ46" s="281"/>
      <c r="DA46" s="281"/>
      <c r="DB46" s="281"/>
      <c r="DC46" s="281"/>
      <c r="DD46" s="281"/>
      <c r="DE46" s="281"/>
      <c r="DF46" s="281"/>
      <c r="DG46" s="281"/>
      <c r="DH46" s="281"/>
      <c r="DI46" s="281"/>
      <c r="DJ46" s="281"/>
      <c r="DK46" s="281"/>
      <c r="DL46" s="281"/>
      <c r="DM46" s="281"/>
      <c r="DN46" s="281"/>
      <c r="DO46" s="281"/>
      <c r="DP46" s="281"/>
      <c r="DQ46" s="281"/>
      <c r="DR46" s="281"/>
      <c r="DS46" s="281"/>
      <c r="DT46" s="281"/>
      <c r="DU46" s="281"/>
      <c r="DV46" s="281"/>
      <c r="DW46" s="281"/>
      <c r="DX46" s="281"/>
      <c r="DY46" s="281"/>
      <c r="DZ46" s="281"/>
      <c r="EA46" s="281"/>
      <c r="EB46" s="281"/>
      <c r="EC46" s="281"/>
      <c r="ED46" s="281"/>
      <c r="EE46" s="281"/>
      <c r="EF46" s="281"/>
      <c r="EG46" s="281"/>
      <c r="EH46" s="281"/>
      <c r="EI46" s="281"/>
      <c r="EJ46" s="281"/>
      <c r="EK46" s="281"/>
      <c r="EL46" s="281"/>
      <c r="EM46" s="281"/>
      <c r="EN46" s="281"/>
      <c r="EO46" s="281"/>
      <c r="EP46" s="281"/>
      <c r="EQ46" s="281"/>
      <c r="ER46" s="281"/>
      <c r="ES46" s="281"/>
      <c r="ET46" s="281"/>
      <c r="EU46" s="281"/>
      <c r="EV46" s="281"/>
      <c r="EW46" s="281"/>
      <c r="EX46" s="281"/>
      <c r="EY46" s="281"/>
      <c r="EZ46" s="281"/>
      <c r="FA46" s="281"/>
      <c r="FB46" s="281"/>
      <c r="FC46" s="281"/>
      <c r="FD46" s="281"/>
      <c r="FE46" s="281"/>
      <c r="FF46" s="281"/>
      <c r="FG46" s="281"/>
      <c r="FH46" s="281"/>
      <c r="FI46" s="281"/>
      <c r="FJ46" s="281"/>
      <c r="FK46" s="281"/>
      <c r="FL46" s="281"/>
    </row>
    <row r="47" spans="1:168" x14ac:dyDescent="0.25">
      <c r="A47" s="494"/>
      <c r="B47" s="1"/>
      <c r="C47" s="1"/>
      <c r="D47" s="2"/>
      <c r="E47" s="2"/>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281"/>
      <c r="CB47" s="281"/>
      <c r="CC47" s="281"/>
      <c r="CD47" s="281"/>
      <c r="CE47" s="281"/>
      <c r="CF47" s="281"/>
      <c r="CG47" s="281"/>
      <c r="CH47" s="281"/>
      <c r="CI47" s="281"/>
      <c r="CJ47" s="281"/>
      <c r="CK47" s="281"/>
      <c r="CL47" s="281"/>
      <c r="CM47" s="281"/>
      <c r="CN47" s="281"/>
      <c r="CO47" s="281"/>
      <c r="CP47" s="281"/>
      <c r="CQ47" s="281"/>
      <c r="CR47" s="281"/>
      <c r="CS47" s="281"/>
      <c r="CT47" s="281"/>
      <c r="CU47" s="281"/>
      <c r="CV47" s="281"/>
      <c r="CW47" s="281"/>
      <c r="CX47" s="281"/>
      <c r="CY47" s="281"/>
      <c r="CZ47" s="281"/>
      <c r="DA47" s="281"/>
      <c r="DB47" s="281"/>
      <c r="DC47" s="281"/>
      <c r="DD47" s="281"/>
      <c r="DE47" s="281"/>
      <c r="DF47" s="281"/>
      <c r="DG47" s="281"/>
      <c r="DH47" s="281"/>
      <c r="DI47" s="281"/>
      <c r="DJ47" s="281"/>
      <c r="DK47" s="281"/>
      <c r="DL47" s="281"/>
      <c r="DM47" s="281"/>
      <c r="DN47" s="281"/>
      <c r="DO47" s="281"/>
      <c r="DP47" s="281"/>
      <c r="DQ47" s="281"/>
      <c r="DR47" s="281"/>
      <c r="DS47" s="281"/>
      <c r="DT47" s="281"/>
      <c r="DU47" s="281"/>
      <c r="DV47" s="281"/>
      <c r="DW47" s="281"/>
      <c r="DX47" s="281"/>
      <c r="DY47" s="281"/>
      <c r="DZ47" s="281"/>
      <c r="EA47" s="281"/>
      <c r="EB47" s="281"/>
      <c r="EC47" s="281"/>
      <c r="ED47" s="281"/>
      <c r="EE47" s="281"/>
      <c r="EF47" s="281"/>
      <c r="EG47" s="281"/>
      <c r="EH47" s="281"/>
      <c r="EI47" s="281"/>
      <c r="EJ47" s="281"/>
      <c r="EK47" s="281"/>
      <c r="EL47" s="281"/>
      <c r="EM47" s="281"/>
      <c r="EN47" s="281"/>
      <c r="EO47" s="281"/>
      <c r="EP47" s="281"/>
      <c r="EQ47" s="281"/>
      <c r="ER47" s="281"/>
      <c r="ES47" s="281"/>
      <c r="ET47" s="281"/>
      <c r="EU47" s="281"/>
      <c r="EV47" s="281"/>
      <c r="EW47" s="281"/>
      <c r="EX47" s="281"/>
      <c r="EY47" s="281"/>
      <c r="EZ47" s="281"/>
      <c r="FA47" s="281"/>
      <c r="FB47" s="281"/>
      <c r="FC47" s="281"/>
      <c r="FD47" s="281"/>
      <c r="FE47" s="281"/>
      <c r="FF47" s="281"/>
      <c r="FG47" s="281"/>
      <c r="FH47" s="281"/>
      <c r="FI47" s="281"/>
      <c r="FJ47" s="281"/>
      <c r="FK47" s="281"/>
      <c r="FL47" s="281"/>
    </row>
    <row r="48" spans="1:168" x14ac:dyDescent="0.25">
      <c r="A48" s="494"/>
      <c r="B48" s="1"/>
      <c r="C48" s="1"/>
      <c r="D48" s="2"/>
      <c r="E48" s="2"/>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281"/>
      <c r="CB48" s="281"/>
      <c r="CC48" s="281"/>
      <c r="CD48" s="281"/>
      <c r="CE48" s="281"/>
      <c r="CF48" s="281"/>
      <c r="CG48" s="281"/>
      <c r="CH48" s="281"/>
      <c r="CI48" s="281"/>
      <c r="CJ48" s="281"/>
      <c r="CK48" s="281"/>
      <c r="CL48" s="281"/>
      <c r="CM48" s="281"/>
      <c r="CN48" s="281"/>
      <c r="CO48" s="281"/>
      <c r="CP48" s="281"/>
      <c r="CQ48" s="281"/>
      <c r="CR48" s="281"/>
      <c r="CS48" s="281"/>
      <c r="CT48" s="281"/>
      <c r="CU48" s="281"/>
      <c r="CV48" s="281"/>
      <c r="CW48" s="281"/>
      <c r="CX48" s="281"/>
      <c r="CY48" s="281"/>
      <c r="CZ48" s="281"/>
      <c r="DA48" s="281"/>
      <c r="DB48" s="281"/>
      <c r="DC48" s="281"/>
      <c r="DD48" s="281"/>
      <c r="DE48" s="281"/>
      <c r="DF48" s="281"/>
      <c r="DG48" s="281"/>
      <c r="DH48" s="281"/>
      <c r="DI48" s="281"/>
      <c r="DJ48" s="281"/>
      <c r="DK48" s="281"/>
      <c r="DL48" s="281"/>
      <c r="DM48" s="281"/>
      <c r="DN48" s="281"/>
      <c r="DO48" s="281"/>
      <c r="DP48" s="281"/>
      <c r="DQ48" s="281"/>
      <c r="DR48" s="281"/>
      <c r="DS48" s="281"/>
      <c r="DT48" s="281"/>
      <c r="DU48" s="281"/>
      <c r="DV48" s="281"/>
      <c r="DW48" s="281"/>
      <c r="DX48" s="281"/>
      <c r="DY48" s="281"/>
      <c r="DZ48" s="281"/>
      <c r="EA48" s="281"/>
      <c r="EB48" s="281"/>
      <c r="EC48" s="281"/>
      <c r="ED48" s="281"/>
      <c r="EE48" s="281"/>
      <c r="EF48" s="281"/>
      <c r="EG48" s="281"/>
      <c r="EH48" s="281"/>
      <c r="EI48" s="281"/>
      <c r="EJ48" s="281"/>
      <c r="EK48" s="281"/>
      <c r="EL48" s="281"/>
      <c r="EM48" s="281"/>
      <c r="EN48" s="281"/>
      <c r="EO48" s="281"/>
      <c r="EP48" s="281"/>
      <c r="EQ48" s="281"/>
      <c r="ER48" s="281"/>
      <c r="ES48" s="281"/>
      <c r="ET48" s="281"/>
      <c r="EU48" s="281"/>
      <c r="EV48" s="281"/>
      <c r="EW48" s="281"/>
      <c r="EX48" s="281"/>
      <c r="EY48" s="281"/>
      <c r="EZ48" s="281"/>
      <c r="FA48" s="281"/>
      <c r="FB48" s="281"/>
      <c r="FC48" s="281"/>
      <c r="FD48" s="281"/>
      <c r="FE48" s="281"/>
      <c r="FF48" s="281"/>
      <c r="FG48" s="281"/>
      <c r="FH48" s="281"/>
      <c r="FI48" s="281"/>
      <c r="FJ48" s="281"/>
      <c r="FK48" s="281"/>
      <c r="FL48" s="281"/>
    </row>
    <row r="49" spans="1:168" x14ac:dyDescent="0.25">
      <c r="A49" s="494"/>
      <c r="B49" s="1"/>
      <c r="C49" s="1"/>
      <c r="D49" s="2"/>
      <c r="E49" s="2"/>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281"/>
      <c r="CB49" s="281"/>
      <c r="CC49" s="281"/>
      <c r="CD49" s="281"/>
      <c r="CE49" s="281"/>
      <c r="CF49" s="281"/>
      <c r="CG49" s="281"/>
      <c r="CH49" s="281"/>
      <c r="CI49" s="281"/>
      <c r="CJ49" s="281"/>
      <c r="CK49" s="281"/>
      <c r="CL49" s="281"/>
      <c r="CM49" s="281"/>
      <c r="CN49" s="281"/>
      <c r="CO49" s="281"/>
      <c r="CP49" s="281"/>
      <c r="CQ49" s="281"/>
      <c r="CR49" s="281"/>
      <c r="CS49" s="281"/>
      <c r="CT49" s="281"/>
      <c r="CU49" s="281"/>
      <c r="CV49" s="281"/>
      <c r="CW49" s="281"/>
      <c r="CX49" s="281"/>
      <c r="CY49" s="281"/>
      <c r="CZ49" s="281"/>
      <c r="DA49" s="281"/>
      <c r="DB49" s="281"/>
      <c r="DC49" s="281"/>
      <c r="DD49" s="281"/>
      <c r="DE49" s="281"/>
      <c r="DF49" s="281"/>
      <c r="DG49" s="281"/>
      <c r="DH49" s="281"/>
      <c r="DI49" s="281"/>
      <c r="DJ49" s="281"/>
      <c r="DK49" s="281"/>
      <c r="DL49" s="281"/>
      <c r="DM49" s="281"/>
      <c r="DN49" s="281"/>
      <c r="DO49" s="281"/>
      <c r="DP49" s="281"/>
      <c r="DQ49" s="281"/>
      <c r="DR49" s="281"/>
      <c r="DS49" s="281"/>
      <c r="DT49" s="281"/>
      <c r="DU49" s="281"/>
      <c r="DV49" s="281"/>
      <c r="DW49" s="281"/>
      <c r="DX49" s="281"/>
      <c r="DY49" s="281"/>
      <c r="DZ49" s="281"/>
      <c r="EA49" s="281"/>
      <c r="EB49" s="281"/>
      <c r="EC49" s="281"/>
      <c r="ED49" s="281"/>
      <c r="EE49" s="281"/>
      <c r="EF49" s="281"/>
      <c r="EG49" s="281"/>
      <c r="EH49" s="281"/>
      <c r="EI49" s="281"/>
      <c r="EJ49" s="281"/>
      <c r="EK49" s="281"/>
      <c r="EL49" s="281"/>
      <c r="EM49" s="281"/>
      <c r="EN49" s="281"/>
      <c r="EO49" s="281"/>
      <c r="EP49" s="281"/>
      <c r="EQ49" s="281"/>
      <c r="ER49" s="281"/>
      <c r="ES49" s="281"/>
      <c r="ET49" s="281"/>
      <c r="EU49" s="281"/>
      <c r="EV49" s="281"/>
      <c r="EW49" s="281"/>
      <c r="EX49" s="281"/>
      <c r="EY49" s="281"/>
      <c r="EZ49" s="281"/>
      <c r="FA49" s="281"/>
      <c r="FB49" s="281"/>
      <c r="FC49" s="281"/>
      <c r="FD49" s="281"/>
      <c r="FE49" s="281"/>
      <c r="FF49" s="281"/>
      <c r="FG49" s="281"/>
      <c r="FH49" s="281"/>
      <c r="FI49" s="281"/>
      <c r="FJ49" s="281"/>
      <c r="FK49" s="281"/>
      <c r="FL49" s="281"/>
    </row>
    <row r="50" spans="1:168" x14ac:dyDescent="0.25">
      <c r="A50" s="494"/>
      <c r="B50" s="1"/>
      <c r="C50" s="1"/>
      <c r="D50" s="2"/>
      <c r="E50" s="2"/>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281"/>
      <c r="CB50" s="281"/>
      <c r="CC50" s="281"/>
      <c r="CD50" s="281"/>
      <c r="CE50" s="281"/>
      <c r="CF50" s="281"/>
      <c r="CG50" s="281"/>
      <c r="CH50" s="281"/>
      <c r="CI50" s="281"/>
      <c r="CJ50" s="281"/>
      <c r="CK50" s="281"/>
      <c r="CL50" s="281"/>
      <c r="CM50" s="281"/>
      <c r="CN50" s="281"/>
      <c r="CO50" s="281"/>
      <c r="CP50" s="281"/>
      <c r="CQ50" s="281"/>
      <c r="CR50" s="281"/>
      <c r="CS50" s="281"/>
      <c r="CT50" s="281"/>
      <c r="CU50" s="281"/>
      <c r="CV50" s="281"/>
      <c r="CW50" s="281"/>
      <c r="CX50" s="281"/>
      <c r="CY50" s="281"/>
      <c r="CZ50" s="281"/>
      <c r="DA50" s="281"/>
      <c r="DB50" s="281"/>
      <c r="DC50" s="281"/>
      <c r="DD50" s="281"/>
      <c r="DE50" s="281"/>
      <c r="DF50" s="281"/>
      <c r="DG50" s="281"/>
      <c r="DH50" s="281"/>
      <c r="DI50" s="281"/>
      <c r="DJ50" s="281"/>
      <c r="DK50" s="281"/>
      <c r="DL50" s="281"/>
      <c r="DM50" s="281"/>
      <c r="DN50" s="281"/>
      <c r="DO50" s="281"/>
      <c r="DP50" s="281"/>
      <c r="DQ50" s="281"/>
      <c r="DR50" s="281"/>
      <c r="DS50" s="281"/>
      <c r="DT50" s="281"/>
      <c r="DU50" s="281"/>
      <c r="DV50" s="281"/>
      <c r="DW50" s="281"/>
      <c r="DX50" s="281"/>
      <c r="DY50" s="281"/>
      <c r="DZ50" s="281"/>
      <c r="EA50" s="281"/>
      <c r="EB50" s="281"/>
      <c r="EC50" s="281"/>
      <c r="ED50" s="281"/>
      <c r="EE50" s="281"/>
      <c r="EF50" s="281"/>
      <c r="EG50" s="281"/>
      <c r="EH50" s="281"/>
      <c r="EI50" s="281"/>
      <c r="EJ50" s="281"/>
      <c r="EK50" s="281"/>
      <c r="EL50" s="281"/>
      <c r="EM50" s="281"/>
      <c r="EN50" s="281"/>
      <c r="EO50" s="281"/>
      <c r="EP50" s="281"/>
      <c r="EQ50" s="281"/>
      <c r="ER50" s="281"/>
      <c r="ES50" s="281"/>
      <c r="ET50" s="281"/>
      <c r="EU50" s="281"/>
      <c r="EV50" s="281"/>
      <c r="EW50" s="281"/>
      <c r="EX50" s="281"/>
      <c r="EY50" s="281"/>
      <c r="EZ50" s="281"/>
      <c r="FA50" s="281"/>
      <c r="FB50" s="281"/>
      <c r="FC50" s="281"/>
      <c r="FD50" s="281"/>
      <c r="FE50" s="281"/>
      <c r="FF50" s="281"/>
      <c r="FG50" s="281"/>
      <c r="FH50" s="281"/>
      <c r="FI50" s="281"/>
      <c r="FJ50" s="281"/>
      <c r="FK50" s="281"/>
      <c r="FL50" s="281"/>
    </row>
    <row r="51" spans="1:168" x14ac:dyDescent="0.25">
      <c r="A51" s="494"/>
      <c r="B51" s="1"/>
      <c r="C51" s="1"/>
      <c r="D51" s="2"/>
      <c r="E51" s="2"/>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281"/>
      <c r="CB51" s="281"/>
      <c r="CC51" s="281"/>
      <c r="CD51" s="281"/>
      <c r="CE51" s="281"/>
      <c r="CF51" s="281"/>
      <c r="CG51" s="281"/>
      <c r="CH51" s="281"/>
      <c r="CI51" s="281"/>
      <c r="CJ51" s="281"/>
      <c r="CK51" s="281"/>
      <c r="CL51" s="281"/>
      <c r="CM51" s="281"/>
      <c r="CN51" s="281"/>
      <c r="CO51" s="281"/>
      <c r="CP51" s="281"/>
      <c r="CQ51" s="281"/>
      <c r="CR51" s="281"/>
      <c r="CS51" s="281"/>
      <c r="CT51" s="281"/>
      <c r="CU51" s="281"/>
      <c r="CV51" s="281"/>
      <c r="CW51" s="281"/>
      <c r="CX51" s="281"/>
      <c r="CY51" s="281"/>
      <c r="CZ51" s="281"/>
      <c r="DA51" s="281"/>
      <c r="DB51" s="281"/>
      <c r="DC51" s="281"/>
      <c r="DD51" s="281"/>
      <c r="DE51" s="281"/>
      <c r="DF51" s="281"/>
      <c r="DG51" s="281"/>
      <c r="DH51" s="281"/>
      <c r="DI51" s="281"/>
      <c r="DJ51" s="281"/>
      <c r="DK51" s="281"/>
      <c r="DL51" s="281"/>
      <c r="DM51" s="281"/>
      <c r="DN51" s="281"/>
      <c r="DO51" s="281"/>
      <c r="DP51" s="281"/>
      <c r="DQ51" s="281"/>
      <c r="DR51" s="281"/>
      <c r="DS51" s="281"/>
      <c r="DT51" s="281"/>
      <c r="DU51" s="281"/>
      <c r="DV51" s="281"/>
      <c r="DW51" s="281"/>
      <c r="DX51" s="281"/>
      <c r="DY51" s="281"/>
      <c r="DZ51" s="281"/>
      <c r="EA51" s="281"/>
      <c r="EB51" s="281"/>
      <c r="EC51" s="281"/>
      <c r="ED51" s="281"/>
      <c r="EE51" s="281"/>
      <c r="EF51" s="281"/>
      <c r="EG51" s="281"/>
      <c r="EH51" s="281"/>
      <c r="EI51" s="281"/>
      <c r="EJ51" s="281"/>
      <c r="EK51" s="281"/>
      <c r="EL51" s="281"/>
      <c r="EM51" s="281"/>
      <c r="EN51" s="281"/>
      <c r="EO51" s="281"/>
      <c r="EP51" s="281"/>
      <c r="EQ51" s="281"/>
      <c r="ER51" s="281"/>
      <c r="ES51" s="281"/>
      <c r="ET51" s="281"/>
      <c r="EU51" s="281"/>
      <c r="EV51" s="281"/>
      <c r="EW51" s="281"/>
      <c r="EX51" s="281"/>
      <c r="EY51" s="281"/>
      <c r="EZ51" s="281"/>
      <c r="FA51" s="281"/>
      <c r="FB51" s="281"/>
      <c r="FC51" s="281"/>
      <c r="FD51" s="281"/>
      <c r="FE51" s="281"/>
      <c r="FF51" s="281"/>
      <c r="FG51" s="281"/>
      <c r="FH51" s="281"/>
      <c r="FI51" s="281"/>
      <c r="FJ51" s="281"/>
      <c r="FK51" s="281"/>
      <c r="FL51" s="281"/>
    </row>
    <row r="52" spans="1:168" x14ac:dyDescent="0.25">
      <c r="A52" s="494"/>
      <c r="B52" s="1"/>
      <c r="C52" s="1"/>
      <c r="D52" s="2"/>
      <c r="E52" s="2"/>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281"/>
      <c r="CB52" s="281"/>
      <c r="CC52" s="281"/>
      <c r="CD52" s="281"/>
      <c r="CE52" s="281"/>
      <c r="CF52" s="281"/>
      <c r="CG52" s="281"/>
      <c r="CH52" s="281"/>
      <c r="CI52" s="281"/>
      <c r="CJ52" s="281"/>
      <c r="CK52" s="281"/>
      <c r="CL52" s="281"/>
      <c r="CM52" s="281"/>
      <c r="CN52" s="281"/>
      <c r="CO52" s="281"/>
      <c r="CP52" s="281"/>
      <c r="CQ52" s="281"/>
      <c r="CR52" s="281"/>
      <c r="CS52" s="281"/>
      <c r="CT52" s="281"/>
      <c r="CU52" s="281"/>
      <c r="CV52" s="281"/>
      <c r="CW52" s="281"/>
      <c r="CX52" s="281"/>
      <c r="CY52" s="281"/>
      <c r="CZ52" s="281"/>
      <c r="DA52" s="281"/>
      <c r="DB52" s="281"/>
      <c r="DC52" s="281"/>
      <c r="DD52" s="281"/>
      <c r="DE52" s="281"/>
      <c r="DF52" s="281"/>
      <c r="DG52" s="281"/>
      <c r="DH52" s="281"/>
      <c r="DI52" s="281"/>
      <c r="DJ52" s="281"/>
      <c r="DK52" s="281"/>
      <c r="DL52" s="281"/>
      <c r="DM52" s="281"/>
      <c r="DN52" s="281"/>
      <c r="DO52" s="281"/>
      <c r="DP52" s="281"/>
      <c r="DQ52" s="281"/>
      <c r="DR52" s="281"/>
      <c r="DS52" s="281"/>
      <c r="DT52" s="281"/>
      <c r="DU52" s="281"/>
      <c r="DV52" s="281"/>
      <c r="DW52" s="281"/>
      <c r="DX52" s="281"/>
      <c r="DY52" s="281"/>
      <c r="DZ52" s="281"/>
      <c r="EA52" s="281"/>
      <c r="EB52" s="281"/>
      <c r="EC52" s="281"/>
      <c r="ED52" s="281"/>
      <c r="EE52" s="281"/>
      <c r="EF52" s="281"/>
      <c r="EG52" s="281"/>
      <c r="EH52" s="281"/>
      <c r="EI52" s="281"/>
      <c r="EJ52" s="281"/>
      <c r="EK52" s="281"/>
      <c r="EL52" s="281"/>
      <c r="EM52" s="281"/>
      <c r="EN52" s="281"/>
      <c r="EO52" s="281"/>
      <c r="EP52" s="281"/>
      <c r="EQ52" s="281"/>
      <c r="ER52" s="281"/>
      <c r="ES52" s="281"/>
      <c r="ET52" s="281"/>
      <c r="EU52" s="281"/>
      <c r="EV52" s="281"/>
      <c r="EW52" s="281"/>
      <c r="EX52" s="281"/>
      <c r="EY52" s="281"/>
      <c r="EZ52" s="281"/>
      <c r="FA52" s="281"/>
      <c r="FB52" s="281"/>
      <c r="FC52" s="281"/>
      <c r="FD52" s="281"/>
      <c r="FE52" s="281"/>
      <c r="FF52" s="281"/>
      <c r="FG52" s="281"/>
      <c r="FH52" s="281"/>
      <c r="FI52" s="281"/>
      <c r="FJ52" s="281"/>
      <c r="FK52" s="281"/>
      <c r="FL52" s="281"/>
    </row>
    <row r="53" spans="1:168" x14ac:dyDescent="0.25">
      <c r="A53" s="494"/>
      <c r="B53" s="1"/>
      <c r="C53" s="1"/>
      <c r="D53" s="2"/>
      <c r="E53" s="2"/>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281"/>
      <c r="CB53" s="281"/>
      <c r="CC53" s="281"/>
      <c r="CD53" s="281"/>
      <c r="CE53" s="281"/>
      <c r="CF53" s="281"/>
      <c r="CG53" s="281"/>
      <c r="CH53" s="281"/>
      <c r="CI53" s="281"/>
      <c r="CJ53" s="281"/>
      <c r="CK53" s="281"/>
      <c r="CL53" s="281"/>
      <c r="CM53" s="281"/>
      <c r="CN53" s="281"/>
      <c r="CO53" s="281"/>
      <c r="CP53" s="281"/>
      <c r="CQ53" s="281"/>
      <c r="CR53" s="281"/>
      <c r="CS53" s="281"/>
      <c r="CT53" s="281"/>
      <c r="CU53" s="281"/>
      <c r="CV53" s="281"/>
      <c r="CW53" s="281"/>
      <c r="CX53" s="281"/>
      <c r="CY53" s="281"/>
      <c r="CZ53" s="281"/>
      <c r="DA53" s="281"/>
      <c r="DB53" s="281"/>
      <c r="DC53" s="281"/>
      <c r="DD53" s="281"/>
      <c r="DE53" s="281"/>
      <c r="DF53" s="281"/>
      <c r="DG53" s="281"/>
      <c r="DH53" s="281"/>
      <c r="DI53" s="281"/>
      <c r="DJ53" s="281"/>
      <c r="DK53" s="281"/>
      <c r="DL53" s="281"/>
      <c r="DM53" s="281"/>
      <c r="DN53" s="281"/>
      <c r="DO53" s="281"/>
      <c r="DP53" s="281"/>
      <c r="DQ53" s="281"/>
      <c r="DR53" s="281"/>
      <c r="DS53" s="281"/>
      <c r="DT53" s="281"/>
      <c r="DU53" s="281"/>
      <c r="DV53" s="281"/>
      <c r="DW53" s="281"/>
      <c r="DX53" s="281"/>
      <c r="DY53" s="281"/>
      <c r="DZ53" s="281"/>
      <c r="EA53" s="281"/>
      <c r="EB53" s="281"/>
      <c r="EC53" s="281"/>
      <c r="ED53" s="281"/>
      <c r="EE53" s="281"/>
      <c r="EF53" s="281"/>
      <c r="EG53" s="281"/>
      <c r="EH53" s="281"/>
      <c r="EI53" s="281"/>
      <c r="EJ53" s="281"/>
      <c r="EK53" s="281"/>
      <c r="EL53" s="281"/>
      <c r="EM53" s="281"/>
      <c r="EN53" s="281"/>
      <c r="EO53" s="281"/>
      <c r="EP53" s="281"/>
      <c r="EQ53" s="281"/>
      <c r="ER53" s="281"/>
      <c r="ES53" s="281"/>
      <c r="ET53" s="281"/>
      <c r="EU53" s="281"/>
      <c r="EV53" s="281"/>
      <c r="EW53" s="281"/>
      <c r="EX53" s="281"/>
      <c r="EY53" s="281"/>
      <c r="EZ53" s="281"/>
      <c r="FA53" s="281"/>
      <c r="FB53" s="281"/>
      <c r="FC53" s="281"/>
      <c r="FD53" s="281"/>
      <c r="FE53" s="281"/>
      <c r="FF53" s="281"/>
      <c r="FG53" s="281"/>
      <c r="FH53" s="281"/>
      <c r="FI53" s="281"/>
      <c r="FJ53" s="281"/>
      <c r="FK53" s="281"/>
      <c r="FL53" s="281"/>
    </row>
    <row r="54" spans="1:168" x14ac:dyDescent="0.25">
      <c r="A54" s="494"/>
      <c r="B54" s="1"/>
      <c r="C54" s="1"/>
      <c r="D54" s="2"/>
      <c r="E54" s="2"/>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281"/>
      <c r="CB54" s="281"/>
      <c r="CC54" s="281"/>
      <c r="CD54" s="281"/>
      <c r="CE54" s="281"/>
      <c r="CF54" s="281"/>
      <c r="CG54" s="281"/>
      <c r="CH54" s="281"/>
      <c r="CI54" s="281"/>
      <c r="CJ54" s="281"/>
      <c r="CK54" s="281"/>
      <c r="CL54" s="281"/>
      <c r="CM54" s="281"/>
      <c r="CN54" s="281"/>
      <c r="CO54" s="281"/>
      <c r="CP54" s="281"/>
      <c r="CQ54" s="281"/>
      <c r="CR54" s="281"/>
      <c r="CS54" s="281"/>
      <c r="CT54" s="281"/>
      <c r="CU54" s="281"/>
      <c r="CV54" s="281"/>
      <c r="CW54" s="281"/>
      <c r="CX54" s="281"/>
      <c r="CY54" s="281"/>
      <c r="CZ54" s="281"/>
      <c r="DA54" s="281"/>
      <c r="DB54" s="281"/>
      <c r="DC54" s="281"/>
      <c r="DD54" s="281"/>
      <c r="DE54" s="281"/>
      <c r="DF54" s="281"/>
      <c r="DG54" s="281"/>
      <c r="DH54" s="281"/>
      <c r="DI54" s="281"/>
      <c r="DJ54" s="281"/>
      <c r="DK54" s="281"/>
      <c r="DL54" s="281"/>
      <c r="DM54" s="281"/>
      <c r="DN54" s="281"/>
      <c r="DO54" s="281"/>
      <c r="DP54" s="281"/>
      <c r="DQ54" s="281"/>
      <c r="DR54" s="281"/>
      <c r="DS54" s="281"/>
      <c r="DT54" s="281"/>
      <c r="DU54" s="281"/>
      <c r="DV54" s="281"/>
      <c r="DW54" s="281"/>
      <c r="DX54" s="281"/>
      <c r="DY54" s="281"/>
      <c r="DZ54" s="281"/>
      <c r="EA54" s="281"/>
      <c r="EB54" s="281"/>
      <c r="EC54" s="281"/>
      <c r="ED54" s="281"/>
      <c r="EE54" s="281"/>
      <c r="EF54" s="281"/>
      <c r="EG54" s="281"/>
      <c r="EH54" s="281"/>
      <c r="EI54" s="281"/>
      <c r="EJ54" s="281"/>
      <c r="EK54" s="281"/>
      <c r="EL54" s="281"/>
      <c r="EM54" s="281"/>
      <c r="EN54" s="281"/>
      <c r="EO54" s="281"/>
      <c r="EP54" s="281"/>
      <c r="EQ54" s="281"/>
      <c r="ER54" s="281"/>
      <c r="ES54" s="281"/>
      <c r="ET54" s="281"/>
      <c r="EU54" s="281"/>
      <c r="EV54" s="281"/>
      <c r="EW54" s="281"/>
      <c r="EX54" s="281"/>
      <c r="EY54" s="281"/>
      <c r="EZ54" s="281"/>
      <c r="FA54" s="281"/>
      <c r="FB54" s="281"/>
      <c r="FC54" s="281"/>
      <c r="FD54" s="281"/>
      <c r="FE54" s="281"/>
      <c r="FF54" s="281"/>
      <c r="FG54" s="281"/>
      <c r="FH54" s="281"/>
      <c r="FI54" s="281"/>
      <c r="FJ54" s="281"/>
      <c r="FK54" s="281"/>
      <c r="FL54" s="281"/>
    </row>
    <row r="55" spans="1:168" x14ac:dyDescent="0.25">
      <c r="A55" s="494"/>
      <c r="B55" s="1"/>
      <c r="C55" s="1"/>
      <c r="D55" s="2"/>
      <c r="E55" s="2"/>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281"/>
      <c r="CB55" s="281"/>
      <c r="CC55" s="281"/>
      <c r="CD55" s="281"/>
      <c r="CE55" s="281"/>
      <c r="CF55" s="281"/>
      <c r="CG55" s="281"/>
      <c r="CH55" s="281"/>
      <c r="CI55" s="281"/>
      <c r="CJ55" s="281"/>
      <c r="CK55" s="281"/>
      <c r="CL55" s="281"/>
      <c r="CM55" s="281"/>
      <c r="CN55" s="281"/>
      <c r="CO55" s="281"/>
      <c r="CP55" s="281"/>
      <c r="CQ55" s="281"/>
      <c r="CR55" s="281"/>
      <c r="CS55" s="281"/>
      <c r="CT55" s="281"/>
      <c r="CU55" s="281"/>
      <c r="CV55" s="281"/>
      <c r="CW55" s="281"/>
      <c r="CX55" s="281"/>
      <c r="CY55" s="281"/>
      <c r="CZ55" s="281"/>
      <c r="DA55" s="281"/>
      <c r="DB55" s="281"/>
      <c r="DC55" s="281"/>
      <c r="DD55" s="281"/>
      <c r="DE55" s="281"/>
      <c r="DF55" s="281"/>
      <c r="DG55" s="281"/>
      <c r="DH55" s="281"/>
      <c r="DI55" s="281"/>
      <c r="DJ55" s="281"/>
      <c r="DK55" s="281"/>
      <c r="DL55" s="281"/>
      <c r="DM55" s="281"/>
      <c r="DN55" s="281"/>
      <c r="DO55" s="281"/>
      <c r="DP55" s="281"/>
      <c r="DQ55" s="281"/>
      <c r="DR55" s="281"/>
      <c r="DS55" s="281"/>
      <c r="DT55" s="281"/>
      <c r="DU55" s="281"/>
      <c r="DV55" s="281"/>
      <c r="DW55" s="281"/>
      <c r="DX55" s="281"/>
      <c r="DY55" s="281"/>
      <c r="DZ55" s="281"/>
      <c r="EA55" s="281"/>
      <c r="EB55" s="281"/>
      <c r="EC55" s="281"/>
      <c r="ED55" s="281"/>
      <c r="EE55" s="281"/>
      <c r="EF55" s="281"/>
      <c r="EG55" s="281"/>
      <c r="EH55" s="281"/>
      <c r="EI55" s="281"/>
      <c r="EJ55" s="281"/>
      <c r="EK55" s="281"/>
      <c r="EL55" s="281"/>
      <c r="EM55" s="281"/>
      <c r="EN55" s="281"/>
      <c r="EO55" s="281"/>
      <c r="EP55" s="281"/>
      <c r="EQ55" s="281"/>
      <c r="ER55" s="281"/>
      <c r="ES55" s="281"/>
      <c r="ET55" s="281"/>
      <c r="EU55" s="281"/>
      <c r="EV55" s="281"/>
      <c r="EW55" s="281"/>
      <c r="EX55" s="281"/>
      <c r="EY55" s="281"/>
      <c r="EZ55" s="281"/>
      <c r="FA55" s="281"/>
      <c r="FB55" s="281"/>
      <c r="FC55" s="281"/>
      <c r="FD55" s="281"/>
      <c r="FE55" s="281"/>
      <c r="FF55" s="281"/>
      <c r="FG55" s="281"/>
      <c r="FH55" s="281"/>
      <c r="FI55" s="281"/>
      <c r="FJ55" s="281"/>
      <c r="FK55" s="281"/>
      <c r="FL55" s="281"/>
    </row>
    <row r="56" spans="1:168" x14ac:dyDescent="0.25">
      <c r="A56" s="494"/>
      <c r="B56" s="1"/>
      <c r="C56" s="1"/>
      <c r="D56" s="2"/>
      <c r="E56" s="2"/>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281"/>
      <c r="CB56" s="281"/>
      <c r="CC56" s="281"/>
      <c r="CD56" s="281"/>
      <c r="CE56" s="281"/>
      <c r="CF56" s="281"/>
      <c r="CG56" s="281"/>
      <c r="CH56" s="281"/>
      <c r="CI56" s="281"/>
      <c r="CJ56" s="281"/>
      <c r="CK56" s="281"/>
      <c r="CL56" s="281"/>
      <c r="CM56" s="281"/>
      <c r="CN56" s="281"/>
      <c r="CO56" s="281"/>
      <c r="CP56" s="281"/>
      <c r="CQ56" s="281"/>
      <c r="CR56" s="281"/>
      <c r="CS56" s="281"/>
      <c r="CT56" s="281"/>
      <c r="CU56" s="281"/>
      <c r="CV56" s="281"/>
      <c r="CW56" s="281"/>
      <c r="CX56" s="281"/>
      <c r="CY56" s="281"/>
      <c r="CZ56" s="281"/>
      <c r="DA56" s="281"/>
      <c r="DB56" s="281"/>
      <c r="DC56" s="281"/>
      <c r="DD56" s="281"/>
      <c r="DE56" s="281"/>
      <c r="DF56" s="281"/>
      <c r="DG56" s="281"/>
      <c r="DH56" s="281"/>
      <c r="DI56" s="281"/>
      <c r="DJ56" s="281"/>
      <c r="DK56" s="281"/>
      <c r="DL56" s="281"/>
      <c r="DM56" s="281"/>
      <c r="DN56" s="281"/>
      <c r="DO56" s="281"/>
      <c r="DP56" s="281"/>
      <c r="DQ56" s="281"/>
      <c r="DR56" s="281"/>
      <c r="DS56" s="281"/>
      <c r="DT56" s="281"/>
      <c r="DU56" s="281"/>
      <c r="DV56" s="281"/>
      <c r="DW56" s="281"/>
      <c r="DX56" s="281"/>
      <c r="DY56" s="281"/>
      <c r="DZ56" s="281"/>
      <c r="EA56" s="281"/>
      <c r="EB56" s="281"/>
      <c r="EC56" s="281"/>
      <c r="ED56" s="281"/>
      <c r="EE56" s="281"/>
      <c r="EF56" s="281"/>
      <c r="EG56" s="281"/>
      <c r="EH56" s="281"/>
      <c r="EI56" s="281"/>
      <c r="EJ56" s="281"/>
      <c r="EK56" s="281"/>
      <c r="EL56" s="281"/>
      <c r="EM56" s="281"/>
      <c r="EN56" s="281"/>
      <c r="EO56" s="281"/>
      <c r="EP56" s="281"/>
      <c r="EQ56" s="281"/>
      <c r="ER56" s="281"/>
      <c r="ES56" s="281"/>
      <c r="ET56" s="281"/>
      <c r="EU56" s="281"/>
      <c r="EV56" s="281"/>
      <c r="EW56" s="281"/>
      <c r="EX56" s="281"/>
      <c r="EY56" s="281"/>
      <c r="EZ56" s="281"/>
      <c r="FA56" s="281"/>
      <c r="FB56" s="281"/>
      <c r="FC56" s="281"/>
      <c r="FD56" s="281"/>
      <c r="FE56" s="281"/>
      <c r="FF56" s="281"/>
      <c r="FG56" s="281"/>
      <c r="FH56" s="281"/>
      <c r="FI56" s="281"/>
      <c r="FJ56" s="281"/>
      <c r="FK56" s="281"/>
      <c r="FL56" s="281"/>
    </row>
    <row r="57" spans="1:168" x14ac:dyDescent="0.25">
      <c r="A57" s="494"/>
      <c r="B57" s="1"/>
      <c r="C57" s="1"/>
      <c r="D57" s="2"/>
      <c r="E57" s="2"/>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281"/>
      <c r="CB57" s="281"/>
      <c r="CC57" s="281"/>
      <c r="CD57" s="281"/>
      <c r="CE57" s="281"/>
      <c r="CF57" s="281"/>
      <c r="CG57" s="281"/>
      <c r="CH57" s="281"/>
      <c r="CI57" s="281"/>
      <c r="CJ57" s="281"/>
      <c r="CK57" s="281"/>
      <c r="CL57" s="281"/>
      <c r="CM57" s="281"/>
      <c r="CN57" s="281"/>
      <c r="CO57" s="281"/>
      <c r="CP57" s="281"/>
      <c r="CQ57" s="281"/>
      <c r="CR57" s="281"/>
      <c r="CS57" s="281"/>
      <c r="CT57" s="281"/>
      <c r="CU57" s="281"/>
      <c r="CV57" s="281"/>
      <c r="CW57" s="281"/>
      <c r="CX57" s="281"/>
      <c r="CY57" s="281"/>
      <c r="CZ57" s="281"/>
      <c r="DA57" s="281"/>
      <c r="DB57" s="281"/>
      <c r="DC57" s="281"/>
      <c r="DD57" s="281"/>
      <c r="DE57" s="281"/>
      <c r="DF57" s="281"/>
      <c r="DG57" s="281"/>
      <c r="DH57" s="281"/>
      <c r="DI57" s="281"/>
      <c r="DJ57" s="281"/>
      <c r="DK57" s="281"/>
      <c r="DL57" s="281"/>
      <c r="DM57" s="281"/>
      <c r="DN57" s="281"/>
      <c r="DO57" s="281"/>
      <c r="DP57" s="281"/>
      <c r="DQ57" s="281"/>
      <c r="DR57" s="281"/>
      <c r="DS57" s="281"/>
      <c r="DT57" s="281"/>
      <c r="DU57" s="281"/>
      <c r="DV57" s="281"/>
      <c r="DW57" s="281"/>
      <c r="DX57" s="281"/>
      <c r="DY57" s="281"/>
      <c r="DZ57" s="281"/>
      <c r="EA57" s="281"/>
      <c r="EB57" s="281"/>
      <c r="EC57" s="281"/>
      <c r="ED57" s="281"/>
      <c r="EE57" s="281"/>
      <c r="EF57" s="281"/>
      <c r="EG57" s="281"/>
      <c r="EH57" s="281"/>
      <c r="EI57" s="281"/>
      <c r="EJ57" s="281"/>
      <c r="EK57" s="281"/>
      <c r="EL57" s="281"/>
      <c r="EM57" s="281"/>
      <c r="EN57" s="281"/>
      <c r="EO57" s="281"/>
      <c r="EP57" s="281"/>
      <c r="EQ57" s="281"/>
      <c r="ER57" s="281"/>
      <c r="ES57" s="281"/>
      <c r="ET57" s="281"/>
      <c r="EU57" s="281"/>
      <c r="EV57" s="281"/>
      <c r="EW57" s="281"/>
      <c r="EX57" s="281"/>
      <c r="EY57" s="281"/>
      <c r="EZ57" s="281"/>
      <c r="FA57" s="281"/>
      <c r="FB57" s="281"/>
      <c r="FC57" s="281"/>
      <c r="FD57" s="281"/>
      <c r="FE57" s="281"/>
      <c r="FF57" s="281"/>
      <c r="FG57" s="281"/>
      <c r="FH57" s="281"/>
      <c r="FI57" s="281"/>
      <c r="FJ57" s="281"/>
      <c r="FK57" s="281"/>
      <c r="FL57" s="281"/>
    </row>
    <row r="58" spans="1:168" x14ac:dyDescent="0.25">
      <c r="A58" s="494"/>
      <c r="B58" s="1"/>
      <c r="C58" s="1"/>
      <c r="D58" s="2"/>
      <c r="E58" s="2"/>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281"/>
      <c r="CB58" s="281"/>
      <c r="CC58" s="281"/>
      <c r="CD58" s="281"/>
      <c r="CE58" s="281"/>
      <c r="CF58" s="281"/>
      <c r="CG58" s="281"/>
      <c r="CH58" s="281"/>
      <c r="CI58" s="281"/>
      <c r="CJ58" s="281"/>
      <c r="CK58" s="281"/>
      <c r="CL58" s="281"/>
      <c r="CM58" s="281"/>
      <c r="CN58" s="281"/>
      <c r="CO58" s="281"/>
      <c r="CP58" s="281"/>
      <c r="CQ58" s="281"/>
      <c r="CR58" s="281"/>
      <c r="CS58" s="281"/>
      <c r="CT58" s="281"/>
      <c r="CU58" s="281"/>
      <c r="CV58" s="281"/>
      <c r="CW58" s="281"/>
      <c r="CX58" s="281"/>
      <c r="CY58" s="281"/>
      <c r="CZ58" s="281"/>
      <c r="DA58" s="281"/>
      <c r="DB58" s="281"/>
      <c r="DC58" s="281"/>
      <c r="DD58" s="281"/>
      <c r="DE58" s="281"/>
      <c r="DF58" s="281"/>
      <c r="DG58" s="281"/>
      <c r="DH58" s="281"/>
      <c r="DI58" s="281"/>
      <c r="DJ58" s="281"/>
      <c r="DK58" s="281"/>
      <c r="DL58" s="281"/>
      <c r="DM58" s="281"/>
      <c r="DN58" s="281"/>
      <c r="DO58" s="281"/>
      <c r="DP58" s="281"/>
      <c r="DQ58" s="281"/>
      <c r="DR58" s="281"/>
      <c r="DS58" s="281"/>
      <c r="DT58" s="281"/>
      <c r="DU58" s="281"/>
      <c r="DV58" s="281"/>
      <c r="DW58" s="281"/>
      <c r="DX58" s="281"/>
      <c r="DY58" s="281"/>
      <c r="DZ58" s="281"/>
      <c r="EA58" s="281"/>
      <c r="EB58" s="281"/>
      <c r="EC58" s="281"/>
      <c r="ED58" s="281"/>
      <c r="EE58" s="281"/>
      <c r="EF58" s="281"/>
      <c r="EG58" s="281"/>
      <c r="EH58" s="281"/>
      <c r="EI58" s="281"/>
      <c r="EJ58" s="281"/>
      <c r="EK58" s="281"/>
      <c r="EL58" s="281"/>
      <c r="EM58" s="281"/>
      <c r="EN58" s="281"/>
      <c r="EO58" s="281"/>
      <c r="EP58" s="281"/>
      <c r="EQ58" s="281"/>
      <c r="ER58" s="281"/>
      <c r="ES58" s="281"/>
      <c r="ET58" s="281"/>
      <c r="EU58" s="281"/>
      <c r="EV58" s="281"/>
      <c r="EW58" s="281"/>
      <c r="EX58" s="281"/>
      <c r="EY58" s="281"/>
      <c r="EZ58" s="281"/>
      <c r="FA58" s="281"/>
      <c r="FB58" s="281"/>
      <c r="FC58" s="281"/>
      <c r="FD58" s="281"/>
      <c r="FE58" s="281"/>
      <c r="FF58" s="281"/>
      <c r="FG58" s="281"/>
      <c r="FH58" s="281"/>
      <c r="FI58" s="281"/>
      <c r="FJ58" s="281"/>
      <c r="FK58" s="281"/>
      <c r="FL58" s="281"/>
    </row>
    <row r="59" spans="1:168" x14ac:dyDescent="0.25">
      <c r="A59" s="494"/>
      <c r="B59" s="1"/>
      <c r="C59" s="1"/>
      <c r="D59" s="2"/>
      <c r="E59" s="2"/>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281"/>
      <c r="CB59" s="281"/>
      <c r="CC59" s="281"/>
      <c r="CD59" s="281"/>
      <c r="CE59" s="281"/>
      <c r="CF59" s="281"/>
      <c r="CG59" s="281"/>
      <c r="CH59" s="281"/>
      <c r="CI59" s="281"/>
      <c r="CJ59" s="281"/>
      <c r="CK59" s="281"/>
      <c r="CL59" s="281"/>
      <c r="CM59" s="281"/>
      <c r="CN59" s="281"/>
      <c r="CO59" s="281"/>
      <c r="CP59" s="281"/>
      <c r="CQ59" s="281"/>
      <c r="CR59" s="281"/>
      <c r="CS59" s="281"/>
      <c r="CT59" s="281"/>
      <c r="CU59" s="281"/>
      <c r="CV59" s="281"/>
      <c r="CW59" s="281"/>
      <c r="CX59" s="281"/>
      <c r="CY59" s="281"/>
      <c r="CZ59" s="281"/>
      <c r="DA59" s="281"/>
      <c r="DB59" s="281"/>
      <c r="DC59" s="281"/>
      <c r="DD59" s="281"/>
      <c r="DE59" s="281"/>
      <c r="DF59" s="281"/>
      <c r="DG59" s="281"/>
      <c r="DH59" s="281"/>
      <c r="DI59" s="281"/>
      <c r="DJ59" s="281"/>
      <c r="DK59" s="281"/>
      <c r="DL59" s="281"/>
      <c r="DM59" s="281"/>
      <c r="DN59" s="281"/>
      <c r="DO59" s="281"/>
      <c r="DP59" s="281"/>
      <c r="DQ59" s="281"/>
      <c r="DR59" s="281"/>
      <c r="DS59" s="281"/>
      <c r="DT59" s="281"/>
      <c r="DU59" s="281"/>
      <c r="DV59" s="281"/>
      <c r="DW59" s="281"/>
      <c r="DX59" s="281"/>
      <c r="DY59" s="281"/>
      <c r="DZ59" s="281"/>
      <c r="EA59" s="281"/>
      <c r="EB59" s="281"/>
      <c r="EC59" s="281"/>
      <c r="ED59" s="281"/>
      <c r="EE59" s="281"/>
      <c r="EF59" s="281"/>
      <c r="EG59" s="281"/>
      <c r="EH59" s="281"/>
      <c r="EI59" s="281"/>
      <c r="EJ59" s="281"/>
      <c r="EK59" s="281"/>
      <c r="EL59" s="281"/>
      <c r="EM59" s="281"/>
      <c r="EN59" s="281"/>
      <c r="EO59" s="281"/>
      <c r="EP59" s="281"/>
      <c r="EQ59" s="281"/>
      <c r="ER59" s="281"/>
      <c r="ES59" s="281"/>
      <c r="ET59" s="281"/>
      <c r="EU59" s="281"/>
      <c r="EV59" s="281"/>
      <c r="EW59" s="281"/>
      <c r="EX59" s="281"/>
      <c r="EY59" s="281"/>
      <c r="EZ59" s="281"/>
      <c r="FA59" s="281"/>
      <c r="FB59" s="281"/>
      <c r="FC59" s="281"/>
      <c r="FD59" s="281"/>
      <c r="FE59" s="281"/>
      <c r="FF59" s="281"/>
      <c r="FG59" s="281"/>
      <c r="FH59" s="281"/>
      <c r="FI59" s="281"/>
      <c r="FJ59" s="281"/>
      <c r="FK59" s="281"/>
      <c r="FL59" s="281"/>
    </row>
    <row r="94" spans="1:168" hidden="1" x14ac:dyDescent="0.25"/>
    <row r="95" spans="1:168" hidden="1" x14ac:dyDescent="0.25">
      <c r="A95" s="28"/>
      <c r="C95" s="501"/>
      <c r="D95" s="502" t="str">
        <f>"No Findings have been identified for this " &amp; dmyTopic &amp; " at this time."</f>
        <v>No Findings have been identified for this Topic at this time.</v>
      </c>
      <c r="E95" s="503"/>
      <c r="G95" s="192"/>
      <c r="H95" s="244"/>
      <c r="I95" s="180"/>
      <c r="K95" s="192"/>
      <c r="Q95" s="1"/>
      <c r="R95" s="11"/>
      <c r="S95" s="8"/>
      <c r="T95" s="8"/>
      <c r="U95" s="8"/>
      <c r="V95" s="122"/>
      <c r="W95" s="65"/>
      <c r="X95" s="11"/>
      <c r="Y95" s="8"/>
      <c r="Z95" s="8"/>
      <c r="AA95" s="8"/>
      <c r="AB95" s="8"/>
      <c r="AC95" s="12"/>
      <c r="AD95" s="8"/>
      <c r="AE95" s="8"/>
      <c r="AF95" s="8"/>
      <c r="AG95" s="8"/>
      <c r="AH95" s="8"/>
      <c r="AI95" s="8"/>
      <c r="AJ95" s="8"/>
      <c r="AK95" s="8"/>
      <c r="AL95" s="8"/>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228"/>
      <c r="CA95" s="281"/>
      <c r="CB95" s="281"/>
      <c r="CC95" s="281"/>
      <c r="CD95" s="281"/>
      <c r="CE95" s="281"/>
      <c r="CF95" s="281"/>
      <c r="CG95" s="281"/>
      <c r="CH95" s="281"/>
      <c r="CI95" s="281"/>
      <c r="CJ95" s="281"/>
      <c r="CK95" s="281"/>
      <c r="CL95" s="281"/>
      <c r="CM95" s="281"/>
      <c r="CN95" s="281"/>
      <c r="CO95" s="281"/>
      <c r="CP95" s="281"/>
      <c r="CQ95" s="281"/>
      <c r="CR95" s="281"/>
      <c r="CS95" s="281"/>
      <c r="CT95" s="281"/>
      <c r="CU95" s="281"/>
      <c r="CV95" s="281"/>
      <c r="CW95" s="281"/>
      <c r="CX95" s="281"/>
      <c r="CY95" s="281"/>
      <c r="CZ95" s="281"/>
      <c r="DA95" s="281"/>
      <c r="DB95" s="281"/>
      <c r="DC95" s="281"/>
      <c r="DD95" s="281"/>
      <c r="DE95" s="281"/>
      <c r="DF95" s="281"/>
      <c r="DG95" s="281"/>
      <c r="DH95" s="281"/>
      <c r="DI95" s="281"/>
      <c r="DJ95" s="281"/>
      <c r="DK95" s="281"/>
      <c r="DL95" s="281"/>
      <c r="DM95" s="281"/>
      <c r="DN95" s="281"/>
      <c r="DO95" s="281"/>
      <c r="DP95" s="281"/>
      <c r="DQ95" s="281"/>
      <c r="DR95" s="281"/>
      <c r="DS95" s="281"/>
      <c r="DT95" s="281"/>
      <c r="DU95" s="281"/>
      <c r="DV95" s="281"/>
      <c r="DW95" s="281"/>
      <c r="DX95" s="281"/>
      <c r="DY95" s="281"/>
      <c r="DZ95" s="281"/>
      <c r="EA95" s="281"/>
      <c r="EB95" s="281"/>
      <c r="EC95" s="281"/>
      <c r="ED95" s="281"/>
      <c r="EE95" s="281"/>
      <c r="EF95" s="281"/>
      <c r="EG95" s="281"/>
      <c r="EH95" s="281"/>
      <c r="EI95" s="281"/>
      <c r="EJ95" s="281"/>
      <c r="EK95" s="281"/>
      <c r="EL95" s="281"/>
      <c r="EM95" s="281"/>
      <c r="EN95" s="281"/>
      <c r="EO95" s="281"/>
      <c r="EP95" s="281"/>
      <c r="EQ95" s="281"/>
      <c r="ER95" s="281"/>
      <c r="ES95" s="281"/>
      <c r="ET95" s="281"/>
      <c r="EU95" s="281"/>
      <c r="EV95" s="281"/>
      <c r="EW95" s="281"/>
      <c r="EX95" s="281"/>
      <c r="EY95" s="281"/>
      <c r="EZ95" s="281"/>
      <c r="FA95" s="281"/>
      <c r="FB95" s="281"/>
      <c r="FC95" s="281"/>
      <c r="FD95" s="281"/>
      <c r="FE95" s="281"/>
      <c r="FF95" s="281"/>
      <c r="FG95" s="281"/>
      <c r="FH95" s="281"/>
      <c r="FI95" s="281"/>
      <c r="FJ95" s="281"/>
      <c r="FK95" s="281"/>
      <c r="FL95" s="281"/>
    </row>
    <row r="96" spans="1:168" hidden="1" x14ac:dyDescent="0.25">
      <c r="A96" s="28"/>
      <c r="C96" s="501"/>
      <c r="D96" s="502"/>
      <c r="E96" s="503"/>
      <c r="G96" s="192"/>
      <c r="H96" s="244"/>
      <c r="I96" s="180"/>
      <c r="K96" s="192"/>
      <c r="Q96" s="1"/>
      <c r="R96" s="11"/>
      <c r="S96" s="8"/>
      <c r="T96" s="8"/>
      <c r="U96" s="8"/>
      <c r="V96" s="122"/>
      <c r="W96" s="65"/>
      <c r="X96" s="11"/>
      <c r="Y96" s="8"/>
      <c r="Z96" s="8"/>
      <c r="AA96" s="8"/>
      <c r="AB96" s="8"/>
      <c r="AC96" s="12"/>
      <c r="AD96" s="8"/>
      <c r="AE96" s="8"/>
      <c r="AF96" s="8"/>
      <c r="AG96" s="8"/>
      <c r="AH96" s="8"/>
      <c r="AI96" s="8"/>
      <c r="AJ96" s="8"/>
      <c r="AK96" s="8"/>
      <c r="AL96" s="8"/>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228"/>
      <c r="CA96" s="281"/>
      <c r="CB96" s="281"/>
      <c r="CC96" s="281"/>
      <c r="CD96" s="281"/>
      <c r="CE96" s="281"/>
      <c r="CF96" s="281"/>
      <c r="CG96" s="281"/>
      <c r="CH96" s="281"/>
      <c r="CI96" s="281"/>
      <c r="CJ96" s="281"/>
      <c r="CK96" s="281"/>
      <c r="CL96" s="281"/>
      <c r="CM96" s="281"/>
      <c r="CN96" s="281"/>
      <c r="CO96" s="281"/>
      <c r="CP96" s="281"/>
      <c r="CQ96" s="281"/>
      <c r="CR96" s="281"/>
      <c r="CS96" s="281"/>
      <c r="CT96" s="281"/>
      <c r="CU96" s="281"/>
      <c r="CV96" s="281"/>
      <c r="CW96" s="281"/>
      <c r="CX96" s="281"/>
      <c r="CY96" s="281"/>
      <c r="CZ96" s="281"/>
      <c r="DA96" s="281"/>
      <c r="DB96" s="281"/>
      <c r="DC96" s="281"/>
      <c r="DD96" s="281"/>
      <c r="DE96" s="281"/>
      <c r="DF96" s="281"/>
      <c r="DG96" s="281"/>
      <c r="DH96" s="281"/>
      <c r="DI96" s="281"/>
      <c r="DJ96" s="281"/>
      <c r="DK96" s="281"/>
      <c r="DL96" s="281"/>
      <c r="DM96" s="281"/>
      <c r="DN96" s="281"/>
      <c r="DO96" s="281"/>
      <c r="DP96" s="281"/>
      <c r="DQ96" s="281"/>
      <c r="DR96" s="281"/>
      <c r="DS96" s="281"/>
      <c r="DT96" s="281"/>
      <c r="DU96" s="281"/>
      <c r="DV96" s="281"/>
      <c r="DW96" s="281"/>
      <c r="DX96" s="281"/>
      <c r="DY96" s="281"/>
      <c r="DZ96" s="281"/>
      <c r="EA96" s="281"/>
      <c r="EB96" s="281"/>
      <c r="EC96" s="281"/>
      <c r="ED96" s="281"/>
      <c r="EE96" s="281"/>
      <c r="EF96" s="281"/>
      <c r="EG96" s="281"/>
      <c r="EH96" s="281"/>
      <c r="EI96" s="281"/>
      <c r="EJ96" s="281"/>
      <c r="EK96" s="281"/>
      <c r="EL96" s="281"/>
      <c r="EM96" s="281"/>
      <c r="EN96" s="281"/>
      <c r="EO96" s="281"/>
      <c r="EP96" s="281"/>
      <c r="EQ96" s="281"/>
      <c r="ER96" s="281"/>
      <c r="ES96" s="281"/>
      <c r="ET96" s="281"/>
      <c r="EU96" s="281"/>
      <c r="EV96" s="281"/>
      <c r="EW96" s="281"/>
      <c r="EX96" s="281"/>
      <c r="EY96" s="281"/>
      <c r="EZ96" s="281"/>
      <c r="FA96" s="281"/>
      <c r="FB96" s="281"/>
      <c r="FC96" s="281"/>
      <c r="FD96" s="281"/>
      <c r="FE96" s="281"/>
      <c r="FF96" s="281"/>
      <c r="FG96" s="281"/>
      <c r="FH96" s="281"/>
      <c r="FI96" s="281"/>
      <c r="FJ96" s="281"/>
      <c r="FK96" s="281"/>
      <c r="FL96" s="281"/>
    </row>
    <row r="97" spans="1:168" hidden="1" x14ac:dyDescent="0.25"/>
    <row r="98" spans="1:168" hidden="1" x14ac:dyDescent="0.25"/>
    <row r="99" spans="1:168" ht="15" hidden="1" x14ac:dyDescent="0.25">
      <c r="A99" s="28"/>
      <c r="B99">
        <v>3</v>
      </c>
      <c r="C99" s="512"/>
      <c r="D99" s="513">
        <f ca="1">OFFSET(D99,-2,0)+1</f>
        <v>1</v>
      </c>
      <c r="E99" s="479"/>
      <c r="F99" s="249"/>
      <c r="G99" s="250"/>
      <c r="H99" s="247"/>
      <c r="I99" s="183"/>
      <c r="J99" s="514"/>
      <c r="K99" s="192"/>
      <c r="Q99" s="1"/>
      <c r="R99" s="11" t="b">
        <f>IF(F99=CHAR(80),TRUE,FALSE)</f>
        <v>0</v>
      </c>
      <c r="S99" s="8" t="b">
        <f>IF(G99=CHAR(80),TRUE,FALSE)</f>
        <v>0</v>
      </c>
      <c r="T99" s="8" t="b">
        <f>IF(H99=CHAR(80),TRUE,FALSE)</f>
        <v>0</v>
      </c>
      <c r="U99" s="8" t="b">
        <f>IF(I99=CHAR(80),TRUE,FALSE)</f>
        <v>0</v>
      </c>
      <c r="V99" s="122"/>
      <c r="W99" s="515">
        <f>COUNTIF(R99:V99,TRUE)</f>
        <v>0</v>
      </c>
      <c r="X99" s="219" t="str">
        <f t="shared" ref="X99:AB100" si="17">IF(R99=TRUE,1,"")</f>
        <v/>
      </c>
      <c r="Y99" s="144" t="str">
        <f t="shared" si="17"/>
        <v/>
      </c>
      <c r="Z99" s="144" t="str">
        <f t="shared" si="17"/>
        <v/>
      </c>
      <c r="AA99" s="144" t="str">
        <f t="shared" si="17"/>
        <v/>
      </c>
      <c r="AB99" s="144" t="str">
        <f t="shared" si="17"/>
        <v/>
      </c>
      <c r="AC99" s="218" t="str">
        <f>IF(SUM(X99:AA99)&gt;0,1,"")</f>
        <v/>
      </c>
      <c r="AD99" s="8"/>
      <c r="AE99" s="8"/>
      <c r="AF99" s="8"/>
      <c r="AG99" s="8"/>
      <c r="AH99" s="8"/>
      <c r="AI99" s="8"/>
      <c r="AJ99" s="8"/>
      <c r="AK99" s="8"/>
      <c r="AL99" s="8"/>
      <c r="AM99" s="147"/>
      <c r="AN99" s="159"/>
      <c r="AO99" s="172"/>
      <c r="AP99" s="1"/>
      <c r="AQ99" s="1"/>
      <c r="AR99" s="172"/>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228"/>
      <c r="CA99" s="281"/>
      <c r="CB99" s="281"/>
      <c r="CC99" s="281"/>
      <c r="CD99" s="281"/>
      <c r="CE99" s="281"/>
      <c r="CF99" s="281"/>
      <c r="CG99" s="281"/>
      <c r="CH99" s="281"/>
      <c r="CI99" s="281"/>
      <c r="CJ99" s="281"/>
      <c r="CK99" s="281"/>
      <c r="CL99" s="281"/>
      <c r="CM99" s="281"/>
      <c r="CN99" s="281"/>
      <c r="CO99" s="281"/>
      <c r="CP99" s="281"/>
      <c r="CQ99" s="281"/>
      <c r="CR99" s="281"/>
      <c r="CS99" s="281"/>
      <c r="CT99" s="281"/>
      <c r="CU99" s="281"/>
      <c r="CV99" s="281"/>
      <c r="CW99" s="281"/>
      <c r="CX99" s="281"/>
      <c r="CY99" s="281"/>
      <c r="CZ99" s="281"/>
      <c r="DA99" s="281"/>
      <c r="DB99" s="281"/>
      <c r="DC99" s="281"/>
      <c r="DD99" s="281"/>
      <c r="DE99" s="281"/>
      <c r="DF99" s="281"/>
      <c r="DG99" s="281"/>
      <c r="DH99" s="281"/>
      <c r="DI99" s="281"/>
      <c r="DJ99" s="281"/>
      <c r="DK99" s="281"/>
      <c r="DL99" s="281"/>
      <c r="DM99" s="281"/>
      <c r="DN99" s="281"/>
      <c r="DO99" s="281"/>
      <c r="DP99" s="281"/>
      <c r="DQ99" s="281"/>
      <c r="DR99" s="281"/>
      <c r="DS99" s="281"/>
      <c r="DT99" s="281"/>
      <c r="DU99" s="281"/>
      <c r="DV99" s="281"/>
      <c r="DW99" s="281"/>
      <c r="DX99" s="281"/>
      <c r="DY99" s="281"/>
      <c r="DZ99" s="281"/>
      <c r="EA99" s="281"/>
      <c r="EB99" s="281"/>
      <c r="EC99" s="281"/>
      <c r="ED99" s="281"/>
      <c r="EE99" s="281"/>
      <c r="EF99" s="281"/>
      <c r="EG99" s="281"/>
      <c r="EH99" s="281"/>
      <c r="EI99" s="281"/>
      <c r="EJ99" s="281"/>
      <c r="EK99" s="281"/>
      <c r="EL99" s="281"/>
      <c r="EM99" s="281"/>
      <c r="EN99" s="281"/>
      <c r="EO99" s="281"/>
      <c r="EP99" s="281"/>
      <c r="EQ99" s="281"/>
      <c r="ER99" s="281"/>
      <c r="ES99" s="281"/>
      <c r="ET99" s="281"/>
      <c r="EU99" s="281"/>
      <c r="EV99" s="281"/>
      <c r="EW99" s="281"/>
      <c r="EX99" s="281"/>
      <c r="EY99" s="281"/>
      <c r="EZ99" s="281"/>
      <c r="FA99" s="281"/>
      <c r="FB99" s="281"/>
      <c r="FC99" s="281"/>
      <c r="FD99" s="281"/>
      <c r="FE99" s="281"/>
      <c r="FF99" s="281"/>
      <c r="FG99" s="281"/>
      <c r="FH99" s="281"/>
      <c r="FI99" s="281"/>
      <c r="FJ99" s="281"/>
      <c r="FK99" s="281"/>
      <c r="FL99" s="281"/>
    </row>
    <row r="100" spans="1:168" hidden="1" x14ac:dyDescent="0.25">
      <c r="A100" s="28"/>
      <c r="C100" s="512"/>
      <c r="D100" s="480"/>
      <c r="E100" s="503"/>
      <c r="F100" s="116"/>
      <c r="G100" s="251"/>
      <c r="H100" s="248"/>
      <c r="I100" s="184"/>
      <c r="K100" s="192"/>
      <c r="Q100" s="1"/>
      <c r="R100" s="11"/>
      <c r="S100" s="8"/>
      <c r="T100" s="8"/>
      <c r="U100" s="8"/>
      <c r="V100" s="122"/>
      <c r="W100" s="65"/>
      <c r="X100" s="219" t="str">
        <f t="shared" si="17"/>
        <v/>
      </c>
      <c r="Y100" s="144" t="str">
        <f t="shared" si="17"/>
        <v/>
      </c>
      <c r="Z100" s="144" t="str">
        <f t="shared" si="17"/>
        <v/>
      </c>
      <c r="AA100" s="144" t="str">
        <f t="shared" si="17"/>
        <v/>
      </c>
      <c r="AB100" s="144" t="str">
        <f t="shared" si="17"/>
        <v/>
      </c>
      <c r="AC100" s="218" t="str">
        <f>IF(SUM(X100:AA100)&gt;0,1,"")</f>
        <v/>
      </c>
      <c r="AD100" s="8"/>
      <c r="AE100" s="8"/>
      <c r="AF100" s="8"/>
      <c r="AG100" s="8"/>
      <c r="AH100" s="8"/>
      <c r="AI100" s="8"/>
      <c r="AJ100" s="8"/>
      <c r="AK100" s="8"/>
      <c r="AL100" s="8"/>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228"/>
      <c r="CA100" s="281"/>
      <c r="CB100" s="281"/>
      <c r="CC100" s="281"/>
      <c r="CD100" s="281"/>
      <c r="CE100" s="281"/>
      <c r="CF100" s="281"/>
      <c r="CG100" s="281"/>
      <c r="CH100" s="281"/>
      <c r="CI100" s="281"/>
      <c r="CJ100" s="281"/>
      <c r="CK100" s="281"/>
      <c r="CL100" s="281"/>
      <c r="CM100" s="281"/>
      <c r="CN100" s="281"/>
      <c r="CO100" s="281"/>
      <c r="CP100" s="281"/>
      <c r="CQ100" s="281"/>
      <c r="CR100" s="281"/>
      <c r="CS100" s="281"/>
      <c r="CT100" s="281"/>
      <c r="CU100" s="281"/>
      <c r="CV100" s="281"/>
      <c r="CW100" s="281"/>
      <c r="CX100" s="281"/>
      <c r="CY100" s="281"/>
      <c r="CZ100" s="281"/>
      <c r="DA100" s="281"/>
      <c r="DB100" s="281"/>
      <c r="DC100" s="281"/>
      <c r="DD100" s="281"/>
      <c r="DE100" s="281"/>
      <c r="DF100" s="281"/>
      <c r="DG100" s="281"/>
      <c r="DH100" s="281"/>
      <c r="DI100" s="281"/>
      <c r="DJ100" s="281"/>
      <c r="DK100" s="281"/>
      <c r="DL100" s="281"/>
      <c r="DM100" s="281"/>
      <c r="DN100" s="281"/>
      <c r="DO100" s="281"/>
      <c r="DP100" s="281"/>
      <c r="DQ100" s="281"/>
      <c r="DR100" s="281"/>
      <c r="DS100" s="281"/>
      <c r="DT100" s="281"/>
      <c r="DU100" s="281"/>
      <c r="DV100" s="281"/>
      <c r="DW100" s="281"/>
      <c r="DX100" s="281"/>
      <c r="DY100" s="281"/>
      <c r="DZ100" s="281"/>
      <c r="EA100" s="281"/>
      <c r="EB100" s="281"/>
      <c r="EC100" s="281"/>
      <c r="ED100" s="281"/>
      <c r="EE100" s="281"/>
      <c r="EF100" s="281"/>
      <c r="EG100" s="281"/>
      <c r="EH100" s="281"/>
      <c r="EI100" s="281"/>
      <c r="EJ100" s="281"/>
      <c r="EK100" s="281"/>
      <c r="EL100" s="281"/>
      <c r="EM100" s="281"/>
      <c r="EN100" s="281"/>
      <c r="EO100" s="281"/>
      <c r="EP100" s="281"/>
      <c r="EQ100" s="281"/>
      <c r="ER100" s="281"/>
      <c r="ES100" s="281"/>
      <c r="ET100" s="281"/>
      <c r="EU100" s="281"/>
      <c r="EV100" s="281"/>
      <c r="EW100" s="281"/>
      <c r="EX100" s="281"/>
      <c r="EY100" s="281"/>
      <c r="EZ100" s="281"/>
      <c r="FA100" s="281"/>
      <c r="FB100" s="281"/>
      <c r="FC100" s="281"/>
      <c r="FD100" s="281"/>
      <c r="FE100" s="281"/>
      <c r="FF100" s="281"/>
      <c r="FG100" s="281"/>
      <c r="FH100" s="281"/>
      <c r="FI100" s="281"/>
      <c r="FJ100" s="281"/>
      <c r="FK100" s="281"/>
      <c r="FL100" s="281"/>
    </row>
    <row r="101" spans="1:168" ht="12.75" hidden="1" customHeight="1" x14ac:dyDescent="0.25"/>
    <row r="102" spans="1:168" ht="12.75" hidden="1" customHeight="1" x14ac:dyDescent="0.25"/>
    <row r="103" spans="1:168" ht="6" hidden="1" customHeight="1" x14ac:dyDescent="0.25">
      <c r="A103" s="28" t="s">
        <v>546</v>
      </c>
      <c r="C103" s="92"/>
      <c r="D103" s="3"/>
      <c r="E103" s="82"/>
      <c r="F103" s="138"/>
      <c r="G103" s="154"/>
      <c r="H103" s="185"/>
      <c r="I103" s="139"/>
      <c r="J103" s="94"/>
      <c r="K103" s="192"/>
      <c r="L103" s="507"/>
      <c r="M103" s="507"/>
      <c r="N103" s="507"/>
      <c r="O103" s="507"/>
      <c r="Q103" s="1"/>
      <c r="AE103" s="11"/>
      <c r="AF103" s="122"/>
      <c r="AG103" s="124" t="b">
        <f>AG104</f>
        <v>1</v>
      </c>
      <c r="AH103" s="124"/>
      <c r="AI103" s="168"/>
      <c r="AJ103" s="166"/>
      <c r="AK103" s="166"/>
      <c r="AL103" s="167"/>
      <c r="AM103" s="1"/>
      <c r="AN103" s="1"/>
      <c r="AO103" s="1"/>
      <c r="AP103" s="1"/>
      <c r="AQ103" s="1"/>
      <c r="AR103" s="1"/>
      <c r="AS103" s="1"/>
      <c r="AT103" s="230" t="str">
        <f>IF(AG103&lt;&gt;TRUE,FALSE,"")</f>
        <v/>
      </c>
      <c r="AU103" s="231" t="str">
        <f>IF(D103&lt;&gt;0,D103,"")</f>
        <v/>
      </c>
      <c r="AV103" s="227"/>
      <c r="AW103" s="230" t="str">
        <f>AW104</f>
        <v/>
      </c>
      <c r="AX103" s="227"/>
      <c r="AY103" s="230" t="str">
        <f>AY104</f>
        <v/>
      </c>
      <c r="AZ103" s="227"/>
      <c r="BA103" s="230" t="str">
        <f>BA104</f>
        <v/>
      </c>
      <c r="BB103" s="227"/>
      <c r="BC103" s="230" t="str">
        <f>BC104</f>
        <v/>
      </c>
      <c r="BD103" s="227"/>
      <c r="BE103" s="230" t="str">
        <f>BE104</f>
        <v/>
      </c>
      <c r="BF103" s="227"/>
      <c r="BG103" s="230" t="str">
        <f>BG104</f>
        <v/>
      </c>
      <c r="BH103" s="1"/>
      <c r="FE103" s="90" t="str">
        <f ca="1">FE104</f>
        <v>Hide</v>
      </c>
      <c r="FF103" s="228"/>
      <c r="FG103" s="281"/>
      <c r="FH103" s="281"/>
      <c r="FI103" s="281"/>
      <c r="FJ103" s="281"/>
      <c r="FK103" s="281"/>
      <c r="FL103" s="281"/>
    </row>
    <row r="104" spans="1:168" ht="15" hidden="1" x14ac:dyDescent="0.25">
      <c r="A104" s="28" t="s">
        <v>546</v>
      </c>
      <c r="C104" s="176" t="s">
        <v>558</v>
      </c>
      <c r="D104" s="316" t="str">
        <f>IF(Cklst_Style=4,IF(FIND("--",$C$3)=11,MID($C$3,9,1)&amp;"."&amp;AI104,MID($C$3,9,2)&amp;"."&amp;AI104),IF(FIND("--",$C$3)=9,MID($C$3,7,1)&amp;"."&amp;AI104,MID($C$3,7,2)&amp;"."&amp;AI104))</f>
        <v>X.X</v>
      </c>
      <c r="E104" s="85" t="s">
        <v>709</v>
      </c>
      <c r="F104" s="177"/>
      <c r="G104" s="508" t="s">
        <v>203</v>
      </c>
      <c r="H104" s="181"/>
      <c r="I104" s="151" t="s">
        <v>216</v>
      </c>
      <c r="J104" s="143"/>
      <c r="K104" s="192"/>
      <c r="L104" s="130"/>
      <c r="M104" s="130"/>
      <c r="N104" s="130"/>
      <c r="O104" s="130"/>
      <c r="Q104" s="1"/>
      <c r="R104" s="171"/>
      <c r="S104" s="171"/>
      <c r="T104" s="171"/>
      <c r="U104" s="171"/>
      <c r="AE104" s="11" t="b">
        <f>IF(F104=CHAR(80),TRUE,FALSE)</f>
        <v>0</v>
      </c>
      <c r="AF104" s="122" t="b">
        <f>IF(H104=CHAR(80),TRUE,FALSE)</f>
        <v>0</v>
      </c>
      <c r="AG104" s="12" t="b">
        <f>IF(OR(C104=CHAR(80),C104="."),TRUE,FALSE)</f>
        <v>1</v>
      </c>
      <c r="AH104" s="218">
        <v>0</v>
      </c>
      <c r="AI104" s="169" t="s">
        <v>710</v>
      </c>
      <c r="AJ104" s="160"/>
      <c r="AK104" s="160" t="b">
        <v>1</v>
      </c>
      <c r="AL104" s="161"/>
      <c r="AM104" s="1"/>
      <c r="AN104" s="1"/>
      <c r="AO104" s="1"/>
      <c r="AP104" s="1"/>
      <c r="AQ104" s="1"/>
      <c r="AR104" s="1"/>
      <c r="AS104" s="1"/>
      <c r="AT104" s="230" t="str">
        <f>IF(AG104&lt;&gt;TRUE,FALSE,"")</f>
        <v/>
      </c>
      <c r="AU104" s="231" t="str">
        <f>IF(D104&lt;&gt;0,D104,"")</f>
        <v>X.X</v>
      </c>
      <c r="AV104" s="318"/>
      <c r="AW104" s="230" t="str">
        <f>IF(AND(Setup_Flag=1,AV104="",$C104=""),FALSE,"")</f>
        <v/>
      </c>
      <c r="AX104" s="318"/>
      <c r="AY104" s="230" t="str">
        <f>IF(AND(MR2_Flag=1,AX104="",$C104=""),FALSE,"")</f>
        <v/>
      </c>
      <c r="AZ104" s="318"/>
      <c r="BA104" s="230" t="str">
        <f>IF(AND(DP_Flag=1,AZ104="",$C104=""),FALSE,"")</f>
        <v/>
      </c>
      <c r="BB104" s="318"/>
      <c r="BC104" s="230" t="str">
        <f>IF(AND(SS_Flag=1,BB104="",$C104=""),FALSE,"")</f>
        <v/>
      </c>
      <c r="BD104" s="318"/>
      <c r="BE104" s="230" t="str">
        <f>IF(AND(SP_Flag=1,BD104="",$C104=""),FALSE,"")</f>
        <v/>
      </c>
      <c r="BF104" s="318"/>
      <c r="BG104" s="230" t="str">
        <f>IF(AND(FM_Flag=1,BF104="",$C104=""),FALSE,"")</f>
        <v/>
      </c>
      <c r="BH104" s="1"/>
      <c r="BI104" s="268"/>
      <c r="BJ104" s="269" t="s">
        <v>675</v>
      </c>
      <c r="BK104" s="269" t="s">
        <v>675</v>
      </c>
      <c r="BL104" s="269" t="s">
        <v>675</v>
      </c>
      <c r="BM104" s="269" t="s">
        <v>675</v>
      </c>
      <c r="BN104" s="269" t="s">
        <v>675</v>
      </c>
      <c r="BO104" s="269" t="s">
        <v>675</v>
      </c>
      <c r="BP104" s="270" t="str">
        <f ca="1">IF(OR(BI$16=0,BR$16&lt;&gt;0),"",IF(OFFSET(BI104,0,BI$16)="Y",1,IF(OFFSET(BI104,0,BI$16)="N",0,"")))</f>
        <v/>
      </c>
      <c r="BQ104" s="278"/>
      <c r="BR104" s="268"/>
      <c r="BS104" s="269" t="s">
        <v>675</v>
      </c>
      <c r="BT104" s="269" t="s">
        <v>675</v>
      </c>
      <c r="BU104" s="269" t="s">
        <v>675</v>
      </c>
      <c r="BV104" s="269" t="s">
        <v>675</v>
      </c>
      <c r="BW104" s="269" t="s">
        <v>675</v>
      </c>
      <c r="BX104" s="269" t="s">
        <v>675</v>
      </c>
      <c r="BY104" s="269" t="s">
        <v>675</v>
      </c>
      <c r="BZ104" s="269" t="s">
        <v>675</v>
      </c>
      <c r="CA104" s="269" t="s">
        <v>675</v>
      </c>
      <c r="CB104" s="269" t="s">
        <v>675</v>
      </c>
      <c r="CC104" s="269" t="s">
        <v>675</v>
      </c>
      <c r="CD104" s="269" t="s">
        <v>675</v>
      </c>
      <c r="CE104" s="269" t="s">
        <v>675</v>
      </c>
      <c r="CF104" s="269" t="s">
        <v>675</v>
      </c>
      <c r="CG104" s="269" t="s">
        <v>675</v>
      </c>
      <c r="CH104" s="269" t="s">
        <v>675</v>
      </c>
      <c r="CI104" s="269" t="s">
        <v>675</v>
      </c>
      <c r="CJ104" s="269" t="s">
        <v>675</v>
      </c>
      <c r="CK104" s="269" t="s">
        <v>675</v>
      </c>
      <c r="CL104" s="270" t="str">
        <f ca="1">IF(BR$16=0,"",IF(OFFSET(BR104,0,BR$16)="Y",1,IF(OFFSET(BR104,0,BR$16)="N",0,"")))</f>
        <v/>
      </c>
      <c r="CM104" s="278"/>
      <c r="CN104" s="268"/>
      <c r="CO104" s="269" t="s">
        <v>675</v>
      </c>
      <c r="CP104" s="269" t="s">
        <v>675</v>
      </c>
      <c r="CQ104" s="269" t="s">
        <v>675</v>
      </c>
      <c r="CR104" s="269" t="s">
        <v>675</v>
      </c>
      <c r="CS104" s="269" t="s">
        <v>675</v>
      </c>
      <c r="CT104" s="270" t="str">
        <f ca="1">IF(OR(CN$16=0,CW$16&lt;&gt;0),"",IF(CW$16=1,0,IF(OFFSET(CN104,0,CN$16)="Y",1,IF(OFFSET(CN104,0,CN$16)="N",0,""))))</f>
        <v/>
      </c>
      <c r="CU104" s="188"/>
      <c r="CV104" s="268"/>
      <c r="CW104" s="269" t="s">
        <v>675</v>
      </c>
      <c r="CX104" s="269" t="s">
        <v>675</v>
      </c>
      <c r="CY104" s="269" t="s">
        <v>675</v>
      </c>
      <c r="CZ104" s="269" t="s">
        <v>675</v>
      </c>
      <c r="DA104" s="269" t="s">
        <v>675</v>
      </c>
      <c r="DB104" s="269" t="s">
        <v>675</v>
      </c>
      <c r="DC104" s="269" t="s">
        <v>675</v>
      </c>
      <c r="DD104" s="269" t="s">
        <v>675</v>
      </c>
      <c r="DE104" s="269" t="s">
        <v>675</v>
      </c>
      <c r="DF104" s="270" t="str">
        <f>IF(CV$16=0,"",IF(OR(AND(CW$16=1,CW104="Y"),AND(CX$16=1,CX104="Y"),AND(CY$16=1,CY104="Y"),AND(CZ$16=1,CZ104="Y"),AND(DA$16=1,DA104="Y"),AND(DB$16=1,DB104="Y"),AND(DC$16=1,DC104="Y"),AND(DD$16=1,DD104="Y"),AND(DE$16=1,DE104="Y")),1,IF(OR(AND(CW$16=1,CW104="N"),AND(CX$16=1,CX104="N"),AND(CY$16=1,CY104="N"),AND(CZ$16=1,CZ104="N"),AND(DA$16=1,DA104="N"),AND(DB$16=1,DB104="N"),AND(DC$16=1,DC104="N"),AND(DD$16=1,DD104="N"),AND(DE$16=1,DE104="N")),0,"")))</f>
        <v/>
      </c>
      <c r="DG104" s="188"/>
      <c r="DH104" s="268"/>
      <c r="DI104" s="269" t="s">
        <v>675</v>
      </c>
      <c r="DJ104" s="269" t="s">
        <v>675</v>
      </c>
      <c r="DK104" s="270" t="str">
        <f ca="1">IF(DH$16=0,"",IF(OFFSET(DH104,0,DH$16)="Y",1,IF(OFFSET(DH104,0,DH$16)="N",0,"")))</f>
        <v/>
      </c>
      <c r="DL104" s="188"/>
      <c r="DM104" s="268"/>
      <c r="DN104" s="269" t="s">
        <v>675</v>
      </c>
      <c r="DO104" s="269" t="s">
        <v>675</v>
      </c>
      <c r="DP104" s="270" t="str">
        <f ca="1">IF(DM$16=0,"",IF(OFFSET(DM104,0,DM$16)="Y",1,IF(OFFSET(DM104,0,DM$16)="N",0,"")))</f>
        <v/>
      </c>
      <c r="DQ104" s="188"/>
      <c r="DR104" s="268"/>
      <c r="DS104" s="269" t="s">
        <v>676</v>
      </c>
      <c r="DT104" s="279"/>
      <c r="DU104" s="270" t="str">
        <f ca="1">IF(DR$16=0,"",IF(AND(OFFSET(DR104,0,1)="Y",DS$16="Yes"),1,IF(OFFSET(DR104,0,1)="N",1,0)))</f>
        <v/>
      </c>
      <c r="DV104" s="188"/>
      <c r="DW104" s="268"/>
      <c r="DX104" s="269" t="s">
        <v>676</v>
      </c>
      <c r="DY104" s="279"/>
      <c r="DZ104" s="270" t="str">
        <f ca="1">IF(DW$16=0,"",IF(AND(OFFSET(DW104,0,1)="Y",DX$16="Yes"),1,IF(OFFSET(DW104,0,1)="N",1,0)))</f>
        <v/>
      </c>
      <c r="EA104" s="188"/>
      <c r="EB104" s="268"/>
      <c r="EC104" s="269" t="s">
        <v>676</v>
      </c>
      <c r="ED104" s="279"/>
      <c r="EE104" s="270" t="str">
        <f ca="1">IF(EB$16=0,"",IF(AND(OFFSET(EB104,0,1)="Y",EC$16="Yes"),1,IF(OFFSET(EB104,0,1)="N",1,0)))</f>
        <v/>
      </c>
      <c r="EF104" s="188"/>
      <c r="EG104" s="268"/>
      <c r="EH104" s="269" t="s">
        <v>676</v>
      </c>
      <c r="EI104" s="279"/>
      <c r="EJ104" s="270" t="str">
        <f ca="1">IF(EG$16=0,"",IF(AND(OFFSET(EG104,0,1)="Y",EH$16="Yes"),1,IF(OFFSET(EG104,0,1)="N",1,0)))</f>
        <v/>
      </c>
      <c r="EK104" s="188"/>
      <c r="EL104" s="268"/>
      <c r="EM104" s="269" t="s">
        <v>676</v>
      </c>
      <c r="EN104" s="279"/>
      <c r="EO104" s="270" t="str">
        <f ca="1">IF(EL$16=0,"",IF(AND(OFFSET(EL104,0,1)="Y",EM$16="Yes"),1,IF(OFFSET(EL104,0,1)="N",1,0)))</f>
        <v/>
      </c>
      <c r="EP104" s="271"/>
      <c r="EQ104" s="509" t="str">
        <f ca="1">BP104</f>
        <v/>
      </c>
      <c r="ER104" s="509" t="str">
        <f t="shared" ref="ER104" ca="1" si="18">CL104</f>
        <v/>
      </c>
      <c r="ES104" s="509" t="str">
        <f t="shared" ref="ES104" ca="1" si="19">CT104</f>
        <v/>
      </c>
      <c r="ET104" s="509" t="str">
        <f t="shared" ref="ET104" si="20">DF104</f>
        <v/>
      </c>
      <c r="EU104" s="509" t="str">
        <f t="shared" ref="EU104" ca="1" si="21">DK104</f>
        <v/>
      </c>
      <c r="EV104" s="509" t="str">
        <f t="shared" ref="EV104" ca="1" si="22">DP104</f>
        <v/>
      </c>
      <c r="EW104" s="509" t="str">
        <f t="shared" ref="EW104" ca="1" si="23">DU104</f>
        <v/>
      </c>
      <c r="EX104" s="509" t="str">
        <f t="shared" ref="EX104" ca="1" si="24">DZ104</f>
        <v/>
      </c>
      <c r="EY104" s="509" t="str">
        <f t="shared" ref="EY104" ca="1" si="25">EE104</f>
        <v/>
      </c>
      <c r="EZ104" s="509" t="str">
        <f t="shared" ref="EZ104" ca="1" si="26">EJ104</f>
        <v/>
      </c>
      <c r="FA104" s="509" t="str">
        <f t="shared" ref="FA104" ca="1" si="27">EO104</f>
        <v/>
      </c>
      <c r="FC104" s="509">
        <f t="shared" ref="FC104" ca="1" si="28">COUNTA(EQ104:FA104)-COUNTBLANK(EQ104:FA104)</f>
        <v>0</v>
      </c>
      <c r="FD104" s="280">
        <f t="shared" ref="FD104" ca="1" si="29">SUM(EQ104:FA104)</f>
        <v>0</v>
      </c>
      <c r="FE104" s="280" t="str">
        <f t="shared" ref="FE104" ca="1" si="30">IF(AND(FC104=FD104,FD104&gt;0),"Show","Hide")</f>
        <v>Hide</v>
      </c>
      <c r="FF104" s="228"/>
      <c r="FG104" s="281"/>
      <c r="FH104" s="281"/>
      <c r="FI104" s="281"/>
      <c r="FJ104" s="281"/>
      <c r="FK104" s="281"/>
      <c r="FL104" s="281"/>
    </row>
    <row r="105" spans="1:168" ht="6" hidden="1" customHeight="1" x14ac:dyDescent="0.25">
      <c r="A105" s="28" t="s">
        <v>546</v>
      </c>
      <c r="C105" s="93"/>
      <c r="D105" s="128"/>
      <c r="E105" s="86"/>
      <c r="F105" s="140"/>
      <c r="G105" s="153"/>
      <c r="H105" s="186"/>
      <c r="I105" s="141"/>
      <c r="J105" s="96"/>
      <c r="K105" s="196"/>
      <c r="L105" s="127"/>
      <c r="M105" s="127"/>
      <c r="N105" s="127"/>
      <c r="O105" s="127"/>
      <c r="Q105" s="1"/>
      <c r="AE105" s="11"/>
      <c r="AF105" s="122"/>
      <c r="AG105" s="12" t="b">
        <f>AG104</f>
        <v>1</v>
      </c>
      <c r="AH105" s="12"/>
      <c r="AI105" s="168"/>
      <c r="AJ105" s="166"/>
      <c r="AK105" s="166"/>
      <c r="AL105" s="167"/>
      <c r="AM105" s="1"/>
      <c r="AN105" s="1"/>
      <c r="AO105" s="1"/>
      <c r="AP105" s="1"/>
      <c r="AQ105" s="1"/>
      <c r="AR105" s="1"/>
      <c r="AS105" s="1"/>
      <c r="AT105" s="230" t="str">
        <f>IF(AG105&lt;&gt;TRUE,FALSE,"")</f>
        <v/>
      </c>
      <c r="AU105" s="231" t="str">
        <f>IF(D105&lt;&gt;0,D105,"")</f>
        <v/>
      </c>
      <c r="AV105" s="227"/>
      <c r="AW105" s="230" t="str">
        <f>AW104</f>
        <v/>
      </c>
      <c r="AX105" s="227"/>
      <c r="AY105" s="230" t="str">
        <f>AY104</f>
        <v/>
      </c>
      <c r="AZ105" s="227"/>
      <c r="BA105" s="230" t="str">
        <f>BA104</f>
        <v/>
      </c>
      <c r="BB105" s="227"/>
      <c r="BC105" s="230" t="str">
        <f>BC104</f>
        <v/>
      </c>
      <c r="BD105" s="227"/>
      <c r="BE105" s="230" t="str">
        <f>BE104</f>
        <v/>
      </c>
      <c r="BF105" s="227"/>
      <c r="BG105" s="230" t="str">
        <f>BG104</f>
        <v/>
      </c>
      <c r="BH105" s="1"/>
      <c r="FE105" s="90" t="str">
        <f ca="1">FE104</f>
        <v>Hide</v>
      </c>
      <c r="FF105" s="228"/>
      <c r="FG105" s="281"/>
      <c r="FH105" s="281"/>
      <c r="FI105" s="281"/>
      <c r="FJ105" s="281"/>
      <c r="FK105" s="281"/>
      <c r="FL105" s="281"/>
    </row>
    <row r="106" spans="1:168" hidden="1" x14ac:dyDescent="0.25"/>
    <row r="107" spans="1:168" hidden="1" x14ac:dyDescent="0.25"/>
    <row r="108" spans="1:168" ht="6" hidden="1" customHeight="1" x14ac:dyDescent="0.25">
      <c r="A108" s="28" t="s">
        <v>546</v>
      </c>
      <c r="C108" s="92"/>
      <c r="D108" s="3"/>
      <c r="E108" s="82"/>
      <c r="F108" s="138"/>
      <c r="G108" s="154"/>
      <c r="H108" s="185"/>
      <c r="I108" s="139"/>
      <c r="J108" s="94"/>
      <c r="K108" s="192"/>
      <c r="L108" s="507"/>
      <c r="M108" s="507"/>
      <c r="N108" s="507"/>
      <c r="O108" s="507"/>
      <c r="Q108" s="1"/>
      <c r="AE108" s="11"/>
      <c r="AF108" s="122"/>
      <c r="AG108" s="124" t="b">
        <f>AG109</f>
        <v>1</v>
      </c>
      <c r="AH108" s="124"/>
      <c r="AI108" s="168"/>
      <c r="AJ108" s="166"/>
      <c r="AK108" s="166"/>
      <c r="AL108" s="167"/>
      <c r="AM108" s="1"/>
      <c r="AN108" s="1"/>
      <c r="AO108" s="1"/>
      <c r="AP108" s="1"/>
      <c r="AQ108" s="1"/>
      <c r="AR108" s="1"/>
      <c r="AS108" s="1"/>
      <c r="AT108" s="230" t="str">
        <f>IF(AG108&lt;&gt;TRUE,FALSE,"")</f>
        <v/>
      </c>
      <c r="AU108" s="231" t="str">
        <f>IF(D108&lt;&gt;0,D108,"")</f>
        <v/>
      </c>
      <c r="AV108" s="227"/>
      <c r="AW108" s="230" t="str">
        <f>AW109</f>
        <v/>
      </c>
      <c r="AX108" s="227"/>
      <c r="AY108" s="230" t="str">
        <f>AY109</f>
        <v/>
      </c>
      <c r="AZ108" s="227"/>
      <c r="BA108" s="230" t="str">
        <f>BA109</f>
        <v/>
      </c>
      <c r="BB108" s="227"/>
      <c r="BC108" s="230" t="str">
        <f>BC109</f>
        <v/>
      </c>
      <c r="BD108" s="227"/>
      <c r="BE108" s="230" t="str">
        <f>BE109</f>
        <v/>
      </c>
      <c r="BF108" s="227"/>
      <c r="BG108" s="230" t="str">
        <f>BG109</f>
        <v/>
      </c>
      <c r="BH108" s="1"/>
      <c r="FE108" s="90" t="str">
        <f ca="1">FE109</f>
        <v>Hide</v>
      </c>
      <c r="FF108" s="228"/>
      <c r="FG108" s="281"/>
      <c r="FH108" s="281"/>
      <c r="FI108" s="281"/>
      <c r="FJ108" s="281"/>
      <c r="FK108" s="281"/>
      <c r="FL108" s="281"/>
    </row>
    <row r="109" spans="1:168" ht="15" hidden="1" x14ac:dyDescent="0.25">
      <c r="A109" s="28" t="s">
        <v>546</v>
      </c>
      <c r="C109" s="176" t="s">
        <v>558</v>
      </c>
      <c r="D109" s="317"/>
      <c r="E109" s="85" t="s">
        <v>709</v>
      </c>
      <c r="F109" s="177"/>
      <c r="G109" s="508" t="s">
        <v>203</v>
      </c>
      <c r="H109" s="181"/>
      <c r="I109" s="151" t="s">
        <v>216</v>
      </c>
      <c r="J109" s="143"/>
      <c r="K109" s="192"/>
      <c r="L109" s="130"/>
      <c r="M109" s="130"/>
      <c r="N109" s="130"/>
      <c r="O109" s="130"/>
      <c r="Q109" s="1"/>
      <c r="R109" s="171"/>
      <c r="S109" s="171"/>
      <c r="T109" s="171"/>
      <c r="U109" s="171"/>
      <c r="AE109" s="11" t="b">
        <f>IF(F109=CHAR(80),TRUE,FALSE)</f>
        <v>0</v>
      </c>
      <c r="AF109" s="122" t="b">
        <f>IF(H109=CHAR(80),TRUE,FALSE)</f>
        <v>0</v>
      </c>
      <c r="AG109" s="12" t="b">
        <f>IF(OR(C109=CHAR(80),C109="."),TRUE,FALSE)</f>
        <v>1</v>
      </c>
      <c r="AH109" s="218">
        <v>0</v>
      </c>
      <c r="AI109" s="169" t="s">
        <v>711</v>
      </c>
      <c r="AJ109" s="160"/>
      <c r="AK109" s="160"/>
      <c r="AL109" s="161" t="b">
        <v>1</v>
      </c>
      <c r="AM109" s="1"/>
      <c r="AN109" s="1"/>
      <c r="AO109" s="1"/>
      <c r="AP109" s="1"/>
      <c r="AQ109" s="1"/>
      <c r="AR109" s="1"/>
      <c r="AS109" s="1"/>
      <c r="AT109" s="230" t="str">
        <f>IF(AG109&lt;&gt;TRUE,FALSE,"")</f>
        <v/>
      </c>
      <c r="AU109" s="231" t="str">
        <f>IF(D109&lt;&gt;0,D109,"")</f>
        <v/>
      </c>
      <c r="AV109" s="318"/>
      <c r="AW109" s="230" t="str">
        <f>IF(AND(Setup_Flag=1,AV109="",$C109=""),FALSE,"")</f>
        <v/>
      </c>
      <c r="AX109" s="318"/>
      <c r="AY109" s="230" t="str">
        <f>IF(AND(MR2_Flag=1,AX109="",$C109=""),FALSE,"")</f>
        <v/>
      </c>
      <c r="AZ109" s="318"/>
      <c r="BA109" s="230" t="str">
        <f>IF(AND(DP_Flag=1,AZ109="",$C109=""),FALSE,"")</f>
        <v/>
      </c>
      <c r="BB109" s="318"/>
      <c r="BC109" s="230" t="str">
        <f>IF(AND(SS_Flag=1,BB109="",$C109=""),FALSE,"")</f>
        <v/>
      </c>
      <c r="BD109" s="318"/>
      <c r="BE109" s="230" t="str">
        <f>IF(AND(SP_Flag=1,BD109="",$C109=""),FALSE,"")</f>
        <v/>
      </c>
      <c r="BF109" s="318"/>
      <c r="BG109" s="230" t="str">
        <f>IF(AND(FM_Flag=1,BF109="",$C109=""),FALSE,"")</f>
        <v/>
      </c>
      <c r="BH109" s="1"/>
      <c r="BI109" s="268"/>
      <c r="BJ109" s="269" t="s">
        <v>675</v>
      </c>
      <c r="BK109" s="269" t="s">
        <v>675</v>
      </c>
      <c r="BL109" s="269" t="s">
        <v>675</v>
      </c>
      <c r="BM109" s="269" t="s">
        <v>675</v>
      </c>
      <c r="BN109" s="269" t="s">
        <v>675</v>
      </c>
      <c r="BO109" s="269" t="s">
        <v>675</v>
      </c>
      <c r="BP109" s="270" t="str">
        <f ca="1">IF(OR(BI$16=0,BR$16&lt;&gt;0),"",IF(OFFSET(BI109,0,BI$16)="Y",1,IF(OFFSET(BI109,0,BI$16)="N",0,"")))</f>
        <v/>
      </c>
      <c r="BQ109" s="278"/>
      <c r="BR109" s="268"/>
      <c r="BS109" s="269" t="s">
        <v>675</v>
      </c>
      <c r="BT109" s="269" t="s">
        <v>675</v>
      </c>
      <c r="BU109" s="269" t="s">
        <v>675</v>
      </c>
      <c r="BV109" s="269" t="s">
        <v>675</v>
      </c>
      <c r="BW109" s="269" t="s">
        <v>675</v>
      </c>
      <c r="BX109" s="269" t="s">
        <v>675</v>
      </c>
      <c r="BY109" s="269" t="s">
        <v>675</v>
      </c>
      <c r="BZ109" s="269" t="s">
        <v>675</v>
      </c>
      <c r="CA109" s="269" t="s">
        <v>675</v>
      </c>
      <c r="CB109" s="269" t="s">
        <v>675</v>
      </c>
      <c r="CC109" s="269" t="s">
        <v>675</v>
      </c>
      <c r="CD109" s="269" t="s">
        <v>675</v>
      </c>
      <c r="CE109" s="269" t="s">
        <v>675</v>
      </c>
      <c r="CF109" s="269" t="s">
        <v>675</v>
      </c>
      <c r="CG109" s="269" t="s">
        <v>675</v>
      </c>
      <c r="CH109" s="269" t="s">
        <v>675</v>
      </c>
      <c r="CI109" s="269" t="s">
        <v>675</v>
      </c>
      <c r="CJ109" s="269" t="s">
        <v>675</v>
      </c>
      <c r="CK109" s="269" t="s">
        <v>675</v>
      </c>
      <c r="CL109" s="270" t="str">
        <f ca="1">IF(BR$16=0,"",IF(OFFSET(BR109,0,BR$16)="Y",1,IF(OFFSET(BR109,0,BR$16)="N",0,"")))</f>
        <v/>
      </c>
      <c r="CM109" s="278"/>
      <c r="CN109" s="268"/>
      <c r="CO109" s="269" t="s">
        <v>675</v>
      </c>
      <c r="CP109" s="269" t="s">
        <v>675</v>
      </c>
      <c r="CQ109" s="269" t="s">
        <v>675</v>
      </c>
      <c r="CR109" s="269" t="s">
        <v>675</v>
      </c>
      <c r="CS109" s="269" t="s">
        <v>675</v>
      </c>
      <c r="CT109" s="270" t="str">
        <f ca="1">IF(OR(CN$16=0,CW$16&lt;&gt;0),"",IF(CW$16=1,0,IF(OFFSET(CN109,0,CN$16)="Y",1,IF(OFFSET(CN109,0,CN$16)="N",0,""))))</f>
        <v/>
      </c>
      <c r="CU109" s="188"/>
      <c r="CV109" s="268"/>
      <c r="CW109" s="269" t="s">
        <v>675</v>
      </c>
      <c r="CX109" s="269" t="s">
        <v>675</v>
      </c>
      <c r="CY109" s="269" t="s">
        <v>675</v>
      </c>
      <c r="CZ109" s="269" t="s">
        <v>675</v>
      </c>
      <c r="DA109" s="269" t="s">
        <v>675</v>
      </c>
      <c r="DB109" s="269" t="s">
        <v>675</v>
      </c>
      <c r="DC109" s="269" t="s">
        <v>675</v>
      </c>
      <c r="DD109" s="269" t="s">
        <v>675</v>
      </c>
      <c r="DE109" s="269" t="s">
        <v>675</v>
      </c>
      <c r="DF109" s="270" t="str">
        <f>IF(CV$16=0,"",IF(OR(AND(CW$16=1,CW109="Y"),AND(CX$16=1,CX109="Y"),AND(CY$16=1,CY109="Y"),AND(CZ$16=1,CZ109="Y"),AND(DA$16=1,DA109="Y"),AND(DB$16=1,DB109="Y"),AND(DC$16=1,DC109="Y"),AND(DD$16=1,DD109="Y"),AND(DE$16=1,DE109="Y")),1,IF(OR(AND(CW$16=1,CW109="N"),AND(CX$16=1,CX109="N"),AND(CY$16=1,CY109="N"),AND(CZ$16=1,CZ109="N"),AND(DA$16=1,DA109="N"),AND(DB$16=1,DB109="N"),AND(DC$16=1,DC109="N"),AND(DD$16=1,DD109="N"),AND(DE$16=1,DE109="N")),0,"")))</f>
        <v/>
      </c>
      <c r="DG109" s="188"/>
      <c r="DH109" s="268"/>
      <c r="DI109" s="269" t="s">
        <v>675</v>
      </c>
      <c r="DJ109" s="269" t="s">
        <v>675</v>
      </c>
      <c r="DK109" s="270" t="str">
        <f ca="1">IF(DH$16=0,"",IF(OFFSET(DH109,0,DH$16)="Y",1,IF(OFFSET(DH109,0,DH$16)="N",0,"")))</f>
        <v/>
      </c>
      <c r="DL109" s="188"/>
      <c r="DM109" s="268"/>
      <c r="DN109" s="269" t="s">
        <v>675</v>
      </c>
      <c r="DO109" s="269" t="s">
        <v>675</v>
      </c>
      <c r="DP109" s="270" t="str">
        <f ca="1">IF(DM$16=0,"",IF(OFFSET(DM109,0,DM$16)="Y",1,IF(OFFSET(DM109,0,DM$16)="N",0,"")))</f>
        <v/>
      </c>
      <c r="DQ109" s="188"/>
      <c r="DR109" s="268"/>
      <c r="DS109" s="269" t="s">
        <v>676</v>
      </c>
      <c r="DT109" s="279"/>
      <c r="DU109" s="270" t="str">
        <f ca="1">IF(DR$16=0,"",IF(AND(OFFSET(DR109,0,1)="Y",DS$16="Yes"),1,IF(OFFSET(DR109,0,1)="N",1,0)))</f>
        <v/>
      </c>
      <c r="DV109" s="188"/>
      <c r="DW109" s="268"/>
      <c r="DX109" s="269" t="s">
        <v>676</v>
      </c>
      <c r="DY109" s="279"/>
      <c r="DZ109" s="270" t="str">
        <f ca="1">IF(DW$16=0,"",IF(AND(OFFSET(DW109,0,1)="Y",DX$16="Yes"),1,IF(OFFSET(DW109,0,1)="N",1,0)))</f>
        <v/>
      </c>
      <c r="EA109" s="188"/>
      <c r="EB109" s="268"/>
      <c r="EC109" s="269" t="s">
        <v>676</v>
      </c>
      <c r="ED109" s="279"/>
      <c r="EE109" s="270" t="str">
        <f ca="1">IF(EB$16=0,"",IF(AND(OFFSET(EB109,0,1)="Y",EC$16="Yes"),1,IF(OFFSET(EB109,0,1)="N",1,0)))</f>
        <v/>
      </c>
      <c r="EF109" s="188"/>
      <c r="EG109" s="268"/>
      <c r="EH109" s="269" t="s">
        <v>676</v>
      </c>
      <c r="EI109" s="279"/>
      <c r="EJ109" s="270" t="str">
        <f ca="1">IF(EG$16=0,"",IF(AND(OFFSET(EG109,0,1)="Y",EH$16="Yes"),1,IF(OFFSET(EG109,0,1)="N",1,0)))</f>
        <v/>
      </c>
      <c r="EK109" s="188"/>
      <c r="EL109" s="268"/>
      <c r="EM109" s="269" t="s">
        <v>676</v>
      </c>
      <c r="EN109" s="279"/>
      <c r="EO109" s="270" t="str">
        <f ca="1">IF(EL$16=0,"",IF(AND(OFFSET(EL109,0,1)="Y",EM$16="Yes"),1,IF(OFFSET(EL109,0,1)="N",1,0)))</f>
        <v/>
      </c>
      <c r="EP109" s="271"/>
      <c r="EQ109" s="509" t="str">
        <f ca="1">BP109</f>
        <v/>
      </c>
      <c r="ER109" s="509" t="str">
        <f t="shared" ref="ER109" ca="1" si="31">CL109</f>
        <v/>
      </c>
      <c r="ES109" s="509" t="str">
        <f t="shared" ref="ES109" ca="1" si="32">CT109</f>
        <v/>
      </c>
      <c r="ET109" s="509" t="str">
        <f t="shared" ref="ET109" si="33">DF109</f>
        <v/>
      </c>
      <c r="EU109" s="509" t="str">
        <f t="shared" ref="EU109" ca="1" si="34">DK109</f>
        <v/>
      </c>
      <c r="EV109" s="509" t="str">
        <f t="shared" ref="EV109" ca="1" si="35">DP109</f>
        <v/>
      </c>
      <c r="EW109" s="509" t="str">
        <f t="shared" ref="EW109" ca="1" si="36">DU109</f>
        <v/>
      </c>
      <c r="EX109" s="509" t="str">
        <f t="shared" ref="EX109" ca="1" si="37">DZ109</f>
        <v/>
      </c>
      <c r="EY109" s="509" t="str">
        <f t="shared" ref="EY109" ca="1" si="38">EE109</f>
        <v/>
      </c>
      <c r="EZ109" s="509" t="str">
        <f t="shared" ref="EZ109" ca="1" si="39">EJ109</f>
        <v/>
      </c>
      <c r="FA109" s="509" t="str">
        <f t="shared" ref="FA109" ca="1" si="40">EO109</f>
        <v/>
      </c>
      <c r="FC109" s="509">
        <f t="shared" ref="FC109" ca="1" si="41">COUNTA(EQ109:FA109)-COUNTBLANK(EQ109:FA109)</f>
        <v>0</v>
      </c>
      <c r="FD109" s="280">
        <f t="shared" ref="FD109" ca="1" si="42">SUM(EQ109:FA109)</f>
        <v>0</v>
      </c>
      <c r="FE109" s="280" t="str">
        <f t="shared" ref="FE109" ca="1" si="43">IF(AND(FC109=FD109,FD109&gt;0),"Show","Hide")</f>
        <v>Hide</v>
      </c>
      <c r="FF109" s="228"/>
      <c r="FG109" s="281"/>
      <c r="FH109" s="281"/>
      <c r="FI109" s="281"/>
      <c r="FJ109" s="281"/>
      <c r="FK109" s="281"/>
      <c r="FL109" s="281"/>
    </row>
    <row r="110" spans="1:168" ht="6" hidden="1" customHeight="1" x14ac:dyDescent="0.25">
      <c r="A110" s="28" t="s">
        <v>546</v>
      </c>
      <c r="C110" s="93"/>
      <c r="D110" s="128"/>
      <c r="E110" s="86"/>
      <c r="F110" s="140"/>
      <c r="G110" s="153"/>
      <c r="H110" s="186"/>
      <c r="I110" s="141"/>
      <c r="J110" s="96"/>
      <c r="K110" s="196"/>
      <c r="L110" s="127"/>
      <c r="M110" s="127"/>
      <c r="N110" s="127"/>
      <c r="O110" s="127"/>
      <c r="Q110" s="1"/>
      <c r="AE110" s="11"/>
      <c r="AF110" s="122"/>
      <c r="AG110" s="12" t="b">
        <f>AG109</f>
        <v>1</v>
      </c>
      <c r="AH110" s="12"/>
      <c r="AI110" s="168"/>
      <c r="AJ110" s="166"/>
      <c r="AK110" s="166"/>
      <c r="AL110" s="167"/>
      <c r="AM110" s="1"/>
      <c r="AN110" s="1"/>
      <c r="AO110" s="1"/>
      <c r="AP110" s="1"/>
      <c r="AQ110" s="1"/>
      <c r="AR110" s="1"/>
      <c r="AS110" s="1"/>
      <c r="AT110" s="230" t="str">
        <f>IF(AG110&lt;&gt;TRUE,FALSE,"")</f>
        <v/>
      </c>
      <c r="AU110" s="231" t="str">
        <f>IF(D110&lt;&gt;0,D110,"")</f>
        <v/>
      </c>
      <c r="AV110" s="227"/>
      <c r="AW110" s="230" t="str">
        <f>AW109</f>
        <v/>
      </c>
      <c r="AX110" s="227"/>
      <c r="AY110" s="230" t="str">
        <f>AY109</f>
        <v/>
      </c>
      <c r="AZ110" s="227"/>
      <c r="BA110" s="230" t="str">
        <f>BA109</f>
        <v/>
      </c>
      <c r="BB110" s="227"/>
      <c r="BC110" s="230" t="str">
        <f>BC109</f>
        <v/>
      </c>
      <c r="BD110" s="227"/>
      <c r="BE110" s="230" t="str">
        <f>BE109</f>
        <v/>
      </c>
      <c r="BF110" s="227"/>
      <c r="BG110" s="230" t="str">
        <f>BG109</f>
        <v/>
      </c>
      <c r="BH110" s="1"/>
      <c r="FE110" s="90" t="str">
        <f ca="1">FE109</f>
        <v>Hide</v>
      </c>
      <c r="FF110" s="228"/>
      <c r="FG110" s="281"/>
      <c r="FH110" s="281"/>
      <c r="FI110" s="281"/>
      <c r="FJ110" s="281"/>
      <c r="FK110" s="281"/>
      <c r="FL110" s="281"/>
    </row>
    <row r="111" spans="1:168" hidden="1" x14ac:dyDescent="0.25"/>
    <row r="112" spans="1:168" hidden="1" x14ac:dyDescent="0.25"/>
    <row r="113" spans="1:168" ht="6" hidden="1" customHeight="1" x14ac:dyDescent="0.25">
      <c r="A113" s="28" t="s">
        <v>546</v>
      </c>
      <c r="C113" s="92"/>
      <c r="D113" s="3"/>
      <c r="E113" s="82"/>
      <c r="F113" s="255"/>
      <c r="G113" s="255"/>
      <c r="H113" s="255"/>
      <c r="I113" s="255"/>
      <c r="J113" s="94"/>
      <c r="K113" s="192"/>
      <c r="L113" s="507"/>
      <c r="M113" s="507"/>
      <c r="N113" s="507"/>
      <c r="O113" s="507"/>
      <c r="Q113" s="1"/>
      <c r="AE113" s="11"/>
      <c r="AF113" s="122"/>
      <c r="AG113" s="124" t="b">
        <f>AG114</f>
        <v>1</v>
      </c>
      <c r="AH113" s="124"/>
      <c r="AI113" s="168"/>
      <c r="AJ113" s="166"/>
      <c r="AK113" s="166"/>
      <c r="AL113" s="167"/>
      <c r="AM113" s="1"/>
      <c r="AN113" s="1"/>
      <c r="AO113" s="1"/>
      <c r="AP113" s="1"/>
      <c r="AQ113" s="1"/>
      <c r="AR113" s="1"/>
      <c r="AS113" s="1"/>
      <c r="AT113" s="230" t="str">
        <f>IF(AG113&lt;&gt;TRUE,FALSE,"")</f>
        <v/>
      </c>
      <c r="AU113" s="231" t="str">
        <f>IF(D113&lt;&gt;0,D113,"")</f>
        <v/>
      </c>
      <c r="AV113" s="227"/>
      <c r="AW113" s="230" t="str">
        <f>AW114</f>
        <v/>
      </c>
      <c r="AX113" s="227"/>
      <c r="AY113" s="230" t="str">
        <f>AY114</f>
        <v/>
      </c>
      <c r="AZ113" s="227"/>
      <c r="BA113" s="230" t="str">
        <f>BA114</f>
        <v/>
      </c>
      <c r="BB113" s="227"/>
      <c r="BC113" s="230" t="str">
        <f>BC114</f>
        <v/>
      </c>
      <c r="BD113" s="227"/>
      <c r="BE113" s="230" t="str">
        <f>BE114</f>
        <v/>
      </c>
      <c r="BF113" s="227"/>
      <c r="BG113" s="230" t="str">
        <f>BG114</f>
        <v/>
      </c>
      <c r="BH113" s="1"/>
      <c r="FE113" s="90" t="str">
        <f ca="1">FE114</f>
        <v>Hide</v>
      </c>
      <c r="FF113" s="228"/>
      <c r="FG113" s="281"/>
      <c r="FH113" s="281"/>
      <c r="FI113" s="281"/>
      <c r="FJ113" s="281"/>
      <c r="FK113" s="281"/>
      <c r="FL113" s="281"/>
    </row>
    <row r="114" spans="1:168" ht="15" hidden="1" customHeight="1" x14ac:dyDescent="0.25">
      <c r="A114" s="28" t="s">
        <v>546</v>
      </c>
      <c r="C114" s="176" t="s">
        <v>558</v>
      </c>
      <c r="D114" s="257" t="s">
        <v>712</v>
      </c>
      <c r="E114" s="85"/>
      <c r="F114" s="258"/>
      <c r="G114" s="258"/>
      <c r="H114" s="258"/>
      <c r="I114" s="258"/>
      <c r="J114" s="254"/>
      <c r="K114" s="192"/>
      <c r="L114" s="130"/>
      <c r="M114" s="130"/>
      <c r="N114" s="130"/>
      <c r="O114" s="130"/>
      <c r="Q114" s="1"/>
      <c r="R114" s="171"/>
      <c r="S114" s="171"/>
      <c r="T114" s="171"/>
      <c r="U114" s="171"/>
      <c r="AE114" s="11" t="b">
        <f>IF(F114=CHAR(80),TRUE,FALSE)</f>
        <v>0</v>
      </c>
      <c r="AF114" s="122" t="b">
        <f>IF(H114=CHAR(80),TRUE,FALSE)</f>
        <v>0</v>
      </c>
      <c r="AG114" s="12" t="b">
        <f>IF(OR(C114=CHAR(80),C114="."),TRUE,FALSE)</f>
        <v>1</v>
      </c>
      <c r="AH114" s="218">
        <v>3</v>
      </c>
      <c r="AI114" s="169" t="s">
        <v>711</v>
      </c>
      <c r="AJ114" s="160" t="b">
        <v>1</v>
      </c>
      <c r="AK114" s="160" t="b">
        <v>1</v>
      </c>
      <c r="AL114" s="161"/>
      <c r="AM114" s="1"/>
      <c r="AN114" s="1"/>
      <c r="AO114" s="1"/>
      <c r="AP114" s="1"/>
      <c r="AQ114" s="1"/>
      <c r="AR114" s="1"/>
      <c r="AS114" s="1"/>
      <c r="AT114" s="230" t="str">
        <f>IF(AG114&lt;&gt;TRUE,FALSE,"")</f>
        <v/>
      </c>
      <c r="AU114" s="231" t="str">
        <f>IF(D114&lt;&gt;0,D114,"")</f>
        <v>(place heading here)</v>
      </c>
      <c r="AV114" s="318"/>
      <c r="AW114" s="230" t="str">
        <f>IF(AND(Setup_Flag=1,AV114="",$C114=""),FALSE,"")</f>
        <v/>
      </c>
      <c r="AX114" s="318"/>
      <c r="AY114" s="230" t="str">
        <f>IF(AND(MR2_Flag=1,AX114="",$C114=""),FALSE,"")</f>
        <v/>
      </c>
      <c r="AZ114" s="318"/>
      <c r="BA114" s="230" t="str">
        <f>IF(AND(DP_Flag=1,AZ114="",$C114=""),FALSE,"")</f>
        <v/>
      </c>
      <c r="BB114" s="318"/>
      <c r="BC114" s="230" t="str">
        <f>IF(AND(SS_Flag=1,BB114="",$C114=""),FALSE,"")</f>
        <v/>
      </c>
      <c r="BD114" s="318"/>
      <c r="BE114" s="230" t="str">
        <f>IF(AND(SP_Flag=1,BD114="",$C114=""),FALSE,"")</f>
        <v/>
      </c>
      <c r="BF114" s="318"/>
      <c r="BG114" s="230" t="str">
        <f>IF(AND(FM_Flag=1,BF114="",$C114=""),FALSE,"")</f>
        <v/>
      </c>
      <c r="BH114" s="1"/>
      <c r="BI114" s="268"/>
      <c r="BJ114" s="269" t="s">
        <v>675</v>
      </c>
      <c r="BK114" s="269" t="s">
        <v>675</v>
      </c>
      <c r="BL114" s="269" t="s">
        <v>675</v>
      </c>
      <c r="BM114" s="269" t="s">
        <v>675</v>
      </c>
      <c r="BN114" s="269" t="s">
        <v>675</v>
      </c>
      <c r="BO114" s="269" t="s">
        <v>675</v>
      </c>
      <c r="BP114" s="270" t="str">
        <f ca="1">IF(OR(BI$16=0,BR$16&lt;&gt;0),"",IF(OFFSET(BI114,0,BI$16)="Y",1,IF(OFFSET(BI114,0,BI$16)="N",0,"")))</f>
        <v/>
      </c>
      <c r="BQ114" s="278"/>
      <c r="BR114" s="268"/>
      <c r="BS114" s="269" t="s">
        <v>675</v>
      </c>
      <c r="BT114" s="269" t="s">
        <v>675</v>
      </c>
      <c r="BU114" s="269" t="s">
        <v>675</v>
      </c>
      <c r="BV114" s="269" t="s">
        <v>675</v>
      </c>
      <c r="BW114" s="269" t="s">
        <v>675</v>
      </c>
      <c r="BX114" s="269" t="s">
        <v>675</v>
      </c>
      <c r="BY114" s="269" t="s">
        <v>675</v>
      </c>
      <c r="BZ114" s="269" t="s">
        <v>675</v>
      </c>
      <c r="CA114" s="269" t="s">
        <v>675</v>
      </c>
      <c r="CB114" s="269" t="s">
        <v>675</v>
      </c>
      <c r="CC114" s="269" t="s">
        <v>675</v>
      </c>
      <c r="CD114" s="269" t="s">
        <v>675</v>
      </c>
      <c r="CE114" s="269" t="s">
        <v>675</v>
      </c>
      <c r="CF114" s="269" t="s">
        <v>675</v>
      </c>
      <c r="CG114" s="269" t="s">
        <v>675</v>
      </c>
      <c r="CH114" s="269" t="s">
        <v>675</v>
      </c>
      <c r="CI114" s="269" t="s">
        <v>675</v>
      </c>
      <c r="CJ114" s="269" t="s">
        <v>675</v>
      </c>
      <c r="CK114" s="269" t="s">
        <v>675</v>
      </c>
      <c r="CL114" s="270" t="str">
        <f ca="1">IF(BR$16=0,"",IF(OFFSET(BR114,0,BR$16)="Y",1,IF(OFFSET(BR114,0,BR$16)="N",0,"")))</f>
        <v/>
      </c>
      <c r="CM114" s="278"/>
      <c r="CN114" s="268"/>
      <c r="CO114" s="269" t="s">
        <v>675</v>
      </c>
      <c r="CP114" s="269" t="s">
        <v>675</v>
      </c>
      <c r="CQ114" s="269" t="s">
        <v>675</v>
      </c>
      <c r="CR114" s="269" t="s">
        <v>675</v>
      </c>
      <c r="CS114" s="269" t="s">
        <v>675</v>
      </c>
      <c r="CT114" s="270" t="str">
        <f ca="1">IF(OR(CN$16=0,CW$16&lt;&gt;0),"",IF(CW$16=1,0,IF(OFFSET(CN114,0,CN$16)="Y",1,IF(OFFSET(CN114,0,CN$16)="N",0,""))))</f>
        <v/>
      </c>
      <c r="CU114" s="188"/>
      <c r="CV114" s="268"/>
      <c r="CW114" s="269" t="s">
        <v>675</v>
      </c>
      <c r="CX114" s="269" t="s">
        <v>675</v>
      </c>
      <c r="CY114" s="269" t="s">
        <v>675</v>
      </c>
      <c r="CZ114" s="269" t="s">
        <v>675</v>
      </c>
      <c r="DA114" s="269" t="s">
        <v>675</v>
      </c>
      <c r="DB114" s="269" t="s">
        <v>675</v>
      </c>
      <c r="DC114" s="269" t="s">
        <v>675</v>
      </c>
      <c r="DD114" s="269" t="s">
        <v>675</v>
      </c>
      <c r="DE114" s="269" t="s">
        <v>675</v>
      </c>
      <c r="DF114" s="270" t="str">
        <f>IF(CV$16=0,"",IF(OR(AND(CW$16=1,CW114="Y"),AND(CX$16=1,CX114="Y"),AND(CY$16=1,CY114="Y"),AND(CZ$16=1,CZ114="Y"),AND(DA$16=1,DA114="Y"),AND(DB$16=1,DB114="Y"),AND(DC$16=1,DC114="Y"),AND(DD$16=1,DD114="Y"),AND(DE$16=1,DE114="Y")),1,IF(OR(AND(CW$16=1,CW114="N"),AND(CX$16=1,CX114="N"),AND(CY$16=1,CY114="N"),AND(CZ$16=1,CZ114="N"),AND(DA$16=1,DA114="N"),AND(DB$16=1,DB114="N"),AND(DC$16=1,DC114="N"),AND(DD$16=1,DD114="N"),AND(DE$16=1,DE114="N")),0,"")))</f>
        <v/>
      </c>
      <c r="DG114" s="188"/>
      <c r="DH114" s="268"/>
      <c r="DI114" s="269" t="s">
        <v>675</v>
      </c>
      <c r="DJ114" s="269" t="s">
        <v>675</v>
      </c>
      <c r="DK114" s="270" t="str">
        <f ca="1">IF(DH$16=0,"",IF(OFFSET(DH114,0,DH$16)="Y",1,IF(OFFSET(DH114,0,DH$16)="N",0,"")))</f>
        <v/>
      </c>
      <c r="DL114" s="188"/>
      <c r="DM114" s="268"/>
      <c r="DN114" s="269" t="s">
        <v>675</v>
      </c>
      <c r="DO114" s="269" t="s">
        <v>675</v>
      </c>
      <c r="DP114" s="270" t="str">
        <f ca="1">IF(DM$16=0,"",IF(OFFSET(DM114,0,DM$16)="Y",1,IF(OFFSET(DM114,0,DM$16)="N",0,"")))</f>
        <v/>
      </c>
      <c r="DQ114" s="188"/>
      <c r="DR114" s="268"/>
      <c r="DS114" s="269" t="s">
        <v>676</v>
      </c>
      <c r="DT114" s="279"/>
      <c r="DU114" s="270" t="str">
        <f ca="1">IF(DR$16=0,"",IF(AND(OFFSET(DR114,0,1)="Y",DS$16="Yes"),1,IF(OFFSET(DR114,0,1)="N",1,0)))</f>
        <v/>
      </c>
      <c r="DV114" s="188"/>
      <c r="DW114" s="268"/>
      <c r="DX114" s="269" t="s">
        <v>676</v>
      </c>
      <c r="DY114" s="279"/>
      <c r="DZ114" s="270" t="str">
        <f ca="1">IF(DW$16=0,"",IF(AND(OFFSET(DW114,0,1)="Y",DX$16="Yes"),1,IF(OFFSET(DW114,0,1)="N",1,0)))</f>
        <v/>
      </c>
      <c r="EA114" s="188"/>
      <c r="EB114" s="268"/>
      <c r="EC114" s="269" t="s">
        <v>676</v>
      </c>
      <c r="ED114" s="279"/>
      <c r="EE114" s="270" t="str">
        <f ca="1">IF(EB$16=0,"",IF(AND(OFFSET(EB114,0,1)="Y",EC$16="Yes"),1,IF(OFFSET(EB114,0,1)="N",1,0)))</f>
        <v/>
      </c>
      <c r="EF114" s="188"/>
      <c r="EG114" s="268"/>
      <c r="EH114" s="269" t="s">
        <v>676</v>
      </c>
      <c r="EI114" s="279"/>
      <c r="EJ114" s="270" t="str">
        <f ca="1">IF(EG$16=0,"",IF(AND(OFFSET(EG114,0,1)="Y",EH$16="Yes"),1,IF(OFFSET(EG114,0,1)="N",1,0)))</f>
        <v/>
      </c>
      <c r="EK114" s="188"/>
      <c r="EL114" s="268"/>
      <c r="EM114" s="269" t="s">
        <v>676</v>
      </c>
      <c r="EN114" s="279"/>
      <c r="EO114" s="270" t="str">
        <f ca="1">IF(EL$16=0,"",IF(AND(OFFSET(EL114,0,1)="Y",EM$16="Yes"),1,IF(OFFSET(EL114,0,1)="N",1,0)))</f>
        <v/>
      </c>
      <c r="EP114" s="271"/>
      <c r="EQ114" s="509" t="str">
        <f ca="1">BP114</f>
        <v/>
      </c>
      <c r="ER114" s="509" t="str">
        <f t="shared" ref="ER114" ca="1" si="44">CL114</f>
        <v/>
      </c>
      <c r="ES114" s="509" t="str">
        <f t="shared" ref="ES114" ca="1" si="45">CT114</f>
        <v/>
      </c>
      <c r="ET114" s="509" t="str">
        <f t="shared" ref="ET114" si="46">DF114</f>
        <v/>
      </c>
      <c r="EU114" s="509" t="str">
        <f t="shared" ref="EU114" ca="1" si="47">DK114</f>
        <v/>
      </c>
      <c r="EV114" s="509" t="str">
        <f t="shared" ref="EV114" ca="1" si="48">DP114</f>
        <v/>
      </c>
      <c r="EW114" s="509" t="str">
        <f t="shared" ref="EW114" ca="1" si="49">DU114</f>
        <v/>
      </c>
      <c r="EX114" s="509" t="str">
        <f t="shared" ref="EX114" ca="1" si="50">DZ114</f>
        <v/>
      </c>
      <c r="EY114" s="509" t="str">
        <f t="shared" ref="EY114" ca="1" si="51">EE114</f>
        <v/>
      </c>
      <c r="EZ114" s="509" t="str">
        <f t="shared" ref="EZ114" ca="1" si="52">EJ114</f>
        <v/>
      </c>
      <c r="FA114" s="509" t="str">
        <f t="shared" ref="FA114" ca="1" si="53">EO114</f>
        <v/>
      </c>
      <c r="FC114" s="509">
        <f t="shared" ref="FC114" ca="1" si="54">COUNTA(EQ114:FA114)-COUNTBLANK(EQ114:FA114)</f>
        <v>0</v>
      </c>
      <c r="FD114" s="280">
        <f t="shared" ref="FD114" ca="1" si="55">SUM(EQ114:FA114)</f>
        <v>0</v>
      </c>
      <c r="FE114" s="280" t="str">
        <f t="shared" ref="FE114" ca="1" si="56">IF(AND(FC114=FD114,FD114&gt;0),"Show","Hide")</f>
        <v>Hide</v>
      </c>
      <c r="FF114" s="228"/>
      <c r="FG114" s="281"/>
      <c r="FH114" s="281"/>
      <c r="FI114" s="281"/>
      <c r="FJ114" s="281"/>
      <c r="FK114" s="281"/>
      <c r="FL114" s="281"/>
    </row>
    <row r="115" spans="1:168" ht="6" hidden="1" customHeight="1" x14ac:dyDescent="0.25">
      <c r="A115" s="28" t="s">
        <v>546</v>
      </c>
      <c r="C115" s="93"/>
      <c r="D115" s="128"/>
      <c r="E115" s="86"/>
      <c r="F115" s="256"/>
      <c r="G115" s="256"/>
      <c r="H115" s="256"/>
      <c r="I115" s="256"/>
      <c r="J115" s="96"/>
      <c r="K115" s="196"/>
      <c r="L115" s="127"/>
      <c r="M115" s="127"/>
      <c r="N115" s="127"/>
      <c r="O115" s="127"/>
      <c r="Q115" s="1"/>
      <c r="AE115" s="11"/>
      <c r="AF115" s="122"/>
      <c r="AG115" s="12" t="b">
        <f>AG114</f>
        <v>1</v>
      </c>
      <c r="AH115" s="12"/>
      <c r="AI115" s="168"/>
      <c r="AJ115" s="166"/>
      <c r="AK115" s="166"/>
      <c r="AL115" s="167"/>
      <c r="AM115" s="1"/>
      <c r="AN115" s="1"/>
      <c r="AO115" s="1"/>
      <c r="AP115" s="1"/>
      <c r="AQ115" s="1"/>
      <c r="AR115" s="1"/>
      <c r="AS115" s="1"/>
      <c r="AT115" s="230" t="str">
        <f>IF(AG115&lt;&gt;TRUE,FALSE,"")</f>
        <v/>
      </c>
      <c r="AU115" s="231" t="str">
        <f>IF(D115&lt;&gt;0,D115,"")</f>
        <v/>
      </c>
      <c r="AV115" s="227"/>
      <c r="AW115" s="230" t="str">
        <f>AW114</f>
        <v/>
      </c>
      <c r="AX115" s="227"/>
      <c r="AY115" s="230" t="str">
        <f>AY114</f>
        <v/>
      </c>
      <c r="AZ115" s="227"/>
      <c r="BA115" s="230" t="str">
        <f>BA114</f>
        <v/>
      </c>
      <c r="BB115" s="227"/>
      <c r="BC115" s="230" t="str">
        <f>BC114</f>
        <v/>
      </c>
      <c r="BD115" s="227"/>
      <c r="BE115" s="230" t="str">
        <f>BE114</f>
        <v/>
      </c>
      <c r="BF115" s="227"/>
      <c r="BG115" s="230" t="str">
        <f>BG114</f>
        <v/>
      </c>
      <c r="BH115" s="1"/>
      <c r="FE115" s="90" t="str">
        <f ca="1">FE114</f>
        <v>Hide</v>
      </c>
      <c r="FF115" s="228"/>
      <c r="FG115" s="281"/>
      <c r="FH115" s="281"/>
      <c r="FI115" s="281"/>
      <c r="FJ115" s="281"/>
      <c r="FK115" s="281"/>
      <c r="FL115" s="281"/>
    </row>
    <row r="116" spans="1:168" hidden="1" x14ac:dyDescent="0.25"/>
    <row r="117" spans="1:168" hidden="1" x14ac:dyDescent="0.25"/>
    <row r="118" spans="1:168" ht="6" hidden="1" customHeight="1" x14ac:dyDescent="0.25">
      <c r="F118" s="191"/>
      <c r="G118" s="154"/>
      <c r="H118" s="187"/>
      <c r="I118" s="192"/>
    </row>
    <row r="119" spans="1:168" ht="15" hidden="1" x14ac:dyDescent="0.25">
      <c r="F119" s="177"/>
      <c r="G119" s="508" t="s">
        <v>203</v>
      </c>
      <c r="H119" s="181"/>
      <c r="I119" s="151" t="s">
        <v>216</v>
      </c>
      <c r="J119" t="s">
        <v>713</v>
      </c>
      <c r="AG119" t="b">
        <v>1</v>
      </c>
    </row>
    <row r="120" spans="1:168" ht="6" hidden="1" customHeight="1" x14ac:dyDescent="0.25">
      <c r="F120" s="195"/>
      <c r="G120" s="153"/>
      <c r="H120" s="182"/>
      <c r="I120" s="196"/>
    </row>
    <row r="121" spans="1:168" hidden="1" x14ac:dyDescent="0.25"/>
    <row r="122" spans="1:168" ht="6" hidden="1" customHeight="1" x14ac:dyDescent="0.25">
      <c r="F122" s="592"/>
      <c r="G122" s="579"/>
      <c r="H122" s="579"/>
      <c r="I122" s="593"/>
    </row>
    <row r="123" spans="1:168" hidden="1" x14ac:dyDescent="0.25">
      <c r="F123" s="594"/>
      <c r="G123" s="600"/>
      <c r="H123" s="600"/>
      <c r="I123" s="601"/>
      <c r="J123" t="s">
        <v>714</v>
      </c>
      <c r="AG123" t="b">
        <v>1</v>
      </c>
    </row>
    <row r="124" spans="1:168" ht="6" hidden="1" customHeight="1" x14ac:dyDescent="0.25">
      <c r="F124" s="589"/>
      <c r="G124" s="590"/>
      <c r="H124" s="590"/>
      <c r="I124" s="591"/>
    </row>
    <row r="125" spans="1:168" hidden="1" x14ac:dyDescent="0.25"/>
    <row r="126" spans="1:168" ht="6" hidden="1" customHeight="1" x14ac:dyDescent="0.25">
      <c r="F126" s="592"/>
      <c r="G126" s="579"/>
      <c r="H126" s="579"/>
      <c r="I126" s="593"/>
    </row>
    <row r="127" spans="1:168" hidden="1" x14ac:dyDescent="0.25">
      <c r="F127" s="594" t="s">
        <v>715</v>
      </c>
      <c r="G127" s="595"/>
      <c r="H127" s="595"/>
      <c r="I127" s="596"/>
      <c r="J127" s="188" t="s">
        <v>716</v>
      </c>
      <c r="AG127" t="b">
        <v>1</v>
      </c>
    </row>
    <row r="128" spans="1:168" ht="6" hidden="1" customHeight="1" x14ac:dyDescent="0.25">
      <c r="F128" s="589"/>
      <c r="G128" s="590"/>
      <c r="H128" s="590"/>
      <c r="I128" s="591"/>
    </row>
  </sheetData>
  <sheetProtection algorithmName="SHA-512" hashValue="0e/+5cYTmS/pZI+FHkGUGka0ZFyrEvycNW6igINi/0OjJ68cGV82nOC9IIOSGa6/qIiykBH2YuiwjIVI99/29A==" saltValue="ErScx0QLy7nhDzNvGUk4TA==" spinCount="100000" sheet="1" objects="1" scenarios="1"/>
  <mergeCells count="39">
    <mergeCell ref="EL2:EO3"/>
    <mergeCell ref="BS3:BX3"/>
    <mergeCell ref="BY3:CB3"/>
    <mergeCell ref="CC3:CD3"/>
    <mergeCell ref="CE3:CF3"/>
    <mergeCell ref="CG3:CH3"/>
    <mergeCell ref="CI3:CK3"/>
    <mergeCell ref="DM2:DP3"/>
    <mergeCell ref="DR2:DU3"/>
    <mergeCell ref="DW2:DZ3"/>
    <mergeCell ref="EB2:EE3"/>
    <mergeCell ref="EG2:EJ3"/>
    <mergeCell ref="BI2:BP2"/>
    <mergeCell ref="BR2:CL2"/>
    <mergeCell ref="CN2:CT3"/>
    <mergeCell ref="CV2:DF3"/>
    <mergeCell ref="DH2:DK3"/>
    <mergeCell ref="C20:E20"/>
    <mergeCell ref="F20:I20"/>
    <mergeCell ref="C3:I4"/>
    <mergeCell ref="D5:J5"/>
    <mergeCell ref="D6:J6"/>
    <mergeCell ref="D7:J7"/>
    <mergeCell ref="C8:J8"/>
    <mergeCell ref="D9:J9"/>
    <mergeCell ref="D10:J10"/>
    <mergeCell ref="D11:J11"/>
    <mergeCell ref="C12:E12"/>
    <mergeCell ref="C16:E16"/>
    <mergeCell ref="F16:I16"/>
    <mergeCell ref="F126:I126"/>
    <mergeCell ref="F127:I127"/>
    <mergeCell ref="F128:I128"/>
    <mergeCell ref="D21:J21"/>
    <mergeCell ref="D22:J22"/>
    <mergeCell ref="D23:J23"/>
    <mergeCell ref="F122:I122"/>
    <mergeCell ref="F123:I123"/>
    <mergeCell ref="F124:I124"/>
  </mergeCells>
  <conditionalFormatting sqref="C3:F4">
    <cfRule type="expression" dxfId="857" priority="120" stopIfTrue="1">
      <formula>A3="L"</formula>
    </cfRule>
  </conditionalFormatting>
  <conditionalFormatting sqref="I99">
    <cfRule type="expression" dxfId="856" priority="118" stopIfTrue="1">
      <formula>AND(AC99&lt;&gt;1)</formula>
    </cfRule>
  </conditionalFormatting>
  <conditionalFormatting sqref="D6:G6">
    <cfRule type="expression" dxfId="855" priority="110" stopIfTrue="1">
      <formula>A6="L"</formula>
    </cfRule>
  </conditionalFormatting>
  <conditionalFormatting sqref="E104 E109 E18">
    <cfRule type="expression" dxfId="854" priority="108" stopIfTrue="1">
      <formula>AG18&lt;&gt;TRUE</formula>
    </cfRule>
    <cfRule type="expression" dxfId="853" priority="109" stopIfTrue="1">
      <formula>A18="L"</formula>
    </cfRule>
  </conditionalFormatting>
  <conditionalFormatting sqref="J109 J104 J18">
    <cfRule type="expression" dxfId="852" priority="105" stopIfTrue="1">
      <formula>AG18&lt;&gt;TRUE</formula>
    </cfRule>
    <cfRule type="expression" dxfId="851" priority="106" stopIfTrue="1">
      <formula>AND(AH18=1,F18="")</formula>
    </cfRule>
  </conditionalFormatting>
  <conditionalFormatting sqref="L109:O109 L104:O104 L18:O18">
    <cfRule type="expression" dxfId="850" priority="102" stopIfTrue="1">
      <formula>$AG18&lt;&gt;TRUE</formula>
    </cfRule>
    <cfRule type="expression" dxfId="849" priority="103" stopIfTrue="1">
      <formula>$A18="L"</formula>
    </cfRule>
  </conditionalFormatting>
  <conditionalFormatting sqref="E99">
    <cfRule type="expression" dxfId="848" priority="100" stopIfTrue="1">
      <formula>AND(E99="")</formula>
    </cfRule>
  </conditionalFormatting>
  <conditionalFormatting sqref="F99:G99">
    <cfRule type="expression" dxfId="847" priority="97" stopIfTrue="1">
      <formula>AND($E99="")</formula>
    </cfRule>
  </conditionalFormatting>
  <conditionalFormatting sqref="H99">
    <cfRule type="expression" dxfId="846" priority="96" stopIfTrue="1">
      <formula>AND(AC99&lt;&gt;1)</formula>
    </cfRule>
  </conditionalFormatting>
  <conditionalFormatting sqref="F119 H104:I104 H109:I109 H119:I119 F104 F109 H18:I18 F18">
    <cfRule type="expression" dxfId="845" priority="95" stopIfTrue="1">
      <formula>$AG18&lt;&gt;TRUE</formula>
    </cfRule>
  </conditionalFormatting>
  <conditionalFormatting sqref="J99">
    <cfRule type="expression" dxfId="844" priority="92" stopIfTrue="1">
      <formula>OR(J99="",AND(AM99=J99,OR(X99=1,Z99=1,AA99=1)))</formula>
    </cfRule>
    <cfRule type="expression" dxfId="843" priority="93" stopIfTrue="1">
      <formula>OR(AND(AM99="",OR(Z99=1,AA99=1)),AND(AN99="",LEFT(AM99,4)="{C08"),AND(AS99="",RIGHT(AM99,3)="99}"))</formula>
    </cfRule>
  </conditionalFormatting>
  <conditionalFormatting sqref="G119 G104 G109 G18">
    <cfRule type="expression" dxfId="842" priority="90" stopIfTrue="1">
      <formula>$AG18&lt;&gt;TRUE</formula>
    </cfRule>
  </conditionalFormatting>
  <conditionalFormatting sqref="F123">
    <cfRule type="expression" dxfId="841" priority="88">
      <formula>$AG123&lt;&gt;TRUE</formula>
    </cfRule>
    <cfRule type="expression" dxfId="840" priority="89">
      <formula>$J123&lt;&gt;""</formula>
    </cfRule>
  </conditionalFormatting>
  <conditionalFormatting sqref="D18">
    <cfRule type="expression" dxfId="839" priority="87">
      <formula>AG18&lt;&gt;TRUE</formula>
    </cfRule>
  </conditionalFormatting>
  <conditionalFormatting sqref="D104">
    <cfRule type="expression" dxfId="838" priority="86">
      <formula>AG104&lt;&gt;TRUE</formula>
    </cfRule>
  </conditionalFormatting>
  <conditionalFormatting sqref="D109">
    <cfRule type="expression" dxfId="837" priority="84">
      <formula>AG109&lt;&gt;TRUE</formula>
    </cfRule>
    <cfRule type="expression" dxfId="836" priority="85" stopIfTrue="1">
      <formula>AND(A109="L")</formula>
    </cfRule>
  </conditionalFormatting>
  <conditionalFormatting sqref="L114:O114">
    <cfRule type="expression" dxfId="835" priority="78" stopIfTrue="1">
      <formula>$AG114&lt;&gt;TRUE</formula>
    </cfRule>
    <cfRule type="expression" dxfId="834" priority="79" stopIfTrue="1">
      <formula>$A114="L"</formula>
    </cfRule>
  </conditionalFormatting>
  <conditionalFormatting sqref="D114:J114">
    <cfRule type="expression" dxfId="833" priority="75">
      <formula>$AG114&lt;&gt;TRUE</formula>
    </cfRule>
    <cfRule type="expression" dxfId="832" priority="76" stopIfTrue="1">
      <formula>AND($A114="L")</formula>
    </cfRule>
  </conditionalFormatting>
  <conditionalFormatting sqref="BI1:DV1 BQ16:CN16">
    <cfRule type="expression" dxfId="831" priority="73">
      <formula>AND(Edit_Mode=0)</formula>
    </cfRule>
  </conditionalFormatting>
  <conditionalFormatting sqref="BI16:BP16">
    <cfRule type="expression" dxfId="830" priority="72">
      <formula>AND(Edit_Mode=0)</formula>
    </cfRule>
  </conditionalFormatting>
  <conditionalFormatting sqref="BJ4">
    <cfRule type="expression" dxfId="829" priority="71">
      <formula>AND(Reconciliation_Flag=1,BJ$7=Filter_Business_Line_Main)</formula>
    </cfRule>
  </conditionalFormatting>
  <conditionalFormatting sqref="BK4">
    <cfRule type="expression" dxfId="828" priority="70">
      <formula>AND(Reconciliation_Flag=1,BK$7=Filter_Business_Line_Main)</formula>
    </cfRule>
  </conditionalFormatting>
  <conditionalFormatting sqref="BL4">
    <cfRule type="expression" dxfId="827" priority="69">
      <formula>AND(Reconciliation_Flag=1,BL$7=Filter_Business_Line_Main)</formula>
    </cfRule>
  </conditionalFormatting>
  <conditionalFormatting sqref="BM4">
    <cfRule type="expression" dxfId="826" priority="68">
      <formula>AND(Reconciliation_Flag=1,BM$7=Filter_Business_Line_Main)</formula>
    </cfRule>
  </conditionalFormatting>
  <conditionalFormatting sqref="BN4">
    <cfRule type="expression" dxfId="825" priority="67">
      <formula>AND(Reconciliation_Flag=1,BN$7=Filter_Business_Line_Main)</formula>
    </cfRule>
  </conditionalFormatting>
  <conditionalFormatting sqref="BO4">
    <cfRule type="expression" dxfId="824" priority="66">
      <formula>AND(Reconciliation_Flag=1,BO$7=Filter_Business_Line_Main)</formula>
    </cfRule>
  </conditionalFormatting>
  <conditionalFormatting sqref="EA1 EF1 EK1:EO1 CO16 DI16:DL16 DN16:DQ16 DS16:DV16 CQ16:CV16 DF16:DG16">
    <cfRule type="expression" dxfId="823" priority="65">
      <formula>AND(Edit_Mode=0)</formula>
    </cfRule>
  </conditionalFormatting>
  <conditionalFormatting sqref="EA16 EF16 EK16:EO16">
    <cfRule type="expression" dxfId="822" priority="64">
      <formula>AND(Edit_Mode=0)</formula>
    </cfRule>
  </conditionalFormatting>
  <conditionalFormatting sqref="BS4">
    <cfRule type="expression" dxfId="821" priority="62">
      <formula>AND(Reconciliation_Flag=1,BS$7=Filter_Business_Line_Sub)</formula>
    </cfRule>
  </conditionalFormatting>
  <conditionalFormatting sqref="BT4">
    <cfRule type="expression" dxfId="820" priority="61">
      <formula>AND(Reconciliation_Flag=1,BT$7=Filter_Business_Line_Sub)</formula>
    </cfRule>
  </conditionalFormatting>
  <conditionalFormatting sqref="BU4">
    <cfRule type="expression" dxfId="819" priority="60">
      <formula>AND(Reconciliation_Flag=1,BU$7=Filter_Business_Line_Sub)</formula>
    </cfRule>
  </conditionalFormatting>
  <conditionalFormatting sqref="BV4">
    <cfRule type="expression" dxfId="818" priority="59">
      <formula>AND(Reconciliation_Flag=1,BV$7=Filter_Business_Line_Sub)</formula>
    </cfRule>
  </conditionalFormatting>
  <conditionalFormatting sqref="BW4">
    <cfRule type="expression" dxfId="817" priority="58">
      <formula>AND(Reconciliation_Flag=1,BW$7=Filter_Business_Line_Sub)</formula>
    </cfRule>
  </conditionalFormatting>
  <conditionalFormatting sqref="BX4">
    <cfRule type="expression" dxfId="816" priority="57">
      <formula>AND(Reconciliation_Flag=1,BX$7=Filter_Business_Line_Sub)</formula>
    </cfRule>
  </conditionalFormatting>
  <conditionalFormatting sqref="BY4">
    <cfRule type="expression" dxfId="815" priority="56">
      <formula>AND(Reconciliation_Flag=1,BY$7=Filter_Business_Line_Sub)</formula>
    </cfRule>
  </conditionalFormatting>
  <conditionalFormatting sqref="BZ4">
    <cfRule type="expression" dxfId="814" priority="55">
      <formula>AND(Reconciliation_Flag=1,BZ$7=Filter_Business_Line_Sub)</formula>
    </cfRule>
  </conditionalFormatting>
  <conditionalFormatting sqref="CA4">
    <cfRule type="expression" dxfId="813" priority="54">
      <formula>AND(Reconciliation_Flag=1,CA$7=Filter_Business_Line_Sub)</formula>
    </cfRule>
  </conditionalFormatting>
  <conditionalFormatting sqref="CB4">
    <cfRule type="expression" dxfId="812" priority="53">
      <formula>AND(Reconciliation_Flag=1,CB$7=Filter_Business_Line_Sub)</formula>
    </cfRule>
  </conditionalFormatting>
  <conditionalFormatting sqref="CC4">
    <cfRule type="expression" dxfId="811" priority="52">
      <formula>AND(Reconciliation_Flag=1,CC$7=Filter_Business_Line_Sub)</formula>
    </cfRule>
  </conditionalFormatting>
  <conditionalFormatting sqref="CD4">
    <cfRule type="expression" dxfId="810" priority="51">
      <formula>AND(Reconciliation_Flag=1,CD$7=Filter_Business_Line_Sub)</formula>
    </cfRule>
  </conditionalFormatting>
  <conditionalFormatting sqref="CE4">
    <cfRule type="expression" dxfId="809" priority="50">
      <formula>AND(Reconciliation_Flag=1,CE$7=Filter_Business_Line_Sub)</formula>
    </cfRule>
  </conditionalFormatting>
  <conditionalFormatting sqref="CF4">
    <cfRule type="expression" dxfId="808" priority="49">
      <formula>AND(Reconciliation_Flag=1,CF$7=Filter_Business_Line_Sub)</formula>
    </cfRule>
  </conditionalFormatting>
  <conditionalFormatting sqref="CG4">
    <cfRule type="expression" dxfId="807" priority="48">
      <formula>AND(Reconciliation_Flag=1,CG$7=Filter_Business_Line_Sub)</formula>
    </cfRule>
  </conditionalFormatting>
  <conditionalFormatting sqref="CH4">
    <cfRule type="expression" dxfId="806" priority="47">
      <formula>AND(Reconciliation_Flag=1,CH$7=Filter_Business_Line_Sub)</formula>
    </cfRule>
  </conditionalFormatting>
  <conditionalFormatting sqref="CI4">
    <cfRule type="expression" dxfId="805" priority="45">
      <formula>AND(Reconciliation_Flag=1,CI$7=Filter_Business_Line_Sub)</formula>
    </cfRule>
  </conditionalFormatting>
  <conditionalFormatting sqref="CJ4">
    <cfRule type="expression" dxfId="804" priority="44">
      <formula>AND(Reconciliation_Flag=1,CJ$7=Filter_Business_Line_Sub)</formula>
    </cfRule>
  </conditionalFormatting>
  <conditionalFormatting sqref="CK4">
    <cfRule type="expression" dxfId="803" priority="43">
      <formula>AND(Reconciliation_Flag=1,CK$7=Filter_Business_Line_Sub)</formula>
    </cfRule>
  </conditionalFormatting>
  <conditionalFormatting sqref="CP4">
    <cfRule type="expression" dxfId="802" priority="42">
      <formula>AND(Reconciliation_Flag=1,CP$7=Filter_Phase)</formula>
    </cfRule>
  </conditionalFormatting>
  <conditionalFormatting sqref="CQ4">
    <cfRule type="expression" dxfId="801" priority="41">
      <formula>AND(Reconciliation_Flag=1,CQ$7=Filter_Phase)</formula>
    </cfRule>
  </conditionalFormatting>
  <conditionalFormatting sqref="CR4">
    <cfRule type="expression" dxfId="800" priority="40">
      <formula>AND(Reconciliation_Flag=1,CR$7=Filter_Phase)</formula>
    </cfRule>
  </conditionalFormatting>
  <conditionalFormatting sqref="CS4">
    <cfRule type="expression" dxfId="799" priority="39">
      <formula>AND(Reconciliation_Flag=1,CS$7=Filter_Phase)</formula>
    </cfRule>
  </conditionalFormatting>
  <conditionalFormatting sqref="CW4">
    <cfRule type="expression" dxfId="798" priority="38">
      <formula>AND(Reconciliation_Flag=1,CW$18=1)</formula>
    </cfRule>
  </conditionalFormatting>
  <conditionalFormatting sqref="DI4">
    <cfRule type="expression" dxfId="797" priority="37">
      <formula>AND(Reconciliation_Flag=1,DI$7=Filter_Size)</formula>
    </cfRule>
  </conditionalFormatting>
  <conditionalFormatting sqref="DJ4">
    <cfRule type="expression" dxfId="796" priority="36">
      <formula>AND(Reconciliation_Flag=1,DJ$7=Filter_Size)</formula>
    </cfRule>
  </conditionalFormatting>
  <conditionalFormatting sqref="DN4">
    <cfRule type="expression" dxfId="795" priority="35">
      <formula>AND(Reconciliation_Flag=1,DN$7=Filter_Contract)</formula>
    </cfRule>
  </conditionalFormatting>
  <conditionalFormatting sqref="DO4">
    <cfRule type="expression" dxfId="794" priority="34">
      <formula>AND(Reconciliation_Flag=1,DO$7=Filter_Contract)</formula>
    </cfRule>
  </conditionalFormatting>
  <conditionalFormatting sqref="EM4">
    <cfRule type="expression" dxfId="793" priority="33">
      <formula>AND(Reconciliation_Flag=1,EM$7=Filter_Fluor_Entities)</formula>
    </cfRule>
  </conditionalFormatting>
  <conditionalFormatting sqref="EN4">
    <cfRule type="expression" dxfId="792" priority="32">
      <formula>AND(Reconciliation_Flag=1,EN$7=Filter_Fluor_Entities)</formula>
    </cfRule>
  </conditionalFormatting>
  <conditionalFormatting sqref="CX4">
    <cfRule type="expression" dxfId="791" priority="31">
      <formula>AND(Reconciliation_Flag=1,CX$18=1)</formula>
    </cfRule>
  </conditionalFormatting>
  <conditionalFormatting sqref="CY4">
    <cfRule type="expression" dxfId="790" priority="30">
      <formula>AND(Reconciliation_Flag=1,CY$18=1)</formula>
    </cfRule>
  </conditionalFormatting>
  <conditionalFormatting sqref="CZ4">
    <cfRule type="expression" dxfId="789" priority="29">
      <formula>AND(Reconciliation_Flag=1,CZ$18=1)</formula>
    </cfRule>
  </conditionalFormatting>
  <conditionalFormatting sqref="DA4">
    <cfRule type="expression" dxfId="788" priority="28">
      <formula>AND(Reconciliation_Flag=1,DA$18=1)</formula>
    </cfRule>
  </conditionalFormatting>
  <conditionalFormatting sqref="DB4">
    <cfRule type="expression" dxfId="787" priority="27">
      <formula>AND(Reconciliation_Flag=1,DB$18=1)</formula>
    </cfRule>
  </conditionalFormatting>
  <conditionalFormatting sqref="DC4">
    <cfRule type="expression" dxfId="786" priority="26">
      <formula>AND(Reconciliation_Flag=1,DC$18=1)</formula>
    </cfRule>
  </conditionalFormatting>
  <conditionalFormatting sqref="DD4">
    <cfRule type="expression" dxfId="785" priority="25">
      <formula>AND(Reconciliation_Flag=1,DD$18=1)</formula>
    </cfRule>
  </conditionalFormatting>
  <conditionalFormatting sqref="DE4">
    <cfRule type="expression" dxfId="784" priority="24">
      <formula>AND(Reconciliation_Flag=1,DE$18=1)</formula>
    </cfRule>
  </conditionalFormatting>
  <conditionalFormatting sqref="DW1:DZ1">
    <cfRule type="expression" dxfId="783" priority="23">
      <formula>AND(Edit_Mode=0)</formula>
    </cfRule>
  </conditionalFormatting>
  <conditionalFormatting sqref="DX16:DZ16">
    <cfRule type="expression" dxfId="782" priority="22">
      <formula>AND(Edit_Mode=0)</formula>
    </cfRule>
  </conditionalFormatting>
  <conditionalFormatting sqref="EB1:EE1">
    <cfRule type="expression" dxfId="781" priority="21">
      <formula>AND(Edit_Mode=0)</formula>
    </cfRule>
  </conditionalFormatting>
  <conditionalFormatting sqref="EC16:EE16">
    <cfRule type="expression" dxfId="780" priority="20">
      <formula>AND(Edit_Mode=0)</formula>
    </cfRule>
  </conditionalFormatting>
  <conditionalFormatting sqref="EC4">
    <cfRule type="expression" dxfId="779" priority="19">
      <formula>AND(Reconciliation_Flag=1,EC$7=Filter_Joint_Venture)</formula>
    </cfRule>
  </conditionalFormatting>
  <conditionalFormatting sqref="ED4">
    <cfRule type="expression" dxfId="778" priority="18">
      <formula>AND(Reconciliation_Flag=1,ED$7=Filter_Joint_Venture)</formula>
    </cfRule>
  </conditionalFormatting>
  <conditionalFormatting sqref="EG1:EJ1">
    <cfRule type="expression" dxfId="777" priority="17">
      <formula>AND(Edit_Mode=0)</formula>
    </cfRule>
  </conditionalFormatting>
  <conditionalFormatting sqref="EH16:EJ16">
    <cfRule type="expression" dxfId="776" priority="16">
      <formula>AND(Edit_Mode=0)</formula>
    </cfRule>
  </conditionalFormatting>
  <conditionalFormatting sqref="DS4">
    <cfRule type="expression" dxfId="775" priority="15">
      <formula>AND(Reconciliation_Flag=1,DS$7=Filter_Corporate_Risk)</formula>
    </cfRule>
  </conditionalFormatting>
  <conditionalFormatting sqref="DT4">
    <cfRule type="expression" dxfId="774" priority="14">
      <formula>AND(Reconciliation_Flag=1,DT$7=Filter_Corporate_Risk)</formula>
    </cfRule>
  </conditionalFormatting>
  <conditionalFormatting sqref="DX4">
    <cfRule type="expression" dxfId="773" priority="13">
      <formula>AND(Reconciliation_Flag=1,DX$7=Filter_Distributed_Execution)</formula>
    </cfRule>
  </conditionalFormatting>
  <conditionalFormatting sqref="DY4">
    <cfRule type="expression" dxfId="772" priority="12">
      <formula>AND(Reconciliation_Flag=1,DY$7=Filter_Distributed_Execution)</formula>
    </cfRule>
  </conditionalFormatting>
  <conditionalFormatting sqref="EH4">
    <cfRule type="expression" dxfId="771" priority="11">
      <formula>AND(Reconciliation_Flag=1,EH$7=Filter_Modularization)</formula>
    </cfRule>
  </conditionalFormatting>
  <conditionalFormatting sqref="EI4">
    <cfRule type="expression" dxfId="770" priority="10">
      <formula>AND(Reconciliation_Flag=1,EI$7=Filter_Modularization)</formula>
    </cfRule>
  </conditionalFormatting>
  <conditionalFormatting sqref="CO4">
    <cfRule type="expression" dxfId="769" priority="9">
      <formula>AND(Reconciliation_Flag=1,CO$7=Filter_Phase)</formula>
    </cfRule>
  </conditionalFormatting>
  <conditionalFormatting sqref="DH16">
    <cfRule type="expression" dxfId="768" priority="8">
      <formula>AND(Edit_Mode=0)</formula>
    </cfRule>
  </conditionalFormatting>
  <conditionalFormatting sqref="DM16">
    <cfRule type="expression" dxfId="767" priority="7">
      <formula>AND(Edit_Mode=0)</formula>
    </cfRule>
  </conditionalFormatting>
  <conditionalFormatting sqref="DR16">
    <cfRule type="expression" dxfId="766" priority="6">
      <formula>AND(Edit_Mode=0)</formula>
    </cfRule>
  </conditionalFormatting>
  <conditionalFormatting sqref="DW16">
    <cfRule type="expression" dxfId="765" priority="5">
      <formula>AND(Edit_Mode=0)</formula>
    </cfRule>
  </conditionalFormatting>
  <conditionalFormatting sqref="EB16">
    <cfRule type="expression" dxfId="764" priority="4">
      <formula>AND(Edit_Mode=0)</formula>
    </cfRule>
  </conditionalFormatting>
  <conditionalFormatting sqref="EG16">
    <cfRule type="expression" dxfId="763" priority="3">
      <formula>AND(Edit_Mode=0)</formula>
    </cfRule>
  </conditionalFormatting>
  <conditionalFormatting sqref="CW16:DE16">
    <cfRule type="expression" dxfId="762" priority="2">
      <formula>AND(Edit_Mode=0)</formula>
    </cfRule>
  </conditionalFormatting>
  <conditionalFormatting sqref="CW16:DE16">
    <cfRule type="expression" dxfId="761" priority="1">
      <formula>AND(Edit_Mode=0)</formula>
    </cfRule>
  </conditionalFormatting>
  <printOptions horizontalCentered="1"/>
  <pageMargins left="0.5" right="0.5" top="1" bottom="0.75" header="0.25" footer="0.25"/>
  <pageSetup scale="75" fitToHeight="200" orientation="landscape" r:id="rId1"/>
  <headerFooter alignWithMargins="0">
    <oddHeader>&amp;L&amp;"Arial,bold"&amp;10Teck Resources 
HVC MLE
Project No: CM00119
Audit No: XX-YY-AU-ZZZ&amp;R&amp;"Arial,bold"&amp;10Form 000.509.F9161
Form Date 23Feb2023
Page &amp;P of &amp;N
Date Prepared: 30Jul2026</oddHeader>
    <oddFooter>&amp;R&amp;"Arial,bold"&amp;10Quality Audit Checklist for Electrical Work Contractors -- C&amp;&amp;F Quality&amp;L&amp;8&amp;F; &amp;A
Copyright © 2023, Fluor Corporation.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Option Button 1">
              <controlPr defaultSize="0" autoFill="0" autoLine="0" autoPict="0" macro="[0]!Reset_Status">
                <anchor moveWithCells="1">
                  <from>
                    <xdr:col>9</xdr:col>
                    <xdr:colOff>220980</xdr:colOff>
                    <xdr:row>2</xdr:row>
                    <xdr:rowOff>22860</xdr:rowOff>
                  </from>
                  <to>
                    <xdr:col>9</xdr:col>
                    <xdr:colOff>541020</xdr:colOff>
                    <xdr:row>2</xdr:row>
                    <xdr:rowOff>251460</xdr:rowOff>
                  </to>
                </anchor>
              </controlPr>
            </control>
          </mc:Choice>
        </mc:AlternateContent>
        <mc:AlternateContent xmlns:mc="http://schemas.openxmlformats.org/markup-compatibility/2006">
          <mc:Choice Requires="x14">
            <control shapeId="834562" r:id="rId5" name="Option Button 2">
              <controlPr defaultSize="0" autoFill="0" autoLine="0" autoPict="0" macro="[0]!Reset_Status">
                <anchor moveWithCells="1">
                  <from>
                    <xdr:col>9</xdr:col>
                    <xdr:colOff>220980</xdr:colOff>
                    <xdr:row>3</xdr:row>
                    <xdr:rowOff>22860</xdr:rowOff>
                  </from>
                  <to>
                    <xdr:col>9</xdr:col>
                    <xdr:colOff>541020</xdr:colOff>
                    <xdr:row>3</xdr:row>
                    <xdr:rowOff>251460</xdr:rowOff>
                  </to>
                </anchor>
              </controlPr>
            </control>
          </mc:Choice>
        </mc:AlternateContent>
        <mc:AlternateContent xmlns:mc="http://schemas.openxmlformats.org/markup-compatibility/2006">
          <mc:Choice Requires="x14">
            <control shapeId="834563" r:id="rId6" name="Button 3">
              <controlPr defaultSize="0" print="0" autoFill="0" autoPict="0" macro="[0]!Reset_Findings">
                <anchor moveWithCells="1">
                  <from>
                    <xdr:col>9</xdr:col>
                    <xdr:colOff>45720</xdr:colOff>
                    <xdr:row>11</xdr:row>
                    <xdr:rowOff>22860</xdr:rowOff>
                  </from>
                  <to>
                    <xdr:col>9</xdr:col>
                    <xdr:colOff>594360</xdr:colOff>
                    <xdr:row>11</xdr:row>
                    <xdr:rowOff>182880</xdr:rowOff>
                  </to>
                </anchor>
              </controlPr>
            </control>
          </mc:Choice>
        </mc:AlternateContent>
        <mc:AlternateContent xmlns:mc="http://schemas.openxmlformats.org/markup-compatibility/2006">
          <mc:Choice Requires="x14">
            <control shapeId="834564" r:id="rId7" name="Button 4">
              <controlPr defaultSize="0" print="0" autoFill="0" autoPict="0" macro="[0]!Reset_Points">
                <anchor moveWithCells="1">
                  <from>
                    <xdr:col>9</xdr:col>
                    <xdr:colOff>45720</xdr:colOff>
                    <xdr:row>15</xdr:row>
                    <xdr:rowOff>22860</xdr:rowOff>
                  </from>
                  <to>
                    <xdr:col>9</xdr:col>
                    <xdr:colOff>594360</xdr:colOff>
                    <xdr:row>15</xdr:row>
                    <xdr:rowOff>182880</xdr:rowOff>
                  </to>
                </anchor>
              </controlPr>
            </control>
          </mc:Choice>
        </mc:AlternateContent>
        <mc:AlternateContent xmlns:mc="http://schemas.openxmlformats.org/markup-compatibility/2006">
          <mc:Choice Requires="x14">
            <control shapeId="834565" r:id="rId8" name="Button 5">
              <controlPr defaultSize="0" print="0" autoFill="0" autoPict="0" macro="[0]!Add_Finding_Button">
                <anchor moveWithCells="1">
                  <from>
                    <xdr:col>4</xdr:col>
                    <xdr:colOff>3528060</xdr:colOff>
                    <xdr:row>11</xdr:row>
                    <xdr:rowOff>22860</xdr:rowOff>
                  </from>
                  <to>
                    <xdr:col>4</xdr:col>
                    <xdr:colOff>4076700</xdr:colOff>
                    <xdr:row>11</xdr:row>
                    <xdr:rowOff>182880</xdr:rowOff>
                  </to>
                </anchor>
              </controlPr>
            </control>
          </mc:Choice>
        </mc:AlternateContent>
        <mc:AlternateContent xmlns:mc="http://schemas.openxmlformats.org/markup-compatibility/2006">
          <mc:Choice Requires="x14">
            <control shapeId="834566" r:id="rId9" name="Button 6">
              <controlPr defaultSize="0" print="0" autoFill="0" autoPict="0" macro="[0]!Remove_Finding_Button">
                <anchor moveWithCells="1">
                  <from>
                    <xdr:col>4</xdr:col>
                    <xdr:colOff>4114800</xdr:colOff>
                    <xdr:row>11</xdr:row>
                    <xdr:rowOff>22860</xdr:rowOff>
                  </from>
                  <to>
                    <xdr:col>4</xdr:col>
                    <xdr:colOff>4671060</xdr:colOff>
                    <xdr:row>11</xdr:row>
                    <xdr:rowOff>182880</xdr:rowOff>
                  </to>
                </anchor>
              </controlPr>
            </control>
          </mc:Choice>
        </mc:AlternateContent>
        <mc:AlternateContent xmlns:mc="http://schemas.openxmlformats.org/markup-compatibility/2006">
          <mc:Choice Requires="x14">
            <control shapeId="834567" r:id="rId10" name="Button 7">
              <controlPr defaultSize="0" print="0" autoFill="0" autoPict="0" macro="[0]!Comments_Insert_Row">
                <anchor moveWithCells="1">
                  <from>
                    <xdr:col>9</xdr:col>
                    <xdr:colOff>2476500</xdr:colOff>
                    <xdr:row>19</xdr:row>
                    <xdr:rowOff>7620</xdr:rowOff>
                  </from>
                  <to>
                    <xdr:col>9</xdr:col>
                    <xdr:colOff>3390900</xdr:colOff>
                    <xdr:row>20</xdr:row>
                    <xdr:rowOff>0</xdr:rowOff>
                  </to>
                </anchor>
              </controlPr>
            </control>
          </mc:Choice>
        </mc:AlternateContent>
        <mc:AlternateContent xmlns:mc="http://schemas.openxmlformats.org/markup-compatibility/2006">
          <mc:Choice Requires="x14">
            <control shapeId="834568" r:id="rId11" name="Button 8">
              <controlPr defaultSize="0" print="0" autoFill="0" autoPict="0" macro="[0]!Comments_Delete_Row">
                <anchor moveWithCells="1">
                  <from>
                    <xdr:col>9</xdr:col>
                    <xdr:colOff>3429000</xdr:colOff>
                    <xdr:row>19</xdr:row>
                    <xdr:rowOff>7620</xdr:rowOff>
                  </from>
                  <to>
                    <xdr:col>9</xdr:col>
                    <xdr:colOff>4251960</xdr:colOff>
                    <xdr:row>20</xdr:row>
                    <xdr:rowOff>0</xdr:rowOff>
                  </to>
                </anchor>
              </controlPr>
            </control>
          </mc:Choice>
        </mc:AlternateContent>
        <mc:AlternateContent xmlns:mc="http://schemas.openxmlformats.org/markup-compatibility/2006">
          <mc:Choice Requires="x14">
            <control shapeId="834569" r:id="rId12" name="Button 9">
              <controlPr defaultSize="0" print="0" autoFill="0" autoPict="0" macro="[0]!Add_POA_Button">
                <anchor moveWithCells="1">
                  <from>
                    <xdr:col>4</xdr:col>
                    <xdr:colOff>3528060</xdr:colOff>
                    <xdr:row>15</xdr:row>
                    <xdr:rowOff>22860</xdr:rowOff>
                  </from>
                  <to>
                    <xdr:col>4</xdr:col>
                    <xdr:colOff>4076700</xdr:colOff>
                    <xdr:row>15</xdr:row>
                    <xdr:rowOff>182880</xdr:rowOff>
                  </to>
                </anchor>
              </controlPr>
            </control>
          </mc:Choice>
        </mc:AlternateContent>
        <mc:AlternateContent xmlns:mc="http://schemas.openxmlformats.org/markup-compatibility/2006">
          <mc:Choice Requires="x14">
            <control shapeId="834570" r:id="rId13" name="Button 10">
              <controlPr defaultSize="0" print="0" autoFill="0" autoPict="0" macro="[0]!Remove_POA_Button">
                <anchor moveWithCells="1">
                  <from>
                    <xdr:col>4</xdr:col>
                    <xdr:colOff>4114800</xdr:colOff>
                    <xdr:row>15</xdr:row>
                    <xdr:rowOff>22860</xdr:rowOff>
                  </from>
                  <to>
                    <xdr:col>4</xdr:col>
                    <xdr:colOff>4671060</xdr:colOff>
                    <xdr:row>15</xdr:row>
                    <xdr:rowOff>182880</xdr:rowOff>
                  </to>
                </anchor>
              </controlPr>
            </control>
          </mc:Choice>
        </mc:AlternateContent>
        <mc:AlternateContent xmlns:mc="http://schemas.openxmlformats.org/markup-compatibility/2006">
          <mc:Choice Requires="x14">
            <control shapeId="834571" r:id="rId14" name="Spell Check Button">
              <controlPr defaultSize="0" print="0" autoFill="0" autoPict="0" macro="[0]!Spell_Check_Topic">
                <anchor moveWithCells="1">
                  <from>
                    <xdr:col>5</xdr:col>
                    <xdr:colOff>22860</xdr:colOff>
                    <xdr:row>4</xdr:row>
                    <xdr:rowOff>22860</xdr:rowOff>
                  </from>
                  <to>
                    <xdr:col>9</xdr:col>
                    <xdr:colOff>0</xdr:colOff>
                    <xdr:row>4</xdr:row>
                    <xdr:rowOff>182880</xdr:rowOff>
                  </to>
                </anchor>
              </controlPr>
            </control>
          </mc:Choice>
        </mc:AlternateContent>
        <mc:AlternateContent xmlns:mc="http://schemas.openxmlformats.org/markup-compatibility/2006">
          <mc:Choice Requires="x14">
            <control shapeId="834662" r:id="rId15" name="Button 102">
              <controlPr defaultSize="0" print="0" autoFill="0" autoPict="0" macro="[0]!Audit_Sum_Insert_Row">
                <anchor moveWithCells="1">
                  <from>
                    <xdr:col>9</xdr:col>
                    <xdr:colOff>2476500</xdr:colOff>
                    <xdr:row>7</xdr:row>
                    <xdr:rowOff>22860</xdr:rowOff>
                  </from>
                  <to>
                    <xdr:col>9</xdr:col>
                    <xdr:colOff>3390900</xdr:colOff>
                    <xdr:row>7</xdr:row>
                    <xdr:rowOff>182880</xdr:rowOff>
                  </to>
                </anchor>
              </controlPr>
            </control>
          </mc:Choice>
        </mc:AlternateContent>
        <mc:AlternateContent xmlns:mc="http://schemas.openxmlformats.org/markup-compatibility/2006">
          <mc:Choice Requires="x14">
            <control shapeId="834663" r:id="rId16" name="Button 103">
              <controlPr defaultSize="0" print="0" autoFill="0" autoPict="0" macro="[0]!Audit_Sum_Delete_Row">
                <anchor moveWithCells="1">
                  <from>
                    <xdr:col>9</xdr:col>
                    <xdr:colOff>3429000</xdr:colOff>
                    <xdr:row>7</xdr:row>
                    <xdr:rowOff>22860</xdr:rowOff>
                  </from>
                  <to>
                    <xdr:col>9</xdr:col>
                    <xdr:colOff>4251960</xdr:colOff>
                    <xdr:row>7</xdr:row>
                    <xdr:rowOff>182880</xdr:rowOff>
                  </to>
                </anchor>
              </controlPr>
            </control>
          </mc:Choice>
        </mc:AlternateContent>
        <mc:AlternateContent xmlns:mc="http://schemas.openxmlformats.org/markup-compatibility/2006">
          <mc:Choice Requires="x14">
            <control shapeId="834664" r:id="rId17" name="AddRow_Button">
              <controlPr defaultSize="0" print="0" autoFill="0" autoPict="0" macro="[0]!Intro_Insert_Row">
                <anchor moveWithCells="1">
                  <from>
                    <xdr:col>9</xdr:col>
                    <xdr:colOff>2476500</xdr:colOff>
                    <xdr:row>4</xdr:row>
                    <xdr:rowOff>22860</xdr:rowOff>
                  </from>
                  <to>
                    <xdr:col>9</xdr:col>
                    <xdr:colOff>3390900</xdr:colOff>
                    <xdr:row>4</xdr:row>
                    <xdr:rowOff>182880</xdr:rowOff>
                  </to>
                </anchor>
              </controlPr>
            </control>
          </mc:Choice>
        </mc:AlternateContent>
        <mc:AlternateContent xmlns:mc="http://schemas.openxmlformats.org/markup-compatibility/2006">
          <mc:Choice Requires="x14">
            <control shapeId="834665" r:id="rId18" name="DeleteRow_Button">
              <controlPr defaultSize="0" print="0" autoFill="0" autoPict="0" macro="[0]!Intro_Delete_Row">
                <anchor moveWithCells="1">
                  <from>
                    <xdr:col>9</xdr:col>
                    <xdr:colOff>3429000</xdr:colOff>
                    <xdr:row>4</xdr:row>
                    <xdr:rowOff>22860</xdr:rowOff>
                  </from>
                  <to>
                    <xdr:col>9</xdr:col>
                    <xdr:colOff>4251960</xdr:colOff>
                    <xdr:row>4</xdr:row>
                    <xdr:rowOff>182880</xdr:rowOff>
                  </to>
                </anchor>
              </controlPr>
            </control>
          </mc:Choice>
        </mc:AlternateContent>
        <mc:AlternateContent xmlns:mc="http://schemas.openxmlformats.org/markup-compatibility/2006">
          <mc:Choice Requires="x14">
            <control shapeId="834711" r:id="rId19" name="Edit_Button">
              <controlPr defaultSize="0" print="0" autoFill="0" autoPict="0" macro="[0]!Edit_Name">
                <anchor moveWithCells="1">
                  <from>
                    <xdr:col>7</xdr:col>
                    <xdr:colOff>137160</xdr:colOff>
                    <xdr:row>2</xdr:row>
                    <xdr:rowOff>182880</xdr:rowOff>
                  </from>
                  <to>
                    <xdr:col>8</xdr:col>
                    <xdr:colOff>259080</xdr:colOff>
                    <xdr:row>3</xdr:row>
                    <xdr:rowOff>76200</xdr:rowOff>
                  </to>
                </anchor>
              </controlPr>
            </control>
          </mc:Choice>
        </mc:AlternateContent>
        <mc:AlternateContent xmlns:mc="http://schemas.openxmlformats.org/markup-compatibility/2006">
          <mc:Choice Requires="x14">
            <control shapeId="834716" r:id="rId20" name="Hide Button">
              <controlPr defaultSize="0" print="0" autoFill="0" autoPict="0" macro="'1. QUALITY MANAGEMENT SYSTEM'!Hide_POA">
                <anchor moveWithCells="1">
                  <from>
                    <xdr:col>4</xdr:col>
                    <xdr:colOff>2118360</xdr:colOff>
                    <xdr:row>15</xdr:row>
                    <xdr:rowOff>22860</xdr:rowOff>
                  </from>
                  <to>
                    <xdr:col>4</xdr:col>
                    <xdr:colOff>3489960</xdr:colOff>
                    <xdr:row>15</xdr:row>
                    <xdr:rowOff>182880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indexed="12"/>
    <outlinePr summaryBelow="0"/>
    <pageSetUpPr fitToPage="1"/>
  </sheetPr>
  <dimension ref="A1:FL395"/>
  <sheetViews>
    <sheetView showGridLines="0" showRowColHeaders="0" showOutlineSymbols="0" zoomScale="90" zoomScaleNormal="90" zoomScaleSheetLayoutView="81" workbookViewId="0">
      <selection activeCell="C3" sqref="C3:I4"/>
    </sheetView>
  </sheetViews>
  <sheetFormatPr defaultColWidth="9.33203125" defaultRowHeight="13.2" outlineLevelRow="1" x14ac:dyDescent="0.25"/>
  <cols>
    <col min="1" max="1" width="2.6640625" style="201" customWidth="1"/>
    <col min="2" max="2" width="1.44140625" style="201" customWidth="1"/>
    <col min="3" max="3" width="4.6640625" style="201" customWidth="1"/>
    <col min="4" max="4" width="8.6640625" style="201" customWidth="1"/>
    <col min="5" max="5" width="70.6640625" style="201" customWidth="1"/>
    <col min="6" max="9" width="4.6640625" style="201" customWidth="1"/>
    <col min="10" max="10" width="68.6640625" style="201" customWidth="1"/>
    <col min="11" max="11" width="1.6640625" style="201" customWidth="1"/>
    <col min="12" max="12" width="17.6640625" style="201" hidden="1" customWidth="1"/>
    <col min="13" max="15" width="10.6640625" style="201" hidden="1" customWidth="1"/>
    <col min="16" max="16" width="1.44140625" style="201" customWidth="1"/>
    <col min="17" max="17" width="9.33203125" style="201"/>
    <col min="18" max="39" width="9.33203125" style="201" hidden="1" customWidth="1"/>
    <col min="40" max="40" width="163.6640625" style="201" hidden="1" customWidth="1"/>
    <col min="41" max="60" width="9.33203125" style="201" hidden="1" customWidth="1"/>
    <col min="61" max="160" width="2.6640625" style="201" hidden="1" customWidth="1"/>
    <col min="161" max="161" width="5.6640625" style="201" hidden="1" customWidth="1"/>
    <col min="162" max="162" width="9.33203125" style="201" hidden="1" customWidth="1"/>
    <col min="163" max="16384" width="9.33203125" style="201"/>
  </cols>
  <sheetData>
    <row r="1" spans="1:168" ht="6" customHeight="1" x14ac:dyDescent="0.25">
      <c r="A1" s="319"/>
      <c r="B1" s="320"/>
      <c r="C1" s="320"/>
      <c r="D1" s="321"/>
      <c r="E1" s="321"/>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2"/>
      <c r="AP1" s="322"/>
      <c r="AQ1" s="322"/>
      <c r="AR1" s="320"/>
      <c r="AS1" s="320"/>
      <c r="AT1" s="320"/>
      <c r="AU1" s="320"/>
      <c r="AV1" s="320"/>
      <c r="AW1" s="320"/>
      <c r="AX1" s="320"/>
      <c r="AY1" s="320"/>
      <c r="AZ1" s="320"/>
      <c r="BA1" s="320"/>
      <c r="BB1" s="320"/>
      <c r="BC1" s="320"/>
      <c r="BD1" s="320"/>
      <c r="BE1" s="320"/>
      <c r="BF1" s="320"/>
      <c r="BG1" s="320"/>
      <c r="BH1" s="320"/>
      <c r="BI1" s="323"/>
      <c r="BJ1" s="323"/>
      <c r="BK1" s="323"/>
      <c r="BL1" s="323"/>
      <c r="BM1" s="323"/>
      <c r="BN1" s="323"/>
      <c r="BO1" s="323"/>
      <c r="BP1" s="323"/>
      <c r="BQ1" s="323"/>
      <c r="BR1" s="323"/>
      <c r="BS1" s="323"/>
      <c r="BT1" s="323"/>
      <c r="BU1" s="323"/>
      <c r="BV1" s="323"/>
      <c r="BW1" s="323"/>
      <c r="BX1" s="323"/>
      <c r="BY1" s="323"/>
      <c r="BZ1" s="323"/>
      <c r="CA1" s="323"/>
      <c r="CB1" s="323"/>
      <c r="CC1" s="323"/>
      <c r="CD1" s="323"/>
      <c r="CE1" s="323"/>
      <c r="CF1" s="323"/>
      <c r="CG1" s="323"/>
      <c r="CH1" s="323"/>
      <c r="CI1" s="323"/>
      <c r="CJ1" s="323"/>
      <c r="CK1" s="323"/>
      <c r="CL1" s="323"/>
      <c r="CM1" s="323"/>
      <c r="CN1" s="323"/>
      <c r="CO1" s="323"/>
      <c r="CP1" s="323"/>
      <c r="CQ1" s="323"/>
      <c r="CR1" s="323"/>
      <c r="CS1" s="323"/>
      <c r="CT1" s="323"/>
      <c r="CU1" s="323"/>
      <c r="CV1" s="323"/>
      <c r="CW1" s="323"/>
      <c r="CX1" s="323"/>
      <c r="CY1" s="323"/>
      <c r="CZ1" s="323"/>
      <c r="DA1" s="323"/>
      <c r="DB1" s="323"/>
      <c r="DC1" s="323"/>
      <c r="DD1" s="323"/>
      <c r="DE1" s="323"/>
      <c r="DF1" s="323"/>
      <c r="DG1" s="323"/>
      <c r="DH1" s="323"/>
      <c r="DI1" s="323"/>
      <c r="DJ1" s="323"/>
      <c r="DK1" s="323"/>
      <c r="DL1" s="323"/>
      <c r="DM1" s="323"/>
      <c r="DN1" s="323"/>
      <c r="DO1" s="323"/>
      <c r="DP1" s="323"/>
      <c r="DQ1" s="323"/>
      <c r="DR1" s="323"/>
      <c r="DS1" s="323"/>
      <c r="DT1" s="323"/>
      <c r="DU1" s="323"/>
      <c r="DV1" s="323"/>
      <c r="DW1" s="323"/>
      <c r="DX1" s="323"/>
      <c r="DY1" s="323"/>
      <c r="DZ1" s="323"/>
      <c r="EA1" s="323"/>
      <c r="EB1" s="323"/>
      <c r="EC1" s="323"/>
      <c r="ED1" s="323"/>
      <c r="EE1" s="323"/>
      <c r="EF1" s="323"/>
      <c r="EG1" s="323"/>
      <c r="EH1" s="323"/>
      <c r="EI1" s="323"/>
      <c r="EJ1" s="323"/>
      <c r="EK1" s="323"/>
      <c r="EL1" s="323"/>
      <c r="EM1" s="323"/>
      <c r="EN1" s="323"/>
      <c r="EO1" s="323"/>
      <c r="EP1" s="323"/>
      <c r="EQ1" s="323"/>
      <c r="ER1" s="323"/>
      <c r="ES1" s="323"/>
      <c r="ET1" s="323"/>
      <c r="EU1" s="323"/>
      <c r="EV1" s="323"/>
      <c r="EW1" s="323"/>
      <c r="EX1" s="323"/>
      <c r="EY1" s="323"/>
      <c r="EZ1" s="323"/>
      <c r="FA1" s="323"/>
      <c r="FB1" s="323"/>
      <c r="FC1" s="323"/>
      <c r="FD1" s="323"/>
      <c r="FE1" s="323"/>
      <c r="FF1" s="324" t="s">
        <v>167</v>
      </c>
      <c r="FG1" s="323"/>
      <c r="FH1" s="323"/>
      <c r="FI1" s="323"/>
      <c r="FJ1" s="323"/>
      <c r="FK1" s="323"/>
      <c r="FL1" s="323"/>
    </row>
    <row r="2" spans="1:168" ht="8.25" customHeight="1" thickBot="1" x14ac:dyDescent="0.3">
      <c r="A2" s="319"/>
      <c r="D2" s="325"/>
      <c r="E2" s="325"/>
      <c r="Q2" s="320"/>
      <c r="AM2" s="320"/>
      <c r="AN2" s="320"/>
      <c r="AO2" s="322"/>
      <c r="AP2" s="322"/>
      <c r="AQ2" s="322"/>
      <c r="AR2" s="320"/>
      <c r="AS2" s="320"/>
      <c r="AT2" s="320"/>
      <c r="AU2" s="320"/>
      <c r="AV2" s="320"/>
      <c r="AW2" s="320"/>
      <c r="AX2" s="320"/>
      <c r="AY2" s="320"/>
      <c r="AZ2" s="320"/>
      <c r="BA2" s="320"/>
      <c r="BB2" s="320"/>
      <c r="BC2" s="320"/>
      <c r="BD2" s="320"/>
      <c r="BE2" s="320"/>
      <c r="BF2" s="320"/>
      <c r="BG2" s="320"/>
      <c r="BH2" s="320"/>
      <c r="BI2" s="323"/>
      <c r="BJ2" s="323"/>
      <c r="BK2" s="323"/>
      <c r="BL2" s="323"/>
      <c r="BM2" s="323"/>
      <c r="BN2" s="323"/>
      <c r="BO2" s="323"/>
      <c r="BP2" s="323"/>
      <c r="BQ2" s="323"/>
      <c r="BR2" s="323"/>
      <c r="BS2" s="323"/>
      <c r="BT2" s="323"/>
      <c r="BU2" s="323"/>
      <c r="BV2" s="323"/>
      <c r="BW2" s="323"/>
      <c r="BX2" s="323"/>
      <c r="BY2" s="323"/>
      <c r="BZ2" s="323"/>
      <c r="CA2" s="323"/>
      <c r="CB2" s="323"/>
      <c r="CC2" s="323"/>
      <c r="CD2" s="323"/>
      <c r="CE2" s="323"/>
      <c r="CF2" s="323"/>
      <c r="CG2" s="323"/>
      <c r="CH2" s="323"/>
      <c r="CI2" s="323"/>
      <c r="CJ2" s="323"/>
      <c r="CK2" s="323"/>
      <c r="CL2" s="323"/>
      <c r="CM2" s="323"/>
      <c r="CN2" s="323"/>
      <c r="CO2" s="323"/>
      <c r="CP2" s="323"/>
      <c r="CQ2" s="323"/>
      <c r="CR2" s="323"/>
      <c r="CS2" s="323"/>
      <c r="CT2" s="323"/>
      <c r="CU2" s="323"/>
      <c r="CV2" s="323"/>
      <c r="CW2" s="323"/>
      <c r="CX2" s="323"/>
      <c r="CY2" s="323"/>
      <c r="CZ2" s="323"/>
      <c r="DA2" s="323"/>
      <c r="DB2" s="323"/>
      <c r="DC2" s="323"/>
      <c r="DD2" s="323"/>
      <c r="DE2" s="323"/>
      <c r="DF2" s="323"/>
      <c r="DG2" s="323"/>
      <c r="DH2" s="323"/>
      <c r="DI2" s="323"/>
      <c r="DJ2" s="323"/>
      <c r="DK2" s="323"/>
      <c r="DL2" s="323"/>
      <c r="DM2" s="323"/>
      <c r="DN2" s="323"/>
      <c r="DO2" s="323"/>
      <c r="DP2" s="323"/>
      <c r="DQ2" s="323"/>
      <c r="DR2" s="323"/>
      <c r="DS2" s="323"/>
      <c r="DT2" s="323"/>
      <c r="DU2" s="323"/>
      <c r="DV2" s="323"/>
      <c r="DW2" s="323"/>
      <c r="DX2" s="323"/>
      <c r="DY2" s="323"/>
      <c r="DZ2" s="323"/>
      <c r="EA2" s="323"/>
      <c r="EB2" s="323"/>
      <c r="EC2" s="323"/>
      <c r="ED2" s="323"/>
      <c r="EE2" s="323"/>
      <c r="EF2" s="323"/>
      <c r="EG2" s="323"/>
      <c r="EH2" s="323"/>
      <c r="EI2" s="323"/>
      <c r="EJ2" s="323"/>
      <c r="EK2" s="323"/>
      <c r="EL2" s="323"/>
      <c r="EM2" s="323"/>
      <c r="EN2" s="323"/>
      <c r="EO2" s="323"/>
      <c r="EP2" s="323"/>
      <c r="EQ2" s="323"/>
      <c r="ER2" s="323"/>
      <c r="ES2" s="323"/>
      <c r="ET2" s="323"/>
      <c r="EU2" s="323"/>
      <c r="EV2" s="323"/>
      <c r="EW2" s="323"/>
      <c r="EX2" s="323"/>
      <c r="EY2" s="323"/>
      <c r="EZ2" s="323"/>
      <c r="FA2" s="323"/>
      <c r="FB2" s="323"/>
      <c r="FC2" s="323"/>
      <c r="FD2" s="323"/>
      <c r="FE2" s="323"/>
      <c r="FF2" s="322"/>
      <c r="FG2" s="323"/>
      <c r="FH2" s="323"/>
      <c r="FI2" s="323"/>
      <c r="FJ2" s="323"/>
      <c r="FK2" s="323"/>
      <c r="FL2" s="323"/>
    </row>
    <row r="3" spans="1:168" ht="21.75" customHeight="1" thickBot="1" x14ac:dyDescent="0.3">
      <c r="A3" s="326" t="s">
        <v>546</v>
      </c>
      <c r="C3" s="639" t="s">
        <v>850</v>
      </c>
      <c r="D3" s="640"/>
      <c r="E3" s="640"/>
      <c r="F3" s="640"/>
      <c r="G3" s="640"/>
      <c r="H3" s="640"/>
      <c r="I3" s="641"/>
      <c r="J3" s="327" t="s">
        <v>624</v>
      </c>
      <c r="K3" s="328"/>
      <c r="Q3" s="320"/>
      <c r="R3" s="329" t="s">
        <v>625</v>
      </c>
      <c r="S3" s="329"/>
      <c r="V3" s="330" t="s">
        <v>626</v>
      </c>
      <c r="W3" s="331" t="s">
        <v>625</v>
      </c>
      <c r="X3" s="332">
        <f>X12</f>
        <v>0</v>
      </c>
      <c r="Y3" s="332">
        <f>Y12</f>
        <v>0</v>
      </c>
      <c r="Z3" s="332">
        <f>Z12</f>
        <v>0</v>
      </c>
      <c r="AA3" s="332">
        <f>AA12</f>
        <v>0</v>
      </c>
      <c r="AB3" s="332"/>
      <c r="AC3" s="332">
        <f>AC12</f>
        <v>0</v>
      </c>
      <c r="AD3" s="330" t="s">
        <v>627</v>
      </c>
      <c r="AE3" s="332">
        <f>AE294</f>
        <v>0</v>
      </c>
      <c r="AF3" s="332">
        <f>AF294</f>
        <v>0</v>
      </c>
      <c r="AG3" s="332">
        <f>Eval_2</f>
        <v>270</v>
      </c>
      <c r="AH3" s="333"/>
      <c r="AI3" s="333"/>
      <c r="AJ3" s="333"/>
      <c r="AK3" s="333"/>
      <c r="AL3" s="333"/>
      <c r="AM3" s="320"/>
      <c r="AN3" s="320"/>
      <c r="AO3" s="322"/>
      <c r="AP3" s="322"/>
      <c r="AQ3" s="322"/>
      <c r="AR3" s="320"/>
      <c r="AS3" s="320"/>
      <c r="AT3" s="320"/>
      <c r="AU3" s="320"/>
      <c r="AV3" s="320"/>
      <c r="AW3" s="320"/>
      <c r="AX3" s="320"/>
      <c r="AY3" s="320"/>
      <c r="AZ3" s="320"/>
      <c r="BA3" s="320"/>
      <c r="BB3" s="320"/>
      <c r="BC3" s="320"/>
      <c r="BD3" s="320"/>
      <c r="BE3" s="320"/>
      <c r="BF3" s="320"/>
      <c r="BG3" s="320"/>
      <c r="BH3" s="320"/>
      <c r="BI3" s="323"/>
      <c r="BJ3" s="323"/>
      <c r="BK3" s="323"/>
      <c r="BL3" s="323"/>
      <c r="BM3" s="323"/>
      <c r="BN3" s="323"/>
      <c r="BO3" s="323"/>
      <c r="BP3" s="323"/>
      <c r="BQ3" s="323"/>
      <c r="BR3" s="323"/>
      <c r="BS3" s="323"/>
      <c r="BT3" s="323"/>
      <c r="BU3" s="323"/>
      <c r="BV3" s="323"/>
      <c r="BW3" s="323"/>
      <c r="BX3" s="323"/>
      <c r="BY3" s="323"/>
      <c r="BZ3" s="323"/>
      <c r="CA3" s="323"/>
      <c r="CB3" s="323"/>
      <c r="CC3" s="323"/>
      <c r="CD3" s="323"/>
      <c r="CE3" s="323"/>
      <c r="CF3" s="323"/>
      <c r="CG3" s="323"/>
      <c r="CH3" s="323"/>
      <c r="CI3" s="323"/>
      <c r="CJ3" s="323"/>
      <c r="CK3" s="323"/>
      <c r="CL3" s="323"/>
      <c r="CM3" s="323"/>
      <c r="CN3" s="323"/>
      <c r="CO3" s="323"/>
      <c r="CP3" s="323"/>
      <c r="CQ3" s="323"/>
      <c r="CR3" s="323"/>
      <c r="CS3" s="323"/>
      <c r="CT3" s="323"/>
      <c r="CU3" s="323"/>
      <c r="CV3" s="323"/>
      <c r="CW3" s="323"/>
      <c r="CX3" s="323"/>
      <c r="CY3" s="323"/>
      <c r="CZ3" s="323"/>
      <c r="DA3" s="323"/>
      <c r="DB3" s="323"/>
      <c r="DC3" s="323"/>
      <c r="DD3" s="323"/>
      <c r="DE3" s="323"/>
      <c r="DF3" s="323"/>
      <c r="DG3" s="323"/>
      <c r="DH3" s="323"/>
      <c r="DI3" s="323"/>
      <c r="DJ3" s="323"/>
      <c r="DK3" s="323"/>
      <c r="DL3" s="323"/>
      <c r="DM3" s="323"/>
      <c r="DN3" s="323"/>
      <c r="DO3" s="323"/>
      <c r="DP3" s="323"/>
      <c r="DQ3" s="323"/>
      <c r="DR3" s="323"/>
      <c r="DS3" s="323"/>
      <c r="DT3" s="323"/>
      <c r="DU3" s="323"/>
      <c r="DV3" s="323"/>
      <c r="DW3" s="323"/>
      <c r="DX3" s="323"/>
      <c r="DY3" s="323"/>
      <c r="DZ3" s="323"/>
      <c r="EA3" s="323"/>
      <c r="EB3" s="323"/>
      <c r="EC3" s="323"/>
      <c r="ED3" s="323"/>
      <c r="EE3" s="323"/>
      <c r="EF3" s="323"/>
      <c r="EG3" s="323"/>
      <c r="EH3" s="323"/>
      <c r="EI3" s="323"/>
      <c r="EJ3" s="323"/>
      <c r="EK3" s="323"/>
      <c r="EL3" s="323"/>
      <c r="EM3" s="323"/>
      <c r="EN3" s="323"/>
      <c r="EO3" s="323"/>
      <c r="EP3" s="323"/>
      <c r="EQ3" s="323"/>
      <c r="ER3" s="323"/>
      <c r="ES3" s="323"/>
      <c r="ET3" s="323"/>
      <c r="EU3" s="323"/>
      <c r="EV3" s="323"/>
      <c r="EW3" s="323"/>
      <c r="EX3" s="323"/>
      <c r="EY3" s="323"/>
      <c r="EZ3" s="323"/>
      <c r="FA3" s="323"/>
      <c r="FB3" s="323"/>
      <c r="FC3" s="323"/>
      <c r="FD3" s="323"/>
      <c r="FE3" s="323"/>
      <c r="FF3" s="322"/>
      <c r="FG3" s="323"/>
      <c r="FH3" s="323"/>
      <c r="FI3" s="323"/>
      <c r="FJ3" s="323"/>
      <c r="FK3" s="323"/>
      <c r="FL3" s="323"/>
    </row>
    <row r="4" spans="1:168" ht="21.75" customHeight="1" thickBot="1" x14ac:dyDescent="0.3">
      <c r="A4" s="319"/>
      <c r="C4" s="642"/>
      <c r="D4" s="643"/>
      <c r="E4" s="643"/>
      <c r="F4" s="643"/>
      <c r="G4" s="643"/>
      <c r="H4" s="643"/>
      <c r="I4" s="644"/>
      <c r="J4" s="334" t="s">
        <v>628</v>
      </c>
      <c r="K4" s="335"/>
      <c r="Q4" s="320"/>
      <c r="R4" s="336">
        <f>IF(COUNTIF(NI_1,TRUE)&gt;0,2,IF(OR(COUNTIF(SAT_1,TRUE)&gt;0,COUNTIF(Response_1,TRUE)&gt;0,COUNTA(Response_2)&gt;0),1,0))</f>
        <v>0</v>
      </c>
      <c r="S4" s="336">
        <f>IF(COUNTIF(NI_1,TRUE)&gt;0,2,IF(OR(COUNTIF(SAT_1,TRUE)&gt;0,COUNTIF(Response_1,TRUE)&gt;0,COUNTA(Response_2)&gt;0),1,0))</f>
        <v>0</v>
      </c>
      <c r="W4" s="330" t="s">
        <v>629</v>
      </c>
      <c r="X4" s="336">
        <f>IF(Cklst_Style=10,AE4,IF(R4=1,1,0))</f>
        <v>0</v>
      </c>
      <c r="Y4" s="332">
        <f>IF(Cklst_Style=10,AG4,IF(OR(R4=1,R4=2),1,0))</f>
        <v>0</v>
      </c>
      <c r="Z4" s="337" t="s">
        <v>630</v>
      </c>
      <c r="AC4" s="338"/>
      <c r="AD4" s="330" t="s">
        <v>629</v>
      </c>
      <c r="AE4" s="332">
        <f>AE3</f>
        <v>0</v>
      </c>
      <c r="AF4" s="332">
        <f>AE3+AF3</f>
        <v>0</v>
      </c>
      <c r="AG4" s="332">
        <f>IF(AE3+AF3=AG3,1,0)</f>
        <v>0</v>
      </c>
      <c r="AH4" s="337" t="s">
        <v>630</v>
      </c>
      <c r="AI4" s="338"/>
      <c r="AJ4" s="338"/>
      <c r="AK4" s="338"/>
      <c r="AL4" s="338"/>
      <c r="AM4" s="320"/>
      <c r="AN4" s="320"/>
      <c r="AO4" s="322"/>
      <c r="AP4" s="322"/>
      <c r="AQ4" s="322"/>
      <c r="AR4" s="320"/>
      <c r="AS4" s="320"/>
      <c r="AT4" s="320"/>
      <c r="AU4" s="320"/>
      <c r="AV4" s="320"/>
      <c r="AW4" s="320"/>
      <c r="AX4" s="320"/>
      <c r="AY4" s="320"/>
      <c r="AZ4" s="320"/>
      <c r="BA4" s="320"/>
      <c r="BB4" s="320"/>
      <c r="BC4" s="320"/>
      <c r="BD4" s="320"/>
      <c r="BE4" s="320"/>
      <c r="BF4" s="322" t="str">
        <f>MID(TOPIC_Title,LEN(TOPIC_Title)-12,12)</f>
        <v>FT" QUESTION</v>
      </c>
      <c r="BG4" s="320"/>
      <c r="BH4" s="320"/>
      <c r="BI4" s="323"/>
      <c r="BJ4" s="323"/>
      <c r="BK4" s="323"/>
      <c r="BL4" s="323"/>
      <c r="BM4" s="323"/>
      <c r="BN4" s="323"/>
      <c r="BO4" s="323"/>
      <c r="BP4" s="323"/>
      <c r="BQ4" s="323"/>
      <c r="BR4" s="323"/>
      <c r="BS4" s="323"/>
      <c r="BT4" s="323"/>
      <c r="BU4" s="323"/>
      <c r="BV4" s="323"/>
      <c r="BW4" s="323"/>
      <c r="BX4" s="323"/>
      <c r="BY4" s="323"/>
      <c r="BZ4" s="323"/>
      <c r="CA4" s="323"/>
      <c r="CB4" s="323"/>
      <c r="CC4" s="323"/>
      <c r="CD4" s="323"/>
      <c r="CE4" s="323"/>
      <c r="CF4" s="323"/>
      <c r="CG4" s="323"/>
      <c r="CH4" s="323"/>
      <c r="CI4" s="323"/>
      <c r="CJ4" s="323"/>
      <c r="CK4" s="323"/>
      <c r="CL4" s="323"/>
      <c r="CM4" s="323"/>
      <c r="CN4" s="323"/>
      <c r="CO4" s="323"/>
      <c r="CP4" s="323"/>
      <c r="CQ4" s="323"/>
      <c r="CR4" s="323"/>
      <c r="CS4" s="323"/>
      <c r="CT4" s="323"/>
      <c r="CU4" s="323"/>
      <c r="CV4" s="323"/>
      <c r="CW4" s="323"/>
      <c r="CX4" s="323"/>
      <c r="CY4" s="323"/>
      <c r="CZ4" s="323"/>
      <c r="DA4" s="323"/>
      <c r="DB4" s="323"/>
      <c r="DC4" s="323"/>
      <c r="DD4" s="323"/>
      <c r="DE4" s="323"/>
      <c r="DF4" s="323"/>
      <c r="DG4" s="323"/>
      <c r="DH4" s="323"/>
      <c r="DI4" s="323"/>
      <c r="DJ4" s="323"/>
      <c r="DK4" s="323"/>
      <c r="DL4" s="323"/>
      <c r="DM4" s="323"/>
      <c r="DN4" s="323"/>
      <c r="DO4" s="323"/>
      <c r="DP4" s="323"/>
      <c r="DQ4" s="323"/>
      <c r="DR4" s="323"/>
      <c r="DS4" s="323"/>
      <c r="DT4" s="323"/>
      <c r="DU4" s="323"/>
      <c r="DV4" s="323"/>
      <c r="DW4" s="323"/>
      <c r="DX4" s="323"/>
      <c r="DY4" s="323"/>
      <c r="DZ4" s="323"/>
      <c r="EA4" s="323"/>
      <c r="EB4" s="323"/>
      <c r="EC4" s="323"/>
      <c r="ED4" s="323"/>
      <c r="EE4" s="323"/>
      <c r="EF4" s="323"/>
      <c r="EG4" s="323"/>
      <c r="EH4" s="323"/>
      <c r="EI4" s="323"/>
      <c r="EJ4" s="323"/>
      <c r="EK4" s="323"/>
      <c r="EL4" s="323"/>
      <c r="EM4" s="323"/>
      <c r="EN4" s="323"/>
      <c r="EO4" s="323"/>
      <c r="EP4" s="323"/>
      <c r="EQ4" s="323"/>
      <c r="ER4" s="323"/>
      <c r="ES4" s="323"/>
      <c r="ET4" s="323"/>
      <c r="EU4" s="323"/>
      <c r="EV4" s="323"/>
      <c r="EW4" s="323"/>
      <c r="EX4" s="323"/>
      <c r="EY4" s="323"/>
      <c r="EZ4" s="323"/>
      <c r="FA4" s="323"/>
      <c r="FB4" s="323"/>
      <c r="FC4" s="323"/>
      <c r="FD4" s="323"/>
      <c r="FE4" s="323"/>
      <c r="FF4" s="322"/>
      <c r="FG4" s="323"/>
      <c r="FH4" s="323"/>
      <c r="FI4" s="323"/>
      <c r="FJ4" s="323"/>
      <c r="FK4" s="323"/>
      <c r="FL4" s="323"/>
    </row>
    <row r="5" spans="1:168" ht="18" customHeight="1" outlineLevel="1" x14ac:dyDescent="0.25">
      <c r="A5" s="319"/>
      <c r="C5" s="339"/>
      <c r="D5" s="645"/>
      <c r="E5" s="645"/>
      <c r="F5" s="645"/>
      <c r="G5" s="645"/>
      <c r="H5" s="645"/>
      <c r="I5" s="645"/>
      <c r="J5" s="645"/>
      <c r="K5" s="340"/>
      <c r="Q5" s="320"/>
      <c r="R5" s="341" t="s">
        <v>631</v>
      </c>
      <c r="S5" s="338" t="s">
        <v>632</v>
      </c>
      <c r="X5" s="342"/>
      <c r="AM5" s="343">
        <f>COUNTA(AM6:AM7)</f>
        <v>0</v>
      </c>
      <c r="AN5" s="320"/>
      <c r="AO5" s="322"/>
      <c r="AP5" s="322"/>
      <c r="AQ5" s="322"/>
      <c r="AR5" s="320"/>
      <c r="AS5" s="320"/>
      <c r="AT5" s="320"/>
      <c r="AU5" s="320"/>
      <c r="AV5" s="320"/>
      <c r="AW5" s="320"/>
      <c r="AX5" s="320"/>
      <c r="AY5" s="320"/>
      <c r="AZ5" s="320"/>
      <c r="BA5" s="320"/>
      <c r="BB5" s="320"/>
      <c r="BC5" s="320"/>
      <c r="BD5" s="320"/>
      <c r="BE5" s="320"/>
      <c r="BF5" s="320"/>
      <c r="BG5" s="320"/>
      <c r="BH5" s="320"/>
      <c r="BI5" s="323"/>
      <c r="BJ5" s="323"/>
      <c r="BK5" s="323"/>
      <c r="BL5" s="323"/>
      <c r="BM5" s="323"/>
      <c r="BN5" s="323"/>
      <c r="BO5" s="323"/>
      <c r="BP5" s="323"/>
      <c r="BQ5" s="323"/>
      <c r="BR5" s="323"/>
      <c r="BS5" s="323"/>
      <c r="BT5" s="323"/>
      <c r="BU5" s="323"/>
      <c r="BV5" s="323"/>
      <c r="BW5" s="323"/>
      <c r="BX5" s="323"/>
      <c r="BY5" s="323"/>
      <c r="BZ5" s="323"/>
      <c r="CA5" s="323"/>
      <c r="CB5" s="323"/>
      <c r="CC5" s="323"/>
      <c r="CD5" s="323"/>
      <c r="CE5" s="323"/>
      <c r="CF5" s="323"/>
      <c r="CG5" s="323"/>
      <c r="CH5" s="323"/>
      <c r="CI5" s="323"/>
      <c r="CJ5" s="323"/>
      <c r="CK5" s="323"/>
      <c r="CL5" s="323"/>
      <c r="CM5" s="323"/>
      <c r="CN5" s="323"/>
      <c r="CO5" s="323"/>
      <c r="CP5" s="323"/>
      <c r="CQ5" s="323"/>
      <c r="CR5" s="323"/>
      <c r="CS5" s="323"/>
      <c r="CT5" s="323"/>
      <c r="CU5" s="323"/>
      <c r="CV5" s="323"/>
      <c r="CW5" s="323"/>
      <c r="CX5" s="323"/>
      <c r="CY5" s="323"/>
      <c r="CZ5" s="323"/>
      <c r="DA5" s="323"/>
      <c r="DB5" s="323"/>
      <c r="DC5" s="323"/>
      <c r="DD5" s="323"/>
      <c r="DE5" s="323"/>
      <c r="DF5" s="323"/>
      <c r="DG5" s="323"/>
      <c r="DH5" s="323"/>
      <c r="DI5" s="323"/>
      <c r="DJ5" s="323"/>
      <c r="DK5" s="323"/>
      <c r="DL5" s="323"/>
      <c r="DM5" s="323"/>
      <c r="DN5" s="323"/>
      <c r="DO5" s="323"/>
      <c r="DP5" s="323"/>
      <c r="DQ5" s="323"/>
      <c r="DR5" s="323"/>
      <c r="DS5" s="323"/>
      <c r="DT5" s="323"/>
      <c r="DU5" s="323"/>
      <c r="DV5" s="323"/>
      <c r="DW5" s="323"/>
      <c r="DX5" s="323"/>
      <c r="DY5" s="323"/>
      <c r="DZ5" s="323"/>
      <c r="EA5" s="323"/>
      <c r="EB5" s="323"/>
      <c r="EC5" s="323"/>
      <c r="ED5" s="323"/>
      <c r="EE5" s="323"/>
      <c r="EF5" s="323"/>
      <c r="EG5" s="323"/>
      <c r="EH5" s="323"/>
      <c r="EI5" s="323"/>
      <c r="EJ5" s="323"/>
      <c r="EK5" s="323"/>
      <c r="EL5" s="323"/>
      <c r="EM5" s="323"/>
      <c r="EN5" s="323"/>
      <c r="EO5" s="323"/>
      <c r="EP5" s="323"/>
      <c r="EQ5" s="323"/>
      <c r="ER5" s="323"/>
      <c r="ES5" s="323"/>
      <c r="ET5" s="323"/>
      <c r="EU5" s="323"/>
      <c r="EV5" s="323"/>
      <c r="EW5" s="323"/>
      <c r="EX5" s="323"/>
      <c r="EY5" s="323"/>
      <c r="EZ5" s="323"/>
      <c r="FA5" s="323"/>
      <c r="FB5" s="323"/>
      <c r="FC5" s="323"/>
      <c r="FD5" s="323"/>
      <c r="FE5" s="323"/>
      <c r="FF5" s="322"/>
      <c r="FG5" s="323"/>
      <c r="FH5" s="323"/>
      <c r="FI5" s="323"/>
      <c r="FJ5" s="323"/>
      <c r="FK5" s="323"/>
      <c r="FL5" s="323"/>
    </row>
    <row r="6" spans="1:168" ht="25.5" customHeight="1" outlineLevel="1" x14ac:dyDescent="0.25">
      <c r="A6" s="326" t="s">
        <v>546</v>
      </c>
      <c r="B6" s="344">
        <v>1</v>
      </c>
      <c r="C6" s="339"/>
      <c r="D6" s="635" t="s">
        <v>851</v>
      </c>
      <c r="E6" s="635"/>
      <c r="F6" s="635"/>
      <c r="G6" s="635"/>
      <c r="H6" s="635"/>
      <c r="I6" s="635"/>
      <c r="J6" s="635"/>
      <c r="K6" s="340"/>
      <c r="Q6" s="320"/>
      <c r="R6" s="341" t="s">
        <v>634</v>
      </c>
      <c r="S6" s="338" t="s">
        <v>635</v>
      </c>
      <c r="X6" s="345"/>
      <c r="AM6" s="320"/>
      <c r="AN6" s="346" t="str">
        <f>D6</f>
        <v>"Soft" questions are questions that are deemed important, but that are not defined as a "Requirement" in QRS Practices.
POA numbering in this Topic is for convenience only and should not be confused with a specific QRS requirement.</v>
      </c>
      <c r="AO6" s="322"/>
      <c r="AP6" s="322"/>
      <c r="AQ6" s="322"/>
      <c r="AR6" s="320"/>
      <c r="AS6" s="320"/>
      <c r="AT6" s="320"/>
      <c r="AU6" s="320"/>
      <c r="AV6" s="320"/>
      <c r="AW6" s="320"/>
      <c r="AX6" s="320"/>
      <c r="AY6" s="320"/>
      <c r="AZ6" s="320"/>
      <c r="BA6" s="320"/>
      <c r="BB6" s="320"/>
      <c r="BC6" s="320"/>
      <c r="BD6" s="320"/>
      <c r="BE6" s="320"/>
      <c r="BF6" s="320"/>
      <c r="BG6" s="320"/>
      <c r="BH6" s="320"/>
      <c r="BI6" s="323"/>
      <c r="BJ6" s="323"/>
      <c r="BK6" s="323"/>
      <c r="BL6" s="323"/>
      <c r="BM6" s="323"/>
      <c r="BN6" s="323"/>
      <c r="BO6" s="323"/>
      <c r="BP6" s="323"/>
      <c r="BQ6" s="323"/>
      <c r="BR6" s="323"/>
      <c r="BS6" s="323"/>
      <c r="BT6" s="323"/>
      <c r="BU6" s="323"/>
      <c r="BV6" s="323"/>
      <c r="BW6" s="323"/>
      <c r="BX6" s="323"/>
      <c r="BY6" s="323"/>
      <c r="BZ6" s="323"/>
      <c r="CA6" s="323"/>
      <c r="CB6" s="323"/>
      <c r="CC6" s="323"/>
      <c r="CD6" s="323"/>
      <c r="CE6" s="323"/>
      <c r="CF6" s="323"/>
      <c r="CG6" s="323"/>
      <c r="CH6" s="323"/>
      <c r="CI6" s="323"/>
      <c r="CJ6" s="323"/>
      <c r="CK6" s="323"/>
      <c r="CL6" s="323"/>
      <c r="CM6" s="323"/>
      <c r="CN6" s="323"/>
      <c r="CO6" s="323"/>
      <c r="CP6" s="323"/>
      <c r="CQ6" s="323"/>
      <c r="CR6" s="323"/>
      <c r="CS6" s="323"/>
      <c r="CT6" s="323"/>
      <c r="CU6" s="323"/>
      <c r="CV6" s="323"/>
      <c r="CW6" s="323"/>
      <c r="CX6" s="323"/>
      <c r="CY6" s="323"/>
      <c r="CZ6" s="323"/>
      <c r="DA6" s="323"/>
      <c r="DB6" s="323"/>
      <c r="DC6" s="323"/>
      <c r="DD6" s="323"/>
      <c r="DE6" s="323"/>
      <c r="DF6" s="323"/>
      <c r="DG6" s="323"/>
      <c r="DH6" s="323"/>
      <c r="DI6" s="323"/>
      <c r="DJ6" s="323"/>
      <c r="DK6" s="323"/>
      <c r="DL6" s="323"/>
      <c r="DM6" s="323"/>
      <c r="DN6" s="323"/>
      <c r="DO6" s="323"/>
      <c r="DP6" s="323"/>
      <c r="DQ6" s="323"/>
      <c r="DR6" s="323"/>
      <c r="DS6" s="323"/>
      <c r="DT6" s="323"/>
      <c r="DU6" s="323"/>
      <c r="DV6" s="323"/>
      <c r="DW6" s="323"/>
      <c r="DX6" s="323"/>
      <c r="DY6" s="323"/>
      <c r="DZ6" s="323"/>
      <c r="EA6" s="323"/>
      <c r="EB6" s="323"/>
      <c r="EC6" s="323"/>
      <c r="ED6" s="323"/>
      <c r="EE6" s="323"/>
      <c r="EF6" s="323"/>
      <c r="EG6" s="323"/>
      <c r="EH6" s="323"/>
      <c r="EI6" s="323"/>
      <c r="EJ6" s="323"/>
      <c r="EK6" s="323"/>
      <c r="EL6" s="323"/>
      <c r="EM6" s="323"/>
      <c r="EN6" s="323"/>
      <c r="EO6" s="323"/>
      <c r="EP6" s="323"/>
      <c r="EQ6" s="323"/>
      <c r="ER6" s="323"/>
      <c r="ES6" s="323"/>
      <c r="ET6" s="323"/>
      <c r="EU6" s="323"/>
      <c r="EV6" s="323"/>
      <c r="EW6" s="323"/>
      <c r="EX6" s="323"/>
      <c r="EY6" s="323"/>
      <c r="EZ6" s="323"/>
      <c r="FA6" s="323"/>
      <c r="FB6" s="323"/>
      <c r="FC6" s="323"/>
      <c r="FD6" s="323"/>
      <c r="FE6" s="323"/>
      <c r="FF6" s="322"/>
      <c r="FG6" s="323"/>
      <c r="FH6" s="323"/>
      <c r="FI6" s="323"/>
      <c r="FJ6" s="323"/>
      <c r="FK6" s="323"/>
      <c r="FL6" s="323"/>
    </row>
    <row r="7" spans="1:168" ht="13.95" customHeight="1" outlineLevel="1" x14ac:dyDescent="0.25">
      <c r="A7" s="319"/>
      <c r="C7" s="347"/>
      <c r="D7" s="646"/>
      <c r="E7" s="646"/>
      <c r="F7" s="646"/>
      <c r="G7" s="646"/>
      <c r="H7" s="646"/>
      <c r="I7" s="646"/>
      <c r="J7" s="646"/>
      <c r="K7" s="335"/>
      <c r="Q7" s="320"/>
      <c r="R7" s="345"/>
      <c r="X7" s="345"/>
      <c r="AM7" s="320"/>
      <c r="AN7" s="320"/>
      <c r="AO7" s="322"/>
      <c r="AP7" s="322"/>
      <c r="AQ7" s="322"/>
      <c r="AR7" s="320"/>
      <c r="AS7" s="320"/>
      <c r="AT7" s="320"/>
      <c r="AU7" s="320"/>
      <c r="AV7" s="320"/>
      <c r="AW7" s="320"/>
      <c r="AX7" s="320"/>
      <c r="AY7" s="320"/>
      <c r="AZ7" s="320"/>
      <c r="BA7" s="320"/>
      <c r="BB7" s="320"/>
      <c r="BC7" s="320"/>
      <c r="BD7" s="320"/>
      <c r="BE7" s="320"/>
      <c r="BF7" s="320"/>
      <c r="BG7" s="320"/>
      <c r="BH7" s="320"/>
      <c r="BI7" s="323"/>
      <c r="BJ7" s="323"/>
      <c r="BK7" s="323"/>
      <c r="BL7" s="323"/>
      <c r="BM7" s="323"/>
      <c r="BN7" s="323"/>
      <c r="BO7" s="323"/>
      <c r="BP7" s="323"/>
      <c r="BQ7" s="323"/>
      <c r="BR7" s="323"/>
      <c r="BS7" s="323"/>
      <c r="BT7" s="323"/>
      <c r="BU7" s="323"/>
      <c r="BV7" s="323"/>
      <c r="BW7" s="323"/>
      <c r="BX7" s="323"/>
      <c r="BY7" s="323"/>
      <c r="BZ7" s="323"/>
      <c r="CA7" s="323"/>
      <c r="CB7" s="323"/>
      <c r="CC7" s="323"/>
      <c r="CD7" s="323"/>
      <c r="CE7" s="323"/>
      <c r="CF7" s="323"/>
      <c r="CG7" s="323"/>
      <c r="CH7" s="323"/>
      <c r="CI7" s="323"/>
      <c r="CJ7" s="323"/>
      <c r="CK7" s="323"/>
      <c r="CL7" s="323"/>
      <c r="CM7" s="323"/>
      <c r="CN7" s="323"/>
      <c r="CO7" s="323"/>
      <c r="CP7" s="323"/>
      <c r="CQ7" s="323"/>
      <c r="CR7" s="323"/>
      <c r="CS7" s="323"/>
      <c r="CT7" s="323"/>
      <c r="CU7" s="323"/>
      <c r="CV7" s="323"/>
      <c r="CW7" s="323"/>
      <c r="CX7" s="323"/>
      <c r="CY7" s="323"/>
      <c r="CZ7" s="323"/>
      <c r="DA7" s="323"/>
      <c r="DB7" s="323"/>
      <c r="DC7" s="323"/>
      <c r="DD7" s="323"/>
      <c r="DE7" s="323"/>
      <c r="DF7" s="323"/>
      <c r="DG7" s="323"/>
      <c r="DH7" s="323"/>
      <c r="DI7" s="323"/>
      <c r="DJ7" s="323"/>
      <c r="DK7" s="323"/>
      <c r="DL7" s="323"/>
      <c r="DM7" s="323"/>
      <c r="DN7" s="323"/>
      <c r="DO7" s="323"/>
      <c r="DP7" s="323"/>
      <c r="DQ7" s="323"/>
      <c r="DR7" s="323"/>
      <c r="DS7" s="323"/>
      <c r="DT7" s="323"/>
      <c r="DU7" s="323"/>
      <c r="DV7" s="323"/>
      <c r="DW7" s="323"/>
      <c r="DX7" s="323"/>
      <c r="DY7" s="323"/>
      <c r="DZ7" s="323"/>
      <c r="EA7" s="323"/>
      <c r="EB7" s="323"/>
      <c r="EC7" s="323"/>
      <c r="ED7" s="323"/>
      <c r="EE7" s="323"/>
      <c r="EF7" s="323"/>
      <c r="EG7" s="323"/>
      <c r="EH7" s="323"/>
      <c r="EI7" s="323"/>
      <c r="EJ7" s="323"/>
      <c r="EK7" s="323"/>
      <c r="EL7" s="323"/>
      <c r="EM7" s="323"/>
      <c r="EN7" s="323"/>
      <c r="EO7" s="323"/>
      <c r="EP7" s="323"/>
      <c r="EQ7" s="323"/>
      <c r="ER7" s="323"/>
      <c r="ES7" s="323"/>
      <c r="ET7" s="323"/>
      <c r="EU7" s="323"/>
      <c r="EV7" s="323"/>
      <c r="EW7" s="323"/>
      <c r="EX7" s="323"/>
      <c r="EY7" s="323"/>
      <c r="EZ7" s="323"/>
      <c r="FA7" s="323"/>
      <c r="FB7" s="323"/>
      <c r="FC7" s="323"/>
      <c r="FD7" s="323"/>
      <c r="FE7" s="323"/>
      <c r="FF7" s="322"/>
      <c r="FG7" s="323"/>
      <c r="FH7" s="323"/>
      <c r="FI7" s="323"/>
      <c r="FJ7" s="323"/>
      <c r="FK7" s="323"/>
      <c r="FL7" s="323"/>
    </row>
    <row r="8" spans="1:168" ht="15.75" customHeight="1" x14ac:dyDescent="0.25">
      <c r="A8" s="319"/>
      <c r="C8" s="647" t="str">
        <f>"Auditor's Summary of Results for this " &amp; dmyTopic</f>
        <v>Auditor's Summary of Results for this Topic</v>
      </c>
      <c r="D8" s="648"/>
      <c r="E8" s="648"/>
      <c r="F8" s="648"/>
      <c r="G8" s="648"/>
      <c r="H8" s="648"/>
      <c r="I8" s="648"/>
      <c r="J8" s="648"/>
      <c r="K8" s="348"/>
      <c r="Q8" s="320"/>
      <c r="R8" s="345"/>
      <c r="X8" s="345"/>
      <c r="AM8" s="320"/>
      <c r="AN8" s="320"/>
      <c r="AO8" s="322"/>
      <c r="AP8" s="322"/>
      <c r="AQ8" s="322"/>
      <c r="AR8" s="320"/>
      <c r="AS8" s="320"/>
      <c r="AT8" s="320"/>
      <c r="AU8" s="320"/>
      <c r="AV8" s="320"/>
      <c r="AW8" s="320"/>
      <c r="AX8" s="320"/>
      <c r="AY8" s="320"/>
      <c r="AZ8" s="320"/>
      <c r="BA8" s="320"/>
      <c r="BB8" s="320"/>
      <c r="BC8" s="320"/>
      <c r="BD8" s="320"/>
      <c r="BE8" s="320"/>
      <c r="BF8" s="320"/>
      <c r="BG8" s="320"/>
      <c r="BH8" s="320"/>
      <c r="BI8" s="323"/>
      <c r="BJ8" s="323"/>
      <c r="BK8" s="323"/>
      <c r="BL8" s="323"/>
      <c r="BM8" s="323"/>
      <c r="BN8" s="323"/>
      <c r="BO8" s="323"/>
      <c r="BP8" s="323"/>
      <c r="BQ8" s="323"/>
      <c r="BR8" s="323"/>
      <c r="BS8" s="323"/>
      <c r="BT8" s="323"/>
      <c r="BU8" s="323"/>
      <c r="BV8" s="323"/>
      <c r="BW8" s="323"/>
      <c r="BX8" s="323"/>
      <c r="BY8" s="323"/>
      <c r="BZ8" s="323"/>
      <c r="CA8" s="323"/>
      <c r="CB8" s="323"/>
      <c r="CC8" s="323"/>
      <c r="CD8" s="323"/>
      <c r="CE8" s="323"/>
      <c r="CF8" s="323"/>
      <c r="CG8" s="323"/>
      <c r="CH8" s="323"/>
      <c r="CI8" s="323"/>
      <c r="CJ8" s="323"/>
      <c r="CK8" s="323"/>
      <c r="CL8" s="323"/>
      <c r="CM8" s="323"/>
      <c r="CN8" s="323"/>
      <c r="CO8" s="323"/>
      <c r="CP8" s="323"/>
      <c r="CQ8" s="323"/>
      <c r="CR8" s="323"/>
      <c r="CS8" s="323"/>
      <c r="CT8" s="323"/>
      <c r="CU8" s="323"/>
      <c r="CV8" s="323"/>
      <c r="CW8" s="323"/>
      <c r="CX8" s="323"/>
      <c r="CY8" s="323"/>
      <c r="CZ8" s="323"/>
      <c r="DA8" s="323"/>
      <c r="DB8" s="323"/>
      <c r="DC8" s="323"/>
      <c r="DD8" s="323"/>
      <c r="DE8" s="323"/>
      <c r="DF8" s="323"/>
      <c r="DG8" s="323"/>
      <c r="DH8" s="323"/>
      <c r="DI8" s="323"/>
      <c r="DJ8" s="323"/>
      <c r="DK8" s="323"/>
      <c r="DL8" s="323"/>
      <c r="DM8" s="323"/>
      <c r="DN8" s="323"/>
      <c r="DO8" s="323"/>
      <c r="DP8" s="323"/>
      <c r="DQ8" s="323"/>
      <c r="DR8" s="323"/>
      <c r="DS8" s="323"/>
      <c r="DT8" s="323"/>
      <c r="DU8" s="323"/>
      <c r="DV8" s="323"/>
      <c r="DW8" s="323"/>
      <c r="DX8" s="323"/>
      <c r="DY8" s="323"/>
      <c r="DZ8" s="323"/>
      <c r="EA8" s="323"/>
      <c r="EB8" s="323"/>
      <c r="EC8" s="323"/>
      <c r="ED8" s="323"/>
      <c r="EE8" s="323"/>
      <c r="EF8" s="323"/>
      <c r="EG8" s="323"/>
      <c r="EH8" s="323"/>
      <c r="EI8" s="323"/>
      <c r="EJ8" s="323"/>
      <c r="EK8" s="323"/>
      <c r="EL8" s="323"/>
      <c r="EM8" s="323"/>
      <c r="EN8" s="323"/>
      <c r="EO8" s="323"/>
      <c r="EP8" s="323"/>
      <c r="EQ8" s="323"/>
      <c r="ER8" s="323"/>
      <c r="ES8" s="323"/>
      <c r="ET8" s="323"/>
      <c r="EU8" s="323"/>
      <c r="EV8" s="323"/>
      <c r="EW8" s="323"/>
      <c r="EX8" s="323"/>
      <c r="EY8" s="323"/>
      <c r="EZ8" s="323"/>
      <c r="FA8" s="323"/>
      <c r="FB8" s="323"/>
      <c r="FC8" s="323"/>
      <c r="FD8" s="323"/>
      <c r="FE8" s="323"/>
      <c r="FF8" s="322"/>
      <c r="FG8" s="323"/>
      <c r="FH8" s="323"/>
      <c r="FI8" s="323"/>
      <c r="FJ8" s="323"/>
      <c r="FK8" s="323"/>
      <c r="FL8" s="323"/>
    </row>
    <row r="9" spans="1:168" x14ac:dyDescent="0.25">
      <c r="A9" s="319"/>
      <c r="C9" s="349"/>
      <c r="D9" s="649"/>
      <c r="E9" s="649"/>
      <c r="F9" s="649"/>
      <c r="G9" s="649"/>
      <c r="H9" s="649"/>
      <c r="I9" s="649"/>
      <c r="J9" s="649"/>
      <c r="K9" s="340"/>
      <c r="Q9" s="320"/>
      <c r="R9" s="345"/>
      <c r="X9" s="345"/>
      <c r="AM9" s="320"/>
      <c r="AN9" s="320"/>
      <c r="AO9" s="322"/>
      <c r="AP9" s="322"/>
      <c r="AQ9" s="322"/>
      <c r="AR9" s="320"/>
      <c r="AS9" s="320"/>
      <c r="AT9" s="320"/>
      <c r="AU9" s="320"/>
      <c r="AV9" s="320"/>
      <c r="AW9" s="320"/>
      <c r="AX9" s="320"/>
      <c r="AY9" s="320"/>
      <c r="AZ9" s="320"/>
      <c r="BA9" s="320"/>
      <c r="BB9" s="320"/>
      <c r="BC9" s="320"/>
      <c r="BD9" s="320"/>
      <c r="BE9" s="320"/>
      <c r="BF9" s="320"/>
      <c r="BG9" s="320"/>
      <c r="BH9" s="320"/>
      <c r="BI9" s="323"/>
      <c r="BJ9" s="323"/>
      <c r="BK9" s="323"/>
      <c r="BL9" s="323"/>
      <c r="BM9" s="323"/>
      <c r="BN9" s="323"/>
      <c r="BO9" s="323"/>
      <c r="BP9" s="323"/>
      <c r="BQ9" s="323"/>
      <c r="BR9" s="323"/>
      <c r="BS9" s="323"/>
      <c r="BT9" s="323"/>
      <c r="BU9" s="323"/>
      <c r="BV9" s="323"/>
      <c r="BW9" s="323"/>
      <c r="BX9" s="323"/>
      <c r="BY9" s="323"/>
      <c r="BZ9" s="323"/>
      <c r="CA9" s="323"/>
      <c r="CB9" s="323"/>
      <c r="CC9" s="323"/>
      <c r="CD9" s="323"/>
      <c r="CE9" s="323"/>
      <c r="CF9" s="323"/>
      <c r="CG9" s="323"/>
      <c r="CH9" s="323"/>
      <c r="CI9" s="323"/>
      <c r="CJ9" s="323"/>
      <c r="CK9" s="323"/>
      <c r="CL9" s="323"/>
      <c r="CM9" s="323"/>
      <c r="CN9" s="323"/>
      <c r="CO9" s="323"/>
      <c r="CP9" s="323"/>
      <c r="CQ9" s="323"/>
      <c r="CR9" s="323"/>
      <c r="CS9" s="323"/>
      <c r="CT9" s="323"/>
      <c r="CU9" s="323"/>
      <c r="CV9" s="323"/>
      <c r="CW9" s="323"/>
      <c r="CX9" s="323"/>
      <c r="CY9" s="323"/>
      <c r="CZ9" s="323"/>
      <c r="DA9" s="323"/>
      <c r="DB9" s="323"/>
      <c r="DC9" s="323"/>
      <c r="DD9" s="323"/>
      <c r="DE9" s="323"/>
      <c r="DF9" s="323"/>
      <c r="DG9" s="323"/>
      <c r="DH9" s="323"/>
      <c r="DI9" s="323"/>
      <c r="DJ9" s="323"/>
      <c r="DK9" s="323"/>
      <c r="DL9" s="323"/>
      <c r="DM9" s="323"/>
      <c r="DN9" s="323"/>
      <c r="DO9" s="323"/>
      <c r="DP9" s="323"/>
      <c r="DQ9" s="323"/>
      <c r="DR9" s="323"/>
      <c r="DS9" s="323"/>
      <c r="DT9" s="323"/>
      <c r="DU9" s="323"/>
      <c r="DV9" s="323"/>
      <c r="DW9" s="323"/>
      <c r="DX9" s="323"/>
      <c r="DY9" s="323"/>
      <c r="DZ9" s="323"/>
      <c r="EA9" s="323"/>
      <c r="EB9" s="323"/>
      <c r="EC9" s="323"/>
      <c r="ED9" s="323"/>
      <c r="EE9" s="323"/>
      <c r="EF9" s="323"/>
      <c r="EG9" s="323"/>
      <c r="EH9" s="323"/>
      <c r="EI9" s="323"/>
      <c r="EJ9" s="323"/>
      <c r="EK9" s="323"/>
      <c r="EL9" s="323"/>
      <c r="EM9" s="323"/>
      <c r="EN9" s="323"/>
      <c r="EO9" s="323"/>
      <c r="EP9" s="323"/>
      <c r="EQ9" s="323"/>
      <c r="ER9" s="323"/>
      <c r="ES9" s="323"/>
      <c r="ET9" s="323"/>
      <c r="EU9" s="323"/>
      <c r="EV9" s="323"/>
      <c r="EW9" s="323"/>
      <c r="EX9" s="323"/>
      <c r="EY9" s="323"/>
      <c r="EZ9" s="323"/>
      <c r="FA9" s="323"/>
      <c r="FB9" s="323"/>
      <c r="FC9" s="323"/>
      <c r="FD9" s="323"/>
      <c r="FE9" s="323"/>
      <c r="FF9" s="322"/>
      <c r="FG9" s="323"/>
      <c r="FH9" s="323"/>
      <c r="FI9" s="323"/>
      <c r="FJ9" s="323"/>
      <c r="FK9" s="323"/>
      <c r="FL9" s="323"/>
    </row>
    <row r="10" spans="1:168" ht="12.75" customHeight="1" x14ac:dyDescent="0.25">
      <c r="A10" s="326" t="s">
        <v>546</v>
      </c>
      <c r="B10" s="344">
        <v>1</v>
      </c>
      <c r="C10" s="350"/>
      <c r="D10" s="650"/>
      <c r="E10" s="650"/>
      <c r="F10" s="650"/>
      <c r="G10" s="650"/>
      <c r="H10" s="650"/>
      <c r="I10" s="650"/>
      <c r="J10" s="650"/>
      <c r="K10" s="340"/>
      <c r="Q10" s="320"/>
      <c r="R10" s="345"/>
      <c r="X10" s="345"/>
      <c r="AM10" s="320"/>
      <c r="AN10" s="346">
        <f>D10</f>
        <v>0</v>
      </c>
      <c r="AO10" s="322"/>
      <c r="AP10" s="322"/>
      <c r="AQ10" s="322"/>
      <c r="AR10" s="320"/>
      <c r="AS10" s="320"/>
      <c r="AT10" s="320"/>
      <c r="AU10" s="320"/>
      <c r="AV10" s="320"/>
      <c r="AW10" s="320"/>
      <c r="AX10" s="320"/>
      <c r="AY10" s="320"/>
      <c r="AZ10" s="320"/>
      <c r="BA10" s="320"/>
      <c r="BB10" s="320"/>
      <c r="BC10" s="320"/>
      <c r="BD10" s="320"/>
      <c r="BE10" s="320"/>
      <c r="BF10" s="320"/>
      <c r="BG10" s="320"/>
      <c r="BH10" s="320"/>
      <c r="BI10" s="323"/>
      <c r="BJ10" s="323"/>
      <c r="BK10" s="323"/>
      <c r="BL10" s="323"/>
      <c r="BM10" s="323"/>
      <c r="BN10" s="323"/>
      <c r="BO10" s="323"/>
      <c r="BP10" s="323"/>
      <c r="BQ10" s="323"/>
      <c r="BR10" s="323"/>
      <c r="BS10" s="323"/>
      <c r="BT10" s="323"/>
      <c r="BU10" s="323"/>
      <c r="BV10" s="323"/>
      <c r="BW10" s="323"/>
      <c r="BX10" s="323"/>
      <c r="BY10" s="323"/>
      <c r="BZ10" s="323"/>
      <c r="CA10" s="323"/>
      <c r="CB10" s="323"/>
      <c r="CC10" s="323"/>
      <c r="CD10" s="323"/>
      <c r="CE10" s="323"/>
      <c r="CF10" s="323"/>
      <c r="CG10" s="323"/>
      <c r="CH10" s="323"/>
      <c r="CI10" s="323"/>
      <c r="CJ10" s="323"/>
      <c r="CK10" s="323"/>
      <c r="CL10" s="323"/>
      <c r="CM10" s="323"/>
      <c r="CN10" s="323"/>
      <c r="CO10" s="323"/>
      <c r="CP10" s="323"/>
      <c r="CQ10" s="323"/>
      <c r="CR10" s="323"/>
      <c r="CS10" s="323"/>
      <c r="CT10" s="323"/>
      <c r="CU10" s="323"/>
      <c r="CV10" s="323"/>
      <c r="CW10" s="323"/>
      <c r="CX10" s="323"/>
      <c r="CY10" s="323"/>
      <c r="CZ10" s="323"/>
      <c r="DA10" s="323"/>
      <c r="DB10" s="323"/>
      <c r="DC10" s="323"/>
      <c r="DD10" s="323"/>
      <c r="DE10" s="323"/>
      <c r="DF10" s="323"/>
      <c r="DG10" s="323"/>
      <c r="DH10" s="323"/>
      <c r="DI10" s="323"/>
      <c r="DJ10" s="323"/>
      <c r="DK10" s="323"/>
      <c r="DL10" s="323"/>
      <c r="DM10" s="323"/>
      <c r="DN10" s="323"/>
      <c r="DO10" s="323"/>
      <c r="DP10" s="323"/>
      <c r="DQ10" s="323"/>
      <c r="DR10" s="323"/>
      <c r="DS10" s="323"/>
      <c r="DT10" s="323"/>
      <c r="DU10" s="323"/>
      <c r="DV10" s="323"/>
      <c r="DW10" s="323"/>
      <c r="DX10" s="323"/>
      <c r="DY10" s="323"/>
      <c r="DZ10" s="323"/>
      <c r="EA10" s="323"/>
      <c r="EB10" s="323"/>
      <c r="EC10" s="323"/>
      <c r="ED10" s="323"/>
      <c r="EE10" s="323"/>
      <c r="EF10" s="323"/>
      <c r="EG10" s="323"/>
      <c r="EH10" s="323"/>
      <c r="EI10" s="323"/>
      <c r="EJ10" s="323"/>
      <c r="EK10" s="323"/>
      <c r="EL10" s="323"/>
      <c r="EM10" s="323"/>
      <c r="EN10" s="323"/>
      <c r="EO10" s="323"/>
      <c r="EP10" s="323"/>
      <c r="EQ10" s="323"/>
      <c r="ER10" s="323"/>
      <c r="ES10" s="323"/>
      <c r="ET10" s="323"/>
      <c r="EU10" s="323"/>
      <c r="EV10" s="323"/>
      <c r="EW10" s="323"/>
      <c r="EX10" s="323"/>
      <c r="EY10" s="323"/>
      <c r="EZ10" s="323"/>
      <c r="FA10" s="323"/>
      <c r="FB10" s="323"/>
      <c r="FC10" s="323"/>
      <c r="FD10" s="323"/>
      <c r="FE10" s="323"/>
      <c r="FF10" s="322"/>
      <c r="FG10" s="323"/>
      <c r="FH10" s="323"/>
      <c r="FI10" s="323"/>
      <c r="FJ10" s="323"/>
      <c r="FK10" s="323"/>
      <c r="FL10" s="323"/>
    </row>
    <row r="11" spans="1:168" ht="13.8" thickBot="1" x14ac:dyDescent="0.3">
      <c r="A11" s="319"/>
      <c r="C11" s="351"/>
      <c r="D11" s="651"/>
      <c r="E11" s="651"/>
      <c r="F11" s="651"/>
      <c r="G11" s="651"/>
      <c r="H11" s="651"/>
      <c r="I11" s="651"/>
      <c r="J11" s="651"/>
      <c r="K11" s="335"/>
      <c r="Q11" s="320"/>
      <c r="R11" s="352"/>
      <c r="X11" s="353" t="s">
        <v>636</v>
      </c>
      <c r="Y11" s="338" t="s">
        <v>637</v>
      </c>
      <c r="Z11" s="338" t="s">
        <v>297</v>
      </c>
      <c r="AA11" s="338" t="s">
        <v>291</v>
      </c>
      <c r="AB11" s="338" t="s">
        <v>638</v>
      </c>
      <c r="AC11" s="338" t="s">
        <v>639</v>
      </c>
      <c r="AD11" s="338"/>
      <c r="AE11" s="338"/>
      <c r="AF11" s="338"/>
      <c r="AG11" s="338"/>
      <c r="AH11" s="338"/>
      <c r="AI11" s="338"/>
      <c r="AJ11" s="338"/>
      <c r="AK11" s="338"/>
      <c r="AL11" s="338"/>
      <c r="AM11" s="320"/>
      <c r="AN11" s="320"/>
      <c r="AO11" s="322"/>
      <c r="AP11" s="322"/>
      <c r="AQ11" s="322"/>
      <c r="AR11" s="320"/>
      <c r="AS11" s="320"/>
      <c r="AT11" s="320"/>
      <c r="AU11" s="320"/>
      <c r="AV11" s="320"/>
      <c r="AW11" s="320"/>
      <c r="AX11" s="320"/>
      <c r="AY11" s="320"/>
      <c r="AZ11" s="320"/>
      <c r="BA11" s="320"/>
      <c r="BB11" s="320"/>
      <c r="BC11" s="320"/>
      <c r="BD11" s="320"/>
      <c r="BE11" s="320"/>
      <c r="BF11" s="320"/>
      <c r="BG11" s="320"/>
      <c r="BH11" s="320"/>
      <c r="BI11" s="323"/>
      <c r="BJ11" s="323"/>
      <c r="BK11" s="323"/>
      <c r="BL11" s="323"/>
      <c r="BM11" s="323"/>
      <c r="BN11" s="323"/>
      <c r="BO11" s="323"/>
      <c r="BP11" s="323"/>
      <c r="BQ11" s="323"/>
      <c r="BR11" s="323"/>
      <c r="BS11" s="323"/>
      <c r="BT11" s="323"/>
      <c r="BU11" s="323"/>
      <c r="BV11" s="323"/>
      <c r="BW11" s="323"/>
      <c r="BX11" s="323"/>
      <c r="BY11" s="323"/>
      <c r="BZ11" s="323"/>
      <c r="CA11" s="323"/>
      <c r="CB11" s="323"/>
      <c r="CC11" s="323"/>
      <c r="CD11" s="323"/>
      <c r="CE11" s="323"/>
      <c r="CF11" s="323"/>
      <c r="CG11" s="323"/>
      <c r="CH11" s="323"/>
      <c r="CI11" s="323"/>
      <c r="CJ11" s="323"/>
      <c r="CK11" s="323"/>
      <c r="CL11" s="323"/>
      <c r="CM11" s="323"/>
      <c r="CN11" s="323"/>
      <c r="CO11" s="323"/>
      <c r="CP11" s="323"/>
      <c r="CQ11" s="323"/>
      <c r="CR11" s="323"/>
      <c r="CS11" s="323"/>
      <c r="CT11" s="323"/>
      <c r="CU11" s="323"/>
      <c r="CV11" s="323"/>
      <c r="CW11" s="323"/>
      <c r="CX11" s="323"/>
      <c r="CY11" s="323"/>
      <c r="CZ11" s="323"/>
      <c r="DA11" s="323"/>
      <c r="DB11" s="323"/>
      <c r="DC11" s="323"/>
      <c r="DD11" s="323"/>
      <c r="DE11" s="323"/>
      <c r="DF11" s="323"/>
      <c r="DG11" s="323"/>
      <c r="DH11" s="323"/>
      <c r="DI11" s="323"/>
      <c r="DJ11" s="323"/>
      <c r="DK11" s="323"/>
      <c r="DL11" s="323"/>
      <c r="DM11" s="323"/>
      <c r="DN11" s="323"/>
      <c r="DO11" s="323"/>
      <c r="DP11" s="323"/>
      <c r="DQ11" s="323"/>
      <c r="DR11" s="323"/>
      <c r="DS11" s="323"/>
      <c r="DT11" s="323"/>
      <c r="DU11" s="323"/>
      <c r="DV11" s="323"/>
      <c r="DW11" s="323"/>
      <c r="DX11" s="323"/>
      <c r="DY11" s="323"/>
      <c r="DZ11" s="323"/>
      <c r="EA11" s="323"/>
      <c r="EB11" s="323"/>
      <c r="EC11" s="323"/>
      <c r="ED11" s="323"/>
      <c r="EE11" s="323"/>
      <c r="EF11" s="323"/>
      <c r="EG11" s="323"/>
      <c r="EH11" s="323"/>
      <c r="EI11" s="323"/>
      <c r="EJ11" s="323"/>
      <c r="EK11" s="323"/>
      <c r="EL11" s="323"/>
      <c r="EM11" s="323"/>
      <c r="EN11" s="323"/>
      <c r="EO11" s="323"/>
      <c r="EP11" s="323"/>
      <c r="EQ11" s="323"/>
      <c r="ER11" s="323"/>
      <c r="ES11" s="323"/>
      <c r="ET11" s="323"/>
      <c r="EU11" s="323"/>
      <c r="EV11" s="323"/>
      <c r="EW11" s="323"/>
      <c r="EX11" s="323"/>
      <c r="EY11" s="323"/>
      <c r="EZ11" s="323"/>
      <c r="FA11" s="323"/>
      <c r="FB11" s="323"/>
      <c r="FC11" s="323"/>
      <c r="FD11" s="323"/>
      <c r="FE11" s="323"/>
      <c r="FF11" s="322"/>
      <c r="FG11" s="323"/>
      <c r="FH11" s="323"/>
      <c r="FI11" s="323"/>
      <c r="FJ11" s="323"/>
      <c r="FK11" s="323"/>
      <c r="FL11" s="323"/>
    </row>
    <row r="12" spans="1:168" ht="15.75" customHeight="1" thickBot="1" x14ac:dyDescent="0.3">
      <c r="A12" s="354"/>
      <c r="C12" s="637" t="s">
        <v>641</v>
      </c>
      <c r="D12" s="638"/>
      <c r="E12" s="638"/>
      <c r="F12" s="355"/>
      <c r="G12" s="356"/>
      <c r="H12" s="357" t="s">
        <v>297</v>
      </c>
      <c r="I12" s="358" t="s">
        <v>291</v>
      </c>
      <c r="J12" s="359" t="s">
        <v>642</v>
      </c>
      <c r="K12" s="360"/>
      <c r="Q12" s="320"/>
      <c r="R12" s="332" t="s">
        <v>636</v>
      </c>
      <c r="S12" s="331" t="s">
        <v>637</v>
      </c>
      <c r="T12" s="331" t="s">
        <v>297</v>
      </c>
      <c r="U12" s="331" t="s">
        <v>291</v>
      </c>
      <c r="V12" s="331" t="s">
        <v>638</v>
      </c>
      <c r="W12" s="337"/>
      <c r="X12" s="332">
        <f t="shared" ref="X12:AC12" si="0">SUM(X13:X16)</f>
        <v>0</v>
      </c>
      <c r="Y12" s="332">
        <f t="shared" si="0"/>
        <v>0</v>
      </c>
      <c r="Z12" s="332">
        <f t="shared" si="0"/>
        <v>0</v>
      </c>
      <c r="AA12" s="332">
        <f t="shared" si="0"/>
        <v>0</v>
      </c>
      <c r="AB12" s="332">
        <f t="shared" si="0"/>
        <v>0</v>
      </c>
      <c r="AC12" s="332">
        <f t="shared" si="0"/>
        <v>0</v>
      </c>
      <c r="AD12" s="333"/>
      <c r="AE12" s="333"/>
      <c r="AF12" s="333"/>
      <c r="AG12" s="333"/>
      <c r="AH12" s="333"/>
      <c r="AI12" s="333"/>
      <c r="AJ12" s="333"/>
      <c r="AK12" s="333"/>
      <c r="AL12" s="333"/>
      <c r="AM12" s="320"/>
      <c r="AN12" s="320"/>
      <c r="AO12" s="324" t="s">
        <v>643</v>
      </c>
      <c r="AP12" s="324" t="s">
        <v>644</v>
      </c>
      <c r="AQ12" s="324" t="s">
        <v>645</v>
      </c>
      <c r="AR12" s="361" t="s">
        <v>646</v>
      </c>
      <c r="AS12" s="361" t="s">
        <v>320</v>
      </c>
      <c r="AT12" s="361" t="s">
        <v>647</v>
      </c>
      <c r="AU12" s="320"/>
      <c r="AV12" s="320" t="s">
        <v>719</v>
      </c>
      <c r="AW12" s="320"/>
      <c r="AX12" s="320"/>
      <c r="AY12" s="320"/>
      <c r="AZ12" s="320"/>
      <c r="BA12" s="320"/>
      <c r="BB12" s="320"/>
      <c r="BC12" s="320"/>
      <c r="BD12" s="320"/>
      <c r="BE12" s="320"/>
      <c r="BF12" s="320"/>
      <c r="BG12" s="320"/>
      <c r="BH12" s="320"/>
      <c r="BI12" s="323"/>
      <c r="BJ12" s="323"/>
      <c r="BK12" s="323"/>
      <c r="BL12" s="323"/>
      <c r="BM12" s="323"/>
      <c r="BN12" s="323"/>
      <c r="BO12" s="323"/>
      <c r="BP12" s="323"/>
      <c r="BQ12" s="323"/>
      <c r="BR12" s="323"/>
      <c r="BS12" s="323"/>
      <c r="BT12" s="323"/>
      <c r="BU12" s="323"/>
      <c r="BV12" s="323"/>
      <c r="BW12" s="323"/>
      <c r="BX12" s="323"/>
      <c r="BY12" s="323"/>
      <c r="BZ12" s="323"/>
      <c r="CA12" s="323"/>
      <c r="CB12" s="323"/>
      <c r="CC12" s="323"/>
      <c r="CD12" s="323"/>
      <c r="CE12" s="323"/>
      <c r="CF12" s="323"/>
      <c r="CG12" s="323"/>
      <c r="CH12" s="323"/>
      <c r="CI12" s="323"/>
      <c r="CJ12" s="323"/>
      <c r="CK12" s="323"/>
      <c r="CL12" s="323"/>
      <c r="CM12" s="323"/>
      <c r="CN12" s="323"/>
      <c r="CO12" s="323"/>
      <c r="CP12" s="323"/>
      <c r="CQ12" s="323"/>
      <c r="CR12" s="323"/>
      <c r="CS12" s="323"/>
      <c r="CT12" s="323"/>
      <c r="CU12" s="323"/>
      <c r="CV12" s="323"/>
      <c r="CW12" s="323"/>
      <c r="CX12" s="323"/>
      <c r="CY12" s="323"/>
      <c r="CZ12" s="323"/>
      <c r="DA12" s="323"/>
      <c r="DB12" s="323"/>
      <c r="DC12" s="323"/>
      <c r="DD12" s="323"/>
      <c r="DE12" s="323"/>
      <c r="DF12" s="323"/>
      <c r="DG12" s="323"/>
      <c r="DH12" s="323"/>
      <c r="DI12" s="323"/>
      <c r="DJ12" s="323"/>
      <c r="DK12" s="323"/>
      <c r="DL12" s="323"/>
      <c r="DM12" s="323"/>
      <c r="DN12" s="323"/>
      <c r="DO12" s="323"/>
      <c r="DP12" s="323"/>
      <c r="DQ12" s="323"/>
      <c r="DR12" s="323"/>
      <c r="DS12" s="323"/>
      <c r="DT12" s="323"/>
      <c r="DU12" s="323"/>
      <c r="DV12" s="323"/>
      <c r="DW12" s="323"/>
      <c r="DX12" s="323"/>
      <c r="DY12" s="323"/>
      <c r="DZ12" s="323"/>
      <c r="EA12" s="323"/>
      <c r="EB12" s="323"/>
      <c r="EC12" s="323"/>
      <c r="ED12" s="323"/>
      <c r="EE12" s="323"/>
      <c r="EF12" s="323"/>
      <c r="EG12" s="323"/>
      <c r="EH12" s="323"/>
      <c r="EI12" s="323"/>
      <c r="EJ12" s="323"/>
      <c r="EK12" s="323"/>
      <c r="EL12" s="323"/>
      <c r="EM12" s="323"/>
      <c r="EN12" s="323"/>
      <c r="EO12" s="323"/>
      <c r="EP12" s="323"/>
      <c r="EQ12" s="323"/>
      <c r="ER12" s="323"/>
      <c r="ES12" s="323"/>
      <c r="ET12" s="323"/>
      <c r="EU12" s="323"/>
      <c r="EV12" s="323"/>
      <c r="EW12" s="323"/>
      <c r="EX12" s="323"/>
      <c r="EY12" s="323"/>
      <c r="EZ12" s="323"/>
      <c r="FA12" s="323"/>
      <c r="FB12" s="323"/>
      <c r="FC12" s="323"/>
      <c r="FD12" s="323"/>
      <c r="FE12" s="323"/>
      <c r="FF12" s="322"/>
      <c r="FG12" s="323"/>
      <c r="FH12" s="323"/>
      <c r="FI12" s="323"/>
      <c r="FJ12" s="323"/>
      <c r="FK12" s="323"/>
      <c r="FL12" s="323"/>
    </row>
    <row r="13" spans="1:168" ht="13.95" customHeight="1" x14ac:dyDescent="0.25">
      <c r="A13" s="326"/>
      <c r="C13" s="362"/>
      <c r="D13" s="363"/>
      <c r="E13" s="364"/>
      <c r="F13" s="365"/>
      <c r="G13" s="328"/>
      <c r="H13" s="366"/>
      <c r="I13" s="367"/>
      <c r="J13" s="365"/>
      <c r="K13" s="328"/>
      <c r="Q13" s="320"/>
      <c r="R13" s="368"/>
      <c r="S13" s="345"/>
      <c r="T13" s="345"/>
      <c r="U13" s="345"/>
      <c r="V13" s="369"/>
      <c r="W13" s="337"/>
      <c r="X13" s="368"/>
      <c r="Y13" s="345"/>
      <c r="Z13" s="345"/>
      <c r="AA13" s="345"/>
      <c r="AB13" s="345"/>
      <c r="AC13" s="370"/>
      <c r="AD13" s="345"/>
      <c r="AE13" s="345"/>
      <c r="AF13" s="345"/>
      <c r="AG13" s="345"/>
      <c r="AH13" s="345"/>
      <c r="AI13" s="345"/>
      <c r="AJ13" s="345"/>
      <c r="AK13" s="345"/>
      <c r="AL13" s="345"/>
      <c r="AM13" s="320"/>
      <c r="AN13" s="320"/>
      <c r="AO13" s="322"/>
      <c r="AP13" s="322"/>
      <c r="AQ13" s="322"/>
      <c r="AR13" s="320"/>
      <c r="AS13" s="320"/>
      <c r="AT13" s="320"/>
      <c r="AU13" s="320"/>
      <c r="AV13" s="320"/>
      <c r="AW13" s="320"/>
      <c r="AX13" s="320"/>
      <c r="AY13" s="320"/>
      <c r="AZ13" s="320"/>
      <c r="BA13" s="320"/>
      <c r="BB13" s="320"/>
      <c r="BC13" s="320"/>
      <c r="BD13" s="320"/>
      <c r="BE13" s="320"/>
      <c r="BF13" s="320"/>
      <c r="BG13" s="320"/>
      <c r="BH13" s="320"/>
      <c r="BI13" s="323"/>
      <c r="BJ13" s="323"/>
      <c r="BK13" s="323"/>
      <c r="BL13" s="323"/>
      <c r="BM13" s="323"/>
      <c r="BN13" s="323"/>
      <c r="BO13" s="323"/>
      <c r="BP13" s="323"/>
      <c r="BQ13" s="323"/>
      <c r="BR13" s="323"/>
      <c r="BS13" s="323"/>
      <c r="BT13" s="323"/>
      <c r="BU13" s="323"/>
      <c r="BV13" s="323"/>
      <c r="BW13" s="323"/>
      <c r="BX13" s="323"/>
      <c r="BY13" s="323"/>
      <c r="BZ13" s="323"/>
      <c r="CA13" s="323"/>
      <c r="CB13" s="323"/>
      <c r="CC13" s="323"/>
      <c r="CD13" s="323"/>
      <c r="CE13" s="323"/>
      <c r="CF13" s="323"/>
      <c r="CG13" s="323"/>
      <c r="CH13" s="323"/>
      <c r="CI13" s="323"/>
      <c r="CJ13" s="323"/>
      <c r="CK13" s="323"/>
      <c r="CL13" s="323"/>
      <c r="CM13" s="323"/>
      <c r="CN13" s="323"/>
      <c r="CO13" s="323"/>
      <c r="CP13" s="323"/>
      <c r="CQ13" s="323"/>
      <c r="CR13" s="323"/>
      <c r="CS13" s="323"/>
      <c r="CT13" s="323"/>
      <c r="CU13" s="323"/>
      <c r="CV13" s="323"/>
      <c r="CW13" s="323"/>
      <c r="CX13" s="323"/>
      <c r="CY13" s="323"/>
      <c r="CZ13" s="323"/>
      <c r="DA13" s="323"/>
      <c r="DB13" s="323"/>
      <c r="DC13" s="323"/>
      <c r="DD13" s="323"/>
      <c r="DE13" s="323"/>
      <c r="DF13" s="323"/>
      <c r="DG13" s="323"/>
      <c r="DH13" s="323"/>
      <c r="DI13" s="323"/>
      <c r="DJ13" s="323"/>
      <c r="DK13" s="323"/>
      <c r="DL13" s="323"/>
      <c r="DM13" s="323"/>
      <c r="DN13" s="323"/>
      <c r="DO13" s="323"/>
      <c r="DP13" s="323"/>
      <c r="DQ13" s="323"/>
      <c r="DR13" s="323"/>
      <c r="DS13" s="323"/>
      <c r="DT13" s="323"/>
      <c r="DU13" s="323"/>
      <c r="DV13" s="323"/>
      <c r="DW13" s="323"/>
      <c r="DX13" s="323"/>
      <c r="DY13" s="323"/>
      <c r="DZ13" s="323"/>
      <c r="EA13" s="323"/>
      <c r="EB13" s="323"/>
      <c r="EC13" s="323"/>
      <c r="ED13" s="323"/>
      <c r="EE13" s="323"/>
      <c r="EF13" s="323"/>
      <c r="EG13" s="323"/>
      <c r="EH13" s="323"/>
      <c r="EI13" s="323"/>
      <c r="EJ13" s="323"/>
      <c r="EK13" s="323"/>
      <c r="EL13" s="323"/>
      <c r="EM13" s="323"/>
      <c r="EN13" s="323"/>
      <c r="EO13" s="323"/>
      <c r="EP13" s="323"/>
      <c r="EQ13" s="323"/>
      <c r="ER13" s="323"/>
      <c r="ES13" s="323"/>
      <c r="ET13" s="323"/>
      <c r="EU13" s="323"/>
      <c r="EV13" s="323"/>
      <c r="EW13" s="323"/>
      <c r="EX13" s="323"/>
      <c r="EY13" s="323"/>
      <c r="EZ13" s="323"/>
      <c r="FA13" s="323"/>
      <c r="FB13" s="323"/>
      <c r="FC13" s="323"/>
      <c r="FD13" s="323"/>
      <c r="FE13" s="323"/>
      <c r="FF13" s="322"/>
      <c r="FG13" s="323"/>
      <c r="FH13" s="323"/>
      <c r="FI13" s="323"/>
      <c r="FJ13" s="323"/>
      <c r="FK13" s="323"/>
      <c r="FL13" s="323"/>
    </row>
    <row r="14" spans="1:168" x14ac:dyDescent="0.25">
      <c r="A14" s="326"/>
      <c r="B14" s="344">
        <v>0</v>
      </c>
      <c r="C14" s="362"/>
      <c r="D14" s="363" t="str">
        <f>"No Findings have been identified for this " &amp; dmyTopic &amp; " at this time."</f>
        <v>No Findings have been identified for this Topic at this time.</v>
      </c>
      <c r="E14" s="364"/>
      <c r="G14" s="340"/>
      <c r="H14" s="371"/>
      <c r="I14" s="372"/>
      <c r="K14" s="340"/>
      <c r="Q14" s="320"/>
      <c r="R14" s="368"/>
      <c r="S14" s="345"/>
      <c r="T14" s="345"/>
      <c r="U14" s="345"/>
      <c r="V14" s="369"/>
      <c r="W14" s="337"/>
      <c r="X14" s="368"/>
      <c r="Y14" s="345"/>
      <c r="Z14" s="345"/>
      <c r="AA14" s="345"/>
      <c r="AB14" s="345"/>
      <c r="AC14" s="370"/>
      <c r="AD14" s="345"/>
      <c r="AE14" s="345"/>
      <c r="AF14" s="345"/>
      <c r="AG14" s="345"/>
      <c r="AH14" s="345"/>
      <c r="AI14" s="345"/>
      <c r="AJ14" s="345"/>
      <c r="AK14" s="345"/>
      <c r="AL14" s="345"/>
      <c r="AM14" s="320"/>
      <c r="AN14" s="320"/>
      <c r="AO14" s="322"/>
      <c r="AP14" s="322"/>
      <c r="AQ14" s="322"/>
      <c r="AR14" s="322"/>
      <c r="AS14" s="320"/>
      <c r="AT14" s="322"/>
      <c r="AU14" s="322"/>
      <c r="AV14" s="361"/>
      <c r="AW14" s="320"/>
      <c r="AX14" s="361"/>
      <c r="AY14" s="320"/>
      <c r="AZ14" s="361"/>
      <c r="BA14" s="361"/>
      <c r="BB14" s="361"/>
      <c r="BC14" s="320"/>
      <c r="BD14" s="361"/>
      <c r="BE14" s="320"/>
      <c r="BF14" s="361"/>
      <c r="BG14" s="320"/>
      <c r="BH14" s="320"/>
      <c r="BI14" s="323"/>
      <c r="BJ14" s="323"/>
      <c r="BK14" s="323"/>
      <c r="BL14" s="323"/>
      <c r="BM14" s="323"/>
      <c r="BN14" s="323"/>
      <c r="BO14" s="323"/>
      <c r="BP14" s="323"/>
      <c r="BQ14" s="323"/>
      <c r="BR14" s="323"/>
      <c r="BS14" s="323"/>
      <c r="BT14" s="323"/>
      <c r="BU14" s="323"/>
      <c r="BV14" s="323"/>
      <c r="BW14" s="323"/>
      <c r="BX14" s="323"/>
      <c r="BY14" s="323"/>
      <c r="BZ14" s="323"/>
      <c r="CA14" s="323"/>
      <c r="CB14" s="323"/>
      <c r="CC14" s="323"/>
      <c r="CD14" s="323"/>
      <c r="CE14" s="323"/>
      <c r="CF14" s="323"/>
      <c r="CG14" s="323"/>
      <c r="CH14" s="323"/>
      <c r="CI14" s="323"/>
      <c r="CJ14" s="323"/>
      <c r="CK14" s="323"/>
      <c r="CL14" s="323"/>
      <c r="CM14" s="323"/>
      <c r="CN14" s="323"/>
      <c r="CO14" s="323"/>
      <c r="CP14" s="323"/>
      <c r="CQ14" s="323"/>
      <c r="CR14" s="323"/>
      <c r="CS14" s="323"/>
      <c r="CT14" s="323"/>
      <c r="CU14" s="323"/>
      <c r="CV14" s="323"/>
      <c r="CW14" s="323"/>
      <c r="CX14" s="323"/>
      <c r="CY14" s="323"/>
      <c r="CZ14" s="323"/>
      <c r="DA14" s="323"/>
      <c r="DB14" s="323"/>
      <c r="DC14" s="323"/>
      <c r="DD14" s="323"/>
      <c r="DE14" s="323"/>
      <c r="DF14" s="323"/>
      <c r="DG14" s="323"/>
      <c r="DH14" s="323"/>
      <c r="DI14" s="323"/>
      <c r="DJ14" s="323"/>
      <c r="DK14" s="323"/>
      <c r="DL14" s="323"/>
      <c r="DM14" s="323"/>
      <c r="DN14" s="323"/>
      <c r="DO14" s="323"/>
      <c r="DP14" s="323"/>
      <c r="DQ14" s="323"/>
      <c r="DR14" s="323"/>
      <c r="DS14" s="323"/>
      <c r="DT14" s="323"/>
      <c r="DU14" s="323"/>
      <c r="DV14" s="323"/>
      <c r="DW14" s="323"/>
      <c r="DX14" s="323"/>
      <c r="DY14" s="323"/>
      <c r="DZ14" s="323"/>
      <c r="EA14" s="323"/>
      <c r="EB14" s="323"/>
      <c r="EC14" s="323"/>
      <c r="ED14" s="323"/>
      <c r="EE14" s="323"/>
      <c r="EF14" s="323"/>
      <c r="EG14" s="323"/>
      <c r="EH14" s="323"/>
      <c r="EI14" s="323"/>
      <c r="EJ14" s="323"/>
      <c r="EK14" s="323"/>
      <c r="EL14" s="323"/>
      <c r="EM14" s="323"/>
      <c r="EN14" s="323"/>
      <c r="EO14" s="323"/>
      <c r="EP14" s="323"/>
      <c r="EQ14" s="323"/>
      <c r="ER14" s="323"/>
      <c r="ES14" s="323"/>
      <c r="ET14" s="323"/>
      <c r="EU14" s="323"/>
      <c r="EV14" s="323"/>
      <c r="EW14" s="323"/>
      <c r="EX14" s="323"/>
      <c r="EY14" s="323"/>
      <c r="EZ14" s="323"/>
      <c r="FA14" s="323"/>
      <c r="FB14" s="323"/>
      <c r="FC14" s="323"/>
      <c r="FD14" s="323"/>
      <c r="FE14" s="323"/>
      <c r="FF14" s="322"/>
      <c r="FG14" s="323"/>
      <c r="FH14" s="323"/>
      <c r="FI14" s="323"/>
      <c r="FJ14" s="323"/>
      <c r="FK14" s="323"/>
      <c r="FL14" s="323"/>
    </row>
    <row r="15" spans="1:168" ht="13.8" thickBot="1" x14ac:dyDescent="0.3">
      <c r="A15" s="326"/>
      <c r="C15" s="362"/>
      <c r="D15" s="363"/>
      <c r="E15" s="364"/>
      <c r="F15" s="373"/>
      <c r="G15" s="335"/>
      <c r="H15" s="371"/>
      <c r="I15" s="372"/>
      <c r="K15" s="340"/>
      <c r="Q15" s="320"/>
      <c r="R15" s="368"/>
      <c r="S15" s="345"/>
      <c r="T15" s="345"/>
      <c r="U15" s="345"/>
      <c r="V15" s="369"/>
      <c r="W15" s="337"/>
      <c r="X15" s="368"/>
      <c r="Y15" s="345"/>
      <c r="Z15" s="345"/>
      <c r="AA15" s="345"/>
      <c r="AB15" s="345"/>
      <c r="AC15" s="370"/>
      <c r="AD15" s="345"/>
      <c r="AE15" s="345"/>
      <c r="AF15" s="345"/>
      <c r="AG15" s="345"/>
      <c r="AH15" s="345"/>
      <c r="AI15" s="345"/>
      <c r="AJ15" s="345"/>
      <c r="AK15" s="345"/>
      <c r="AL15" s="345"/>
      <c r="AM15" s="320"/>
      <c r="AN15" s="320"/>
      <c r="AO15" s="322"/>
      <c r="AP15" s="322"/>
      <c r="AQ15" s="322"/>
      <c r="AR15" s="322"/>
      <c r="AS15" s="320"/>
      <c r="AT15" s="322"/>
      <c r="AU15" s="322"/>
      <c r="AV15" s="361"/>
      <c r="AW15" s="320"/>
      <c r="AX15" s="361"/>
      <c r="AY15" s="320"/>
      <c r="AZ15" s="361"/>
      <c r="BA15" s="320"/>
      <c r="BB15" s="361"/>
      <c r="BC15" s="320"/>
      <c r="BD15" s="361"/>
      <c r="BE15" s="320"/>
      <c r="BF15" s="361"/>
      <c r="BG15" s="320"/>
      <c r="BH15" s="320"/>
      <c r="BI15" s="323"/>
      <c r="BJ15" s="323"/>
      <c r="BK15" s="323"/>
      <c r="BL15" s="323"/>
      <c r="BM15" s="323"/>
      <c r="BN15" s="323"/>
      <c r="BO15" s="323"/>
      <c r="BP15" s="323"/>
      <c r="BQ15" s="323"/>
      <c r="BR15" s="323"/>
      <c r="BS15" s="323"/>
      <c r="BT15" s="323"/>
      <c r="BU15" s="323"/>
      <c r="BV15" s="323"/>
      <c r="BW15" s="323"/>
      <c r="BX15" s="323"/>
      <c r="BY15" s="323"/>
      <c r="BZ15" s="323"/>
      <c r="CA15" s="323"/>
      <c r="CB15" s="323"/>
      <c r="CC15" s="323"/>
      <c r="CD15" s="323"/>
      <c r="CE15" s="323"/>
      <c r="CF15" s="323"/>
      <c r="CG15" s="323"/>
      <c r="CH15" s="323"/>
      <c r="CI15" s="323"/>
      <c r="CJ15" s="323"/>
      <c r="CK15" s="323"/>
      <c r="CL15" s="323"/>
      <c r="CM15" s="323"/>
      <c r="CN15" s="323"/>
      <c r="CO15" s="323"/>
      <c r="CP15" s="323"/>
      <c r="CQ15" s="323"/>
      <c r="CR15" s="323"/>
      <c r="CS15" s="323"/>
      <c r="CT15" s="323"/>
      <c r="CU15" s="323"/>
      <c r="CV15" s="323"/>
      <c r="CW15" s="323"/>
      <c r="CX15" s="323"/>
      <c r="CY15" s="323"/>
      <c r="CZ15" s="323"/>
      <c r="DA15" s="323"/>
      <c r="DB15" s="323"/>
      <c r="DC15" s="323"/>
      <c r="DD15" s="323"/>
      <c r="DE15" s="323"/>
      <c r="DF15" s="323"/>
      <c r="DG15" s="323"/>
      <c r="DH15" s="323"/>
      <c r="DI15" s="323"/>
      <c r="DJ15" s="323"/>
      <c r="DK15" s="323"/>
      <c r="DL15" s="323"/>
      <c r="DM15" s="323"/>
      <c r="DN15" s="323"/>
      <c r="DO15" s="323"/>
      <c r="DP15" s="323"/>
      <c r="DQ15" s="323"/>
      <c r="DR15" s="323"/>
      <c r="DS15" s="323"/>
      <c r="DT15" s="323"/>
      <c r="DU15" s="323"/>
      <c r="DV15" s="323"/>
      <c r="DW15" s="323"/>
      <c r="DX15" s="323"/>
      <c r="DY15" s="323"/>
      <c r="DZ15" s="323"/>
      <c r="EA15" s="323"/>
      <c r="EB15" s="323"/>
      <c r="EC15" s="323"/>
      <c r="ED15" s="323"/>
      <c r="EE15" s="323"/>
      <c r="EF15" s="323"/>
      <c r="EG15" s="323"/>
      <c r="EH15" s="323"/>
      <c r="EI15" s="323"/>
      <c r="EJ15" s="323"/>
      <c r="EK15" s="323"/>
      <c r="EL15" s="323"/>
      <c r="EM15" s="323"/>
      <c r="EN15" s="323"/>
      <c r="EO15" s="323"/>
      <c r="EP15" s="323"/>
      <c r="EQ15" s="323"/>
      <c r="ER15" s="323"/>
      <c r="ES15" s="323"/>
      <c r="ET15" s="323"/>
      <c r="EU15" s="323"/>
      <c r="EV15" s="323"/>
      <c r="EW15" s="323"/>
      <c r="EX15" s="323"/>
      <c r="EY15" s="323"/>
      <c r="EZ15" s="323"/>
      <c r="FA15" s="323"/>
      <c r="FB15" s="323"/>
      <c r="FC15" s="323"/>
      <c r="FD15" s="323"/>
      <c r="FE15" s="323"/>
      <c r="FF15" s="322"/>
      <c r="FG15" s="323"/>
      <c r="FH15" s="323"/>
      <c r="FI15" s="323"/>
      <c r="FJ15" s="323"/>
      <c r="FK15" s="323"/>
      <c r="FL15" s="323"/>
    </row>
    <row r="16" spans="1:168" ht="15.75" customHeight="1" thickBot="1" x14ac:dyDescent="0.3">
      <c r="A16" s="354"/>
      <c r="B16" s="374">
        <v>66</v>
      </c>
      <c r="C16" s="647" t="s">
        <v>649</v>
      </c>
      <c r="D16" s="648"/>
      <c r="E16" s="652"/>
      <c r="F16" s="653" t="s">
        <v>650</v>
      </c>
      <c r="G16" s="654"/>
      <c r="H16" s="654"/>
      <c r="I16" s="655"/>
      <c r="J16" s="375" t="s">
        <v>651</v>
      </c>
      <c r="K16" s="376"/>
      <c r="L16" s="376" t="s">
        <v>652</v>
      </c>
      <c r="M16" s="376" t="s">
        <v>653</v>
      </c>
      <c r="N16" s="377" t="s">
        <v>654</v>
      </c>
      <c r="O16" s="377" t="s">
        <v>655</v>
      </c>
      <c r="Q16" s="320"/>
      <c r="R16" s="378"/>
      <c r="S16" s="379"/>
      <c r="T16" s="379"/>
      <c r="U16" s="379"/>
      <c r="V16" s="380"/>
      <c r="W16" s="337"/>
      <c r="X16" s="378"/>
      <c r="Y16" s="379"/>
      <c r="Z16" s="379"/>
      <c r="AA16" s="379"/>
      <c r="AB16" s="380"/>
      <c r="AC16" s="380"/>
      <c r="AE16" s="381" t="s">
        <v>656</v>
      </c>
      <c r="AF16" s="381" t="s">
        <v>657</v>
      </c>
      <c r="AG16" s="381" t="s">
        <v>658</v>
      </c>
      <c r="AH16" s="381" t="s">
        <v>659</v>
      </c>
      <c r="AJ16" s="331" t="s">
        <v>584</v>
      </c>
      <c r="AK16" s="382" t="s">
        <v>660</v>
      </c>
      <c r="AL16" s="383" t="s">
        <v>661</v>
      </c>
      <c r="AM16" s="361"/>
      <c r="AN16" s="320"/>
      <c r="AO16" s="320"/>
      <c r="AP16" s="322"/>
      <c r="AQ16" s="322"/>
      <c r="AR16" s="322"/>
      <c r="AS16" s="320"/>
      <c r="AT16" s="384"/>
      <c r="AU16" s="319" t="str">
        <f t="shared" ref="AU16:AU79" si="1">IF(D16&lt;&gt;0,D16,"")</f>
        <v/>
      </c>
      <c r="AV16" s="385" t="s">
        <v>573</v>
      </c>
      <c r="AW16" s="386"/>
      <c r="AX16" s="385" t="s">
        <v>662</v>
      </c>
      <c r="AY16" s="386"/>
      <c r="AZ16" s="385" t="s">
        <v>575</v>
      </c>
      <c r="BA16" s="386"/>
      <c r="BB16" s="385" t="s">
        <v>576</v>
      </c>
      <c r="BC16" s="386"/>
      <c r="BD16" s="385" t="s">
        <v>577</v>
      </c>
      <c r="BE16" s="386"/>
      <c r="BF16" s="385" t="s">
        <v>578</v>
      </c>
      <c r="BG16" s="386"/>
      <c r="BH16" s="320"/>
      <c r="BI16" s="262">
        <f ca="1">'Master Control'!AA47</f>
        <v>0</v>
      </c>
      <c r="BJ16" s="387" t="str">
        <f>Filter_Business_Line_Main</f>
        <v>(select)</v>
      </c>
      <c r="BK16" s="273"/>
      <c r="BL16" s="273"/>
      <c r="BM16" s="273"/>
      <c r="BN16" s="273"/>
      <c r="BO16" s="273"/>
      <c r="BP16" s="273"/>
      <c r="BQ16" s="273"/>
      <c r="BR16" s="262">
        <f ca="1">'Master Control'!AJ47</f>
        <v>0</v>
      </c>
      <c r="BS16" s="387" t="str">
        <f>Filter_Business_Line_Sub</f>
        <v>(none)</v>
      </c>
      <c r="BT16" s="273"/>
      <c r="BU16" s="273"/>
      <c r="BV16" s="273"/>
      <c r="BW16" s="273"/>
      <c r="BX16" s="273"/>
      <c r="BY16" s="273"/>
      <c r="BZ16" s="273"/>
      <c r="CA16" s="273"/>
      <c r="CB16" s="273"/>
      <c r="CC16" s="273"/>
      <c r="CD16" s="273"/>
      <c r="CE16" s="273"/>
      <c r="CF16" s="273"/>
      <c r="CG16" s="273"/>
      <c r="CH16" s="273"/>
      <c r="CI16" s="273"/>
      <c r="CJ16" s="273"/>
      <c r="CK16" s="273"/>
      <c r="CL16" s="273"/>
      <c r="CM16" s="273"/>
      <c r="CN16" s="262">
        <f ca="1">'Master Control'!BF47</f>
        <v>0</v>
      </c>
      <c r="CO16" s="387" t="str">
        <f>Filter_Phase</f>
        <v>(select)</v>
      </c>
      <c r="CQ16" s="273"/>
      <c r="CR16" s="273"/>
      <c r="CS16" s="273"/>
      <c r="CT16" s="273"/>
      <c r="CU16" s="273"/>
      <c r="CV16" s="262">
        <f>SUM(CW16:DE16)</f>
        <v>0</v>
      </c>
      <c r="CW16" s="388">
        <f>'Master Control'!BO47</f>
        <v>0</v>
      </c>
      <c r="CX16" s="388">
        <f>'Master Control'!BP47</f>
        <v>0</v>
      </c>
      <c r="CY16" s="388">
        <f>'Master Control'!BQ47</f>
        <v>0</v>
      </c>
      <c r="CZ16" s="388">
        <f>'Master Control'!BR47</f>
        <v>0</v>
      </c>
      <c r="DA16" s="388">
        <f>'Master Control'!BS47</f>
        <v>0</v>
      </c>
      <c r="DB16" s="388">
        <f>'Master Control'!BT47</f>
        <v>0</v>
      </c>
      <c r="DC16" s="388">
        <f>'Master Control'!BU47</f>
        <v>0</v>
      </c>
      <c r="DD16" s="388">
        <f>'Master Control'!BV47</f>
        <v>0</v>
      </c>
      <c r="DE16" s="388">
        <f>'Master Control'!BW47</f>
        <v>0</v>
      </c>
      <c r="DF16" s="273"/>
      <c r="DG16" s="273"/>
      <c r="DH16" s="262">
        <f ca="1">'Master Control'!BZ47</f>
        <v>0</v>
      </c>
      <c r="DI16" s="387" t="str">
        <f>Filter_Size</f>
        <v>(select)</v>
      </c>
      <c r="DJ16" s="273"/>
      <c r="DK16" s="273"/>
      <c r="DL16" s="273"/>
      <c r="DM16" s="262">
        <f ca="1">'Master Control'!CE47</f>
        <v>0</v>
      </c>
      <c r="DN16" s="387" t="str">
        <f>Filter_Contract</f>
        <v>(select)</v>
      </c>
      <c r="DO16" s="273"/>
      <c r="DP16" s="273"/>
      <c r="DQ16" s="273"/>
      <c r="DR16" s="262">
        <f>'Master Control'!CJ47</f>
        <v>0</v>
      </c>
      <c r="DS16" s="387" t="str">
        <f>Filter_Corporate_Risk</f>
        <v>(select)</v>
      </c>
      <c r="DT16" s="273"/>
      <c r="DU16" s="273"/>
      <c r="DV16" s="273"/>
      <c r="DW16" s="262">
        <f>'Master Control'!CO47</f>
        <v>0</v>
      </c>
      <c r="DX16" s="387" t="str">
        <f>Filter_Distributed_Execution</f>
        <v>(select)</v>
      </c>
      <c r="DY16" s="273"/>
      <c r="DZ16" s="273"/>
      <c r="EA16" s="273"/>
      <c r="EB16" s="262">
        <f>'Master Control'!CT47</f>
        <v>0</v>
      </c>
      <c r="EC16" s="387" t="str">
        <f>Filter_Joint_Venture</f>
        <v>(select)</v>
      </c>
      <c r="ED16" s="273"/>
      <c r="EE16" s="273"/>
      <c r="EF16" s="273"/>
      <c r="EG16" s="262">
        <f>'Master Control'!CY47</f>
        <v>0</v>
      </c>
      <c r="EH16" s="387" t="str">
        <f>Filter_Modularization</f>
        <v>(select)</v>
      </c>
      <c r="EI16" s="273"/>
      <c r="EJ16" s="273"/>
      <c r="EK16" s="273"/>
      <c r="EL16" s="262">
        <f>'Master Control'!DD47</f>
        <v>0</v>
      </c>
      <c r="EM16" s="387" t="str">
        <f>Filter_Fluor_Entities</f>
        <v>(select)</v>
      </c>
      <c r="EN16" s="273"/>
      <c r="EO16" s="273"/>
      <c r="EQ16" s="277" t="s">
        <v>663</v>
      </c>
      <c r="ER16" s="277" t="s">
        <v>664</v>
      </c>
      <c r="ES16" s="277" t="s">
        <v>665</v>
      </c>
      <c r="ET16" s="277" t="s">
        <v>666</v>
      </c>
      <c r="EU16" s="277" t="s">
        <v>667</v>
      </c>
      <c r="EV16" s="277" t="s">
        <v>668</v>
      </c>
      <c r="EW16" s="277" t="s">
        <v>669</v>
      </c>
      <c r="EX16" s="277" t="s">
        <v>670</v>
      </c>
      <c r="EY16" s="277" t="s">
        <v>671</v>
      </c>
      <c r="EZ16" s="277" t="s">
        <v>672</v>
      </c>
      <c r="FA16" s="277" t="s">
        <v>673</v>
      </c>
      <c r="FF16" s="322"/>
      <c r="FG16" s="323"/>
      <c r="FH16" s="323"/>
      <c r="FI16" s="323"/>
      <c r="FJ16" s="323"/>
      <c r="FK16" s="323"/>
      <c r="FL16" s="323"/>
    </row>
    <row r="17" spans="1:168" ht="6" customHeight="1" x14ac:dyDescent="0.25">
      <c r="A17" s="326" t="s">
        <v>546</v>
      </c>
      <c r="C17" s="389"/>
      <c r="D17" s="325"/>
      <c r="E17" s="390"/>
      <c r="F17" s="391"/>
      <c r="G17" s="391"/>
      <c r="H17" s="391"/>
      <c r="I17" s="391"/>
      <c r="J17" s="392"/>
      <c r="K17" s="340"/>
      <c r="L17" s="393"/>
      <c r="M17" s="393"/>
      <c r="N17" s="393"/>
      <c r="O17" s="393"/>
      <c r="Q17" s="320"/>
      <c r="AE17" s="368"/>
      <c r="AF17" s="369"/>
      <c r="AG17" s="394" t="b">
        <f>AG18</f>
        <v>1</v>
      </c>
      <c r="AH17" s="394"/>
      <c r="AI17" s="395"/>
      <c r="AJ17" s="396"/>
      <c r="AK17" s="396"/>
      <c r="AL17" s="397"/>
      <c r="AM17" s="320"/>
      <c r="AN17" s="320"/>
      <c r="AO17" s="320"/>
      <c r="AP17" s="320"/>
      <c r="AQ17" s="320"/>
      <c r="AR17" s="320"/>
      <c r="AS17" s="320"/>
      <c r="AT17" s="398" t="str">
        <f t="shared" ref="AT17:AT80" si="2">IF(AG17&lt;&gt;TRUE,FALSE,"")</f>
        <v/>
      </c>
      <c r="AU17" s="319" t="str">
        <f t="shared" si="1"/>
        <v/>
      </c>
      <c r="AV17" s="399"/>
      <c r="AW17" s="398" t="str">
        <f>AW18</f>
        <v/>
      </c>
      <c r="AX17" s="399"/>
      <c r="AY17" s="398" t="str">
        <f>AY18</f>
        <v/>
      </c>
      <c r="AZ17" s="399"/>
      <c r="BA17" s="398" t="str">
        <f>BA18</f>
        <v/>
      </c>
      <c r="BB17" s="399"/>
      <c r="BC17" s="398" t="str">
        <f>BC18</f>
        <v/>
      </c>
      <c r="BD17" s="399"/>
      <c r="BE17" s="398" t="str">
        <f>BE18</f>
        <v/>
      </c>
      <c r="BF17" s="399"/>
      <c r="BG17" s="398" t="str">
        <f>BG18</f>
        <v/>
      </c>
      <c r="BH17" s="320"/>
      <c r="BI17" s="323"/>
      <c r="BJ17" s="323"/>
      <c r="BK17" s="323"/>
      <c r="BL17" s="323"/>
      <c r="BM17" s="323"/>
      <c r="BN17" s="323"/>
      <c r="BO17" s="323"/>
      <c r="BP17" s="323"/>
      <c r="BQ17" s="323"/>
      <c r="BR17" s="323"/>
      <c r="BS17" s="323"/>
      <c r="BT17" s="323"/>
      <c r="BU17" s="323"/>
      <c r="BV17" s="323"/>
      <c r="BW17" s="323"/>
      <c r="BX17" s="323"/>
      <c r="BY17" s="323"/>
      <c r="BZ17" s="323"/>
      <c r="CA17" s="323"/>
      <c r="CB17" s="323"/>
      <c r="CC17" s="323"/>
      <c r="CD17" s="323"/>
      <c r="CE17" s="323"/>
      <c r="CF17" s="323"/>
      <c r="CG17" s="323"/>
      <c r="CH17" s="323"/>
      <c r="CI17" s="323"/>
      <c r="CJ17" s="323"/>
      <c r="CK17" s="323"/>
      <c r="CL17" s="323"/>
      <c r="CM17" s="323"/>
      <c r="CN17" s="323"/>
      <c r="CO17" s="323"/>
      <c r="CP17" s="323"/>
      <c r="CQ17" s="323"/>
      <c r="CR17" s="323"/>
      <c r="CS17" s="323"/>
      <c r="CT17" s="323"/>
      <c r="CU17" s="323"/>
      <c r="CV17" s="323"/>
      <c r="CW17" s="323"/>
      <c r="CX17" s="323"/>
      <c r="CY17" s="323"/>
      <c r="CZ17" s="323"/>
      <c r="DA17" s="323"/>
      <c r="DB17" s="323"/>
      <c r="DC17" s="323"/>
      <c r="DD17" s="323"/>
      <c r="DE17" s="323"/>
      <c r="DF17" s="323"/>
      <c r="DG17" s="323"/>
      <c r="DH17" s="323"/>
      <c r="DI17" s="323"/>
      <c r="DJ17" s="323"/>
      <c r="DK17" s="323"/>
      <c r="DL17" s="323"/>
      <c r="DM17" s="323"/>
      <c r="DN17" s="323"/>
      <c r="DO17" s="323"/>
      <c r="DP17" s="323"/>
      <c r="DQ17" s="323"/>
      <c r="DR17" s="323"/>
      <c r="DS17" s="323"/>
      <c r="DT17" s="323"/>
      <c r="DU17" s="323"/>
      <c r="DV17" s="323"/>
      <c r="DW17" s="323"/>
      <c r="DX17" s="323"/>
      <c r="DY17" s="323"/>
      <c r="DZ17" s="323"/>
      <c r="EA17" s="323"/>
      <c r="EB17" s="323"/>
      <c r="EC17" s="323"/>
      <c r="ED17" s="323"/>
      <c r="EE17" s="323"/>
      <c r="EF17" s="323"/>
      <c r="EG17" s="323"/>
      <c r="EH17" s="323"/>
      <c r="EI17" s="323"/>
      <c r="EJ17" s="323"/>
      <c r="EK17" s="323"/>
      <c r="EL17" s="323"/>
      <c r="EM17" s="323"/>
      <c r="EN17" s="323"/>
      <c r="EO17" s="323"/>
      <c r="EP17" s="323"/>
      <c r="EQ17" s="323"/>
      <c r="ER17" s="323"/>
      <c r="ES17" s="323"/>
      <c r="ET17" s="323"/>
      <c r="EU17" s="323"/>
      <c r="EV17" s="323"/>
      <c r="EW17" s="323"/>
      <c r="EX17" s="323"/>
      <c r="EY17" s="323"/>
      <c r="EZ17" s="323"/>
      <c r="FA17" s="323"/>
      <c r="FB17" s="323"/>
      <c r="FC17" s="323"/>
      <c r="FD17" s="323"/>
      <c r="FE17" s="323"/>
      <c r="FF17" s="322"/>
      <c r="FG17" s="323"/>
      <c r="FH17" s="323"/>
      <c r="FI17" s="323"/>
      <c r="FJ17" s="323"/>
      <c r="FK17" s="323"/>
      <c r="FL17" s="323"/>
    </row>
    <row r="18" spans="1:168" ht="15" x14ac:dyDescent="0.25">
      <c r="A18" s="326" t="s">
        <v>546</v>
      </c>
      <c r="C18" s="400" t="s">
        <v>558</v>
      </c>
      <c r="D18" s="401" t="s">
        <v>852</v>
      </c>
      <c r="E18" s="402"/>
      <c r="F18" s="403"/>
      <c r="G18" s="403"/>
      <c r="H18" s="403"/>
      <c r="I18" s="403"/>
      <c r="J18" s="404"/>
      <c r="K18" s="340"/>
      <c r="L18" s="405"/>
      <c r="M18" s="405"/>
      <c r="N18" s="405"/>
      <c r="O18" s="405"/>
      <c r="Q18" s="320"/>
      <c r="R18" s="406"/>
      <c r="S18" s="406"/>
      <c r="T18" s="406"/>
      <c r="U18" s="406"/>
      <c r="AE18" s="368" t="b">
        <f>IF(F18=CHAR(80),TRUE,FALSE)</f>
        <v>0</v>
      </c>
      <c r="AF18" s="369" t="b">
        <f>IF(H18=CHAR(80),TRUE,FALSE)</f>
        <v>0</v>
      </c>
      <c r="AG18" s="370" t="b">
        <f>IF(OR(C18=CHAR(80),C18="."),TRUE,FALSE)</f>
        <v>1</v>
      </c>
      <c r="AH18" s="407">
        <v>3</v>
      </c>
      <c r="AI18" s="408" t="s">
        <v>711</v>
      </c>
      <c r="AJ18" s="409" t="b">
        <v>1</v>
      </c>
      <c r="AK18" s="409" t="b">
        <v>1</v>
      </c>
      <c r="AL18" s="410"/>
      <c r="AM18" s="320"/>
      <c r="AN18" s="320"/>
      <c r="AO18" s="320"/>
      <c r="AP18" s="320"/>
      <c r="AQ18" s="320"/>
      <c r="AR18" s="320"/>
      <c r="AS18" s="320"/>
      <c r="AT18" s="398" t="str">
        <f t="shared" si="2"/>
        <v/>
      </c>
      <c r="AU18" s="319" t="str">
        <f t="shared" si="1"/>
        <v>DESIGN BASIS</v>
      </c>
      <c r="AV18" s="411"/>
      <c r="AW18" s="398" t="str">
        <f>IF(OR(AND(Setup_Flag=1,AV18="",$C18=""),AND(Setup_Flag=1,AV18="Y",$C18="",All_Filters="Yes",$FE18="Hide")),FALSE,"")</f>
        <v/>
      </c>
      <c r="AX18" s="411"/>
      <c r="AY18" s="398" t="str">
        <f>IF(OR(AND(MR2_Flag=1,AX18="",$C18=""),AND(MR2_Flag=1,AX18="Y",$C18="",All_Filters="Yes",$FE18="Hide")),FALSE,"")</f>
        <v/>
      </c>
      <c r="AZ18" s="411"/>
      <c r="BA18" s="398" t="str">
        <f>IF(OR(AND(DP_Flag=1,AZ18="",$C18=""),AND(DP_Flag=1,AZ18="Y",$C18="",All_Filters="Yes",$FE18="Hide")),FALSE,"")</f>
        <v/>
      </c>
      <c r="BB18" s="411"/>
      <c r="BC18" s="398" t="str">
        <f>IF(OR(AND(SS_Flag=1,BB18="",$C18=""),AND(SS_Flag=1,BB18="Y",$C18="",All_Filters="Yes",$FE18="Hide")),FALSE,"")</f>
        <v/>
      </c>
      <c r="BD18" s="411"/>
      <c r="BE18" s="398" t="str">
        <f>IF(OR(AND(SP_Flag=1,BD18="",$C18=""),AND(SP_Flag=1,BD18="Y",$C18="",All_Filters="Yes",$FE18="Hide")),FALSE,"")</f>
        <v/>
      </c>
      <c r="BF18" s="411"/>
      <c r="BG18" s="398" t="str">
        <f>IF(OR(AND(FM_Flag=1,BF18="",$C18=""),AND(FM_Flag=1,BF18="Y",$C18="",All_Filters="Yes",$FE18="Hide")),FALSE,"")</f>
        <v/>
      </c>
      <c r="BH18" s="320"/>
      <c r="BI18" s="323"/>
      <c r="BJ18" s="323"/>
      <c r="BK18" s="323"/>
      <c r="BL18" s="323"/>
      <c r="BM18" s="323"/>
      <c r="BN18" s="323"/>
      <c r="BO18" s="323"/>
      <c r="BP18" s="323"/>
      <c r="BQ18" s="323"/>
      <c r="BR18" s="323"/>
      <c r="BS18" s="323"/>
      <c r="BT18" s="323"/>
      <c r="BU18" s="323"/>
      <c r="BV18" s="323"/>
      <c r="BW18" s="323"/>
      <c r="BX18" s="323"/>
      <c r="BY18" s="323"/>
      <c r="BZ18" s="323"/>
      <c r="CA18" s="323"/>
      <c r="CB18" s="323"/>
      <c r="CC18" s="323"/>
      <c r="CD18" s="323"/>
      <c r="CE18" s="323"/>
      <c r="CF18" s="323"/>
      <c r="CG18" s="323"/>
      <c r="CH18" s="323"/>
      <c r="CI18" s="323"/>
      <c r="CJ18" s="323"/>
      <c r="CK18" s="323"/>
      <c r="CL18" s="323"/>
      <c r="CM18" s="323"/>
      <c r="CN18" s="323"/>
      <c r="CO18" s="323"/>
      <c r="CP18" s="323"/>
      <c r="CQ18" s="323"/>
      <c r="CR18" s="323"/>
      <c r="CS18" s="323"/>
      <c r="CT18" s="323"/>
      <c r="CU18" s="323"/>
      <c r="CV18" s="323"/>
      <c r="CW18" s="323"/>
      <c r="CX18" s="323"/>
      <c r="CY18" s="323"/>
      <c r="CZ18" s="323"/>
      <c r="DA18" s="323"/>
      <c r="DB18" s="323"/>
      <c r="DC18" s="323"/>
      <c r="DD18" s="323"/>
      <c r="DE18" s="323"/>
      <c r="DF18" s="323"/>
      <c r="DG18" s="323"/>
      <c r="DH18" s="323"/>
      <c r="DI18" s="323"/>
      <c r="DJ18" s="323"/>
      <c r="DK18" s="323"/>
      <c r="DL18" s="323"/>
      <c r="DM18" s="323"/>
      <c r="DN18" s="323"/>
      <c r="DO18" s="323"/>
      <c r="DP18" s="323"/>
      <c r="DQ18" s="323"/>
      <c r="DR18" s="323"/>
      <c r="DS18" s="323"/>
      <c r="DT18" s="323"/>
      <c r="DU18" s="323"/>
      <c r="DV18" s="323"/>
      <c r="DW18" s="323"/>
      <c r="DX18" s="323"/>
      <c r="DY18" s="323"/>
      <c r="DZ18" s="323"/>
      <c r="EA18" s="323"/>
      <c r="EB18" s="323"/>
      <c r="EC18" s="323"/>
      <c r="ED18" s="323"/>
      <c r="EE18" s="323"/>
      <c r="EF18" s="323"/>
      <c r="EG18" s="323"/>
      <c r="EH18" s="323"/>
      <c r="EI18" s="323"/>
      <c r="EJ18" s="323"/>
      <c r="EK18" s="323"/>
      <c r="EL18" s="323"/>
      <c r="EM18" s="323"/>
      <c r="EN18" s="323"/>
      <c r="EO18" s="323"/>
      <c r="EP18" s="323"/>
      <c r="EQ18" s="323"/>
      <c r="ER18" s="323"/>
      <c r="ES18" s="323"/>
      <c r="ET18" s="323"/>
      <c r="EU18" s="323"/>
      <c r="EV18" s="323"/>
      <c r="EW18" s="323"/>
      <c r="EX18" s="323"/>
      <c r="EY18" s="323"/>
      <c r="EZ18" s="323"/>
      <c r="FA18" s="323"/>
      <c r="FB18" s="323"/>
      <c r="FC18" s="323"/>
      <c r="FD18" s="323"/>
      <c r="FE18" s="323"/>
      <c r="FF18" s="322"/>
      <c r="FG18" s="323"/>
      <c r="FH18" s="323"/>
      <c r="FI18" s="323"/>
      <c r="FJ18" s="323"/>
      <c r="FK18" s="323"/>
      <c r="FL18" s="323"/>
    </row>
    <row r="19" spans="1:168" ht="6" customHeight="1" x14ac:dyDescent="0.25">
      <c r="A19" s="326" t="s">
        <v>546</v>
      </c>
      <c r="C19" s="412"/>
      <c r="D19" s="413"/>
      <c r="E19" s="414"/>
      <c r="F19" s="415"/>
      <c r="G19" s="415"/>
      <c r="H19" s="415"/>
      <c r="I19" s="415"/>
      <c r="J19" s="416"/>
      <c r="K19" s="335"/>
      <c r="L19" s="417"/>
      <c r="M19" s="417"/>
      <c r="N19" s="417"/>
      <c r="O19" s="417"/>
      <c r="Q19" s="320"/>
      <c r="AE19" s="368"/>
      <c r="AF19" s="369"/>
      <c r="AG19" s="370" t="b">
        <f>AG18</f>
        <v>1</v>
      </c>
      <c r="AH19" s="370"/>
      <c r="AI19" s="395"/>
      <c r="AJ19" s="396"/>
      <c r="AK19" s="396"/>
      <c r="AL19" s="397"/>
      <c r="AM19" s="320"/>
      <c r="AN19" s="320"/>
      <c r="AO19" s="320"/>
      <c r="AP19" s="320"/>
      <c r="AQ19" s="320"/>
      <c r="AR19" s="320"/>
      <c r="AS19" s="320"/>
      <c r="AT19" s="398" t="str">
        <f t="shared" si="2"/>
        <v/>
      </c>
      <c r="AU19" s="319" t="str">
        <f t="shared" si="1"/>
        <v/>
      </c>
      <c r="AV19" s="399"/>
      <c r="AW19" s="398" t="str">
        <f>AW18</f>
        <v/>
      </c>
      <c r="AX19" s="399"/>
      <c r="AY19" s="398" t="str">
        <f>AY18</f>
        <v/>
      </c>
      <c r="AZ19" s="399"/>
      <c r="BA19" s="398" t="str">
        <f>BA18</f>
        <v/>
      </c>
      <c r="BB19" s="399"/>
      <c r="BC19" s="398" t="str">
        <f>BC18</f>
        <v/>
      </c>
      <c r="BD19" s="399"/>
      <c r="BE19" s="398" t="str">
        <f>BE18</f>
        <v/>
      </c>
      <c r="BF19" s="399"/>
      <c r="BG19" s="398" t="str">
        <f>BG18</f>
        <v/>
      </c>
      <c r="BH19" s="320"/>
      <c r="BI19" s="323"/>
      <c r="BJ19" s="323"/>
      <c r="BK19" s="323"/>
      <c r="BL19" s="323"/>
      <c r="BM19" s="323"/>
      <c r="BN19" s="323"/>
      <c r="BO19" s="323"/>
      <c r="BP19" s="323"/>
      <c r="BQ19" s="323"/>
      <c r="BR19" s="323"/>
      <c r="BS19" s="323"/>
      <c r="BT19" s="323"/>
      <c r="BU19" s="323"/>
      <c r="BV19" s="323"/>
      <c r="BW19" s="323"/>
      <c r="BX19" s="323"/>
      <c r="BY19" s="323"/>
      <c r="BZ19" s="323"/>
      <c r="CA19" s="323"/>
      <c r="CB19" s="323"/>
      <c r="CC19" s="323"/>
      <c r="CD19" s="323"/>
      <c r="CE19" s="323"/>
      <c r="CF19" s="323"/>
      <c r="CG19" s="323"/>
      <c r="CH19" s="323"/>
      <c r="CI19" s="323"/>
      <c r="CJ19" s="323"/>
      <c r="CK19" s="323"/>
      <c r="CL19" s="323"/>
      <c r="CM19" s="323"/>
      <c r="CN19" s="323"/>
      <c r="CO19" s="323"/>
      <c r="CP19" s="323"/>
      <c r="CQ19" s="323"/>
      <c r="CR19" s="323"/>
      <c r="CS19" s="323"/>
      <c r="CT19" s="323"/>
      <c r="CU19" s="323"/>
      <c r="CV19" s="323"/>
      <c r="CW19" s="323"/>
      <c r="CX19" s="323"/>
      <c r="CY19" s="323"/>
      <c r="CZ19" s="323"/>
      <c r="DA19" s="323"/>
      <c r="DB19" s="323"/>
      <c r="DC19" s="323"/>
      <c r="DD19" s="323"/>
      <c r="DE19" s="323"/>
      <c r="DF19" s="323"/>
      <c r="DG19" s="323"/>
      <c r="DH19" s="323"/>
      <c r="DI19" s="323"/>
      <c r="DJ19" s="323"/>
      <c r="DK19" s="323"/>
      <c r="DL19" s="323"/>
      <c r="DM19" s="323"/>
      <c r="DN19" s="323"/>
      <c r="DO19" s="323"/>
      <c r="DP19" s="323"/>
      <c r="DQ19" s="323"/>
      <c r="DR19" s="323"/>
      <c r="DS19" s="323"/>
      <c r="DT19" s="323"/>
      <c r="DU19" s="323"/>
      <c r="DV19" s="323"/>
      <c r="DW19" s="323"/>
      <c r="DX19" s="323"/>
      <c r="DY19" s="323"/>
      <c r="DZ19" s="323"/>
      <c r="EA19" s="323"/>
      <c r="EB19" s="323"/>
      <c r="EC19" s="323"/>
      <c r="ED19" s="323"/>
      <c r="EE19" s="323"/>
      <c r="EF19" s="323"/>
      <c r="EG19" s="323"/>
      <c r="EH19" s="323"/>
      <c r="EI19" s="323"/>
      <c r="EJ19" s="323"/>
      <c r="EK19" s="323"/>
      <c r="EL19" s="323"/>
      <c r="EM19" s="323"/>
      <c r="EN19" s="323"/>
      <c r="EO19" s="323"/>
      <c r="EP19" s="323"/>
      <c r="EQ19" s="323"/>
      <c r="ER19" s="323"/>
      <c r="ES19" s="323"/>
      <c r="ET19" s="323"/>
      <c r="EU19" s="323"/>
      <c r="EV19" s="323"/>
      <c r="EW19" s="323"/>
      <c r="EX19" s="323"/>
      <c r="EY19" s="323"/>
      <c r="EZ19" s="323"/>
      <c r="FA19" s="323"/>
      <c r="FB19" s="323"/>
      <c r="FC19" s="323"/>
      <c r="FD19" s="323"/>
      <c r="FE19" s="323"/>
      <c r="FF19" s="322"/>
      <c r="FG19" s="323"/>
      <c r="FH19" s="323"/>
      <c r="FI19" s="323"/>
      <c r="FJ19" s="323"/>
      <c r="FK19" s="323"/>
      <c r="FL19" s="323"/>
    </row>
    <row r="20" spans="1:168" ht="6" customHeight="1" x14ac:dyDescent="0.25">
      <c r="A20" s="326" t="s">
        <v>546</v>
      </c>
      <c r="C20" s="389"/>
      <c r="D20" s="325"/>
      <c r="E20" s="390"/>
      <c r="F20" s="362"/>
      <c r="G20" s="418"/>
      <c r="H20" s="419"/>
      <c r="I20" s="340"/>
      <c r="J20" s="392"/>
      <c r="K20" s="340"/>
      <c r="L20" s="393"/>
      <c r="M20" s="393"/>
      <c r="N20" s="393"/>
      <c r="O20" s="393"/>
      <c r="Q20" s="320"/>
      <c r="AE20" s="368"/>
      <c r="AF20" s="369"/>
      <c r="AG20" s="394" t="b">
        <f>AG21</f>
        <v>1</v>
      </c>
      <c r="AH20" s="394"/>
      <c r="AI20" s="395"/>
      <c r="AJ20" s="396"/>
      <c r="AK20" s="396"/>
      <c r="AL20" s="397"/>
      <c r="AM20" s="320"/>
      <c r="AN20" s="320"/>
      <c r="AO20" s="320"/>
      <c r="AP20" s="322"/>
      <c r="AQ20" s="322"/>
      <c r="AR20" s="322"/>
      <c r="AS20" s="320"/>
      <c r="AT20" s="398" t="str">
        <f t="shared" si="2"/>
        <v/>
      </c>
      <c r="AU20" s="319" t="str">
        <f t="shared" si="1"/>
        <v/>
      </c>
      <c r="AV20" s="399"/>
      <c r="AW20" s="398" t="str">
        <f ca="1">AW21</f>
        <v/>
      </c>
      <c r="AX20" s="399"/>
      <c r="AY20" s="398" t="str">
        <f ca="1">AY21</f>
        <v/>
      </c>
      <c r="AZ20" s="399"/>
      <c r="BA20" s="398" t="str">
        <f ca="1">BA21</f>
        <v/>
      </c>
      <c r="BB20" s="399"/>
      <c r="BC20" s="398" t="str">
        <f ca="1">BC21</f>
        <v/>
      </c>
      <c r="BD20" s="399"/>
      <c r="BE20" s="398" t="str">
        <f ca="1">BE21</f>
        <v/>
      </c>
      <c r="BF20" s="399"/>
      <c r="BG20" s="398" t="str">
        <f ca="1">BG21</f>
        <v/>
      </c>
      <c r="BH20" s="320"/>
      <c r="FE20" s="341" t="str">
        <f ca="1">FE21</f>
        <v>Hide</v>
      </c>
      <c r="FF20" s="322"/>
      <c r="FG20" s="323"/>
      <c r="FH20" s="323"/>
      <c r="FI20" s="323"/>
      <c r="FJ20" s="323"/>
      <c r="FK20" s="323"/>
      <c r="FL20" s="323"/>
    </row>
    <row r="21" spans="1:168" ht="52.8" x14ac:dyDescent="0.25">
      <c r="A21" s="326" t="s">
        <v>546</v>
      </c>
      <c r="C21" s="400" t="s">
        <v>558</v>
      </c>
      <c r="D21" s="420" t="str">
        <f>"6." &amp; AI21</f>
        <v>6.1</v>
      </c>
      <c r="E21" s="421" t="s">
        <v>853</v>
      </c>
      <c r="F21" s="422"/>
      <c r="G21" s="423" t="s">
        <v>203</v>
      </c>
      <c r="H21" s="424"/>
      <c r="I21" s="425" t="s">
        <v>216</v>
      </c>
      <c r="J21" s="426"/>
      <c r="K21" s="340"/>
      <c r="L21" s="405"/>
      <c r="M21" s="405"/>
      <c r="N21" s="405"/>
      <c r="O21" s="405"/>
      <c r="Q21" s="320"/>
      <c r="R21" s="406"/>
      <c r="S21" s="406"/>
      <c r="T21" s="406"/>
      <c r="U21" s="406"/>
      <c r="AE21" s="368" t="b">
        <f>IF(F21=CHAR(80),TRUE,FALSE)</f>
        <v>0</v>
      </c>
      <c r="AF21" s="369" t="b">
        <f>IF(H21=CHAR(80),TRUE,FALSE)</f>
        <v>0</v>
      </c>
      <c r="AG21" s="370" t="b">
        <f>IF(OR(C21=CHAR(80),C21="."),TRUE,FALSE)</f>
        <v>1</v>
      </c>
      <c r="AH21" s="407">
        <v>0</v>
      </c>
      <c r="AI21" s="408">
        <v>1</v>
      </c>
      <c r="AJ21" s="409"/>
      <c r="AK21" s="409" t="b">
        <v>1</v>
      </c>
      <c r="AL21" s="410"/>
      <c r="AM21" s="320"/>
      <c r="AN21" s="320"/>
      <c r="AO21" s="320"/>
      <c r="AP21" s="322"/>
      <c r="AQ21" s="322"/>
      <c r="AR21" s="322"/>
      <c r="AS21" s="320"/>
      <c r="AT21" s="398" t="str">
        <f t="shared" si="2"/>
        <v/>
      </c>
      <c r="AU21" s="319" t="str">
        <f t="shared" si="1"/>
        <v>6.1</v>
      </c>
      <c r="AV21" s="411"/>
      <c r="AW21" s="398" t="str">
        <f ca="1">IF(OR(AND(Setup_Flag=1,AV21="",$C21=""),AND(Setup_Flag=1,AV21="Y",$C21="",All_Filters="Yes",$FE21="Hide")),FALSE,"")</f>
        <v/>
      </c>
      <c r="AX21" s="411"/>
      <c r="AY21" s="398" t="str">
        <f ca="1">IF(OR(AND(MR2_Flag=1,AX21="",$C21=""),AND(MR2_Flag=1,AX21="Y",$C21="",All_Filters="Yes",$FE21="Hide")),FALSE,"")</f>
        <v/>
      </c>
      <c r="AZ21" s="411"/>
      <c r="BA21" s="398" t="str">
        <f ca="1">IF(OR(AND(DP_Flag=1,AZ21="",$C21=""),AND(DP_Flag=1,AZ21="Y",$C21="",All_Filters="Yes",$FE21="Hide")),FALSE,"")</f>
        <v/>
      </c>
      <c r="BB21" s="411"/>
      <c r="BC21" s="398" t="str">
        <f ca="1">IF(OR(AND(SS_Flag=1,BB21="",$C21=""),AND(SS_Flag=1,BB21="Y",$C21="",All_Filters="Yes",$FE21="Hide")),FALSE,"")</f>
        <v/>
      </c>
      <c r="BD21" s="411"/>
      <c r="BE21" s="398" t="str">
        <f ca="1">IF(OR(AND(SP_Flag=1,BD21="",$C21=""),AND(SP_Flag=1,BD21="Y",$C21="",All_Filters="Yes",$FE21="Hide")),FALSE,"")</f>
        <v/>
      </c>
      <c r="BF21" s="411"/>
      <c r="BG21" s="398" t="str">
        <f ca="1">IF(OR(AND(FM_Flag=1,BF21="",$C21=""),AND(FM_Flag=1,BF21="Y",$C21="",All_Filters="Yes",$FE21="Hide")),FALSE,"")</f>
        <v/>
      </c>
      <c r="BH21" s="320"/>
      <c r="BI21" s="268"/>
      <c r="BJ21" s="427" t="s">
        <v>675</v>
      </c>
      <c r="BK21" s="427" t="s">
        <v>675</v>
      </c>
      <c r="BL21" s="427" t="s">
        <v>675</v>
      </c>
      <c r="BM21" s="427" t="s">
        <v>675</v>
      </c>
      <c r="BN21" s="427" t="s">
        <v>675</v>
      </c>
      <c r="BO21" s="427" t="s">
        <v>675</v>
      </c>
      <c r="BP21" s="428" t="str">
        <f ca="1">IF(OR(BI$16=0,BR$16&lt;&gt;0),"",IF(OFFSET(BI21,0,BI$16)="Y",1,IF(OFFSET(BI21,0,BI$16)="N",0,"")))</f>
        <v/>
      </c>
      <c r="BQ21" s="337"/>
      <c r="BR21" s="268"/>
      <c r="BS21" s="429" t="e">
        <v>#N/A</v>
      </c>
      <c r="BT21" s="429" t="e">
        <v>#N/A</v>
      </c>
      <c r="BU21" s="429" t="e">
        <v>#N/A</v>
      </c>
      <c r="BV21" s="429" t="e">
        <v>#N/A</v>
      </c>
      <c r="BW21" s="429" t="e">
        <v>#N/A</v>
      </c>
      <c r="BX21" s="429" t="e">
        <v>#N/A</v>
      </c>
      <c r="BY21" s="429" t="e">
        <v>#N/A</v>
      </c>
      <c r="BZ21" s="429" t="e">
        <v>#N/A</v>
      </c>
      <c r="CA21" s="429" t="e">
        <v>#N/A</v>
      </c>
      <c r="CB21" s="429" t="e">
        <v>#N/A</v>
      </c>
      <c r="CC21" s="429" t="e">
        <v>#N/A</v>
      </c>
      <c r="CD21" s="429" t="e">
        <v>#N/A</v>
      </c>
      <c r="CE21" s="429" t="e">
        <v>#N/A</v>
      </c>
      <c r="CF21" s="429" t="e">
        <v>#N/A</v>
      </c>
      <c r="CG21" s="429" t="e">
        <v>#N/A</v>
      </c>
      <c r="CH21" s="429" t="e">
        <v>#N/A</v>
      </c>
      <c r="CI21" s="429" t="e">
        <v>#N/A</v>
      </c>
      <c r="CJ21" s="429" t="e">
        <v>#N/A</v>
      </c>
      <c r="CK21" s="429" t="e">
        <v>#N/A</v>
      </c>
      <c r="CL21" s="428" t="str">
        <f ca="1">IF(BR$16=0,"",IF(OFFSET(BR21,0,BR$16)="Y",1,IF(OFFSET(BR21,0,BR$16)="N",0,"")))</f>
        <v/>
      </c>
      <c r="CM21" s="337"/>
      <c r="CN21" s="268"/>
      <c r="CO21" s="429" t="e">
        <v>#N/A</v>
      </c>
      <c r="CP21" s="429" t="e">
        <v>#N/A</v>
      </c>
      <c r="CQ21" s="429" t="e">
        <v>#N/A</v>
      </c>
      <c r="CR21" s="429" t="e">
        <v>#N/A</v>
      </c>
      <c r="CS21" s="427" t="s">
        <v>675</v>
      </c>
      <c r="CT21" s="428" t="str">
        <f ca="1">IF(OR(CN$16=0,CV$16&lt;&gt;0),"",IF(CV$16=1,0,IF(OFFSET(CN21,0,CN$16)="Y",1,IF(OFFSET(CN21,0,CN$16)="N",0,""))))</f>
        <v/>
      </c>
      <c r="CV21" s="268"/>
      <c r="CW21" s="429" t="e">
        <v>#N/A</v>
      </c>
      <c r="CX21" s="429" t="e">
        <v>#N/A</v>
      </c>
      <c r="CY21" s="429" t="e">
        <v>#N/A</v>
      </c>
      <c r="CZ21" s="429" t="e">
        <v>#N/A</v>
      </c>
      <c r="DA21" s="429" t="e">
        <v>#N/A</v>
      </c>
      <c r="DB21" s="429" t="e">
        <v>#N/A</v>
      </c>
      <c r="DC21" s="429" t="e">
        <v>#N/A</v>
      </c>
      <c r="DD21" s="429" t="e">
        <v>#N/A</v>
      </c>
      <c r="DE21" s="429" t="e">
        <v>#N/A</v>
      </c>
      <c r="DF21" s="428" t="str">
        <f>IF(CV$16=0,"",IF(OR(AND(CW$16=1,CW21="Y"),AND(CX$16=1,CX21="Y"),AND(CY$16=1,CY21="Y"),AND(CZ$16=1,CZ21="Y"),AND(DA$16=1,DA21="Y"),AND(DB$16=1,DB21="Y"),AND(DC$16=1,DC21="Y"),AND(DD$16=1,DD21="Y"),AND(DE$16=1,DE21="Y")),1,IF(OR(AND(CW$16=1,CW21="N"),AND(CX$16=1,CX21="N"),AND(CY$16=1,CY21="N"),AND(CZ$16=1,CZ21="N"),AND(DA$16=1,DA21="N"),AND(DB$16=1,DB21="N"),AND(DC$16=1,DC21="N"),AND(DD$16=1,DD21="N"),AND(DE$16=1,DE21="N")),0,"")))</f>
        <v/>
      </c>
      <c r="DH21" s="268"/>
      <c r="DI21" s="429" t="e">
        <v>#N/A</v>
      </c>
      <c r="DJ21" s="429" t="e">
        <v>#N/A</v>
      </c>
      <c r="DK21" s="428" t="str">
        <f ca="1">IF(DH$16=0,"",IF(OFFSET(DH21,0,DH$16)="Y",1,IF(OFFSET(DH21,0,DH$16)="N",0,"")))</f>
        <v/>
      </c>
      <c r="DM21" s="268"/>
      <c r="DN21" s="429" t="e">
        <v>#N/A</v>
      </c>
      <c r="DO21" s="429" t="e">
        <v>#N/A</v>
      </c>
      <c r="DP21" s="428" t="str">
        <f ca="1">IF(DM$16=0,"",IF(OFFSET(DM21,0,DM$16)="Y",1,IF(OFFSET(DM21,0,DM$16)="N",0,"")))</f>
        <v/>
      </c>
      <c r="DR21" s="268"/>
      <c r="DS21" s="430" t="e">
        <v>#N/A</v>
      </c>
      <c r="DT21" s="431"/>
      <c r="DU21" s="428" t="str">
        <f ca="1">IF(DR$16=0,"",IF(AND(OFFSET(DR21,0,1)="Y",DS$16="Yes"),1,IF(OFFSET(DR21,0,1)="N",1,0)))</f>
        <v/>
      </c>
      <c r="DW21" s="268"/>
      <c r="DX21" s="430" t="e">
        <v>#N/A</v>
      </c>
      <c r="DY21" s="431"/>
      <c r="DZ21" s="428" t="str">
        <f ca="1">IF(DW$16=0,"",IF(AND(OFFSET(DW21,0,1)="Y",DX$16="Yes"),1,IF(OFFSET(DW21,0,1)="N",1,0)))</f>
        <v/>
      </c>
      <c r="EB21" s="268"/>
      <c r="EC21" s="430" t="e">
        <v>#N/A</v>
      </c>
      <c r="ED21" s="431"/>
      <c r="EE21" s="428" t="str">
        <f ca="1">IF(EB$16=0,"",IF(AND(OFFSET(EB21,0,1)="Y",EC$16="Yes"),1,IF(OFFSET(EB21,0,1)="N",1,0)))</f>
        <v/>
      </c>
      <c r="EG21" s="268"/>
      <c r="EH21" s="430" t="e">
        <v>#N/A</v>
      </c>
      <c r="EI21" s="431"/>
      <c r="EJ21" s="428" t="str">
        <f ca="1">IF(EG$16=0,"",IF(AND(OFFSET(EG21,0,1)="Y",EH$16="Yes"),1,IF(OFFSET(EG21,0,1)="N",1,0)))</f>
        <v/>
      </c>
      <c r="EL21" s="268"/>
      <c r="EM21" s="430" t="e">
        <v>#N/A</v>
      </c>
      <c r="EN21" s="431"/>
      <c r="EO21" s="428" t="str">
        <f ca="1">IF(EL$16=0,"",IF(AND(OFFSET(EL21,0,1)="Y",EM$16="Yes"),1,IF(OFFSET(EL21,0,1)="N",1,0)))</f>
        <v/>
      </c>
      <c r="EP21" s="271"/>
      <c r="EQ21" s="516" t="str">
        <f ca="1">BP21</f>
        <v/>
      </c>
      <c r="ER21" s="516" t="str">
        <f t="shared" ref="ER21" ca="1" si="3">CL21</f>
        <v/>
      </c>
      <c r="ES21" s="516" t="str">
        <f t="shared" ref="ES21" ca="1" si="4">CT21</f>
        <v/>
      </c>
      <c r="ET21" s="516" t="str">
        <f t="shared" ref="ET21" si="5">DF21</f>
        <v/>
      </c>
      <c r="EU21" s="516" t="str">
        <f t="shared" ref="EU21" ca="1" si="6">DK21</f>
        <v/>
      </c>
      <c r="EV21" s="516" t="str">
        <f t="shared" ref="EV21" ca="1" si="7">DP21</f>
        <v/>
      </c>
      <c r="EW21" s="516" t="str">
        <f t="shared" ref="EW21" ca="1" si="8">DU21</f>
        <v/>
      </c>
      <c r="EX21" s="516" t="str">
        <f t="shared" ref="EX21" ca="1" si="9">DZ21</f>
        <v/>
      </c>
      <c r="EY21" s="516" t="str">
        <f t="shared" ref="EY21" ca="1" si="10">EE21</f>
        <v/>
      </c>
      <c r="EZ21" s="516" t="str">
        <f t="shared" ref="EZ21" ca="1" si="11">EJ21</f>
        <v/>
      </c>
      <c r="FA21" s="516" t="str">
        <f t="shared" ref="FA21" ca="1" si="12">EO21</f>
        <v/>
      </c>
      <c r="FC21" s="516">
        <f t="shared" ref="FC21" ca="1" si="13">COUNTA(EQ21:FA21)-COUNTBLANK(EQ21:FA21)</f>
        <v>0</v>
      </c>
      <c r="FD21" s="280">
        <f t="shared" ref="FD21" ca="1" si="14">SUM(EQ21:FA21)</f>
        <v>0</v>
      </c>
      <c r="FE21" s="280" t="str">
        <f t="shared" ref="FE21" ca="1" si="15">IF(AND(FC21=FD21,FD21&gt;0),"Show","Hide")</f>
        <v>Hide</v>
      </c>
      <c r="FF21" s="322"/>
      <c r="FG21" s="323"/>
      <c r="FH21" s="323"/>
      <c r="FI21" s="323"/>
      <c r="FJ21" s="323"/>
      <c r="FK21" s="323"/>
      <c r="FL21" s="323"/>
    </row>
    <row r="22" spans="1:168" ht="6" customHeight="1" x14ac:dyDescent="0.25">
      <c r="A22" s="326" t="s">
        <v>546</v>
      </c>
      <c r="C22" s="412"/>
      <c r="D22" s="413"/>
      <c r="E22" s="414"/>
      <c r="F22" s="432"/>
      <c r="G22" s="433"/>
      <c r="H22" s="434"/>
      <c r="I22" s="335"/>
      <c r="J22" s="416"/>
      <c r="K22" s="335"/>
      <c r="L22" s="417"/>
      <c r="M22" s="417"/>
      <c r="N22" s="417"/>
      <c r="O22" s="417"/>
      <c r="Q22" s="320"/>
      <c r="AE22" s="368"/>
      <c r="AF22" s="369"/>
      <c r="AG22" s="370" t="b">
        <f>AG21</f>
        <v>1</v>
      </c>
      <c r="AH22" s="370"/>
      <c r="AI22" s="395"/>
      <c r="AJ22" s="396"/>
      <c r="AK22" s="396"/>
      <c r="AL22" s="397"/>
      <c r="AM22" s="320"/>
      <c r="AN22" s="320"/>
      <c r="AO22" s="320"/>
      <c r="AP22" s="322"/>
      <c r="AQ22" s="322"/>
      <c r="AR22" s="322"/>
      <c r="AS22" s="320"/>
      <c r="AT22" s="398" t="str">
        <f t="shared" si="2"/>
        <v/>
      </c>
      <c r="AU22" s="319" t="str">
        <f t="shared" si="1"/>
        <v/>
      </c>
      <c r="AV22" s="399"/>
      <c r="AW22" s="398" t="str">
        <f ca="1">AW21</f>
        <v/>
      </c>
      <c r="AX22" s="399"/>
      <c r="AY22" s="398" t="str">
        <f ca="1">AY21</f>
        <v/>
      </c>
      <c r="AZ22" s="399"/>
      <c r="BA22" s="398" t="str">
        <f ca="1">BA21</f>
        <v/>
      </c>
      <c r="BB22" s="399"/>
      <c r="BC22" s="398" t="str">
        <f ca="1">BC21</f>
        <v/>
      </c>
      <c r="BD22" s="399"/>
      <c r="BE22" s="398" t="str">
        <f ca="1">BE21</f>
        <v/>
      </c>
      <c r="BF22" s="399"/>
      <c r="BG22" s="398" t="str">
        <f ca="1">BG21</f>
        <v/>
      </c>
      <c r="BH22" s="320"/>
      <c r="FE22" s="341" t="str">
        <f ca="1">FE21</f>
        <v>Hide</v>
      </c>
      <c r="FF22" s="322"/>
      <c r="FG22" s="323"/>
      <c r="FH22" s="323"/>
      <c r="FI22" s="323"/>
      <c r="FJ22" s="323"/>
      <c r="FK22" s="323"/>
      <c r="FL22" s="323"/>
    </row>
    <row r="23" spans="1:168" ht="6" customHeight="1" x14ac:dyDescent="0.25">
      <c r="A23" s="326" t="s">
        <v>546</v>
      </c>
      <c r="C23" s="389"/>
      <c r="D23" s="325"/>
      <c r="E23" s="390"/>
      <c r="F23" s="362"/>
      <c r="G23" s="418"/>
      <c r="H23" s="419"/>
      <c r="I23" s="340"/>
      <c r="J23" s="392"/>
      <c r="K23" s="340"/>
      <c r="L23" s="393"/>
      <c r="M23" s="393"/>
      <c r="N23" s="393"/>
      <c r="O23" s="393"/>
      <c r="Q23" s="320"/>
      <c r="AE23" s="368"/>
      <c r="AF23" s="369"/>
      <c r="AG23" s="394" t="b">
        <f>AG24</f>
        <v>1</v>
      </c>
      <c r="AH23" s="394"/>
      <c r="AI23" s="395"/>
      <c r="AJ23" s="396"/>
      <c r="AK23" s="396"/>
      <c r="AL23" s="397"/>
      <c r="AM23" s="320"/>
      <c r="AN23" s="320"/>
      <c r="AO23" s="320"/>
      <c r="AP23" s="320"/>
      <c r="AQ23" s="320"/>
      <c r="AR23" s="320"/>
      <c r="AS23" s="320"/>
      <c r="AT23" s="398" t="str">
        <f t="shared" si="2"/>
        <v/>
      </c>
      <c r="AU23" s="319" t="str">
        <f t="shared" si="1"/>
        <v/>
      </c>
      <c r="AV23" s="399"/>
      <c r="AW23" s="398" t="str">
        <f ca="1">AW24</f>
        <v/>
      </c>
      <c r="AX23" s="399"/>
      <c r="AY23" s="398" t="str">
        <f ca="1">AY24</f>
        <v/>
      </c>
      <c r="AZ23" s="399"/>
      <c r="BA23" s="398" t="str">
        <f ca="1">BA24</f>
        <v/>
      </c>
      <c r="BB23" s="399"/>
      <c r="BC23" s="398" t="str">
        <f ca="1">BC24</f>
        <v/>
      </c>
      <c r="BD23" s="399"/>
      <c r="BE23" s="398" t="str">
        <f ca="1">BE24</f>
        <v/>
      </c>
      <c r="BF23" s="399"/>
      <c r="BG23" s="398" t="str">
        <f ca="1">BG24</f>
        <v/>
      </c>
      <c r="BH23" s="320"/>
      <c r="FE23" s="341" t="str">
        <f ca="1">FE24</f>
        <v>Hide</v>
      </c>
      <c r="FF23" s="322"/>
      <c r="FG23" s="323"/>
      <c r="FH23" s="323"/>
      <c r="FI23" s="323"/>
      <c r="FJ23" s="323"/>
      <c r="FK23" s="323"/>
      <c r="FL23" s="323"/>
    </row>
    <row r="24" spans="1:168" ht="79.2" x14ac:dyDescent="0.25">
      <c r="A24" s="326" t="s">
        <v>546</v>
      </c>
      <c r="C24" s="400" t="s">
        <v>558</v>
      </c>
      <c r="D24" s="420" t="str">
        <f>"6." &amp; AI24</f>
        <v>6.2</v>
      </c>
      <c r="E24" s="402" t="s">
        <v>854</v>
      </c>
      <c r="F24" s="422"/>
      <c r="G24" s="423" t="s">
        <v>203</v>
      </c>
      <c r="H24" s="424"/>
      <c r="I24" s="425" t="s">
        <v>216</v>
      </c>
      <c r="J24" s="426"/>
      <c r="K24" s="340"/>
      <c r="L24" s="405"/>
      <c r="M24" s="405"/>
      <c r="N24" s="405"/>
      <c r="O24" s="405"/>
      <c r="Q24" s="320"/>
      <c r="R24" s="406"/>
      <c r="S24" s="406"/>
      <c r="T24" s="406"/>
      <c r="U24" s="406"/>
      <c r="AE24" s="368" t="b">
        <f>IF(F24=CHAR(80),TRUE,FALSE)</f>
        <v>0</v>
      </c>
      <c r="AF24" s="369" t="b">
        <f>IF(H24=CHAR(80),TRUE,FALSE)</f>
        <v>0</v>
      </c>
      <c r="AG24" s="370" t="b">
        <f>IF(OR(C24=CHAR(80),C24="."),TRUE,FALSE)</f>
        <v>1</v>
      </c>
      <c r="AH24" s="407">
        <v>0</v>
      </c>
      <c r="AI24" s="408">
        <v>2</v>
      </c>
      <c r="AJ24" s="409"/>
      <c r="AK24" s="409" t="b">
        <v>1</v>
      </c>
      <c r="AL24" s="410"/>
      <c r="AM24" s="320"/>
      <c r="AN24" s="320"/>
      <c r="AO24" s="320"/>
      <c r="AP24" s="320"/>
      <c r="AQ24" s="320"/>
      <c r="AR24" s="320"/>
      <c r="AS24" s="320"/>
      <c r="AT24" s="398" t="str">
        <f t="shared" si="2"/>
        <v/>
      </c>
      <c r="AU24" s="319" t="str">
        <f t="shared" si="1"/>
        <v>6.2</v>
      </c>
      <c r="AV24" s="411"/>
      <c r="AW24" s="398" t="str">
        <f ca="1">IF(OR(AND(Setup_Flag=1,AV24="",$C24=""),AND(Setup_Flag=1,AV24="Y",$C24="",All_Filters="Yes",$FE24="Hide")),FALSE,"")</f>
        <v/>
      </c>
      <c r="AX24" s="411"/>
      <c r="AY24" s="398" t="str">
        <f ca="1">IF(OR(AND(MR2_Flag=1,AX24="",$C24=""),AND(MR2_Flag=1,AX24="Y",$C24="",All_Filters="Yes",$FE24="Hide")),FALSE,"")</f>
        <v/>
      </c>
      <c r="AZ24" s="411"/>
      <c r="BA24" s="398" t="str">
        <f ca="1">IF(OR(AND(DP_Flag=1,AZ24="",$C24=""),AND(DP_Flag=1,AZ24="Y",$C24="",All_Filters="Yes",$FE24="Hide")),FALSE,"")</f>
        <v/>
      </c>
      <c r="BB24" s="411"/>
      <c r="BC24" s="398" t="str">
        <f ca="1">IF(OR(AND(SS_Flag=1,BB24="",$C24=""),AND(SS_Flag=1,BB24="Y",$C24="",All_Filters="Yes",$FE24="Hide")),FALSE,"")</f>
        <v/>
      </c>
      <c r="BD24" s="411"/>
      <c r="BE24" s="398" t="str">
        <f ca="1">IF(OR(AND(SP_Flag=1,BD24="",$C24=""),AND(SP_Flag=1,BD24="Y",$C24="",All_Filters="Yes",$FE24="Hide")),FALSE,"")</f>
        <v/>
      </c>
      <c r="BF24" s="411"/>
      <c r="BG24" s="398" t="str">
        <f ca="1">IF(OR(AND(FM_Flag=1,BF24="",$C24=""),AND(FM_Flag=1,BF24="Y",$C24="",All_Filters="Yes",$FE24="Hide")),FALSE,"")</f>
        <v/>
      </c>
      <c r="BH24" s="320"/>
      <c r="BI24" s="268"/>
      <c r="BJ24" s="427" t="s">
        <v>675</v>
      </c>
      <c r="BK24" s="427" t="s">
        <v>675</v>
      </c>
      <c r="BL24" s="427" t="s">
        <v>675</v>
      </c>
      <c r="BM24" s="427" t="s">
        <v>675</v>
      </c>
      <c r="BN24" s="427" t="s">
        <v>675</v>
      </c>
      <c r="BO24" s="427" t="s">
        <v>675</v>
      </c>
      <c r="BP24" s="428" t="str">
        <f ca="1">IF(OR(BI$16=0,BR$16&lt;&gt;0),"",IF(OFFSET(BI24,0,BI$16)="Y",1,IF(OFFSET(BI24,0,BI$16)="N",0,"")))</f>
        <v/>
      </c>
      <c r="BQ24" s="337"/>
      <c r="BR24" s="268"/>
      <c r="BS24" s="429" t="e">
        <v>#N/A</v>
      </c>
      <c r="BT24" s="429" t="e">
        <v>#N/A</v>
      </c>
      <c r="BU24" s="429" t="e">
        <v>#N/A</v>
      </c>
      <c r="BV24" s="429" t="e">
        <v>#N/A</v>
      </c>
      <c r="BW24" s="429" t="e">
        <v>#N/A</v>
      </c>
      <c r="BX24" s="429" t="e">
        <v>#N/A</v>
      </c>
      <c r="BY24" s="429" t="e">
        <v>#N/A</v>
      </c>
      <c r="BZ24" s="429" t="e">
        <v>#N/A</v>
      </c>
      <c r="CA24" s="429" t="e">
        <v>#N/A</v>
      </c>
      <c r="CB24" s="429" t="e">
        <v>#N/A</v>
      </c>
      <c r="CC24" s="429" t="e">
        <v>#N/A</v>
      </c>
      <c r="CD24" s="429" t="e">
        <v>#N/A</v>
      </c>
      <c r="CE24" s="429" t="e">
        <v>#N/A</v>
      </c>
      <c r="CF24" s="429" t="e">
        <v>#N/A</v>
      </c>
      <c r="CG24" s="429" t="e">
        <v>#N/A</v>
      </c>
      <c r="CH24" s="429" t="e">
        <v>#N/A</v>
      </c>
      <c r="CI24" s="429" t="e">
        <v>#N/A</v>
      </c>
      <c r="CJ24" s="429" t="e">
        <v>#N/A</v>
      </c>
      <c r="CK24" s="429" t="e">
        <v>#N/A</v>
      </c>
      <c r="CL24" s="428" t="str">
        <f ca="1">IF(BR$16=0,"",IF(OFFSET(BR24,0,BR$16)="Y",1,IF(OFFSET(BR24,0,BR$16)="N",0,"")))</f>
        <v/>
      </c>
      <c r="CM24" s="337"/>
      <c r="CN24" s="268"/>
      <c r="CO24" s="429" t="e">
        <v>#N/A</v>
      </c>
      <c r="CP24" s="429" t="e">
        <v>#N/A</v>
      </c>
      <c r="CQ24" s="429" t="e">
        <v>#N/A</v>
      </c>
      <c r="CR24" s="429" t="e">
        <v>#N/A</v>
      </c>
      <c r="CS24" s="427" t="s">
        <v>675</v>
      </c>
      <c r="CT24" s="428" t="str">
        <f ca="1">IF(OR(CN$16=0,CV$16&lt;&gt;0),"",IF(CV$16=1,0,IF(OFFSET(CN24,0,CN$16)="Y",1,IF(OFFSET(CN24,0,CN$16)="N",0,""))))</f>
        <v/>
      </c>
      <c r="CV24" s="268"/>
      <c r="CW24" s="429" t="e">
        <v>#N/A</v>
      </c>
      <c r="CX24" s="429" t="e">
        <v>#N/A</v>
      </c>
      <c r="CY24" s="429" t="e">
        <v>#N/A</v>
      </c>
      <c r="CZ24" s="429" t="e">
        <v>#N/A</v>
      </c>
      <c r="DA24" s="429" t="e">
        <v>#N/A</v>
      </c>
      <c r="DB24" s="429" t="e">
        <v>#N/A</v>
      </c>
      <c r="DC24" s="429" t="e">
        <v>#N/A</v>
      </c>
      <c r="DD24" s="429" t="e">
        <v>#N/A</v>
      </c>
      <c r="DE24" s="429" t="e">
        <v>#N/A</v>
      </c>
      <c r="DF24" s="428" t="str">
        <f>IF(CV$16=0,"",IF(OR(AND(CW$16=1,CW24="Y"),AND(CX$16=1,CX24="Y"),AND(CY$16=1,CY24="Y"),AND(CZ$16=1,CZ24="Y"),AND(DA$16=1,DA24="Y"),AND(DB$16=1,DB24="Y"),AND(DC$16=1,DC24="Y"),AND(DD$16=1,DD24="Y"),AND(DE$16=1,DE24="Y")),1,IF(OR(AND(CW$16=1,CW24="N"),AND(CX$16=1,CX24="N"),AND(CY$16=1,CY24="N"),AND(CZ$16=1,CZ24="N"),AND(DA$16=1,DA24="N"),AND(DB$16=1,DB24="N"),AND(DC$16=1,DC24="N"),AND(DD$16=1,DD24="N"),AND(DE$16=1,DE24="N")),0,"")))</f>
        <v/>
      </c>
      <c r="DH24" s="268"/>
      <c r="DI24" s="429" t="e">
        <v>#N/A</v>
      </c>
      <c r="DJ24" s="429" t="e">
        <v>#N/A</v>
      </c>
      <c r="DK24" s="428" t="str">
        <f ca="1">IF(DH$16=0,"",IF(OFFSET(DH24,0,DH$16)="Y",1,IF(OFFSET(DH24,0,DH$16)="N",0,"")))</f>
        <v/>
      </c>
      <c r="DM24" s="268"/>
      <c r="DN24" s="429" t="e">
        <v>#N/A</v>
      </c>
      <c r="DO24" s="429" t="e">
        <v>#N/A</v>
      </c>
      <c r="DP24" s="428" t="str">
        <f ca="1">IF(DM$16=0,"",IF(OFFSET(DM24,0,DM$16)="Y",1,IF(OFFSET(DM24,0,DM$16)="N",0,"")))</f>
        <v/>
      </c>
      <c r="DR24" s="268"/>
      <c r="DS24" s="430" t="e">
        <v>#N/A</v>
      </c>
      <c r="DT24" s="431"/>
      <c r="DU24" s="428" t="str">
        <f ca="1">IF(DR$16=0,"",IF(AND(OFFSET(DR24,0,1)="Y",DS$16="Yes"),1,IF(OFFSET(DR24,0,1)="N",1,0)))</f>
        <v/>
      </c>
      <c r="DW24" s="268"/>
      <c r="DX24" s="430" t="e">
        <v>#N/A</v>
      </c>
      <c r="DY24" s="431"/>
      <c r="DZ24" s="428" t="str">
        <f ca="1">IF(DW$16=0,"",IF(AND(OFFSET(DW24,0,1)="Y",DX$16="Yes"),1,IF(OFFSET(DW24,0,1)="N",1,0)))</f>
        <v/>
      </c>
      <c r="EB24" s="268"/>
      <c r="EC24" s="430" t="e">
        <v>#N/A</v>
      </c>
      <c r="ED24" s="431"/>
      <c r="EE24" s="428" t="str">
        <f ca="1">IF(EB$16=0,"",IF(AND(OFFSET(EB24,0,1)="Y",EC$16="Yes"),1,IF(OFFSET(EB24,0,1)="N",1,0)))</f>
        <v/>
      </c>
      <c r="EG24" s="268"/>
      <c r="EH24" s="430" t="e">
        <v>#N/A</v>
      </c>
      <c r="EI24" s="431"/>
      <c r="EJ24" s="428" t="str">
        <f ca="1">IF(EG$16=0,"",IF(AND(OFFSET(EG24,0,1)="Y",EH$16="Yes"),1,IF(OFFSET(EG24,0,1)="N",1,0)))</f>
        <v/>
      </c>
      <c r="EL24" s="268"/>
      <c r="EM24" s="430" t="e">
        <v>#N/A</v>
      </c>
      <c r="EN24" s="431"/>
      <c r="EO24" s="428" t="str">
        <f ca="1">IF(EL$16=0,"",IF(AND(OFFSET(EL24,0,1)="Y",EM$16="Yes"),1,IF(OFFSET(EL24,0,1)="N",1,0)))</f>
        <v/>
      </c>
      <c r="EP24" s="271"/>
      <c r="EQ24" s="516" t="str">
        <f ca="1">BP24</f>
        <v/>
      </c>
      <c r="ER24" s="516" t="str">
        <f t="shared" ref="ER24" ca="1" si="16">CL24</f>
        <v/>
      </c>
      <c r="ES24" s="516" t="str">
        <f t="shared" ref="ES24" ca="1" si="17">CT24</f>
        <v/>
      </c>
      <c r="ET24" s="516" t="str">
        <f t="shared" ref="ET24" si="18">DF24</f>
        <v/>
      </c>
      <c r="EU24" s="516" t="str">
        <f t="shared" ref="EU24" ca="1" si="19">DK24</f>
        <v/>
      </c>
      <c r="EV24" s="516" t="str">
        <f t="shared" ref="EV24" ca="1" si="20">DP24</f>
        <v/>
      </c>
      <c r="EW24" s="516" t="str">
        <f t="shared" ref="EW24" ca="1" si="21">DU24</f>
        <v/>
      </c>
      <c r="EX24" s="516" t="str">
        <f t="shared" ref="EX24" ca="1" si="22">DZ24</f>
        <v/>
      </c>
      <c r="EY24" s="516" t="str">
        <f t="shared" ref="EY24" ca="1" si="23">EE24</f>
        <v/>
      </c>
      <c r="EZ24" s="516" t="str">
        <f t="shared" ref="EZ24" ca="1" si="24">EJ24</f>
        <v/>
      </c>
      <c r="FA24" s="516" t="str">
        <f t="shared" ref="FA24" ca="1" si="25">EO24</f>
        <v/>
      </c>
      <c r="FC24" s="516">
        <f t="shared" ref="FC24" ca="1" si="26">COUNTA(EQ24:FA24)-COUNTBLANK(EQ24:FA24)</f>
        <v>0</v>
      </c>
      <c r="FD24" s="280">
        <f t="shared" ref="FD24" ca="1" si="27">SUM(EQ24:FA24)</f>
        <v>0</v>
      </c>
      <c r="FE24" s="280" t="str">
        <f t="shared" ref="FE24" ca="1" si="28">IF(AND(FC24=FD24,FD24&gt;0),"Show","Hide")</f>
        <v>Hide</v>
      </c>
      <c r="FF24" s="322"/>
      <c r="FG24" s="323"/>
      <c r="FH24" s="323"/>
      <c r="FI24" s="323"/>
      <c r="FJ24" s="323"/>
      <c r="FK24" s="323"/>
      <c r="FL24" s="323"/>
    </row>
    <row r="25" spans="1:168" ht="6" customHeight="1" x14ac:dyDescent="0.25">
      <c r="A25" s="326" t="s">
        <v>546</v>
      </c>
      <c r="C25" s="412"/>
      <c r="D25" s="413"/>
      <c r="E25" s="414"/>
      <c r="F25" s="432"/>
      <c r="G25" s="433"/>
      <c r="H25" s="434"/>
      <c r="I25" s="335"/>
      <c r="J25" s="416"/>
      <c r="K25" s="335"/>
      <c r="L25" s="417"/>
      <c r="M25" s="417"/>
      <c r="N25" s="417"/>
      <c r="O25" s="417"/>
      <c r="Q25" s="320"/>
      <c r="AE25" s="368"/>
      <c r="AF25" s="369"/>
      <c r="AG25" s="370" t="b">
        <f>AG24</f>
        <v>1</v>
      </c>
      <c r="AH25" s="370"/>
      <c r="AI25" s="395"/>
      <c r="AJ25" s="396"/>
      <c r="AK25" s="396"/>
      <c r="AL25" s="397"/>
      <c r="AM25" s="320"/>
      <c r="AN25" s="320"/>
      <c r="AO25" s="320"/>
      <c r="AP25" s="320"/>
      <c r="AQ25" s="320"/>
      <c r="AR25" s="320"/>
      <c r="AS25" s="320"/>
      <c r="AT25" s="398" t="str">
        <f t="shared" si="2"/>
        <v/>
      </c>
      <c r="AU25" s="319" t="str">
        <f t="shared" si="1"/>
        <v/>
      </c>
      <c r="AV25" s="399"/>
      <c r="AW25" s="398" t="str">
        <f ca="1">AW24</f>
        <v/>
      </c>
      <c r="AX25" s="399"/>
      <c r="AY25" s="398" t="str">
        <f ca="1">AY24</f>
        <v/>
      </c>
      <c r="AZ25" s="399"/>
      <c r="BA25" s="398" t="str">
        <f ca="1">BA24</f>
        <v/>
      </c>
      <c r="BB25" s="399"/>
      <c r="BC25" s="398" t="str">
        <f ca="1">BC24</f>
        <v/>
      </c>
      <c r="BD25" s="399"/>
      <c r="BE25" s="398" t="str">
        <f ca="1">BE24</f>
        <v/>
      </c>
      <c r="BF25" s="399"/>
      <c r="BG25" s="398" t="str">
        <f ca="1">BG24</f>
        <v/>
      </c>
      <c r="BH25" s="320"/>
      <c r="FE25" s="341" t="str">
        <f ca="1">FE24</f>
        <v>Hide</v>
      </c>
      <c r="FF25" s="322"/>
      <c r="FG25" s="323"/>
      <c r="FH25" s="323"/>
      <c r="FI25" s="323"/>
      <c r="FJ25" s="323"/>
      <c r="FK25" s="323"/>
      <c r="FL25" s="323"/>
    </row>
    <row r="26" spans="1:168" ht="6" customHeight="1" x14ac:dyDescent="0.25">
      <c r="A26" s="326" t="s">
        <v>546</v>
      </c>
      <c r="C26" s="389"/>
      <c r="D26" s="325"/>
      <c r="E26" s="390"/>
      <c r="F26" s="362"/>
      <c r="G26" s="418"/>
      <c r="H26" s="419"/>
      <c r="I26" s="340"/>
      <c r="J26" s="392"/>
      <c r="K26" s="340"/>
      <c r="L26" s="393"/>
      <c r="M26" s="393"/>
      <c r="N26" s="393"/>
      <c r="O26" s="393"/>
      <c r="Q26" s="320"/>
      <c r="AE26" s="368"/>
      <c r="AF26" s="369"/>
      <c r="AG26" s="394" t="b">
        <f>AG27</f>
        <v>1</v>
      </c>
      <c r="AH26" s="394"/>
      <c r="AI26" s="395"/>
      <c r="AJ26" s="396"/>
      <c r="AK26" s="396"/>
      <c r="AL26" s="397"/>
      <c r="AM26" s="320"/>
      <c r="AN26" s="320"/>
      <c r="AO26" s="320"/>
      <c r="AP26" s="320"/>
      <c r="AQ26" s="320"/>
      <c r="AR26" s="320"/>
      <c r="AS26" s="320"/>
      <c r="AT26" s="398" t="str">
        <f t="shared" si="2"/>
        <v/>
      </c>
      <c r="AU26" s="319" t="str">
        <f t="shared" si="1"/>
        <v/>
      </c>
      <c r="AV26" s="399"/>
      <c r="AW26" s="398" t="str">
        <f ca="1">AW27</f>
        <v/>
      </c>
      <c r="AX26" s="399"/>
      <c r="AY26" s="398" t="str">
        <f ca="1">AY27</f>
        <v/>
      </c>
      <c r="AZ26" s="399"/>
      <c r="BA26" s="398" t="str">
        <f ca="1">BA27</f>
        <v/>
      </c>
      <c r="BB26" s="399"/>
      <c r="BC26" s="398" t="str">
        <f ca="1">BC27</f>
        <v/>
      </c>
      <c r="BD26" s="399"/>
      <c r="BE26" s="398" t="str">
        <f ca="1">BE27</f>
        <v/>
      </c>
      <c r="BF26" s="399"/>
      <c r="BG26" s="398" t="str">
        <f ca="1">BG27</f>
        <v/>
      </c>
      <c r="BH26" s="320"/>
      <c r="FE26" s="341" t="str">
        <f ca="1">FE27</f>
        <v>Hide</v>
      </c>
      <c r="FF26" s="322"/>
      <c r="FG26" s="323"/>
      <c r="FH26" s="323"/>
      <c r="FI26" s="323"/>
      <c r="FJ26" s="323"/>
      <c r="FK26" s="323"/>
      <c r="FL26" s="323"/>
    </row>
    <row r="27" spans="1:168" ht="26.4" x14ac:dyDescent="0.25">
      <c r="A27" s="326" t="s">
        <v>546</v>
      </c>
      <c r="C27" s="400" t="s">
        <v>558</v>
      </c>
      <c r="D27" s="420" t="str">
        <f>"6." &amp; AI27</f>
        <v>6.3</v>
      </c>
      <c r="E27" s="402" t="s">
        <v>855</v>
      </c>
      <c r="F27" s="422"/>
      <c r="G27" s="423" t="s">
        <v>203</v>
      </c>
      <c r="H27" s="424"/>
      <c r="I27" s="425" t="s">
        <v>216</v>
      </c>
      <c r="J27" s="426"/>
      <c r="K27" s="340"/>
      <c r="L27" s="405"/>
      <c r="M27" s="405"/>
      <c r="N27" s="405"/>
      <c r="O27" s="405"/>
      <c r="Q27" s="320"/>
      <c r="R27" s="406"/>
      <c r="S27" s="406"/>
      <c r="T27" s="406"/>
      <c r="U27" s="406"/>
      <c r="AE27" s="368" t="b">
        <f>IF(F27=CHAR(80),TRUE,FALSE)</f>
        <v>0</v>
      </c>
      <c r="AF27" s="369" t="b">
        <f>IF(H27=CHAR(80),TRUE,FALSE)</f>
        <v>0</v>
      </c>
      <c r="AG27" s="370" t="b">
        <f>IF(OR(C27=CHAR(80),C27="."),TRUE,FALSE)</f>
        <v>1</v>
      </c>
      <c r="AH27" s="407">
        <v>0</v>
      </c>
      <c r="AI27" s="408">
        <v>3</v>
      </c>
      <c r="AJ27" s="409"/>
      <c r="AK27" s="409" t="b">
        <v>1</v>
      </c>
      <c r="AL27" s="410"/>
      <c r="AM27" s="320"/>
      <c r="AN27" s="320"/>
      <c r="AO27" s="320"/>
      <c r="AP27" s="320"/>
      <c r="AQ27" s="320"/>
      <c r="AR27" s="320"/>
      <c r="AS27" s="320"/>
      <c r="AT27" s="398" t="str">
        <f t="shared" si="2"/>
        <v/>
      </c>
      <c r="AU27" s="319" t="str">
        <f t="shared" si="1"/>
        <v>6.3</v>
      </c>
      <c r="AV27" s="411"/>
      <c r="AW27" s="398" t="str">
        <f ca="1">IF(OR(AND(Setup_Flag=1,AV27="",$C27=""),AND(Setup_Flag=1,AV27="Y",$C27="",All_Filters="Yes",$FE27="Hide")),FALSE,"")</f>
        <v/>
      </c>
      <c r="AX27" s="411"/>
      <c r="AY27" s="398" t="str">
        <f ca="1">IF(OR(AND(MR2_Flag=1,AX27="",$C27=""),AND(MR2_Flag=1,AX27="Y",$C27="",All_Filters="Yes",$FE27="Hide")),FALSE,"")</f>
        <v/>
      </c>
      <c r="AZ27" s="411"/>
      <c r="BA27" s="398" t="str">
        <f ca="1">IF(OR(AND(DP_Flag=1,AZ27="",$C27=""),AND(DP_Flag=1,AZ27="Y",$C27="",All_Filters="Yes",$FE27="Hide")),FALSE,"")</f>
        <v/>
      </c>
      <c r="BB27" s="411"/>
      <c r="BC27" s="398" t="str">
        <f ca="1">IF(OR(AND(SS_Flag=1,BB27="",$C27=""),AND(SS_Flag=1,BB27="Y",$C27="",All_Filters="Yes",$FE27="Hide")),FALSE,"")</f>
        <v/>
      </c>
      <c r="BD27" s="411"/>
      <c r="BE27" s="398" t="str">
        <f ca="1">IF(OR(AND(SP_Flag=1,BD27="",$C27=""),AND(SP_Flag=1,BD27="Y",$C27="",All_Filters="Yes",$FE27="Hide")),FALSE,"")</f>
        <v/>
      </c>
      <c r="BF27" s="411"/>
      <c r="BG27" s="398" t="str">
        <f ca="1">IF(OR(AND(FM_Flag=1,BF27="",$C27=""),AND(FM_Flag=1,BF27="Y",$C27="",All_Filters="Yes",$FE27="Hide")),FALSE,"")</f>
        <v/>
      </c>
      <c r="BH27" s="320"/>
      <c r="BI27" s="268"/>
      <c r="BJ27" s="427" t="s">
        <v>675</v>
      </c>
      <c r="BK27" s="427" t="s">
        <v>675</v>
      </c>
      <c r="BL27" s="427" t="s">
        <v>675</v>
      </c>
      <c r="BM27" s="427" t="s">
        <v>675</v>
      </c>
      <c r="BN27" s="427" t="s">
        <v>675</v>
      </c>
      <c r="BO27" s="427" t="s">
        <v>675</v>
      </c>
      <c r="BP27" s="428" t="str">
        <f ca="1">IF(OR(BI$16=0,BR$16&lt;&gt;0),"",IF(OFFSET(BI27,0,BI$16)="Y",1,IF(OFFSET(BI27,0,BI$16)="N",0,"")))</f>
        <v/>
      </c>
      <c r="BQ27" s="337"/>
      <c r="BR27" s="268"/>
      <c r="BS27" s="429" t="e">
        <v>#N/A</v>
      </c>
      <c r="BT27" s="429" t="e">
        <v>#N/A</v>
      </c>
      <c r="BU27" s="429" t="e">
        <v>#N/A</v>
      </c>
      <c r="BV27" s="429" t="e">
        <v>#N/A</v>
      </c>
      <c r="BW27" s="429" t="e">
        <v>#N/A</v>
      </c>
      <c r="BX27" s="429" t="e">
        <v>#N/A</v>
      </c>
      <c r="BY27" s="429" t="e">
        <v>#N/A</v>
      </c>
      <c r="BZ27" s="429" t="e">
        <v>#N/A</v>
      </c>
      <c r="CA27" s="429" t="e">
        <v>#N/A</v>
      </c>
      <c r="CB27" s="429" t="e">
        <v>#N/A</v>
      </c>
      <c r="CC27" s="429" t="e">
        <v>#N/A</v>
      </c>
      <c r="CD27" s="429" t="e">
        <v>#N/A</v>
      </c>
      <c r="CE27" s="429" t="e">
        <v>#N/A</v>
      </c>
      <c r="CF27" s="429" t="e">
        <v>#N/A</v>
      </c>
      <c r="CG27" s="429" t="e">
        <v>#N/A</v>
      </c>
      <c r="CH27" s="429" t="e">
        <v>#N/A</v>
      </c>
      <c r="CI27" s="429" t="e">
        <v>#N/A</v>
      </c>
      <c r="CJ27" s="429" t="e">
        <v>#N/A</v>
      </c>
      <c r="CK27" s="429" t="e">
        <v>#N/A</v>
      </c>
      <c r="CL27" s="428" t="str">
        <f ca="1">IF(BR$16=0,"",IF(OFFSET(BR27,0,BR$16)="Y",1,IF(OFFSET(BR27,0,BR$16)="N",0,"")))</f>
        <v/>
      </c>
      <c r="CM27" s="337"/>
      <c r="CN27" s="268"/>
      <c r="CO27" s="429" t="e">
        <v>#N/A</v>
      </c>
      <c r="CP27" s="429" t="e">
        <v>#N/A</v>
      </c>
      <c r="CQ27" s="429" t="e">
        <v>#N/A</v>
      </c>
      <c r="CR27" s="429" t="e">
        <v>#N/A</v>
      </c>
      <c r="CS27" s="427" t="s">
        <v>675</v>
      </c>
      <c r="CT27" s="428" t="str">
        <f ca="1">IF(OR(CN$16=0,CV$16&lt;&gt;0),"",IF(CV$16=1,0,IF(OFFSET(CN27,0,CN$16)="Y",1,IF(OFFSET(CN27,0,CN$16)="N",0,""))))</f>
        <v/>
      </c>
      <c r="CV27" s="268"/>
      <c r="CW27" s="429" t="e">
        <v>#N/A</v>
      </c>
      <c r="CX27" s="429" t="e">
        <v>#N/A</v>
      </c>
      <c r="CY27" s="429" t="e">
        <v>#N/A</v>
      </c>
      <c r="CZ27" s="429" t="e">
        <v>#N/A</v>
      </c>
      <c r="DA27" s="429" t="e">
        <v>#N/A</v>
      </c>
      <c r="DB27" s="429" t="e">
        <v>#N/A</v>
      </c>
      <c r="DC27" s="429" t="e">
        <v>#N/A</v>
      </c>
      <c r="DD27" s="429" t="e">
        <v>#N/A</v>
      </c>
      <c r="DE27" s="429" t="e">
        <v>#N/A</v>
      </c>
      <c r="DF27" s="428" t="str">
        <f>IF(CV$16=0,"",IF(OR(AND(CW$16=1,CW27="Y"),AND(CX$16=1,CX27="Y"),AND(CY$16=1,CY27="Y"),AND(CZ$16=1,CZ27="Y"),AND(DA$16=1,DA27="Y"),AND(DB$16=1,DB27="Y"),AND(DC$16=1,DC27="Y"),AND(DD$16=1,DD27="Y"),AND(DE$16=1,DE27="Y")),1,IF(OR(AND(CW$16=1,CW27="N"),AND(CX$16=1,CX27="N"),AND(CY$16=1,CY27="N"),AND(CZ$16=1,CZ27="N"),AND(DA$16=1,DA27="N"),AND(DB$16=1,DB27="N"),AND(DC$16=1,DC27="N"),AND(DD$16=1,DD27="N"),AND(DE$16=1,DE27="N")),0,"")))</f>
        <v/>
      </c>
      <c r="DH27" s="268"/>
      <c r="DI27" s="429" t="e">
        <v>#N/A</v>
      </c>
      <c r="DJ27" s="429" t="e">
        <v>#N/A</v>
      </c>
      <c r="DK27" s="428" t="str">
        <f ca="1">IF(DH$16=0,"",IF(OFFSET(DH27,0,DH$16)="Y",1,IF(OFFSET(DH27,0,DH$16)="N",0,"")))</f>
        <v/>
      </c>
      <c r="DM27" s="268"/>
      <c r="DN27" s="429" t="e">
        <v>#N/A</v>
      </c>
      <c r="DO27" s="429" t="e">
        <v>#N/A</v>
      </c>
      <c r="DP27" s="428" t="str">
        <f ca="1">IF(DM$16=0,"",IF(OFFSET(DM27,0,DM$16)="Y",1,IF(OFFSET(DM27,0,DM$16)="N",0,"")))</f>
        <v/>
      </c>
      <c r="DR27" s="268"/>
      <c r="DS27" s="430" t="e">
        <v>#N/A</v>
      </c>
      <c r="DT27" s="431"/>
      <c r="DU27" s="428" t="str">
        <f ca="1">IF(DR$16=0,"",IF(AND(OFFSET(DR27,0,1)="Y",DS$16="Yes"),1,IF(OFFSET(DR27,0,1)="N",1,0)))</f>
        <v/>
      </c>
      <c r="DW27" s="268"/>
      <c r="DX27" s="430" t="e">
        <v>#N/A</v>
      </c>
      <c r="DY27" s="431"/>
      <c r="DZ27" s="428" t="str">
        <f ca="1">IF(DW$16=0,"",IF(AND(OFFSET(DW27,0,1)="Y",DX$16="Yes"),1,IF(OFFSET(DW27,0,1)="N",1,0)))</f>
        <v/>
      </c>
      <c r="EB27" s="268"/>
      <c r="EC27" s="430" t="e">
        <v>#N/A</v>
      </c>
      <c r="ED27" s="431"/>
      <c r="EE27" s="428" t="str">
        <f ca="1">IF(EB$16=0,"",IF(AND(OFFSET(EB27,0,1)="Y",EC$16="Yes"),1,IF(OFFSET(EB27,0,1)="N",1,0)))</f>
        <v/>
      </c>
      <c r="EG27" s="268"/>
      <c r="EH27" s="430" t="e">
        <v>#N/A</v>
      </c>
      <c r="EI27" s="431"/>
      <c r="EJ27" s="428" t="str">
        <f ca="1">IF(EG$16=0,"",IF(AND(OFFSET(EG27,0,1)="Y",EH$16="Yes"),1,IF(OFFSET(EG27,0,1)="N",1,0)))</f>
        <v/>
      </c>
      <c r="EL27" s="268"/>
      <c r="EM27" s="430" t="e">
        <v>#N/A</v>
      </c>
      <c r="EN27" s="431"/>
      <c r="EO27" s="428" t="str">
        <f ca="1">IF(EL$16=0,"",IF(AND(OFFSET(EL27,0,1)="Y",EM$16="Yes"),1,IF(OFFSET(EL27,0,1)="N",1,0)))</f>
        <v/>
      </c>
      <c r="EP27" s="271"/>
      <c r="EQ27" s="516" t="str">
        <f ca="1">BP27</f>
        <v/>
      </c>
      <c r="ER27" s="516" t="str">
        <f t="shared" ref="ER27" ca="1" si="29">CL27</f>
        <v/>
      </c>
      <c r="ES27" s="516" t="str">
        <f t="shared" ref="ES27" ca="1" si="30">CT27</f>
        <v/>
      </c>
      <c r="ET27" s="516" t="str">
        <f t="shared" ref="ET27" si="31">DF27</f>
        <v/>
      </c>
      <c r="EU27" s="516" t="str">
        <f t="shared" ref="EU27" ca="1" si="32">DK27</f>
        <v/>
      </c>
      <c r="EV27" s="516" t="str">
        <f t="shared" ref="EV27" ca="1" si="33">DP27</f>
        <v/>
      </c>
      <c r="EW27" s="516" t="str">
        <f t="shared" ref="EW27" ca="1" si="34">DU27</f>
        <v/>
      </c>
      <c r="EX27" s="516" t="str">
        <f t="shared" ref="EX27" ca="1" si="35">DZ27</f>
        <v/>
      </c>
      <c r="EY27" s="516" t="str">
        <f t="shared" ref="EY27" ca="1" si="36">EE27</f>
        <v/>
      </c>
      <c r="EZ27" s="516" t="str">
        <f t="shared" ref="EZ27" ca="1" si="37">EJ27</f>
        <v/>
      </c>
      <c r="FA27" s="516" t="str">
        <f t="shared" ref="FA27" ca="1" si="38">EO27</f>
        <v/>
      </c>
      <c r="FC27" s="516">
        <f t="shared" ref="FC27" ca="1" si="39">COUNTA(EQ27:FA27)-COUNTBLANK(EQ27:FA27)</f>
        <v>0</v>
      </c>
      <c r="FD27" s="280">
        <f t="shared" ref="FD27" ca="1" si="40">SUM(EQ27:FA27)</f>
        <v>0</v>
      </c>
      <c r="FE27" s="280" t="str">
        <f t="shared" ref="FE27" ca="1" si="41">IF(AND(FC27=FD27,FD27&gt;0),"Show","Hide")</f>
        <v>Hide</v>
      </c>
      <c r="FF27" s="322"/>
      <c r="FG27" s="323"/>
      <c r="FH27" s="323"/>
      <c r="FI27" s="323"/>
      <c r="FJ27" s="323"/>
      <c r="FK27" s="323"/>
      <c r="FL27" s="323"/>
    </row>
    <row r="28" spans="1:168" ht="6" customHeight="1" x14ac:dyDescent="0.25">
      <c r="A28" s="326" t="s">
        <v>546</v>
      </c>
      <c r="C28" s="412"/>
      <c r="D28" s="413"/>
      <c r="E28" s="414"/>
      <c r="F28" s="432"/>
      <c r="G28" s="433"/>
      <c r="H28" s="434"/>
      <c r="I28" s="335"/>
      <c r="J28" s="416"/>
      <c r="K28" s="335"/>
      <c r="L28" s="417"/>
      <c r="M28" s="417"/>
      <c r="N28" s="417"/>
      <c r="O28" s="417"/>
      <c r="Q28" s="320"/>
      <c r="AE28" s="368"/>
      <c r="AF28" s="369"/>
      <c r="AG28" s="370" t="b">
        <f>AG27</f>
        <v>1</v>
      </c>
      <c r="AH28" s="370"/>
      <c r="AI28" s="395"/>
      <c r="AJ28" s="396"/>
      <c r="AK28" s="396"/>
      <c r="AL28" s="397"/>
      <c r="AM28" s="320"/>
      <c r="AN28" s="320"/>
      <c r="AO28" s="320"/>
      <c r="AP28" s="320"/>
      <c r="AQ28" s="320"/>
      <c r="AR28" s="320"/>
      <c r="AS28" s="320"/>
      <c r="AT28" s="398" t="str">
        <f t="shared" si="2"/>
        <v/>
      </c>
      <c r="AU28" s="319" t="str">
        <f t="shared" si="1"/>
        <v/>
      </c>
      <c r="AV28" s="399"/>
      <c r="AW28" s="398" t="str">
        <f ca="1">AW27</f>
        <v/>
      </c>
      <c r="AX28" s="399"/>
      <c r="AY28" s="398" t="str">
        <f ca="1">AY27</f>
        <v/>
      </c>
      <c r="AZ28" s="399"/>
      <c r="BA28" s="398" t="str">
        <f ca="1">BA27</f>
        <v/>
      </c>
      <c r="BB28" s="399"/>
      <c r="BC28" s="398" t="str">
        <f ca="1">BC27</f>
        <v/>
      </c>
      <c r="BD28" s="399"/>
      <c r="BE28" s="398" t="str">
        <f ca="1">BE27</f>
        <v/>
      </c>
      <c r="BF28" s="399"/>
      <c r="BG28" s="398" t="str">
        <f ca="1">BG27</f>
        <v/>
      </c>
      <c r="BH28" s="320"/>
      <c r="FE28" s="341" t="str">
        <f ca="1">FE27</f>
        <v>Hide</v>
      </c>
      <c r="FF28" s="322"/>
      <c r="FG28" s="323"/>
      <c r="FH28" s="323"/>
      <c r="FI28" s="323"/>
      <c r="FJ28" s="323"/>
      <c r="FK28" s="323"/>
      <c r="FL28" s="323"/>
    </row>
    <row r="29" spans="1:168" ht="6" customHeight="1" x14ac:dyDescent="0.25">
      <c r="A29" s="326" t="s">
        <v>546</v>
      </c>
      <c r="C29" s="389"/>
      <c r="D29" s="325"/>
      <c r="E29" s="390"/>
      <c r="F29" s="362"/>
      <c r="G29" s="418"/>
      <c r="H29" s="419"/>
      <c r="I29" s="340"/>
      <c r="J29" s="392"/>
      <c r="K29" s="340"/>
      <c r="L29" s="393"/>
      <c r="M29" s="393"/>
      <c r="N29" s="393"/>
      <c r="O29" s="393"/>
      <c r="Q29" s="320"/>
      <c r="AE29" s="368"/>
      <c r="AF29" s="369"/>
      <c r="AG29" s="394" t="b">
        <f>AG30</f>
        <v>1</v>
      </c>
      <c r="AH29" s="394"/>
      <c r="AI29" s="395"/>
      <c r="AJ29" s="396"/>
      <c r="AK29" s="396"/>
      <c r="AL29" s="397"/>
      <c r="AM29" s="320"/>
      <c r="AN29" s="320"/>
      <c r="AO29" s="320"/>
      <c r="AP29" s="320"/>
      <c r="AQ29" s="320"/>
      <c r="AR29" s="320"/>
      <c r="AS29" s="320"/>
      <c r="AT29" s="398" t="str">
        <f t="shared" si="2"/>
        <v/>
      </c>
      <c r="AU29" s="319" t="str">
        <f t="shared" si="1"/>
        <v/>
      </c>
      <c r="AV29" s="399"/>
      <c r="AW29" s="398" t="str">
        <f ca="1">AW30</f>
        <v/>
      </c>
      <c r="AX29" s="399"/>
      <c r="AY29" s="398" t="str">
        <f ca="1">AY30</f>
        <v/>
      </c>
      <c r="AZ29" s="399"/>
      <c r="BA29" s="398" t="str">
        <f ca="1">BA30</f>
        <v/>
      </c>
      <c r="BB29" s="399"/>
      <c r="BC29" s="398" t="str">
        <f ca="1">BC30</f>
        <v/>
      </c>
      <c r="BD29" s="399"/>
      <c r="BE29" s="398" t="str">
        <f ca="1">BE30</f>
        <v/>
      </c>
      <c r="BF29" s="399"/>
      <c r="BG29" s="398" t="str">
        <f ca="1">BG30</f>
        <v/>
      </c>
      <c r="BH29" s="320"/>
      <c r="FE29" s="341" t="str">
        <f ca="1">FE30</f>
        <v>Hide</v>
      </c>
      <c r="FF29" s="322"/>
      <c r="FG29" s="323"/>
      <c r="FH29" s="323"/>
      <c r="FI29" s="323"/>
      <c r="FJ29" s="323"/>
      <c r="FK29" s="323"/>
      <c r="FL29" s="323"/>
    </row>
    <row r="30" spans="1:168" ht="15" x14ac:dyDescent="0.25">
      <c r="A30" s="326" t="s">
        <v>546</v>
      </c>
      <c r="C30" s="400" t="s">
        <v>558</v>
      </c>
      <c r="D30" s="435" t="str">
        <f>D27&amp;".1"</f>
        <v>6.3.1</v>
      </c>
      <c r="E30" s="436" t="s">
        <v>856</v>
      </c>
      <c r="F30" s="422"/>
      <c r="G30" s="423" t="s">
        <v>203</v>
      </c>
      <c r="H30" s="424"/>
      <c r="I30" s="425" t="s">
        <v>216</v>
      </c>
      <c r="J30" s="426"/>
      <c r="K30" s="340"/>
      <c r="L30" s="405"/>
      <c r="M30" s="405"/>
      <c r="N30" s="405"/>
      <c r="O30" s="405"/>
      <c r="Q30" s="320"/>
      <c r="R30" s="406"/>
      <c r="S30" s="406"/>
      <c r="T30" s="406"/>
      <c r="U30" s="406"/>
      <c r="AE30" s="368" t="b">
        <f>IF(F30=CHAR(80),TRUE,FALSE)</f>
        <v>0</v>
      </c>
      <c r="AF30" s="369" t="b">
        <f>IF(H30=CHAR(80),TRUE,FALSE)</f>
        <v>0</v>
      </c>
      <c r="AG30" s="370" t="b">
        <f>IF(OR(C30=CHAR(80),C30="."),TRUE,FALSE)</f>
        <v>1</v>
      </c>
      <c r="AH30" s="407">
        <v>0</v>
      </c>
      <c r="AI30" s="408" t="s">
        <v>711</v>
      </c>
      <c r="AJ30" s="409"/>
      <c r="AK30" s="409"/>
      <c r="AL30" s="410" t="b">
        <v>1</v>
      </c>
      <c r="AM30" s="320"/>
      <c r="AN30" s="320"/>
      <c r="AO30" s="320"/>
      <c r="AP30" s="320"/>
      <c r="AQ30" s="320"/>
      <c r="AR30" s="320"/>
      <c r="AS30" s="320"/>
      <c r="AT30" s="398" t="str">
        <f t="shared" si="2"/>
        <v/>
      </c>
      <c r="AU30" s="319" t="str">
        <f t="shared" si="1"/>
        <v>6.3.1</v>
      </c>
      <c r="AV30" s="411"/>
      <c r="AW30" s="398" t="str">
        <f ca="1">IF(OR(AND(Setup_Flag=1,AV30="",$C30=""),AND(Setup_Flag=1,AV30="Y",$C30="",All_Filters="Yes",$FE30="Hide")),FALSE,"")</f>
        <v/>
      </c>
      <c r="AX30" s="411"/>
      <c r="AY30" s="398" t="str">
        <f ca="1">IF(OR(AND(MR2_Flag=1,AX30="",$C30=""),AND(MR2_Flag=1,AX30="Y",$C30="",All_Filters="Yes",$FE30="Hide")),FALSE,"")</f>
        <v/>
      </c>
      <c r="AZ30" s="411"/>
      <c r="BA30" s="398" t="str">
        <f ca="1">IF(OR(AND(DP_Flag=1,AZ30="",$C30=""),AND(DP_Flag=1,AZ30="Y",$C30="",All_Filters="Yes",$FE30="Hide")),FALSE,"")</f>
        <v/>
      </c>
      <c r="BB30" s="411"/>
      <c r="BC30" s="398" t="str">
        <f ca="1">IF(OR(AND(SS_Flag=1,BB30="",$C30=""),AND(SS_Flag=1,BB30="Y",$C30="",All_Filters="Yes",$FE30="Hide")),FALSE,"")</f>
        <v/>
      </c>
      <c r="BD30" s="411"/>
      <c r="BE30" s="398" t="str">
        <f ca="1">IF(OR(AND(SP_Flag=1,BD30="",$C30=""),AND(SP_Flag=1,BD30="Y",$C30="",All_Filters="Yes",$FE30="Hide")),FALSE,"")</f>
        <v/>
      </c>
      <c r="BF30" s="411"/>
      <c r="BG30" s="398" t="str">
        <f ca="1">IF(OR(AND(FM_Flag=1,BF30="",$C30=""),AND(FM_Flag=1,BF30="Y",$C30="",All_Filters="Yes",$FE30="Hide")),FALSE,"")</f>
        <v/>
      </c>
      <c r="BH30" s="320"/>
      <c r="BI30" s="268"/>
      <c r="BJ30" s="427" t="s">
        <v>675</v>
      </c>
      <c r="BK30" s="427" t="s">
        <v>675</v>
      </c>
      <c r="BL30" s="427" t="s">
        <v>675</v>
      </c>
      <c r="BM30" s="427" t="s">
        <v>675</v>
      </c>
      <c r="BN30" s="427" t="s">
        <v>675</v>
      </c>
      <c r="BO30" s="427" t="s">
        <v>675</v>
      </c>
      <c r="BP30" s="428" t="str">
        <f ca="1">IF(OR(BI$16=0,BR$16&lt;&gt;0),"",IF(OFFSET(BI30,0,BI$16)="Y",1,IF(OFFSET(BI30,0,BI$16)="N",0,"")))</f>
        <v/>
      </c>
      <c r="BQ30" s="337"/>
      <c r="BR30" s="268"/>
      <c r="BS30" s="429" t="e">
        <v>#N/A</v>
      </c>
      <c r="BT30" s="429" t="e">
        <v>#N/A</v>
      </c>
      <c r="BU30" s="429" t="e">
        <v>#N/A</v>
      </c>
      <c r="BV30" s="429" t="e">
        <v>#N/A</v>
      </c>
      <c r="BW30" s="429" t="e">
        <v>#N/A</v>
      </c>
      <c r="BX30" s="429" t="e">
        <v>#N/A</v>
      </c>
      <c r="BY30" s="429" t="e">
        <v>#N/A</v>
      </c>
      <c r="BZ30" s="429" t="e">
        <v>#N/A</v>
      </c>
      <c r="CA30" s="429" t="e">
        <v>#N/A</v>
      </c>
      <c r="CB30" s="429" t="e">
        <v>#N/A</v>
      </c>
      <c r="CC30" s="429" t="e">
        <v>#N/A</v>
      </c>
      <c r="CD30" s="429" t="e">
        <v>#N/A</v>
      </c>
      <c r="CE30" s="429" t="e">
        <v>#N/A</v>
      </c>
      <c r="CF30" s="429" t="e">
        <v>#N/A</v>
      </c>
      <c r="CG30" s="429" t="e">
        <v>#N/A</v>
      </c>
      <c r="CH30" s="429" t="e">
        <v>#N/A</v>
      </c>
      <c r="CI30" s="429" t="e">
        <v>#N/A</v>
      </c>
      <c r="CJ30" s="429" t="e">
        <v>#N/A</v>
      </c>
      <c r="CK30" s="429" t="e">
        <v>#N/A</v>
      </c>
      <c r="CL30" s="428" t="str">
        <f ca="1">IF(BR$16=0,"",IF(OFFSET(BR30,0,BR$16)="Y",1,IF(OFFSET(BR30,0,BR$16)="N",0,"")))</f>
        <v/>
      </c>
      <c r="CM30" s="337"/>
      <c r="CN30" s="268"/>
      <c r="CO30" s="429" t="e">
        <v>#N/A</v>
      </c>
      <c r="CP30" s="429" t="e">
        <v>#N/A</v>
      </c>
      <c r="CQ30" s="429" t="e">
        <v>#N/A</v>
      </c>
      <c r="CR30" s="429" t="e">
        <v>#N/A</v>
      </c>
      <c r="CS30" s="427" t="s">
        <v>675</v>
      </c>
      <c r="CT30" s="428" t="str">
        <f ca="1">IF(OR(CN$16=0,CV$16&lt;&gt;0),"",IF(CV$16=1,0,IF(OFFSET(CN30,0,CN$16)="Y",1,IF(OFFSET(CN30,0,CN$16)="N",0,""))))</f>
        <v/>
      </c>
      <c r="CV30" s="268"/>
      <c r="CW30" s="429" t="e">
        <v>#N/A</v>
      </c>
      <c r="CX30" s="429" t="e">
        <v>#N/A</v>
      </c>
      <c r="CY30" s="429" t="e">
        <v>#N/A</v>
      </c>
      <c r="CZ30" s="429" t="e">
        <v>#N/A</v>
      </c>
      <c r="DA30" s="429" t="e">
        <v>#N/A</v>
      </c>
      <c r="DB30" s="429" t="e">
        <v>#N/A</v>
      </c>
      <c r="DC30" s="429" t="e">
        <v>#N/A</v>
      </c>
      <c r="DD30" s="429" t="e">
        <v>#N/A</v>
      </c>
      <c r="DE30" s="429" t="e">
        <v>#N/A</v>
      </c>
      <c r="DF30" s="428" t="str">
        <f>IF(CV$16=0,"",IF(OR(AND(CW$16=1,CW30="Y"),AND(CX$16=1,CX30="Y"),AND(CY$16=1,CY30="Y"),AND(CZ$16=1,CZ30="Y"),AND(DA$16=1,DA30="Y"),AND(DB$16=1,DB30="Y"),AND(DC$16=1,DC30="Y"),AND(DD$16=1,DD30="Y"),AND(DE$16=1,DE30="Y")),1,IF(OR(AND(CW$16=1,CW30="N"),AND(CX$16=1,CX30="N"),AND(CY$16=1,CY30="N"),AND(CZ$16=1,CZ30="N"),AND(DA$16=1,DA30="N"),AND(DB$16=1,DB30="N"),AND(DC$16=1,DC30="N"),AND(DD$16=1,DD30="N"),AND(DE$16=1,DE30="N")),0,"")))</f>
        <v/>
      </c>
      <c r="DH30" s="268"/>
      <c r="DI30" s="429" t="e">
        <v>#N/A</v>
      </c>
      <c r="DJ30" s="429" t="e">
        <v>#N/A</v>
      </c>
      <c r="DK30" s="428" t="str">
        <f ca="1">IF(DH$16=0,"",IF(OFFSET(DH30,0,DH$16)="Y",1,IF(OFFSET(DH30,0,DH$16)="N",0,"")))</f>
        <v/>
      </c>
      <c r="DM30" s="268"/>
      <c r="DN30" s="429" t="e">
        <v>#N/A</v>
      </c>
      <c r="DO30" s="429" t="e">
        <v>#N/A</v>
      </c>
      <c r="DP30" s="428" t="str">
        <f ca="1">IF(DM$16=0,"",IF(OFFSET(DM30,0,DM$16)="Y",1,IF(OFFSET(DM30,0,DM$16)="N",0,"")))</f>
        <v/>
      </c>
      <c r="DR30" s="268"/>
      <c r="DS30" s="430" t="e">
        <v>#N/A</v>
      </c>
      <c r="DT30" s="431"/>
      <c r="DU30" s="428" t="str">
        <f ca="1">IF(DR$16=0,"",IF(AND(OFFSET(DR30,0,1)="Y",DS$16="Yes"),1,IF(OFFSET(DR30,0,1)="N",1,0)))</f>
        <v/>
      </c>
      <c r="DW30" s="268"/>
      <c r="DX30" s="430" t="e">
        <v>#N/A</v>
      </c>
      <c r="DY30" s="431"/>
      <c r="DZ30" s="428" t="str">
        <f ca="1">IF(DW$16=0,"",IF(AND(OFFSET(DW30,0,1)="Y",DX$16="Yes"),1,IF(OFFSET(DW30,0,1)="N",1,0)))</f>
        <v/>
      </c>
      <c r="EB30" s="268"/>
      <c r="EC30" s="430" t="e">
        <v>#N/A</v>
      </c>
      <c r="ED30" s="431"/>
      <c r="EE30" s="428" t="str">
        <f ca="1">IF(EB$16=0,"",IF(AND(OFFSET(EB30,0,1)="Y",EC$16="Yes"),1,IF(OFFSET(EB30,0,1)="N",1,0)))</f>
        <v/>
      </c>
      <c r="EG30" s="268"/>
      <c r="EH30" s="430" t="e">
        <v>#N/A</v>
      </c>
      <c r="EI30" s="431"/>
      <c r="EJ30" s="428" t="str">
        <f ca="1">IF(EG$16=0,"",IF(AND(OFFSET(EG30,0,1)="Y",EH$16="Yes"),1,IF(OFFSET(EG30,0,1)="N",1,0)))</f>
        <v/>
      </c>
      <c r="EL30" s="268"/>
      <c r="EM30" s="430" t="e">
        <v>#N/A</v>
      </c>
      <c r="EN30" s="431"/>
      <c r="EO30" s="428" t="str">
        <f ca="1">IF(EL$16=0,"",IF(AND(OFFSET(EL30,0,1)="Y",EM$16="Yes"),1,IF(OFFSET(EL30,0,1)="N",1,0)))</f>
        <v/>
      </c>
      <c r="EP30" s="271"/>
      <c r="EQ30" s="516" t="str">
        <f ca="1">BP30</f>
        <v/>
      </c>
      <c r="ER30" s="516" t="str">
        <f t="shared" ref="ER30" ca="1" si="42">CL30</f>
        <v/>
      </c>
      <c r="ES30" s="516" t="str">
        <f t="shared" ref="ES30" ca="1" si="43">CT30</f>
        <v/>
      </c>
      <c r="ET30" s="516" t="str">
        <f t="shared" ref="ET30" si="44">DF30</f>
        <v/>
      </c>
      <c r="EU30" s="516" t="str">
        <f t="shared" ref="EU30" ca="1" si="45">DK30</f>
        <v/>
      </c>
      <c r="EV30" s="516" t="str">
        <f t="shared" ref="EV30" ca="1" si="46">DP30</f>
        <v/>
      </c>
      <c r="EW30" s="516" t="str">
        <f t="shared" ref="EW30" ca="1" si="47">DU30</f>
        <v/>
      </c>
      <c r="EX30" s="516" t="str">
        <f t="shared" ref="EX30" ca="1" si="48">DZ30</f>
        <v/>
      </c>
      <c r="EY30" s="516" t="str">
        <f t="shared" ref="EY30" ca="1" si="49">EE30</f>
        <v/>
      </c>
      <c r="EZ30" s="516" t="str">
        <f t="shared" ref="EZ30" ca="1" si="50">EJ30</f>
        <v/>
      </c>
      <c r="FA30" s="516" t="str">
        <f t="shared" ref="FA30" ca="1" si="51">EO30</f>
        <v/>
      </c>
      <c r="FC30" s="516">
        <f t="shared" ref="FC30" ca="1" si="52">COUNTA(EQ30:FA30)-COUNTBLANK(EQ30:FA30)</f>
        <v>0</v>
      </c>
      <c r="FD30" s="280">
        <f t="shared" ref="FD30" ca="1" si="53">SUM(EQ30:FA30)</f>
        <v>0</v>
      </c>
      <c r="FE30" s="280" t="str">
        <f t="shared" ref="FE30" ca="1" si="54">IF(AND(FC30=FD30,FD30&gt;0),"Show","Hide")</f>
        <v>Hide</v>
      </c>
      <c r="FF30" s="322"/>
      <c r="FG30" s="323"/>
      <c r="FH30" s="323"/>
      <c r="FI30" s="323"/>
      <c r="FJ30" s="323"/>
      <c r="FK30" s="323"/>
      <c r="FL30" s="323"/>
    </row>
    <row r="31" spans="1:168" ht="6" customHeight="1" x14ac:dyDescent="0.25">
      <c r="A31" s="326" t="s">
        <v>546</v>
      </c>
      <c r="C31" s="412"/>
      <c r="D31" s="413"/>
      <c r="E31" s="414"/>
      <c r="F31" s="432"/>
      <c r="G31" s="433"/>
      <c r="H31" s="434"/>
      <c r="I31" s="335"/>
      <c r="J31" s="416"/>
      <c r="K31" s="335"/>
      <c r="L31" s="417"/>
      <c r="M31" s="417"/>
      <c r="N31" s="417"/>
      <c r="O31" s="417"/>
      <c r="Q31" s="320"/>
      <c r="AE31" s="368"/>
      <c r="AF31" s="369"/>
      <c r="AG31" s="370" t="b">
        <f>AG30</f>
        <v>1</v>
      </c>
      <c r="AH31" s="370"/>
      <c r="AI31" s="395"/>
      <c r="AJ31" s="396"/>
      <c r="AK31" s="396"/>
      <c r="AL31" s="397"/>
      <c r="AM31" s="320"/>
      <c r="AN31" s="320"/>
      <c r="AO31" s="320"/>
      <c r="AP31" s="320"/>
      <c r="AQ31" s="320"/>
      <c r="AR31" s="320"/>
      <c r="AS31" s="320"/>
      <c r="AT31" s="398" t="str">
        <f t="shared" si="2"/>
        <v/>
      </c>
      <c r="AU31" s="319" t="str">
        <f t="shared" si="1"/>
        <v/>
      </c>
      <c r="AV31" s="399"/>
      <c r="AW31" s="398" t="str">
        <f ca="1">AW30</f>
        <v/>
      </c>
      <c r="AX31" s="399"/>
      <c r="AY31" s="398" t="str">
        <f ca="1">AY30</f>
        <v/>
      </c>
      <c r="AZ31" s="399"/>
      <c r="BA31" s="398" t="str">
        <f ca="1">BA30</f>
        <v/>
      </c>
      <c r="BB31" s="399"/>
      <c r="BC31" s="398" t="str">
        <f ca="1">BC30</f>
        <v/>
      </c>
      <c r="BD31" s="399"/>
      <c r="BE31" s="398" t="str">
        <f ca="1">BE30</f>
        <v/>
      </c>
      <c r="BF31" s="399"/>
      <c r="BG31" s="398" t="str">
        <f ca="1">BG30</f>
        <v/>
      </c>
      <c r="BH31" s="320"/>
      <c r="FE31" s="341" t="str">
        <f ca="1">FE30</f>
        <v>Hide</v>
      </c>
      <c r="FF31" s="322"/>
      <c r="FG31" s="323"/>
      <c r="FH31" s="323"/>
      <c r="FI31" s="323"/>
      <c r="FJ31" s="323"/>
      <c r="FK31" s="323"/>
      <c r="FL31" s="323"/>
    </row>
    <row r="32" spans="1:168" ht="6" customHeight="1" x14ac:dyDescent="0.25">
      <c r="A32" s="326" t="s">
        <v>546</v>
      </c>
      <c r="C32" s="389"/>
      <c r="D32" s="325"/>
      <c r="E32" s="390"/>
      <c r="F32" s="362"/>
      <c r="G32" s="418"/>
      <c r="H32" s="419"/>
      <c r="I32" s="340"/>
      <c r="J32" s="392"/>
      <c r="K32" s="340"/>
      <c r="L32" s="393"/>
      <c r="M32" s="393"/>
      <c r="N32" s="393"/>
      <c r="O32" s="393"/>
      <c r="Q32" s="320"/>
      <c r="AE32" s="368"/>
      <c r="AF32" s="369"/>
      <c r="AG32" s="394" t="b">
        <f>AG33</f>
        <v>1</v>
      </c>
      <c r="AH32" s="394"/>
      <c r="AI32" s="395"/>
      <c r="AJ32" s="396"/>
      <c r="AK32" s="396"/>
      <c r="AL32" s="397"/>
      <c r="AM32" s="320"/>
      <c r="AN32" s="320"/>
      <c r="AO32" s="320"/>
      <c r="AP32" s="320"/>
      <c r="AQ32" s="320"/>
      <c r="AR32" s="320"/>
      <c r="AS32" s="320"/>
      <c r="AT32" s="398" t="str">
        <f t="shared" si="2"/>
        <v/>
      </c>
      <c r="AU32" s="319" t="str">
        <f t="shared" si="1"/>
        <v/>
      </c>
      <c r="AV32" s="399"/>
      <c r="AW32" s="398" t="str">
        <f ca="1">AW33</f>
        <v/>
      </c>
      <c r="AX32" s="399"/>
      <c r="AY32" s="398" t="str">
        <f ca="1">AY33</f>
        <v/>
      </c>
      <c r="AZ32" s="399"/>
      <c r="BA32" s="398" t="str">
        <f ca="1">BA33</f>
        <v/>
      </c>
      <c r="BB32" s="399"/>
      <c r="BC32" s="398" t="str">
        <f ca="1">BC33</f>
        <v/>
      </c>
      <c r="BD32" s="399"/>
      <c r="BE32" s="398" t="str">
        <f ca="1">BE33</f>
        <v/>
      </c>
      <c r="BF32" s="399"/>
      <c r="BG32" s="398" t="str">
        <f ca="1">BG33</f>
        <v/>
      </c>
      <c r="BH32" s="320"/>
      <c r="FE32" s="341" t="str">
        <f ca="1">FE33</f>
        <v>Hide</v>
      </c>
      <c r="FF32" s="322"/>
      <c r="FG32" s="323"/>
      <c r="FH32" s="323"/>
      <c r="FI32" s="323"/>
      <c r="FJ32" s="323"/>
      <c r="FK32" s="323"/>
      <c r="FL32" s="323"/>
    </row>
    <row r="33" spans="1:168" ht="26.4" x14ac:dyDescent="0.25">
      <c r="A33" s="326" t="s">
        <v>546</v>
      </c>
      <c r="C33" s="400" t="s">
        <v>558</v>
      </c>
      <c r="D33" s="420" t="str">
        <f>"6." &amp; AI33</f>
        <v>6.4</v>
      </c>
      <c r="E33" s="402" t="s">
        <v>857</v>
      </c>
      <c r="F33" s="422"/>
      <c r="G33" s="423" t="s">
        <v>203</v>
      </c>
      <c r="H33" s="424"/>
      <c r="I33" s="425" t="s">
        <v>216</v>
      </c>
      <c r="J33" s="426"/>
      <c r="K33" s="340"/>
      <c r="L33" s="405"/>
      <c r="M33" s="405"/>
      <c r="N33" s="405"/>
      <c r="O33" s="405"/>
      <c r="Q33" s="320"/>
      <c r="R33" s="406"/>
      <c r="S33" s="406"/>
      <c r="T33" s="406"/>
      <c r="U33" s="406"/>
      <c r="AE33" s="368" t="b">
        <f>IF(F33=CHAR(80),TRUE,FALSE)</f>
        <v>0</v>
      </c>
      <c r="AF33" s="369" t="b">
        <f>IF(H33=CHAR(80),TRUE,FALSE)</f>
        <v>0</v>
      </c>
      <c r="AG33" s="370" t="b">
        <f>IF(OR(C33=CHAR(80),C33="."),TRUE,FALSE)</f>
        <v>1</v>
      </c>
      <c r="AH33" s="407">
        <v>0</v>
      </c>
      <c r="AI33" s="408">
        <v>4</v>
      </c>
      <c r="AJ33" s="409"/>
      <c r="AK33" s="409" t="b">
        <v>1</v>
      </c>
      <c r="AL33" s="410"/>
      <c r="AM33" s="320"/>
      <c r="AN33" s="320"/>
      <c r="AO33" s="320"/>
      <c r="AP33" s="320"/>
      <c r="AQ33" s="320"/>
      <c r="AR33" s="320"/>
      <c r="AS33" s="320"/>
      <c r="AT33" s="398" t="str">
        <f t="shared" si="2"/>
        <v/>
      </c>
      <c r="AU33" s="319" t="str">
        <f t="shared" si="1"/>
        <v>6.4</v>
      </c>
      <c r="AV33" s="411"/>
      <c r="AW33" s="398" t="str">
        <f ca="1">IF(OR(AND(Setup_Flag=1,AV33="",$C33=""),AND(Setup_Flag=1,AV33="Y",$C33="",All_Filters="Yes",$FE33="Hide")),FALSE,"")</f>
        <v/>
      </c>
      <c r="AX33" s="411"/>
      <c r="AY33" s="398" t="str">
        <f ca="1">IF(OR(AND(MR2_Flag=1,AX33="",$C33=""),AND(MR2_Flag=1,AX33="Y",$C33="",All_Filters="Yes",$FE33="Hide")),FALSE,"")</f>
        <v/>
      </c>
      <c r="AZ33" s="411"/>
      <c r="BA33" s="398" t="str">
        <f ca="1">IF(OR(AND(DP_Flag=1,AZ33="",$C33=""),AND(DP_Flag=1,AZ33="Y",$C33="",All_Filters="Yes",$FE33="Hide")),FALSE,"")</f>
        <v/>
      </c>
      <c r="BB33" s="411"/>
      <c r="BC33" s="398" t="str">
        <f ca="1">IF(OR(AND(SS_Flag=1,BB33="",$C33=""),AND(SS_Flag=1,BB33="Y",$C33="",All_Filters="Yes",$FE33="Hide")),FALSE,"")</f>
        <v/>
      </c>
      <c r="BD33" s="411"/>
      <c r="BE33" s="398" t="str">
        <f ca="1">IF(OR(AND(SP_Flag=1,BD33="",$C33=""),AND(SP_Flag=1,BD33="Y",$C33="",All_Filters="Yes",$FE33="Hide")),FALSE,"")</f>
        <v/>
      </c>
      <c r="BF33" s="411"/>
      <c r="BG33" s="398" t="str">
        <f ca="1">IF(OR(AND(FM_Flag=1,BF33="",$C33=""),AND(FM_Flag=1,BF33="Y",$C33="",All_Filters="Yes",$FE33="Hide")),FALSE,"")</f>
        <v/>
      </c>
      <c r="BH33" s="320"/>
      <c r="BI33" s="268"/>
      <c r="BJ33" s="427" t="s">
        <v>675</v>
      </c>
      <c r="BK33" s="427" t="s">
        <v>675</v>
      </c>
      <c r="BL33" s="427" t="s">
        <v>675</v>
      </c>
      <c r="BM33" s="427" t="s">
        <v>675</v>
      </c>
      <c r="BN33" s="427" t="s">
        <v>675</v>
      </c>
      <c r="BO33" s="427" t="s">
        <v>675</v>
      </c>
      <c r="BP33" s="428" t="str">
        <f ca="1">IF(OR(BI$16=0,BR$16&lt;&gt;0),"",IF(OFFSET(BI33,0,BI$16)="Y",1,IF(OFFSET(BI33,0,BI$16)="N",0,"")))</f>
        <v/>
      </c>
      <c r="BQ33" s="337"/>
      <c r="BR33" s="268"/>
      <c r="BS33" s="429" t="e">
        <v>#N/A</v>
      </c>
      <c r="BT33" s="429" t="e">
        <v>#N/A</v>
      </c>
      <c r="BU33" s="429" t="e">
        <v>#N/A</v>
      </c>
      <c r="BV33" s="429" t="e">
        <v>#N/A</v>
      </c>
      <c r="BW33" s="429" t="e">
        <v>#N/A</v>
      </c>
      <c r="BX33" s="429" t="e">
        <v>#N/A</v>
      </c>
      <c r="BY33" s="429" t="e">
        <v>#N/A</v>
      </c>
      <c r="BZ33" s="429" t="e">
        <v>#N/A</v>
      </c>
      <c r="CA33" s="429" t="e">
        <v>#N/A</v>
      </c>
      <c r="CB33" s="429" t="e">
        <v>#N/A</v>
      </c>
      <c r="CC33" s="429" t="e">
        <v>#N/A</v>
      </c>
      <c r="CD33" s="429" t="e">
        <v>#N/A</v>
      </c>
      <c r="CE33" s="429" t="e">
        <v>#N/A</v>
      </c>
      <c r="CF33" s="429" t="e">
        <v>#N/A</v>
      </c>
      <c r="CG33" s="429" t="e">
        <v>#N/A</v>
      </c>
      <c r="CH33" s="429" t="e">
        <v>#N/A</v>
      </c>
      <c r="CI33" s="429" t="e">
        <v>#N/A</v>
      </c>
      <c r="CJ33" s="429" t="e">
        <v>#N/A</v>
      </c>
      <c r="CK33" s="429" t="e">
        <v>#N/A</v>
      </c>
      <c r="CL33" s="428" t="str">
        <f ca="1">IF(BR$16=0,"",IF(OFFSET(BR33,0,BR$16)="Y",1,IF(OFFSET(BR33,0,BR$16)="N",0,"")))</f>
        <v/>
      </c>
      <c r="CM33" s="337"/>
      <c r="CN33" s="268"/>
      <c r="CO33" s="429" t="e">
        <v>#N/A</v>
      </c>
      <c r="CP33" s="429" t="e">
        <v>#N/A</v>
      </c>
      <c r="CQ33" s="429" t="e">
        <v>#N/A</v>
      </c>
      <c r="CR33" s="429" t="e">
        <v>#N/A</v>
      </c>
      <c r="CS33" s="427" t="s">
        <v>675</v>
      </c>
      <c r="CT33" s="428" t="str">
        <f ca="1">IF(OR(CN$16=0,CV$16&lt;&gt;0),"",IF(CV$16=1,0,IF(OFFSET(CN33,0,CN$16)="Y",1,IF(OFFSET(CN33,0,CN$16)="N",0,""))))</f>
        <v/>
      </c>
      <c r="CV33" s="268"/>
      <c r="CW33" s="429" t="e">
        <v>#N/A</v>
      </c>
      <c r="CX33" s="429" t="e">
        <v>#N/A</v>
      </c>
      <c r="CY33" s="429" t="e">
        <v>#N/A</v>
      </c>
      <c r="CZ33" s="429" t="e">
        <v>#N/A</v>
      </c>
      <c r="DA33" s="429" t="e">
        <v>#N/A</v>
      </c>
      <c r="DB33" s="429" t="e">
        <v>#N/A</v>
      </c>
      <c r="DC33" s="429" t="e">
        <v>#N/A</v>
      </c>
      <c r="DD33" s="429" t="e">
        <v>#N/A</v>
      </c>
      <c r="DE33" s="429" t="e">
        <v>#N/A</v>
      </c>
      <c r="DF33" s="428" t="str">
        <f>IF(CV$16=0,"",IF(OR(AND(CW$16=1,CW33="Y"),AND(CX$16=1,CX33="Y"),AND(CY$16=1,CY33="Y"),AND(CZ$16=1,CZ33="Y"),AND(DA$16=1,DA33="Y"),AND(DB$16=1,DB33="Y"),AND(DC$16=1,DC33="Y"),AND(DD$16=1,DD33="Y"),AND(DE$16=1,DE33="Y")),1,IF(OR(AND(CW$16=1,CW33="N"),AND(CX$16=1,CX33="N"),AND(CY$16=1,CY33="N"),AND(CZ$16=1,CZ33="N"),AND(DA$16=1,DA33="N"),AND(DB$16=1,DB33="N"),AND(DC$16=1,DC33="N"),AND(DD$16=1,DD33="N"),AND(DE$16=1,DE33="N")),0,"")))</f>
        <v/>
      </c>
      <c r="DH33" s="268"/>
      <c r="DI33" s="429" t="e">
        <v>#N/A</v>
      </c>
      <c r="DJ33" s="429" t="e">
        <v>#N/A</v>
      </c>
      <c r="DK33" s="428" t="str">
        <f ca="1">IF(DH$16=0,"",IF(OFFSET(DH33,0,DH$16)="Y",1,IF(OFFSET(DH33,0,DH$16)="N",0,"")))</f>
        <v/>
      </c>
      <c r="DM33" s="268"/>
      <c r="DN33" s="429" t="e">
        <v>#N/A</v>
      </c>
      <c r="DO33" s="429" t="e">
        <v>#N/A</v>
      </c>
      <c r="DP33" s="428" t="str">
        <f ca="1">IF(DM$16=0,"",IF(OFFSET(DM33,0,DM$16)="Y",1,IF(OFFSET(DM33,0,DM$16)="N",0,"")))</f>
        <v/>
      </c>
      <c r="DR33" s="268"/>
      <c r="DS33" s="430" t="e">
        <v>#N/A</v>
      </c>
      <c r="DT33" s="431"/>
      <c r="DU33" s="428" t="str">
        <f ca="1">IF(DR$16=0,"",IF(AND(OFFSET(DR33,0,1)="Y",DS$16="Yes"),1,IF(OFFSET(DR33,0,1)="N",1,0)))</f>
        <v/>
      </c>
      <c r="DW33" s="268"/>
      <c r="DX33" s="430" t="e">
        <v>#N/A</v>
      </c>
      <c r="DY33" s="431"/>
      <c r="DZ33" s="428" t="str">
        <f ca="1">IF(DW$16=0,"",IF(AND(OFFSET(DW33,0,1)="Y",DX$16="Yes"),1,IF(OFFSET(DW33,0,1)="N",1,0)))</f>
        <v/>
      </c>
      <c r="EB33" s="268"/>
      <c r="EC33" s="430" t="e">
        <v>#N/A</v>
      </c>
      <c r="ED33" s="431"/>
      <c r="EE33" s="428" t="str">
        <f ca="1">IF(EB$16=0,"",IF(AND(OFFSET(EB33,0,1)="Y",EC$16="Yes"),1,IF(OFFSET(EB33,0,1)="N",1,0)))</f>
        <v/>
      </c>
      <c r="EG33" s="268"/>
      <c r="EH33" s="430" t="e">
        <v>#N/A</v>
      </c>
      <c r="EI33" s="431"/>
      <c r="EJ33" s="428" t="str">
        <f ca="1">IF(EG$16=0,"",IF(AND(OFFSET(EG33,0,1)="Y",EH$16="Yes"),1,IF(OFFSET(EG33,0,1)="N",1,0)))</f>
        <v/>
      </c>
      <c r="EL33" s="268"/>
      <c r="EM33" s="430" t="e">
        <v>#N/A</v>
      </c>
      <c r="EN33" s="431"/>
      <c r="EO33" s="428" t="str">
        <f ca="1">IF(EL$16=0,"",IF(AND(OFFSET(EL33,0,1)="Y",EM$16="Yes"),1,IF(OFFSET(EL33,0,1)="N",1,0)))</f>
        <v/>
      </c>
      <c r="EP33" s="271"/>
      <c r="EQ33" s="516" t="str">
        <f ca="1">BP33</f>
        <v/>
      </c>
      <c r="ER33" s="516" t="str">
        <f t="shared" ref="ER33" ca="1" si="55">CL33</f>
        <v/>
      </c>
      <c r="ES33" s="516" t="str">
        <f t="shared" ref="ES33" ca="1" si="56">CT33</f>
        <v/>
      </c>
      <c r="ET33" s="516" t="str">
        <f t="shared" ref="ET33" si="57">DF33</f>
        <v/>
      </c>
      <c r="EU33" s="516" t="str">
        <f t="shared" ref="EU33" ca="1" si="58">DK33</f>
        <v/>
      </c>
      <c r="EV33" s="516" t="str">
        <f t="shared" ref="EV33" ca="1" si="59">DP33</f>
        <v/>
      </c>
      <c r="EW33" s="516" t="str">
        <f t="shared" ref="EW33" ca="1" si="60">DU33</f>
        <v/>
      </c>
      <c r="EX33" s="516" t="str">
        <f t="shared" ref="EX33" ca="1" si="61">DZ33</f>
        <v/>
      </c>
      <c r="EY33" s="516" t="str">
        <f t="shared" ref="EY33" ca="1" si="62">EE33</f>
        <v/>
      </c>
      <c r="EZ33" s="516" t="str">
        <f t="shared" ref="EZ33" ca="1" si="63">EJ33</f>
        <v/>
      </c>
      <c r="FA33" s="516" t="str">
        <f t="shared" ref="FA33" ca="1" si="64">EO33</f>
        <v/>
      </c>
      <c r="FC33" s="516">
        <f t="shared" ref="FC33" ca="1" si="65">COUNTA(EQ33:FA33)-COUNTBLANK(EQ33:FA33)</f>
        <v>0</v>
      </c>
      <c r="FD33" s="280">
        <f t="shared" ref="FD33" ca="1" si="66">SUM(EQ33:FA33)</f>
        <v>0</v>
      </c>
      <c r="FE33" s="280" t="str">
        <f t="shared" ref="FE33" ca="1" si="67">IF(AND(FC33=FD33,FD33&gt;0),"Show","Hide")</f>
        <v>Hide</v>
      </c>
      <c r="FF33" s="322"/>
      <c r="FG33" s="323"/>
      <c r="FH33" s="323"/>
      <c r="FI33" s="323"/>
      <c r="FJ33" s="323"/>
      <c r="FK33" s="323"/>
      <c r="FL33" s="323"/>
    </row>
    <row r="34" spans="1:168" ht="6" customHeight="1" x14ac:dyDescent="0.25">
      <c r="A34" s="326" t="s">
        <v>546</v>
      </c>
      <c r="C34" s="412"/>
      <c r="D34" s="413"/>
      <c r="E34" s="414"/>
      <c r="F34" s="432"/>
      <c r="G34" s="433"/>
      <c r="H34" s="434"/>
      <c r="I34" s="335"/>
      <c r="J34" s="416"/>
      <c r="K34" s="335"/>
      <c r="L34" s="417"/>
      <c r="M34" s="417"/>
      <c r="N34" s="417"/>
      <c r="O34" s="417"/>
      <c r="Q34" s="320"/>
      <c r="AE34" s="368"/>
      <c r="AF34" s="369"/>
      <c r="AG34" s="370" t="b">
        <f>AG33</f>
        <v>1</v>
      </c>
      <c r="AH34" s="370"/>
      <c r="AI34" s="395"/>
      <c r="AJ34" s="396"/>
      <c r="AK34" s="396"/>
      <c r="AL34" s="397"/>
      <c r="AM34" s="320"/>
      <c r="AN34" s="320"/>
      <c r="AO34" s="320"/>
      <c r="AP34" s="320"/>
      <c r="AQ34" s="320"/>
      <c r="AR34" s="320"/>
      <c r="AS34" s="320"/>
      <c r="AT34" s="398" t="str">
        <f t="shared" si="2"/>
        <v/>
      </c>
      <c r="AU34" s="319" t="str">
        <f t="shared" si="1"/>
        <v/>
      </c>
      <c r="AV34" s="399"/>
      <c r="AW34" s="398" t="str">
        <f ca="1">AW33</f>
        <v/>
      </c>
      <c r="AX34" s="399"/>
      <c r="AY34" s="398" t="str">
        <f ca="1">AY33</f>
        <v/>
      </c>
      <c r="AZ34" s="399"/>
      <c r="BA34" s="398" t="str">
        <f ca="1">BA33</f>
        <v/>
      </c>
      <c r="BB34" s="399"/>
      <c r="BC34" s="398" t="str">
        <f ca="1">BC33</f>
        <v/>
      </c>
      <c r="BD34" s="399"/>
      <c r="BE34" s="398" t="str">
        <f ca="1">BE33</f>
        <v/>
      </c>
      <c r="BF34" s="399"/>
      <c r="BG34" s="398" t="str">
        <f ca="1">BG33</f>
        <v/>
      </c>
      <c r="BH34" s="320"/>
      <c r="FE34" s="341" t="str">
        <f ca="1">FE33</f>
        <v>Hide</v>
      </c>
      <c r="FF34" s="322"/>
      <c r="FG34" s="323"/>
      <c r="FH34" s="323"/>
      <c r="FI34" s="323"/>
      <c r="FJ34" s="323"/>
      <c r="FK34" s="323"/>
      <c r="FL34" s="323"/>
    </row>
    <row r="35" spans="1:168" ht="6" customHeight="1" x14ac:dyDescent="0.25">
      <c r="A35" s="326" t="s">
        <v>546</v>
      </c>
      <c r="C35" s="389"/>
      <c r="D35" s="325"/>
      <c r="E35" s="390"/>
      <c r="F35" s="362"/>
      <c r="G35" s="418"/>
      <c r="H35" s="419"/>
      <c r="I35" s="340"/>
      <c r="J35" s="392"/>
      <c r="K35" s="340"/>
      <c r="L35" s="393"/>
      <c r="M35" s="393"/>
      <c r="N35" s="393"/>
      <c r="O35" s="393"/>
      <c r="Q35" s="320"/>
      <c r="AE35" s="368"/>
      <c r="AF35" s="369"/>
      <c r="AG35" s="394" t="b">
        <f>AG36</f>
        <v>1</v>
      </c>
      <c r="AH35" s="394"/>
      <c r="AI35" s="395"/>
      <c r="AJ35" s="396"/>
      <c r="AK35" s="396"/>
      <c r="AL35" s="397"/>
      <c r="AM35" s="320"/>
      <c r="AN35" s="320"/>
      <c r="AO35" s="320"/>
      <c r="AP35" s="320"/>
      <c r="AQ35" s="320"/>
      <c r="AR35" s="320"/>
      <c r="AS35" s="320"/>
      <c r="AT35" s="398" t="str">
        <f t="shared" si="2"/>
        <v/>
      </c>
      <c r="AU35" s="319" t="str">
        <f t="shared" si="1"/>
        <v/>
      </c>
      <c r="AV35" s="399"/>
      <c r="AW35" s="398" t="str">
        <f ca="1">AW36</f>
        <v/>
      </c>
      <c r="AX35" s="399"/>
      <c r="AY35" s="398" t="str">
        <f ca="1">AY36</f>
        <v/>
      </c>
      <c r="AZ35" s="399"/>
      <c r="BA35" s="398" t="str">
        <f ca="1">BA36</f>
        <v/>
      </c>
      <c r="BB35" s="399"/>
      <c r="BC35" s="398" t="str">
        <f ca="1">BC36</f>
        <v/>
      </c>
      <c r="BD35" s="399"/>
      <c r="BE35" s="398" t="str">
        <f ca="1">BE36</f>
        <v/>
      </c>
      <c r="BF35" s="399"/>
      <c r="BG35" s="398" t="str">
        <f ca="1">BG36</f>
        <v/>
      </c>
      <c r="BH35" s="320"/>
      <c r="FE35" s="341" t="str">
        <f ca="1">FE36</f>
        <v>Hide</v>
      </c>
      <c r="FF35" s="322"/>
      <c r="FG35" s="323"/>
      <c r="FH35" s="323"/>
      <c r="FI35" s="323"/>
      <c r="FJ35" s="323"/>
      <c r="FK35" s="323"/>
      <c r="FL35" s="323"/>
    </row>
    <row r="36" spans="1:168" ht="26.4" x14ac:dyDescent="0.25">
      <c r="A36" s="326" t="s">
        <v>546</v>
      </c>
      <c r="C36" s="400" t="s">
        <v>558</v>
      </c>
      <c r="D36" s="420" t="str">
        <f>"6." &amp; AI36</f>
        <v>6.5</v>
      </c>
      <c r="E36" s="402" t="s">
        <v>858</v>
      </c>
      <c r="F36" s="422"/>
      <c r="G36" s="423" t="s">
        <v>203</v>
      </c>
      <c r="H36" s="424"/>
      <c r="I36" s="425" t="s">
        <v>216</v>
      </c>
      <c r="J36" s="426"/>
      <c r="K36" s="340"/>
      <c r="L36" s="405"/>
      <c r="M36" s="405"/>
      <c r="N36" s="405"/>
      <c r="O36" s="405"/>
      <c r="Q36" s="320"/>
      <c r="R36" s="406"/>
      <c r="S36" s="406"/>
      <c r="T36" s="406"/>
      <c r="U36" s="406"/>
      <c r="AE36" s="368" t="b">
        <f>IF(F36=CHAR(80),TRUE,FALSE)</f>
        <v>0</v>
      </c>
      <c r="AF36" s="369" t="b">
        <f>IF(H36=CHAR(80),TRUE,FALSE)</f>
        <v>0</v>
      </c>
      <c r="AG36" s="370" t="b">
        <f>IF(OR(C36=CHAR(80),C36="."),TRUE,FALSE)</f>
        <v>1</v>
      </c>
      <c r="AH36" s="407">
        <v>0</v>
      </c>
      <c r="AI36" s="408">
        <v>5</v>
      </c>
      <c r="AJ36" s="409"/>
      <c r="AK36" s="409" t="b">
        <v>1</v>
      </c>
      <c r="AL36" s="410"/>
      <c r="AM36" s="320"/>
      <c r="AN36" s="320"/>
      <c r="AO36" s="320"/>
      <c r="AP36" s="320"/>
      <c r="AQ36" s="320"/>
      <c r="AR36" s="320"/>
      <c r="AS36" s="320"/>
      <c r="AT36" s="398" t="str">
        <f t="shared" si="2"/>
        <v/>
      </c>
      <c r="AU36" s="319" t="str">
        <f t="shared" si="1"/>
        <v>6.5</v>
      </c>
      <c r="AV36" s="411"/>
      <c r="AW36" s="398" t="str">
        <f ca="1">IF(OR(AND(Setup_Flag=1,AV36="",$C36=""),AND(Setup_Flag=1,AV36="Y",$C36="",All_Filters="Yes",$FE36="Hide")),FALSE,"")</f>
        <v/>
      </c>
      <c r="AX36" s="411"/>
      <c r="AY36" s="398" t="str">
        <f ca="1">IF(OR(AND(MR2_Flag=1,AX36="",$C36=""),AND(MR2_Flag=1,AX36="Y",$C36="",All_Filters="Yes",$FE36="Hide")),FALSE,"")</f>
        <v/>
      </c>
      <c r="AZ36" s="411"/>
      <c r="BA36" s="398" t="str">
        <f ca="1">IF(OR(AND(DP_Flag=1,AZ36="",$C36=""),AND(DP_Flag=1,AZ36="Y",$C36="",All_Filters="Yes",$FE36="Hide")),FALSE,"")</f>
        <v/>
      </c>
      <c r="BB36" s="411"/>
      <c r="BC36" s="398" t="str">
        <f ca="1">IF(OR(AND(SS_Flag=1,BB36="",$C36=""),AND(SS_Flag=1,BB36="Y",$C36="",All_Filters="Yes",$FE36="Hide")),FALSE,"")</f>
        <v/>
      </c>
      <c r="BD36" s="411"/>
      <c r="BE36" s="398" t="str">
        <f ca="1">IF(OR(AND(SP_Flag=1,BD36="",$C36=""),AND(SP_Flag=1,BD36="Y",$C36="",All_Filters="Yes",$FE36="Hide")),FALSE,"")</f>
        <v/>
      </c>
      <c r="BF36" s="411"/>
      <c r="BG36" s="398" t="str">
        <f ca="1">IF(OR(AND(FM_Flag=1,BF36="",$C36=""),AND(FM_Flag=1,BF36="Y",$C36="",All_Filters="Yes",$FE36="Hide")),FALSE,"")</f>
        <v/>
      </c>
      <c r="BH36" s="320"/>
      <c r="BI36" s="268"/>
      <c r="BJ36" s="427" t="s">
        <v>675</v>
      </c>
      <c r="BK36" s="427" t="s">
        <v>675</v>
      </c>
      <c r="BL36" s="427" t="s">
        <v>675</v>
      </c>
      <c r="BM36" s="427" t="s">
        <v>675</v>
      </c>
      <c r="BN36" s="427" t="s">
        <v>675</v>
      </c>
      <c r="BO36" s="427" t="s">
        <v>675</v>
      </c>
      <c r="BP36" s="428" t="str">
        <f ca="1">IF(OR(BI$16=0,BR$16&lt;&gt;0),"",IF(OFFSET(BI36,0,BI$16)="Y",1,IF(OFFSET(BI36,0,BI$16)="N",0,"")))</f>
        <v/>
      </c>
      <c r="BQ36" s="337"/>
      <c r="BR36" s="268"/>
      <c r="BS36" s="429" t="e">
        <v>#N/A</v>
      </c>
      <c r="BT36" s="429" t="e">
        <v>#N/A</v>
      </c>
      <c r="BU36" s="429" t="e">
        <v>#N/A</v>
      </c>
      <c r="BV36" s="429" t="e">
        <v>#N/A</v>
      </c>
      <c r="BW36" s="429" t="e">
        <v>#N/A</v>
      </c>
      <c r="BX36" s="429" t="e">
        <v>#N/A</v>
      </c>
      <c r="BY36" s="429" t="e">
        <v>#N/A</v>
      </c>
      <c r="BZ36" s="429" t="e">
        <v>#N/A</v>
      </c>
      <c r="CA36" s="429" t="e">
        <v>#N/A</v>
      </c>
      <c r="CB36" s="429" t="e">
        <v>#N/A</v>
      </c>
      <c r="CC36" s="429" t="e">
        <v>#N/A</v>
      </c>
      <c r="CD36" s="429" t="e">
        <v>#N/A</v>
      </c>
      <c r="CE36" s="429" t="e">
        <v>#N/A</v>
      </c>
      <c r="CF36" s="429" t="e">
        <v>#N/A</v>
      </c>
      <c r="CG36" s="429" t="e">
        <v>#N/A</v>
      </c>
      <c r="CH36" s="429" t="e">
        <v>#N/A</v>
      </c>
      <c r="CI36" s="429" t="e">
        <v>#N/A</v>
      </c>
      <c r="CJ36" s="429" t="e">
        <v>#N/A</v>
      </c>
      <c r="CK36" s="429" t="e">
        <v>#N/A</v>
      </c>
      <c r="CL36" s="428" t="str">
        <f ca="1">IF(BR$16=0,"",IF(OFFSET(BR36,0,BR$16)="Y",1,IF(OFFSET(BR36,0,BR$16)="N",0,"")))</f>
        <v/>
      </c>
      <c r="CM36" s="337"/>
      <c r="CN36" s="268"/>
      <c r="CO36" s="429" t="e">
        <v>#N/A</v>
      </c>
      <c r="CP36" s="429" t="e">
        <v>#N/A</v>
      </c>
      <c r="CQ36" s="429" t="e">
        <v>#N/A</v>
      </c>
      <c r="CR36" s="429" t="e">
        <v>#N/A</v>
      </c>
      <c r="CS36" s="427" t="s">
        <v>675</v>
      </c>
      <c r="CT36" s="428" t="str">
        <f ca="1">IF(OR(CN$16=0,CV$16&lt;&gt;0),"",IF(CV$16=1,0,IF(OFFSET(CN36,0,CN$16)="Y",1,IF(OFFSET(CN36,0,CN$16)="N",0,""))))</f>
        <v/>
      </c>
      <c r="CV36" s="268"/>
      <c r="CW36" s="429" t="e">
        <v>#N/A</v>
      </c>
      <c r="CX36" s="429" t="e">
        <v>#N/A</v>
      </c>
      <c r="CY36" s="429" t="e">
        <v>#N/A</v>
      </c>
      <c r="CZ36" s="429" t="e">
        <v>#N/A</v>
      </c>
      <c r="DA36" s="429" t="e">
        <v>#N/A</v>
      </c>
      <c r="DB36" s="429" t="e">
        <v>#N/A</v>
      </c>
      <c r="DC36" s="429" t="e">
        <v>#N/A</v>
      </c>
      <c r="DD36" s="429" t="e">
        <v>#N/A</v>
      </c>
      <c r="DE36" s="429" t="e">
        <v>#N/A</v>
      </c>
      <c r="DF36" s="428" t="str">
        <f>IF(CV$16=0,"",IF(OR(AND(CW$16=1,CW36="Y"),AND(CX$16=1,CX36="Y"),AND(CY$16=1,CY36="Y"),AND(CZ$16=1,CZ36="Y"),AND(DA$16=1,DA36="Y"),AND(DB$16=1,DB36="Y"),AND(DC$16=1,DC36="Y"),AND(DD$16=1,DD36="Y"),AND(DE$16=1,DE36="Y")),1,IF(OR(AND(CW$16=1,CW36="N"),AND(CX$16=1,CX36="N"),AND(CY$16=1,CY36="N"),AND(CZ$16=1,CZ36="N"),AND(DA$16=1,DA36="N"),AND(DB$16=1,DB36="N"),AND(DC$16=1,DC36="N"),AND(DD$16=1,DD36="N"),AND(DE$16=1,DE36="N")),0,"")))</f>
        <v/>
      </c>
      <c r="DH36" s="268"/>
      <c r="DI36" s="429" t="e">
        <v>#N/A</v>
      </c>
      <c r="DJ36" s="429" t="e">
        <v>#N/A</v>
      </c>
      <c r="DK36" s="428" t="str">
        <f ca="1">IF(DH$16=0,"",IF(OFFSET(DH36,0,DH$16)="Y",1,IF(OFFSET(DH36,0,DH$16)="N",0,"")))</f>
        <v/>
      </c>
      <c r="DM36" s="268"/>
      <c r="DN36" s="429" t="e">
        <v>#N/A</v>
      </c>
      <c r="DO36" s="429" t="e">
        <v>#N/A</v>
      </c>
      <c r="DP36" s="428" t="str">
        <f ca="1">IF(DM$16=0,"",IF(OFFSET(DM36,0,DM$16)="Y",1,IF(OFFSET(DM36,0,DM$16)="N",0,"")))</f>
        <v/>
      </c>
      <c r="DR36" s="268"/>
      <c r="DS36" s="430" t="e">
        <v>#N/A</v>
      </c>
      <c r="DT36" s="431"/>
      <c r="DU36" s="428" t="str">
        <f ca="1">IF(DR$16=0,"",IF(AND(OFFSET(DR36,0,1)="Y",DS$16="Yes"),1,IF(OFFSET(DR36,0,1)="N",1,0)))</f>
        <v/>
      </c>
      <c r="DW36" s="268"/>
      <c r="DX36" s="430" t="e">
        <v>#N/A</v>
      </c>
      <c r="DY36" s="431"/>
      <c r="DZ36" s="428" t="str">
        <f ca="1">IF(DW$16=0,"",IF(AND(OFFSET(DW36,0,1)="Y",DX$16="Yes"),1,IF(OFFSET(DW36,0,1)="N",1,0)))</f>
        <v/>
      </c>
      <c r="EB36" s="268"/>
      <c r="EC36" s="430" t="e">
        <v>#N/A</v>
      </c>
      <c r="ED36" s="431"/>
      <c r="EE36" s="428" t="str">
        <f ca="1">IF(EB$16=0,"",IF(AND(OFFSET(EB36,0,1)="Y",EC$16="Yes"),1,IF(OFFSET(EB36,0,1)="N",1,0)))</f>
        <v/>
      </c>
      <c r="EG36" s="268"/>
      <c r="EH36" s="430" t="e">
        <v>#N/A</v>
      </c>
      <c r="EI36" s="431"/>
      <c r="EJ36" s="428" t="str">
        <f ca="1">IF(EG$16=0,"",IF(AND(OFFSET(EG36,0,1)="Y",EH$16="Yes"),1,IF(OFFSET(EG36,0,1)="N",1,0)))</f>
        <v/>
      </c>
      <c r="EL36" s="268"/>
      <c r="EM36" s="430" t="e">
        <v>#N/A</v>
      </c>
      <c r="EN36" s="431"/>
      <c r="EO36" s="428" t="str">
        <f ca="1">IF(EL$16=0,"",IF(AND(OFFSET(EL36,0,1)="Y",EM$16="Yes"),1,IF(OFFSET(EL36,0,1)="N",1,0)))</f>
        <v/>
      </c>
      <c r="EP36" s="271"/>
      <c r="EQ36" s="516" t="str">
        <f ca="1">BP36</f>
        <v/>
      </c>
      <c r="ER36" s="516" t="str">
        <f t="shared" ref="ER36" ca="1" si="68">CL36</f>
        <v/>
      </c>
      <c r="ES36" s="516" t="str">
        <f t="shared" ref="ES36" ca="1" si="69">CT36</f>
        <v/>
      </c>
      <c r="ET36" s="516" t="str">
        <f t="shared" ref="ET36" si="70">DF36</f>
        <v/>
      </c>
      <c r="EU36" s="516" t="str">
        <f t="shared" ref="EU36" ca="1" si="71">DK36</f>
        <v/>
      </c>
      <c r="EV36" s="516" t="str">
        <f t="shared" ref="EV36" ca="1" si="72">DP36</f>
        <v/>
      </c>
      <c r="EW36" s="516" t="str">
        <f t="shared" ref="EW36" ca="1" si="73">DU36</f>
        <v/>
      </c>
      <c r="EX36" s="516" t="str">
        <f t="shared" ref="EX36" ca="1" si="74">DZ36</f>
        <v/>
      </c>
      <c r="EY36" s="516" t="str">
        <f t="shared" ref="EY36" ca="1" si="75">EE36</f>
        <v/>
      </c>
      <c r="EZ36" s="516" t="str">
        <f t="shared" ref="EZ36" ca="1" si="76">EJ36</f>
        <v/>
      </c>
      <c r="FA36" s="516" t="str">
        <f t="shared" ref="FA36" ca="1" si="77">EO36</f>
        <v/>
      </c>
      <c r="FC36" s="516">
        <f t="shared" ref="FC36" ca="1" si="78">COUNTA(EQ36:FA36)-COUNTBLANK(EQ36:FA36)</f>
        <v>0</v>
      </c>
      <c r="FD36" s="280">
        <f t="shared" ref="FD36" ca="1" si="79">SUM(EQ36:FA36)</f>
        <v>0</v>
      </c>
      <c r="FE36" s="280" t="str">
        <f t="shared" ref="FE36" ca="1" si="80">IF(AND(FC36=FD36,FD36&gt;0),"Show","Hide")</f>
        <v>Hide</v>
      </c>
      <c r="FF36" s="322"/>
      <c r="FG36" s="323"/>
      <c r="FH36" s="323"/>
      <c r="FI36" s="323"/>
      <c r="FJ36" s="323"/>
      <c r="FK36" s="323"/>
      <c r="FL36" s="323"/>
    </row>
    <row r="37" spans="1:168" ht="6" customHeight="1" x14ac:dyDescent="0.25">
      <c r="A37" s="326" t="s">
        <v>546</v>
      </c>
      <c r="C37" s="412"/>
      <c r="D37" s="413"/>
      <c r="E37" s="414"/>
      <c r="F37" s="432"/>
      <c r="G37" s="433"/>
      <c r="H37" s="434"/>
      <c r="I37" s="335"/>
      <c r="J37" s="416"/>
      <c r="K37" s="335"/>
      <c r="L37" s="417"/>
      <c r="M37" s="417"/>
      <c r="N37" s="417"/>
      <c r="O37" s="417"/>
      <c r="Q37" s="320"/>
      <c r="AE37" s="368"/>
      <c r="AF37" s="369"/>
      <c r="AG37" s="370" t="b">
        <f>AG36</f>
        <v>1</v>
      </c>
      <c r="AH37" s="370"/>
      <c r="AI37" s="395"/>
      <c r="AJ37" s="396"/>
      <c r="AK37" s="396"/>
      <c r="AL37" s="397"/>
      <c r="AM37" s="320"/>
      <c r="AN37" s="320"/>
      <c r="AO37" s="320"/>
      <c r="AP37" s="320"/>
      <c r="AQ37" s="320"/>
      <c r="AR37" s="320"/>
      <c r="AS37" s="320"/>
      <c r="AT37" s="398" t="str">
        <f t="shared" si="2"/>
        <v/>
      </c>
      <c r="AU37" s="319" t="str">
        <f t="shared" si="1"/>
        <v/>
      </c>
      <c r="AV37" s="399"/>
      <c r="AW37" s="398" t="str">
        <f ca="1">AW36</f>
        <v/>
      </c>
      <c r="AX37" s="399"/>
      <c r="AY37" s="398" t="str">
        <f ca="1">AY36</f>
        <v/>
      </c>
      <c r="AZ37" s="399"/>
      <c r="BA37" s="398" t="str">
        <f ca="1">BA36</f>
        <v/>
      </c>
      <c r="BB37" s="399"/>
      <c r="BC37" s="398" t="str">
        <f ca="1">BC36</f>
        <v/>
      </c>
      <c r="BD37" s="399"/>
      <c r="BE37" s="398" t="str">
        <f ca="1">BE36</f>
        <v/>
      </c>
      <c r="BF37" s="399"/>
      <c r="BG37" s="398" t="str">
        <f ca="1">BG36</f>
        <v/>
      </c>
      <c r="BH37" s="320"/>
      <c r="FE37" s="341" t="str">
        <f ca="1">FE36</f>
        <v>Hide</v>
      </c>
      <c r="FF37" s="322"/>
      <c r="FG37" s="323"/>
      <c r="FH37" s="323"/>
      <c r="FI37" s="323"/>
      <c r="FJ37" s="323"/>
      <c r="FK37" s="323"/>
      <c r="FL37" s="323"/>
    </row>
    <row r="38" spans="1:168" ht="6" customHeight="1" x14ac:dyDescent="0.25">
      <c r="A38" s="326" t="s">
        <v>546</v>
      </c>
      <c r="C38" s="389"/>
      <c r="D38" s="325"/>
      <c r="E38" s="390"/>
      <c r="F38" s="391"/>
      <c r="G38" s="391"/>
      <c r="H38" s="391"/>
      <c r="I38" s="391"/>
      <c r="J38" s="392"/>
      <c r="K38" s="340"/>
      <c r="L38" s="393"/>
      <c r="M38" s="393"/>
      <c r="N38" s="393"/>
      <c r="O38" s="393"/>
      <c r="Q38" s="320"/>
      <c r="AE38" s="368"/>
      <c r="AF38" s="369"/>
      <c r="AG38" s="394" t="b">
        <f>AG39</f>
        <v>1</v>
      </c>
      <c r="AH38" s="394"/>
      <c r="AI38" s="395"/>
      <c r="AJ38" s="396"/>
      <c r="AK38" s="396"/>
      <c r="AL38" s="397"/>
      <c r="AM38" s="320"/>
      <c r="AN38" s="320"/>
      <c r="AO38" s="320"/>
      <c r="AP38" s="320"/>
      <c r="AQ38" s="320"/>
      <c r="AR38" s="320"/>
      <c r="AS38" s="320"/>
      <c r="AT38" s="398" t="str">
        <f t="shared" si="2"/>
        <v/>
      </c>
      <c r="AU38" s="319" t="str">
        <f t="shared" si="1"/>
        <v/>
      </c>
      <c r="AV38" s="399"/>
      <c r="AW38" s="398" t="str">
        <f>AW39</f>
        <v/>
      </c>
      <c r="AX38" s="399"/>
      <c r="AY38" s="398" t="str">
        <f>AY39</f>
        <v/>
      </c>
      <c r="AZ38" s="399"/>
      <c r="BA38" s="398" t="str">
        <f>BA39</f>
        <v/>
      </c>
      <c r="BB38" s="399"/>
      <c r="BC38" s="398" t="str">
        <f>BC39</f>
        <v/>
      </c>
      <c r="BD38" s="399"/>
      <c r="BE38" s="398" t="str">
        <f>BE39</f>
        <v/>
      </c>
      <c r="BF38" s="399"/>
      <c r="BG38" s="398" t="str">
        <f>BG39</f>
        <v/>
      </c>
      <c r="BH38" s="320"/>
      <c r="BI38" s="323"/>
      <c r="BJ38" s="323"/>
      <c r="BK38" s="323"/>
      <c r="BL38" s="323"/>
      <c r="BM38" s="323"/>
      <c r="BN38" s="323"/>
      <c r="BO38" s="323"/>
      <c r="BP38" s="323"/>
      <c r="BQ38" s="323"/>
      <c r="BR38" s="323"/>
      <c r="BS38" s="323"/>
      <c r="BT38" s="323"/>
      <c r="BU38" s="323"/>
      <c r="BV38" s="323"/>
      <c r="BW38" s="323"/>
      <c r="BX38" s="323"/>
      <c r="BY38" s="323"/>
      <c r="BZ38" s="323"/>
      <c r="CA38" s="323"/>
      <c r="CB38" s="323"/>
      <c r="CC38" s="323"/>
      <c r="CD38" s="323"/>
      <c r="CE38" s="323"/>
      <c r="CF38" s="323"/>
      <c r="CG38" s="323"/>
      <c r="CH38" s="323"/>
      <c r="CI38" s="323"/>
      <c r="CJ38" s="323"/>
      <c r="CK38" s="323"/>
      <c r="CL38" s="323"/>
      <c r="CM38" s="323"/>
      <c r="CN38" s="323"/>
      <c r="CO38" s="323"/>
      <c r="CP38" s="323"/>
      <c r="CQ38" s="323"/>
      <c r="CR38" s="323"/>
      <c r="CS38" s="323"/>
      <c r="CT38" s="323"/>
      <c r="CU38" s="323"/>
      <c r="CV38" s="323"/>
      <c r="CW38" s="323"/>
      <c r="CX38" s="323"/>
      <c r="CY38" s="323"/>
      <c r="CZ38" s="323"/>
      <c r="DA38" s="323"/>
      <c r="DB38" s="323"/>
      <c r="DC38" s="323"/>
      <c r="DD38" s="323"/>
      <c r="DE38" s="323"/>
      <c r="DF38" s="323"/>
      <c r="DG38" s="323"/>
      <c r="DH38" s="323"/>
      <c r="DI38" s="323"/>
      <c r="DJ38" s="323"/>
      <c r="DK38" s="323"/>
      <c r="DL38" s="323"/>
      <c r="DM38" s="323"/>
      <c r="DN38" s="323"/>
      <c r="DO38" s="323"/>
      <c r="DP38" s="323"/>
      <c r="DQ38" s="323"/>
      <c r="DR38" s="323"/>
      <c r="DS38" s="323"/>
      <c r="DT38" s="323"/>
      <c r="DU38" s="323"/>
      <c r="DV38" s="323"/>
      <c r="DW38" s="323"/>
      <c r="DX38" s="323"/>
      <c r="DY38" s="323"/>
      <c r="DZ38" s="323"/>
      <c r="EA38" s="323"/>
      <c r="EB38" s="323"/>
      <c r="EC38" s="323"/>
      <c r="ED38" s="323"/>
      <c r="EE38" s="323"/>
      <c r="EF38" s="323"/>
      <c r="EG38" s="323"/>
      <c r="EH38" s="323"/>
      <c r="EI38" s="323"/>
      <c r="EJ38" s="323"/>
      <c r="EK38" s="323"/>
      <c r="EL38" s="323"/>
      <c r="EM38" s="323"/>
      <c r="EN38" s="323"/>
      <c r="EO38" s="323"/>
      <c r="EP38" s="323"/>
      <c r="EQ38" s="323"/>
      <c r="ER38" s="323"/>
      <c r="ES38" s="323"/>
      <c r="ET38" s="323"/>
      <c r="EU38" s="323"/>
      <c r="EV38" s="323"/>
      <c r="EW38" s="323"/>
      <c r="EX38" s="323"/>
      <c r="EY38" s="323"/>
      <c r="EZ38" s="323"/>
      <c r="FA38" s="323"/>
      <c r="FB38" s="323"/>
      <c r="FC38" s="323"/>
      <c r="FD38" s="323"/>
      <c r="FE38" s="323"/>
      <c r="FF38" s="322"/>
      <c r="FG38" s="323"/>
      <c r="FH38" s="323"/>
      <c r="FI38" s="323"/>
      <c r="FJ38" s="323"/>
      <c r="FK38" s="323"/>
      <c r="FL38" s="323"/>
    </row>
    <row r="39" spans="1:168" ht="15" x14ac:dyDescent="0.25">
      <c r="A39" s="326" t="s">
        <v>546</v>
      </c>
      <c r="C39" s="400" t="s">
        <v>558</v>
      </c>
      <c r="D39" s="401" t="s">
        <v>859</v>
      </c>
      <c r="E39" s="402"/>
      <c r="F39" s="403"/>
      <c r="G39" s="403"/>
      <c r="H39" s="403"/>
      <c r="I39" s="403"/>
      <c r="J39" s="404"/>
      <c r="K39" s="340"/>
      <c r="L39" s="405"/>
      <c r="M39" s="405"/>
      <c r="N39" s="405"/>
      <c r="O39" s="405"/>
      <c r="Q39" s="320"/>
      <c r="R39" s="406"/>
      <c r="S39" s="406"/>
      <c r="T39" s="406"/>
      <c r="U39" s="406"/>
      <c r="AE39" s="368" t="b">
        <f>IF(F39=CHAR(80),TRUE,FALSE)</f>
        <v>0</v>
      </c>
      <c r="AF39" s="369" t="b">
        <f>IF(H39=CHAR(80),TRUE,FALSE)</f>
        <v>0</v>
      </c>
      <c r="AG39" s="370" t="b">
        <f>IF(OR(C39=CHAR(80),C39="."),TRUE,FALSE)</f>
        <v>1</v>
      </c>
      <c r="AH39" s="407">
        <v>3</v>
      </c>
      <c r="AI39" s="408" t="s">
        <v>711</v>
      </c>
      <c r="AJ39" s="409" t="b">
        <v>1</v>
      </c>
      <c r="AK39" s="409" t="b">
        <v>1</v>
      </c>
      <c r="AL39" s="410"/>
      <c r="AM39" s="320"/>
      <c r="AN39" s="320"/>
      <c r="AO39" s="320"/>
      <c r="AP39" s="320"/>
      <c r="AQ39" s="320"/>
      <c r="AR39" s="320"/>
      <c r="AS39" s="320"/>
      <c r="AT39" s="398" t="str">
        <f t="shared" si="2"/>
        <v/>
      </c>
      <c r="AU39" s="319" t="str">
        <f t="shared" si="1"/>
        <v>DELIVERABLES</v>
      </c>
      <c r="AV39" s="411"/>
      <c r="AW39" s="398" t="str">
        <f>IF(OR(AND(Setup_Flag=1,AV39="",$C39=""),AND(Setup_Flag=1,AV39="Y",$C39="",All_Filters="Yes",$FE39="Hide")),FALSE,"")</f>
        <v/>
      </c>
      <c r="AX39" s="411"/>
      <c r="AY39" s="398" t="str">
        <f>IF(OR(AND(MR2_Flag=1,AX39="",$C39=""),AND(MR2_Flag=1,AX39="Y",$C39="",All_Filters="Yes",$FE39="Hide")),FALSE,"")</f>
        <v/>
      </c>
      <c r="AZ39" s="411"/>
      <c r="BA39" s="398" t="str">
        <f>IF(OR(AND(DP_Flag=1,AZ39="",$C39=""),AND(DP_Flag=1,AZ39="Y",$C39="",All_Filters="Yes",$FE39="Hide")),FALSE,"")</f>
        <v/>
      </c>
      <c r="BB39" s="411"/>
      <c r="BC39" s="398" t="str">
        <f>IF(OR(AND(SS_Flag=1,BB39="",$C39=""),AND(SS_Flag=1,BB39="Y",$C39="",All_Filters="Yes",$FE39="Hide")),FALSE,"")</f>
        <v/>
      </c>
      <c r="BD39" s="411"/>
      <c r="BE39" s="398" t="str">
        <f>IF(OR(AND(SP_Flag=1,BD39="",$C39=""),AND(SP_Flag=1,BD39="Y",$C39="",All_Filters="Yes",$FE39="Hide")),FALSE,"")</f>
        <v/>
      </c>
      <c r="BF39" s="411"/>
      <c r="BG39" s="398" t="str">
        <f>IF(OR(AND(FM_Flag=1,BF39="",$C39=""),AND(FM_Flag=1,BF39="Y",$C39="",All_Filters="Yes",$FE39="Hide")),FALSE,"")</f>
        <v/>
      </c>
      <c r="BH39" s="320"/>
      <c r="BI39" s="323"/>
      <c r="BJ39" s="323"/>
      <c r="BK39" s="323"/>
      <c r="BL39" s="323"/>
      <c r="BM39" s="323"/>
      <c r="BN39" s="323"/>
      <c r="BO39" s="323"/>
      <c r="BP39" s="323"/>
      <c r="BQ39" s="323"/>
      <c r="BR39" s="323"/>
      <c r="BS39" s="323"/>
      <c r="BT39" s="323"/>
      <c r="BU39" s="323"/>
      <c r="BV39" s="323"/>
      <c r="BW39" s="323"/>
      <c r="BX39" s="323"/>
      <c r="BY39" s="323"/>
      <c r="BZ39" s="323"/>
      <c r="CA39" s="323"/>
      <c r="CB39" s="323"/>
      <c r="CC39" s="323"/>
      <c r="CD39" s="323"/>
      <c r="CE39" s="323"/>
      <c r="CF39" s="323"/>
      <c r="CG39" s="323"/>
      <c r="CH39" s="323"/>
      <c r="CI39" s="323"/>
      <c r="CJ39" s="323"/>
      <c r="CK39" s="323"/>
      <c r="CL39" s="323"/>
      <c r="CM39" s="323"/>
      <c r="CN39" s="323"/>
      <c r="CO39" s="323"/>
      <c r="CP39" s="323"/>
      <c r="CQ39" s="323"/>
      <c r="CR39" s="323"/>
      <c r="CS39" s="323"/>
      <c r="CT39" s="323"/>
      <c r="CU39" s="323"/>
      <c r="CV39" s="323"/>
      <c r="CW39" s="323"/>
      <c r="CX39" s="323"/>
      <c r="CY39" s="323"/>
      <c r="CZ39" s="323"/>
      <c r="DA39" s="323"/>
      <c r="DB39" s="323"/>
      <c r="DC39" s="323"/>
      <c r="DD39" s="323"/>
      <c r="DE39" s="323"/>
      <c r="DF39" s="323"/>
      <c r="DG39" s="323"/>
      <c r="DH39" s="323"/>
      <c r="DI39" s="323"/>
      <c r="DJ39" s="323"/>
      <c r="DK39" s="323"/>
      <c r="DL39" s="323"/>
      <c r="DM39" s="323"/>
      <c r="DN39" s="323"/>
      <c r="DO39" s="323"/>
      <c r="DP39" s="323"/>
      <c r="DQ39" s="323"/>
      <c r="DR39" s="323"/>
      <c r="DS39" s="323"/>
      <c r="DT39" s="323"/>
      <c r="DU39" s="323"/>
      <c r="DV39" s="323"/>
      <c r="DW39" s="323"/>
      <c r="DX39" s="323"/>
      <c r="DY39" s="323"/>
      <c r="DZ39" s="323"/>
      <c r="EA39" s="323"/>
      <c r="EB39" s="323"/>
      <c r="EC39" s="323"/>
      <c r="ED39" s="323"/>
      <c r="EE39" s="323"/>
      <c r="EF39" s="323"/>
      <c r="EG39" s="323"/>
      <c r="EH39" s="323"/>
      <c r="EI39" s="323"/>
      <c r="EJ39" s="323"/>
      <c r="EK39" s="323"/>
      <c r="EL39" s="323"/>
      <c r="EM39" s="323"/>
      <c r="EN39" s="323"/>
      <c r="EO39" s="323"/>
      <c r="EP39" s="323"/>
      <c r="EQ39" s="323"/>
      <c r="ER39" s="323"/>
      <c r="ES39" s="323"/>
      <c r="ET39" s="323"/>
      <c r="EU39" s="323"/>
      <c r="EV39" s="323"/>
      <c r="EW39" s="323"/>
      <c r="EX39" s="323"/>
      <c r="EY39" s="323"/>
      <c r="EZ39" s="323"/>
      <c r="FA39" s="323"/>
      <c r="FB39" s="323"/>
      <c r="FC39" s="323"/>
      <c r="FD39" s="323"/>
      <c r="FE39" s="323"/>
      <c r="FF39" s="322"/>
      <c r="FG39" s="323"/>
      <c r="FH39" s="323"/>
      <c r="FI39" s="323"/>
      <c r="FJ39" s="323"/>
      <c r="FK39" s="323"/>
      <c r="FL39" s="323"/>
    </row>
    <row r="40" spans="1:168" ht="6" customHeight="1" x14ac:dyDescent="0.25">
      <c r="A40" s="326" t="s">
        <v>546</v>
      </c>
      <c r="C40" s="412"/>
      <c r="D40" s="413"/>
      <c r="E40" s="414"/>
      <c r="F40" s="415"/>
      <c r="G40" s="415"/>
      <c r="H40" s="415"/>
      <c r="I40" s="415"/>
      <c r="J40" s="416"/>
      <c r="K40" s="335"/>
      <c r="L40" s="417"/>
      <c r="M40" s="417"/>
      <c r="N40" s="417"/>
      <c r="O40" s="417"/>
      <c r="Q40" s="320"/>
      <c r="AE40" s="368"/>
      <c r="AF40" s="369"/>
      <c r="AG40" s="370" t="b">
        <f>AG39</f>
        <v>1</v>
      </c>
      <c r="AH40" s="370"/>
      <c r="AI40" s="395"/>
      <c r="AJ40" s="396"/>
      <c r="AK40" s="396"/>
      <c r="AL40" s="397"/>
      <c r="AM40" s="320"/>
      <c r="AN40" s="320"/>
      <c r="AO40" s="320"/>
      <c r="AP40" s="320"/>
      <c r="AQ40" s="320"/>
      <c r="AR40" s="320"/>
      <c r="AS40" s="320"/>
      <c r="AT40" s="398" t="str">
        <f t="shared" si="2"/>
        <v/>
      </c>
      <c r="AU40" s="319" t="str">
        <f t="shared" si="1"/>
        <v/>
      </c>
      <c r="AV40" s="399"/>
      <c r="AW40" s="398" t="str">
        <f>AW39</f>
        <v/>
      </c>
      <c r="AX40" s="399"/>
      <c r="AY40" s="398" t="str">
        <f>AY39</f>
        <v/>
      </c>
      <c r="AZ40" s="399"/>
      <c r="BA40" s="398" t="str">
        <f>BA39</f>
        <v/>
      </c>
      <c r="BB40" s="399"/>
      <c r="BC40" s="398" t="str">
        <f>BC39</f>
        <v/>
      </c>
      <c r="BD40" s="399"/>
      <c r="BE40" s="398" t="str">
        <f>BE39</f>
        <v/>
      </c>
      <c r="BF40" s="399"/>
      <c r="BG40" s="398" t="str">
        <f>BG39</f>
        <v/>
      </c>
      <c r="BH40" s="320"/>
      <c r="BI40" s="323"/>
      <c r="BJ40" s="323"/>
      <c r="BK40" s="323"/>
      <c r="BL40" s="323"/>
      <c r="BM40" s="323"/>
      <c r="BN40" s="323"/>
      <c r="BO40" s="323"/>
      <c r="BP40" s="323"/>
      <c r="BQ40" s="323"/>
      <c r="BR40" s="323"/>
      <c r="BS40" s="323"/>
      <c r="BT40" s="323"/>
      <c r="BU40" s="323"/>
      <c r="BV40" s="323"/>
      <c r="BW40" s="323"/>
      <c r="BX40" s="323"/>
      <c r="BY40" s="323"/>
      <c r="BZ40" s="323"/>
      <c r="CA40" s="323"/>
      <c r="CB40" s="323"/>
      <c r="CC40" s="323"/>
      <c r="CD40" s="323"/>
      <c r="CE40" s="323"/>
      <c r="CF40" s="323"/>
      <c r="CG40" s="323"/>
      <c r="CH40" s="323"/>
      <c r="CI40" s="323"/>
      <c r="CJ40" s="323"/>
      <c r="CK40" s="323"/>
      <c r="CL40" s="323"/>
      <c r="CM40" s="323"/>
      <c r="CN40" s="323"/>
      <c r="CO40" s="323"/>
      <c r="CP40" s="323"/>
      <c r="CQ40" s="323"/>
      <c r="CR40" s="323"/>
      <c r="CS40" s="323"/>
      <c r="CT40" s="323"/>
      <c r="CU40" s="323"/>
      <c r="CV40" s="323"/>
      <c r="CW40" s="323"/>
      <c r="CX40" s="323"/>
      <c r="CY40" s="323"/>
      <c r="CZ40" s="323"/>
      <c r="DA40" s="323"/>
      <c r="DB40" s="323"/>
      <c r="DC40" s="323"/>
      <c r="DD40" s="323"/>
      <c r="DE40" s="323"/>
      <c r="DF40" s="323"/>
      <c r="DG40" s="323"/>
      <c r="DH40" s="323"/>
      <c r="DI40" s="323"/>
      <c r="DJ40" s="323"/>
      <c r="DK40" s="323"/>
      <c r="DL40" s="323"/>
      <c r="DM40" s="323"/>
      <c r="DN40" s="323"/>
      <c r="DO40" s="323"/>
      <c r="DP40" s="323"/>
      <c r="DQ40" s="323"/>
      <c r="DR40" s="323"/>
      <c r="DS40" s="323"/>
      <c r="DT40" s="323"/>
      <c r="DU40" s="323"/>
      <c r="DV40" s="323"/>
      <c r="DW40" s="323"/>
      <c r="DX40" s="323"/>
      <c r="DY40" s="323"/>
      <c r="DZ40" s="323"/>
      <c r="EA40" s="323"/>
      <c r="EB40" s="323"/>
      <c r="EC40" s="323"/>
      <c r="ED40" s="323"/>
      <c r="EE40" s="323"/>
      <c r="EF40" s="323"/>
      <c r="EG40" s="323"/>
      <c r="EH40" s="323"/>
      <c r="EI40" s="323"/>
      <c r="EJ40" s="323"/>
      <c r="EK40" s="323"/>
      <c r="EL40" s="323"/>
      <c r="EM40" s="323"/>
      <c r="EN40" s="323"/>
      <c r="EO40" s="323"/>
      <c r="EP40" s="323"/>
      <c r="EQ40" s="323"/>
      <c r="ER40" s="323"/>
      <c r="ES40" s="323"/>
      <c r="ET40" s="323"/>
      <c r="EU40" s="323"/>
      <c r="EV40" s="323"/>
      <c r="EW40" s="323"/>
      <c r="EX40" s="323"/>
      <c r="EY40" s="323"/>
      <c r="EZ40" s="323"/>
      <c r="FA40" s="323"/>
      <c r="FB40" s="323"/>
      <c r="FC40" s="323"/>
      <c r="FD40" s="323"/>
      <c r="FE40" s="323"/>
      <c r="FF40" s="322"/>
      <c r="FG40" s="323"/>
      <c r="FH40" s="323"/>
      <c r="FI40" s="323"/>
      <c r="FJ40" s="323"/>
      <c r="FK40" s="323"/>
      <c r="FL40" s="323"/>
    </row>
    <row r="41" spans="1:168" ht="6" customHeight="1" x14ac:dyDescent="0.25">
      <c r="A41" s="326" t="s">
        <v>546</v>
      </c>
      <c r="C41" s="389"/>
      <c r="D41" s="325"/>
      <c r="E41" s="390"/>
      <c r="F41" s="362"/>
      <c r="G41" s="418"/>
      <c r="H41" s="419"/>
      <c r="I41" s="340"/>
      <c r="J41" s="392"/>
      <c r="K41" s="340"/>
      <c r="L41" s="393"/>
      <c r="M41" s="393"/>
      <c r="N41" s="393"/>
      <c r="O41" s="393"/>
      <c r="Q41" s="320"/>
      <c r="AE41" s="368"/>
      <c r="AF41" s="369"/>
      <c r="AG41" s="394" t="b">
        <f>AG42</f>
        <v>1</v>
      </c>
      <c r="AH41" s="394"/>
      <c r="AI41" s="395"/>
      <c r="AJ41" s="396"/>
      <c r="AK41" s="396"/>
      <c r="AL41" s="397"/>
      <c r="AM41" s="320"/>
      <c r="AN41" s="320"/>
      <c r="AO41" s="320"/>
      <c r="AP41" s="320"/>
      <c r="AQ41" s="320"/>
      <c r="AR41" s="320"/>
      <c r="AS41" s="320"/>
      <c r="AT41" s="398" t="str">
        <f t="shared" si="2"/>
        <v/>
      </c>
      <c r="AU41" s="319" t="str">
        <f t="shared" si="1"/>
        <v/>
      </c>
      <c r="AV41" s="399"/>
      <c r="AW41" s="398" t="str">
        <f ca="1">AW42</f>
        <v/>
      </c>
      <c r="AX41" s="399"/>
      <c r="AY41" s="398" t="str">
        <f ca="1">AY42</f>
        <v/>
      </c>
      <c r="AZ41" s="399"/>
      <c r="BA41" s="398" t="str">
        <f ca="1">BA42</f>
        <v/>
      </c>
      <c r="BB41" s="399"/>
      <c r="BC41" s="398" t="str">
        <f ca="1">BC42</f>
        <v/>
      </c>
      <c r="BD41" s="399"/>
      <c r="BE41" s="398" t="str">
        <f ca="1">BE42</f>
        <v/>
      </c>
      <c r="BF41" s="399"/>
      <c r="BG41" s="398" t="str">
        <f ca="1">BG42</f>
        <v/>
      </c>
      <c r="BH41" s="320"/>
      <c r="FE41" s="341" t="str">
        <f ca="1">FE42</f>
        <v>Hide</v>
      </c>
      <c r="FF41" s="322"/>
      <c r="FG41" s="323"/>
      <c r="FH41" s="323"/>
      <c r="FI41" s="323"/>
      <c r="FJ41" s="323"/>
      <c r="FK41" s="323"/>
      <c r="FL41" s="323"/>
    </row>
    <row r="42" spans="1:168" ht="26.4" x14ac:dyDescent="0.25">
      <c r="A42" s="326" t="s">
        <v>546</v>
      </c>
      <c r="C42" s="400" t="s">
        <v>558</v>
      </c>
      <c r="D42" s="420" t="str">
        <f>"6." &amp; AI42</f>
        <v>6.6</v>
      </c>
      <c r="E42" s="402" t="s">
        <v>860</v>
      </c>
      <c r="F42" s="422"/>
      <c r="G42" s="423" t="s">
        <v>203</v>
      </c>
      <c r="H42" s="424"/>
      <c r="I42" s="425" t="s">
        <v>216</v>
      </c>
      <c r="J42" s="426"/>
      <c r="K42" s="340"/>
      <c r="L42" s="405"/>
      <c r="M42" s="405"/>
      <c r="N42" s="405"/>
      <c r="O42" s="405"/>
      <c r="Q42" s="320"/>
      <c r="R42" s="406"/>
      <c r="S42" s="406"/>
      <c r="T42" s="406"/>
      <c r="U42" s="406"/>
      <c r="AE42" s="368" t="b">
        <f>IF(F42=CHAR(80),TRUE,FALSE)</f>
        <v>0</v>
      </c>
      <c r="AF42" s="369" t="b">
        <f>IF(H42=CHAR(80),TRUE,FALSE)</f>
        <v>0</v>
      </c>
      <c r="AG42" s="370" t="b">
        <f>IF(OR(C42=CHAR(80),C42="."),TRUE,FALSE)</f>
        <v>1</v>
      </c>
      <c r="AH42" s="407">
        <v>0</v>
      </c>
      <c r="AI42" s="408">
        <v>6</v>
      </c>
      <c r="AJ42" s="409"/>
      <c r="AK42" s="409" t="b">
        <v>1</v>
      </c>
      <c r="AL42" s="410"/>
      <c r="AM42" s="320"/>
      <c r="AN42" s="320"/>
      <c r="AO42" s="320"/>
      <c r="AP42" s="320"/>
      <c r="AQ42" s="320"/>
      <c r="AR42" s="320"/>
      <c r="AS42" s="320"/>
      <c r="AT42" s="398" t="str">
        <f t="shared" si="2"/>
        <v/>
      </c>
      <c r="AU42" s="319" t="str">
        <f t="shared" si="1"/>
        <v>6.6</v>
      </c>
      <c r="AV42" s="411"/>
      <c r="AW42" s="398" t="str">
        <f ca="1">IF(OR(AND(Setup_Flag=1,AV42="",$C42=""),AND(Setup_Flag=1,AV42="Y",$C42="",All_Filters="Yes",$FE42="Hide")),FALSE,"")</f>
        <v/>
      </c>
      <c r="AX42" s="411"/>
      <c r="AY42" s="398" t="str">
        <f ca="1">IF(OR(AND(MR2_Flag=1,AX42="",$C42=""),AND(MR2_Flag=1,AX42="Y",$C42="",All_Filters="Yes",$FE42="Hide")),FALSE,"")</f>
        <v/>
      </c>
      <c r="AZ42" s="411"/>
      <c r="BA42" s="398" t="str">
        <f ca="1">IF(OR(AND(DP_Flag=1,AZ42="",$C42=""),AND(DP_Flag=1,AZ42="Y",$C42="",All_Filters="Yes",$FE42="Hide")),FALSE,"")</f>
        <v/>
      </c>
      <c r="BB42" s="411"/>
      <c r="BC42" s="398" t="str">
        <f ca="1">IF(OR(AND(SS_Flag=1,BB42="",$C42=""),AND(SS_Flag=1,BB42="Y",$C42="",All_Filters="Yes",$FE42="Hide")),FALSE,"")</f>
        <v/>
      </c>
      <c r="BD42" s="411"/>
      <c r="BE42" s="398" t="str">
        <f ca="1">IF(OR(AND(SP_Flag=1,BD42="",$C42=""),AND(SP_Flag=1,BD42="Y",$C42="",All_Filters="Yes",$FE42="Hide")),FALSE,"")</f>
        <v/>
      </c>
      <c r="BF42" s="411"/>
      <c r="BG42" s="398" t="str">
        <f ca="1">IF(OR(AND(FM_Flag=1,BF42="",$C42=""),AND(FM_Flag=1,BF42="Y",$C42="",All_Filters="Yes",$FE42="Hide")),FALSE,"")</f>
        <v/>
      </c>
      <c r="BH42" s="320"/>
      <c r="BI42" s="268"/>
      <c r="BJ42" s="427" t="s">
        <v>675</v>
      </c>
      <c r="BK42" s="427" t="s">
        <v>675</v>
      </c>
      <c r="BL42" s="427" t="s">
        <v>675</v>
      </c>
      <c r="BM42" s="427" t="s">
        <v>675</v>
      </c>
      <c r="BN42" s="427" t="s">
        <v>675</v>
      </c>
      <c r="BO42" s="427" t="s">
        <v>675</v>
      </c>
      <c r="BP42" s="428" t="str">
        <f ca="1">IF(OR(BI$16=0,BR$16&lt;&gt;0),"",IF(OFFSET(BI42,0,BI$16)="Y",1,IF(OFFSET(BI42,0,BI$16)="N",0,"")))</f>
        <v/>
      </c>
      <c r="BQ42" s="337"/>
      <c r="BR42" s="268"/>
      <c r="BS42" s="429" t="e">
        <v>#N/A</v>
      </c>
      <c r="BT42" s="429" t="e">
        <v>#N/A</v>
      </c>
      <c r="BU42" s="429" t="e">
        <v>#N/A</v>
      </c>
      <c r="BV42" s="429" t="e">
        <v>#N/A</v>
      </c>
      <c r="BW42" s="429" t="e">
        <v>#N/A</v>
      </c>
      <c r="BX42" s="429" t="e">
        <v>#N/A</v>
      </c>
      <c r="BY42" s="429" t="e">
        <v>#N/A</v>
      </c>
      <c r="BZ42" s="429" t="e">
        <v>#N/A</v>
      </c>
      <c r="CA42" s="429" t="e">
        <v>#N/A</v>
      </c>
      <c r="CB42" s="429" t="e">
        <v>#N/A</v>
      </c>
      <c r="CC42" s="429" t="e">
        <v>#N/A</v>
      </c>
      <c r="CD42" s="429" t="e">
        <v>#N/A</v>
      </c>
      <c r="CE42" s="429" t="e">
        <v>#N/A</v>
      </c>
      <c r="CF42" s="429" t="e">
        <v>#N/A</v>
      </c>
      <c r="CG42" s="429" t="e">
        <v>#N/A</v>
      </c>
      <c r="CH42" s="429" t="e">
        <v>#N/A</v>
      </c>
      <c r="CI42" s="429" t="e">
        <v>#N/A</v>
      </c>
      <c r="CJ42" s="429" t="e">
        <v>#N/A</v>
      </c>
      <c r="CK42" s="429" t="e">
        <v>#N/A</v>
      </c>
      <c r="CL42" s="428" t="str">
        <f ca="1">IF(BR$16=0,"",IF(OFFSET(BR42,0,BR$16)="Y",1,IF(OFFSET(BR42,0,BR$16)="N",0,"")))</f>
        <v/>
      </c>
      <c r="CM42" s="337"/>
      <c r="CN42" s="268"/>
      <c r="CO42" s="429" t="e">
        <v>#N/A</v>
      </c>
      <c r="CP42" s="429" t="e">
        <v>#N/A</v>
      </c>
      <c r="CQ42" s="429" t="e">
        <v>#N/A</v>
      </c>
      <c r="CR42" s="429" t="e">
        <v>#N/A</v>
      </c>
      <c r="CS42" s="427" t="s">
        <v>675</v>
      </c>
      <c r="CT42" s="428" t="str">
        <f ca="1">IF(OR(CN$16=0,CV$16&lt;&gt;0),"",IF(CV$16=1,0,IF(OFFSET(CN42,0,CN$16)="Y",1,IF(OFFSET(CN42,0,CN$16)="N",0,""))))</f>
        <v/>
      </c>
      <c r="CV42" s="268"/>
      <c r="CW42" s="429" t="e">
        <v>#N/A</v>
      </c>
      <c r="CX42" s="429" t="e">
        <v>#N/A</v>
      </c>
      <c r="CY42" s="429" t="e">
        <v>#N/A</v>
      </c>
      <c r="CZ42" s="429" t="e">
        <v>#N/A</v>
      </c>
      <c r="DA42" s="429" t="e">
        <v>#N/A</v>
      </c>
      <c r="DB42" s="429" t="e">
        <v>#N/A</v>
      </c>
      <c r="DC42" s="429" t="e">
        <v>#N/A</v>
      </c>
      <c r="DD42" s="429" t="e">
        <v>#N/A</v>
      </c>
      <c r="DE42" s="429" t="e">
        <v>#N/A</v>
      </c>
      <c r="DF42" s="428" t="str">
        <f>IF(CV$16=0,"",IF(OR(AND(CW$16=1,CW42="Y"),AND(CX$16=1,CX42="Y"),AND(CY$16=1,CY42="Y"),AND(CZ$16=1,CZ42="Y"),AND(DA$16=1,DA42="Y"),AND(DB$16=1,DB42="Y"),AND(DC$16=1,DC42="Y"),AND(DD$16=1,DD42="Y"),AND(DE$16=1,DE42="Y")),1,IF(OR(AND(CW$16=1,CW42="N"),AND(CX$16=1,CX42="N"),AND(CY$16=1,CY42="N"),AND(CZ$16=1,CZ42="N"),AND(DA$16=1,DA42="N"),AND(DB$16=1,DB42="N"),AND(DC$16=1,DC42="N"),AND(DD$16=1,DD42="N"),AND(DE$16=1,DE42="N")),0,"")))</f>
        <v/>
      </c>
      <c r="DH42" s="268"/>
      <c r="DI42" s="429" t="e">
        <v>#N/A</v>
      </c>
      <c r="DJ42" s="429" t="e">
        <v>#N/A</v>
      </c>
      <c r="DK42" s="428" t="str">
        <f ca="1">IF(DH$16=0,"",IF(OFFSET(DH42,0,DH$16)="Y",1,IF(OFFSET(DH42,0,DH$16)="N",0,"")))</f>
        <v/>
      </c>
      <c r="DM42" s="268"/>
      <c r="DN42" s="429" t="e">
        <v>#N/A</v>
      </c>
      <c r="DO42" s="429" t="e">
        <v>#N/A</v>
      </c>
      <c r="DP42" s="428" t="str">
        <f ca="1">IF(DM$16=0,"",IF(OFFSET(DM42,0,DM$16)="Y",1,IF(OFFSET(DM42,0,DM$16)="N",0,"")))</f>
        <v/>
      </c>
      <c r="DR42" s="268"/>
      <c r="DS42" s="430" t="e">
        <v>#N/A</v>
      </c>
      <c r="DT42" s="431"/>
      <c r="DU42" s="428" t="str">
        <f ca="1">IF(DR$16=0,"",IF(AND(OFFSET(DR42,0,1)="Y",DS$16="Yes"),1,IF(OFFSET(DR42,0,1)="N",1,0)))</f>
        <v/>
      </c>
      <c r="DW42" s="268"/>
      <c r="DX42" s="430" t="e">
        <v>#N/A</v>
      </c>
      <c r="DY42" s="431"/>
      <c r="DZ42" s="428" t="str">
        <f ca="1">IF(DW$16=0,"",IF(AND(OFFSET(DW42,0,1)="Y",DX$16="Yes"),1,IF(OFFSET(DW42,0,1)="N",1,0)))</f>
        <v/>
      </c>
      <c r="EB42" s="268"/>
      <c r="EC42" s="430" t="e">
        <v>#N/A</v>
      </c>
      <c r="ED42" s="431"/>
      <c r="EE42" s="428" t="str">
        <f ca="1">IF(EB$16=0,"",IF(AND(OFFSET(EB42,0,1)="Y",EC$16="Yes"),1,IF(OFFSET(EB42,0,1)="N",1,0)))</f>
        <v/>
      </c>
      <c r="EG42" s="268"/>
      <c r="EH42" s="430" t="e">
        <v>#N/A</v>
      </c>
      <c r="EI42" s="431"/>
      <c r="EJ42" s="428" t="str">
        <f ca="1">IF(EG$16=0,"",IF(AND(OFFSET(EG42,0,1)="Y",EH$16="Yes"),1,IF(OFFSET(EG42,0,1)="N",1,0)))</f>
        <v/>
      </c>
      <c r="EL42" s="268"/>
      <c r="EM42" s="430" t="e">
        <v>#N/A</v>
      </c>
      <c r="EN42" s="431"/>
      <c r="EO42" s="428" t="str">
        <f ca="1">IF(EL$16=0,"",IF(AND(OFFSET(EL42,0,1)="Y",EM$16="Yes"),1,IF(OFFSET(EL42,0,1)="N",1,0)))</f>
        <v/>
      </c>
      <c r="EP42" s="271"/>
      <c r="EQ42" s="516" t="str">
        <f ca="1">BP42</f>
        <v/>
      </c>
      <c r="ER42" s="516" t="str">
        <f t="shared" ref="ER42" ca="1" si="81">CL42</f>
        <v/>
      </c>
      <c r="ES42" s="516" t="str">
        <f t="shared" ref="ES42" ca="1" si="82">CT42</f>
        <v/>
      </c>
      <c r="ET42" s="516" t="str">
        <f t="shared" ref="ET42" si="83">DF42</f>
        <v/>
      </c>
      <c r="EU42" s="516" t="str">
        <f t="shared" ref="EU42" ca="1" si="84">DK42</f>
        <v/>
      </c>
      <c r="EV42" s="516" t="str">
        <f t="shared" ref="EV42" ca="1" si="85">DP42</f>
        <v/>
      </c>
      <c r="EW42" s="516" t="str">
        <f t="shared" ref="EW42" ca="1" si="86">DU42</f>
        <v/>
      </c>
      <c r="EX42" s="516" t="str">
        <f t="shared" ref="EX42" ca="1" si="87">DZ42</f>
        <v/>
      </c>
      <c r="EY42" s="516" t="str">
        <f t="shared" ref="EY42" ca="1" si="88">EE42</f>
        <v/>
      </c>
      <c r="EZ42" s="516" t="str">
        <f t="shared" ref="EZ42" ca="1" si="89">EJ42</f>
        <v/>
      </c>
      <c r="FA42" s="516" t="str">
        <f t="shared" ref="FA42" ca="1" si="90">EO42</f>
        <v/>
      </c>
      <c r="FC42" s="516">
        <f t="shared" ref="FC42" ca="1" si="91">COUNTA(EQ42:FA42)-COUNTBLANK(EQ42:FA42)</f>
        <v>0</v>
      </c>
      <c r="FD42" s="280">
        <f t="shared" ref="FD42" ca="1" si="92">SUM(EQ42:FA42)</f>
        <v>0</v>
      </c>
      <c r="FE42" s="280" t="str">
        <f t="shared" ref="FE42" ca="1" si="93">IF(AND(FC42=FD42,FD42&gt;0),"Show","Hide")</f>
        <v>Hide</v>
      </c>
      <c r="FF42" s="322"/>
      <c r="FG42" s="323"/>
      <c r="FH42" s="323"/>
      <c r="FI42" s="323"/>
      <c r="FJ42" s="323"/>
      <c r="FK42" s="323"/>
      <c r="FL42" s="323"/>
    </row>
    <row r="43" spans="1:168" ht="6" customHeight="1" x14ac:dyDescent="0.25">
      <c r="A43" s="326" t="s">
        <v>546</v>
      </c>
      <c r="C43" s="412"/>
      <c r="D43" s="413"/>
      <c r="E43" s="414"/>
      <c r="F43" s="432"/>
      <c r="G43" s="433"/>
      <c r="H43" s="434"/>
      <c r="I43" s="335"/>
      <c r="J43" s="416"/>
      <c r="K43" s="335"/>
      <c r="L43" s="417"/>
      <c r="M43" s="417"/>
      <c r="N43" s="417"/>
      <c r="O43" s="417"/>
      <c r="Q43" s="320"/>
      <c r="AE43" s="368"/>
      <c r="AF43" s="369"/>
      <c r="AG43" s="370" t="b">
        <f>AG42</f>
        <v>1</v>
      </c>
      <c r="AH43" s="370"/>
      <c r="AI43" s="395"/>
      <c r="AJ43" s="396"/>
      <c r="AK43" s="396"/>
      <c r="AL43" s="397"/>
      <c r="AM43" s="320"/>
      <c r="AN43" s="320"/>
      <c r="AO43" s="320"/>
      <c r="AP43" s="320"/>
      <c r="AQ43" s="320"/>
      <c r="AR43" s="320"/>
      <c r="AS43" s="320"/>
      <c r="AT43" s="398" t="str">
        <f t="shared" si="2"/>
        <v/>
      </c>
      <c r="AU43" s="319" t="str">
        <f t="shared" si="1"/>
        <v/>
      </c>
      <c r="AV43" s="399"/>
      <c r="AW43" s="398" t="str">
        <f ca="1">AW42</f>
        <v/>
      </c>
      <c r="AX43" s="399"/>
      <c r="AY43" s="398" t="str">
        <f ca="1">AY42</f>
        <v/>
      </c>
      <c r="AZ43" s="399"/>
      <c r="BA43" s="398" t="str">
        <f ca="1">BA42</f>
        <v/>
      </c>
      <c r="BB43" s="399"/>
      <c r="BC43" s="398" t="str">
        <f ca="1">BC42</f>
        <v/>
      </c>
      <c r="BD43" s="399"/>
      <c r="BE43" s="398" t="str">
        <f ca="1">BE42</f>
        <v/>
      </c>
      <c r="BF43" s="399"/>
      <c r="BG43" s="398" t="str">
        <f ca="1">BG42</f>
        <v/>
      </c>
      <c r="BH43" s="320"/>
      <c r="FE43" s="341" t="str">
        <f ca="1">FE42</f>
        <v>Hide</v>
      </c>
      <c r="FF43" s="322"/>
      <c r="FG43" s="323"/>
      <c r="FH43" s="323"/>
      <c r="FI43" s="323"/>
      <c r="FJ43" s="323"/>
      <c r="FK43" s="323"/>
      <c r="FL43" s="323"/>
    </row>
    <row r="44" spans="1:168" ht="6" customHeight="1" x14ac:dyDescent="0.25">
      <c r="A44" s="326" t="s">
        <v>546</v>
      </c>
      <c r="C44" s="389"/>
      <c r="D44" s="325"/>
      <c r="E44" s="390"/>
      <c r="F44" s="362"/>
      <c r="G44" s="418"/>
      <c r="H44" s="419"/>
      <c r="I44" s="340"/>
      <c r="J44" s="392"/>
      <c r="K44" s="340"/>
      <c r="L44" s="393"/>
      <c r="M44" s="393"/>
      <c r="N44" s="393"/>
      <c r="O44" s="393"/>
      <c r="Q44" s="320"/>
      <c r="AE44" s="368"/>
      <c r="AF44" s="369"/>
      <c r="AG44" s="394" t="b">
        <f>AG45</f>
        <v>1</v>
      </c>
      <c r="AH44" s="394"/>
      <c r="AI44" s="395"/>
      <c r="AJ44" s="396"/>
      <c r="AK44" s="396"/>
      <c r="AL44" s="397"/>
      <c r="AM44" s="320"/>
      <c r="AN44" s="320"/>
      <c r="AO44" s="320"/>
      <c r="AP44" s="320"/>
      <c r="AQ44" s="320"/>
      <c r="AR44" s="320"/>
      <c r="AS44" s="320"/>
      <c r="AT44" s="398" t="str">
        <f t="shared" si="2"/>
        <v/>
      </c>
      <c r="AU44" s="319" t="str">
        <f t="shared" si="1"/>
        <v/>
      </c>
      <c r="AV44" s="399"/>
      <c r="AW44" s="398" t="str">
        <f ca="1">AW45</f>
        <v/>
      </c>
      <c r="AX44" s="399"/>
      <c r="AY44" s="398" t="str">
        <f ca="1">AY45</f>
        <v/>
      </c>
      <c r="AZ44" s="399"/>
      <c r="BA44" s="398" t="str">
        <f ca="1">BA45</f>
        <v/>
      </c>
      <c r="BB44" s="399"/>
      <c r="BC44" s="398" t="str">
        <f ca="1">BC45</f>
        <v/>
      </c>
      <c r="BD44" s="399"/>
      <c r="BE44" s="398" t="str">
        <f ca="1">BE45</f>
        <v/>
      </c>
      <c r="BF44" s="399"/>
      <c r="BG44" s="398" t="str">
        <f ca="1">BG45</f>
        <v/>
      </c>
      <c r="BH44" s="320"/>
      <c r="FE44" s="341" t="str">
        <f ca="1">FE45</f>
        <v>Hide</v>
      </c>
      <c r="FF44" s="322"/>
      <c r="FG44" s="323"/>
      <c r="FH44" s="323"/>
      <c r="FI44" s="323"/>
      <c r="FJ44" s="323"/>
      <c r="FK44" s="323"/>
      <c r="FL44" s="323"/>
    </row>
    <row r="45" spans="1:168" ht="52.8" x14ac:dyDescent="0.25">
      <c r="A45" s="326" t="s">
        <v>546</v>
      </c>
      <c r="C45" s="400" t="s">
        <v>558</v>
      </c>
      <c r="D45" s="420" t="str">
        <f>"6." &amp; AI45</f>
        <v>6.7</v>
      </c>
      <c r="E45" s="402" t="s">
        <v>861</v>
      </c>
      <c r="F45" s="422"/>
      <c r="G45" s="423" t="s">
        <v>203</v>
      </c>
      <c r="H45" s="424"/>
      <c r="I45" s="425" t="s">
        <v>216</v>
      </c>
      <c r="J45" s="426"/>
      <c r="K45" s="340"/>
      <c r="L45" s="405"/>
      <c r="M45" s="405"/>
      <c r="N45" s="405"/>
      <c r="O45" s="405"/>
      <c r="Q45" s="320"/>
      <c r="R45" s="406"/>
      <c r="S45" s="406"/>
      <c r="T45" s="406"/>
      <c r="U45" s="406"/>
      <c r="AE45" s="368" t="b">
        <f>IF(F45=CHAR(80),TRUE,FALSE)</f>
        <v>0</v>
      </c>
      <c r="AF45" s="369" t="b">
        <f>IF(H45=CHAR(80),TRUE,FALSE)</f>
        <v>0</v>
      </c>
      <c r="AG45" s="370" t="b">
        <f>IF(OR(C45=CHAR(80),C45="."),TRUE,FALSE)</f>
        <v>1</v>
      </c>
      <c r="AH45" s="407">
        <v>0</v>
      </c>
      <c r="AI45" s="408">
        <v>7</v>
      </c>
      <c r="AJ45" s="409"/>
      <c r="AK45" s="409" t="b">
        <v>1</v>
      </c>
      <c r="AL45" s="410"/>
      <c r="AM45" s="320"/>
      <c r="AN45" s="320"/>
      <c r="AO45" s="320"/>
      <c r="AP45" s="320"/>
      <c r="AQ45" s="320"/>
      <c r="AR45" s="320"/>
      <c r="AS45" s="320"/>
      <c r="AT45" s="398" t="str">
        <f t="shared" si="2"/>
        <v/>
      </c>
      <c r="AU45" s="319" t="str">
        <f t="shared" si="1"/>
        <v>6.7</v>
      </c>
      <c r="AV45" s="411"/>
      <c r="AW45" s="398" t="str">
        <f ca="1">IF(OR(AND(Setup_Flag=1,AV45="",$C45=""),AND(Setup_Flag=1,AV45="Y",$C45="",All_Filters="Yes",$FE45="Hide")),FALSE,"")</f>
        <v/>
      </c>
      <c r="AX45" s="411"/>
      <c r="AY45" s="398" t="str">
        <f ca="1">IF(OR(AND(MR2_Flag=1,AX45="",$C45=""),AND(MR2_Flag=1,AX45="Y",$C45="",All_Filters="Yes",$FE45="Hide")),FALSE,"")</f>
        <v/>
      </c>
      <c r="AZ45" s="411"/>
      <c r="BA45" s="398" t="str">
        <f ca="1">IF(OR(AND(DP_Flag=1,AZ45="",$C45=""),AND(DP_Flag=1,AZ45="Y",$C45="",All_Filters="Yes",$FE45="Hide")),FALSE,"")</f>
        <v/>
      </c>
      <c r="BB45" s="411"/>
      <c r="BC45" s="398" t="str">
        <f ca="1">IF(OR(AND(SS_Flag=1,BB45="",$C45=""),AND(SS_Flag=1,BB45="Y",$C45="",All_Filters="Yes",$FE45="Hide")),FALSE,"")</f>
        <v/>
      </c>
      <c r="BD45" s="411"/>
      <c r="BE45" s="398" t="str">
        <f ca="1">IF(OR(AND(SP_Flag=1,BD45="",$C45=""),AND(SP_Flag=1,BD45="Y",$C45="",All_Filters="Yes",$FE45="Hide")),FALSE,"")</f>
        <v/>
      </c>
      <c r="BF45" s="411"/>
      <c r="BG45" s="398" t="str">
        <f ca="1">IF(OR(AND(FM_Flag=1,BF45="",$C45=""),AND(FM_Flag=1,BF45="Y",$C45="",All_Filters="Yes",$FE45="Hide")),FALSE,"")</f>
        <v/>
      </c>
      <c r="BH45" s="320"/>
      <c r="BI45" s="268"/>
      <c r="BJ45" s="427" t="s">
        <v>675</v>
      </c>
      <c r="BK45" s="427" t="s">
        <v>675</v>
      </c>
      <c r="BL45" s="427" t="s">
        <v>675</v>
      </c>
      <c r="BM45" s="427" t="s">
        <v>675</v>
      </c>
      <c r="BN45" s="427" t="s">
        <v>675</v>
      </c>
      <c r="BO45" s="427" t="s">
        <v>675</v>
      </c>
      <c r="BP45" s="428" t="str">
        <f ca="1">IF(OR(BI$16=0,BR$16&lt;&gt;0),"",IF(OFFSET(BI45,0,BI$16)="Y",1,IF(OFFSET(BI45,0,BI$16)="N",0,"")))</f>
        <v/>
      </c>
      <c r="BQ45" s="337"/>
      <c r="BR45" s="268"/>
      <c r="BS45" s="429" t="e">
        <v>#N/A</v>
      </c>
      <c r="BT45" s="429" t="e">
        <v>#N/A</v>
      </c>
      <c r="BU45" s="429" t="e">
        <v>#N/A</v>
      </c>
      <c r="BV45" s="429" t="e">
        <v>#N/A</v>
      </c>
      <c r="BW45" s="429" t="e">
        <v>#N/A</v>
      </c>
      <c r="BX45" s="429" t="e">
        <v>#N/A</v>
      </c>
      <c r="BY45" s="429" t="e">
        <v>#N/A</v>
      </c>
      <c r="BZ45" s="429" t="e">
        <v>#N/A</v>
      </c>
      <c r="CA45" s="429" t="e">
        <v>#N/A</v>
      </c>
      <c r="CB45" s="429" t="e">
        <v>#N/A</v>
      </c>
      <c r="CC45" s="429" t="e">
        <v>#N/A</v>
      </c>
      <c r="CD45" s="429" t="e">
        <v>#N/A</v>
      </c>
      <c r="CE45" s="429" t="e">
        <v>#N/A</v>
      </c>
      <c r="CF45" s="429" t="e">
        <v>#N/A</v>
      </c>
      <c r="CG45" s="429" t="e">
        <v>#N/A</v>
      </c>
      <c r="CH45" s="429" t="e">
        <v>#N/A</v>
      </c>
      <c r="CI45" s="429" t="e">
        <v>#N/A</v>
      </c>
      <c r="CJ45" s="429" t="e">
        <v>#N/A</v>
      </c>
      <c r="CK45" s="429" t="e">
        <v>#N/A</v>
      </c>
      <c r="CL45" s="428" t="str">
        <f ca="1">IF(BR$16=0,"",IF(OFFSET(BR45,0,BR$16)="Y",1,IF(OFFSET(BR45,0,BR$16)="N",0,"")))</f>
        <v/>
      </c>
      <c r="CM45" s="337"/>
      <c r="CN45" s="268"/>
      <c r="CO45" s="429" t="e">
        <v>#N/A</v>
      </c>
      <c r="CP45" s="429" t="e">
        <v>#N/A</v>
      </c>
      <c r="CQ45" s="429" t="e">
        <v>#N/A</v>
      </c>
      <c r="CR45" s="429" t="e">
        <v>#N/A</v>
      </c>
      <c r="CS45" s="427" t="s">
        <v>675</v>
      </c>
      <c r="CT45" s="428" t="str">
        <f ca="1">IF(OR(CN$16=0,CV$16&lt;&gt;0),"",IF(CV$16=1,0,IF(OFFSET(CN45,0,CN$16)="Y",1,IF(OFFSET(CN45,0,CN$16)="N",0,""))))</f>
        <v/>
      </c>
      <c r="CV45" s="268"/>
      <c r="CW45" s="429" t="e">
        <v>#N/A</v>
      </c>
      <c r="CX45" s="429" t="e">
        <v>#N/A</v>
      </c>
      <c r="CY45" s="429" t="e">
        <v>#N/A</v>
      </c>
      <c r="CZ45" s="429" t="e">
        <v>#N/A</v>
      </c>
      <c r="DA45" s="429" t="e">
        <v>#N/A</v>
      </c>
      <c r="DB45" s="429" t="e">
        <v>#N/A</v>
      </c>
      <c r="DC45" s="429" t="e">
        <v>#N/A</v>
      </c>
      <c r="DD45" s="429" t="e">
        <v>#N/A</v>
      </c>
      <c r="DE45" s="429" t="e">
        <v>#N/A</v>
      </c>
      <c r="DF45" s="428" t="str">
        <f>IF(CV$16=0,"",IF(OR(AND(CW$16=1,CW45="Y"),AND(CX$16=1,CX45="Y"),AND(CY$16=1,CY45="Y"),AND(CZ$16=1,CZ45="Y"),AND(DA$16=1,DA45="Y"),AND(DB$16=1,DB45="Y"),AND(DC$16=1,DC45="Y"),AND(DD$16=1,DD45="Y"),AND(DE$16=1,DE45="Y")),1,IF(OR(AND(CW$16=1,CW45="N"),AND(CX$16=1,CX45="N"),AND(CY$16=1,CY45="N"),AND(CZ$16=1,CZ45="N"),AND(DA$16=1,DA45="N"),AND(DB$16=1,DB45="N"),AND(DC$16=1,DC45="N"),AND(DD$16=1,DD45="N"),AND(DE$16=1,DE45="N")),0,"")))</f>
        <v/>
      </c>
      <c r="DH45" s="268"/>
      <c r="DI45" s="429" t="e">
        <v>#N/A</v>
      </c>
      <c r="DJ45" s="429" t="e">
        <v>#N/A</v>
      </c>
      <c r="DK45" s="428" t="str">
        <f ca="1">IF(DH$16=0,"",IF(OFFSET(DH45,0,DH$16)="Y",1,IF(OFFSET(DH45,0,DH$16)="N",0,"")))</f>
        <v/>
      </c>
      <c r="DM45" s="268"/>
      <c r="DN45" s="429" t="e">
        <v>#N/A</v>
      </c>
      <c r="DO45" s="429" t="e">
        <v>#N/A</v>
      </c>
      <c r="DP45" s="428" t="str">
        <f ca="1">IF(DM$16=0,"",IF(OFFSET(DM45,0,DM$16)="Y",1,IF(OFFSET(DM45,0,DM$16)="N",0,"")))</f>
        <v/>
      </c>
      <c r="DR45" s="268"/>
      <c r="DS45" s="430" t="e">
        <v>#N/A</v>
      </c>
      <c r="DT45" s="431"/>
      <c r="DU45" s="428" t="str">
        <f ca="1">IF(DR$16=0,"",IF(AND(OFFSET(DR45,0,1)="Y",DS$16="Yes"),1,IF(OFFSET(DR45,0,1)="N",1,0)))</f>
        <v/>
      </c>
      <c r="DW45" s="268"/>
      <c r="DX45" s="430" t="e">
        <v>#N/A</v>
      </c>
      <c r="DY45" s="431"/>
      <c r="DZ45" s="428" t="str">
        <f ca="1">IF(DW$16=0,"",IF(AND(OFFSET(DW45,0,1)="Y",DX$16="Yes"),1,IF(OFFSET(DW45,0,1)="N",1,0)))</f>
        <v/>
      </c>
      <c r="EB45" s="268"/>
      <c r="EC45" s="430" t="e">
        <v>#N/A</v>
      </c>
      <c r="ED45" s="431"/>
      <c r="EE45" s="428" t="str">
        <f ca="1">IF(EB$16=0,"",IF(AND(OFFSET(EB45,0,1)="Y",EC$16="Yes"),1,IF(OFFSET(EB45,0,1)="N",1,0)))</f>
        <v/>
      </c>
      <c r="EG45" s="268"/>
      <c r="EH45" s="430" t="e">
        <v>#N/A</v>
      </c>
      <c r="EI45" s="431"/>
      <c r="EJ45" s="428" t="str">
        <f ca="1">IF(EG$16=0,"",IF(AND(OFFSET(EG45,0,1)="Y",EH$16="Yes"),1,IF(OFFSET(EG45,0,1)="N",1,0)))</f>
        <v/>
      </c>
      <c r="EL45" s="268"/>
      <c r="EM45" s="430" t="e">
        <v>#N/A</v>
      </c>
      <c r="EN45" s="431"/>
      <c r="EO45" s="428" t="str">
        <f ca="1">IF(EL$16=0,"",IF(AND(OFFSET(EL45,0,1)="Y",EM$16="Yes"),1,IF(OFFSET(EL45,0,1)="N",1,0)))</f>
        <v/>
      </c>
      <c r="EP45" s="271"/>
      <c r="EQ45" s="516" t="str">
        <f ca="1">BP45</f>
        <v/>
      </c>
      <c r="ER45" s="516" t="str">
        <f t="shared" ref="ER45" ca="1" si="94">CL45</f>
        <v/>
      </c>
      <c r="ES45" s="516" t="str">
        <f t="shared" ref="ES45" ca="1" si="95">CT45</f>
        <v/>
      </c>
      <c r="ET45" s="516" t="str">
        <f t="shared" ref="ET45" si="96">DF45</f>
        <v/>
      </c>
      <c r="EU45" s="516" t="str">
        <f t="shared" ref="EU45" ca="1" si="97">DK45</f>
        <v/>
      </c>
      <c r="EV45" s="516" t="str">
        <f t="shared" ref="EV45" ca="1" si="98">DP45</f>
        <v/>
      </c>
      <c r="EW45" s="516" t="str">
        <f t="shared" ref="EW45" ca="1" si="99">DU45</f>
        <v/>
      </c>
      <c r="EX45" s="516" t="str">
        <f t="shared" ref="EX45" ca="1" si="100">DZ45</f>
        <v/>
      </c>
      <c r="EY45" s="516" t="str">
        <f t="shared" ref="EY45" ca="1" si="101">EE45</f>
        <v/>
      </c>
      <c r="EZ45" s="516" t="str">
        <f t="shared" ref="EZ45" ca="1" si="102">EJ45</f>
        <v/>
      </c>
      <c r="FA45" s="516" t="str">
        <f t="shared" ref="FA45" ca="1" si="103">EO45</f>
        <v/>
      </c>
      <c r="FC45" s="516">
        <f t="shared" ref="FC45" ca="1" si="104">COUNTA(EQ45:FA45)-COUNTBLANK(EQ45:FA45)</f>
        <v>0</v>
      </c>
      <c r="FD45" s="280">
        <f t="shared" ref="FD45" ca="1" si="105">SUM(EQ45:FA45)</f>
        <v>0</v>
      </c>
      <c r="FE45" s="280" t="str">
        <f t="shared" ref="FE45" ca="1" si="106">IF(AND(FC45=FD45,FD45&gt;0),"Show","Hide")</f>
        <v>Hide</v>
      </c>
      <c r="FF45" s="322"/>
      <c r="FG45" s="323"/>
      <c r="FH45" s="323"/>
      <c r="FI45" s="323"/>
      <c r="FJ45" s="323"/>
      <c r="FK45" s="323"/>
      <c r="FL45" s="323"/>
    </row>
    <row r="46" spans="1:168" ht="6" customHeight="1" x14ac:dyDescent="0.25">
      <c r="A46" s="326" t="s">
        <v>546</v>
      </c>
      <c r="C46" s="412"/>
      <c r="D46" s="413"/>
      <c r="E46" s="414"/>
      <c r="F46" s="432"/>
      <c r="G46" s="433"/>
      <c r="H46" s="434"/>
      <c r="I46" s="335"/>
      <c r="J46" s="416"/>
      <c r="K46" s="335"/>
      <c r="L46" s="417"/>
      <c r="M46" s="417"/>
      <c r="N46" s="417"/>
      <c r="O46" s="417"/>
      <c r="Q46" s="320"/>
      <c r="AE46" s="368"/>
      <c r="AF46" s="369"/>
      <c r="AG46" s="370" t="b">
        <f>AG45</f>
        <v>1</v>
      </c>
      <c r="AH46" s="370"/>
      <c r="AI46" s="395"/>
      <c r="AJ46" s="396"/>
      <c r="AK46" s="396"/>
      <c r="AL46" s="397"/>
      <c r="AM46" s="320"/>
      <c r="AN46" s="320"/>
      <c r="AO46" s="320"/>
      <c r="AP46" s="320"/>
      <c r="AQ46" s="320"/>
      <c r="AR46" s="320"/>
      <c r="AS46" s="320"/>
      <c r="AT46" s="398" t="str">
        <f t="shared" si="2"/>
        <v/>
      </c>
      <c r="AU46" s="319" t="str">
        <f t="shared" si="1"/>
        <v/>
      </c>
      <c r="AV46" s="399"/>
      <c r="AW46" s="398" t="str">
        <f ca="1">AW45</f>
        <v/>
      </c>
      <c r="AX46" s="399"/>
      <c r="AY46" s="398" t="str">
        <f ca="1">AY45</f>
        <v/>
      </c>
      <c r="AZ46" s="399"/>
      <c r="BA46" s="398" t="str">
        <f ca="1">BA45</f>
        <v/>
      </c>
      <c r="BB46" s="399"/>
      <c r="BC46" s="398" t="str">
        <f ca="1">BC45</f>
        <v/>
      </c>
      <c r="BD46" s="399"/>
      <c r="BE46" s="398" t="str">
        <f ca="1">BE45</f>
        <v/>
      </c>
      <c r="BF46" s="399"/>
      <c r="BG46" s="398" t="str">
        <f ca="1">BG45</f>
        <v/>
      </c>
      <c r="BH46" s="320"/>
      <c r="FE46" s="341" t="str">
        <f ca="1">FE45</f>
        <v>Hide</v>
      </c>
      <c r="FF46" s="322"/>
      <c r="FG46" s="323"/>
      <c r="FH46" s="323"/>
      <c r="FI46" s="323"/>
      <c r="FJ46" s="323"/>
      <c r="FK46" s="323"/>
      <c r="FL46" s="323"/>
    </row>
    <row r="47" spans="1:168" ht="6" customHeight="1" x14ac:dyDescent="0.25">
      <c r="A47" s="326" t="s">
        <v>546</v>
      </c>
      <c r="C47" s="389"/>
      <c r="D47" s="325"/>
      <c r="E47" s="390"/>
      <c r="F47" s="362"/>
      <c r="G47" s="418"/>
      <c r="H47" s="419"/>
      <c r="I47" s="340"/>
      <c r="J47" s="392"/>
      <c r="K47" s="340"/>
      <c r="L47" s="393"/>
      <c r="M47" s="393"/>
      <c r="N47" s="393"/>
      <c r="O47" s="393"/>
      <c r="Q47" s="320"/>
      <c r="AE47" s="368"/>
      <c r="AF47" s="369"/>
      <c r="AG47" s="394" t="b">
        <f>AG48</f>
        <v>1</v>
      </c>
      <c r="AH47" s="394"/>
      <c r="AI47" s="395"/>
      <c r="AJ47" s="396"/>
      <c r="AK47" s="396"/>
      <c r="AL47" s="397"/>
      <c r="AM47" s="320"/>
      <c r="AN47" s="320"/>
      <c r="AO47" s="320"/>
      <c r="AP47" s="320"/>
      <c r="AQ47" s="320"/>
      <c r="AR47" s="320"/>
      <c r="AS47" s="320"/>
      <c r="AT47" s="398" t="str">
        <f t="shared" si="2"/>
        <v/>
      </c>
      <c r="AU47" s="319" t="str">
        <f t="shared" si="1"/>
        <v/>
      </c>
      <c r="AV47" s="399"/>
      <c r="AW47" s="398" t="str">
        <f ca="1">AW48</f>
        <v/>
      </c>
      <c r="AX47" s="399"/>
      <c r="AY47" s="398" t="str">
        <f ca="1">AY48</f>
        <v/>
      </c>
      <c r="AZ47" s="399"/>
      <c r="BA47" s="398" t="str">
        <f ca="1">BA48</f>
        <v/>
      </c>
      <c r="BB47" s="399"/>
      <c r="BC47" s="398" t="str">
        <f ca="1">BC48</f>
        <v/>
      </c>
      <c r="BD47" s="399"/>
      <c r="BE47" s="398" t="str">
        <f ca="1">BE48</f>
        <v/>
      </c>
      <c r="BF47" s="399"/>
      <c r="BG47" s="398" t="str">
        <f ca="1">BG48</f>
        <v/>
      </c>
      <c r="BH47" s="320"/>
      <c r="FE47" s="341" t="str">
        <f ca="1">FE48</f>
        <v>Hide</v>
      </c>
      <c r="FF47" s="322"/>
      <c r="FG47" s="323"/>
      <c r="FH47" s="323"/>
      <c r="FI47" s="323"/>
      <c r="FJ47" s="323"/>
      <c r="FK47" s="323"/>
      <c r="FL47" s="323"/>
    </row>
    <row r="48" spans="1:168" ht="15" x14ac:dyDescent="0.25">
      <c r="A48" s="326" t="s">
        <v>546</v>
      </c>
      <c r="C48" s="400" t="s">
        <v>558</v>
      </c>
      <c r="D48" s="420" t="str">
        <f>"6." &amp; AI48</f>
        <v>6.8</v>
      </c>
      <c r="E48" s="402" t="s">
        <v>862</v>
      </c>
      <c r="F48" s="422"/>
      <c r="G48" s="423" t="s">
        <v>203</v>
      </c>
      <c r="H48" s="424"/>
      <c r="I48" s="425" t="s">
        <v>216</v>
      </c>
      <c r="J48" s="426"/>
      <c r="K48" s="340"/>
      <c r="L48" s="405"/>
      <c r="M48" s="405"/>
      <c r="N48" s="405"/>
      <c r="O48" s="405"/>
      <c r="Q48" s="320"/>
      <c r="R48" s="406"/>
      <c r="S48" s="406"/>
      <c r="T48" s="406"/>
      <c r="U48" s="406"/>
      <c r="AE48" s="368" t="b">
        <f>IF(F48=CHAR(80),TRUE,FALSE)</f>
        <v>0</v>
      </c>
      <c r="AF48" s="369" t="b">
        <f>IF(H48=CHAR(80),TRUE,FALSE)</f>
        <v>0</v>
      </c>
      <c r="AG48" s="370" t="b">
        <f>IF(OR(C48=CHAR(80),C48="."),TRUE,FALSE)</f>
        <v>1</v>
      </c>
      <c r="AH48" s="407">
        <v>0</v>
      </c>
      <c r="AI48" s="408">
        <v>8</v>
      </c>
      <c r="AJ48" s="409"/>
      <c r="AK48" s="409" t="b">
        <v>1</v>
      </c>
      <c r="AL48" s="410"/>
      <c r="AM48" s="320"/>
      <c r="AN48" s="320"/>
      <c r="AO48" s="320"/>
      <c r="AP48" s="320"/>
      <c r="AQ48" s="320"/>
      <c r="AR48" s="320"/>
      <c r="AS48" s="320"/>
      <c r="AT48" s="398" t="str">
        <f t="shared" si="2"/>
        <v/>
      </c>
      <c r="AU48" s="319" t="str">
        <f t="shared" si="1"/>
        <v>6.8</v>
      </c>
      <c r="AV48" s="411"/>
      <c r="AW48" s="398" t="str">
        <f ca="1">IF(OR(AND(Setup_Flag=1,AV48="",$C48=""),AND(Setup_Flag=1,AV48="Y",$C48="",All_Filters="Yes",$FE48="Hide")),FALSE,"")</f>
        <v/>
      </c>
      <c r="AX48" s="411"/>
      <c r="AY48" s="398" t="str">
        <f ca="1">IF(OR(AND(MR2_Flag=1,AX48="",$C48=""),AND(MR2_Flag=1,AX48="Y",$C48="",All_Filters="Yes",$FE48="Hide")),FALSE,"")</f>
        <v/>
      </c>
      <c r="AZ48" s="411"/>
      <c r="BA48" s="398" t="str">
        <f ca="1">IF(OR(AND(DP_Flag=1,AZ48="",$C48=""),AND(DP_Flag=1,AZ48="Y",$C48="",All_Filters="Yes",$FE48="Hide")),FALSE,"")</f>
        <v/>
      </c>
      <c r="BB48" s="411"/>
      <c r="BC48" s="398" t="str">
        <f ca="1">IF(OR(AND(SS_Flag=1,BB48="",$C48=""),AND(SS_Flag=1,BB48="Y",$C48="",All_Filters="Yes",$FE48="Hide")),FALSE,"")</f>
        <v/>
      </c>
      <c r="BD48" s="411"/>
      <c r="BE48" s="398" t="str">
        <f ca="1">IF(OR(AND(SP_Flag=1,BD48="",$C48=""),AND(SP_Flag=1,BD48="Y",$C48="",All_Filters="Yes",$FE48="Hide")),FALSE,"")</f>
        <v/>
      </c>
      <c r="BF48" s="411"/>
      <c r="BG48" s="398" t="str">
        <f ca="1">IF(OR(AND(FM_Flag=1,BF48="",$C48=""),AND(FM_Flag=1,BF48="Y",$C48="",All_Filters="Yes",$FE48="Hide")),FALSE,"")</f>
        <v/>
      </c>
      <c r="BH48" s="320"/>
      <c r="BI48" s="268"/>
      <c r="BJ48" s="427" t="s">
        <v>675</v>
      </c>
      <c r="BK48" s="427" t="s">
        <v>675</v>
      </c>
      <c r="BL48" s="427" t="s">
        <v>675</v>
      </c>
      <c r="BM48" s="427" t="s">
        <v>675</v>
      </c>
      <c r="BN48" s="427" t="s">
        <v>675</v>
      </c>
      <c r="BO48" s="427" t="s">
        <v>675</v>
      </c>
      <c r="BP48" s="428" t="str">
        <f ca="1">IF(OR(BI$16=0,BR$16&lt;&gt;0),"",IF(OFFSET(BI48,0,BI$16)="Y",1,IF(OFFSET(BI48,0,BI$16)="N",0,"")))</f>
        <v/>
      </c>
      <c r="BQ48" s="337"/>
      <c r="BR48" s="268"/>
      <c r="BS48" s="429" t="e">
        <v>#N/A</v>
      </c>
      <c r="BT48" s="429" t="e">
        <v>#N/A</v>
      </c>
      <c r="BU48" s="429" t="e">
        <v>#N/A</v>
      </c>
      <c r="BV48" s="429" t="e">
        <v>#N/A</v>
      </c>
      <c r="BW48" s="429" t="e">
        <v>#N/A</v>
      </c>
      <c r="BX48" s="429" t="e">
        <v>#N/A</v>
      </c>
      <c r="BY48" s="429" t="e">
        <v>#N/A</v>
      </c>
      <c r="BZ48" s="429" t="e">
        <v>#N/A</v>
      </c>
      <c r="CA48" s="429" t="e">
        <v>#N/A</v>
      </c>
      <c r="CB48" s="429" t="e">
        <v>#N/A</v>
      </c>
      <c r="CC48" s="429" t="e">
        <v>#N/A</v>
      </c>
      <c r="CD48" s="429" t="e">
        <v>#N/A</v>
      </c>
      <c r="CE48" s="429" t="e">
        <v>#N/A</v>
      </c>
      <c r="CF48" s="429" t="e">
        <v>#N/A</v>
      </c>
      <c r="CG48" s="429" t="e">
        <v>#N/A</v>
      </c>
      <c r="CH48" s="429" t="e">
        <v>#N/A</v>
      </c>
      <c r="CI48" s="429" t="e">
        <v>#N/A</v>
      </c>
      <c r="CJ48" s="429" t="e">
        <v>#N/A</v>
      </c>
      <c r="CK48" s="429" t="e">
        <v>#N/A</v>
      </c>
      <c r="CL48" s="428" t="str">
        <f ca="1">IF(BR$16=0,"",IF(OFFSET(BR48,0,BR$16)="Y",1,IF(OFFSET(BR48,0,BR$16)="N",0,"")))</f>
        <v/>
      </c>
      <c r="CM48" s="337"/>
      <c r="CN48" s="268"/>
      <c r="CO48" s="429" t="e">
        <v>#N/A</v>
      </c>
      <c r="CP48" s="429" t="e">
        <v>#N/A</v>
      </c>
      <c r="CQ48" s="429" t="e">
        <v>#N/A</v>
      </c>
      <c r="CR48" s="429" t="e">
        <v>#N/A</v>
      </c>
      <c r="CS48" s="427" t="s">
        <v>675</v>
      </c>
      <c r="CT48" s="428" t="str">
        <f ca="1">IF(OR(CN$16=0,CV$16&lt;&gt;0),"",IF(CV$16=1,0,IF(OFFSET(CN48,0,CN$16)="Y",1,IF(OFFSET(CN48,0,CN$16)="N",0,""))))</f>
        <v/>
      </c>
      <c r="CV48" s="268"/>
      <c r="CW48" s="429" t="e">
        <v>#N/A</v>
      </c>
      <c r="CX48" s="429" t="e">
        <v>#N/A</v>
      </c>
      <c r="CY48" s="429" t="e">
        <v>#N/A</v>
      </c>
      <c r="CZ48" s="429" t="e">
        <v>#N/A</v>
      </c>
      <c r="DA48" s="429" t="e">
        <v>#N/A</v>
      </c>
      <c r="DB48" s="429" t="e">
        <v>#N/A</v>
      </c>
      <c r="DC48" s="429" t="e">
        <v>#N/A</v>
      </c>
      <c r="DD48" s="429" t="e">
        <v>#N/A</v>
      </c>
      <c r="DE48" s="429" t="e">
        <v>#N/A</v>
      </c>
      <c r="DF48" s="428" t="str">
        <f>IF(CV$16=0,"",IF(OR(AND(CW$16=1,CW48="Y"),AND(CX$16=1,CX48="Y"),AND(CY$16=1,CY48="Y"),AND(CZ$16=1,CZ48="Y"),AND(DA$16=1,DA48="Y"),AND(DB$16=1,DB48="Y"),AND(DC$16=1,DC48="Y"),AND(DD$16=1,DD48="Y"),AND(DE$16=1,DE48="Y")),1,IF(OR(AND(CW$16=1,CW48="N"),AND(CX$16=1,CX48="N"),AND(CY$16=1,CY48="N"),AND(CZ$16=1,CZ48="N"),AND(DA$16=1,DA48="N"),AND(DB$16=1,DB48="N"),AND(DC$16=1,DC48="N"),AND(DD$16=1,DD48="N"),AND(DE$16=1,DE48="N")),0,"")))</f>
        <v/>
      </c>
      <c r="DH48" s="268"/>
      <c r="DI48" s="429" t="e">
        <v>#N/A</v>
      </c>
      <c r="DJ48" s="429" t="e">
        <v>#N/A</v>
      </c>
      <c r="DK48" s="428" t="str">
        <f ca="1">IF(DH$16=0,"",IF(OFFSET(DH48,0,DH$16)="Y",1,IF(OFFSET(DH48,0,DH$16)="N",0,"")))</f>
        <v/>
      </c>
      <c r="DM48" s="268"/>
      <c r="DN48" s="429" t="e">
        <v>#N/A</v>
      </c>
      <c r="DO48" s="429" t="e">
        <v>#N/A</v>
      </c>
      <c r="DP48" s="428" t="str">
        <f ca="1">IF(DM$16=0,"",IF(OFFSET(DM48,0,DM$16)="Y",1,IF(OFFSET(DM48,0,DM$16)="N",0,"")))</f>
        <v/>
      </c>
      <c r="DR48" s="268"/>
      <c r="DS48" s="430" t="e">
        <v>#N/A</v>
      </c>
      <c r="DT48" s="431"/>
      <c r="DU48" s="428" t="str">
        <f ca="1">IF(DR$16=0,"",IF(AND(OFFSET(DR48,0,1)="Y",DS$16="Yes"),1,IF(OFFSET(DR48,0,1)="N",1,0)))</f>
        <v/>
      </c>
      <c r="DW48" s="268"/>
      <c r="DX48" s="430" t="e">
        <v>#N/A</v>
      </c>
      <c r="DY48" s="431"/>
      <c r="DZ48" s="428" t="str">
        <f ca="1">IF(DW$16=0,"",IF(AND(OFFSET(DW48,0,1)="Y",DX$16="Yes"),1,IF(OFFSET(DW48,0,1)="N",1,0)))</f>
        <v/>
      </c>
      <c r="EB48" s="268"/>
      <c r="EC48" s="430" t="e">
        <v>#N/A</v>
      </c>
      <c r="ED48" s="431"/>
      <c r="EE48" s="428" t="str">
        <f ca="1">IF(EB$16=0,"",IF(AND(OFFSET(EB48,0,1)="Y",EC$16="Yes"),1,IF(OFFSET(EB48,0,1)="N",1,0)))</f>
        <v/>
      </c>
      <c r="EG48" s="268"/>
      <c r="EH48" s="430" t="e">
        <v>#N/A</v>
      </c>
      <c r="EI48" s="431"/>
      <c r="EJ48" s="428" t="str">
        <f ca="1">IF(EG$16=0,"",IF(AND(OFFSET(EG48,0,1)="Y",EH$16="Yes"),1,IF(OFFSET(EG48,0,1)="N",1,0)))</f>
        <v/>
      </c>
      <c r="EL48" s="268"/>
      <c r="EM48" s="430" t="e">
        <v>#N/A</v>
      </c>
      <c r="EN48" s="431"/>
      <c r="EO48" s="428" t="str">
        <f ca="1">IF(EL$16=0,"",IF(AND(OFFSET(EL48,0,1)="Y",EM$16="Yes"),1,IF(OFFSET(EL48,0,1)="N",1,0)))</f>
        <v/>
      </c>
      <c r="EP48" s="271"/>
      <c r="EQ48" s="516" t="str">
        <f ca="1">BP48</f>
        <v/>
      </c>
      <c r="ER48" s="516" t="str">
        <f t="shared" ref="ER48" ca="1" si="107">CL48</f>
        <v/>
      </c>
      <c r="ES48" s="516" t="str">
        <f t="shared" ref="ES48" ca="1" si="108">CT48</f>
        <v/>
      </c>
      <c r="ET48" s="516" t="str">
        <f t="shared" ref="ET48" si="109">DF48</f>
        <v/>
      </c>
      <c r="EU48" s="516" t="str">
        <f t="shared" ref="EU48" ca="1" si="110">DK48</f>
        <v/>
      </c>
      <c r="EV48" s="516" t="str">
        <f t="shared" ref="EV48" ca="1" si="111">DP48</f>
        <v/>
      </c>
      <c r="EW48" s="516" t="str">
        <f t="shared" ref="EW48" ca="1" si="112">DU48</f>
        <v/>
      </c>
      <c r="EX48" s="516" t="str">
        <f t="shared" ref="EX48" ca="1" si="113">DZ48</f>
        <v/>
      </c>
      <c r="EY48" s="516" t="str">
        <f t="shared" ref="EY48" ca="1" si="114">EE48</f>
        <v/>
      </c>
      <c r="EZ48" s="516" t="str">
        <f t="shared" ref="EZ48" ca="1" si="115">EJ48</f>
        <v/>
      </c>
      <c r="FA48" s="516" t="str">
        <f t="shared" ref="FA48" ca="1" si="116">EO48</f>
        <v/>
      </c>
      <c r="FC48" s="516">
        <f t="shared" ref="FC48" ca="1" si="117">COUNTA(EQ48:FA48)-COUNTBLANK(EQ48:FA48)</f>
        <v>0</v>
      </c>
      <c r="FD48" s="280">
        <f t="shared" ref="FD48" ca="1" si="118">SUM(EQ48:FA48)</f>
        <v>0</v>
      </c>
      <c r="FE48" s="280" t="str">
        <f t="shared" ref="FE48" ca="1" si="119">IF(AND(FC48=FD48,FD48&gt;0),"Show","Hide")</f>
        <v>Hide</v>
      </c>
      <c r="FF48" s="322"/>
      <c r="FG48" s="323"/>
      <c r="FH48" s="323"/>
      <c r="FI48" s="323"/>
      <c r="FJ48" s="323"/>
      <c r="FK48" s="323"/>
      <c r="FL48" s="323"/>
    </row>
    <row r="49" spans="1:168" ht="6" customHeight="1" x14ac:dyDescent="0.25">
      <c r="A49" s="326" t="s">
        <v>546</v>
      </c>
      <c r="C49" s="412"/>
      <c r="D49" s="413"/>
      <c r="E49" s="414"/>
      <c r="F49" s="432"/>
      <c r="G49" s="433"/>
      <c r="H49" s="434"/>
      <c r="I49" s="335"/>
      <c r="J49" s="416"/>
      <c r="K49" s="335"/>
      <c r="L49" s="417"/>
      <c r="M49" s="417"/>
      <c r="N49" s="417"/>
      <c r="O49" s="417"/>
      <c r="Q49" s="320"/>
      <c r="AE49" s="368"/>
      <c r="AF49" s="369"/>
      <c r="AG49" s="370" t="b">
        <f>AG48</f>
        <v>1</v>
      </c>
      <c r="AH49" s="370"/>
      <c r="AI49" s="395"/>
      <c r="AJ49" s="396"/>
      <c r="AK49" s="396"/>
      <c r="AL49" s="397"/>
      <c r="AM49" s="320"/>
      <c r="AN49" s="320"/>
      <c r="AO49" s="320"/>
      <c r="AP49" s="320"/>
      <c r="AQ49" s="320"/>
      <c r="AR49" s="320"/>
      <c r="AS49" s="320"/>
      <c r="AT49" s="398" t="str">
        <f t="shared" si="2"/>
        <v/>
      </c>
      <c r="AU49" s="319" t="str">
        <f t="shared" si="1"/>
        <v/>
      </c>
      <c r="AV49" s="399"/>
      <c r="AW49" s="398" t="str">
        <f ca="1">AW48</f>
        <v/>
      </c>
      <c r="AX49" s="399"/>
      <c r="AY49" s="398" t="str">
        <f ca="1">AY48</f>
        <v/>
      </c>
      <c r="AZ49" s="399"/>
      <c r="BA49" s="398" t="str">
        <f ca="1">BA48</f>
        <v/>
      </c>
      <c r="BB49" s="399"/>
      <c r="BC49" s="398" t="str">
        <f ca="1">BC48</f>
        <v/>
      </c>
      <c r="BD49" s="399"/>
      <c r="BE49" s="398" t="str">
        <f ca="1">BE48</f>
        <v/>
      </c>
      <c r="BF49" s="399"/>
      <c r="BG49" s="398" t="str">
        <f ca="1">BG48</f>
        <v/>
      </c>
      <c r="BH49" s="320"/>
      <c r="FE49" s="341" t="str">
        <f ca="1">FE48</f>
        <v>Hide</v>
      </c>
      <c r="FF49" s="322"/>
      <c r="FG49" s="323"/>
      <c r="FH49" s="323"/>
      <c r="FI49" s="323"/>
      <c r="FJ49" s="323"/>
      <c r="FK49" s="323"/>
      <c r="FL49" s="323"/>
    </row>
    <row r="50" spans="1:168" ht="6" customHeight="1" x14ac:dyDescent="0.25">
      <c r="A50" s="326" t="s">
        <v>546</v>
      </c>
      <c r="C50" s="389"/>
      <c r="D50" s="325"/>
      <c r="E50" s="390"/>
      <c r="F50" s="625"/>
      <c r="G50" s="626"/>
      <c r="H50" s="626"/>
      <c r="I50" s="627"/>
      <c r="J50" s="392"/>
      <c r="K50" s="340"/>
      <c r="L50" s="393"/>
      <c r="M50" s="393"/>
      <c r="N50" s="393"/>
      <c r="O50" s="393"/>
      <c r="Q50" s="320"/>
      <c r="AE50" s="368"/>
      <c r="AF50" s="369"/>
      <c r="AG50" s="394" t="b">
        <f>AG51</f>
        <v>1</v>
      </c>
      <c r="AH50" s="394"/>
      <c r="AI50" s="395"/>
      <c r="AJ50" s="396"/>
      <c r="AK50" s="396"/>
      <c r="AL50" s="397"/>
      <c r="AM50" s="320"/>
      <c r="AN50" s="320"/>
      <c r="AO50" s="320"/>
      <c r="AP50" s="320"/>
      <c r="AQ50" s="320"/>
      <c r="AR50" s="320"/>
      <c r="AS50" s="320"/>
      <c r="AT50" s="398" t="str">
        <f t="shared" si="2"/>
        <v/>
      </c>
      <c r="AU50" s="319" t="str">
        <f t="shared" si="1"/>
        <v/>
      </c>
      <c r="AV50" s="399"/>
      <c r="AW50" s="398" t="str">
        <f ca="1">AW51</f>
        <v/>
      </c>
      <c r="AX50" s="399"/>
      <c r="AY50" s="398" t="str">
        <f ca="1">AY51</f>
        <v/>
      </c>
      <c r="AZ50" s="399"/>
      <c r="BA50" s="398" t="str">
        <f ca="1">BA51</f>
        <v/>
      </c>
      <c r="BB50" s="399"/>
      <c r="BC50" s="398" t="str">
        <f ca="1">BC51</f>
        <v/>
      </c>
      <c r="BD50" s="399"/>
      <c r="BE50" s="398" t="str">
        <f ca="1">BE51</f>
        <v/>
      </c>
      <c r="BF50" s="399"/>
      <c r="BG50" s="398" t="str">
        <f ca="1">BG51</f>
        <v/>
      </c>
      <c r="BH50" s="320"/>
      <c r="FE50" s="341" t="str">
        <f ca="1">FE51</f>
        <v>Hide</v>
      </c>
      <c r="FF50" s="322"/>
      <c r="FG50" s="323"/>
      <c r="FH50" s="323"/>
      <c r="FI50" s="323"/>
      <c r="FJ50" s="323"/>
      <c r="FK50" s="323"/>
      <c r="FL50" s="323"/>
    </row>
    <row r="51" spans="1:168" ht="26.4" x14ac:dyDescent="0.25">
      <c r="A51" s="326" t="s">
        <v>546</v>
      </c>
      <c r="C51" s="400" t="s">
        <v>558</v>
      </c>
      <c r="D51" s="420" t="str">
        <f>"6." &amp; AI51</f>
        <v>6.9</v>
      </c>
      <c r="E51" s="402" t="s">
        <v>863</v>
      </c>
      <c r="F51" s="628" t="s">
        <v>715</v>
      </c>
      <c r="G51" s="629"/>
      <c r="H51" s="629"/>
      <c r="I51" s="630"/>
      <c r="J51" s="426"/>
      <c r="K51" s="340"/>
      <c r="L51" s="405"/>
      <c r="M51" s="405"/>
      <c r="N51" s="405"/>
      <c r="O51" s="405"/>
      <c r="Q51" s="320"/>
      <c r="R51" s="406"/>
      <c r="S51" s="406"/>
      <c r="T51" s="406"/>
      <c r="U51" s="406"/>
      <c r="AE51" s="368" t="b">
        <f>IF(F51=CHAR(80),TRUE,FALSE)</f>
        <v>0</v>
      </c>
      <c r="AF51" s="369" t="b">
        <f>IF(H51=CHAR(80),TRUE,FALSE)</f>
        <v>0</v>
      </c>
      <c r="AG51" s="370" t="b">
        <f>IF(OR(C51=CHAR(80),C51="."),TRUE,FALSE)</f>
        <v>1</v>
      </c>
      <c r="AH51" s="407">
        <v>2</v>
      </c>
      <c r="AI51" s="408">
        <v>9</v>
      </c>
      <c r="AJ51" s="409"/>
      <c r="AK51" s="409" t="b">
        <v>1</v>
      </c>
      <c r="AL51" s="410"/>
      <c r="AM51" s="320"/>
      <c r="AN51" s="320"/>
      <c r="AO51" s="320"/>
      <c r="AP51" s="320"/>
      <c r="AQ51" s="320"/>
      <c r="AR51" s="320"/>
      <c r="AS51" s="320"/>
      <c r="AT51" s="398" t="str">
        <f t="shared" si="2"/>
        <v/>
      </c>
      <c r="AU51" s="319" t="str">
        <f t="shared" si="1"/>
        <v>6.9</v>
      </c>
      <c r="AV51" s="411"/>
      <c r="AW51" s="398" t="str">
        <f ca="1">IF(OR(AND(Setup_Flag=1,AV51="",$C51=""),AND(Setup_Flag=1,AV51="Y",$C51="",All_Filters="Yes",$FE51="Hide")),FALSE,"")</f>
        <v/>
      </c>
      <c r="AX51" s="411"/>
      <c r="AY51" s="398" t="str">
        <f ca="1">IF(OR(AND(MR2_Flag=1,AX51="",$C51=""),AND(MR2_Flag=1,AX51="Y",$C51="",All_Filters="Yes",$FE51="Hide")),FALSE,"")</f>
        <v/>
      </c>
      <c r="AZ51" s="411"/>
      <c r="BA51" s="398" t="str">
        <f ca="1">IF(OR(AND(DP_Flag=1,AZ51="",$C51=""),AND(DP_Flag=1,AZ51="Y",$C51="",All_Filters="Yes",$FE51="Hide")),FALSE,"")</f>
        <v/>
      </c>
      <c r="BB51" s="411"/>
      <c r="BC51" s="398" t="str">
        <f ca="1">IF(OR(AND(SS_Flag=1,BB51="",$C51=""),AND(SS_Flag=1,BB51="Y",$C51="",All_Filters="Yes",$FE51="Hide")),FALSE,"")</f>
        <v/>
      </c>
      <c r="BD51" s="411"/>
      <c r="BE51" s="398" t="str">
        <f ca="1">IF(OR(AND(SP_Flag=1,BD51="",$C51=""),AND(SP_Flag=1,BD51="Y",$C51="",All_Filters="Yes",$FE51="Hide")),FALSE,"")</f>
        <v/>
      </c>
      <c r="BF51" s="411"/>
      <c r="BG51" s="398" t="str">
        <f ca="1">IF(OR(AND(FM_Flag=1,BF51="",$C51=""),AND(FM_Flag=1,BF51="Y",$C51="",All_Filters="Yes",$FE51="Hide")),FALSE,"")</f>
        <v/>
      </c>
      <c r="BH51" s="320"/>
      <c r="BI51" s="268"/>
      <c r="BJ51" s="427" t="s">
        <v>675</v>
      </c>
      <c r="BK51" s="427" t="s">
        <v>675</v>
      </c>
      <c r="BL51" s="427" t="s">
        <v>675</v>
      </c>
      <c r="BM51" s="427" t="s">
        <v>675</v>
      </c>
      <c r="BN51" s="427" t="s">
        <v>675</v>
      </c>
      <c r="BO51" s="427" t="s">
        <v>675</v>
      </c>
      <c r="BP51" s="428" t="str">
        <f ca="1">IF(OR(BI$16=0,BR$16&lt;&gt;0),"",IF(OFFSET(BI51,0,BI$16)="Y",1,IF(OFFSET(BI51,0,BI$16)="N",0,"")))</f>
        <v/>
      </c>
      <c r="BQ51" s="337"/>
      <c r="BR51" s="268"/>
      <c r="BS51" s="429" t="e">
        <v>#N/A</v>
      </c>
      <c r="BT51" s="429" t="e">
        <v>#N/A</v>
      </c>
      <c r="BU51" s="429" t="e">
        <v>#N/A</v>
      </c>
      <c r="BV51" s="429" t="e">
        <v>#N/A</v>
      </c>
      <c r="BW51" s="429" t="e">
        <v>#N/A</v>
      </c>
      <c r="BX51" s="429" t="e">
        <v>#N/A</v>
      </c>
      <c r="BY51" s="429" t="e">
        <v>#N/A</v>
      </c>
      <c r="BZ51" s="429" t="e">
        <v>#N/A</v>
      </c>
      <c r="CA51" s="429" t="e">
        <v>#N/A</v>
      </c>
      <c r="CB51" s="429" t="e">
        <v>#N/A</v>
      </c>
      <c r="CC51" s="429" t="e">
        <v>#N/A</v>
      </c>
      <c r="CD51" s="429" t="e">
        <v>#N/A</v>
      </c>
      <c r="CE51" s="429" t="e">
        <v>#N/A</v>
      </c>
      <c r="CF51" s="429" t="e">
        <v>#N/A</v>
      </c>
      <c r="CG51" s="429" t="e">
        <v>#N/A</v>
      </c>
      <c r="CH51" s="429" t="e">
        <v>#N/A</v>
      </c>
      <c r="CI51" s="429" t="e">
        <v>#N/A</v>
      </c>
      <c r="CJ51" s="429" t="e">
        <v>#N/A</v>
      </c>
      <c r="CK51" s="429" t="e">
        <v>#N/A</v>
      </c>
      <c r="CL51" s="428" t="str">
        <f ca="1">IF(BR$16=0,"",IF(OFFSET(BR51,0,BR$16)="Y",1,IF(OFFSET(BR51,0,BR$16)="N",0,"")))</f>
        <v/>
      </c>
      <c r="CM51" s="337"/>
      <c r="CN51" s="268"/>
      <c r="CO51" s="429" t="e">
        <v>#N/A</v>
      </c>
      <c r="CP51" s="429" t="e">
        <v>#N/A</v>
      </c>
      <c r="CQ51" s="429" t="e">
        <v>#N/A</v>
      </c>
      <c r="CR51" s="429" t="e">
        <v>#N/A</v>
      </c>
      <c r="CS51" s="427" t="s">
        <v>675</v>
      </c>
      <c r="CT51" s="428" t="str">
        <f ca="1">IF(OR(CN$16=0,CV$16&lt;&gt;0),"",IF(CV$16=1,0,IF(OFFSET(CN51,0,CN$16)="Y",1,IF(OFFSET(CN51,0,CN$16)="N",0,""))))</f>
        <v/>
      </c>
      <c r="CV51" s="268"/>
      <c r="CW51" s="429" t="e">
        <v>#N/A</v>
      </c>
      <c r="CX51" s="429" t="e">
        <v>#N/A</v>
      </c>
      <c r="CY51" s="429" t="e">
        <v>#N/A</v>
      </c>
      <c r="CZ51" s="429" t="e">
        <v>#N/A</v>
      </c>
      <c r="DA51" s="429" t="e">
        <v>#N/A</v>
      </c>
      <c r="DB51" s="429" t="e">
        <v>#N/A</v>
      </c>
      <c r="DC51" s="429" t="e">
        <v>#N/A</v>
      </c>
      <c r="DD51" s="429" t="e">
        <v>#N/A</v>
      </c>
      <c r="DE51" s="429" t="e">
        <v>#N/A</v>
      </c>
      <c r="DF51" s="428" t="str">
        <f>IF(CV$16=0,"",IF(OR(AND(CW$16=1,CW51="Y"),AND(CX$16=1,CX51="Y"),AND(CY$16=1,CY51="Y"),AND(CZ$16=1,CZ51="Y"),AND(DA$16=1,DA51="Y"),AND(DB$16=1,DB51="Y"),AND(DC$16=1,DC51="Y"),AND(DD$16=1,DD51="Y"),AND(DE$16=1,DE51="Y")),1,IF(OR(AND(CW$16=1,CW51="N"),AND(CX$16=1,CX51="N"),AND(CY$16=1,CY51="N"),AND(CZ$16=1,CZ51="N"),AND(DA$16=1,DA51="N"),AND(DB$16=1,DB51="N"),AND(DC$16=1,DC51="N"),AND(DD$16=1,DD51="N"),AND(DE$16=1,DE51="N")),0,"")))</f>
        <v/>
      </c>
      <c r="DH51" s="268"/>
      <c r="DI51" s="429" t="e">
        <v>#N/A</v>
      </c>
      <c r="DJ51" s="429" t="e">
        <v>#N/A</v>
      </c>
      <c r="DK51" s="428" t="str">
        <f ca="1">IF(DH$16=0,"",IF(OFFSET(DH51,0,DH$16)="Y",1,IF(OFFSET(DH51,0,DH$16)="N",0,"")))</f>
        <v/>
      </c>
      <c r="DM51" s="268"/>
      <c r="DN51" s="429" t="e">
        <v>#N/A</v>
      </c>
      <c r="DO51" s="429" t="e">
        <v>#N/A</v>
      </c>
      <c r="DP51" s="428" t="str">
        <f ca="1">IF(DM$16=0,"",IF(OFFSET(DM51,0,DM$16)="Y",1,IF(OFFSET(DM51,0,DM$16)="N",0,"")))</f>
        <v/>
      </c>
      <c r="DR51" s="268"/>
      <c r="DS51" s="430" t="e">
        <v>#N/A</v>
      </c>
      <c r="DT51" s="431"/>
      <c r="DU51" s="428" t="str">
        <f ca="1">IF(DR$16=0,"",IF(AND(OFFSET(DR51,0,1)="Y",DS$16="Yes"),1,IF(OFFSET(DR51,0,1)="N",1,0)))</f>
        <v/>
      </c>
      <c r="DW51" s="268"/>
      <c r="DX51" s="430" t="e">
        <v>#N/A</v>
      </c>
      <c r="DY51" s="431"/>
      <c r="DZ51" s="428" t="str">
        <f ca="1">IF(DW$16=0,"",IF(AND(OFFSET(DW51,0,1)="Y",DX$16="Yes"),1,IF(OFFSET(DW51,0,1)="N",1,0)))</f>
        <v/>
      </c>
      <c r="EB51" s="268"/>
      <c r="EC51" s="430" t="e">
        <v>#N/A</v>
      </c>
      <c r="ED51" s="431"/>
      <c r="EE51" s="428" t="str">
        <f ca="1">IF(EB$16=0,"",IF(AND(OFFSET(EB51,0,1)="Y",EC$16="Yes"),1,IF(OFFSET(EB51,0,1)="N",1,0)))</f>
        <v/>
      </c>
      <c r="EG51" s="268"/>
      <c r="EH51" s="430" t="e">
        <v>#N/A</v>
      </c>
      <c r="EI51" s="431"/>
      <c r="EJ51" s="428" t="str">
        <f ca="1">IF(EG$16=0,"",IF(AND(OFFSET(EG51,0,1)="Y",EH$16="Yes"),1,IF(OFFSET(EG51,0,1)="N",1,0)))</f>
        <v/>
      </c>
      <c r="EL51" s="268"/>
      <c r="EM51" s="430" t="e">
        <v>#N/A</v>
      </c>
      <c r="EN51" s="431"/>
      <c r="EO51" s="428" t="str">
        <f ca="1">IF(EL$16=0,"",IF(AND(OFFSET(EL51,0,1)="Y",EM$16="Yes"),1,IF(OFFSET(EL51,0,1)="N",1,0)))</f>
        <v/>
      </c>
      <c r="EP51" s="271"/>
      <c r="EQ51" s="516" t="str">
        <f ca="1">BP51</f>
        <v/>
      </c>
      <c r="ER51" s="516" t="str">
        <f t="shared" ref="ER51" ca="1" si="120">CL51</f>
        <v/>
      </c>
      <c r="ES51" s="516" t="str">
        <f t="shared" ref="ES51" ca="1" si="121">CT51</f>
        <v/>
      </c>
      <c r="ET51" s="516" t="str">
        <f t="shared" ref="ET51" si="122">DF51</f>
        <v/>
      </c>
      <c r="EU51" s="516" t="str">
        <f t="shared" ref="EU51" ca="1" si="123">DK51</f>
        <v/>
      </c>
      <c r="EV51" s="516" t="str">
        <f t="shared" ref="EV51" ca="1" si="124">DP51</f>
        <v/>
      </c>
      <c r="EW51" s="516" t="str">
        <f t="shared" ref="EW51" ca="1" si="125">DU51</f>
        <v/>
      </c>
      <c r="EX51" s="516" t="str">
        <f t="shared" ref="EX51" ca="1" si="126">DZ51</f>
        <v/>
      </c>
      <c r="EY51" s="516" t="str">
        <f t="shared" ref="EY51" ca="1" si="127">EE51</f>
        <v/>
      </c>
      <c r="EZ51" s="516" t="str">
        <f t="shared" ref="EZ51" ca="1" si="128">EJ51</f>
        <v/>
      </c>
      <c r="FA51" s="516" t="str">
        <f t="shared" ref="FA51" ca="1" si="129">EO51</f>
        <v/>
      </c>
      <c r="FC51" s="516">
        <f t="shared" ref="FC51" ca="1" si="130">COUNTA(EQ51:FA51)-COUNTBLANK(EQ51:FA51)</f>
        <v>0</v>
      </c>
      <c r="FD51" s="280">
        <f t="shared" ref="FD51" ca="1" si="131">SUM(EQ51:FA51)</f>
        <v>0</v>
      </c>
      <c r="FE51" s="280" t="str">
        <f t="shared" ref="FE51" ca="1" si="132">IF(AND(FC51=FD51,FD51&gt;0),"Show","Hide")</f>
        <v>Hide</v>
      </c>
      <c r="FF51" s="322"/>
      <c r="FG51" s="323"/>
      <c r="FH51" s="323"/>
      <c r="FI51" s="323"/>
      <c r="FJ51" s="323"/>
      <c r="FK51" s="323"/>
      <c r="FL51" s="323"/>
    </row>
    <row r="52" spans="1:168" ht="6" customHeight="1" x14ac:dyDescent="0.25">
      <c r="A52" s="326" t="s">
        <v>546</v>
      </c>
      <c r="C52" s="412"/>
      <c r="D52" s="413"/>
      <c r="E52" s="414"/>
      <c r="F52" s="631"/>
      <c r="G52" s="632"/>
      <c r="H52" s="632"/>
      <c r="I52" s="633"/>
      <c r="J52" s="416"/>
      <c r="K52" s="335"/>
      <c r="L52" s="417"/>
      <c r="M52" s="417"/>
      <c r="N52" s="417"/>
      <c r="O52" s="417"/>
      <c r="Q52" s="320"/>
      <c r="AE52" s="368"/>
      <c r="AF52" s="369"/>
      <c r="AG52" s="370" t="b">
        <f>AG51</f>
        <v>1</v>
      </c>
      <c r="AH52" s="370"/>
      <c r="AI52" s="395"/>
      <c r="AJ52" s="396"/>
      <c r="AK52" s="396"/>
      <c r="AL52" s="397"/>
      <c r="AM52" s="320"/>
      <c r="AN52" s="320"/>
      <c r="AO52" s="320"/>
      <c r="AP52" s="320"/>
      <c r="AQ52" s="320"/>
      <c r="AR52" s="320"/>
      <c r="AS52" s="320"/>
      <c r="AT52" s="398" t="str">
        <f t="shared" si="2"/>
        <v/>
      </c>
      <c r="AU52" s="319" t="str">
        <f t="shared" si="1"/>
        <v/>
      </c>
      <c r="AV52" s="399"/>
      <c r="AW52" s="398" t="str">
        <f ca="1">AW51</f>
        <v/>
      </c>
      <c r="AX52" s="399"/>
      <c r="AY52" s="398" t="str">
        <f ca="1">AY51</f>
        <v/>
      </c>
      <c r="AZ52" s="399"/>
      <c r="BA52" s="398" t="str">
        <f ca="1">BA51</f>
        <v/>
      </c>
      <c r="BB52" s="399"/>
      <c r="BC52" s="398" t="str">
        <f ca="1">BC51</f>
        <v/>
      </c>
      <c r="BD52" s="399"/>
      <c r="BE52" s="398" t="str">
        <f ca="1">BE51</f>
        <v/>
      </c>
      <c r="BF52" s="399"/>
      <c r="BG52" s="398" t="str">
        <f ca="1">BG51</f>
        <v/>
      </c>
      <c r="BH52" s="320"/>
      <c r="FE52" s="341" t="str">
        <f ca="1">FE51</f>
        <v>Hide</v>
      </c>
      <c r="FF52" s="322"/>
      <c r="FG52" s="323"/>
      <c r="FH52" s="323"/>
      <c r="FI52" s="323"/>
      <c r="FJ52" s="323"/>
      <c r="FK52" s="323"/>
      <c r="FL52" s="323"/>
    </row>
    <row r="53" spans="1:168" ht="6" customHeight="1" x14ac:dyDescent="0.25">
      <c r="A53" s="326" t="s">
        <v>546</v>
      </c>
      <c r="C53" s="389"/>
      <c r="D53" s="325"/>
      <c r="E53" s="390"/>
      <c r="F53" s="391"/>
      <c r="G53" s="391"/>
      <c r="H53" s="391"/>
      <c r="I53" s="391"/>
      <c r="J53" s="392"/>
      <c r="K53" s="340"/>
      <c r="L53" s="393"/>
      <c r="M53" s="393"/>
      <c r="N53" s="393"/>
      <c r="O53" s="393"/>
      <c r="Q53" s="320"/>
      <c r="AE53" s="368"/>
      <c r="AF53" s="369"/>
      <c r="AG53" s="394" t="b">
        <f>AG54</f>
        <v>1</v>
      </c>
      <c r="AH53" s="394"/>
      <c r="AI53" s="395"/>
      <c r="AJ53" s="396"/>
      <c r="AK53" s="396"/>
      <c r="AL53" s="397"/>
      <c r="AM53" s="320"/>
      <c r="AN53" s="320"/>
      <c r="AO53" s="320"/>
      <c r="AP53" s="320"/>
      <c r="AQ53" s="320"/>
      <c r="AR53" s="320"/>
      <c r="AS53" s="320"/>
      <c r="AT53" s="398" t="str">
        <f t="shared" si="2"/>
        <v/>
      </c>
      <c r="AU53" s="319" t="str">
        <f t="shared" si="1"/>
        <v/>
      </c>
      <c r="AV53" s="399"/>
      <c r="AW53" s="398" t="str">
        <f>AW54</f>
        <v/>
      </c>
      <c r="AX53" s="399"/>
      <c r="AY53" s="398" t="str">
        <f>AY54</f>
        <v/>
      </c>
      <c r="AZ53" s="399"/>
      <c r="BA53" s="398" t="str">
        <f>BA54</f>
        <v/>
      </c>
      <c r="BB53" s="399"/>
      <c r="BC53" s="398" t="str">
        <f>BC54</f>
        <v/>
      </c>
      <c r="BD53" s="399"/>
      <c r="BE53" s="398" t="str">
        <f>BE54</f>
        <v/>
      </c>
      <c r="BF53" s="399"/>
      <c r="BG53" s="398" t="str">
        <f>BG54</f>
        <v/>
      </c>
      <c r="BH53" s="320"/>
      <c r="BI53" s="323"/>
      <c r="BJ53" s="323"/>
      <c r="BK53" s="323"/>
      <c r="BL53" s="323"/>
      <c r="BM53" s="323"/>
      <c r="BN53" s="323"/>
      <c r="BO53" s="323"/>
      <c r="BP53" s="323"/>
      <c r="BQ53" s="323"/>
      <c r="BR53" s="323"/>
      <c r="BS53" s="323"/>
      <c r="BT53" s="323"/>
      <c r="BU53" s="323"/>
      <c r="BV53" s="323"/>
      <c r="BW53" s="323"/>
      <c r="BX53" s="323"/>
      <c r="BY53" s="323"/>
      <c r="BZ53" s="323"/>
      <c r="CA53" s="323"/>
      <c r="CB53" s="323"/>
      <c r="CC53" s="323"/>
      <c r="CD53" s="323"/>
      <c r="CE53" s="323"/>
      <c r="CF53" s="323"/>
      <c r="CG53" s="323"/>
      <c r="CH53" s="323"/>
      <c r="CI53" s="323"/>
      <c r="CJ53" s="323"/>
      <c r="CK53" s="323"/>
      <c r="CL53" s="323"/>
      <c r="CM53" s="323"/>
      <c r="CN53" s="323"/>
      <c r="CO53" s="323"/>
      <c r="CP53" s="323"/>
      <c r="CQ53" s="323"/>
      <c r="CR53" s="323"/>
      <c r="CS53" s="323"/>
      <c r="CT53" s="323"/>
      <c r="CU53" s="323"/>
      <c r="CV53" s="323"/>
      <c r="CW53" s="323"/>
      <c r="CX53" s="323"/>
      <c r="CY53" s="323"/>
      <c r="CZ53" s="323"/>
      <c r="DA53" s="323"/>
      <c r="DB53" s="323"/>
      <c r="DC53" s="323"/>
      <c r="DD53" s="323"/>
      <c r="DE53" s="323"/>
      <c r="DF53" s="323"/>
      <c r="DG53" s="323"/>
      <c r="DH53" s="323"/>
      <c r="DI53" s="323"/>
      <c r="DJ53" s="323"/>
      <c r="DK53" s="323"/>
      <c r="DL53" s="323"/>
      <c r="DM53" s="323"/>
      <c r="DN53" s="323"/>
      <c r="DO53" s="323"/>
      <c r="DP53" s="323"/>
      <c r="DQ53" s="323"/>
      <c r="DR53" s="323"/>
      <c r="DS53" s="323"/>
      <c r="DT53" s="323"/>
      <c r="DU53" s="323"/>
      <c r="DV53" s="323"/>
      <c r="DW53" s="323"/>
      <c r="DX53" s="323"/>
      <c r="DY53" s="323"/>
      <c r="DZ53" s="323"/>
      <c r="EA53" s="323"/>
      <c r="EB53" s="323"/>
      <c r="EC53" s="323"/>
      <c r="ED53" s="323"/>
      <c r="EE53" s="323"/>
      <c r="EF53" s="323"/>
      <c r="EG53" s="323"/>
      <c r="EH53" s="323"/>
      <c r="EI53" s="323"/>
      <c r="EJ53" s="323"/>
      <c r="EK53" s="323"/>
      <c r="EL53" s="323"/>
      <c r="EM53" s="323"/>
      <c r="EN53" s="323"/>
      <c r="EO53" s="323"/>
      <c r="EP53" s="323"/>
      <c r="EQ53" s="323"/>
      <c r="ER53" s="323"/>
      <c r="ES53" s="323"/>
      <c r="ET53" s="323"/>
      <c r="EU53" s="323"/>
      <c r="EV53" s="323"/>
      <c r="EW53" s="323"/>
      <c r="EX53" s="323"/>
      <c r="EY53" s="323"/>
      <c r="EZ53" s="323"/>
      <c r="FA53" s="323"/>
      <c r="FB53" s="323"/>
      <c r="FC53" s="323"/>
      <c r="FD53" s="323"/>
      <c r="FE53" s="323"/>
      <c r="FF53" s="322"/>
      <c r="FG53" s="323"/>
      <c r="FH53" s="323"/>
      <c r="FI53" s="323"/>
      <c r="FJ53" s="323"/>
      <c r="FK53" s="323"/>
      <c r="FL53" s="323"/>
    </row>
    <row r="54" spans="1:168" ht="15" x14ac:dyDescent="0.25">
      <c r="A54" s="326" t="s">
        <v>546</v>
      </c>
      <c r="C54" s="400" t="s">
        <v>558</v>
      </c>
      <c r="D54" s="401" t="s">
        <v>864</v>
      </c>
      <c r="E54" s="402"/>
      <c r="F54" s="403"/>
      <c r="G54" s="403"/>
      <c r="H54" s="403"/>
      <c r="I54" s="403"/>
      <c r="J54" s="404"/>
      <c r="K54" s="340"/>
      <c r="L54" s="405"/>
      <c r="M54" s="405"/>
      <c r="N54" s="405"/>
      <c r="O54" s="405"/>
      <c r="Q54" s="320"/>
      <c r="R54" s="406"/>
      <c r="S54" s="406"/>
      <c r="T54" s="406"/>
      <c r="U54" s="406"/>
      <c r="AE54" s="368" t="b">
        <f>IF(F54=CHAR(80),TRUE,FALSE)</f>
        <v>0</v>
      </c>
      <c r="AF54" s="369" t="b">
        <f>IF(H54=CHAR(80),TRUE,FALSE)</f>
        <v>0</v>
      </c>
      <c r="AG54" s="370" t="b">
        <f>IF(OR(C54=CHAR(80),C54="."),TRUE,FALSE)</f>
        <v>1</v>
      </c>
      <c r="AH54" s="407">
        <v>3</v>
      </c>
      <c r="AI54" s="408" t="s">
        <v>711</v>
      </c>
      <c r="AJ54" s="409" t="b">
        <v>1</v>
      </c>
      <c r="AK54" s="409" t="b">
        <v>1</v>
      </c>
      <c r="AL54" s="410"/>
      <c r="AM54" s="320"/>
      <c r="AN54" s="320"/>
      <c r="AO54" s="320"/>
      <c r="AP54" s="320"/>
      <c r="AQ54" s="320"/>
      <c r="AR54" s="320"/>
      <c r="AS54" s="320"/>
      <c r="AT54" s="398" t="str">
        <f t="shared" si="2"/>
        <v/>
      </c>
      <c r="AU54" s="319" t="str">
        <f t="shared" si="1"/>
        <v>EFFORT-HOUR ESTIMATE</v>
      </c>
      <c r="AV54" s="411"/>
      <c r="AW54" s="398" t="str">
        <f>IF(OR(AND(Setup_Flag=1,AV54="",$C54=""),AND(Setup_Flag=1,AV54="Y",$C54="",All_Filters="Yes",$FE54="Hide")),FALSE,"")</f>
        <v/>
      </c>
      <c r="AX54" s="411"/>
      <c r="AY54" s="398" t="str">
        <f>IF(OR(AND(MR2_Flag=1,AX54="",$C54=""),AND(MR2_Flag=1,AX54="Y",$C54="",All_Filters="Yes",$FE54="Hide")),FALSE,"")</f>
        <v/>
      </c>
      <c r="AZ54" s="411"/>
      <c r="BA54" s="398" t="str">
        <f>IF(OR(AND(DP_Flag=1,AZ54="",$C54=""),AND(DP_Flag=1,AZ54="Y",$C54="",All_Filters="Yes",$FE54="Hide")),FALSE,"")</f>
        <v/>
      </c>
      <c r="BB54" s="411"/>
      <c r="BC54" s="398" t="str">
        <f>IF(OR(AND(SS_Flag=1,BB54="",$C54=""),AND(SS_Flag=1,BB54="Y",$C54="",All_Filters="Yes",$FE54="Hide")),FALSE,"")</f>
        <v/>
      </c>
      <c r="BD54" s="411"/>
      <c r="BE54" s="398" t="str">
        <f>IF(OR(AND(SP_Flag=1,BD54="",$C54=""),AND(SP_Flag=1,BD54="Y",$C54="",All_Filters="Yes",$FE54="Hide")),FALSE,"")</f>
        <v/>
      </c>
      <c r="BF54" s="411"/>
      <c r="BG54" s="398" t="str">
        <f>IF(OR(AND(FM_Flag=1,BF54="",$C54=""),AND(FM_Flag=1,BF54="Y",$C54="",All_Filters="Yes",$FE54="Hide")),FALSE,"")</f>
        <v/>
      </c>
      <c r="BH54" s="320"/>
      <c r="BI54" s="323"/>
      <c r="BJ54" s="323"/>
      <c r="BK54" s="323"/>
      <c r="BL54" s="323"/>
      <c r="BM54" s="323"/>
      <c r="BN54" s="323"/>
      <c r="BO54" s="323"/>
      <c r="BP54" s="323"/>
      <c r="BQ54" s="323"/>
      <c r="BR54" s="323"/>
      <c r="BS54" s="323"/>
      <c r="BT54" s="323"/>
      <c r="BU54" s="323"/>
      <c r="BV54" s="323"/>
      <c r="BW54" s="323"/>
      <c r="BX54" s="323"/>
      <c r="BY54" s="323"/>
      <c r="BZ54" s="323"/>
      <c r="CA54" s="323"/>
      <c r="CB54" s="323"/>
      <c r="CC54" s="323"/>
      <c r="CD54" s="323"/>
      <c r="CE54" s="323"/>
      <c r="CF54" s="323"/>
      <c r="CG54" s="323"/>
      <c r="CH54" s="323"/>
      <c r="CI54" s="323"/>
      <c r="CJ54" s="323"/>
      <c r="CK54" s="323"/>
      <c r="CL54" s="323"/>
      <c r="CM54" s="323"/>
      <c r="CN54" s="323"/>
      <c r="CO54" s="323"/>
      <c r="CP54" s="323"/>
      <c r="CQ54" s="323"/>
      <c r="CR54" s="323"/>
      <c r="CS54" s="323"/>
      <c r="CT54" s="323"/>
      <c r="CU54" s="323"/>
      <c r="CV54" s="323"/>
      <c r="CW54" s="323"/>
      <c r="CX54" s="323"/>
      <c r="CY54" s="323"/>
      <c r="CZ54" s="323"/>
      <c r="DA54" s="323"/>
      <c r="DB54" s="323"/>
      <c r="DC54" s="323"/>
      <c r="DD54" s="323"/>
      <c r="DE54" s="323"/>
      <c r="DF54" s="323"/>
      <c r="DG54" s="323"/>
      <c r="DH54" s="323"/>
      <c r="DI54" s="323"/>
      <c r="DJ54" s="323"/>
      <c r="DK54" s="323"/>
      <c r="DL54" s="323"/>
      <c r="DM54" s="323"/>
      <c r="DN54" s="323"/>
      <c r="DO54" s="323"/>
      <c r="DP54" s="323"/>
      <c r="DQ54" s="323"/>
      <c r="DR54" s="323"/>
      <c r="DS54" s="323"/>
      <c r="DT54" s="323"/>
      <c r="DU54" s="323"/>
      <c r="DV54" s="323"/>
      <c r="DW54" s="323"/>
      <c r="DX54" s="323"/>
      <c r="DY54" s="323"/>
      <c r="DZ54" s="323"/>
      <c r="EA54" s="323"/>
      <c r="EB54" s="323"/>
      <c r="EC54" s="323"/>
      <c r="ED54" s="323"/>
      <c r="EE54" s="323"/>
      <c r="EF54" s="323"/>
      <c r="EG54" s="323"/>
      <c r="EH54" s="323"/>
      <c r="EI54" s="323"/>
      <c r="EJ54" s="323"/>
      <c r="EK54" s="323"/>
      <c r="EL54" s="323"/>
      <c r="EM54" s="323"/>
      <c r="EN54" s="323"/>
      <c r="EO54" s="323"/>
      <c r="EP54" s="323"/>
      <c r="EQ54" s="323"/>
      <c r="ER54" s="323"/>
      <c r="ES54" s="323"/>
      <c r="ET54" s="323"/>
      <c r="EU54" s="323"/>
      <c r="EV54" s="323"/>
      <c r="EW54" s="323"/>
      <c r="EX54" s="323"/>
      <c r="EY54" s="323"/>
      <c r="EZ54" s="323"/>
      <c r="FA54" s="323"/>
      <c r="FB54" s="323"/>
      <c r="FC54" s="323"/>
      <c r="FD54" s="323"/>
      <c r="FE54" s="323"/>
      <c r="FF54" s="322"/>
      <c r="FG54" s="323"/>
      <c r="FH54" s="323"/>
      <c r="FI54" s="323"/>
      <c r="FJ54" s="323"/>
      <c r="FK54" s="323"/>
      <c r="FL54" s="323"/>
    </row>
    <row r="55" spans="1:168" ht="6" customHeight="1" x14ac:dyDescent="0.25">
      <c r="A55" s="326" t="s">
        <v>546</v>
      </c>
      <c r="C55" s="412"/>
      <c r="D55" s="413"/>
      <c r="E55" s="414"/>
      <c r="F55" s="415"/>
      <c r="G55" s="415"/>
      <c r="H55" s="415"/>
      <c r="I55" s="415"/>
      <c r="J55" s="416"/>
      <c r="K55" s="335"/>
      <c r="L55" s="417"/>
      <c r="M55" s="417"/>
      <c r="N55" s="417"/>
      <c r="O55" s="417"/>
      <c r="Q55" s="320"/>
      <c r="AE55" s="368"/>
      <c r="AF55" s="369"/>
      <c r="AG55" s="370" t="b">
        <f>AG54</f>
        <v>1</v>
      </c>
      <c r="AH55" s="370"/>
      <c r="AI55" s="395"/>
      <c r="AJ55" s="396"/>
      <c r="AK55" s="396"/>
      <c r="AL55" s="397"/>
      <c r="AM55" s="320"/>
      <c r="AN55" s="320"/>
      <c r="AO55" s="320"/>
      <c r="AP55" s="320"/>
      <c r="AQ55" s="320"/>
      <c r="AR55" s="320"/>
      <c r="AS55" s="320"/>
      <c r="AT55" s="398" t="str">
        <f t="shared" si="2"/>
        <v/>
      </c>
      <c r="AU55" s="319" t="str">
        <f t="shared" si="1"/>
        <v/>
      </c>
      <c r="AV55" s="399"/>
      <c r="AW55" s="398" t="str">
        <f>AW54</f>
        <v/>
      </c>
      <c r="AX55" s="399"/>
      <c r="AY55" s="398" t="str">
        <f>AY54</f>
        <v/>
      </c>
      <c r="AZ55" s="399"/>
      <c r="BA55" s="398" t="str">
        <f>BA54</f>
        <v/>
      </c>
      <c r="BB55" s="399"/>
      <c r="BC55" s="398" t="str">
        <f>BC54</f>
        <v/>
      </c>
      <c r="BD55" s="399"/>
      <c r="BE55" s="398" t="str">
        <f>BE54</f>
        <v/>
      </c>
      <c r="BF55" s="399"/>
      <c r="BG55" s="398" t="str">
        <f>BG54</f>
        <v/>
      </c>
      <c r="BH55" s="320"/>
      <c r="BI55" s="323"/>
      <c r="BJ55" s="323"/>
      <c r="BK55" s="323"/>
      <c r="BL55" s="323"/>
      <c r="BM55" s="323"/>
      <c r="BN55" s="323"/>
      <c r="BO55" s="323"/>
      <c r="BP55" s="323"/>
      <c r="BQ55" s="323"/>
      <c r="BR55" s="323"/>
      <c r="BS55" s="323"/>
      <c r="BT55" s="323"/>
      <c r="BU55" s="323"/>
      <c r="BV55" s="323"/>
      <c r="BW55" s="323"/>
      <c r="BX55" s="323"/>
      <c r="BY55" s="323"/>
      <c r="BZ55" s="323"/>
      <c r="CA55" s="323"/>
      <c r="CB55" s="323"/>
      <c r="CC55" s="323"/>
      <c r="CD55" s="323"/>
      <c r="CE55" s="323"/>
      <c r="CF55" s="323"/>
      <c r="CG55" s="323"/>
      <c r="CH55" s="323"/>
      <c r="CI55" s="323"/>
      <c r="CJ55" s="323"/>
      <c r="CK55" s="323"/>
      <c r="CL55" s="323"/>
      <c r="CM55" s="323"/>
      <c r="CN55" s="323"/>
      <c r="CO55" s="323"/>
      <c r="CP55" s="323"/>
      <c r="CQ55" s="323"/>
      <c r="CR55" s="323"/>
      <c r="CS55" s="323"/>
      <c r="CT55" s="323"/>
      <c r="CU55" s="323"/>
      <c r="CV55" s="323"/>
      <c r="CW55" s="323"/>
      <c r="CX55" s="323"/>
      <c r="CY55" s="323"/>
      <c r="CZ55" s="323"/>
      <c r="DA55" s="323"/>
      <c r="DB55" s="323"/>
      <c r="DC55" s="323"/>
      <c r="DD55" s="323"/>
      <c r="DE55" s="323"/>
      <c r="DF55" s="323"/>
      <c r="DG55" s="323"/>
      <c r="DH55" s="323"/>
      <c r="DI55" s="323"/>
      <c r="DJ55" s="323"/>
      <c r="DK55" s="323"/>
      <c r="DL55" s="323"/>
      <c r="DM55" s="323"/>
      <c r="DN55" s="323"/>
      <c r="DO55" s="323"/>
      <c r="DP55" s="323"/>
      <c r="DQ55" s="323"/>
      <c r="DR55" s="323"/>
      <c r="DS55" s="323"/>
      <c r="DT55" s="323"/>
      <c r="DU55" s="323"/>
      <c r="DV55" s="323"/>
      <c r="DW55" s="323"/>
      <c r="DX55" s="323"/>
      <c r="DY55" s="323"/>
      <c r="DZ55" s="323"/>
      <c r="EA55" s="323"/>
      <c r="EB55" s="323"/>
      <c r="EC55" s="323"/>
      <c r="ED55" s="323"/>
      <c r="EE55" s="323"/>
      <c r="EF55" s="323"/>
      <c r="EG55" s="323"/>
      <c r="EH55" s="323"/>
      <c r="EI55" s="323"/>
      <c r="EJ55" s="323"/>
      <c r="EK55" s="323"/>
      <c r="EL55" s="323"/>
      <c r="EM55" s="323"/>
      <c r="EN55" s="323"/>
      <c r="EO55" s="323"/>
      <c r="EP55" s="323"/>
      <c r="EQ55" s="323"/>
      <c r="ER55" s="323"/>
      <c r="ES55" s="323"/>
      <c r="ET55" s="323"/>
      <c r="EU55" s="323"/>
      <c r="EV55" s="323"/>
      <c r="EW55" s="323"/>
      <c r="EX55" s="323"/>
      <c r="EY55" s="323"/>
      <c r="EZ55" s="323"/>
      <c r="FA55" s="323"/>
      <c r="FB55" s="323"/>
      <c r="FC55" s="323"/>
      <c r="FD55" s="323"/>
      <c r="FE55" s="323"/>
      <c r="FF55" s="322"/>
      <c r="FG55" s="323"/>
      <c r="FH55" s="323"/>
      <c r="FI55" s="323"/>
      <c r="FJ55" s="323"/>
      <c r="FK55" s="323"/>
      <c r="FL55" s="323"/>
    </row>
    <row r="56" spans="1:168" ht="6" customHeight="1" x14ac:dyDescent="0.25">
      <c r="A56" s="326" t="s">
        <v>546</v>
      </c>
      <c r="C56" s="389"/>
      <c r="D56" s="325"/>
      <c r="E56" s="390"/>
      <c r="F56" s="362"/>
      <c r="G56" s="418"/>
      <c r="H56" s="419"/>
      <c r="I56" s="340"/>
      <c r="J56" s="392"/>
      <c r="K56" s="340"/>
      <c r="L56" s="393"/>
      <c r="M56" s="393"/>
      <c r="N56" s="393"/>
      <c r="O56" s="393"/>
      <c r="Q56" s="320"/>
      <c r="AE56" s="368"/>
      <c r="AF56" s="369"/>
      <c r="AG56" s="394" t="b">
        <f>AG57</f>
        <v>1</v>
      </c>
      <c r="AH56" s="394"/>
      <c r="AI56" s="395"/>
      <c r="AJ56" s="396"/>
      <c r="AK56" s="396"/>
      <c r="AL56" s="397"/>
      <c r="AM56" s="320"/>
      <c r="AN56" s="320"/>
      <c r="AO56" s="320"/>
      <c r="AP56" s="320"/>
      <c r="AQ56" s="320"/>
      <c r="AR56" s="320"/>
      <c r="AS56" s="320"/>
      <c r="AT56" s="398" t="str">
        <f t="shared" si="2"/>
        <v/>
      </c>
      <c r="AU56" s="319" t="str">
        <f t="shared" si="1"/>
        <v/>
      </c>
      <c r="AV56" s="399"/>
      <c r="AW56" s="398" t="str">
        <f ca="1">AW57</f>
        <v/>
      </c>
      <c r="AX56" s="399"/>
      <c r="AY56" s="398" t="str">
        <f ca="1">AY57</f>
        <v/>
      </c>
      <c r="AZ56" s="399"/>
      <c r="BA56" s="398" t="str">
        <f ca="1">BA57</f>
        <v/>
      </c>
      <c r="BB56" s="399"/>
      <c r="BC56" s="398" t="str">
        <f ca="1">BC57</f>
        <v/>
      </c>
      <c r="BD56" s="399"/>
      <c r="BE56" s="398" t="str">
        <f ca="1">BE57</f>
        <v/>
      </c>
      <c r="BF56" s="399"/>
      <c r="BG56" s="398" t="str">
        <f ca="1">BG57</f>
        <v/>
      </c>
      <c r="BH56" s="320"/>
      <c r="FE56" s="341" t="str">
        <f ca="1">FE57</f>
        <v>Hide</v>
      </c>
      <c r="FF56" s="322"/>
      <c r="FG56" s="323"/>
      <c r="FH56" s="323"/>
      <c r="FI56" s="323"/>
      <c r="FJ56" s="323"/>
      <c r="FK56" s="323"/>
      <c r="FL56" s="323"/>
    </row>
    <row r="57" spans="1:168" ht="15" x14ac:dyDescent="0.25">
      <c r="A57" s="326" t="s">
        <v>546</v>
      </c>
      <c r="C57" s="400" t="s">
        <v>558</v>
      </c>
      <c r="D57" s="420" t="str">
        <f>"6." &amp; AI57</f>
        <v>6.10</v>
      </c>
      <c r="E57" s="402" t="s">
        <v>865</v>
      </c>
      <c r="F57" s="422"/>
      <c r="G57" s="423" t="s">
        <v>203</v>
      </c>
      <c r="H57" s="424"/>
      <c r="I57" s="425" t="s">
        <v>216</v>
      </c>
      <c r="J57" s="426"/>
      <c r="K57" s="340"/>
      <c r="L57" s="405"/>
      <c r="M57" s="405"/>
      <c r="N57" s="405"/>
      <c r="O57" s="405"/>
      <c r="Q57" s="320"/>
      <c r="R57" s="406"/>
      <c r="S57" s="406"/>
      <c r="T57" s="406"/>
      <c r="U57" s="406"/>
      <c r="AE57" s="368" t="b">
        <f>IF(F57=CHAR(80),TRUE,FALSE)</f>
        <v>0</v>
      </c>
      <c r="AF57" s="369" t="b">
        <f>IF(H57=CHAR(80),TRUE,FALSE)</f>
        <v>0</v>
      </c>
      <c r="AG57" s="370" t="b">
        <f>IF(OR(C57=CHAR(80),C57="."),TRUE,FALSE)</f>
        <v>1</v>
      </c>
      <c r="AH57" s="407">
        <v>0</v>
      </c>
      <c r="AI57" s="408">
        <v>10</v>
      </c>
      <c r="AJ57" s="409"/>
      <c r="AK57" s="409" t="b">
        <v>1</v>
      </c>
      <c r="AL57" s="410"/>
      <c r="AM57" s="320"/>
      <c r="AN57" s="320"/>
      <c r="AO57" s="320"/>
      <c r="AP57" s="320"/>
      <c r="AQ57" s="320"/>
      <c r="AR57" s="320"/>
      <c r="AS57" s="320"/>
      <c r="AT57" s="398" t="str">
        <f t="shared" si="2"/>
        <v/>
      </c>
      <c r="AU57" s="319" t="str">
        <f t="shared" si="1"/>
        <v>6.10</v>
      </c>
      <c r="AV57" s="411"/>
      <c r="AW57" s="398" t="str">
        <f ca="1">IF(OR(AND(Setup_Flag=1,AV57="",$C57=""),AND(Setup_Flag=1,AV57="Y",$C57="",All_Filters="Yes",$FE57="Hide")),FALSE,"")</f>
        <v/>
      </c>
      <c r="AX57" s="411"/>
      <c r="AY57" s="398" t="str">
        <f ca="1">IF(OR(AND(MR2_Flag=1,AX57="",$C57=""),AND(MR2_Flag=1,AX57="Y",$C57="",All_Filters="Yes",$FE57="Hide")),FALSE,"")</f>
        <v/>
      </c>
      <c r="AZ57" s="411"/>
      <c r="BA57" s="398" t="str">
        <f ca="1">IF(OR(AND(DP_Flag=1,AZ57="",$C57=""),AND(DP_Flag=1,AZ57="Y",$C57="",All_Filters="Yes",$FE57="Hide")),FALSE,"")</f>
        <v/>
      </c>
      <c r="BB57" s="411"/>
      <c r="BC57" s="398" t="str">
        <f ca="1">IF(OR(AND(SS_Flag=1,BB57="",$C57=""),AND(SS_Flag=1,BB57="Y",$C57="",All_Filters="Yes",$FE57="Hide")),FALSE,"")</f>
        <v/>
      </c>
      <c r="BD57" s="411"/>
      <c r="BE57" s="398" t="str">
        <f ca="1">IF(OR(AND(SP_Flag=1,BD57="",$C57=""),AND(SP_Flag=1,BD57="Y",$C57="",All_Filters="Yes",$FE57="Hide")),FALSE,"")</f>
        <v/>
      </c>
      <c r="BF57" s="411"/>
      <c r="BG57" s="398" t="str">
        <f ca="1">IF(OR(AND(FM_Flag=1,BF57="",$C57=""),AND(FM_Flag=1,BF57="Y",$C57="",All_Filters="Yes",$FE57="Hide")),FALSE,"")</f>
        <v/>
      </c>
      <c r="BH57" s="320"/>
      <c r="BI57" s="268"/>
      <c r="BJ57" s="427" t="s">
        <v>675</v>
      </c>
      <c r="BK57" s="427" t="s">
        <v>675</v>
      </c>
      <c r="BL57" s="427" t="s">
        <v>675</v>
      </c>
      <c r="BM57" s="427" t="s">
        <v>675</v>
      </c>
      <c r="BN57" s="427" t="s">
        <v>675</v>
      </c>
      <c r="BO57" s="427" t="s">
        <v>675</v>
      </c>
      <c r="BP57" s="428" t="str">
        <f ca="1">IF(OR(BI$16=0,BR$16&lt;&gt;0),"",IF(OFFSET(BI57,0,BI$16)="Y",1,IF(OFFSET(BI57,0,BI$16)="N",0,"")))</f>
        <v/>
      </c>
      <c r="BQ57" s="337"/>
      <c r="BR57" s="268"/>
      <c r="BS57" s="429" t="e">
        <v>#N/A</v>
      </c>
      <c r="BT57" s="429" t="e">
        <v>#N/A</v>
      </c>
      <c r="BU57" s="429" t="e">
        <v>#N/A</v>
      </c>
      <c r="BV57" s="429" t="e">
        <v>#N/A</v>
      </c>
      <c r="BW57" s="429" t="e">
        <v>#N/A</v>
      </c>
      <c r="BX57" s="429" t="e">
        <v>#N/A</v>
      </c>
      <c r="BY57" s="429" t="e">
        <v>#N/A</v>
      </c>
      <c r="BZ57" s="429" t="e">
        <v>#N/A</v>
      </c>
      <c r="CA57" s="429" t="e">
        <v>#N/A</v>
      </c>
      <c r="CB57" s="429" t="e">
        <v>#N/A</v>
      </c>
      <c r="CC57" s="429" t="e">
        <v>#N/A</v>
      </c>
      <c r="CD57" s="429" t="e">
        <v>#N/A</v>
      </c>
      <c r="CE57" s="429" t="e">
        <v>#N/A</v>
      </c>
      <c r="CF57" s="429" t="e">
        <v>#N/A</v>
      </c>
      <c r="CG57" s="429" t="e">
        <v>#N/A</v>
      </c>
      <c r="CH57" s="429" t="e">
        <v>#N/A</v>
      </c>
      <c r="CI57" s="429" t="e">
        <v>#N/A</v>
      </c>
      <c r="CJ57" s="429" t="e">
        <v>#N/A</v>
      </c>
      <c r="CK57" s="429" t="e">
        <v>#N/A</v>
      </c>
      <c r="CL57" s="428" t="str">
        <f ca="1">IF(BR$16=0,"",IF(OFFSET(BR57,0,BR$16)="Y",1,IF(OFFSET(BR57,0,BR$16)="N",0,"")))</f>
        <v/>
      </c>
      <c r="CM57" s="337"/>
      <c r="CN57" s="268"/>
      <c r="CO57" s="429" t="e">
        <v>#N/A</v>
      </c>
      <c r="CP57" s="429" t="e">
        <v>#N/A</v>
      </c>
      <c r="CQ57" s="429" t="e">
        <v>#N/A</v>
      </c>
      <c r="CR57" s="429" t="e">
        <v>#N/A</v>
      </c>
      <c r="CS57" s="427" t="s">
        <v>675</v>
      </c>
      <c r="CT57" s="428" t="str">
        <f ca="1">IF(OR(CN$16=0,CV$16&lt;&gt;0),"",IF(CV$16=1,0,IF(OFFSET(CN57,0,CN$16)="Y",1,IF(OFFSET(CN57,0,CN$16)="N",0,""))))</f>
        <v/>
      </c>
      <c r="CV57" s="268"/>
      <c r="CW57" s="429" t="e">
        <v>#N/A</v>
      </c>
      <c r="CX57" s="429" t="e">
        <v>#N/A</v>
      </c>
      <c r="CY57" s="429" t="e">
        <v>#N/A</v>
      </c>
      <c r="CZ57" s="429" t="e">
        <v>#N/A</v>
      </c>
      <c r="DA57" s="429" t="e">
        <v>#N/A</v>
      </c>
      <c r="DB57" s="429" t="e">
        <v>#N/A</v>
      </c>
      <c r="DC57" s="429" t="e">
        <v>#N/A</v>
      </c>
      <c r="DD57" s="429" t="e">
        <v>#N/A</v>
      </c>
      <c r="DE57" s="429" t="e">
        <v>#N/A</v>
      </c>
      <c r="DF57" s="428" t="str">
        <f>IF(CV$16=0,"",IF(OR(AND(CW$16=1,CW57="Y"),AND(CX$16=1,CX57="Y"),AND(CY$16=1,CY57="Y"),AND(CZ$16=1,CZ57="Y"),AND(DA$16=1,DA57="Y"),AND(DB$16=1,DB57="Y"),AND(DC$16=1,DC57="Y"),AND(DD$16=1,DD57="Y"),AND(DE$16=1,DE57="Y")),1,IF(OR(AND(CW$16=1,CW57="N"),AND(CX$16=1,CX57="N"),AND(CY$16=1,CY57="N"),AND(CZ$16=1,CZ57="N"),AND(DA$16=1,DA57="N"),AND(DB$16=1,DB57="N"),AND(DC$16=1,DC57="N"),AND(DD$16=1,DD57="N"),AND(DE$16=1,DE57="N")),0,"")))</f>
        <v/>
      </c>
      <c r="DH57" s="268"/>
      <c r="DI57" s="429" t="e">
        <v>#N/A</v>
      </c>
      <c r="DJ57" s="429" t="e">
        <v>#N/A</v>
      </c>
      <c r="DK57" s="428" t="str">
        <f ca="1">IF(DH$16=0,"",IF(OFFSET(DH57,0,DH$16)="Y",1,IF(OFFSET(DH57,0,DH$16)="N",0,"")))</f>
        <v/>
      </c>
      <c r="DM57" s="268"/>
      <c r="DN57" s="429" t="e">
        <v>#N/A</v>
      </c>
      <c r="DO57" s="429" t="e">
        <v>#N/A</v>
      </c>
      <c r="DP57" s="428" t="str">
        <f ca="1">IF(DM$16=0,"",IF(OFFSET(DM57,0,DM$16)="Y",1,IF(OFFSET(DM57,0,DM$16)="N",0,"")))</f>
        <v/>
      </c>
      <c r="DR57" s="268"/>
      <c r="DS57" s="430" t="e">
        <v>#N/A</v>
      </c>
      <c r="DT57" s="431"/>
      <c r="DU57" s="428" t="str">
        <f ca="1">IF(DR$16=0,"",IF(AND(OFFSET(DR57,0,1)="Y",DS$16="Yes"),1,IF(OFFSET(DR57,0,1)="N",1,0)))</f>
        <v/>
      </c>
      <c r="DW57" s="268"/>
      <c r="DX57" s="430" t="e">
        <v>#N/A</v>
      </c>
      <c r="DY57" s="431"/>
      <c r="DZ57" s="428" t="str">
        <f ca="1">IF(DW$16=0,"",IF(AND(OFFSET(DW57,0,1)="Y",DX$16="Yes"),1,IF(OFFSET(DW57,0,1)="N",1,0)))</f>
        <v/>
      </c>
      <c r="EB57" s="268"/>
      <c r="EC57" s="430" t="e">
        <v>#N/A</v>
      </c>
      <c r="ED57" s="431"/>
      <c r="EE57" s="428" t="str">
        <f ca="1">IF(EB$16=0,"",IF(AND(OFFSET(EB57,0,1)="Y",EC$16="Yes"),1,IF(OFFSET(EB57,0,1)="N",1,0)))</f>
        <v/>
      </c>
      <c r="EG57" s="268"/>
      <c r="EH57" s="430" t="e">
        <v>#N/A</v>
      </c>
      <c r="EI57" s="431"/>
      <c r="EJ57" s="428" t="str">
        <f ca="1">IF(EG$16=0,"",IF(AND(OFFSET(EG57,0,1)="Y",EH$16="Yes"),1,IF(OFFSET(EG57,0,1)="N",1,0)))</f>
        <v/>
      </c>
      <c r="EL57" s="268"/>
      <c r="EM57" s="430" t="e">
        <v>#N/A</v>
      </c>
      <c r="EN57" s="431"/>
      <c r="EO57" s="428" t="str">
        <f ca="1">IF(EL$16=0,"",IF(AND(OFFSET(EL57,0,1)="Y",EM$16="Yes"),1,IF(OFFSET(EL57,0,1)="N",1,0)))</f>
        <v/>
      </c>
      <c r="EP57" s="271"/>
      <c r="EQ57" s="516" t="str">
        <f ca="1">BP57</f>
        <v/>
      </c>
      <c r="ER57" s="516" t="str">
        <f t="shared" ref="ER57" ca="1" si="133">CL57</f>
        <v/>
      </c>
      <c r="ES57" s="516" t="str">
        <f t="shared" ref="ES57" ca="1" si="134">CT57</f>
        <v/>
      </c>
      <c r="ET57" s="516" t="str">
        <f t="shared" ref="ET57" si="135">DF57</f>
        <v/>
      </c>
      <c r="EU57" s="516" t="str">
        <f t="shared" ref="EU57" ca="1" si="136">DK57</f>
        <v/>
      </c>
      <c r="EV57" s="516" t="str">
        <f t="shared" ref="EV57" ca="1" si="137">DP57</f>
        <v/>
      </c>
      <c r="EW57" s="516" t="str">
        <f t="shared" ref="EW57" ca="1" si="138">DU57</f>
        <v/>
      </c>
      <c r="EX57" s="516" t="str">
        <f t="shared" ref="EX57" ca="1" si="139">DZ57</f>
        <v/>
      </c>
      <c r="EY57" s="516" t="str">
        <f t="shared" ref="EY57" ca="1" si="140">EE57</f>
        <v/>
      </c>
      <c r="EZ57" s="516" t="str">
        <f t="shared" ref="EZ57" ca="1" si="141">EJ57</f>
        <v/>
      </c>
      <c r="FA57" s="516" t="str">
        <f t="shared" ref="FA57" ca="1" si="142">EO57</f>
        <v/>
      </c>
      <c r="FC57" s="516">
        <f t="shared" ref="FC57" ca="1" si="143">COUNTA(EQ57:FA57)-COUNTBLANK(EQ57:FA57)</f>
        <v>0</v>
      </c>
      <c r="FD57" s="280">
        <f t="shared" ref="FD57" ca="1" si="144">SUM(EQ57:FA57)</f>
        <v>0</v>
      </c>
      <c r="FE57" s="280" t="str">
        <f t="shared" ref="FE57" ca="1" si="145">IF(AND(FC57=FD57,FD57&gt;0),"Show","Hide")</f>
        <v>Hide</v>
      </c>
      <c r="FF57" s="322"/>
      <c r="FG57" s="323"/>
      <c r="FH57" s="323"/>
      <c r="FI57" s="323"/>
      <c r="FJ57" s="323"/>
      <c r="FK57" s="323"/>
      <c r="FL57" s="323"/>
    </row>
    <row r="58" spans="1:168" ht="6" customHeight="1" x14ac:dyDescent="0.25">
      <c r="A58" s="326" t="s">
        <v>546</v>
      </c>
      <c r="C58" s="412"/>
      <c r="D58" s="413"/>
      <c r="E58" s="414"/>
      <c r="F58" s="432"/>
      <c r="G58" s="433"/>
      <c r="H58" s="434"/>
      <c r="I58" s="335"/>
      <c r="J58" s="416"/>
      <c r="K58" s="335"/>
      <c r="L58" s="417"/>
      <c r="M58" s="417"/>
      <c r="N58" s="417"/>
      <c r="O58" s="417"/>
      <c r="Q58" s="320"/>
      <c r="AE58" s="368"/>
      <c r="AF58" s="369"/>
      <c r="AG58" s="370" t="b">
        <f>AG57</f>
        <v>1</v>
      </c>
      <c r="AH58" s="370"/>
      <c r="AI58" s="395"/>
      <c r="AJ58" s="396"/>
      <c r="AK58" s="396"/>
      <c r="AL58" s="397"/>
      <c r="AM58" s="320"/>
      <c r="AN58" s="320"/>
      <c r="AO58" s="320"/>
      <c r="AP58" s="320"/>
      <c r="AQ58" s="320"/>
      <c r="AR58" s="320"/>
      <c r="AS58" s="320"/>
      <c r="AT58" s="398" t="str">
        <f t="shared" si="2"/>
        <v/>
      </c>
      <c r="AU58" s="319" t="str">
        <f t="shared" si="1"/>
        <v/>
      </c>
      <c r="AV58" s="399"/>
      <c r="AW58" s="398" t="str">
        <f ca="1">AW57</f>
        <v/>
      </c>
      <c r="AX58" s="399"/>
      <c r="AY58" s="398" t="str">
        <f ca="1">AY57</f>
        <v/>
      </c>
      <c r="AZ58" s="399"/>
      <c r="BA58" s="398" t="str">
        <f ca="1">BA57</f>
        <v/>
      </c>
      <c r="BB58" s="399"/>
      <c r="BC58" s="398" t="str">
        <f ca="1">BC57</f>
        <v/>
      </c>
      <c r="BD58" s="399"/>
      <c r="BE58" s="398" t="str">
        <f ca="1">BE57</f>
        <v/>
      </c>
      <c r="BF58" s="399"/>
      <c r="BG58" s="398" t="str">
        <f ca="1">BG57</f>
        <v/>
      </c>
      <c r="BH58" s="320"/>
      <c r="FE58" s="341" t="str">
        <f ca="1">FE57</f>
        <v>Hide</v>
      </c>
      <c r="FF58" s="322"/>
      <c r="FG58" s="323"/>
      <c r="FH58" s="323"/>
      <c r="FI58" s="323"/>
      <c r="FJ58" s="323"/>
      <c r="FK58" s="323"/>
      <c r="FL58" s="323"/>
    </row>
    <row r="59" spans="1:168" ht="6" customHeight="1" x14ac:dyDescent="0.25">
      <c r="A59" s="326" t="s">
        <v>546</v>
      </c>
      <c r="C59" s="389"/>
      <c r="D59" s="325"/>
      <c r="E59" s="390"/>
      <c r="F59" s="362"/>
      <c r="G59" s="418"/>
      <c r="H59" s="419"/>
      <c r="I59" s="340"/>
      <c r="J59" s="392"/>
      <c r="K59" s="340"/>
      <c r="L59" s="393"/>
      <c r="M59" s="393"/>
      <c r="N59" s="393"/>
      <c r="O59" s="393"/>
      <c r="Q59" s="320"/>
      <c r="AE59" s="368"/>
      <c r="AF59" s="369"/>
      <c r="AG59" s="394" t="b">
        <f>AG60</f>
        <v>1</v>
      </c>
      <c r="AH59" s="394"/>
      <c r="AI59" s="395"/>
      <c r="AJ59" s="396"/>
      <c r="AK59" s="396"/>
      <c r="AL59" s="397"/>
      <c r="AM59" s="320"/>
      <c r="AN59" s="320"/>
      <c r="AO59" s="320"/>
      <c r="AP59" s="320"/>
      <c r="AQ59" s="320"/>
      <c r="AR59" s="320"/>
      <c r="AS59" s="320"/>
      <c r="AT59" s="398" t="str">
        <f t="shared" si="2"/>
        <v/>
      </c>
      <c r="AU59" s="319" t="str">
        <f t="shared" si="1"/>
        <v/>
      </c>
      <c r="AV59" s="399"/>
      <c r="AW59" s="398" t="str">
        <f ca="1">AW60</f>
        <v/>
      </c>
      <c r="AX59" s="399"/>
      <c r="AY59" s="398" t="str">
        <f ca="1">AY60</f>
        <v/>
      </c>
      <c r="AZ59" s="399"/>
      <c r="BA59" s="398" t="str">
        <f ca="1">BA60</f>
        <v/>
      </c>
      <c r="BB59" s="399"/>
      <c r="BC59" s="398" t="str">
        <f ca="1">BC60</f>
        <v/>
      </c>
      <c r="BD59" s="399"/>
      <c r="BE59" s="398" t="str">
        <f ca="1">BE60</f>
        <v/>
      </c>
      <c r="BF59" s="399"/>
      <c r="BG59" s="398" t="str">
        <f ca="1">BG60</f>
        <v/>
      </c>
      <c r="BH59" s="320"/>
      <c r="FE59" s="341" t="str">
        <f ca="1">FE60</f>
        <v>Hide</v>
      </c>
      <c r="FF59" s="322"/>
      <c r="FG59" s="323"/>
      <c r="FH59" s="323"/>
      <c r="FI59" s="323"/>
      <c r="FJ59" s="323"/>
      <c r="FK59" s="323"/>
      <c r="FL59" s="323"/>
    </row>
    <row r="60" spans="1:168" ht="15" x14ac:dyDescent="0.25">
      <c r="A60" s="326" t="s">
        <v>546</v>
      </c>
      <c r="C60" s="400" t="s">
        <v>558</v>
      </c>
      <c r="D60" s="420" t="str">
        <f>"6." &amp; AI60</f>
        <v>6.11</v>
      </c>
      <c r="E60" s="402" t="s">
        <v>866</v>
      </c>
      <c r="F60" s="422"/>
      <c r="G60" s="423" t="s">
        <v>203</v>
      </c>
      <c r="H60" s="424"/>
      <c r="I60" s="425" t="s">
        <v>216</v>
      </c>
      <c r="J60" s="426"/>
      <c r="K60" s="340"/>
      <c r="L60" s="405"/>
      <c r="M60" s="405"/>
      <c r="N60" s="405"/>
      <c r="O60" s="405"/>
      <c r="Q60" s="320"/>
      <c r="R60" s="406"/>
      <c r="S60" s="406"/>
      <c r="T60" s="406"/>
      <c r="U60" s="406"/>
      <c r="AE60" s="368" t="b">
        <f>IF(F60=CHAR(80),TRUE,FALSE)</f>
        <v>0</v>
      </c>
      <c r="AF60" s="369" t="b">
        <f>IF(H60=CHAR(80),TRUE,FALSE)</f>
        <v>0</v>
      </c>
      <c r="AG60" s="370" t="b">
        <f>IF(OR(C60=CHAR(80),C60="."),TRUE,FALSE)</f>
        <v>1</v>
      </c>
      <c r="AH60" s="407">
        <v>0</v>
      </c>
      <c r="AI60" s="408">
        <v>11</v>
      </c>
      <c r="AJ60" s="409"/>
      <c r="AK60" s="409" t="b">
        <v>1</v>
      </c>
      <c r="AL60" s="410"/>
      <c r="AM60" s="320"/>
      <c r="AN60" s="320"/>
      <c r="AO60" s="320"/>
      <c r="AP60" s="320"/>
      <c r="AQ60" s="320"/>
      <c r="AR60" s="320"/>
      <c r="AS60" s="320"/>
      <c r="AT60" s="398" t="str">
        <f t="shared" si="2"/>
        <v/>
      </c>
      <c r="AU60" s="319" t="str">
        <f t="shared" si="1"/>
        <v>6.11</v>
      </c>
      <c r="AV60" s="411"/>
      <c r="AW60" s="398" t="str">
        <f ca="1">IF(OR(AND(Setup_Flag=1,AV60="",$C60=""),AND(Setup_Flag=1,AV60="Y",$C60="",All_Filters="Yes",$FE60="Hide")),FALSE,"")</f>
        <v/>
      </c>
      <c r="AX60" s="411"/>
      <c r="AY60" s="398" t="str">
        <f ca="1">IF(OR(AND(MR2_Flag=1,AX60="",$C60=""),AND(MR2_Flag=1,AX60="Y",$C60="",All_Filters="Yes",$FE60="Hide")),FALSE,"")</f>
        <v/>
      </c>
      <c r="AZ60" s="411"/>
      <c r="BA60" s="398" t="str">
        <f ca="1">IF(OR(AND(DP_Flag=1,AZ60="",$C60=""),AND(DP_Flag=1,AZ60="Y",$C60="",All_Filters="Yes",$FE60="Hide")),FALSE,"")</f>
        <v/>
      </c>
      <c r="BB60" s="411"/>
      <c r="BC60" s="398" t="str">
        <f ca="1">IF(OR(AND(SS_Flag=1,BB60="",$C60=""),AND(SS_Flag=1,BB60="Y",$C60="",All_Filters="Yes",$FE60="Hide")),FALSE,"")</f>
        <v/>
      </c>
      <c r="BD60" s="411"/>
      <c r="BE60" s="398" t="str">
        <f ca="1">IF(OR(AND(SP_Flag=1,BD60="",$C60=""),AND(SP_Flag=1,BD60="Y",$C60="",All_Filters="Yes",$FE60="Hide")),FALSE,"")</f>
        <v/>
      </c>
      <c r="BF60" s="411"/>
      <c r="BG60" s="398" t="str">
        <f ca="1">IF(OR(AND(FM_Flag=1,BF60="",$C60=""),AND(FM_Flag=1,BF60="Y",$C60="",All_Filters="Yes",$FE60="Hide")),FALSE,"")</f>
        <v/>
      </c>
      <c r="BH60" s="320"/>
      <c r="BI60" s="268"/>
      <c r="BJ60" s="427" t="s">
        <v>675</v>
      </c>
      <c r="BK60" s="427" t="s">
        <v>675</v>
      </c>
      <c r="BL60" s="427" t="s">
        <v>675</v>
      </c>
      <c r="BM60" s="427" t="s">
        <v>675</v>
      </c>
      <c r="BN60" s="427" t="s">
        <v>675</v>
      </c>
      <c r="BO60" s="427" t="s">
        <v>675</v>
      </c>
      <c r="BP60" s="428" t="str">
        <f ca="1">IF(OR(BI$16=0,BR$16&lt;&gt;0),"",IF(OFFSET(BI60,0,BI$16)="Y",1,IF(OFFSET(BI60,0,BI$16)="N",0,"")))</f>
        <v/>
      </c>
      <c r="BQ60" s="337"/>
      <c r="BR60" s="268"/>
      <c r="BS60" s="429" t="e">
        <v>#N/A</v>
      </c>
      <c r="BT60" s="429" t="e">
        <v>#N/A</v>
      </c>
      <c r="BU60" s="429" t="e">
        <v>#N/A</v>
      </c>
      <c r="BV60" s="429" t="e">
        <v>#N/A</v>
      </c>
      <c r="BW60" s="429" t="e">
        <v>#N/A</v>
      </c>
      <c r="BX60" s="429" t="e">
        <v>#N/A</v>
      </c>
      <c r="BY60" s="429" t="e">
        <v>#N/A</v>
      </c>
      <c r="BZ60" s="429" t="e">
        <v>#N/A</v>
      </c>
      <c r="CA60" s="429" t="e">
        <v>#N/A</v>
      </c>
      <c r="CB60" s="429" t="e">
        <v>#N/A</v>
      </c>
      <c r="CC60" s="429" t="e">
        <v>#N/A</v>
      </c>
      <c r="CD60" s="429" t="e">
        <v>#N/A</v>
      </c>
      <c r="CE60" s="429" t="e">
        <v>#N/A</v>
      </c>
      <c r="CF60" s="429" t="e">
        <v>#N/A</v>
      </c>
      <c r="CG60" s="429" t="e">
        <v>#N/A</v>
      </c>
      <c r="CH60" s="429" t="e">
        <v>#N/A</v>
      </c>
      <c r="CI60" s="429" t="e">
        <v>#N/A</v>
      </c>
      <c r="CJ60" s="429" t="e">
        <v>#N/A</v>
      </c>
      <c r="CK60" s="429" t="e">
        <v>#N/A</v>
      </c>
      <c r="CL60" s="428" t="str">
        <f ca="1">IF(BR$16=0,"",IF(OFFSET(BR60,0,BR$16)="Y",1,IF(OFFSET(BR60,0,BR$16)="N",0,"")))</f>
        <v/>
      </c>
      <c r="CM60" s="337"/>
      <c r="CN60" s="268"/>
      <c r="CO60" s="429" t="e">
        <v>#N/A</v>
      </c>
      <c r="CP60" s="429" t="e">
        <v>#N/A</v>
      </c>
      <c r="CQ60" s="429" t="e">
        <v>#N/A</v>
      </c>
      <c r="CR60" s="429" t="e">
        <v>#N/A</v>
      </c>
      <c r="CS60" s="427" t="s">
        <v>675</v>
      </c>
      <c r="CT60" s="428" t="str">
        <f ca="1">IF(OR(CN$16=0,CV$16&lt;&gt;0),"",IF(CV$16=1,0,IF(OFFSET(CN60,0,CN$16)="Y",1,IF(OFFSET(CN60,0,CN$16)="N",0,""))))</f>
        <v/>
      </c>
      <c r="CV60" s="268"/>
      <c r="CW60" s="429" t="e">
        <v>#N/A</v>
      </c>
      <c r="CX60" s="429" t="e">
        <v>#N/A</v>
      </c>
      <c r="CY60" s="429" t="e">
        <v>#N/A</v>
      </c>
      <c r="CZ60" s="429" t="e">
        <v>#N/A</v>
      </c>
      <c r="DA60" s="429" t="e">
        <v>#N/A</v>
      </c>
      <c r="DB60" s="429" t="e">
        <v>#N/A</v>
      </c>
      <c r="DC60" s="429" t="e">
        <v>#N/A</v>
      </c>
      <c r="DD60" s="429" t="e">
        <v>#N/A</v>
      </c>
      <c r="DE60" s="429" t="e">
        <v>#N/A</v>
      </c>
      <c r="DF60" s="428" t="str">
        <f>IF(CV$16=0,"",IF(OR(AND(CW$16=1,CW60="Y"),AND(CX$16=1,CX60="Y"),AND(CY$16=1,CY60="Y"),AND(CZ$16=1,CZ60="Y"),AND(DA$16=1,DA60="Y"),AND(DB$16=1,DB60="Y"),AND(DC$16=1,DC60="Y"),AND(DD$16=1,DD60="Y"),AND(DE$16=1,DE60="Y")),1,IF(OR(AND(CW$16=1,CW60="N"),AND(CX$16=1,CX60="N"),AND(CY$16=1,CY60="N"),AND(CZ$16=1,CZ60="N"),AND(DA$16=1,DA60="N"),AND(DB$16=1,DB60="N"),AND(DC$16=1,DC60="N"),AND(DD$16=1,DD60="N"),AND(DE$16=1,DE60="N")),0,"")))</f>
        <v/>
      </c>
      <c r="DH60" s="268"/>
      <c r="DI60" s="429" t="e">
        <v>#N/A</v>
      </c>
      <c r="DJ60" s="429" t="e">
        <v>#N/A</v>
      </c>
      <c r="DK60" s="428" t="str">
        <f ca="1">IF(DH$16=0,"",IF(OFFSET(DH60,0,DH$16)="Y",1,IF(OFFSET(DH60,0,DH$16)="N",0,"")))</f>
        <v/>
      </c>
      <c r="DM60" s="268"/>
      <c r="DN60" s="429" t="e">
        <v>#N/A</v>
      </c>
      <c r="DO60" s="429" t="e">
        <v>#N/A</v>
      </c>
      <c r="DP60" s="428" t="str">
        <f ca="1">IF(DM$16=0,"",IF(OFFSET(DM60,0,DM$16)="Y",1,IF(OFFSET(DM60,0,DM$16)="N",0,"")))</f>
        <v/>
      </c>
      <c r="DR60" s="268"/>
      <c r="DS60" s="430" t="e">
        <v>#N/A</v>
      </c>
      <c r="DT60" s="431"/>
      <c r="DU60" s="428" t="str">
        <f ca="1">IF(DR$16=0,"",IF(AND(OFFSET(DR60,0,1)="Y",DS$16="Yes"),1,IF(OFFSET(DR60,0,1)="N",1,0)))</f>
        <v/>
      </c>
      <c r="DW60" s="268"/>
      <c r="DX60" s="430" t="e">
        <v>#N/A</v>
      </c>
      <c r="DY60" s="431"/>
      <c r="DZ60" s="428" t="str">
        <f ca="1">IF(DW$16=0,"",IF(AND(OFFSET(DW60,0,1)="Y",DX$16="Yes"),1,IF(OFFSET(DW60,0,1)="N",1,0)))</f>
        <v/>
      </c>
      <c r="EB60" s="268"/>
      <c r="EC60" s="430" t="e">
        <v>#N/A</v>
      </c>
      <c r="ED60" s="431"/>
      <c r="EE60" s="428" t="str">
        <f ca="1">IF(EB$16=0,"",IF(AND(OFFSET(EB60,0,1)="Y",EC$16="Yes"),1,IF(OFFSET(EB60,0,1)="N",1,0)))</f>
        <v/>
      </c>
      <c r="EG60" s="268"/>
      <c r="EH60" s="430" t="e">
        <v>#N/A</v>
      </c>
      <c r="EI60" s="431"/>
      <c r="EJ60" s="428" t="str">
        <f ca="1">IF(EG$16=0,"",IF(AND(OFFSET(EG60,0,1)="Y",EH$16="Yes"),1,IF(OFFSET(EG60,0,1)="N",1,0)))</f>
        <v/>
      </c>
      <c r="EL60" s="268"/>
      <c r="EM60" s="430" t="e">
        <v>#N/A</v>
      </c>
      <c r="EN60" s="431"/>
      <c r="EO60" s="428" t="str">
        <f ca="1">IF(EL$16=0,"",IF(AND(OFFSET(EL60,0,1)="Y",EM$16="Yes"),1,IF(OFFSET(EL60,0,1)="N",1,0)))</f>
        <v/>
      </c>
      <c r="EP60" s="271"/>
      <c r="EQ60" s="516" t="str">
        <f ca="1">BP60</f>
        <v/>
      </c>
      <c r="ER60" s="516" t="str">
        <f t="shared" ref="ER60" ca="1" si="146">CL60</f>
        <v/>
      </c>
      <c r="ES60" s="516" t="str">
        <f t="shared" ref="ES60" ca="1" si="147">CT60</f>
        <v/>
      </c>
      <c r="ET60" s="516" t="str">
        <f t="shared" ref="ET60" si="148">DF60</f>
        <v/>
      </c>
      <c r="EU60" s="516" t="str">
        <f t="shared" ref="EU60" ca="1" si="149">DK60</f>
        <v/>
      </c>
      <c r="EV60" s="516" t="str">
        <f t="shared" ref="EV60" ca="1" si="150">DP60</f>
        <v/>
      </c>
      <c r="EW60" s="516" t="str">
        <f t="shared" ref="EW60" ca="1" si="151">DU60</f>
        <v/>
      </c>
      <c r="EX60" s="516" t="str">
        <f t="shared" ref="EX60" ca="1" si="152">DZ60</f>
        <v/>
      </c>
      <c r="EY60" s="516" t="str">
        <f t="shared" ref="EY60" ca="1" si="153">EE60</f>
        <v/>
      </c>
      <c r="EZ60" s="516" t="str">
        <f t="shared" ref="EZ60" ca="1" si="154">EJ60</f>
        <v/>
      </c>
      <c r="FA60" s="516" t="str">
        <f t="shared" ref="FA60" ca="1" si="155">EO60</f>
        <v/>
      </c>
      <c r="FC60" s="516">
        <f t="shared" ref="FC60" ca="1" si="156">COUNTA(EQ60:FA60)-COUNTBLANK(EQ60:FA60)</f>
        <v>0</v>
      </c>
      <c r="FD60" s="280">
        <f t="shared" ref="FD60" ca="1" si="157">SUM(EQ60:FA60)</f>
        <v>0</v>
      </c>
      <c r="FE60" s="280" t="str">
        <f t="shared" ref="FE60" ca="1" si="158">IF(AND(FC60=FD60,FD60&gt;0),"Show","Hide")</f>
        <v>Hide</v>
      </c>
      <c r="FF60" s="322"/>
      <c r="FG60" s="323"/>
      <c r="FH60" s="323"/>
      <c r="FI60" s="323"/>
      <c r="FJ60" s="323"/>
      <c r="FK60" s="323"/>
      <c r="FL60" s="323"/>
    </row>
    <row r="61" spans="1:168" ht="6" customHeight="1" x14ac:dyDescent="0.25">
      <c r="A61" s="326" t="s">
        <v>546</v>
      </c>
      <c r="C61" s="412"/>
      <c r="D61" s="413"/>
      <c r="E61" s="414"/>
      <c r="F61" s="432"/>
      <c r="G61" s="433"/>
      <c r="H61" s="434"/>
      <c r="I61" s="335"/>
      <c r="J61" s="416"/>
      <c r="K61" s="335"/>
      <c r="L61" s="417"/>
      <c r="M61" s="417"/>
      <c r="N61" s="417"/>
      <c r="O61" s="417"/>
      <c r="Q61" s="320"/>
      <c r="AE61" s="368"/>
      <c r="AF61" s="369"/>
      <c r="AG61" s="370" t="b">
        <f>AG60</f>
        <v>1</v>
      </c>
      <c r="AH61" s="370"/>
      <c r="AI61" s="395"/>
      <c r="AJ61" s="396"/>
      <c r="AK61" s="396"/>
      <c r="AL61" s="397"/>
      <c r="AM61" s="320"/>
      <c r="AN61" s="320"/>
      <c r="AO61" s="320"/>
      <c r="AP61" s="320"/>
      <c r="AQ61" s="320"/>
      <c r="AR61" s="320"/>
      <c r="AS61" s="320"/>
      <c r="AT61" s="398" t="str">
        <f t="shared" si="2"/>
        <v/>
      </c>
      <c r="AU61" s="319" t="str">
        <f t="shared" si="1"/>
        <v/>
      </c>
      <c r="AV61" s="399"/>
      <c r="AW61" s="398" t="str">
        <f ca="1">AW60</f>
        <v/>
      </c>
      <c r="AX61" s="399"/>
      <c r="AY61" s="398" t="str">
        <f ca="1">AY60</f>
        <v/>
      </c>
      <c r="AZ61" s="399"/>
      <c r="BA61" s="398" t="str">
        <f ca="1">BA60</f>
        <v/>
      </c>
      <c r="BB61" s="399"/>
      <c r="BC61" s="398" t="str">
        <f ca="1">BC60</f>
        <v/>
      </c>
      <c r="BD61" s="399"/>
      <c r="BE61" s="398" t="str">
        <f ca="1">BE60</f>
        <v/>
      </c>
      <c r="BF61" s="399"/>
      <c r="BG61" s="398" t="str">
        <f ca="1">BG60</f>
        <v/>
      </c>
      <c r="BH61" s="320"/>
      <c r="FE61" s="341" t="str">
        <f ca="1">FE60</f>
        <v>Hide</v>
      </c>
      <c r="FF61" s="322"/>
      <c r="FG61" s="323"/>
      <c r="FH61" s="323"/>
      <c r="FI61" s="323"/>
      <c r="FJ61" s="323"/>
      <c r="FK61" s="323"/>
      <c r="FL61" s="323"/>
    </row>
    <row r="62" spans="1:168" ht="6" customHeight="1" x14ac:dyDescent="0.25">
      <c r="A62" s="326" t="s">
        <v>546</v>
      </c>
      <c r="C62" s="389"/>
      <c r="D62" s="325"/>
      <c r="E62" s="390"/>
      <c r="F62" s="362"/>
      <c r="G62" s="418"/>
      <c r="H62" s="419"/>
      <c r="I62" s="340"/>
      <c r="J62" s="392"/>
      <c r="K62" s="340"/>
      <c r="L62" s="393"/>
      <c r="M62" s="393"/>
      <c r="N62" s="393"/>
      <c r="O62" s="393"/>
      <c r="Q62" s="320"/>
      <c r="AE62" s="368"/>
      <c r="AF62" s="369"/>
      <c r="AG62" s="394" t="b">
        <f>AG63</f>
        <v>1</v>
      </c>
      <c r="AH62" s="394"/>
      <c r="AI62" s="395"/>
      <c r="AJ62" s="396"/>
      <c r="AK62" s="396"/>
      <c r="AL62" s="397"/>
      <c r="AM62" s="320"/>
      <c r="AN62" s="320"/>
      <c r="AO62" s="320"/>
      <c r="AP62" s="320"/>
      <c r="AQ62" s="320"/>
      <c r="AR62" s="320"/>
      <c r="AS62" s="320"/>
      <c r="AT62" s="398" t="str">
        <f t="shared" si="2"/>
        <v/>
      </c>
      <c r="AU62" s="319" t="str">
        <f t="shared" si="1"/>
        <v/>
      </c>
      <c r="AV62" s="399"/>
      <c r="AW62" s="398" t="str">
        <f ca="1">AW63</f>
        <v/>
      </c>
      <c r="AX62" s="399"/>
      <c r="AY62" s="398" t="str">
        <f ca="1">AY63</f>
        <v/>
      </c>
      <c r="AZ62" s="399"/>
      <c r="BA62" s="398" t="str">
        <f ca="1">BA63</f>
        <v/>
      </c>
      <c r="BB62" s="399"/>
      <c r="BC62" s="398" t="str">
        <f ca="1">BC63</f>
        <v/>
      </c>
      <c r="BD62" s="399"/>
      <c r="BE62" s="398" t="str">
        <f ca="1">BE63</f>
        <v/>
      </c>
      <c r="BF62" s="399"/>
      <c r="BG62" s="398" t="str">
        <f ca="1">BG63</f>
        <v/>
      </c>
      <c r="BH62" s="320"/>
      <c r="FE62" s="341" t="str">
        <f ca="1">FE63</f>
        <v>Hide</v>
      </c>
      <c r="FF62" s="322"/>
      <c r="FG62" s="323"/>
      <c r="FH62" s="323"/>
      <c r="FI62" s="323"/>
      <c r="FJ62" s="323"/>
      <c r="FK62" s="323"/>
      <c r="FL62" s="323"/>
    </row>
    <row r="63" spans="1:168" ht="26.4" x14ac:dyDescent="0.25">
      <c r="A63" s="326" t="s">
        <v>546</v>
      </c>
      <c r="C63" s="400" t="s">
        <v>558</v>
      </c>
      <c r="D63" s="420" t="str">
        <f>"6." &amp; AI63</f>
        <v>6.12</v>
      </c>
      <c r="E63" s="402" t="s">
        <v>867</v>
      </c>
      <c r="F63" s="422"/>
      <c r="G63" s="423" t="s">
        <v>203</v>
      </c>
      <c r="H63" s="424"/>
      <c r="I63" s="425" t="s">
        <v>216</v>
      </c>
      <c r="J63" s="426"/>
      <c r="K63" s="340"/>
      <c r="L63" s="405"/>
      <c r="M63" s="405"/>
      <c r="N63" s="405"/>
      <c r="O63" s="405"/>
      <c r="Q63" s="320"/>
      <c r="R63" s="406"/>
      <c r="S63" s="406"/>
      <c r="T63" s="406"/>
      <c r="U63" s="406"/>
      <c r="AE63" s="368" t="b">
        <f>IF(F63=CHAR(80),TRUE,FALSE)</f>
        <v>0</v>
      </c>
      <c r="AF63" s="369" t="b">
        <f>IF(H63=CHAR(80),TRUE,FALSE)</f>
        <v>0</v>
      </c>
      <c r="AG63" s="370" t="b">
        <f>IF(OR(C63=CHAR(80),C63="."),TRUE,FALSE)</f>
        <v>1</v>
      </c>
      <c r="AH63" s="407">
        <v>0</v>
      </c>
      <c r="AI63" s="408">
        <v>12</v>
      </c>
      <c r="AJ63" s="409"/>
      <c r="AK63" s="409" t="b">
        <v>1</v>
      </c>
      <c r="AL63" s="410"/>
      <c r="AM63" s="320"/>
      <c r="AN63" s="320"/>
      <c r="AO63" s="320"/>
      <c r="AP63" s="320"/>
      <c r="AQ63" s="320"/>
      <c r="AR63" s="320"/>
      <c r="AS63" s="320"/>
      <c r="AT63" s="398" t="str">
        <f t="shared" si="2"/>
        <v/>
      </c>
      <c r="AU63" s="319" t="str">
        <f t="shared" si="1"/>
        <v>6.12</v>
      </c>
      <c r="AV63" s="411"/>
      <c r="AW63" s="398" t="str">
        <f ca="1">IF(OR(AND(Setup_Flag=1,AV63="",$C63=""),AND(Setup_Flag=1,AV63="Y",$C63="",All_Filters="Yes",$FE63="Hide")),FALSE,"")</f>
        <v/>
      </c>
      <c r="AX63" s="411"/>
      <c r="AY63" s="398" t="str">
        <f ca="1">IF(OR(AND(MR2_Flag=1,AX63="",$C63=""),AND(MR2_Flag=1,AX63="Y",$C63="",All_Filters="Yes",$FE63="Hide")),FALSE,"")</f>
        <v/>
      </c>
      <c r="AZ63" s="411"/>
      <c r="BA63" s="398" t="str">
        <f ca="1">IF(OR(AND(DP_Flag=1,AZ63="",$C63=""),AND(DP_Flag=1,AZ63="Y",$C63="",All_Filters="Yes",$FE63="Hide")),FALSE,"")</f>
        <v/>
      </c>
      <c r="BB63" s="411"/>
      <c r="BC63" s="398" t="str">
        <f ca="1">IF(OR(AND(SS_Flag=1,BB63="",$C63=""),AND(SS_Flag=1,BB63="Y",$C63="",All_Filters="Yes",$FE63="Hide")),FALSE,"")</f>
        <v/>
      </c>
      <c r="BD63" s="411"/>
      <c r="BE63" s="398" t="str">
        <f ca="1">IF(OR(AND(SP_Flag=1,BD63="",$C63=""),AND(SP_Flag=1,BD63="Y",$C63="",All_Filters="Yes",$FE63="Hide")),FALSE,"")</f>
        <v/>
      </c>
      <c r="BF63" s="411"/>
      <c r="BG63" s="398" t="str">
        <f ca="1">IF(OR(AND(FM_Flag=1,BF63="",$C63=""),AND(FM_Flag=1,BF63="Y",$C63="",All_Filters="Yes",$FE63="Hide")),FALSE,"")</f>
        <v/>
      </c>
      <c r="BH63" s="320"/>
      <c r="BI63" s="268"/>
      <c r="BJ63" s="427" t="s">
        <v>675</v>
      </c>
      <c r="BK63" s="427" t="s">
        <v>675</v>
      </c>
      <c r="BL63" s="427" t="s">
        <v>675</v>
      </c>
      <c r="BM63" s="427" t="s">
        <v>675</v>
      </c>
      <c r="BN63" s="427" t="s">
        <v>675</v>
      </c>
      <c r="BO63" s="427" t="s">
        <v>675</v>
      </c>
      <c r="BP63" s="428" t="str">
        <f ca="1">IF(OR(BI$16=0,BR$16&lt;&gt;0),"",IF(OFFSET(BI63,0,BI$16)="Y",1,IF(OFFSET(BI63,0,BI$16)="N",0,"")))</f>
        <v/>
      </c>
      <c r="BQ63" s="337"/>
      <c r="BR63" s="268"/>
      <c r="BS63" s="429" t="e">
        <v>#N/A</v>
      </c>
      <c r="BT63" s="429" t="e">
        <v>#N/A</v>
      </c>
      <c r="BU63" s="429" t="e">
        <v>#N/A</v>
      </c>
      <c r="BV63" s="429" t="e">
        <v>#N/A</v>
      </c>
      <c r="BW63" s="429" t="e">
        <v>#N/A</v>
      </c>
      <c r="BX63" s="429" t="e">
        <v>#N/A</v>
      </c>
      <c r="BY63" s="429" t="e">
        <v>#N/A</v>
      </c>
      <c r="BZ63" s="429" t="e">
        <v>#N/A</v>
      </c>
      <c r="CA63" s="429" t="e">
        <v>#N/A</v>
      </c>
      <c r="CB63" s="429" t="e">
        <v>#N/A</v>
      </c>
      <c r="CC63" s="429" t="e">
        <v>#N/A</v>
      </c>
      <c r="CD63" s="429" t="e">
        <v>#N/A</v>
      </c>
      <c r="CE63" s="429" t="e">
        <v>#N/A</v>
      </c>
      <c r="CF63" s="429" t="e">
        <v>#N/A</v>
      </c>
      <c r="CG63" s="429" t="e">
        <v>#N/A</v>
      </c>
      <c r="CH63" s="429" t="e">
        <v>#N/A</v>
      </c>
      <c r="CI63" s="429" t="e">
        <v>#N/A</v>
      </c>
      <c r="CJ63" s="429" t="e">
        <v>#N/A</v>
      </c>
      <c r="CK63" s="429" t="e">
        <v>#N/A</v>
      </c>
      <c r="CL63" s="428" t="str">
        <f ca="1">IF(BR$16=0,"",IF(OFFSET(BR63,0,BR$16)="Y",1,IF(OFFSET(BR63,0,BR$16)="N",0,"")))</f>
        <v/>
      </c>
      <c r="CM63" s="337"/>
      <c r="CN63" s="268"/>
      <c r="CO63" s="429" t="e">
        <v>#N/A</v>
      </c>
      <c r="CP63" s="429" t="e">
        <v>#N/A</v>
      </c>
      <c r="CQ63" s="429" t="e">
        <v>#N/A</v>
      </c>
      <c r="CR63" s="429" t="e">
        <v>#N/A</v>
      </c>
      <c r="CS63" s="427" t="s">
        <v>675</v>
      </c>
      <c r="CT63" s="428" t="str">
        <f ca="1">IF(OR(CN$16=0,CV$16&lt;&gt;0),"",IF(CV$16=1,0,IF(OFFSET(CN63,0,CN$16)="Y",1,IF(OFFSET(CN63,0,CN$16)="N",0,""))))</f>
        <v/>
      </c>
      <c r="CV63" s="268"/>
      <c r="CW63" s="429" t="e">
        <v>#N/A</v>
      </c>
      <c r="CX63" s="429" t="e">
        <v>#N/A</v>
      </c>
      <c r="CY63" s="429" t="e">
        <v>#N/A</v>
      </c>
      <c r="CZ63" s="429" t="e">
        <v>#N/A</v>
      </c>
      <c r="DA63" s="429" t="e">
        <v>#N/A</v>
      </c>
      <c r="DB63" s="429" t="e">
        <v>#N/A</v>
      </c>
      <c r="DC63" s="429" t="e">
        <v>#N/A</v>
      </c>
      <c r="DD63" s="429" t="e">
        <v>#N/A</v>
      </c>
      <c r="DE63" s="429" t="e">
        <v>#N/A</v>
      </c>
      <c r="DF63" s="428" t="str">
        <f>IF(CV$16=0,"",IF(OR(AND(CW$16=1,CW63="Y"),AND(CX$16=1,CX63="Y"),AND(CY$16=1,CY63="Y"),AND(CZ$16=1,CZ63="Y"),AND(DA$16=1,DA63="Y"),AND(DB$16=1,DB63="Y"),AND(DC$16=1,DC63="Y"),AND(DD$16=1,DD63="Y"),AND(DE$16=1,DE63="Y")),1,IF(OR(AND(CW$16=1,CW63="N"),AND(CX$16=1,CX63="N"),AND(CY$16=1,CY63="N"),AND(CZ$16=1,CZ63="N"),AND(DA$16=1,DA63="N"),AND(DB$16=1,DB63="N"),AND(DC$16=1,DC63="N"),AND(DD$16=1,DD63="N"),AND(DE$16=1,DE63="N")),0,"")))</f>
        <v/>
      </c>
      <c r="DH63" s="268"/>
      <c r="DI63" s="429" t="e">
        <v>#N/A</v>
      </c>
      <c r="DJ63" s="429" t="e">
        <v>#N/A</v>
      </c>
      <c r="DK63" s="428" t="str">
        <f ca="1">IF(DH$16=0,"",IF(OFFSET(DH63,0,DH$16)="Y",1,IF(OFFSET(DH63,0,DH$16)="N",0,"")))</f>
        <v/>
      </c>
      <c r="DM63" s="268"/>
      <c r="DN63" s="429" t="e">
        <v>#N/A</v>
      </c>
      <c r="DO63" s="429" t="e">
        <v>#N/A</v>
      </c>
      <c r="DP63" s="428" t="str">
        <f ca="1">IF(DM$16=0,"",IF(OFFSET(DM63,0,DM$16)="Y",1,IF(OFFSET(DM63,0,DM$16)="N",0,"")))</f>
        <v/>
      </c>
      <c r="DR63" s="268"/>
      <c r="DS63" s="430" t="e">
        <v>#N/A</v>
      </c>
      <c r="DT63" s="431"/>
      <c r="DU63" s="428" t="str">
        <f ca="1">IF(DR$16=0,"",IF(AND(OFFSET(DR63,0,1)="Y",DS$16="Yes"),1,IF(OFFSET(DR63,0,1)="N",1,0)))</f>
        <v/>
      </c>
      <c r="DW63" s="268"/>
      <c r="DX63" s="430" t="e">
        <v>#N/A</v>
      </c>
      <c r="DY63" s="431"/>
      <c r="DZ63" s="428" t="str">
        <f ca="1">IF(DW$16=0,"",IF(AND(OFFSET(DW63,0,1)="Y",DX$16="Yes"),1,IF(OFFSET(DW63,0,1)="N",1,0)))</f>
        <v/>
      </c>
      <c r="EB63" s="268"/>
      <c r="EC63" s="430" t="e">
        <v>#N/A</v>
      </c>
      <c r="ED63" s="431"/>
      <c r="EE63" s="428" t="str">
        <f ca="1">IF(EB$16=0,"",IF(AND(OFFSET(EB63,0,1)="Y",EC$16="Yes"),1,IF(OFFSET(EB63,0,1)="N",1,0)))</f>
        <v/>
      </c>
      <c r="EG63" s="268"/>
      <c r="EH63" s="430" t="e">
        <v>#N/A</v>
      </c>
      <c r="EI63" s="431"/>
      <c r="EJ63" s="428" t="str">
        <f ca="1">IF(EG$16=0,"",IF(AND(OFFSET(EG63,0,1)="Y",EH$16="Yes"),1,IF(OFFSET(EG63,0,1)="N",1,0)))</f>
        <v/>
      </c>
      <c r="EL63" s="268"/>
      <c r="EM63" s="430" t="e">
        <v>#N/A</v>
      </c>
      <c r="EN63" s="431"/>
      <c r="EO63" s="428" t="str">
        <f ca="1">IF(EL$16=0,"",IF(AND(OFFSET(EL63,0,1)="Y",EM$16="Yes"),1,IF(OFFSET(EL63,0,1)="N",1,0)))</f>
        <v/>
      </c>
      <c r="EP63" s="271"/>
      <c r="EQ63" s="516" t="str">
        <f ca="1">BP63</f>
        <v/>
      </c>
      <c r="ER63" s="516" t="str">
        <f t="shared" ref="ER63" ca="1" si="159">CL63</f>
        <v/>
      </c>
      <c r="ES63" s="516" t="str">
        <f t="shared" ref="ES63" ca="1" si="160">CT63</f>
        <v/>
      </c>
      <c r="ET63" s="516" t="str">
        <f t="shared" ref="ET63" si="161">DF63</f>
        <v/>
      </c>
      <c r="EU63" s="516" t="str">
        <f t="shared" ref="EU63" ca="1" si="162">DK63</f>
        <v/>
      </c>
      <c r="EV63" s="516" t="str">
        <f t="shared" ref="EV63" ca="1" si="163">DP63</f>
        <v/>
      </c>
      <c r="EW63" s="516" t="str">
        <f t="shared" ref="EW63" ca="1" si="164">DU63</f>
        <v/>
      </c>
      <c r="EX63" s="516" t="str">
        <f t="shared" ref="EX63" ca="1" si="165">DZ63</f>
        <v/>
      </c>
      <c r="EY63" s="516" t="str">
        <f t="shared" ref="EY63" ca="1" si="166">EE63</f>
        <v/>
      </c>
      <c r="EZ63" s="516" t="str">
        <f t="shared" ref="EZ63" ca="1" si="167">EJ63</f>
        <v/>
      </c>
      <c r="FA63" s="516" t="str">
        <f t="shared" ref="FA63" ca="1" si="168">EO63</f>
        <v/>
      </c>
      <c r="FC63" s="516">
        <f t="shared" ref="FC63" ca="1" si="169">COUNTA(EQ63:FA63)-COUNTBLANK(EQ63:FA63)</f>
        <v>0</v>
      </c>
      <c r="FD63" s="280">
        <f t="shared" ref="FD63" ca="1" si="170">SUM(EQ63:FA63)</f>
        <v>0</v>
      </c>
      <c r="FE63" s="280" t="str">
        <f t="shared" ref="FE63" ca="1" si="171">IF(AND(FC63=FD63,FD63&gt;0),"Show","Hide")</f>
        <v>Hide</v>
      </c>
      <c r="FF63" s="322"/>
      <c r="FG63" s="323"/>
      <c r="FH63" s="323"/>
      <c r="FI63" s="323"/>
      <c r="FJ63" s="323"/>
      <c r="FK63" s="323"/>
      <c r="FL63" s="323"/>
    </row>
    <row r="64" spans="1:168" ht="6" customHeight="1" x14ac:dyDescent="0.25">
      <c r="A64" s="326" t="s">
        <v>546</v>
      </c>
      <c r="C64" s="412"/>
      <c r="D64" s="413"/>
      <c r="E64" s="414"/>
      <c r="F64" s="432"/>
      <c r="G64" s="433"/>
      <c r="H64" s="434"/>
      <c r="I64" s="335"/>
      <c r="J64" s="416"/>
      <c r="K64" s="335"/>
      <c r="L64" s="417"/>
      <c r="M64" s="417"/>
      <c r="N64" s="417"/>
      <c r="O64" s="417"/>
      <c r="Q64" s="320"/>
      <c r="AE64" s="368"/>
      <c r="AF64" s="369"/>
      <c r="AG64" s="370" t="b">
        <f>AG63</f>
        <v>1</v>
      </c>
      <c r="AH64" s="370"/>
      <c r="AI64" s="395"/>
      <c r="AJ64" s="396"/>
      <c r="AK64" s="396"/>
      <c r="AL64" s="397"/>
      <c r="AM64" s="320"/>
      <c r="AN64" s="320"/>
      <c r="AO64" s="320"/>
      <c r="AP64" s="320"/>
      <c r="AQ64" s="320"/>
      <c r="AR64" s="320"/>
      <c r="AS64" s="320"/>
      <c r="AT64" s="398" t="str">
        <f t="shared" si="2"/>
        <v/>
      </c>
      <c r="AU64" s="319" t="str">
        <f t="shared" si="1"/>
        <v/>
      </c>
      <c r="AV64" s="399"/>
      <c r="AW64" s="398" t="str">
        <f ca="1">AW63</f>
        <v/>
      </c>
      <c r="AX64" s="399"/>
      <c r="AY64" s="398" t="str">
        <f ca="1">AY63</f>
        <v/>
      </c>
      <c r="AZ64" s="399"/>
      <c r="BA64" s="398" t="str">
        <f ca="1">BA63</f>
        <v/>
      </c>
      <c r="BB64" s="399"/>
      <c r="BC64" s="398" t="str">
        <f ca="1">BC63</f>
        <v/>
      </c>
      <c r="BD64" s="399"/>
      <c r="BE64" s="398" t="str">
        <f ca="1">BE63</f>
        <v/>
      </c>
      <c r="BF64" s="399"/>
      <c r="BG64" s="398" t="str">
        <f ca="1">BG63</f>
        <v/>
      </c>
      <c r="BH64" s="320"/>
      <c r="FE64" s="341" t="str">
        <f ca="1">FE63</f>
        <v>Hide</v>
      </c>
      <c r="FF64" s="322"/>
      <c r="FG64" s="323"/>
      <c r="FH64" s="323"/>
      <c r="FI64" s="323"/>
      <c r="FJ64" s="323"/>
      <c r="FK64" s="323"/>
      <c r="FL64" s="323"/>
    </row>
    <row r="65" spans="1:168" ht="6" customHeight="1" x14ac:dyDescent="0.25">
      <c r="A65" s="326" t="s">
        <v>546</v>
      </c>
      <c r="C65" s="389"/>
      <c r="D65" s="325"/>
      <c r="E65" s="390"/>
      <c r="F65" s="362"/>
      <c r="G65" s="418"/>
      <c r="H65" s="419"/>
      <c r="I65" s="340"/>
      <c r="J65" s="392"/>
      <c r="K65" s="340"/>
      <c r="L65" s="393"/>
      <c r="M65" s="393"/>
      <c r="N65" s="393"/>
      <c r="O65" s="393"/>
      <c r="Q65" s="320"/>
      <c r="AE65" s="368"/>
      <c r="AF65" s="369"/>
      <c r="AG65" s="394" t="b">
        <f>AG66</f>
        <v>1</v>
      </c>
      <c r="AH65" s="394"/>
      <c r="AI65" s="395"/>
      <c r="AJ65" s="396"/>
      <c r="AK65" s="396"/>
      <c r="AL65" s="397"/>
      <c r="AM65" s="320"/>
      <c r="AN65" s="320"/>
      <c r="AO65" s="320"/>
      <c r="AP65" s="320"/>
      <c r="AQ65" s="320"/>
      <c r="AR65" s="320"/>
      <c r="AS65" s="320"/>
      <c r="AT65" s="398" t="str">
        <f t="shared" si="2"/>
        <v/>
      </c>
      <c r="AU65" s="319" t="str">
        <f t="shared" si="1"/>
        <v/>
      </c>
      <c r="AV65" s="399"/>
      <c r="AW65" s="398" t="str">
        <f ca="1">AW66</f>
        <v/>
      </c>
      <c r="AX65" s="399"/>
      <c r="AY65" s="398" t="str">
        <f ca="1">AY66</f>
        <v/>
      </c>
      <c r="AZ65" s="399"/>
      <c r="BA65" s="398" t="str">
        <f ca="1">BA66</f>
        <v/>
      </c>
      <c r="BB65" s="399"/>
      <c r="BC65" s="398" t="str">
        <f ca="1">BC66</f>
        <v/>
      </c>
      <c r="BD65" s="399"/>
      <c r="BE65" s="398" t="str">
        <f ca="1">BE66</f>
        <v/>
      </c>
      <c r="BF65" s="399"/>
      <c r="BG65" s="398" t="str">
        <f ca="1">BG66</f>
        <v/>
      </c>
      <c r="BH65" s="320"/>
      <c r="FE65" s="341" t="str">
        <f ca="1">FE66</f>
        <v>Hide</v>
      </c>
      <c r="FF65" s="322"/>
      <c r="FG65" s="323"/>
      <c r="FH65" s="323"/>
      <c r="FI65" s="323"/>
      <c r="FJ65" s="323"/>
      <c r="FK65" s="323"/>
      <c r="FL65" s="323"/>
    </row>
    <row r="66" spans="1:168" ht="15" x14ac:dyDescent="0.25">
      <c r="A66" s="326" t="s">
        <v>546</v>
      </c>
      <c r="C66" s="400" t="s">
        <v>558</v>
      </c>
      <c r="D66" s="420" t="str">
        <f>"6." &amp; AI66</f>
        <v>6.13</v>
      </c>
      <c r="E66" s="402" t="s">
        <v>868</v>
      </c>
      <c r="F66" s="422"/>
      <c r="G66" s="423" t="s">
        <v>203</v>
      </c>
      <c r="H66" s="424"/>
      <c r="I66" s="425" t="s">
        <v>216</v>
      </c>
      <c r="J66" s="426"/>
      <c r="K66" s="340"/>
      <c r="L66" s="405"/>
      <c r="M66" s="405"/>
      <c r="N66" s="405"/>
      <c r="O66" s="405"/>
      <c r="Q66" s="320"/>
      <c r="R66" s="406"/>
      <c r="S66" s="406"/>
      <c r="T66" s="406"/>
      <c r="U66" s="406"/>
      <c r="AE66" s="368" t="b">
        <f>IF(F66=CHAR(80),TRUE,FALSE)</f>
        <v>0</v>
      </c>
      <c r="AF66" s="369" t="b">
        <f>IF(H66=CHAR(80),TRUE,FALSE)</f>
        <v>0</v>
      </c>
      <c r="AG66" s="370" t="b">
        <f>IF(OR(C66=CHAR(80),C66="."),TRUE,FALSE)</f>
        <v>1</v>
      </c>
      <c r="AH66" s="407">
        <v>0</v>
      </c>
      <c r="AI66" s="408">
        <v>13</v>
      </c>
      <c r="AJ66" s="409"/>
      <c r="AK66" s="409" t="b">
        <v>1</v>
      </c>
      <c r="AL66" s="410"/>
      <c r="AM66" s="320"/>
      <c r="AN66" s="320"/>
      <c r="AO66" s="320"/>
      <c r="AP66" s="320"/>
      <c r="AQ66" s="320"/>
      <c r="AR66" s="320"/>
      <c r="AS66" s="320"/>
      <c r="AT66" s="398" t="str">
        <f t="shared" si="2"/>
        <v/>
      </c>
      <c r="AU66" s="319" t="str">
        <f t="shared" si="1"/>
        <v>6.13</v>
      </c>
      <c r="AV66" s="411"/>
      <c r="AW66" s="398" t="str">
        <f ca="1">IF(OR(AND(Setup_Flag=1,AV66="",$C66=""),AND(Setup_Flag=1,AV66="Y",$C66="",All_Filters="Yes",$FE66="Hide")),FALSE,"")</f>
        <v/>
      </c>
      <c r="AX66" s="411"/>
      <c r="AY66" s="398" t="str">
        <f ca="1">IF(OR(AND(MR2_Flag=1,AX66="",$C66=""),AND(MR2_Flag=1,AX66="Y",$C66="",All_Filters="Yes",$FE66="Hide")),FALSE,"")</f>
        <v/>
      </c>
      <c r="AZ66" s="411"/>
      <c r="BA66" s="398" t="str">
        <f ca="1">IF(OR(AND(DP_Flag=1,AZ66="",$C66=""),AND(DP_Flag=1,AZ66="Y",$C66="",All_Filters="Yes",$FE66="Hide")),FALSE,"")</f>
        <v/>
      </c>
      <c r="BB66" s="411"/>
      <c r="BC66" s="398" t="str">
        <f ca="1">IF(OR(AND(SS_Flag=1,BB66="",$C66=""),AND(SS_Flag=1,BB66="Y",$C66="",All_Filters="Yes",$FE66="Hide")),FALSE,"")</f>
        <v/>
      </c>
      <c r="BD66" s="411"/>
      <c r="BE66" s="398" t="str">
        <f ca="1">IF(OR(AND(SP_Flag=1,BD66="",$C66=""),AND(SP_Flag=1,BD66="Y",$C66="",All_Filters="Yes",$FE66="Hide")),FALSE,"")</f>
        <v/>
      </c>
      <c r="BF66" s="411"/>
      <c r="BG66" s="398" t="str">
        <f ca="1">IF(OR(AND(FM_Flag=1,BF66="",$C66=""),AND(FM_Flag=1,BF66="Y",$C66="",All_Filters="Yes",$FE66="Hide")),FALSE,"")</f>
        <v/>
      </c>
      <c r="BH66" s="320"/>
      <c r="BI66" s="268"/>
      <c r="BJ66" s="427" t="s">
        <v>675</v>
      </c>
      <c r="BK66" s="427" t="s">
        <v>675</v>
      </c>
      <c r="BL66" s="427" t="s">
        <v>675</v>
      </c>
      <c r="BM66" s="427" t="s">
        <v>675</v>
      </c>
      <c r="BN66" s="427" t="s">
        <v>675</v>
      </c>
      <c r="BO66" s="427" t="s">
        <v>675</v>
      </c>
      <c r="BP66" s="428" t="str">
        <f ca="1">IF(OR(BI$16=0,BR$16&lt;&gt;0),"",IF(OFFSET(BI66,0,BI$16)="Y",1,IF(OFFSET(BI66,0,BI$16)="N",0,"")))</f>
        <v/>
      </c>
      <c r="BQ66" s="337"/>
      <c r="BR66" s="268"/>
      <c r="BS66" s="429" t="e">
        <v>#N/A</v>
      </c>
      <c r="BT66" s="429" t="e">
        <v>#N/A</v>
      </c>
      <c r="BU66" s="429" t="e">
        <v>#N/A</v>
      </c>
      <c r="BV66" s="429" t="e">
        <v>#N/A</v>
      </c>
      <c r="BW66" s="429" t="e">
        <v>#N/A</v>
      </c>
      <c r="BX66" s="429" t="e">
        <v>#N/A</v>
      </c>
      <c r="BY66" s="429" t="e">
        <v>#N/A</v>
      </c>
      <c r="BZ66" s="429" t="e">
        <v>#N/A</v>
      </c>
      <c r="CA66" s="429" t="e">
        <v>#N/A</v>
      </c>
      <c r="CB66" s="429" t="e">
        <v>#N/A</v>
      </c>
      <c r="CC66" s="429" t="e">
        <v>#N/A</v>
      </c>
      <c r="CD66" s="429" t="e">
        <v>#N/A</v>
      </c>
      <c r="CE66" s="429" t="e">
        <v>#N/A</v>
      </c>
      <c r="CF66" s="429" t="e">
        <v>#N/A</v>
      </c>
      <c r="CG66" s="429" t="e">
        <v>#N/A</v>
      </c>
      <c r="CH66" s="429" t="e">
        <v>#N/A</v>
      </c>
      <c r="CI66" s="429" t="e">
        <v>#N/A</v>
      </c>
      <c r="CJ66" s="429" t="e">
        <v>#N/A</v>
      </c>
      <c r="CK66" s="429" t="e">
        <v>#N/A</v>
      </c>
      <c r="CL66" s="428" t="str">
        <f ca="1">IF(BR$16=0,"",IF(OFFSET(BR66,0,BR$16)="Y",1,IF(OFFSET(BR66,0,BR$16)="N",0,"")))</f>
        <v/>
      </c>
      <c r="CM66" s="337"/>
      <c r="CN66" s="268"/>
      <c r="CO66" s="429" t="e">
        <v>#N/A</v>
      </c>
      <c r="CP66" s="429" t="e">
        <v>#N/A</v>
      </c>
      <c r="CQ66" s="429" t="e">
        <v>#N/A</v>
      </c>
      <c r="CR66" s="429" t="e">
        <v>#N/A</v>
      </c>
      <c r="CS66" s="427" t="s">
        <v>675</v>
      </c>
      <c r="CT66" s="428" t="str">
        <f ca="1">IF(OR(CN$16=0,CV$16&lt;&gt;0),"",IF(CV$16=1,0,IF(OFFSET(CN66,0,CN$16)="Y",1,IF(OFFSET(CN66,0,CN$16)="N",0,""))))</f>
        <v/>
      </c>
      <c r="CV66" s="268"/>
      <c r="CW66" s="429" t="e">
        <v>#N/A</v>
      </c>
      <c r="CX66" s="429" t="e">
        <v>#N/A</v>
      </c>
      <c r="CY66" s="429" t="e">
        <v>#N/A</v>
      </c>
      <c r="CZ66" s="429" t="e">
        <v>#N/A</v>
      </c>
      <c r="DA66" s="429" t="e">
        <v>#N/A</v>
      </c>
      <c r="DB66" s="429" t="e">
        <v>#N/A</v>
      </c>
      <c r="DC66" s="429" t="e">
        <v>#N/A</v>
      </c>
      <c r="DD66" s="429" t="e">
        <v>#N/A</v>
      </c>
      <c r="DE66" s="429" t="e">
        <v>#N/A</v>
      </c>
      <c r="DF66" s="428" t="str">
        <f>IF(CV$16=0,"",IF(OR(AND(CW$16=1,CW66="Y"),AND(CX$16=1,CX66="Y"),AND(CY$16=1,CY66="Y"),AND(CZ$16=1,CZ66="Y"),AND(DA$16=1,DA66="Y"),AND(DB$16=1,DB66="Y"),AND(DC$16=1,DC66="Y"),AND(DD$16=1,DD66="Y"),AND(DE$16=1,DE66="Y")),1,IF(OR(AND(CW$16=1,CW66="N"),AND(CX$16=1,CX66="N"),AND(CY$16=1,CY66="N"),AND(CZ$16=1,CZ66="N"),AND(DA$16=1,DA66="N"),AND(DB$16=1,DB66="N"),AND(DC$16=1,DC66="N"),AND(DD$16=1,DD66="N"),AND(DE$16=1,DE66="N")),0,"")))</f>
        <v/>
      </c>
      <c r="DH66" s="268"/>
      <c r="DI66" s="429" t="e">
        <v>#N/A</v>
      </c>
      <c r="DJ66" s="429" t="e">
        <v>#N/A</v>
      </c>
      <c r="DK66" s="428" t="str">
        <f ca="1">IF(DH$16=0,"",IF(OFFSET(DH66,0,DH$16)="Y",1,IF(OFFSET(DH66,0,DH$16)="N",0,"")))</f>
        <v/>
      </c>
      <c r="DM66" s="268"/>
      <c r="DN66" s="429" t="e">
        <v>#N/A</v>
      </c>
      <c r="DO66" s="429" t="e">
        <v>#N/A</v>
      </c>
      <c r="DP66" s="428" t="str">
        <f ca="1">IF(DM$16=0,"",IF(OFFSET(DM66,0,DM$16)="Y",1,IF(OFFSET(DM66,0,DM$16)="N",0,"")))</f>
        <v/>
      </c>
      <c r="DR66" s="268"/>
      <c r="DS66" s="430" t="e">
        <v>#N/A</v>
      </c>
      <c r="DT66" s="431"/>
      <c r="DU66" s="428" t="str">
        <f ca="1">IF(DR$16=0,"",IF(AND(OFFSET(DR66,0,1)="Y",DS$16="Yes"),1,IF(OFFSET(DR66,0,1)="N",1,0)))</f>
        <v/>
      </c>
      <c r="DW66" s="268"/>
      <c r="DX66" s="430" t="e">
        <v>#N/A</v>
      </c>
      <c r="DY66" s="431"/>
      <c r="DZ66" s="428" t="str">
        <f ca="1">IF(DW$16=0,"",IF(AND(OFFSET(DW66,0,1)="Y",DX$16="Yes"),1,IF(OFFSET(DW66,0,1)="N",1,0)))</f>
        <v/>
      </c>
      <c r="EB66" s="268"/>
      <c r="EC66" s="430" t="e">
        <v>#N/A</v>
      </c>
      <c r="ED66" s="431"/>
      <c r="EE66" s="428" t="str">
        <f ca="1">IF(EB$16=0,"",IF(AND(OFFSET(EB66,0,1)="Y",EC$16="Yes"),1,IF(OFFSET(EB66,0,1)="N",1,0)))</f>
        <v/>
      </c>
      <c r="EG66" s="268"/>
      <c r="EH66" s="430" t="e">
        <v>#N/A</v>
      </c>
      <c r="EI66" s="431"/>
      <c r="EJ66" s="428" t="str">
        <f ca="1">IF(EG$16=0,"",IF(AND(OFFSET(EG66,0,1)="Y",EH$16="Yes"),1,IF(OFFSET(EG66,0,1)="N",1,0)))</f>
        <v/>
      </c>
      <c r="EL66" s="268"/>
      <c r="EM66" s="430" t="e">
        <v>#N/A</v>
      </c>
      <c r="EN66" s="431"/>
      <c r="EO66" s="428" t="str">
        <f ca="1">IF(EL$16=0,"",IF(AND(OFFSET(EL66,0,1)="Y",EM$16="Yes"),1,IF(OFFSET(EL66,0,1)="N",1,0)))</f>
        <v/>
      </c>
      <c r="EP66" s="271"/>
      <c r="EQ66" s="516" t="str">
        <f ca="1">BP66</f>
        <v/>
      </c>
      <c r="ER66" s="516" t="str">
        <f t="shared" ref="ER66" ca="1" si="172">CL66</f>
        <v/>
      </c>
      <c r="ES66" s="516" t="str">
        <f t="shared" ref="ES66" ca="1" si="173">CT66</f>
        <v/>
      </c>
      <c r="ET66" s="516" t="str">
        <f t="shared" ref="ET66" si="174">DF66</f>
        <v/>
      </c>
      <c r="EU66" s="516" t="str">
        <f t="shared" ref="EU66" ca="1" si="175">DK66</f>
        <v/>
      </c>
      <c r="EV66" s="516" t="str">
        <f t="shared" ref="EV66" ca="1" si="176">DP66</f>
        <v/>
      </c>
      <c r="EW66" s="516" t="str">
        <f t="shared" ref="EW66" ca="1" si="177">DU66</f>
        <v/>
      </c>
      <c r="EX66" s="516" t="str">
        <f t="shared" ref="EX66" ca="1" si="178">DZ66</f>
        <v/>
      </c>
      <c r="EY66" s="516" t="str">
        <f t="shared" ref="EY66" ca="1" si="179">EE66</f>
        <v/>
      </c>
      <c r="EZ66" s="516" t="str">
        <f t="shared" ref="EZ66" ca="1" si="180">EJ66</f>
        <v/>
      </c>
      <c r="FA66" s="516" t="str">
        <f t="shared" ref="FA66" ca="1" si="181">EO66</f>
        <v/>
      </c>
      <c r="FC66" s="516">
        <f t="shared" ref="FC66" ca="1" si="182">COUNTA(EQ66:FA66)-COUNTBLANK(EQ66:FA66)</f>
        <v>0</v>
      </c>
      <c r="FD66" s="280">
        <f t="shared" ref="FD66" ca="1" si="183">SUM(EQ66:FA66)</f>
        <v>0</v>
      </c>
      <c r="FE66" s="280" t="str">
        <f t="shared" ref="FE66" ca="1" si="184">IF(AND(FC66=FD66,FD66&gt;0),"Show","Hide")</f>
        <v>Hide</v>
      </c>
      <c r="FF66" s="322"/>
      <c r="FG66" s="323"/>
      <c r="FH66" s="323"/>
      <c r="FI66" s="323"/>
      <c r="FJ66" s="323"/>
      <c r="FK66" s="323"/>
      <c r="FL66" s="323"/>
    </row>
    <row r="67" spans="1:168" ht="6" customHeight="1" x14ac:dyDescent="0.25">
      <c r="A67" s="326" t="s">
        <v>546</v>
      </c>
      <c r="C67" s="412"/>
      <c r="D67" s="413"/>
      <c r="E67" s="414"/>
      <c r="F67" s="432"/>
      <c r="G67" s="433"/>
      <c r="H67" s="434"/>
      <c r="I67" s="335"/>
      <c r="J67" s="416"/>
      <c r="K67" s="335"/>
      <c r="L67" s="417"/>
      <c r="M67" s="417"/>
      <c r="N67" s="417"/>
      <c r="O67" s="417"/>
      <c r="Q67" s="320"/>
      <c r="AE67" s="368"/>
      <c r="AF67" s="369"/>
      <c r="AG67" s="370" t="b">
        <f>AG66</f>
        <v>1</v>
      </c>
      <c r="AH67" s="370"/>
      <c r="AI67" s="395"/>
      <c r="AJ67" s="396"/>
      <c r="AK67" s="396"/>
      <c r="AL67" s="397"/>
      <c r="AM67" s="320"/>
      <c r="AN67" s="320"/>
      <c r="AO67" s="320"/>
      <c r="AP67" s="320"/>
      <c r="AQ67" s="320"/>
      <c r="AR67" s="320"/>
      <c r="AS67" s="320"/>
      <c r="AT67" s="398" t="str">
        <f t="shared" si="2"/>
        <v/>
      </c>
      <c r="AU67" s="319" t="str">
        <f t="shared" si="1"/>
        <v/>
      </c>
      <c r="AV67" s="399"/>
      <c r="AW67" s="398" t="str">
        <f ca="1">AW66</f>
        <v/>
      </c>
      <c r="AX67" s="399"/>
      <c r="AY67" s="398" t="str">
        <f ca="1">AY66</f>
        <v/>
      </c>
      <c r="AZ67" s="399"/>
      <c r="BA67" s="398" t="str">
        <f ca="1">BA66</f>
        <v/>
      </c>
      <c r="BB67" s="399"/>
      <c r="BC67" s="398" t="str">
        <f ca="1">BC66</f>
        <v/>
      </c>
      <c r="BD67" s="399"/>
      <c r="BE67" s="398" t="str">
        <f ca="1">BE66</f>
        <v/>
      </c>
      <c r="BF67" s="399"/>
      <c r="BG67" s="398" t="str">
        <f ca="1">BG66</f>
        <v/>
      </c>
      <c r="BH67" s="320"/>
      <c r="FE67" s="341" t="str">
        <f ca="1">FE66</f>
        <v>Hide</v>
      </c>
      <c r="FF67" s="322"/>
      <c r="FG67" s="323"/>
      <c r="FH67" s="323"/>
      <c r="FI67" s="323"/>
      <c r="FJ67" s="323"/>
      <c r="FK67" s="323"/>
      <c r="FL67" s="323"/>
    </row>
    <row r="68" spans="1:168" ht="6" customHeight="1" x14ac:dyDescent="0.25">
      <c r="A68" s="326" t="s">
        <v>546</v>
      </c>
      <c r="C68" s="389"/>
      <c r="D68" s="325"/>
      <c r="E68" s="390"/>
      <c r="F68" s="391"/>
      <c r="G68" s="391"/>
      <c r="H68" s="391"/>
      <c r="I68" s="391"/>
      <c r="J68" s="392"/>
      <c r="K68" s="340"/>
      <c r="L68" s="393"/>
      <c r="M68" s="393"/>
      <c r="N68" s="393"/>
      <c r="O68" s="393"/>
      <c r="Q68" s="320"/>
      <c r="AE68" s="368"/>
      <c r="AF68" s="369"/>
      <c r="AG68" s="394" t="b">
        <f>AG69</f>
        <v>1</v>
      </c>
      <c r="AH68" s="394"/>
      <c r="AI68" s="395"/>
      <c r="AJ68" s="396"/>
      <c r="AK68" s="396"/>
      <c r="AL68" s="397"/>
      <c r="AM68" s="320"/>
      <c r="AN68" s="320"/>
      <c r="AO68" s="320"/>
      <c r="AP68" s="320"/>
      <c r="AQ68" s="320"/>
      <c r="AR68" s="320"/>
      <c r="AS68" s="320"/>
      <c r="AT68" s="398" t="str">
        <f t="shared" si="2"/>
        <v/>
      </c>
      <c r="AU68" s="319" t="str">
        <f t="shared" si="1"/>
        <v/>
      </c>
      <c r="AV68" s="399"/>
      <c r="AW68" s="398" t="str">
        <f>AW69</f>
        <v/>
      </c>
      <c r="AX68" s="399"/>
      <c r="AY68" s="398" t="str">
        <f>AY69</f>
        <v/>
      </c>
      <c r="AZ68" s="399"/>
      <c r="BA68" s="398" t="str">
        <f>BA69</f>
        <v/>
      </c>
      <c r="BB68" s="399"/>
      <c r="BC68" s="398" t="str">
        <f>BC69</f>
        <v/>
      </c>
      <c r="BD68" s="399"/>
      <c r="BE68" s="398" t="str">
        <f>BE69</f>
        <v/>
      </c>
      <c r="BF68" s="399"/>
      <c r="BG68" s="398" t="str">
        <f>BG69</f>
        <v/>
      </c>
      <c r="BH68" s="320"/>
      <c r="BI68" s="323"/>
      <c r="BJ68" s="323"/>
      <c r="BK68" s="323"/>
      <c r="BL68" s="323"/>
      <c r="BM68" s="323"/>
      <c r="BN68" s="323"/>
      <c r="BO68" s="323"/>
      <c r="BP68" s="323"/>
      <c r="BQ68" s="323"/>
      <c r="BR68" s="323"/>
      <c r="BS68" s="323"/>
      <c r="BT68" s="323"/>
      <c r="BU68" s="323"/>
      <c r="BV68" s="323"/>
      <c r="BW68" s="323"/>
      <c r="BX68" s="323"/>
      <c r="BY68" s="323"/>
      <c r="BZ68" s="323"/>
      <c r="CA68" s="323"/>
      <c r="CB68" s="323"/>
      <c r="CC68" s="323"/>
      <c r="CD68" s="323"/>
      <c r="CE68" s="323"/>
      <c r="CF68" s="323"/>
      <c r="CG68" s="323"/>
      <c r="CH68" s="323"/>
      <c r="CI68" s="323"/>
      <c r="CJ68" s="323"/>
      <c r="CK68" s="323"/>
      <c r="CL68" s="323"/>
      <c r="CM68" s="323"/>
      <c r="CN68" s="323"/>
      <c r="CO68" s="323"/>
      <c r="CP68" s="323"/>
      <c r="CQ68" s="323"/>
      <c r="CR68" s="323"/>
      <c r="CS68" s="323"/>
      <c r="CT68" s="323"/>
      <c r="CU68" s="323"/>
      <c r="CV68" s="323"/>
      <c r="CW68" s="323"/>
      <c r="CX68" s="323"/>
      <c r="CY68" s="323"/>
      <c r="CZ68" s="323"/>
      <c r="DA68" s="323"/>
      <c r="DB68" s="323"/>
      <c r="DC68" s="323"/>
      <c r="DD68" s="323"/>
      <c r="DE68" s="323"/>
      <c r="DF68" s="323"/>
      <c r="DG68" s="323"/>
      <c r="DH68" s="323"/>
      <c r="DI68" s="323"/>
      <c r="DJ68" s="323"/>
      <c r="DK68" s="323"/>
      <c r="DL68" s="323"/>
      <c r="DM68" s="323"/>
      <c r="DN68" s="323"/>
      <c r="DO68" s="323"/>
      <c r="DP68" s="323"/>
      <c r="DQ68" s="323"/>
      <c r="DR68" s="323"/>
      <c r="DS68" s="323"/>
      <c r="DT68" s="323"/>
      <c r="DU68" s="323"/>
      <c r="DV68" s="323"/>
      <c r="DW68" s="323"/>
      <c r="DX68" s="323"/>
      <c r="DY68" s="323"/>
      <c r="DZ68" s="323"/>
      <c r="EA68" s="323"/>
      <c r="EB68" s="323"/>
      <c r="EC68" s="323"/>
      <c r="ED68" s="323"/>
      <c r="EE68" s="323"/>
      <c r="EF68" s="323"/>
      <c r="EG68" s="323"/>
      <c r="EH68" s="323"/>
      <c r="EI68" s="323"/>
      <c r="EJ68" s="323"/>
      <c r="EK68" s="323"/>
      <c r="EL68" s="323"/>
      <c r="EM68" s="323"/>
      <c r="EN68" s="323"/>
      <c r="EO68" s="323"/>
      <c r="EP68" s="323"/>
      <c r="EQ68" s="323"/>
      <c r="ER68" s="323"/>
      <c r="ES68" s="323"/>
      <c r="ET68" s="323"/>
      <c r="EU68" s="323"/>
      <c r="EV68" s="323"/>
      <c r="EW68" s="323"/>
      <c r="EX68" s="323"/>
      <c r="EY68" s="323"/>
      <c r="EZ68" s="323"/>
      <c r="FA68" s="323"/>
      <c r="FB68" s="323"/>
      <c r="FC68" s="323"/>
      <c r="FD68" s="323"/>
      <c r="FE68" s="323"/>
      <c r="FF68" s="322"/>
      <c r="FG68" s="323"/>
      <c r="FH68" s="323"/>
      <c r="FI68" s="323"/>
      <c r="FJ68" s="323"/>
      <c r="FK68" s="323"/>
      <c r="FL68" s="323"/>
    </row>
    <row r="69" spans="1:168" ht="15" x14ac:dyDescent="0.25">
      <c r="A69" s="326" t="s">
        <v>546</v>
      </c>
      <c r="C69" s="400" t="s">
        <v>558</v>
      </c>
      <c r="D69" s="401" t="s">
        <v>869</v>
      </c>
      <c r="E69" s="402"/>
      <c r="F69" s="403"/>
      <c r="G69" s="403"/>
      <c r="H69" s="403"/>
      <c r="I69" s="403"/>
      <c r="J69" s="404"/>
      <c r="K69" s="340"/>
      <c r="L69" s="405"/>
      <c r="M69" s="405"/>
      <c r="N69" s="405"/>
      <c r="O69" s="405"/>
      <c r="Q69" s="320"/>
      <c r="R69" s="406"/>
      <c r="S69" s="406"/>
      <c r="T69" s="406"/>
      <c r="U69" s="406"/>
      <c r="AE69" s="368" t="b">
        <f>IF(F69=CHAR(80),TRUE,FALSE)</f>
        <v>0</v>
      </c>
      <c r="AF69" s="369" t="b">
        <f>IF(H69=CHAR(80),TRUE,FALSE)</f>
        <v>0</v>
      </c>
      <c r="AG69" s="370" t="b">
        <f>IF(OR(C69=CHAR(80),C69="."),TRUE,FALSE)</f>
        <v>1</v>
      </c>
      <c r="AH69" s="407">
        <v>3</v>
      </c>
      <c r="AI69" s="408" t="s">
        <v>711</v>
      </c>
      <c r="AJ69" s="409" t="b">
        <v>1</v>
      </c>
      <c r="AK69" s="409" t="b">
        <v>1</v>
      </c>
      <c r="AL69" s="410"/>
      <c r="AM69" s="320"/>
      <c r="AN69" s="320"/>
      <c r="AO69" s="320"/>
      <c r="AP69" s="320"/>
      <c r="AQ69" s="320"/>
      <c r="AR69" s="320"/>
      <c r="AS69" s="320"/>
      <c r="AT69" s="398" t="str">
        <f t="shared" si="2"/>
        <v/>
      </c>
      <c r="AU69" s="319" t="str">
        <f t="shared" si="1"/>
        <v>SCHEDULE</v>
      </c>
      <c r="AV69" s="411"/>
      <c r="AW69" s="398" t="str">
        <f>IF(OR(AND(Setup_Flag=1,AV69="",$C69=""),AND(Setup_Flag=1,AV69="Y",$C69="",All_Filters="Yes",$FE69="Hide")),FALSE,"")</f>
        <v/>
      </c>
      <c r="AX69" s="411"/>
      <c r="AY69" s="398" t="str">
        <f>IF(OR(AND(MR2_Flag=1,AX69="",$C69=""),AND(MR2_Flag=1,AX69="Y",$C69="",All_Filters="Yes",$FE69="Hide")),FALSE,"")</f>
        <v/>
      </c>
      <c r="AZ69" s="411"/>
      <c r="BA69" s="398" t="str">
        <f>IF(OR(AND(DP_Flag=1,AZ69="",$C69=""),AND(DP_Flag=1,AZ69="Y",$C69="",All_Filters="Yes",$FE69="Hide")),FALSE,"")</f>
        <v/>
      </c>
      <c r="BB69" s="411"/>
      <c r="BC69" s="398" t="str">
        <f>IF(OR(AND(SS_Flag=1,BB69="",$C69=""),AND(SS_Flag=1,BB69="Y",$C69="",All_Filters="Yes",$FE69="Hide")),FALSE,"")</f>
        <v/>
      </c>
      <c r="BD69" s="411"/>
      <c r="BE69" s="398" t="str">
        <f>IF(OR(AND(SP_Flag=1,BD69="",$C69=""),AND(SP_Flag=1,BD69="Y",$C69="",All_Filters="Yes",$FE69="Hide")),FALSE,"")</f>
        <v/>
      </c>
      <c r="BF69" s="411"/>
      <c r="BG69" s="398" t="str">
        <f>IF(OR(AND(FM_Flag=1,BF69="",$C69=""),AND(FM_Flag=1,BF69="Y",$C69="",All_Filters="Yes",$FE69="Hide")),FALSE,"")</f>
        <v/>
      </c>
      <c r="BH69" s="320"/>
      <c r="BI69" s="323"/>
      <c r="BJ69" s="323"/>
      <c r="BK69" s="323"/>
      <c r="BL69" s="323"/>
      <c r="BM69" s="323"/>
      <c r="BN69" s="323"/>
      <c r="BO69" s="323"/>
      <c r="BP69" s="323"/>
      <c r="BQ69" s="323"/>
      <c r="BR69" s="323"/>
      <c r="BS69" s="323"/>
      <c r="BT69" s="323"/>
      <c r="BU69" s="323"/>
      <c r="BV69" s="323"/>
      <c r="BW69" s="323"/>
      <c r="BX69" s="323"/>
      <c r="BY69" s="323"/>
      <c r="BZ69" s="323"/>
      <c r="CA69" s="323"/>
      <c r="CB69" s="323"/>
      <c r="CC69" s="323"/>
      <c r="CD69" s="323"/>
      <c r="CE69" s="323"/>
      <c r="CF69" s="323"/>
      <c r="CG69" s="323"/>
      <c r="CH69" s="323"/>
      <c r="CI69" s="323"/>
      <c r="CJ69" s="323"/>
      <c r="CK69" s="323"/>
      <c r="CL69" s="323"/>
      <c r="CM69" s="323"/>
      <c r="CN69" s="323"/>
      <c r="CO69" s="323"/>
      <c r="CP69" s="323"/>
      <c r="CQ69" s="323"/>
      <c r="CR69" s="323"/>
      <c r="CS69" s="323"/>
      <c r="CT69" s="323"/>
      <c r="CU69" s="323"/>
      <c r="CV69" s="323"/>
      <c r="CW69" s="323"/>
      <c r="CX69" s="323"/>
      <c r="CY69" s="323"/>
      <c r="CZ69" s="323"/>
      <c r="DA69" s="323"/>
      <c r="DB69" s="323"/>
      <c r="DC69" s="323"/>
      <c r="DD69" s="323"/>
      <c r="DE69" s="323"/>
      <c r="DF69" s="323"/>
      <c r="DG69" s="323"/>
      <c r="DH69" s="323"/>
      <c r="DI69" s="323"/>
      <c r="DJ69" s="323"/>
      <c r="DK69" s="323"/>
      <c r="DL69" s="323"/>
      <c r="DM69" s="323"/>
      <c r="DN69" s="323"/>
      <c r="DO69" s="323"/>
      <c r="DP69" s="323"/>
      <c r="DQ69" s="323"/>
      <c r="DR69" s="323"/>
      <c r="DS69" s="323"/>
      <c r="DT69" s="323"/>
      <c r="DU69" s="323"/>
      <c r="DV69" s="323"/>
      <c r="DW69" s="323"/>
      <c r="DX69" s="323"/>
      <c r="DY69" s="323"/>
      <c r="DZ69" s="323"/>
      <c r="EA69" s="323"/>
      <c r="EB69" s="323"/>
      <c r="EC69" s="323"/>
      <c r="ED69" s="323"/>
      <c r="EE69" s="323"/>
      <c r="EF69" s="323"/>
      <c r="EG69" s="323"/>
      <c r="EH69" s="323"/>
      <c r="EI69" s="323"/>
      <c r="EJ69" s="323"/>
      <c r="EK69" s="323"/>
      <c r="EL69" s="323"/>
      <c r="EM69" s="323"/>
      <c r="EN69" s="323"/>
      <c r="EO69" s="323"/>
      <c r="EP69" s="323"/>
      <c r="EQ69" s="323"/>
      <c r="ER69" s="323"/>
      <c r="ES69" s="323"/>
      <c r="ET69" s="323"/>
      <c r="EU69" s="323"/>
      <c r="EV69" s="323"/>
      <c r="EW69" s="323"/>
      <c r="EX69" s="323"/>
      <c r="EY69" s="323"/>
      <c r="EZ69" s="323"/>
      <c r="FA69" s="323"/>
      <c r="FB69" s="323"/>
      <c r="FC69" s="323"/>
      <c r="FD69" s="323"/>
      <c r="FE69" s="323"/>
      <c r="FF69" s="322"/>
      <c r="FG69" s="323"/>
      <c r="FH69" s="323"/>
      <c r="FI69" s="323"/>
      <c r="FJ69" s="323"/>
      <c r="FK69" s="323"/>
      <c r="FL69" s="323"/>
    </row>
    <row r="70" spans="1:168" ht="6" customHeight="1" x14ac:dyDescent="0.25">
      <c r="A70" s="326" t="s">
        <v>546</v>
      </c>
      <c r="C70" s="412"/>
      <c r="D70" s="413"/>
      <c r="E70" s="414"/>
      <c r="F70" s="415"/>
      <c r="G70" s="415"/>
      <c r="H70" s="415"/>
      <c r="I70" s="415"/>
      <c r="J70" s="416"/>
      <c r="K70" s="335"/>
      <c r="L70" s="417"/>
      <c r="M70" s="417"/>
      <c r="N70" s="417"/>
      <c r="O70" s="417"/>
      <c r="Q70" s="320"/>
      <c r="AE70" s="368"/>
      <c r="AF70" s="369"/>
      <c r="AG70" s="370" t="b">
        <f>AG69</f>
        <v>1</v>
      </c>
      <c r="AH70" s="370"/>
      <c r="AI70" s="395"/>
      <c r="AJ70" s="396"/>
      <c r="AK70" s="396"/>
      <c r="AL70" s="397"/>
      <c r="AM70" s="320"/>
      <c r="AN70" s="320"/>
      <c r="AO70" s="320"/>
      <c r="AP70" s="320"/>
      <c r="AQ70" s="320"/>
      <c r="AR70" s="320"/>
      <c r="AS70" s="320"/>
      <c r="AT70" s="398" t="str">
        <f t="shared" si="2"/>
        <v/>
      </c>
      <c r="AU70" s="319" t="str">
        <f t="shared" si="1"/>
        <v/>
      </c>
      <c r="AV70" s="399"/>
      <c r="AW70" s="398" t="str">
        <f>AW69</f>
        <v/>
      </c>
      <c r="AX70" s="399"/>
      <c r="AY70" s="398" t="str">
        <f>AY69</f>
        <v/>
      </c>
      <c r="AZ70" s="399"/>
      <c r="BA70" s="398" t="str">
        <f>BA69</f>
        <v/>
      </c>
      <c r="BB70" s="399"/>
      <c r="BC70" s="398" t="str">
        <f>BC69</f>
        <v/>
      </c>
      <c r="BD70" s="399"/>
      <c r="BE70" s="398" t="str">
        <f>BE69</f>
        <v/>
      </c>
      <c r="BF70" s="399"/>
      <c r="BG70" s="398" t="str">
        <f>BG69</f>
        <v/>
      </c>
      <c r="BH70" s="320"/>
      <c r="BI70" s="323"/>
      <c r="BJ70" s="323"/>
      <c r="BK70" s="323"/>
      <c r="BL70" s="323"/>
      <c r="BM70" s="323"/>
      <c r="BN70" s="323"/>
      <c r="BO70" s="323"/>
      <c r="BP70" s="323"/>
      <c r="BQ70" s="323"/>
      <c r="BR70" s="323"/>
      <c r="BS70" s="323"/>
      <c r="BT70" s="323"/>
      <c r="BU70" s="323"/>
      <c r="BV70" s="323"/>
      <c r="BW70" s="323"/>
      <c r="BX70" s="323"/>
      <c r="BY70" s="323"/>
      <c r="BZ70" s="323"/>
      <c r="CA70" s="323"/>
      <c r="CB70" s="323"/>
      <c r="CC70" s="323"/>
      <c r="CD70" s="323"/>
      <c r="CE70" s="323"/>
      <c r="CF70" s="323"/>
      <c r="CG70" s="323"/>
      <c r="CH70" s="323"/>
      <c r="CI70" s="323"/>
      <c r="CJ70" s="323"/>
      <c r="CK70" s="323"/>
      <c r="CL70" s="323"/>
      <c r="CM70" s="323"/>
      <c r="CN70" s="323"/>
      <c r="CO70" s="323"/>
      <c r="CP70" s="323"/>
      <c r="CQ70" s="323"/>
      <c r="CR70" s="323"/>
      <c r="CS70" s="323"/>
      <c r="CT70" s="323"/>
      <c r="CU70" s="323"/>
      <c r="CV70" s="323"/>
      <c r="CW70" s="323"/>
      <c r="CX70" s="323"/>
      <c r="CY70" s="323"/>
      <c r="CZ70" s="323"/>
      <c r="DA70" s="323"/>
      <c r="DB70" s="323"/>
      <c r="DC70" s="323"/>
      <c r="DD70" s="323"/>
      <c r="DE70" s="323"/>
      <c r="DF70" s="323"/>
      <c r="DG70" s="323"/>
      <c r="DH70" s="323"/>
      <c r="DI70" s="323"/>
      <c r="DJ70" s="323"/>
      <c r="DK70" s="323"/>
      <c r="DL70" s="323"/>
      <c r="DM70" s="323"/>
      <c r="DN70" s="323"/>
      <c r="DO70" s="323"/>
      <c r="DP70" s="323"/>
      <c r="DQ70" s="323"/>
      <c r="DR70" s="323"/>
      <c r="DS70" s="323"/>
      <c r="DT70" s="323"/>
      <c r="DU70" s="323"/>
      <c r="DV70" s="323"/>
      <c r="DW70" s="323"/>
      <c r="DX70" s="323"/>
      <c r="DY70" s="323"/>
      <c r="DZ70" s="323"/>
      <c r="EA70" s="323"/>
      <c r="EB70" s="323"/>
      <c r="EC70" s="323"/>
      <c r="ED70" s="323"/>
      <c r="EE70" s="323"/>
      <c r="EF70" s="323"/>
      <c r="EG70" s="323"/>
      <c r="EH70" s="323"/>
      <c r="EI70" s="323"/>
      <c r="EJ70" s="323"/>
      <c r="EK70" s="323"/>
      <c r="EL70" s="323"/>
      <c r="EM70" s="323"/>
      <c r="EN70" s="323"/>
      <c r="EO70" s="323"/>
      <c r="EP70" s="323"/>
      <c r="EQ70" s="323"/>
      <c r="ER70" s="323"/>
      <c r="ES70" s="323"/>
      <c r="ET70" s="323"/>
      <c r="EU70" s="323"/>
      <c r="EV70" s="323"/>
      <c r="EW70" s="323"/>
      <c r="EX70" s="323"/>
      <c r="EY70" s="323"/>
      <c r="EZ70" s="323"/>
      <c r="FA70" s="323"/>
      <c r="FB70" s="323"/>
      <c r="FC70" s="323"/>
      <c r="FD70" s="323"/>
      <c r="FE70" s="323"/>
      <c r="FF70" s="322"/>
      <c r="FG70" s="323"/>
      <c r="FH70" s="323"/>
      <c r="FI70" s="323"/>
      <c r="FJ70" s="323"/>
      <c r="FK70" s="323"/>
      <c r="FL70" s="323"/>
    </row>
    <row r="71" spans="1:168" ht="6" customHeight="1" x14ac:dyDescent="0.25">
      <c r="A71" s="326" t="s">
        <v>546</v>
      </c>
      <c r="C71" s="389"/>
      <c r="D71" s="325"/>
      <c r="E71" s="390"/>
      <c r="F71" s="362"/>
      <c r="G71" s="418"/>
      <c r="H71" s="419"/>
      <c r="I71" s="340"/>
      <c r="J71" s="392"/>
      <c r="K71" s="340"/>
      <c r="L71" s="393"/>
      <c r="M71" s="393"/>
      <c r="N71" s="393"/>
      <c r="O71" s="393"/>
      <c r="Q71" s="320"/>
      <c r="AE71" s="368"/>
      <c r="AF71" s="369"/>
      <c r="AG71" s="394" t="b">
        <f>AG72</f>
        <v>1</v>
      </c>
      <c r="AH71" s="394"/>
      <c r="AI71" s="395"/>
      <c r="AJ71" s="396"/>
      <c r="AK71" s="396"/>
      <c r="AL71" s="397"/>
      <c r="AM71" s="320"/>
      <c r="AN71" s="320"/>
      <c r="AO71" s="320"/>
      <c r="AP71" s="320"/>
      <c r="AQ71" s="320"/>
      <c r="AR71" s="320"/>
      <c r="AS71" s="320"/>
      <c r="AT71" s="398" t="str">
        <f t="shared" si="2"/>
        <v/>
      </c>
      <c r="AU71" s="319" t="str">
        <f t="shared" si="1"/>
        <v/>
      </c>
      <c r="AV71" s="399"/>
      <c r="AW71" s="398" t="str">
        <f ca="1">AW72</f>
        <v/>
      </c>
      <c r="AX71" s="399"/>
      <c r="AY71" s="398" t="str">
        <f ca="1">AY72</f>
        <v/>
      </c>
      <c r="AZ71" s="399"/>
      <c r="BA71" s="398" t="str">
        <f ca="1">BA72</f>
        <v/>
      </c>
      <c r="BB71" s="399"/>
      <c r="BC71" s="398" t="str">
        <f ca="1">BC72</f>
        <v/>
      </c>
      <c r="BD71" s="399"/>
      <c r="BE71" s="398" t="str">
        <f ca="1">BE72</f>
        <v/>
      </c>
      <c r="BF71" s="399"/>
      <c r="BG71" s="398" t="str">
        <f ca="1">BG72</f>
        <v/>
      </c>
      <c r="BH71" s="320"/>
      <c r="FE71" s="341" t="str">
        <f ca="1">FE72</f>
        <v>Hide</v>
      </c>
      <c r="FF71" s="322"/>
      <c r="FG71" s="323"/>
      <c r="FH71" s="323"/>
      <c r="FI71" s="323"/>
      <c r="FJ71" s="323"/>
      <c r="FK71" s="323"/>
      <c r="FL71" s="323"/>
    </row>
    <row r="72" spans="1:168" ht="26.4" x14ac:dyDescent="0.25">
      <c r="A72" s="326" t="s">
        <v>546</v>
      </c>
      <c r="C72" s="400" t="s">
        <v>558</v>
      </c>
      <c r="D72" s="420" t="str">
        <f>"6." &amp; AI72</f>
        <v>6.14</v>
      </c>
      <c r="E72" s="402" t="s">
        <v>870</v>
      </c>
      <c r="F72" s="422"/>
      <c r="G72" s="423" t="s">
        <v>203</v>
      </c>
      <c r="H72" s="424"/>
      <c r="I72" s="425" t="s">
        <v>216</v>
      </c>
      <c r="J72" s="426"/>
      <c r="K72" s="340"/>
      <c r="L72" s="405"/>
      <c r="M72" s="405"/>
      <c r="N72" s="405"/>
      <c r="O72" s="405"/>
      <c r="Q72" s="320"/>
      <c r="R72" s="406"/>
      <c r="S72" s="406"/>
      <c r="T72" s="406"/>
      <c r="U72" s="406"/>
      <c r="AE72" s="368" t="b">
        <f>IF(F72=CHAR(80),TRUE,FALSE)</f>
        <v>0</v>
      </c>
      <c r="AF72" s="369" t="b">
        <f>IF(H72=CHAR(80),TRUE,FALSE)</f>
        <v>0</v>
      </c>
      <c r="AG72" s="370" t="b">
        <f>IF(OR(C72=CHAR(80),C72="."),TRUE,FALSE)</f>
        <v>1</v>
      </c>
      <c r="AH72" s="407">
        <v>0</v>
      </c>
      <c r="AI72" s="408">
        <v>14</v>
      </c>
      <c r="AJ72" s="409"/>
      <c r="AK72" s="409" t="b">
        <v>1</v>
      </c>
      <c r="AL72" s="410"/>
      <c r="AM72" s="320"/>
      <c r="AN72" s="320"/>
      <c r="AO72" s="320"/>
      <c r="AP72" s="320"/>
      <c r="AQ72" s="320"/>
      <c r="AR72" s="320"/>
      <c r="AS72" s="320"/>
      <c r="AT72" s="398" t="str">
        <f t="shared" si="2"/>
        <v/>
      </c>
      <c r="AU72" s="319" t="str">
        <f t="shared" si="1"/>
        <v>6.14</v>
      </c>
      <c r="AV72" s="411"/>
      <c r="AW72" s="398" t="str">
        <f ca="1">IF(OR(AND(Setup_Flag=1,AV72="",$C72=""),AND(Setup_Flag=1,AV72="Y",$C72="",All_Filters="Yes",$FE72="Hide")),FALSE,"")</f>
        <v/>
      </c>
      <c r="AX72" s="411"/>
      <c r="AY72" s="398" t="str">
        <f ca="1">IF(OR(AND(MR2_Flag=1,AX72="",$C72=""),AND(MR2_Flag=1,AX72="Y",$C72="",All_Filters="Yes",$FE72="Hide")),FALSE,"")</f>
        <v/>
      </c>
      <c r="AZ72" s="411"/>
      <c r="BA72" s="398" t="str">
        <f ca="1">IF(OR(AND(DP_Flag=1,AZ72="",$C72=""),AND(DP_Flag=1,AZ72="Y",$C72="",All_Filters="Yes",$FE72="Hide")),FALSE,"")</f>
        <v/>
      </c>
      <c r="BB72" s="411"/>
      <c r="BC72" s="398" t="str">
        <f ca="1">IF(OR(AND(SS_Flag=1,BB72="",$C72=""),AND(SS_Flag=1,BB72="Y",$C72="",All_Filters="Yes",$FE72="Hide")),FALSE,"")</f>
        <v/>
      </c>
      <c r="BD72" s="411"/>
      <c r="BE72" s="398" t="str">
        <f ca="1">IF(OR(AND(SP_Flag=1,BD72="",$C72=""),AND(SP_Flag=1,BD72="Y",$C72="",All_Filters="Yes",$FE72="Hide")),FALSE,"")</f>
        <v/>
      </c>
      <c r="BF72" s="411"/>
      <c r="BG72" s="398" t="str">
        <f ca="1">IF(OR(AND(FM_Flag=1,BF72="",$C72=""),AND(FM_Flag=1,BF72="Y",$C72="",All_Filters="Yes",$FE72="Hide")),FALSE,"")</f>
        <v/>
      </c>
      <c r="BH72" s="320"/>
      <c r="BI72" s="268"/>
      <c r="BJ72" s="427" t="s">
        <v>675</v>
      </c>
      <c r="BK72" s="427" t="s">
        <v>675</v>
      </c>
      <c r="BL72" s="427" t="s">
        <v>675</v>
      </c>
      <c r="BM72" s="427" t="s">
        <v>675</v>
      </c>
      <c r="BN72" s="427" t="s">
        <v>675</v>
      </c>
      <c r="BO72" s="427" t="s">
        <v>675</v>
      </c>
      <c r="BP72" s="428" t="str">
        <f ca="1">IF(OR(BI$16=0,BR$16&lt;&gt;0),"",IF(OFFSET(BI72,0,BI$16)="Y",1,IF(OFFSET(BI72,0,BI$16)="N",0,"")))</f>
        <v/>
      </c>
      <c r="BQ72" s="337"/>
      <c r="BR72" s="268"/>
      <c r="BS72" s="429" t="e">
        <v>#N/A</v>
      </c>
      <c r="BT72" s="429" t="e">
        <v>#N/A</v>
      </c>
      <c r="BU72" s="429" t="e">
        <v>#N/A</v>
      </c>
      <c r="BV72" s="429" t="e">
        <v>#N/A</v>
      </c>
      <c r="BW72" s="429" t="e">
        <v>#N/A</v>
      </c>
      <c r="BX72" s="429" t="e">
        <v>#N/A</v>
      </c>
      <c r="BY72" s="429" t="e">
        <v>#N/A</v>
      </c>
      <c r="BZ72" s="429" t="e">
        <v>#N/A</v>
      </c>
      <c r="CA72" s="429" t="e">
        <v>#N/A</v>
      </c>
      <c r="CB72" s="429" t="e">
        <v>#N/A</v>
      </c>
      <c r="CC72" s="429" t="e">
        <v>#N/A</v>
      </c>
      <c r="CD72" s="429" t="e">
        <v>#N/A</v>
      </c>
      <c r="CE72" s="429" t="e">
        <v>#N/A</v>
      </c>
      <c r="CF72" s="429" t="e">
        <v>#N/A</v>
      </c>
      <c r="CG72" s="429" t="e">
        <v>#N/A</v>
      </c>
      <c r="CH72" s="429" t="e">
        <v>#N/A</v>
      </c>
      <c r="CI72" s="429" t="e">
        <v>#N/A</v>
      </c>
      <c r="CJ72" s="429" t="e">
        <v>#N/A</v>
      </c>
      <c r="CK72" s="429" t="e">
        <v>#N/A</v>
      </c>
      <c r="CL72" s="428" t="str">
        <f ca="1">IF(BR$16=0,"",IF(OFFSET(BR72,0,BR$16)="Y",1,IF(OFFSET(BR72,0,BR$16)="N",0,"")))</f>
        <v/>
      </c>
      <c r="CM72" s="337"/>
      <c r="CN72" s="268"/>
      <c r="CO72" s="429" t="e">
        <v>#N/A</v>
      </c>
      <c r="CP72" s="429" t="e">
        <v>#N/A</v>
      </c>
      <c r="CQ72" s="429" t="e">
        <v>#N/A</v>
      </c>
      <c r="CR72" s="429" t="e">
        <v>#N/A</v>
      </c>
      <c r="CS72" s="427" t="s">
        <v>675</v>
      </c>
      <c r="CT72" s="428" t="str">
        <f ca="1">IF(OR(CN$16=0,CV$16&lt;&gt;0),"",IF(CV$16=1,0,IF(OFFSET(CN72,0,CN$16)="Y",1,IF(OFFSET(CN72,0,CN$16)="N",0,""))))</f>
        <v/>
      </c>
      <c r="CV72" s="268"/>
      <c r="CW72" s="429" t="e">
        <v>#N/A</v>
      </c>
      <c r="CX72" s="429" t="e">
        <v>#N/A</v>
      </c>
      <c r="CY72" s="429" t="e">
        <v>#N/A</v>
      </c>
      <c r="CZ72" s="429" t="e">
        <v>#N/A</v>
      </c>
      <c r="DA72" s="429" t="e">
        <v>#N/A</v>
      </c>
      <c r="DB72" s="429" t="e">
        <v>#N/A</v>
      </c>
      <c r="DC72" s="429" t="e">
        <v>#N/A</v>
      </c>
      <c r="DD72" s="429" t="e">
        <v>#N/A</v>
      </c>
      <c r="DE72" s="429" t="e">
        <v>#N/A</v>
      </c>
      <c r="DF72" s="428" t="str">
        <f>IF(CV$16=0,"",IF(OR(AND(CW$16=1,CW72="Y"),AND(CX$16=1,CX72="Y"),AND(CY$16=1,CY72="Y"),AND(CZ$16=1,CZ72="Y"),AND(DA$16=1,DA72="Y"),AND(DB$16=1,DB72="Y"),AND(DC$16=1,DC72="Y"),AND(DD$16=1,DD72="Y"),AND(DE$16=1,DE72="Y")),1,IF(OR(AND(CW$16=1,CW72="N"),AND(CX$16=1,CX72="N"),AND(CY$16=1,CY72="N"),AND(CZ$16=1,CZ72="N"),AND(DA$16=1,DA72="N"),AND(DB$16=1,DB72="N"),AND(DC$16=1,DC72="N"),AND(DD$16=1,DD72="N"),AND(DE$16=1,DE72="N")),0,"")))</f>
        <v/>
      </c>
      <c r="DH72" s="268"/>
      <c r="DI72" s="429" t="e">
        <v>#N/A</v>
      </c>
      <c r="DJ72" s="429" t="e">
        <v>#N/A</v>
      </c>
      <c r="DK72" s="428" t="str">
        <f ca="1">IF(DH$16=0,"",IF(OFFSET(DH72,0,DH$16)="Y",1,IF(OFFSET(DH72,0,DH$16)="N",0,"")))</f>
        <v/>
      </c>
      <c r="DM72" s="268"/>
      <c r="DN72" s="429" t="e">
        <v>#N/A</v>
      </c>
      <c r="DO72" s="429" t="e">
        <v>#N/A</v>
      </c>
      <c r="DP72" s="428" t="str">
        <f ca="1">IF(DM$16=0,"",IF(OFFSET(DM72,0,DM$16)="Y",1,IF(OFFSET(DM72,0,DM$16)="N",0,"")))</f>
        <v/>
      </c>
      <c r="DR72" s="268"/>
      <c r="DS72" s="430" t="e">
        <v>#N/A</v>
      </c>
      <c r="DT72" s="431"/>
      <c r="DU72" s="428" t="str">
        <f ca="1">IF(DR$16=0,"",IF(AND(OFFSET(DR72,0,1)="Y",DS$16="Yes"),1,IF(OFFSET(DR72,0,1)="N",1,0)))</f>
        <v/>
      </c>
      <c r="DW72" s="268"/>
      <c r="DX72" s="430" t="e">
        <v>#N/A</v>
      </c>
      <c r="DY72" s="431"/>
      <c r="DZ72" s="428" t="str">
        <f ca="1">IF(DW$16=0,"",IF(AND(OFFSET(DW72,0,1)="Y",DX$16="Yes"),1,IF(OFFSET(DW72,0,1)="N",1,0)))</f>
        <v/>
      </c>
      <c r="EB72" s="268"/>
      <c r="EC72" s="430" t="e">
        <v>#N/A</v>
      </c>
      <c r="ED72" s="431"/>
      <c r="EE72" s="428" t="str">
        <f ca="1">IF(EB$16=0,"",IF(AND(OFFSET(EB72,0,1)="Y",EC$16="Yes"),1,IF(OFFSET(EB72,0,1)="N",1,0)))</f>
        <v/>
      </c>
      <c r="EG72" s="268"/>
      <c r="EH72" s="430" t="e">
        <v>#N/A</v>
      </c>
      <c r="EI72" s="431"/>
      <c r="EJ72" s="428" t="str">
        <f ca="1">IF(EG$16=0,"",IF(AND(OFFSET(EG72,0,1)="Y",EH$16="Yes"),1,IF(OFFSET(EG72,0,1)="N",1,0)))</f>
        <v/>
      </c>
      <c r="EL72" s="268"/>
      <c r="EM72" s="430" t="e">
        <v>#N/A</v>
      </c>
      <c r="EN72" s="431"/>
      <c r="EO72" s="428" t="str">
        <f ca="1">IF(EL$16=0,"",IF(AND(OFFSET(EL72,0,1)="Y",EM$16="Yes"),1,IF(OFFSET(EL72,0,1)="N",1,0)))</f>
        <v/>
      </c>
      <c r="EP72" s="271"/>
      <c r="EQ72" s="516" t="str">
        <f ca="1">BP72</f>
        <v/>
      </c>
      <c r="ER72" s="516" t="str">
        <f t="shared" ref="ER72" ca="1" si="185">CL72</f>
        <v/>
      </c>
      <c r="ES72" s="516" t="str">
        <f t="shared" ref="ES72" ca="1" si="186">CT72</f>
        <v/>
      </c>
      <c r="ET72" s="516" t="str">
        <f t="shared" ref="ET72" si="187">DF72</f>
        <v/>
      </c>
      <c r="EU72" s="516" t="str">
        <f t="shared" ref="EU72" ca="1" si="188">DK72</f>
        <v/>
      </c>
      <c r="EV72" s="516" t="str">
        <f t="shared" ref="EV72" ca="1" si="189">DP72</f>
        <v/>
      </c>
      <c r="EW72" s="516" t="str">
        <f t="shared" ref="EW72" ca="1" si="190">DU72</f>
        <v/>
      </c>
      <c r="EX72" s="516" t="str">
        <f t="shared" ref="EX72" ca="1" si="191">DZ72</f>
        <v/>
      </c>
      <c r="EY72" s="516" t="str">
        <f t="shared" ref="EY72" ca="1" si="192">EE72</f>
        <v/>
      </c>
      <c r="EZ72" s="516" t="str">
        <f t="shared" ref="EZ72" ca="1" si="193">EJ72</f>
        <v/>
      </c>
      <c r="FA72" s="516" t="str">
        <f t="shared" ref="FA72" ca="1" si="194">EO72</f>
        <v/>
      </c>
      <c r="FC72" s="516">
        <f t="shared" ref="FC72" ca="1" si="195">COUNTA(EQ72:FA72)-COUNTBLANK(EQ72:FA72)</f>
        <v>0</v>
      </c>
      <c r="FD72" s="280">
        <f t="shared" ref="FD72" ca="1" si="196">SUM(EQ72:FA72)</f>
        <v>0</v>
      </c>
      <c r="FE72" s="280" t="str">
        <f t="shared" ref="FE72" ca="1" si="197">IF(AND(FC72=FD72,FD72&gt;0),"Show","Hide")</f>
        <v>Hide</v>
      </c>
      <c r="FF72" s="322"/>
      <c r="FG72" s="323"/>
      <c r="FH72" s="323"/>
      <c r="FI72" s="323"/>
      <c r="FJ72" s="323"/>
      <c r="FK72" s="323"/>
      <c r="FL72" s="323"/>
    </row>
    <row r="73" spans="1:168" ht="6" customHeight="1" x14ac:dyDescent="0.25">
      <c r="A73" s="326" t="s">
        <v>546</v>
      </c>
      <c r="C73" s="412"/>
      <c r="D73" s="413"/>
      <c r="E73" s="414"/>
      <c r="F73" s="432"/>
      <c r="G73" s="433"/>
      <c r="H73" s="434"/>
      <c r="I73" s="335"/>
      <c r="J73" s="416"/>
      <c r="K73" s="335"/>
      <c r="L73" s="417"/>
      <c r="M73" s="417"/>
      <c r="N73" s="417"/>
      <c r="O73" s="417"/>
      <c r="Q73" s="320"/>
      <c r="AE73" s="368"/>
      <c r="AF73" s="369"/>
      <c r="AG73" s="370" t="b">
        <f>AG72</f>
        <v>1</v>
      </c>
      <c r="AH73" s="370"/>
      <c r="AI73" s="395"/>
      <c r="AJ73" s="396"/>
      <c r="AK73" s="396"/>
      <c r="AL73" s="397"/>
      <c r="AM73" s="320"/>
      <c r="AN73" s="320"/>
      <c r="AO73" s="320"/>
      <c r="AP73" s="320"/>
      <c r="AQ73" s="320"/>
      <c r="AR73" s="320"/>
      <c r="AS73" s="320"/>
      <c r="AT73" s="398" t="str">
        <f t="shared" si="2"/>
        <v/>
      </c>
      <c r="AU73" s="319" t="str">
        <f t="shared" si="1"/>
        <v/>
      </c>
      <c r="AV73" s="399"/>
      <c r="AW73" s="398" t="str">
        <f ca="1">AW72</f>
        <v/>
      </c>
      <c r="AX73" s="399"/>
      <c r="AY73" s="398" t="str">
        <f ca="1">AY72</f>
        <v/>
      </c>
      <c r="AZ73" s="399"/>
      <c r="BA73" s="398" t="str">
        <f ca="1">BA72</f>
        <v/>
      </c>
      <c r="BB73" s="399"/>
      <c r="BC73" s="398" t="str">
        <f ca="1">BC72</f>
        <v/>
      </c>
      <c r="BD73" s="399"/>
      <c r="BE73" s="398" t="str">
        <f ca="1">BE72</f>
        <v/>
      </c>
      <c r="BF73" s="399"/>
      <c r="BG73" s="398" t="str">
        <f ca="1">BG72</f>
        <v/>
      </c>
      <c r="BH73" s="320"/>
      <c r="FE73" s="341" t="str">
        <f ca="1">FE72</f>
        <v>Hide</v>
      </c>
      <c r="FF73" s="322"/>
      <c r="FG73" s="323"/>
      <c r="FH73" s="323"/>
      <c r="FI73" s="323"/>
      <c r="FJ73" s="323"/>
      <c r="FK73" s="323"/>
      <c r="FL73" s="323"/>
    </row>
    <row r="74" spans="1:168" ht="6" customHeight="1" x14ac:dyDescent="0.25">
      <c r="A74" s="326" t="s">
        <v>546</v>
      </c>
      <c r="C74" s="389"/>
      <c r="D74" s="325"/>
      <c r="E74" s="390"/>
      <c r="F74" s="362"/>
      <c r="G74" s="418"/>
      <c r="H74" s="419"/>
      <c r="I74" s="340"/>
      <c r="J74" s="392"/>
      <c r="K74" s="340"/>
      <c r="L74" s="393"/>
      <c r="M74" s="393"/>
      <c r="N74" s="393"/>
      <c r="O74" s="393"/>
      <c r="Q74" s="320"/>
      <c r="AE74" s="368"/>
      <c r="AF74" s="369"/>
      <c r="AG74" s="394" t="b">
        <f>AG75</f>
        <v>1</v>
      </c>
      <c r="AH74" s="394"/>
      <c r="AI74" s="395"/>
      <c r="AJ74" s="396"/>
      <c r="AK74" s="396"/>
      <c r="AL74" s="397"/>
      <c r="AM74" s="320"/>
      <c r="AN74" s="320"/>
      <c r="AO74" s="320"/>
      <c r="AP74" s="320"/>
      <c r="AQ74" s="320"/>
      <c r="AR74" s="320"/>
      <c r="AS74" s="320"/>
      <c r="AT74" s="398" t="str">
        <f t="shared" si="2"/>
        <v/>
      </c>
      <c r="AU74" s="319" t="str">
        <f t="shared" si="1"/>
        <v/>
      </c>
      <c r="AV74" s="399"/>
      <c r="AW74" s="398" t="str">
        <f ca="1">AW75</f>
        <v/>
      </c>
      <c r="AX74" s="399"/>
      <c r="AY74" s="398" t="str">
        <f ca="1">AY75</f>
        <v/>
      </c>
      <c r="AZ74" s="399"/>
      <c r="BA74" s="398" t="str">
        <f ca="1">BA75</f>
        <v/>
      </c>
      <c r="BB74" s="399"/>
      <c r="BC74" s="398" t="str">
        <f ca="1">BC75</f>
        <v/>
      </c>
      <c r="BD74" s="399"/>
      <c r="BE74" s="398" t="str">
        <f ca="1">BE75</f>
        <v/>
      </c>
      <c r="BF74" s="399"/>
      <c r="BG74" s="398" t="str">
        <f ca="1">BG75</f>
        <v/>
      </c>
      <c r="BH74" s="320"/>
      <c r="FE74" s="341" t="str">
        <f ca="1">FE75</f>
        <v>Hide</v>
      </c>
      <c r="FF74" s="322"/>
      <c r="FG74" s="323"/>
      <c r="FH74" s="323"/>
      <c r="FI74" s="323"/>
      <c r="FJ74" s="323"/>
      <c r="FK74" s="323"/>
      <c r="FL74" s="323"/>
    </row>
    <row r="75" spans="1:168" ht="26.4" x14ac:dyDescent="0.25">
      <c r="A75" s="326" t="s">
        <v>546</v>
      </c>
      <c r="C75" s="400" t="s">
        <v>558</v>
      </c>
      <c r="D75" s="420" t="str">
        <f>"6." &amp; AI75</f>
        <v>6.15</v>
      </c>
      <c r="E75" s="402" t="s">
        <v>871</v>
      </c>
      <c r="F75" s="422"/>
      <c r="G75" s="423" t="s">
        <v>203</v>
      </c>
      <c r="H75" s="424"/>
      <c r="I75" s="425" t="s">
        <v>216</v>
      </c>
      <c r="J75" s="426"/>
      <c r="K75" s="340"/>
      <c r="L75" s="405"/>
      <c r="M75" s="405"/>
      <c r="N75" s="405"/>
      <c r="O75" s="405"/>
      <c r="Q75" s="320"/>
      <c r="R75" s="406"/>
      <c r="S75" s="406"/>
      <c r="T75" s="406"/>
      <c r="U75" s="406"/>
      <c r="AE75" s="368" t="b">
        <f>IF(F75=CHAR(80),TRUE,FALSE)</f>
        <v>0</v>
      </c>
      <c r="AF75" s="369" t="b">
        <f>IF(H75=CHAR(80),TRUE,FALSE)</f>
        <v>0</v>
      </c>
      <c r="AG75" s="370" t="b">
        <f>IF(OR(C75=CHAR(80),C75="."),TRUE,FALSE)</f>
        <v>1</v>
      </c>
      <c r="AH75" s="407">
        <v>0</v>
      </c>
      <c r="AI75" s="408">
        <v>15</v>
      </c>
      <c r="AJ75" s="409"/>
      <c r="AK75" s="409" t="b">
        <v>1</v>
      </c>
      <c r="AL75" s="410"/>
      <c r="AM75" s="320"/>
      <c r="AN75" s="320"/>
      <c r="AO75" s="320"/>
      <c r="AP75" s="320"/>
      <c r="AQ75" s="320"/>
      <c r="AR75" s="320"/>
      <c r="AS75" s="320"/>
      <c r="AT75" s="398" t="str">
        <f t="shared" si="2"/>
        <v/>
      </c>
      <c r="AU75" s="319" t="str">
        <f t="shared" si="1"/>
        <v>6.15</v>
      </c>
      <c r="AV75" s="411"/>
      <c r="AW75" s="398" t="str">
        <f ca="1">IF(OR(AND(Setup_Flag=1,AV75="",$C75=""),AND(Setup_Flag=1,AV75="Y",$C75="",All_Filters="Yes",$FE75="Hide")),FALSE,"")</f>
        <v/>
      </c>
      <c r="AX75" s="411"/>
      <c r="AY75" s="398" t="str">
        <f ca="1">IF(OR(AND(MR2_Flag=1,AX75="",$C75=""),AND(MR2_Flag=1,AX75="Y",$C75="",All_Filters="Yes",$FE75="Hide")),FALSE,"")</f>
        <v/>
      </c>
      <c r="AZ75" s="411"/>
      <c r="BA75" s="398" t="str">
        <f ca="1">IF(OR(AND(DP_Flag=1,AZ75="",$C75=""),AND(DP_Flag=1,AZ75="Y",$C75="",All_Filters="Yes",$FE75="Hide")),FALSE,"")</f>
        <v/>
      </c>
      <c r="BB75" s="411"/>
      <c r="BC75" s="398" t="str">
        <f ca="1">IF(OR(AND(SS_Flag=1,BB75="",$C75=""),AND(SS_Flag=1,BB75="Y",$C75="",All_Filters="Yes",$FE75="Hide")),FALSE,"")</f>
        <v/>
      </c>
      <c r="BD75" s="411"/>
      <c r="BE75" s="398" t="str">
        <f ca="1">IF(OR(AND(SP_Flag=1,BD75="",$C75=""),AND(SP_Flag=1,BD75="Y",$C75="",All_Filters="Yes",$FE75="Hide")),FALSE,"")</f>
        <v/>
      </c>
      <c r="BF75" s="411"/>
      <c r="BG75" s="398" t="str">
        <f ca="1">IF(OR(AND(FM_Flag=1,BF75="",$C75=""),AND(FM_Flag=1,BF75="Y",$C75="",All_Filters="Yes",$FE75="Hide")),FALSE,"")</f>
        <v/>
      </c>
      <c r="BH75" s="320"/>
      <c r="BI75" s="268"/>
      <c r="BJ75" s="427" t="s">
        <v>675</v>
      </c>
      <c r="BK75" s="427" t="s">
        <v>675</v>
      </c>
      <c r="BL75" s="427" t="s">
        <v>675</v>
      </c>
      <c r="BM75" s="427" t="s">
        <v>675</v>
      </c>
      <c r="BN75" s="427" t="s">
        <v>675</v>
      </c>
      <c r="BO75" s="427" t="s">
        <v>675</v>
      </c>
      <c r="BP75" s="428" t="str">
        <f ca="1">IF(OR(BI$16=0,BR$16&lt;&gt;0),"",IF(OFFSET(BI75,0,BI$16)="Y",1,IF(OFFSET(BI75,0,BI$16)="N",0,"")))</f>
        <v/>
      </c>
      <c r="BQ75" s="337"/>
      <c r="BR75" s="268"/>
      <c r="BS75" s="429" t="e">
        <v>#N/A</v>
      </c>
      <c r="BT75" s="429" t="e">
        <v>#N/A</v>
      </c>
      <c r="BU75" s="429" t="e">
        <v>#N/A</v>
      </c>
      <c r="BV75" s="429" t="e">
        <v>#N/A</v>
      </c>
      <c r="BW75" s="429" t="e">
        <v>#N/A</v>
      </c>
      <c r="BX75" s="429" t="e">
        <v>#N/A</v>
      </c>
      <c r="BY75" s="429" t="e">
        <v>#N/A</v>
      </c>
      <c r="BZ75" s="429" t="e">
        <v>#N/A</v>
      </c>
      <c r="CA75" s="429" t="e">
        <v>#N/A</v>
      </c>
      <c r="CB75" s="429" t="e">
        <v>#N/A</v>
      </c>
      <c r="CC75" s="429" t="e">
        <v>#N/A</v>
      </c>
      <c r="CD75" s="429" t="e">
        <v>#N/A</v>
      </c>
      <c r="CE75" s="429" t="e">
        <v>#N/A</v>
      </c>
      <c r="CF75" s="429" t="e">
        <v>#N/A</v>
      </c>
      <c r="CG75" s="429" t="e">
        <v>#N/A</v>
      </c>
      <c r="CH75" s="429" t="e">
        <v>#N/A</v>
      </c>
      <c r="CI75" s="429" t="e">
        <v>#N/A</v>
      </c>
      <c r="CJ75" s="429" t="e">
        <v>#N/A</v>
      </c>
      <c r="CK75" s="429" t="e">
        <v>#N/A</v>
      </c>
      <c r="CL75" s="428" t="str">
        <f ca="1">IF(BR$16=0,"",IF(OFFSET(BR75,0,BR$16)="Y",1,IF(OFFSET(BR75,0,BR$16)="N",0,"")))</f>
        <v/>
      </c>
      <c r="CM75" s="337"/>
      <c r="CN75" s="268"/>
      <c r="CO75" s="429" t="e">
        <v>#N/A</v>
      </c>
      <c r="CP75" s="429" t="e">
        <v>#N/A</v>
      </c>
      <c r="CQ75" s="429" t="e">
        <v>#N/A</v>
      </c>
      <c r="CR75" s="429" t="e">
        <v>#N/A</v>
      </c>
      <c r="CS75" s="427" t="s">
        <v>675</v>
      </c>
      <c r="CT75" s="428" t="str">
        <f ca="1">IF(OR(CN$16=0,CV$16&lt;&gt;0),"",IF(CV$16=1,0,IF(OFFSET(CN75,0,CN$16)="Y",1,IF(OFFSET(CN75,0,CN$16)="N",0,""))))</f>
        <v/>
      </c>
      <c r="CV75" s="268"/>
      <c r="CW75" s="429" t="e">
        <v>#N/A</v>
      </c>
      <c r="CX75" s="429" t="e">
        <v>#N/A</v>
      </c>
      <c r="CY75" s="429" t="e">
        <v>#N/A</v>
      </c>
      <c r="CZ75" s="429" t="e">
        <v>#N/A</v>
      </c>
      <c r="DA75" s="429" t="e">
        <v>#N/A</v>
      </c>
      <c r="DB75" s="429" t="e">
        <v>#N/A</v>
      </c>
      <c r="DC75" s="429" t="e">
        <v>#N/A</v>
      </c>
      <c r="DD75" s="429" t="e">
        <v>#N/A</v>
      </c>
      <c r="DE75" s="429" t="e">
        <v>#N/A</v>
      </c>
      <c r="DF75" s="428" t="str">
        <f>IF(CV$16=0,"",IF(OR(AND(CW$16=1,CW75="Y"),AND(CX$16=1,CX75="Y"),AND(CY$16=1,CY75="Y"),AND(CZ$16=1,CZ75="Y"),AND(DA$16=1,DA75="Y"),AND(DB$16=1,DB75="Y"),AND(DC$16=1,DC75="Y"),AND(DD$16=1,DD75="Y"),AND(DE$16=1,DE75="Y")),1,IF(OR(AND(CW$16=1,CW75="N"),AND(CX$16=1,CX75="N"),AND(CY$16=1,CY75="N"),AND(CZ$16=1,CZ75="N"),AND(DA$16=1,DA75="N"),AND(DB$16=1,DB75="N"),AND(DC$16=1,DC75="N"),AND(DD$16=1,DD75="N"),AND(DE$16=1,DE75="N")),0,"")))</f>
        <v/>
      </c>
      <c r="DH75" s="268"/>
      <c r="DI75" s="429" t="e">
        <v>#N/A</v>
      </c>
      <c r="DJ75" s="429" t="e">
        <v>#N/A</v>
      </c>
      <c r="DK75" s="428" t="str">
        <f ca="1">IF(DH$16=0,"",IF(OFFSET(DH75,0,DH$16)="Y",1,IF(OFFSET(DH75,0,DH$16)="N",0,"")))</f>
        <v/>
      </c>
      <c r="DM75" s="268"/>
      <c r="DN75" s="429" t="e">
        <v>#N/A</v>
      </c>
      <c r="DO75" s="429" t="e">
        <v>#N/A</v>
      </c>
      <c r="DP75" s="428" t="str">
        <f ca="1">IF(DM$16=0,"",IF(OFFSET(DM75,0,DM$16)="Y",1,IF(OFFSET(DM75,0,DM$16)="N",0,"")))</f>
        <v/>
      </c>
      <c r="DR75" s="268"/>
      <c r="DS75" s="430" t="e">
        <v>#N/A</v>
      </c>
      <c r="DT75" s="431"/>
      <c r="DU75" s="428" t="str">
        <f ca="1">IF(DR$16=0,"",IF(AND(OFFSET(DR75,0,1)="Y",DS$16="Yes"),1,IF(OFFSET(DR75,0,1)="N",1,0)))</f>
        <v/>
      </c>
      <c r="DW75" s="268"/>
      <c r="DX75" s="430" t="e">
        <v>#N/A</v>
      </c>
      <c r="DY75" s="431"/>
      <c r="DZ75" s="428" t="str">
        <f ca="1">IF(DW$16=0,"",IF(AND(OFFSET(DW75,0,1)="Y",DX$16="Yes"),1,IF(OFFSET(DW75,0,1)="N",1,0)))</f>
        <v/>
      </c>
      <c r="EB75" s="268"/>
      <c r="EC75" s="430" t="e">
        <v>#N/A</v>
      </c>
      <c r="ED75" s="431"/>
      <c r="EE75" s="428" t="str">
        <f ca="1">IF(EB$16=0,"",IF(AND(OFFSET(EB75,0,1)="Y",EC$16="Yes"),1,IF(OFFSET(EB75,0,1)="N",1,0)))</f>
        <v/>
      </c>
      <c r="EG75" s="268"/>
      <c r="EH75" s="430" t="e">
        <v>#N/A</v>
      </c>
      <c r="EI75" s="431"/>
      <c r="EJ75" s="428" t="str">
        <f ca="1">IF(EG$16=0,"",IF(AND(OFFSET(EG75,0,1)="Y",EH$16="Yes"),1,IF(OFFSET(EG75,0,1)="N",1,0)))</f>
        <v/>
      </c>
      <c r="EL75" s="268"/>
      <c r="EM75" s="430" t="e">
        <v>#N/A</v>
      </c>
      <c r="EN75" s="431"/>
      <c r="EO75" s="428" t="str">
        <f ca="1">IF(EL$16=0,"",IF(AND(OFFSET(EL75,0,1)="Y",EM$16="Yes"),1,IF(OFFSET(EL75,0,1)="N",1,0)))</f>
        <v/>
      </c>
      <c r="EP75" s="271"/>
      <c r="EQ75" s="516" t="str">
        <f ca="1">BP75</f>
        <v/>
      </c>
      <c r="ER75" s="516" t="str">
        <f t="shared" ref="ER75" ca="1" si="198">CL75</f>
        <v/>
      </c>
      <c r="ES75" s="516" t="str">
        <f t="shared" ref="ES75" ca="1" si="199">CT75</f>
        <v/>
      </c>
      <c r="ET75" s="516" t="str">
        <f t="shared" ref="ET75" si="200">DF75</f>
        <v/>
      </c>
      <c r="EU75" s="516" t="str">
        <f t="shared" ref="EU75" ca="1" si="201">DK75</f>
        <v/>
      </c>
      <c r="EV75" s="516" t="str">
        <f t="shared" ref="EV75" ca="1" si="202">DP75</f>
        <v/>
      </c>
      <c r="EW75" s="516" t="str">
        <f t="shared" ref="EW75" ca="1" si="203">DU75</f>
        <v/>
      </c>
      <c r="EX75" s="516" t="str">
        <f t="shared" ref="EX75" ca="1" si="204">DZ75</f>
        <v/>
      </c>
      <c r="EY75" s="516" t="str">
        <f t="shared" ref="EY75" ca="1" si="205">EE75</f>
        <v/>
      </c>
      <c r="EZ75" s="516" t="str">
        <f t="shared" ref="EZ75" ca="1" si="206">EJ75</f>
        <v/>
      </c>
      <c r="FA75" s="516" t="str">
        <f t="shared" ref="FA75" ca="1" si="207">EO75</f>
        <v/>
      </c>
      <c r="FC75" s="516">
        <f t="shared" ref="FC75" ca="1" si="208">COUNTA(EQ75:FA75)-COUNTBLANK(EQ75:FA75)</f>
        <v>0</v>
      </c>
      <c r="FD75" s="280">
        <f t="shared" ref="FD75" ca="1" si="209">SUM(EQ75:FA75)</f>
        <v>0</v>
      </c>
      <c r="FE75" s="280" t="str">
        <f t="shared" ref="FE75" ca="1" si="210">IF(AND(FC75=FD75,FD75&gt;0),"Show","Hide")</f>
        <v>Hide</v>
      </c>
      <c r="FF75" s="322"/>
      <c r="FG75" s="323"/>
      <c r="FH75" s="323"/>
      <c r="FI75" s="323"/>
      <c r="FJ75" s="323"/>
      <c r="FK75" s="323"/>
      <c r="FL75" s="323"/>
    </row>
    <row r="76" spans="1:168" ht="6" customHeight="1" x14ac:dyDescent="0.25">
      <c r="A76" s="326" t="s">
        <v>546</v>
      </c>
      <c r="C76" s="412"/>
      <c r="D76" s="413"/>
      <c r="E76" s="414"/>
      <c r="F76" s="432"/>
      <c r="G76" s="433"/>
      <c r="H76" s="434"/>
      <c r="I76" s="335"/>
      <c r="J76" s="416"/>
      <c r="K76" s="335"/>
      <c r="L76" s="417"/>
      <c r="M76" s="417"/>
      <c r="N76" s="417"/>
      <c r="O76" s="417"/>
      <c r="Q76" s="320"/>
      <c r="AE76" s="368"/>
      <c r="AF76" s="369"/>
      <c r="AG76" s="370" t="b">
        <f>AG75</f>
        <v>1</v>
      </c>
      <c r="AH76" s="370"/>
      <c r="AI76" s="395"/>
      <c r="AJ76" s="396"/>
      <c r="AK76" s="396"/>
      <c r="AL76" s="397"/>
      <c r="AM76" s="320"/>
      <c r="AN76" s="320"/>
      <c r="AO76" s="320"/>
      <c r="AP76" s="320"/>
      <c r="AQ76" s="320"/>
      <c r="AR76" s="320"/>
      <c r="AS76" s="320"/>
      <c r="AT76" s="398" t="str">
        <f t="shared" si="2"/>
        <v/>
      </c>
      <c r="AU76" s="319" t="str">
        <f t="shared" si="1"/>
        <v/>
      </c>
      <c r="AV76" s="399"/>
      <c r="AW76" s="398" t="str">
        <f ca="1">AW75</f>
        <v/>
      </c>
      <c r="AX76" s="399"/>
      <c r="AY76" s="398" t="str">
        <f ca="1">AY75</f>
        <v/>
      </c>
      <c r="AZ76" s="399"/>
      <c r="BA76" s="398" t="str">
        <f ca="1">BA75</f>
        <v/>
      </c>
      <c r="BB76" s="399"/>
      <c r="BC76" s="398" t="str">
        <f ca="1">BC75</f>
        <v/>
      </c>
      <c r="BD76" s="399"/>
      <c r="BE76" s="398" t="str">
        <f ca="1">BE75</f>
        <v/>
      </c>
      <c r="BF76" s="399"/>
      <c r="BG76" s="398" t="str">
        <f ca="1">BG75</f>
        <v/>
      </c>
      <c r="BH76" s="320"/>
      <c r="FE76" s="341" t="str">
        <f ca="1">FE75</f>
        <v>Hide</v>
      </c>
      <c r="FF76" s="322"/>
      <c r="FG76" s="323"/>
      <c r="FH76" s="323"/>
      <c r="FI76" s="323"/>
      <c r="FJ76" s="323"/>
      <c r="FK76" s="323"/>
      <c r="FL76" s="323"/>
    </row>
    <row r="77" spans="1:168" ht="6" customHeight="1" x14ac:dyDescent="0.25">
      <c r="A77" s="326" t="s">
        <v>546</v>
      </c>
      <c r="C77" s="389"/>
      <c r="D77" s="325"/>
      <c r="E77" s="390"/>
      <c r="F77" s="625"/>
      <c r="G77" s="626"/>
      <c r="H77" s="626"/>
      <c r="I77" s="627"/>
      <c r="J77" s="392"/>
      <c r="K77" s="340"/>
      <c r="L77" s="393"/>
      <c r="M77" s="393"/>
      <c r="N77" s="393"/>
      <c r="O77" s="393"/>
      <c r="Q77" s="320"/>
      <c r="AE77" s="368"/>
      <c r="AF77" s="369"/>
      <c r="AG77" s="394" t="b">
        <f>AG78</f>
        <v>1</v>
      </c>
      <c r="AH77" s="394"/>
      <c r="AI77" s="395"/>
      <c r="AJ77" s="396"/>
      <c r="AK77" s="396"/>
      <c r="AL77" s="397"/>
      <c r="AM77" s="320"/>
      <c r="AN77" s="320"/>
      <c r="AO77" s="320"/>
      <c r="AP77" s="320"/>
      <c r="AQ77" s="320"/>
      <c r="AR77" s="320"/>
      <c r="AS77" s="320"/>
      <c r="AT77" s="398" t="str">
        <f t="shared" si="2"/>
        <v/>
      </c>
      <c r="AU77" s="319" t="str">
        <f t="shared" si="1"/>
        <v/>
      </c>
      <c r="AV77" s="399"/>
      <c r="AW77" s="398" t="str">
        <f ca="1">AW78</f>
        <v/>
      </c>
      <c r="AX77" s="399"/>
      <c r="AY77" s="398" t="str">
        <f ca="1">AY78</f>
        <v/>
      </c>
      <c r="AZ77" s="399"/>
      <c r="BA77" s="398" t="str">
        <f ca="1">BA78</f>
        <v/>
      </c>
      <c r="BB77" s="399"/>
      <c r="BC77" s="398" t="str">
        <f ca="1">BC78</f>
        <v/>
      </c>
      <c r="BD77" s="399"/>
      <c r="BE77" s="398" t="str">
        <f ca="1">BE78</f>
        <v/>
      </c>
      <c r="BF77" s="399"/>
      <c r="BG77" s="398" t="str">
        <f ca="1">BG78</f>
        <v/>
      </c>
      <c r="BH77" s="320"/>
      <c r="FE77" s="341" t="str">
        <f ca="1">FE78</f>
        <v>Hide</v>
      </c>
      <c r="FF77" s="322"/>
      <c r="FG77" s="323"/>
      <c r="FH77" s="323"/>
      <c r="FI77" s="323"/>
      <c r="FJ77" s="323"/>
      <c r="FK77" s="323"/>
      <c r="FL77" s="323"/>
    </row>
    <row r="78" spans="1:168" ht="26.4" x14ac:dyDescent="0.25">
      <c r="A78" s="326" t="s">
        <v>546</v>
      </c>
      <c r="C78" s="400" t="s">
        <v>558</v>
      </c>
      <c r="D78" s="420" t="str">
        <f>"6." &amp; AI78</f>
        <v>6.16</v>
      </c>
      <c r="E78" s="402" t="s">
        <v>872</v>
      </c>
      <c r="F78" s="628" t="s">
        <v>715</v>
      </c>
      <c r="G78" s="629"/>
      <c r="H78" s="629"/>
      <c r="I78" s="630"/>
      <c r="J78" s="426"/>
      <c r="K78" s="340"/>
      <c r="L78" s="405"/>
      <c r="M78" s="405"/>
      <c r="N78" s="405"/>
      <c r="O78" s="405"/>
      <c r="Q78" s="320"/>
      <c r="R78" s="406"/>
      <c r="S78" s="406"/>
      <c r="T78" s="406"/>
      <c r="U78" s="406"/>
      <c r="AE78" s="368" t="b">
        <f>IF(F78=CHAR(80),TRUE,FALSE)</f>
        <v>0</v>
      </c>
      <c r="AF78" s="369" t="b">
        <f>IF(H78=CHAR(80),TRUE,FALSE)</f>
        <v>0</v>
      </c>
      <c r="AG78" s="370" t="b">
        <f>IF(OR(C78=CHAR(80),C78="."),TRUE,FALSE)</f>
        <v>1</v>
      </c>
      <c r="AH78" s="407">
        <v>2</v>
      </c>
      <c r="AI78" s="408">
        <v>16</v>
      </c>
      <c r="AJ78" s="409"/>
      <c r="AK78" s="409" t="b">
        <v>1</v>
      </c>
      <c r="AL78" s="410"/>
      <c r="AM78" s="320"/>
      <c r="AN78" s="320"/>
      <c r="AO78" s="320"/>
      <c r="AP78" s="320"/>
      <c r="AQ78" s="320"/>
      <c r="AR78" s="320"/>
      <c r="AS78" s="320"/>
      <c r="AT78" s="398" t="str">
        <f t="shared" si="2"/>
        <v/>
      </c>
      <c r="AU78" s="319" t="str">
        <f t="shared" si="1"/>
        <v>6.16</v>
      </c>
      <c r="AV78" s="411"/>
      <c r="AW78" s="398" t="str">
        <f ca="1">IF(OR(AND(Setup_Flag=1,AV78="",$C78=""),AND(Setup_Flag=1,AV78="Y",$C78="",All_Filters="Yes",$FE78="Hide")),FALSE,"")</f>
        <v/>
      </c>
      <c r="AX78" s="411"/>
      <c r="AY78" s="398" t="str">
        <f ca="1">IF(OR(AND(MR2_Flag=1,AX78="",$C78=""),AND(MR2_Flag=1,AX78="Y",$C78="",All_Filters="Yes",$FE78="Hide")),FALSE,"")</f>
        <v/>
      </c>
      <c r="AZ78" s="411"/>
      <c r="BA78" s="398" t="str">
        <f ca="1">IF(OR(AND(DP_Flag=1,AZ78="",$C78=""),AND(DP_Flag=1,AZ78="Y",$C78="",All_Filters="Yes",$FE78="Hide")),FALSE,"")</f>
        <v/>
      </c>
      <c r="BB78" s="411"/>
      <c r="BC78" s="398" t="str">
        <f ca="1">IF(OR(AND(SS_Flag=1,BB78="",$C78=""),AND(SS_Flag=1,BB78="Y",$C78="",All_Filters="Yes",$FE78="Hide")),FALSE,"")</f>
        <v/>
      </c>
      <c r="BD78" s="411"/>
      <c r="BE78" s="398" t="str">
        <f ca="1">IF(OR(AND(SP_Flag=1,BD78="",$C78=""),AND(SP_Flag=1,BD78="Y",$C78="",All_Filters="Yes",$FE78="Hide")),FALSE,"")</f>
        <v/>
      </c>
      <c r="BF78" s="411"/>
      <c r="BG78" s="398" t="str">
        <f ca="1">IF(OR(AND(FM_Flag=1,BF78="",$C78=""),AND(FM_Flag=1,BF78="Y",$C78="",All_Filters="Yes",$FE78="Hide")),FALSE,"")</f>
        <v/>
      </c>
      <c r="BH78" s="320"/>
      <c r="BI78" s="268"/>
      <c r="BJ78" s="427" t="s">
        <v>675</v>
      </c>
      <c r="BK78" s="427" t="s">
        <v>675</v>
      </c>
      <c r="BL78" s="427" t="s">
        <v>675</v>
      </c>
      <c r="BM78" s="427" t="s">
        <v>675</v>
      </c>
      <c r="BN78" s="427" t="s">
        <v>675</v>
      </c>
      <c r="BO78" s="427" t="s">
        <v>675</v>
      </c>
      <c r="BP78" s="428" t="str">
        <f ca="1">IF(OR(BI$16=0,BR$16&lt;&gt;0),"",IF(OFFSET(BI78,0,BI$16)="Y",1,IF(OFFSET(BI78,0,BI$16)="N",0,"")))</f>
        <v/>
      </c>
      <c r="BQ78" s="337"/>
      <c r="BR78" s="268"/>
      <c r="BS78" s="429" t="e">
        <v>#N/A</v>
      </c>
      <c r="BT78" s="429" t="e">
        <v>#N/A</v>
      </c>
      <c r="BU78" s="429" t="e">
        <v>#N/A</v>
      </c>
      <c r="BV78" s="429" t="e">
        <v>#N/A</v>
      </c>
      <c r="BW78" s="429" t="e">
        <v>#N/A</v>
      </c>
      <c r="BX78" s="429" t="e">
        <v>#N/A</v>
      </c>
      <c r="BY78" s="429" t="e">
        <v>#N/A</v>
      </c>
      <c r="BZ78" s="429" t="e">
        <v>#N/A</v>
      </c>
      <c r="CA78" s="429" t="e">
        <v>#N/A</v>
      </c>
      <c r="CB78" s="429" t="e">
        <v>#N/A</v>
      </c>
      <c r="CC78" s="429" t="e">
        <v>#N/A</v>
      </c>
      <c r="CD78" s="429" t="e">
        <v>#N/A</v>
      </c>
      <c r="CE78" s="429" t="e">
        <v>#N/A</v>
      </c>
      <c r="CF78" s="429" t="e">
        <v>#N/A</v>
      </c>
      <c r="CG78" s="429" t="e">
        <v>#N/A</v>
      </c>
      <c r="CH78" s="429" t="e">
        <v>#N/A</v>
      </c>
      <c r="CI78" s="429" t="e">
        <v>#N/A</v>
      </c>
      <c r="CJ78" s="429" t="e">
        <v>#N/A</v>
      </c>
      <c r="CK78" s="429" t="e">
        <v>#N/A</v>
      </c>
      <c r="CL78" s="428" t="str">
        <f ca="1">IF(BR$16=0,"",IF(OFFSET(BR78,0,BR$16)="Y",1,IF(OFFSET(BR78,0,BR$16)="N",0,"")))</f>
        <v/>
      </c>
      <c r="CM78" s="337"/>
      <c r="CN78" s="268"/>
      <c r="CO78" s="429" t="e">
        <v>#N/A</v>
      </c>
      <c r="CP78" s="429" t="e">
        <v>#N/A</v>
      </c>
      <c r="CQ78" s="429" t="e">
        <v>#N/A</v>
      </c>
      <c r="CR78" s="429" t="e">
        <v>#N/A</v>
      </c>
      <c r="CS78" s="427" t="s">
        <v>675</v>
      </c>
      <c r="CT78" s="428" t="str">
        <f ca="1">IF(OR(CN$16=0,CV$16&lt;&gt;0),"",IF(CV$16=1,0,IF(OFFSET(CN78,0,CN$16)="Y",1,IF(OFFSET(CN78,0,CN$16)="N",0,""))))</f>
        <v/>
      </c>
      <c r="CV78" s="268"/>
      <c r="CW78" s="429" t="e">
        <v>#N/A</v>
      </c>
      <c r="CX78" s="429" t="e">
        <v>#N/A</v>
      </c>
      <c r="CY78" s="429" t="e">
        <v>#N/A</v>
      </c>
      <c r="CZ78" s="429" t="e">
        <v>#N/A</v>
      </c>
      <c r="DA78" s="429" t="e">
        <v>#N/A</v>
      </c>
      <c r="DB78" s="429" t="e">
        <v>#N/A</v>
      </c>
      <c r="DC78" s="429" t="e">
        <v>#N/A</v>
      </c>
      <c r="DD78" s="429" t="e">
        <v>#N/A</v>
      </c>
      <c r="DE78" s="429" t="e">
        <v>#N/A</v>
      </c>
      <c r="DF78" s="428" t="str">
        <f>IF(CV$16=0,"",IF(OR(AND(CW$16=1,CW78="Y"),AND(CX$16=1,CX78="Y"),AND(CY$16=1,CY78="Y"),AND(CZ$16=1,CZ78="Y"),AND(DA$16=1,DA78="Y"),AND(DB$16=1,DB78="Y"),AND(DC$16=1,DC78="Y"),AND(DD$16=1,DD78="Y"),AND(DE$16=1,DE78="Y")),1,IF(OR(AND(CW$16=1,CW78="N"),AND(CX$16=1,CX78="N"),AND(CY$16=1,CY78="N"),AND(CZ$16=1,CZ78="N"),AND(DA$16=1,DA78="N"),AND(DB$16=1,DB78="N"),AND(DC$16=1,DC78="N"),AND(DD$16=1,DD78="N"),AND(DE$16=1,DE78="N")),0,"")))</f>
        <v/>
      </c>
      <c r="DH78" s="268"/>
      <c r="DI78" s="429" t="e">
        <v>#N/A</v>
      </c>
      <c r="DJ78" s="429" t="e">
        <v>#N/A</v>
      </c>
      <c r="DK78" s="428" t="str">
        <f ca="1">IF(DH$16=0,"",IF(OFFSET(DH78,0,DH$16)="Y",1,IF(OFFSET(DH78,0,DH$16)="N",0,"")))</f>
        <v/>
      </c>
      <c r="DM78" s="268"/>
      <c r="DN78" s="429" t="e">
        <v>#N/A</v>
      </c>
      <c r="DO78" s="429" t="e">
        <v>#N/A</v>
      </c>
      <c r="DP78" s="428" t="str">
        <f ca="1">IF(DM$16=0,"",IF(OFFSET(DM78,0,DM$16)="Y",1,IF(OFFSET(DM78,0,DM$16)="N",0,"")))</f>
        <v/>
      </c>
      <c r="DR78" s="268"/>
      <c r="DS78" s="430" t="e">
        <v>#N/A</v>
      </c>
      <c r="DT78" s="431"/>
      <c r="DU78" s="428" t="str">
        <f ca="1">IF(DR$16=0,"",IF(AND(OFFSET(DR78,0,1)="Y",DS$16="Yes"),1,IF(OFFSET(DR78,0,1)="N",1,0)))</f>
        <v/>
      </c>
      <c r="DW78" s="268"/>
      <c r="DX78" s="430" t="e">
        <v>#N/A</v>
      </c>
      <c r="DY78" s="431"/>
      <c r="DZ78" s="428" t="str">
        <f ca="1">IF(DW$16=0,"",IF(AND(OFFSET(DW78,0,1)="Y",DX$16="Yes"),1,IF(OFFSET(DW78,0,1)="N",1,0)))</f>
        <v/>
      </c>
      <c r="EB78" s="268"/>
      <c r="EC78" s="430" t="e">
        <v>#N/A</v>
      </c>
      <c r="ED78" s="431"/>
      <c r="EE78" s="428" t="str">
        <f ca="1">IF(EB$16=0,"",IF(AND(OFFSET(EB78,0,1)="Y",EC$16="Yes"),1,IF(OFFSET(EB78,0,1)="N",1,0)))</f>
        <v/>
      </c>
      <c r="EG78" s="268"/>
      <c r="EH78" s="430" t="e">
        <v>#N/A</v>
      </c>
      <c r="EI78" s="431"/>
      <c r="EJ78" s="428" t="str">
        <f ca="1">IF(EG$16=0,"",IF(AND(OFFSET(EG78,0,1)="Y",EH$16="Yes"),1,IF(OFFSET(EG78,0,1)="N",1,0)))</f>
        <v/>
      </c>
      <c r="EL78" s="268"/>
      <c r="EM78" s="430" t="e">
        <v>#N/A</v>
      </c>
      <c r="EN78" s="431"/>
      <c r="EO78" s="428" t="str">
        <f ca="1">IF(EL$16=0,"",IF(AND(OFFSET(EL78,0,1)="Y",EM$16="Yes"),1,IF(OFFSET(EL78,0,1)="N",1,0)))</f>
        <v/>
      </c>
      <c r="EP78" s="271"/>
      <c r="EQ78" s="516" t="str">
        <f ca="1">BP78</f>
        <v/>
      </c>
      <c r="ER78" s="516" t="str">
        <f t="shared" ref="ER78" ca="1" si="211">CL78</f>
        <v/>
      </c>
      <c r="ES78" s="516" t="str">
        <f t="shared" ref="ES78" ca="1" si="212">CT78</f>
        <v/>
      </c>
      <c r="ET78" s="516" t="str">
        <f t="shared" ref="ET78" si="213">DF78</f>
        <v/>
      </c>
      <c r="EU78" s="516" t="str">
        <f t="shared" ref="EU78" ca="1" si="214">DK78</f>
        <v/>
      </c>
      <c r="EV78" s="516" t="str">
        <f t="shared" ref="EV78" ca="1" si="215">DP78</f>
        <v/>
      </c>
      <c r="EW78" s="516" t="str">
        <f t="shared" ref="EW78" ca="1" si="216">DU78</f>
        <v/>
      </c>
      <c r="EX78" s="516" t="str">
        <f t="shared" ref="EX78" ca="1" si="217">DZ78</f>
        <v/>
      </c>
      <c r="EY78" s="516" t="str">
        <f t="shared" ref="EY78" ca="1" si="218">EE78</f>
        <v/>
      </c>
      <c r="EZ78" s="516" t="str">
        <f t="shared" ref="EZ78" ca="1" si="219">EJ78</f>
        <v/>
      </c>
      <c r="FA78" s="516" t="str">
        <f t="shared" ref="FA78" ca="1" si="220">EO78</f>
        <v/>
      </c>
      <c r="FC78" s="516">
        <f t="shared" ref="FC78" ca="1" si="221">COUNTA(EQ78:FA78)-COUNTBLANK(EQ78:FA78)</f>
        <v>0</v>
      </c>
      <c r="FD78" s="280">
        <f t="shared" ref="FD78" ca="1" si="222">SUM(EQ78:FA78)</f>
        <v>0</v>
      </c>
      <c r="FE78" s="280" t="str">
        <f t="shared" ref="FE78" ca="1" si="223">IF(AND(FC78=FD78,FD78&gt;0),"Show","Hide")</f>
        <v>Hide</v>
      </c>
      <c r="FF78" s="322"/>
      <c r="FG78" s="323"/>
      <c r="FH78" s="323"/>
      <c r="FI78" s="323"/>
      <c r="FJ78" s="323"/>
      <c r="FK78" s="323"/>
      <c r="FL78" s="323"/>
    </row>
    <row r="79" spans="1:168" ht="6" customHeight="1" x14ac:dyDescent="0.25">
      <c r="A79" s="326" t="s">
        <v>546</v>
      </c>
      <c r="C79" s="412"/>
      <c r="D79" s="413"/>
      <c r="E79" s="414"/>
      <c r="F79" s="631"/>
      <c r="G79" s="632"/>
      <c r="H79" s="632"/>
      <c r="I79" s="633"/>
      <c r="J79" s="416"/>
      <c r="K79" s="335"/>
      <c r="L79" s="417"/>
      <c r="M79" s="417"/>
      <c r="N79" s="417"/>
      <c r="O79" s="417"/>
      <c r="Q79" s="320"/>
      <c r="AE79" s="368"/>
      <c r="AF79" s="369"/>
      <c r="AG79" s="370" t="b">
        <f>AG78</f>
        <v>1</v>
      </c>
      <c r="AH79" s="370"/>
      <c r="AI79" s="395"/>
      <c r="AJ79" s="396"/>
      <c r="AK79" s="396"/>
      <c r="AL79" s="397"/>
      <c r="AM79" s="320"/>
      <c r="AN79" s="320"/>
      <c r="AO79" s="320"/>
      <c r="AP79" s="320"/>
      <c r="AQ79" s="320"/>
      <c r="AR79" s="320"/>
      <c r="AS79" s="320"/>
      <c r="AT79" s="398" t="str">
        <f t="shared" si="2"/>
        <v/>
      </c>
      <c r="AU79" s="319" t="str">
        <f t="shared" si="1"/>
        <v/>
      </c>
      <c r="AV79" s="399"/>
      <c r="AW79" s="398" t="str">
        <f ca="1">AW78</f>
        <v/>
      </c>
      <c r="AX79" s="399"/>
      <c r="AY79" s="398" t="str">
        <f ca="1">AY78</f>
        <v/>
      </c>
      <c r="AZ79" s="399"/>
      <c r="BA79" s="398" t="str">
        <f ca="1">BA78</f>
        <v/>
      </c>
      <c r="BB79" s="399"/>
      <c r="BC79" s="398" t="str">
        <f ca="1">BC78</f>
        <v/>
      </c>
      <c r="BD79" s="399"/>
      <c r="BE79" s="398" t="str">
        <f ca="1">BE78</f>
        <v/>
      </c>
      <c r="BF79" s="399"/>
      <c r="BG79" s="398" t="str">
        <f ca="1">BG78</f>
        <v/>
      </c>
      <c r="BH79" s="320"/>
      <c r="FE79" s="341" t="str">
        <f ca="1">FE78</f>
        <v>Hide</v>
      </c>
      <c r="FF79" s="322"/>
      <c r="FG79" s="323"/>
      <c r="FH79" s="323"/>
      <c r="FI79" s="323"/>
      <c r="FJ79" s="323"/>
      <c r="FK79" s="323"/>
      <c r="FL79" s="323"/>
    </row>
    <row r="80" spans="1:168" ht="6" customHeight="1" x14ac:dyDescent="0.25">
      <c r="A80" s="326" t="s">
        <v>546</v>
      </c>
      <c r="C80" s="389"/>
      <c r="D80" s="325"/>
      <c r="E80" s="390"/>
      <c r="F80" s="625"/>
      <c r="G80" s="626"/>
      <c r="H80" s="626"/>
      <c r="I80" s="627"/>
      <c r="J80" s="392"/>
      <c r="K80" s="340"/>
      <c r="L80" s="393"/>
      <c r="M80" s="393"/>
      <c r="N80" s="393"/>
      <c r="O80" s="393"/>
      <c r="Q80" s="320"/>
      <c r="AE80" s="368"/>
      <c r="AF80" s="369"/>
      <c r="AG80" s="394" t="b">
        <f>AG81</f>
        <v>1</v>
      </c>
      <c r="AH80" s="394"/>
      <c r="AI80" s="395"/>
      <c r="AJ80" s="396"/>
      <c r="AK80" s="396"/>
      <c r="AL80" s="397"/>
      <c r="AM80" s="320"/>
      <c r="AN80" s="320"/>
      <c r="AO80" s="320"/>
      <c r="AP80" s="320"/>
      <c r="AQ80" s="320"/>
      <c r="AR80" s="320"/>
      <c r="AS80" s="320"/>
      <c r="AT80" s="398" t="str">
        <f t="shared" si="2"/>
        <v/>
      </c>
      <c r="AU80" s="319" t="str">
        <f t="shared" ref="AU80:AU143" si="224">IF(D80&lt;&gt;0,D80,"")</f>
        <v/>
      </c>
      <c r="AV80" s="399"/>
      <c r="AW80" s="398" t="str">
        <f ca="1">AW81</f>
        <v/>
      </c>
      <c r="AX80" s="399"/>
      <c r="AY80" s="398" t="str">
        <f ca="1">AY81</f>
        <v/>
      </c>
      <c r="AZ80" s="399"/>
      <c r="BA80" s="398" t="str">
        <f ca="1">BA81</f>
        <v/>
      </c>
      <c r="BB80" s="399"/>
      <c r="BC80" s="398" t="str">
        <f ca="1">BC81</f>
        <v/>
      </c>
      <c r="BD80" s="399"/>
      <c r="BE80" s="398" t="str">
        <f ca="1">BE81</f>
        <v/>
      </c>
      <c r="BF80" s="399"/>
      <c r="BG80" s="398" t="str">
        <f ca="1">BG81</f>
        <v/>
      </c>
      <c r="BH80" s="320"/>
      <c r="FE80" s="341" t="str">
        <f ca="1">FE81</f>
        <v>Hide</v>
      </c>
      <c r="FF80" s="322"/>
      <c r="FG80" s="323"/>
      <c r="FH80" s="323"/>
      <c r="FI80" s="323"/>
      <c r="FJ80" s="323"/>
      <c r="FK80" s="323"/>
      <c r="FL80" s="323"/>
    </row>
    <row r="81" spans="1:168" ht="15" x14ac:dyDescent="0.25">
      <c r="A81" s="326" t="s">
        <v>546</v>
      </c>
      <c r="C81" s="400" t="s">
        <v>558</v>
      </c>
      <c r="D81" s="420" t="str">
        <f>"6." &amp; AI81</f>
        <v>6.17</v>
      </c>
      <c r="E81" s="402" t="s">
        <v>873</v>
      </c>
      <c r="F81" s="628" t="s">
        <v>715</v>
      </c>
      <c r="G81" s="629"/>
      <c r="H81" s="629"/>
      <c r="I81" s="630"/>
      <c r="J81" s="426"/>
      <c r="K81" s="340"/>
      <c r="L81" s="405"/>
      <c r="M81" s="405"/>
      <c r="N81" s="405"/>
      <c r="O81" s="405"/>
      <c r="Q81" s="320"/>
      <c r="R81" s="406"/>
      <c r="S81" s="406"/>
      <c r="T81" s="406"/>
      <c r="U81" s="406"/>
      <c r="AE81" s="368" t="b">
        <f>IF(F81=CHAR(80),TRUE,FALSE)</f>
        <v>0</v>
      </c>
      <c r="AF81" s="369" t="b">
        <f>IF(H81=CHAR(80),TRUE,FALSE)</f>
        <v>0</v>
      </c>
      <c r="AG81" s="370" t="b">
        <f>IF(OR(C81=CHAR(80),C81="."),TRUE,FALSE)</f>
        <v>1</v>
      </c>
      <c r="AH81" s="407">
        <v>2</v>
      </c>
      <c r="AI81" s="408">
        <v>17</v>
      </c>
      <c r="AJ81" s="409"/>
      <c r="AK81" s="409" t="b">
        <v>1</v>
      </c>
      <c r="AL81" s="410"/>
      <c r="AM81" s="320"/>
      <c r="AN81" s="320"/>
      <c r="AO81" s="320"/>
      <c r="AP81" s="320"/>
      <c r="AQ81" s="320"/>
      <c r="AR81" s="320"/>
      <c r="AS81" s="320"/>
      <c r="AT81" s="398" t="str">
        <f t="shared" ref="AT81:AT144" si="225">IF(AG81&lt;&gt;TRUE,FALSE,"")</f>
        <v/>
      </c>
      <c r="AU81" s="319" t="str">
        <f t="shared" si="224"/>
        <v>6.17</v>
      </c>
      <c r="AV81" s="411"/>
      <c r="AW81" s="398" t="str">
        <f ca="1">IF(OR(AND(Setup_Flag=1,AV81="",$C81=""),AND(Setup_Flag=1,AV81="Y",$C81="",All_Filters="Yes",$FE81="Hide")),FALSE,"")</f>
        <v/>
      </c>
      <c r="AX81" s="411"/>
      <c r="AY81" s="398" t="str">
        <f ca="1">IF(OR(AND(MR2_Flag=1,AX81="",$C81=""),AND(MR2_Flag=1,AX81="Y",$C81="",All_Filters="Yes",$FE81="Hide")),FALSE,"")</f>
        <v/>
      </c>
      <c r="AZ81" s="411"/>
      <c r="BA81" s="398" t="str">
        <f ca="1">IF(OR(AND(DP_Flag=1,AZ81="",$C81=""),AND(DP_Flag=1,AZ81="Y",$C81="",All_Filters="Yes",$FE81="Hide")),FALSE,"")</f>
        <v/>
      </c>
      <c r="BB81" s="411"/>
      <c r="BC81" s="398" t="str">
        <f ca="1">IF(OR(AND(SS_Flag=1,BB81="",$C81=""),AND(SS_Flag=1,BB81="Y",$C81="",All_Filters="Yes",$FE81="Hide")),FALSE,"")</f>
        <v/>
      </c>
      <c r="BD81" s="411"/>
      <c r="BE81" s="398" t="str">
        <f ca="1">IF(OR(AND(SP_Flag=1,BD81="",$C81=""),AND(SP_Flag=1,BD81="Y",$C81="",All_Filters="Yes",$FE81="Hide")),FALSE,"")</f>
        <v/>
      </c>
      <c r="BF81" s="411"/>
      <c r="BG81" s="398" t="str">
        <f ca="1">IF(OR(AND(FM_Flag=1,BF81="",$C81=""),AND(FM_Flag=1,BF81="Y",$C81="",All_Filters="Yes",$FE81="Hide")),FALSE,"")</f>
        <v/>
      </c>
      <c r="BH81" s="320"/>
      <c r="BI81" s="268"/>
      <c r="BJ81" s="427" t="s">
        <v>675</v>
      </c>
      <c r="BK81" s="427" t="s">
        <v>675</v>
      </c>
      <c r="BL81" s="427" t="s">
        <v>675</v>
      </c>
      <c r="BM81" s="427" t="s">
        <v>675</v>
      </c>
      <c r="BN81" s="427" t="s">
        <v>675</v>
      </c>
      <c r="BO81" s="427" t="s">
        <v>675</v>
      </c>
      <c r="BP81" s="428" t="str">
        <f ca="1">IF(OR(BI$16=0,BR$16&lt;&gt;0),"",IF(OFFSET(BI81,0,BI$16)="Y",1,IF(OFFSET(BI81,0,BI$16)="N",0,"")))</f>
        <v/>
      </c>
      <c r="BQ81" s="337"/>
      <c r="BR81" s="268"/>
      <c r="BS81" s="429" t="e">
        <v>#N/A</v>
      </c>
      <c r="BT81" s="429" t="e">
        <v>#N/A</v>
      </c>
      <c r="BU81" s="429" t="e">
        <v>#N/A</v>
      </c>
      <c r="BV81" s="429" t="e">
        <v>#N/A</v>
      </c>
      <c r="BW81" s="429" t="e">
        <v>#N/A</v>
      </c>
      <c r="BX81" s="429" t="e">
        <v>#N/A</v>
      </c>
      <c r="BY81" s="429" t="e">
        <v>#N/A</v>
      </c>
      <c r="BZ81" s="429" t="e">
        <v>#N/A</v>
      </c>
      <c r="CA81" s="429" t="e">
        <v>#N/A</v>
      </c>
      <c r="CB81" s="429" t="e">
        <v>#N/A</v>
      </c>
      <c r="CC81" s="429" t="e">
        <v>#N/A</v>
      </c>
      <c r="CD81" s="429" t="e">
        <v>#N/A</v>
      </c>
      <c r="CE81" s="429" t="e">
        <v>#N/A</v>
      </c>
      <c r="CF81" s="429" t="e">
        <v>#N/A</v>
      </c>
      <c r="CG81" s="429" t="e">
        <v>#N/A</v>
      </c>
      <c r="CH81" s="429" t="e">
        <v>#N/A</v>
      </c>
      <c r="CI81" s="429" t="e">
        <v>#N/A</v>
      </c>
      <c r="CJ81" s="429" t="e">
        <v>#N/A</v>
      </c>
      <c r="CK81" s="429" t="e">
        <v>#N/A</v>
      </c>
      <c r="CL81" s="428" t="str">
        <f ca="1">IF(BR$16=0,"",IF(OFFSET(BR81,0,BR$16)="Y",1,IF(OFFSET(BR81,0,BR$16)="N",0,"")))</f>
        <v/>
      </c>
      <c r="CM81" s="337"/>
      <c r="CN81" s="268"/>
      <c r="CO81" s="429" t="e">
        <v>#N/A</v>
      </c>
      <c r="CP81" s="429" t="e">
        <v>#N/A</v>
      </c>
      <c r="CQ81" s="429" t="e">
        <v>#N/A</v>
      </c>
      <c r="CR81" s="429" t="e">
        <v>#N/A</v>
      </c>
      <c r="CS81" s="427" t="s">
        <v>675</v>
      </c>
      <c r="CT81" s="428" t="str">
        <f ca="1">IF(OR(CN$16=0,CV$16&lt;&gt;0),"",IF(CV$16=1,0,IF(OFFSET(CN81,0,CN$16)="Y",1,IF(OFFSET(CN81,0,CN$16)="N",0,""))))</f>
        <v/>
      </c>
      <c r="CV81" s="268"/>
      <c r="CW81" s="429" t="e">
        <v>#N/A</v>
      </c>
      <c r="CX81" s="429" t="e">
        <v>#N/A</v>
      </c>
      <c r="CY81" s="429" t="e">
        <v>#N/A</v>
      </c>
      <c r="CZ81" s="429" t="e">
        <v>#N/A</v>
      </c>
      <c r="DA81" s="429" t="e">
        <v>#N/A</v>
      </c>
      <c r="DB81" s="429" t="e">
        <v>#N/A</v>
      </c>
      <c r="DC81" s="429" t="e">
        <v>#N/A</v>
      </c>
      <c r="DD81" s="429" t="e">
        <v>#N/A</v>
      </c>
      <c r="DE81" s="429" t="e">
        <v>#N/A</v>
      </c>
      <c r="DF81" s="428" t="str">
        <f>IF(CV$16=0,"",IF(OR(AND(CW$16=1,CW81="Y"),AND(CX$16=1,CX81="Y"),AND(CY$16=1,CY81="Y"),AND(CZ$16=1,CZ81="Y"),AND(DA$16=1,DA81="Y"),AND(DB$16=1,DB81="Y"),AND(DC$16=1,DC81="Y"),AND(DD$16=1,DD81="Y"),AND(DE$16=1,DE81="Y")),1,IF(OR(AND(CW$16=1,CW81="N"),AND(CX$16=1,CX81="N"),AND(CY$16=1,CY81="N"),AND(CZ$16=1,CZ81="N"),AND(DA$16=1,DA81="N"),AND(DB$16=1,DB81="N"),AND(DC$16=1,DC81="N"),AND(DD$16=1,DD81="N"),AND(DE$16=1,DE81="N")),0,"")))</f>
        <v/>
      </c>
      <c r="DH81" s="268"/>
      <c r="DI81" s="429" t="e">
        <v>#N/A</v>
      </c>
      <c r="DJ81" s="429" t="e">
        <v>#N/A</v>
      </c>
      <c r="DK81" s="428" t="str">
        <f ca="1">IF(DH$16=0,"",IF(OFFSET(DH81,0,DH$16)="Y",1,IF(OFFSET(DH81,0,DH$16)="N",0,"")))</f>
        <v/>
      </c>
      <c r="DM81" s="268"/>
      <c r="DN81" s="429" t="e">
        <v>#N/A</v>
      </c>
      <c r="DO81" s="429" t="e">
        <v>#N/A</v>
      </c>
      <c r="DP81" s="428" t="str">
        <f ca="1">IF(DM$16=0,"",IF(OFFSET(DM81,0,DM$16)="Y",1,IF(OFFSET(DM81,0,DM$16)="N",0,"")))</f>
        <v/>
      </c>
      <c r="DR81" s="268"/>
      <c r="DS81" s="430" t="e">
        <v>#N/A</v>
      </c>
      <c r="DT81" s="431"/>
      <c r="DU81" s="428" t="str">
        <f ca="1">IF(DR$16=0,"",IF(AND(OFFSET(DR81,0,1)="Y",DS$16="Yes"),1,IF(OFFSET(DR81,0,1)="N",1,0)))</f>
        <v/>
      </c>
      <c r="DW81" s="268"/>
      <c r="DX81" s="430" t="e">
        <v>#N/A</v>
      </c>
      <c r="DY81" s="431"/>
      <c r="DZ81" s="428" t="str">
        <f ca="1">IF(DW$16=0,"",IF(AND(OFFSET(DW81,0,1)="Y",DX$16="Yes"),1,IF(OFFSET(DW81,0,1)="N",1,0)))</f>
        <v/>
      </c>
      <c r="EB81" s="268"/>
      <c r="EC81" s="430" t="e">
        <v>#N/A</v>
      </c>
      <c r="ED81" s="431"/>
      <c r="EE81" s="428" t="str">
        <f ca="1">IF(EB$16=0,"",IF(AND(OFFSET(EB81,0,1)="Y",EC$16="Yes"),1,IF(OFFSET(EB81,0,1)="N",1,0)))</f>
        <v/>
      </c>
      <c r="EG81" s="268"/>
      <c r="EH81" s="430" t="e">
        <v>#N/A</v>
      </c>
      <c r="EI81" s="431"/>
      <c r="EJ81" s="428" t="str">
        <f ca="1">IF(EG$16=0,"",IF(AND(OFFSET(EG81,0,1)="Y",EH$16="Yes"),1,IF(OFFSET(EG81,0,1)="N",1,0)))</f>
        <v/>
      </c>
      <c r="EL81" s="268"/>
      <c r="EM81" s="430" t="e">
        <v>#N/A</v>
      </c>
      <c r="EN81" s="431"/>
      <c r="EO81" s="428" t="str">
        <f ca="1">IF(EL$16=0,"",IF(AND(OFFSET(EL81,0,1)="Y",EM$16="Yes"),1,IF(OFFSET(EL81,0,1)="N",1,0)))</f>
        <v/>
      </c>
      <c r="EP81" s="271"/>
      <c r="EQ81" s="516" t="str">
        <f ca="1">BP81</f>
        <v/>
      </c>
      <c r="ER81" s="516" t="str">
        <f t="shared" ref="ER81" ca="1" si="226">CL81</f>
        <v/>
      </c>
      <c r="ES81" s="516" t="str">
        <f t="shared" ref="ES81" ca="1" si="227">CT81</f>
        <v/>
      </c>
      <c r="ET81" s="516" t="str">
        <f t="shared" ref="ET81" si="228">DF81</f>
        <v/>
      </c>
      <c r="EU81" s="516" t="str">
        <f t="shared" ref="EU81" ca="1" si="229">DK81</f>
        <v/>
      </c>
      <c r="EV81" s="516" t="str">
        <f t="shared" ref="EV81" ca="1" si="230">DP81</f>
        <v/>
      </c>
      <c r="EW81" s="516" t="str">
        <f t="shared" ref="EW81" ca="1" si="231">DU81</f>
        <v/>
      </c>
      <c r="EX81" s="516" t="str">
        <f t="shared" ref="EX81" ca="1" si="232">DZ81</f>
        <v/>
      </c>
      <c r="EY81" s="516" t="str">
        <f t="shared" ref="EY81" ca="1" si="233">EE81</f>
        <v/>
      </c>
      <c r="EZ81" s="516" t="str">
        <f t="shared" ref="EZ81" ca="1" si="234">EJ81</f>
        <v/>
      </c>
      <c r="FA81" s="516" t="str">
        <f t="shared" ref="FA81" ca="1" si="235">EO81</f>
        <v/>
      </c>
      <c r="FC81" s="516">
        <f t="shared" ref="FC81" ca="1" si="236">COUNTA(EQ81:FA81)-COUNTBLANK(EQ81:FA81)</f>
        <v>0</v>
      </c>
      <c r="FD81" s="280">
        <f t="shared" ref="FD81" ca="1" si="237">SUM(EQ81:FA81)</f>
        <v>0</v>
      </c>
      <c r="FE81" s="280" t="str">
        <f t="shared" ref="FE81" ca="1" si="238">IF(AND(FC81=FD81,FD81&gt;0),"Show","Hide")</f>
        <v>Hide</v>
      </c>
      <c r="FF81" s="322"/>
      <c r="FG81" s="323"/>
      <c r="FH81" s="323"/>
      <c r="FI81" s="323"/>
      <c r="FJ81" s="323"/>
      <c r="FK81" s="323"/>
      <c r="FL81" s="323"/>
    </row>
    <row r="82" spans="1:168" ht="6" customHeight="1" x14ac:dyDescent="0.25">
      <c r="A82" s="326" t="s">
        <v>546</v>
      </c>
      <c r="C82" s="412"/>
      <c r="D82" s="413"/>
      <c r="E82" s="414"/>
      <c r="F82" s="631"/>
      <c r="G82" s="632"/>
      <c r="H82" s="632"/>
      <c r="I82" s="633"/>
      <c r="J82" s="416"/>
      <c r="K82" s="335"/>
      <c r="L82" s="417"/>
      <c r="M82" s="417"/>
      <c r="N82" s="417"/>
      <c r="O82" s="417"/>
      <c r="Q82" s="320"/>
      <c r="AE82" s="368"/>
      <c r="AF82" s="369"/>
      <c r="AG82" s="370" t="b">
        <f>AG81</f>
        <v>1</v>
      </c>
      <c r="AH82" s="370"/>
      <c r="AI82" s="395"/>
      <c r="AJ82" s="396"/>
      <c r="AK82" s="396"/>
      <c r="AL82" s="397"/>
      <c r="AM82" s="320"/>
      <c r="AN82" s="320"/>
      <c r="AO82" s="320"/>
      <c r="AP82" s="320"/>
      <c r="AQ82" s="320"/>
      <c r="AR82" s="320"/>
      <c r="AS82" s="320"/>
      <c r="AT82" s="398" t="str">
        <f t="shared" si="225"/>
        <v/>
      </c>
      <c r="AU82" s="319" t="str">
        <f t="shared" si="224"/>
        <v/>
      </c>
      <c r="AV82" s="399"/>
      <c r="AW82" s="398" t="str">
        <f ca="1">AW81</f>
        <v/>
      </c>
      <c r="AX82" s="399"/>
      <c r="AY82" s="398" t="str">
        <f ca="1">AY81</f>
        <v/>
      </c>
      <c r="AZ82" s="399"/>
      <c r="BA82" s="398" t="str">
        <f ca="1">BA81</f>
        <v/>
      </c>
      <c r="BB82" s="399"/>
      <c r="BC82" s="398" t="str">
        <f ca="1">BC81</f>
        <v/>
      </c>
      <c r="BD82" s="399"/>
      <c r="BE82" s="398" t="str">
        <f ca="1">BE81</f>
        <v/>
      </c>
      <c r="BF82" s="399"/>
      <c r="BG82" s="398" t="str">
        <f ca="1">BG81</f>
        <v/>
      </c>
      <c r="BH82" s="320"/>
      <c r="FE82" s="341" t="str">
        <f ca="1">FE81</f>
        <v>Hide</v>
      </c>
      <c r="FF82" s="322"/>
      <c r="FG82" s="323"/>
      <c r="FH82" s="323"/>
      <c r="FI82" s="323"/>
      <c r="FJ82" s="323"/>
      <c r="FK82" s="323"/>
      <c r="FL82" s="323"/>
    </row>
    <row r="83" spans="1:168" ht="6" customHeight="1" x14ac:dyDescent="0.25">
      <c r="A83" s="326" t="s">
        <v>546</v>
      </c>
      <c r="C83" s="389"/>
      <c r="D83" s="325"/>
      <c r="E83" s="390"/>
      <c r="F83" s="362"/>
      <c r="G83" s="418"/>
      <c r="H83" s="419"/>
      <c r="I83" s="340"/>
      <c r="J83" s="392"/>
      <c r="K83" s="340"/>
      <c r="L83" s="393"/>
      <c r="M83" s="393"/>
      <c r="N83" s="393"/>
      <c r="O83" s="393"/>
      <c r="Q83" s="320"/>
      <c r="AE83" s="368"/>
      <c r="AF83" s="369"/>
      <c r="AG83" s="394" t="b">
        <f>AG84</f>
        <v>1</v>
      </c>
      <c r="AH83" s="394"/>
      <c r="AI83" s="395"/>
      <c r="AJ83" s="396"/>
      <c r="AK83" s="396"/>
      <c r="AL83" s="397"/>
      <c r="AM83" s="320"/>
      <c r="AN83" s="320"/>
      <c r="AO83" s="320"/>
      <c r="AP83" s="320"/>
      <c r="AQ83" s="320"/>
      <c r="AR83" s="320"/>
      <c r="AS83" s="320"/>
      <c r="AT83" s="398" t="str">
        <f t="shared" si="225"/>
        <v/>
      </c>
      <c r="AU83" s="319" t="str">
        <f t="shared" si="224"/>
        <v/>
      </c>
      <c r="AV83" s="399"/>
      <c r="AW83" s="398" t="str">
        <f ca="1">AW84</f>
        <v/>
      </c>
      <c r="AX83" s="399"/>
      <c r="AY83" s="398" t="str">
        <f ca="1">AY84</f>
        <v/>
      </c>
      <c r="AZ83" s="399"/>
      <c r="BA83" s="398" t="str">
        <f ca="1">BA84</f>
        <v/>
      </c>
      <c r="BB83" s="399"/>
      <c r="BC83" s="398" t="str">
        <f ca="1">BC84</f>
        <v/>
      </c>
      <c r="BD83" s="399"/>
      <c r="BE83" s="398" t="str">
        <f ca="1">BE84</f>
        <v/>
      </c>
      <c r="BF83" s="399"/>
      <c r="BG83" s="398" t="str">
        <f ca="1">BG84</f>
        <v/>
      </c>
      <c r="BH83" s="320"/>
      <c r="FE83" s="341" t="str">
        <f ca="1">FE84</f>
        <v>Hide</v>
      </c>
      <c r="FF83" s="322"/>
      <c r="FG83" s="323"/>
      <c r="FH83" s="323"/>
      <c r="FI83" s="323"/>
      <c r="FJ83" s="323"/>
      <c r="FK83" s="323"/>
      <c r="FL83" s="323"/>
    </row>
    <row r="84" spans="1:168" ht="15" x14ac:dyDescent="0.25">
      <c r="A84" s="326" t="s">
        <v>546</v>
      </c>
      <c r="C84" s="400" t="s">
        <v>558</v>
      </c>
      <c r="D84" s="420" t="str">
        <f>"6." &amp; AI84</f>
        <v>6.18</v>
      </c>
      <c r="E84" s="402" t="s">
        <v>874</v>
      </c>
      <c r="F84" s="422"/>
      <c r="G84" s="423" t="s">
        <v>203</v>
      </c>
      <c r="H84" s="424"/>
      <c r="I84" s="425" t="s">
        <v>216</v>
      </c>
      <c r="J84" s="426"/>
      <c r="K84" s="340"/>
      <c r="L84" s="405"/>
      <c r="M84" s="405"/>
      <c r="N84" s="405"/>
      <c r="O84" s="405"/>
      <c r="Q84" s="320"/>
      <c r="R84" s="406"/>
      <c r="S84" s="406"/>
      <c r="T84" s="406"/>
      <c r="U84" s="406"/>
      <c r="AE84" s="368" t="b">
        <f>IF(F84=CHAR(80),TRUE,FALSE)</f>
        <v>0</v>
      </c>
      <c r="AF84" s="369" t="b">
        <f>IF(H84=CHAR(80),TRUE,FALSE)</f>
        <v>0</v>
      </c>
      <c r="AG84" s="370" t="b">
        <f>IF(OR(C84=CHAR(80),C84="."),TRUE,FALSE)</f>
        <v>1</v>
      </c>
      <c r="AH84" s="407">
        <v>0</v>
      </c>
      <c r="AI84" s="408">
        <v>18</v>
      </c>
      <c r="AJ84" s="409"/>
      <c r="AK84" s="409" t="b">
        <v>1</v>
      </c>
      <c r="AL84" s="410"/>
      <c r="AM84" s="320"/>
      <c r="AN84" s="320"/>
      <c r="AO84" s="320"/>
      <c r="AP84" s="320"/>
      <c r="AQ84" s="320"/>
      <c r="AR84" s="320"/>
      <c r="AS84" s="320"/>
      <c r="AT84" s="398" t="str">
        <f t="shared" si="225"/>
        <v/>
      </c>
      <c r="AU84" s="319" t="str">
        <f t="shared" si="224"/>
        <v>6.18</v>
      </c>
      <c r="AV84" s="411"/>
      <c r="AW84" s="398" t="str">
        <f ca="1">IF(OR(AND(Setup_Flag=1,AV84="",$C84=""),AND(Setup_Flag=1,AV84="Y",$C84="",All_Filters="Yes",$FE84="Hide")),FALSE,"")</f>
        <v/>
      </c>
      <c r="AX84" s="411"/>
      <c r="AY84" s="398" t="str">
        <f ca="1">IF(OR(AND(MR2_Flag=1,AX84="",$C84=""),AND(MR2_Flag=1,AX84="Y",$C84="",All_Filters="Yes",$FE84="Hide")),FALSE,"")</f>
        <v/>
      </c>
      <c r="AZ84" s="411"/>
      <c r="BA84" s="398" t="str">
        <f ca="1">IF(OR(AND(DP_Flag=1,AZ84="",$C84=""),AND(DP_Flag=1,AZ84="Y",$C84="",All_Filters="Yes",$FE84="Hide")),FALSE,"")</f>
        <v/>
      </c>
      <c r="BB84" s="411"/>
      <c r="BC84" s="398" t="str">
        <f ca="1">IF(OR(AND(SS_Flag=1,BB84="",$C84=""),AND(SS_Flag=1,BB84="Y",$C84="",All_Filters="Yes",$FE84="Hide")),FALSE,"")</f>
        <v/>
      </c>
      <c r="BD84" s="411"/>
      <c r="BE84" s="398" t="str">
        <f ca="1">IF(OR(AND(SP_Flag=1,BD84="",$C84=""),AND(SP_Flag=1,BD84="Y",$C84="",All_Filters="Yes",$FE84="Hide")),FALSE,"")</f>
        <v/>
      </c>
      <c r="BF84" s="411"/>
      <c r="BG84" s="398" t="str">
        <f ca="1">IF(OR(AND(FM_Flag=1,BF84="",$C84=""),AND(FM_Flag=1,BF84="Y",$C84="",All_Filters="Yes",$FE84="Hide")),FALSE,"")</f>
        <v/>
      </c>
      <c r="BH84" s="320"/>
      <c r="BI84" s="268"/>
      <c r="BJ84" s="427" t="s">
        <v>675</v>
      </c>
      <c r="BK84" s="427" t="s">
        <v>675</v>
      </c>
      <c r="BL84" s="427" t="s">
        <v>675</v>
      </c>
      <c r="BM84" s="427" t="s">
        <v>675</v>
      </c>
      <c r="BN84" s="427" t="s">
        <v>675</v>
      </c>
      <c r="BO84" s="427" t="s">
        <v>675</v>
      </c>
      <c r="BP84" s="428" t="str">
        <f ca="1">IF(OR(BI$16=0,BR$16&lt;&gt;0),"",IF(OFFSET(BI84,0,BI$16)="Y",1,IF(OFFSET(BI84,0,BI$16)="N",0,"")))</f>
        <v/>
      </c>
      <c r="BQ84" s="337"/>
      <c r="BR84" s="268"/>
      <c r="BS84" s="429" t="e">
        <v>#N/A</v>
      </c>
      <c r="BT84" s="429" t="e">
        <v>#N/A</v>
      </c>
      <c r="BU84" s="429" t="e">
        <v>#N/A</v>
      </c>
      <c r="BV84" s="429" t="e">
        <v>#N/A</v>
      </c>
      <c r="BW84" s="429" t="e">
        <v>#N/A</v>
      </c>
      <c r="BX84" s="429" t="e">
        <v>#N/A</v>
      </c>
      <c r="BY84" s="429" t="e">
        <v>#N/A</v>
      </c>
      <c r="BZ84" s="429" t="e">
        <v>#N/A</v>
      </c>
      <c r="CA84" s="429" t="e">
        <v>#N/A</v>
      </c>
      <c r="CB84" s="429" t="e">
        <v>#N/A</v>
      </c>
      <c r="CC84" s="429" t="e">
        <v>#N/A</v>
      </c>
      <c r="CD84" s="429" t="e">
        <v>#N/A</v>
      </c>
      <c r="CE84" s="429" t="e">
        <v>#N/A</v>
      </c>
      <c r="CF84" s="429" t="e">
        <v>#N/A</v>
      </c>
      <c r="CG84" s="429" t="e">
        <v>#N/A</v>
      </c>
      <c r="CH84" s="429" t="e">
        <v>#N/A</v>
      </c>
      <c r="CI84" s="429" t="e">
        <v>#N/A</v>
      </c>
      <c r="CJ84" s="429" t="e">
        <v>#N/A</v>
      </c>
      <c r="CK84" s="429" t="e">
        <v>#N/A</v>
      </c>
      <c r="CL84" s="428" t="str">
        <f ca="1">IF(BR$16=0,"",IF(OFFSET(BR84,0,BR$16)="Y",1,IF(OFFSET(BR84,0,BR$16)="N",0,"")))</f>
        <v/>
      </c>
      <c r="CM84" s="337"/>
      <c r="CN84" s="268"/>
      <c r="CO84" s="429" t="e">
        <v>#N/A</v>
      </c>
      <c r="CP84" s="429" t="e">
        <v>#N/A</v>
      </c>
      <c r="CQ84" s="429" t="e">
        <v>#N/A</v>
      </c>
      <c r="CR84" s="429" t="e">
        <v>#N/A</v>
      </c>
      <c r="CS84" s="427" t="s">
        <v>675</v>
      </c>
      <c r="CT84" s="428" t="str">
        <f ca="1">IF(OR(CN$16=0,CV$16&lt;&gt;0),"",IF(CV$16=1,0,IF(OFFSET(CN84,0,CN$16)="Y",1,IF(OFFSET(CN84,0,CN$16)="N",0,""))))</f>
        <v/>
      </c>
      <c r="CV84" s="268"/>
      <c r="CW84" s="429" t="e">
        <v>#N/A</v>
      </c>
      <c r="CX84" s="429" t="e">
        <v>#N/A</v>
      </c>
      <c r="CY84" s="429" t="e">
        <v>#N/A</v>
      </c>
      <c r="CZ84" s="429" t="e">
        <v>#N/A</v>
      </c>
      <c r="DA84" s="429" t="e">
        <v>#N/A</v>
      </c>
      <c r="DB84" s="429" t="e">
        <v>#N/A</v>
      </c>
      <c r="DC84" s="429" t="e">
        <v>#N/A</v>
      </c>
      <c r="DD84" s="429" t="e">
        <v>#N/A</v>
      </c>
      <c r="DE84" s="429" t="e">
        <v>#N/A</v>
      </c>
      <c r="DF84" s="428" t="str">
        <f>IF(CV$16=0,"",IF(OR(AND(CW$16=1,CW84="Y"),AND(CX$16=1,CX84="Y"),AND(CY$16=1,CY84="Y"),AND(CZ$16=1,CZ84="Y"),AND(DA$16=1,DA84="Y"),AND(DB$16=1,DB84="Y"),AND(DC$16=1,DC84="Y"),AND(DD$16=1,DD84="Y"),AND(DE$16=1,DE84="Y")),1,IF(OR(AND(CW$16=1,CW84="N"),AND(CX$16=1,CX84="N"),AND(CY$16=1,CY84="N"),AND(CZ$16=1,CZ84="N"),AND(DA$16=1,DA84="N"),AND(DB$16=1,DB84="N"),AND(DC$16=1,DC84="N"),AND(DD$16=1,DD84="N"),AND(DE$16=1,DE84="N")),0,"")))</f>
        <v/>
      </c>
      <c r="DH84" s="268"/>
      <c r="DI84" s="429" t="e">
        <v>#N/A</v>
      </c>
      <c r="DJ84" s="429" t="e">
        <v>#N/A</v>
      </c>
      <c r="DK84" s="428" t="str">
        <f ca="1">IF(DH$16=0,"",IF(OFFSET(DH84,0,DH$16)="Y",1,IF(OFFSET(DH84,0,DH$16)="N",0,"")))</f>
        <v/>
      </c>
      <c r="DM84" s="268"/>
      <c r="DN84" s="429" t="e">
        <v>#N/A</v>
      </c>
      <c r="DO84" s="429" t="e">
        <v>#N/A</v>
      </c>
      <c r="DP84" s="428" t="str">
        <f ca="1">IF(DM$16=0,"",IF(OFFSET(DM84,0,DM$16)="Y",1,IF(OFFSET(DM84,0,DM$16)="N",0,"")))</f>
        <v/>
      </c>
      <c r="DR84" s="268"/>
      <c r="DS84" s="430" t="e">
        <v>#N/A</v>
      </c>
      <c r="DT84" s="431"/>
      <c r="DU84" s="428" t="str">
        <f ca="1">IF(DR$16=0,"",IF(AND(OFFSET(DR84,0,1)="Y",DS$16="Yes"),1,IF(OFFSET(DR84,0,1)="N",1,0)))</f>
        <v/>
      </c>
      <c r="DW84" s="268"/>
      <c r="DX84" s="430" t="e">
        <v>#N/A</v>
      </c>
      <c r="DY84" s="431"/>
      <c r="DZ84" s="428" t="str">
        <f ca="1">IF(DW$16=0,"",IF(AND(OFFSET(DW84,0,1)="Y",DX$16="Yes"),1,IF(OFFSET(DW84,0,1)="N",1,0)))</f>
        <v/>
      </c>
      <c r="EB84" s="268"/>
      <c r="EC84" s="430" t="e">
        <v>#N/A</v>
      </c>
      <c r="ED84" s="431"/>
      <c r="EE84" s="428" t="str">
        <f ca="1">IF(EB$16=0,"",IF(AND(OFFSET(EB84,0,1)="Y",EC$16="Yes"),1,IF(OFFSET(EB84,0,1)="N",1,0)))</f>
        <v/>
      </c>
      <c r="EG84" s="268"/>
      <c r="EH84" s="430" t="e">
        <v>#N/A</v>
      </c>
      <c r="EI84" s="431"/>
      <c r="EJ84" s="428" t="str">
        <f ca="1">IF(EG$16=0,"",IF(AND(OFFSET(EG84,0,1)="Y",EH$16="Yes"),1,IF(OFFSET(EG84,0,1)="N",1,0)))</f>
        <v/>
      </c>
      <c r="EL84" s="268"/>
      <c r="EM84" s="430" t="e">
        <v>#N/A</v>
      </c>
      <c r="EN84" s="431"/>
      <c r="EO84" s="428" t="str">
        <f ca="1">IF(EL$16=0,"",IF(AND(OFFSET(EL84,0,1)="Y",EM$16="Yes"),1,IF(OFFSET(EL84,0,1)="N",1,0)))</f>
        <v/>
      </c>
      <c r="EP84" s="271"/>
      <c r="EQ84" s="516" t="str">
        <f ca="1">BP84</f>
        <v/>
      </c>
      <c r="ER84" s="516" t="str">
        <f t="shared" ref="ER84" ca="1" si="239">CL84</f>
        <v/>
      </c>
      <c r="ES84" s="516" t="str">
        <f t="shared" ref="ES84" ca="1" si="240">CT84</f>
        <v/>
      </c>
      <c r="ET84" s="516" t="str">
        <f t="shared" ref="ET84" si="241">DF84</f>
        <v/>
      </c>
      <c r="EU84" s="516" t="str">
        <f t="shared" ref="EU84" ca="1" si="242">DK84</f>
        <v/>
      </c>
      <c r="EV84" s="516" t="str">
        <f t="shared" ref="EV84" ca="1" si="243">DP84</f>
        <v/>
      </c>
      <c r="EW84" s="516" t="str">
        <f t="shared" ref="EW84" ca="1" si="244">DU84</f>
        <v/>
      </c>
      <c r="EX84" s="516" t="str">
        <f t="shared" ref="EX84" ca="1" si="245">DZ84</f>
        <v/>
      </c>
      <c r="EY84" s="516" t="str">
        <f t="shared" ref="EY84" ca="1" si="246">EE84</f>
        <v/>
      </c>
      <c r="EZ84" s="516" t="str">
        <f t="shared" ref="EZ84" ca="1" si="247">EJ84</f>
        <v/>
      </c>
      <c r="FA84" s="516" t="str">
        <f t="shared" ref="FA84" ca="1" si="248">EO84</f>
        <v/>
      </c>
      <c r="FC84" s="516">
        <f t="shared" ref="FC84" ca="1" si="249">COUNTA(EQ84:FA84)-COUNTBLANK(EQ84:FA84)</f>
        <v>0</v>
      </c>
      <c r="FD84" s="280">
        <f t="shared" ref="FD84" ca="1" si="250">SUM(EQ84:FA84)</f>
        <v>0</v>
      </c>
      <c r="FE84" s="280" t="str">
        <f t="shared" ref="FE84" ca="1" si="251">IF(AND(FC84=FD84,FD84&gt;0),"Show","Hide")</f>
        <v>Hide</v>
      </c>
      <c r="FF84" s="322"/>
      <c r="FG84" s="323"/>
      <c r="FH84" s="323"/>
      <c r="FI84" s="323"/>
      <c r="FJ84" s="323"/>
      <c r="FK84" s="323"/>
      <c r="FL84" s="323"/>
    </row>
    <row r="85" spans="1:168" ht="6" customHeight="1" x14ac:dyDescent="0.25">
      <c r="A85" s="326" t="s">
        <v>546</v>
      </c>
      <c r="C85" s="412"/>
      <c r="D85" s="413"/>
      <c r="E85" s="414"/>
      <c r="F85" s="432"/>
      <c r="G85" s="433"/>
      <c r="H85" s="434"/>
      <c r="I85" s="335"/>
      <c r="J85" s="416"/>
      <c r="K85" s="335"/>
      <c r="L85" s="417"/>
      <c r="M85" s="417"/>
      <c r="N85" s="417"/>
      <c r="O85" s="417"/>
      <c r="Q85" s="320"/>
      <c r="AE85" s="368"/>
      <c r="AF85" s="369"/>
      <c r="AG85" s="370" t="b">
        <f>AG84</f>
        <v>1</v>
      </c>
      <c r="AH85" s="370"/>
      <c r="AI85" s="395"/>
      <c r="AJ85" s="396"/>
      <c r="AK85" s="396"/>
      <c r="AL85" s="397"/>
      <c r="AM85" s="320"/>
      <c r="AN85" s="320"/>
      <c r="AO85" s="320"/>
      <c r="AP85" s="320"/>
      <c r="AQ85" s="320"/>
      <c r="AR85" s="320"/>
      <c r="AS85" s="320"/>
      <c r="AT85" s="398" t="str">
        <f t="shared" si="225"/>
        <v/>
      </c>
      <c r="AU85" s="319" t="str">
        <f t="shared" si="224"/>
        <v/>
      </c>
      <c r="AV85" s="399"/>
      <c r="AW85" s="398" t="str">
        <f ca="1">AW84</f>
        <v/>
      </c>
      <c r="AX85" s="399"/>
      <c r="AY85" s="398" t="str">
        <f ca="1">AY84</f>
        <v/>
      </c>
      <c r="AZ85" s="399"/>
      <c r="BA85" s="398" t="str">
        <f ca="1">BA84</f>
        <v/>
      </c>
      <c r="BB85" s="399"/>
      <c r="BC85" s="398" t="str">
        <f ca="1">BC84</f>
        <v/>
      </c>
      <c r="BD85" s="399"/>
      <c r="BE85" s="398" t="str">
        <f ca="1">BE84</f>
        <v/>
      </c>
      <c r="BF85" s="399"/>
      <c r="BG85" s="398" t="str">
        <f ca="1">BG84</f>
        <v/>
      </c>
      <c r="BH85" s="320"/>
      <c r="FE85" s="341" t="str">
        <f ca="1">FE84</f>
        <v>Hide</v>
      </c>
      <c r="FF85" s="322"/>
      <c r="FG85" s="323"/>
      <c r="FH85" s="323"/>
      <c r="FI85" s="323"/>
      <c r="FJ85" s="323"/>
      <c r="FK85" s="323"/>
      <c r="FL85" s="323"/>
    </row>
    <row r="86" spans="1:168" ht="6" customHeight="1" x14ac:dyDescent="0.25">
      <c r="A86" s="326" t="s">
        <v>546</v>
      </c>
      <c r="C86" s="389"/>
      <c r="D86" s="325"/>
      <c r="E86" s="390"/>
      <c r="F86" s="625"/>
      <c r="G86" s="626"/>
      <c r="H86" s="626"/>
      <c r="I86" s="627"/>
      <c r="J86" s="392"/>
      <c r="K86" s="340"/>
      <c r="L86" s="393"/>
      <c r="M86" s="393"/>
      <c r="N86" s="393"/>
      <c r="O86" s="393"/>
      <c r="Q86" s="320"/>
      <c r="AE86" s="368"/>
      <c r="AF86" s="369"/>
      <c r="AG86" s="394" t="b">
        <f>AG87</f>
        <v>1</v>
      </c>
      <c r="AH86" s="394"/>
      <c r="AI86" s="395"/>
      <c r="AJ86" s="396"/>
      <c r="AK86" s="396"/>
      <c r="AL86" s="397"/>
      <c r="AM86" s="320"/>
      <c r="AN86" s="320"/>
      <c r="AO86" s="320"/>
      <c r="AP86" s="320"/>
      <c r="AQ86" s="320"/>
      <c r="AR86" s="320"/>
      <c r="AS86" s="320"/>
      <c r="AT86" s="398" t="str">
        <f t="shared" si="225"/>
        <v/>
      </c>
      <c r="AU86" s="319" t="str">
        <f t="shared" si="224"/>
        <v/>
      </c>
      <c r="AV86" s="399"/>
      <c r="AW86" s="398" t="str">
        <f ca="1">AW87</f>
        <v/>
      </c>
      <c r="AX86" s="399"/>
      <c r="AY86" s="398" t="str">
        <f ca="1">AY87</f>
        <v/>
      </c>
      <c r="AZ86" s="399"/>
      <c r="BA86" s="398" t="str">
        <f ca="1">BA87</f>
        <v/>
      </c>
      <c r="BB86" s="399"/>
      <c r="BC86" s="398" t="str">
        <f ca="1">BC87</f>
        <v/>
      </c>
      <c r="BD86" s="399"/>
      <c r="BE86" s="398" t="str">
        <f ca="1">BE87</f>
        <v/>
      </c>
      <c r="BF86" s="399"/>
      <c r="BG86" s="398" t="str">
        <f ca="1">BG87</f>
        <v/>
      </c>
      <c r="BH86" s="320"/>
      <c r="FE86" s="341" t="str">
        <f ca="1">FE87</f>
        <v>Hide</v>
      </c>
      <c r="FF86" s="322"/>
      <c r="FG86" s="323"/>
      <c r="FH86" s="323"/>
      <c r="FI86" s="323"/>
      <c r="FJ86" s="323"/>
      <c r="FK86" s="323"/>
      <c r="FL86" s="323"/>
    </row>
    <row r="87" spans="1:168" ht="15" x14ac:dyDescent="0.25">
      <c r="A87" s="326" t="s">
        <v>546</v>
      </c>
      <c r="C87" s="400" t="s">
        <v>558</v>
      </c>
      <c r="D87" s="420" t="str">
        <f>"6." &amp; AI87</f>
        <v>6.19</v>
      </c>
      <c r="E87" s="402" t="s">
        <v>875</v>
      </c>
      <c r="F87" s="628" t="s">
        <v>715</v>
      </c>
      <c r="G87" s="629"/>
      <c r="H87" s="629"/>
      <c r="I87" s="630"/>
      <c r="J87" s="426"/>
      <c r="K87" s="340"/>
      <c r="L87" s="405"/>
      <c r="M87" s="405"/>
      <c r="N87" s="405"/>
      <c r="O87" s="405"/>
      <c r="Q87" s="320"/>
      <c r="R87" s="406"/>
      <c r="S87" s="406"/>
      <c r="T87" s="406"/>
      <c r="U87" s="406"/>
      <c r="AE87" s="368" t="b">
        <f>IF(F87=CHAR(80),TRUE,FALSE)</f>
        <v>0</v>
      </c>
      <c r="AF87" s="369" t="b">
        <f>IF(H87=CHAR(80),TRUE,FALSE)</f>
        <v>0</v>
      </c>
      <c r="AG87" s="370" t="b">
        <f>IF(OR(C87=CHAR(80),C87="."),TRUE,FALSE)</f>
        <v>1</v>
      </c>
      <c r="AH87" s="407">
        <v>2</v>
      </c>
      <c r="AI87" s="408">
        <v>19</v>
      </c>
      <c r="AJ87" s="409"/>
      <c r="AK87" s="409" t="b">
        <v>1</v>
      </c>
      <c r="AL87" s="410"/>
      <c r="AM87" s="320"/>
      <c r="AN87" s="320"/>
      <c r="AO87" s="320"/>
      <c r="AP87" s="320"/>
      <c r="AQ87" s="320"/>
      <c r="AR87" s="320"/>
      <c r="AS87" s="320"/>
      <c r="AT87" s="398" t="str">
        <f t="shared" si="225"/>
        <v/>
      </c>
      <c r="AU87" s="319" t="str">
        <f t="shared" si="224"/>
        <v>6.19</v>
      </c>
      <c r="AV87" s="411"/>
      <c r="AW87" s="398" t="str">
        <f ca="1">IF(OR(AND(Setup_Flag=1,AV87="",$C87=""),AND(Setup_Flag=1,AV87="Y",$C87="",All_Filters="Yes",$FE87="Hide")),FALSE,"")</f>
        <v/>
      </c>
      <c r="AX87" s="411"/>
      <c r="AY87" s="398" t="str">
        <f ca="1">IF(OR(AND(MR2_Flag=1,AX87="",$C87=""),AND(MR2_Flag=1,AX87="Y",$C87="",All_Filters="Yes",$FE87="Hide")),FALSE,"")</f>
        <v/>
      </c>
      <c r="AZ87" s="411"/>
      <c r="BA87" s="398" t="str">
        <f ca="1">IF(OR(AND(DP_Flag=1,AZ87="",$C87=""),AND(DP_Flag=1,AZ87="Y",$C87="",All_Filters="Yes",$FE87="Hide")),FALSE,"")</f>
        <v/>
      </c>
      <c r="BB87" s="411"/>
      <c r="BC87" s="398" t="str">
        <f ca="1">IF(OR(AND(SS_Flag=1,BB87="",$C87=""),AND(SS_Flag=1,BB87="Y",$C87="",All_Filters="Yes",$FE87="Hide")),FALSE,"")</f>
        <v/>
      </c>
      <c r="BD87" s="411"/>
      <c r="BE87" s="398" t="str">
        <f ca="1">IF(OR(AND(SP_Flag=1,BD87="",$C87=""),AND(SP_Flag=1,BD87="Y",$C87="",All_Filters="Yes",$FE87="Hide")),FALSE,"")</f>
        <v/>
      </c>
      <c r="BF87" s="411"/>
      <c r="BG87" s="398" t="str">
        <f ca="1">IF(OR(AND(FM_Flag=1,BF87="",$C87=""),AND(FM_Flag=1,BF87="Y",$C87="",All_Filters="Yes",$FE87="Hide")),FALSE,"")</f>
        <v/>
      </c>
      <c r="BH87" s="320"/>
      <c r="BI87" s="268"/>
      <c r="BJ87" s="427" t="s">
        <v>675</v>
      </c>
      <c r="BK87" s="427" t="s">
        <v>675</v>
      </c>
      <c r="BL87" s="427" t="s">
        <v>675</v>
      </c>
      <c r="BM87" s="427" t="s">
        <v>675</v>
      </c>
      <c r="BN87" s="427" t="s">
        <v>675</v>
      </c>
      <c r="BO87" s="427" t="s">
        <v>675</v>
      </c>
      <c r="BP87" s="428" t="str">
        <f ca="1">IF(OR(BI$16=0,BR$16&lt;&gt;0),"",IF(OFFSET(BI87,0,BI$16)="Y",1,IF(OFFSET(BI87,0,BI$16)="N",0,"")))</f>
        <v/>
      </c>
      <c r="BQ87" s="337"/>
      <c r="BR87" s="268"/>
      <c r="BS87" s="429" t="e">
        <v>#N/A</v>
      </c>
      <c r="BT87" s="429" t="e">
        <v>#N/A</v>
      </c>
      <c r="BU87" s="429" t="e">
        <v>#N/A</v>
      </c>
      <c r="BV87" s="429" t="e">
        <v>#N/A</v>
      </c>
      <c r="BW87" s="429" t="e">
        <v>#N/A</v>
      </c>
      <c r="BX87" s="429" t="e">
        <v>#N/A</v>
      </c>
      <c r="BY87" s="429" t="e">
        <v>#N/A</v>
      </c>
      <c r="BZ87" s="429" t="e">
        <v>#N/A</v>
      </c>
      <c r="CA87" s="429" t="e">
        <v>#N/A</v>
      </c>
      <c r="CB87" s="429" t="e">
        <v>#N/A</v>
      </c>
      <c r="CC87" s="429" t="e">
        <v>#N/A</v>
      </c>
      <c r="CD87" s="429" t="e">
        <v>#N/A</v>
      </c>
      <c r="CE87" s="429" t="e">
        <v>#N/A</v>
      </c>
      <c r="CF87" s="429" t="e">
        <v>#N/A</v>
      </c>
      <c r="CG87" s="429" t="e">
        <v>#N/A</v>
      </c>
      <c r="CH87" s="429" t="e">
        <v>#N/A</v>
      </c>
      <c r="CI87" s="429" t="e">
        <v>#N/A</v>
      </c>
      <c r="CJ87" s="429" t="e">
        <v>#N/A</v>
      </c>
      <c r="CK87" s="429" t="e">
        <v>#N/A</v>
      </c>
      <c r="CL87" s="428" t="str">
        <f ca="1">IF(BR$16=0,"",IF(OFFSET(BR87,0,BR$16)="Y",1,IF(OFFSET(BR87,0,BR$16)="N",0,"")))</f>
        <v/>
      </c>
      <c r="CM87" s="337"/>
      <c r="CN87" s="268"/>
      <c r="CO87" s="429" t="e">
        <v>#N/A</v>
      </c>
      <c r="CP87" s="429" t="e">
        <v>#N/A</v>
      </c>
      <c r="CQ87" s="429" t="e">
        <v>#N/A</v>
      </c>
      <c r="CR87" s="429" t="e">
        <v>#N/A</v>
      </c>
      <c r="CS87" s="427" t="s">
        <v>675</v>
      </c>
      <c r="CT87" s="428" t="str">
        <f ca="1">IF(OR(CN$16=0,CV$16&lt;&gt;0),"",IF(CV$16=1,0,IF(OFFSET(CN87,0,CN$16)="Y",1,IF(OFFSET(CN87,0,CN$16)="N",0,""))))</f>
        <v/>
      </c>
      <c r="CV87" s="268"/>
      <c r="CW87" s="429" t="e">
        <v>#N/A</v>
      </c>
      <c r="CX87" s="429" t="e">
        <v>#N/A</v>
      </c>
      <c r="CY87" s="429" t="e">
        <v>#N/A</v>
      </c>
      <c r="CZ87" s="429" t="e">
        <v>#N/A</v>
      </c>
      <c r="DA87" s="429" t="e">
        <v>#N/A</v>
      </c>
      <c r="DB87" s="429" t="e">
        <v>#N/A</v>
      </c>
      <c r="DC87" s="429" t="e">
        <v>#N/A</v>
      </c>
      <c r="DD87" s="429" t="e">
        <v>#N/A</v>
      </c>
      <c r="DE87" s="429" t="e">
        <v>#N/A</v>
      </c>
      <c r="DF87" s="428" t="str">
        <f>IF(CV$16=0,"",IF(OR(AND(CW$16=1,CW87="Y"),AND(CX$16=1,CX87="Y"),AND(CY$16=1,CY87="Y"),AND(CZ$16=1,CZ87="Y"),AND(DA$16=1,DA87="Y"),AND(DB$16=1,DB87="Y"),AND(DC$16=1,DC87="Y"),AND(DD$16=1,DD87="Y"),AND(DE$16=1,DE87="Y")),1,IF(OR(AND(CW$16=1,CW87="N"),AND(CX$16=1,CX87="N"),AND(CY$16=1,CY87="N"),AND(CZ$16=1,CZ87="N"),AND(DA$16=1,DA87="N"),AND(DB$16=1,DB87="N"),AND(DC$16=1,DC87="N"),AND(DD$16=1,DD87="N"),AND(DE$16=1,DE87="N")),0,"")))</f>
        <v/>
      </c>
      <c r="DH87" s="268"/>
      <c r="DI87" s="429" t="e">
        <v>#N/A</v>
      </c>
      <c r="DJ87" s="429" t="e">
        <v>#N/A</v>
      </c>
      <c r="DK87" s="428" t="str">
        <f ca="1">IF(DH$16=0,"",IF(OFFSET(DH87,0,DH$16)="Y",1,IF(OFFSET(DH87,0,DH$16)="N",0,"")))</f>
        <v/>
      </c>
      <c r="DM87" s="268"/>
      <c r="DN87" s="429" t="e">
        <v>#N/A</v>
      </c>
      <c r="DO87" s="429" t="e">
        <v>#N/A</v>
      </c>
      <c r="DP87" s="428" t="str">
        <f ca="1">IF(DM$16=0,"",IF(OFFSET(DM87,0,DM$16)="Y",1,IF(OFFSET(DM87,0,DM$16)="N",0,"")))</f>
        <v/>
      </c>
      <c r="DR87" s="268"/>
      <c r="DS87" s="430" t="e">
        <v>#N/A</v>
      </c>
      <c r="DT87" s="431"/>
      <c r="DU87" s="428" t="str">
        <f ca="1">IF(DR$16=0,"",IF(AND(OFFSET(DR87,0,1)="Y",DS$16="Yes"),1,IF(OFFSET(DR87,0,1)="N",1,0)))</f>
        <v/>
      </c>
      <c r="DW87" s="268"/>
      <c r="DX87" s="430" t="e">
        <v>#N/A</v>
      </c>
      <c r="DY87" s="431"/>
      <c r="DZ87" s="428" t="str">
        <f ca="1">IF(DW$16=0,"",IF(AND(OFFSET(DW87,0,1)="Y",DX$16="Yes"),1,IF(OFFSET(DW87,0,1)="N",1,0)))</f>
        <v/>
      </c>
      <c r="EB87" s="268"/>
      <c r="EC87" s="430" t="e">
        <v>#N/A</v>
      </c>
      <c r="ED87" s="431"/>
      <c r="EE87" s="428" t="str">
        <f ca="1">IF(EB$16=0,"",IF(AND(OFFSET(EB87,0,1)="Y",EC$16="Yes"),1,IF(OFFSET(EB87,0,1)="N",1,0)))</f>
        <v/>
      </c>
      <c r="EG87" s="268"/>
      <c r="EH87" s="430" t="e">
        <v>#N/A</v>
      </c>
      <c r="EI87" s="431"/>
      <c r="EJ87" s="428" t="str">
        <f ca="1">IF(EG$16=0,"",IF(AND(OFFSET(EG87,0,1)="Y",EH$16="Yes"),1,IF(OFFSET(EG87,0,1)="N",1,0)))</f>
        <v/>
      </c>
      <c r="EL87" s="268"/>
      <c r="EM87" s="430" t="e">
        <v>#N/A</v>
      </c>
      <c r="EN87" s="431"/>
      <c r="EO87" s="428" t="str">
        <f ca="1">IF(EL$16=0,"",IF(AND(OFFSET(EL87,0,1)="Y",EM$16="Yes"),1,IF(OFFSET(EL87,0,1)="N",1,0)))</f>
        <v/>
      </c>
      <c r="EP87" s="271"/>
      <c r="EQ87" s="516" t="str">
        <f ca="1">BP87</f>
        <v/>
      </c>
      <c r="ER87" s="516" t="str">
        <f t="shared" ref="ER87" ca="1" si="252">CL87</f>
        <v/>
      </c>
      <c r="ES87" s="516" t="str">
        <f t="shared" ref="ES87" ca="1" si="253">CT87</f>
        <v/>
      </c>
      <c r="ET87" s="516" t="str">
        <f t="shared" ref="ET87" si="254">DF87</f>
        <v/>
      </c>
      <c r="EU87" s="516" t="str">
        <f t="shared" ref="EU87" ca="1" si="255">DK87</f>
        <v/>
      </c>
      <c r="EV87" s="516" t="str">
        <f t="shared" ref="EV87" ca="1" si="256">DP87</f>
        <v/>
      </c>
      <c r="EW87" s="516" t="str">
        <f t="shared" ref="EW87" ca="1" si="257">DU87</f>
        <v/>
      </c>
      <c r="EX87" s="516" t="str">
        <f t="shared" ref="EX87" ca="1" si="258">DZ87</f>
        <v/>
      </c>
      <c r="EY87" s="516" t="str">
        <f t="shared" ref="EY87" ca="1" si="259">EE87</f>
        <v/>
      </c>
      <c r="EZ87" s="516" t="str">
        <f t="shared" ref="EZ87" ca="1" si="260">EJ87</f>
        <v/>
      </c>
      <c r="FA87" s="516" t="str">
        <f t="shared" ref="FA87" ca="1" si="261">EO87</f>
        <v/>
      </c>
      <c r="FC87" s="516">
        <f t="shared" ref="FC87" ca="1" si="262">COUNTA(EQ87:FA87)-COUNTBLANK(EQ87:FA87)</f>
        <v>0</v>
      </c>
      <c r="FD87" s="280">
        <f t="shared" ref="FD87" ca="1" si="263">SUM(EQ87:FA87)</f>
        <v>0</v>
      </c>
      <c r="FE87" s="280" t="str">
        <f t="shared" ref="FE87" ca="1" si="264">IF(AND(FC87=FD87,FD87&gt;0),"Show","Hide")</f>
        <v>Hide</v>
      </c>
      <c r="FF87" s="322"/>
      <c r="FG87" s="323"/>
      <c r="FH87" s="323"/>
      <c r="FI87" s="323"/>
      <c r="FJ87" s="323"/>
      <c r="FK87" s="323"/>
      <c r="FL87" s="323"/>
    </row>
    <row r="88" spans="1:168" ht="6" customHeight="1" x14ac:dyDescent="0.25">
      <c r="A88" s="326" t="s">
        <v>546</v>
      </c>
      <c r="C88" s="412"/>
      <c r="D88" s="413"/>
      <c r="E88" s="414"/>
      <c r="F88" s="631"/>
      <c r="G88" s="632"/>
      <c r="H88" s="632"/>
      <c r="I88" s="633"/>
      <c r="J88" s="416"/>
      <c r="K88" s="335"/>
      <c r="L88" s="417"/>
      <c r="M88" s="417"/>
      <c r="N88" s="417"/>
      <c r="O88" s="417"/>
      <c r="Q88" s="320"/>
      <c r="AE88" s="368"/>
      <c r="AF88" s="369"/>
      <c r="AG88" s="370" t="b">
        <f>AG87</f>
        <v>1</v>
      </c>
      <c r="AH88" s="370"/>
      <c r="AI88" s="395"/>
      <c r="AJ88" s="396"/>
      <c r="AK88" s="396"/>
      <c r="AL88" s="397"/>
      <c r="AM88" s="320"/>
      <c r="AN88" s="320"/>
      <c r="AO88" s="320"/>
      <c r="AP88" s="320"/>
      <c r="AQ88" s="320"/>
      <c r="AR88" s="320"/>
      <c r="AS88" s="320"/>
      <c r="AT88" s="398" t="str">
        <f t="shared" si="225"/>
        <v/>
      </c>
      <c r="AU88" s="319" t="str">
        <f t="shared" si="224"/>
        <v/>
      </c>
      <c r="AV88" s="399"/>
      <c r="AW88" s="398" t="str">
        <f ca="1">AW87</f>
        <v/>
      </c>
      <c r="AX88" s="399"/>
      <c r="AY88" s="398" t="str">
        <f ca="1">AY87</f>
        <v/>
      </c>
      <c r="AZ88" s="399"/>
      <c r="BA88" s="398" t="str">
        <f ca="1">BA87</f>
        <v/>
      </c>
      <c r="BB88" s="399"/>
      <c r="BC88" s="398" t="str">
        <f ca="1">BC87</f>
        <v/>
      </c>
      <c r="BD88" s="399"/>
      <c r="BE88" s="398" t="str">
        <f ca="1">BE87</f>
        <v/>
      </c>
      <c r="BF88" s="399"/>
      <c r="BG88" s="398" t="str">
        <f ca="1">BG87</f>
        <v/>
      </c>
      <c r="BH88" s="320"/>
      <c r="FE88" s="341" t="str">
        <f ca="1">FE87</f>
        <v>Hide</v>
      </c>
      <c r="FF88" s="322"/>
      <c r="FG88" s="323"/>
      <c r="FH88" s="323"/>
      <c r="FI88" s="323"/>
      <c r="FJ88" s="323"/>
      <c r="FK88" s="323"/>
      <c r="FL88" s="323"/>
    </row>
    <row r="89" spans="1:168" ht="6" customHeight="1" x14ac:dyDescent="0.25">
      <c r="A89" s="326" t="s">
        <v>546</v>
      </c>
      <c r="C89" s="389"/>
      <c r="D89" s="325"/>
      <c r="E89" s="390"/>
      <c r="F89" s="362"/>
      <c r="G89" s="418"/>
      <c r="H89" s="419"/>
      <c r="I89" s="340"/>
      <c r="J89" s="392"/>
      <c r="K89" s="340"/>
      <c r="L89" s="393"/>
      <c r="M89" s="393"/>
      <c r="N89" s="393"/>
      <c r="O89" s="393"/>
      <c r="Q89" s="320"/>
      <c r="AE89" s="368"/>
      <c r="AF89" s="369"/>
      <c r="AG89" s="394" t="b">
        <f>AG90</f>
        <v>1</v>
      </c>
      <c r="AH89" s="394"/>
      <c r="AI89" s="395"/>
      <c r="AJ89" s="396"/>
      <c r="AK89" s="396"/>
      <c r="AL89" s="397"/>
      <c r="AM89" s="320"/>
      <c r="AN89" s="320"/>
      <c r="AO89" s="320"/>
      <c r="AP89" s="320"/>
      <c r="AQ89" s="320"/>
      <c r="AR89" s="320"/>
      <c r="AS89" s="320"/>
      <c r="AT89" s="398" t="str">
        <f t="shared" si="225"/>
        <v/>
      </c>
      <c r="AU89" s="319" t="str">
        <f t="shared" si="224"/>
        <v/>
      </c>
      <c r="AV89" s="399"/>
      <c r="AW89" s="398" t="str">
        <f ca="1">AW90</f>
        <v/>
      </c>
      <c r="AX89" s="399"/>
      <c r="AY89" s="398" t="str">
        <f ca="1">AY90</f>
        <v/>
      </c>
      <c r="AZ89" s="399"/>
      <c r="BA89" s="398" t="str">
        <f ca="1">BA90</f>
        <v/>
      </c>
      <c r="BB89" s="399"/>
      <c r="BC89" s="398" t="str">
        <f ca="1">BC90</f>
        <v/>
      </c>
      <c r="BD89" s="399"/>
      <c r="BE89" s="398" t="str">
        <f ca="1">BE90</f>
        <v/>
      </c>
      <c r="BF89" s="399"/>
      <c r="BG89" s="398" t="str">
        <f ca="1">BG90</f>
        <v/>
      </c>
      <c r="BH89" s="320"/>
      <c r="FE89" s="341" t="str">
        <f ca="1">FE90</f>
        <v>Hide</v>
      </c>
      <c r="FF89" s="322"/>
      <c r="FG89" s="323"/>
      <c r="FH89" s="323"/>
      <c r="FI89" s="323"/>
      <c r="FJ89" s="323"/>
      <c r="FK89" s="323"/>
      <c r="FL89" s="323"/>
    </row>
    <row r="90" spans="1:168" ht="15" x14ac:dyDescent="0.25">
      <c r="A90" s="326" t="s">
        <v>546</v>
      </c>
      <c r="C90" s="400" t="s">
        <v>558</v>
      </c>
      <c r="D90" s="420" t="str">
        <f>"6." &amp; AI90</f>
        <v>6.20</v>
      </c>
      <c r="E90" s="402" t="s">
        <v>876</v>
      </c>
      <c r="F90" s="422"/>
      <c r="G90" s="423" t="s">
        <v>203</v>
      </c>
      <c r="H90" s="424"/>
      <c r="I90" s="425" t="s">
        <v>216</v>
      </c>
      <c r="J90" s="426"/>
      <c r="K90" s="340"/>
      <c r="L90" s="405"/>
      <c r="M90" s="405"/>
      <c r="N90" s="405"/>
      <c r="O90" s="405"/>
      <c r="Q90" s="320"/>
      <c r="R90" s="406"/>
      <c r="S90" s="406"/>
      <c r="T90" s="406"/>
      <c r="U90" s="406"/>
      <c r="AE90" s="368" t="b">
        <f>IF(F90=CHAR(80),TRUE,FALSE)</f>
        <v>0</v>
      </c>
      <c r="AF90" s="369" t="b">
        <f>IF(H90=CHAR(80),TRUE,FALSE)</f>
        <v>0</v>
      </c>
      <c r="AG90" s="370" t="b">
        <f>IF(OR(C90=CHAR(80),C90="."),TRUE,FALSE)</f>
        <v>1</v>
      </c>
      <c r="AH90" s="407">
        <v>0</v>
      </c>
      <c r="AI90" s="408">
        <v>20</v>
      </c>
      <c r="AJ90" s="409"/>
      <c r="AK90" s="409" t="b">
        <v>1</v>
      </c>
      <c r="AL90" s="410"/>
      <c r="AM90" s="320"/>
      <c r="AN90" s="320"/>
      <c r="AO90" s="320"/>
      <c r="AP90" s="320"/>
      <c r="AQ90" s="320"/>
      <c r="AR90" s="320"/>
      <c r="AS90" s="320"/>
      <c r="AT90" s="398" t="str">
        <f t="shared" si="225"/>
        <v/>
      </c>
      <c r="AU90" s="319" t="str">
        <f t="shared" si="224"/>
        <v>6.20</v>
      </c>
      <c r="AV90" s="411"/>
      <c r="AW90" s="398" t="str">
        <f ca="1">IF(OR(AND(Setup_Flag=1,AV90="",$C90=""),AND(Setup_Flag=1,AV90="Y",$C90="",All_Filters="Yes",$FE90="Hide")),FALSE,"")</f>
        <v/>
      </c>
      <c r="AX90" s="411"/>
      <c r="AY90" s="398" t="str">
        <f ca="1">IF(OR(AND(MR2_Flag=1,AX90="",$C90=""),AND(MR2_Flag=1,AX90="Y",$C90="",All_Filters="Yes",$FE90="Hide")),FALSE,"")</f>
        <v/>
      </c>
      <c r="AZ90" s="411"/>
      <c r="BA90" s="398" t="str">
        <f ca="1">IF(OR(AND(DP_Flag=1,AZ90="",$C90=""),AND(DP_Flag=1,AZ90="Y",$C90="",All_Filters="Yes",$FE90="Hide")),FALSE,"")</f>
        <v/>
      </c>
      <c r="BB90" s="411"/>
      <c r="BC90" s="398" t="str">
        <f ca="1">IF(OR(AND(SS_Flag=1,BB90="",$C90=""),AND(SS_Flag=1,BB90="Y",$C90="",All_Filters="Yes",$FE90="Hide")),FALSE,"")</f>
        <v/>
      </c>
      <c r="BD90" s="411"/>
      <c r="BE90" s="398" t="str">
        <f ca="1">IF(OR(AND(SP_Flag=1,BD90="",$C90=""),AND(SP_Flag=1,BD90="Y",$C90="",All_Filters="Yes",$FE90="Hide")),FALSE,"")</f>
        <v/>
      </c>
      <c r="BF90" s="411"/>
      <c r="BG90" s="398" t="str">
        <f ca="1">IF(OR(AND(FM_Flag=1,BF90="",$C90=""),AND(FM_Flag=1,BF90="Y",$C90="",All_Filters="Yes",$FE90="Hide")),FALSE,"")</f>
        <v/>
      </c>
      <c r="BH90" s="320"/>
      <c r="BI90" s="268"/>
      <c r="BJ90" s="427" t="s">
        <v>675</v>
      </c>
      <c r="BK90" s="427" t="s">
        <v>675</v>
      </c>
      <c r="BL90" s="427" t="s">
        <v>675</v>
      </c>
      <c r="BM90" s="427" t="s">
        <v>675</v>
      </c>
      <c r="BN90" s="427" t="s">
        <v>675</v>
      </c>
      <c r="BO90" s="427" t="s">
        <v>675</v>
      </c>
      <c r="BP90" s="428" t="str">
        <f ca="1">IF(OR(BI$16=0,BR$16&lt;&gt;0),"",IF(OFFSET(BI90,0,BI$16)="Y",1,IF(OFFSET(BI90,0,BI$16)="N",0,"")))</f>
        <v/>
      </c>
      <c r="BQ90" s="337"/>
      <c r="BR90" s="268"/>
      <c r="BS90" s="429" t="e">
        <v>#N/A</v>
      </c>
      <c r="BT90" s="429" t="e">
        <v>#N/A</v>
      </c>
      <c r="BU90" s="429" t="e">
        <v>#N/A</v>
      </c>
      <c r="BV90" s="429" t="e">
        <v>#N/A</v>
      </c>
      <c r="BW90" s="429" t="e">
        <v>#N/A</v>
      </c>
      <c r="BX90" s="429" t="e">
        <v>#N/A</v>
      </c>
      <c r="BY90" s="429" t="e">
        <v>#N/A</v>
      </c>
      <c r="BZ90" s="429" t="e">
        <v>#N/A</v>
      </c>
      <c r="CA90" s="429" t="e">
        <v>#N/A</v>
      </c>
      <c r="CB90" s="429" t="e">
        <v>#N/A</v>
      </c>
      <c r="CC90" s="429" t="e">
        <v>#N/A</v>
      </c>
      <c r="CD90" s="429" t="e">
        <v>#N/A</v>
      </c>
      <c r="CE90" s="429" t="e">
        <v>#N/A</v>
      </c>
      <c r="CF90" s="429" t="e">
        <v>#N/A</v>
      </c>
      <c r="CG90" s="429" t="e">
        <v>#N/A</v>
      </c>
      <c r="CH90" s="429" t="e">
        <v>#N/A</v>
      </c>
      <c r="CI90" s="429" t="e">
        <v>#N/A</v>
      </c>
      <c r="CJ90" s="429" t="e">
        <v>#N/A</v>
      </c>
      <c r="CK90" s="429" t="e">
        <v>#N/A</v>
      </c>
      <c r="CL90" s="428" t="str">
        <f ca="1">IF(BR$16=0,"",IF(OFFSET(BR90,0,BR$16)="Y",1,IF(OFFSET(BR90,0,BR$16)="N",0,"")))</f>
        <v/>
      </c>
      <c r="CM90" s="337"/>
      <c r="CN90" s="268"/>
      <c r="CO90" s="429" t="e">
        <v>#N/A</v>
      </c>
      <c r="CP90" s="429" t="e">
        <v>#N/A</v>
      </c>
      <c r="CQ90" s="429" t="e">
        <v>#N/A</v>
      </c>
      <c r="CR90" s="429" t="e">
        <v>#N/A</v>
      </c>
      <c r="CS90" s="427" t="s">
        <v>675</v>
      </c>
      <c r="CT90" s="428" t="str">
        <f ca="1">IF(OR(CN$16=0,CV$16&lt;&gt;0),"",IF(CV$16=1,0,IF(OFFSET(CN90,0,CN$16)="Y",1,IF(OFFSET(CN90,0,CN$16)="N",0,""))))</f>
        <v/>
      </c>
      <c r="CV90" s="268"/>
      <c r="CW90" s="429" t="e">
        <v>#N/A</v>
      </c>
      <c r="CX90" s="429" t="e">
        <v>#N/A</v>
      </c>
      <c r="CY90" s="429" t="e">
        <v>#N/A</v>
      </c>
      <c r="CZ90" s="429" t="e">
        <v>#N/A</v>
      </c>
      <c r="DA90" s="429" t="e">
        <v>#N/A</v>
      </c>
      <c r="DB90" s="429" t="e">
        <v>#N/A</v>
      </c>
      <c r="DC90" s="429" t="e">
        <v>#N/A</v>
      </c>
      <c r="DD90" s="429" t="e">
        <v>#N/A</v>
      </c>
      <c r="DE90" s="429" t="e">
        <v>#N/A</v>
      </c>
      <c r="DF90" s="428" t="str">
        <f>IF(CV$16=0,"",IF(OR(AND(CW$16=1,CW90="Y"),AND(CX$16=1,CX90="Y"),AND(CY$16=1,CY90="Y"),AND(CZ$16=1,CZ90="Y"),AND(DA$16=1,DA90="Y"),AND(DB$16=1,DB90="Y"),AND(DC$16=1,DC90="Y"),AND(DD$16=1,DD90="Y"),AND(DE$16=1,DE90="Y")),1,IF(OR(AND(CW$16=1,CW90="N"),AND(CX$16=1,CX90="N"),AND(CY$16=1,CY90="N"),AND(CZ$16=1,CZ90="N"),AND(DA$16=1,DA90="N"),AND(DB$16=1,DB90="N"),AND(DC$16=1,DC90="N"),AND(DD$16=1,DD90="N"),AND(DE$16=1,DE90="N")),0,"")))</f>
        <v/>
      </c>
      <c r="DH90" s="268"/>
      <c r="DI90" s="429" t="e">
        <v>#N/A</v>
      </c>
      <c r="DJ90" s="429" t="e">
        <v>#N/A</v>
      </c>
      <c r="DK90" s="428" t="str">
        <f ca="1">IF(DH$16=0,"",IF(OFFSET(DH90,0,DH$16)="Y",1,IF(OFFSET(DH90,0,DH$16)="N",0,"")))</f>
        <v/>
      </c>
      <c r="DM90" s="268"/>
      <c r="DN90" s="429" t="e">
        <v>#N/A</v>
      </c>
      <c r="DO90" s="429" t="e">
        <v>#N/A</v>
      </c>
      <c r="DP90" s="428" t="str">
        <f ca="1">IF(DM$16=0,"",IF(OFFSET(DM90,0,DM$16)="Y",1,IF(OFFSET(DM90,0,DM$16)="N",0,"")))</f>
        <v/>
      </c>
      <c r="DR90" s="268"/>
      <c r="DS90" s="430" t="e">
        <v>#N/A</v>
      </c>
      <c r="DT90" s="431"/>
      <c r="DU90" s="428" t="str">
        <f ca="1">IF(DR$16=0,"",IF(AND(OFFSET(DR90,0,1)="Y",DS$16="Yes"),1,IF(OFFSET(DR90,0,1)="N",1,0)))</f>
        <v/>
      </c>
      <c r="DW90" s="268"/>
      <c r="DX90" s="430" t="e">
        <v>#N/A</v>
      </c>
      <c r="DY90" s="431"/>
      <c r="DZ90" s="428" t="str">
        <f ca="1">IF(DW$16=0,"",IF(AND(OFFSET(DW90,0,1)="Y",DX$16="Yes"),1,IF(OFFSET(DW90,0,1)="N",1,0)))</f>
        <v/>
      </c>
      <c r="EB90" s="268"/>
      <c r="EC90" s="430" t="e">
        <v>#N/A</v>
      </c>
      <c r="ED90" s="431"/>
      <c r="EE90" s="428" t="str">
        <f ca="1">IF(EB$16=0,"",IF(AND(OFFSET(EB90,0,1)="Y",EC$16="Yes"),1,IF(OFFSET(EB90,0,1)="N",1,0)))</f>
        <v/>
      </c>
      <c r="EG90" s="268"/>
      <c r="EH90" s="430" t="e">
        <v>#N/A</v>
      </c>
      <c r="EI90" s="431"/>
      <c r="EJ90" s="428" t="str">
        <f ca="1">IF(EG$16=0,"",IF(AND(OFFSET(EG90,0,1)="Y",EH$16="Yes"),1,IF(OFFSET(EG90,0,1)="N",1,0)))</f>
        <v/>
      </c>
      <c r="EL90" s="268"/>
      <c r="EM90" s="430" t="e">
        <v>#N/A</v>
      </c>
      <c r="EN90" s="431"/>
      <c r="EO90" s="428" t="str">
        <f ca="1">IF(EL$16=0,"",IF(AND(OFFSET(EL90,0,1)="Y",EM$16="Yes"),1,IF(OFFSET(EL90,0,1)="N",1,0)))</f>
        <v/>
      </c>
      <c r="EP90" s="271"/>
      <c r="EQ90" s="516" t="str">
        <f ca="1">BP90</f>
        <v/>
      </c>
      <c r="ER90" s="516" t="str">
        <f t="shared" ref="ER90" ca="1" si="265">CL90</f>
        <v/>
      </c>
      <c r="ES90" s="516" t="str">
        <f t="shared" ref="ES90" ca="1" si="266">CT90</f>
        <v/>
      </c>
      <c r="ET90" s="516" t="str">
        <f t="shared" ref="ET90" si="267">DF90</f>
        <v/>
      </c>
      <c r="EU90" s="516" t="str">
        <f t="shared" ref="EU90" ca="1" si="268">DK90</f>
        <v/>
      </c>
      <c r="EV90" s="516" t="str">
        <f t="shared" ref="EV90" ca="1" si="269">DP90</f>
        <v/>
      </c>
      <c r="EW90" s="516" t="str">
        <f t="shared" ref="EW90" ca="1" si="270">DU90</f>
        <v/>
      </c>
      <c r="EX90" s="516" t="str">
        <f t="shared" ref="EX90" ca="1" si="271">DZ90</f>
        <v/>
      </c>
      <c r="EY90" s="516" t="str">
        <f t="shared" ref="EY90" ca="1" si="272">EE90</f>
        <v/>
      </c>
      <c r="EZ90" s="516" t="str">
        <f t="shared" ref="EZ90" ca="1" si="273">EJ90</f>
        <v/>
      </c>
      <c r="FA90" s="516" t="str">
        <f t="shared" ref="FA90" ca="1" si="274">EO90</f>
        <v/>
      </c>
      <c r="FC90" s="516">
        <f t="shared" ref="FC90" ca="1" si="275">COUNTA(EQ90:FA90)-COUNTBLANK(EQ90:FA90)</f>
        <v>0</v>
      </c>
      <c r="FD90" s="280">
        <f t="shared" ref="FD90" ca="1" si="276">SUM(EQ90:FA90)</f>
        <v>0</v>
      </c>
      <c r="FE90" s="280" t="str">
        <f t="shared" ref="FE90" ca="1" si="277">IF(AND(FC90=FD90,FD90&gt;0),"Show","Hide")</f>
        <v>Hide</v>
      </c>
      <c r="FF90" s="322"/>
      <c r="FG90" s="323"/>
      <c r="FH90" s="323"/>
      <c r="FI90" s="323"/>
      <c r="FJ90" s="323"/>
      <c r="FK90" s="323"/>
      <c r="FL90" s="323"/>
    </row>
    <row r="91" spans="1:168" ht="6" customHeight="1" x14ac:dyDescent="0.25">
      <c r="A91" s="326" t="s">
        <v>546</v>
      </c>
      <c r="C91" s="412"/>
      <c r="D91" s="413"/>
      <c r="E91" s="414"/>
      <c r="F91" s="432"/>
      <c r="G91" s="433"/>
      <c r="H91" s="434"/>
      <c r="I91" s="335"/>
      <c r="J91" s="416"/>
      <c r="K91" s="335"/>
      <c r="L91" s="417"/>
      <c r="M91" s="417"/>
      <c r="N91" s="417"/>
      <c r="O91" s="417"/>
      <c r="Q91" s="320"/>
      <c r="AE91" s="368"/>
      <c r="AF91" s="369"/>
      <c r="AG91" s="370" t="b">
        <f>AG90</f>
        <v>1</v>
      </c>
      <c r="AH91" s="370"/>
      <c r="AI91" s="395"/>
      <c r="AJ91" s="396"/>
      <c r="AK91" s="396"/>
      <c r="AL91" s="397"/>
      <c r="AM91" s="320"/>
      <c r="AN91" s="320"/>
      <c r="AO91" s="320"/>
      <c r="AP91" s="320"/>
      <c r="AQ91" s="320"/>
      <c r="AR91" s="320"/>
      <c r="AS91" s="320"/>
      <c r="AT91" s="398" t="str">
        <f t="shared" si="225"/>
        <v/>
      </c>
      <c r="AU91" s="319" t="str">
        <f t="shared" si="224"/>
        <v/>
      </c>
      <c r="AV91" s="399"/>
      <c r="AW91" s="398" t="str">
        <f ca="1">AW90</f>
        <v/>
      </c>
      <c r="AX91" s="399"/>
      <c r="AY91" s="398" t="str">
        <f ca="1">AY90</f>
        <v/>
      </c>
      <c r="AZ91" s="399"/>
      <c r="BA91" s="398" t="str">
        <f ca="1">BA90</f>
        <v/>
      </c>
      <c r="BB91" s="399"/>
      <c r="BC91" s="398" t="str">
        <f ca="1">BC90</f>
        <v/>
      </c>
      <c r="BD91" s="399"/>
      <c r="BE91" s="398" t="str">
        <f ca="1">BE90</f>
        <v/>
      </c>
      <c r="BF91" s="399"/>
      <c r="BG91" s="398" t="str">
        <f ca="1">BG90</f>
        <v/>
      </c>
      <c r="BH91" s="320"/>
      <c r="FE91" s="341" t="str">
        <f ca="1">FE90</f>
        <v>Hide</v>
      </c>
      <c r="FF91" s="322"/>
      <c r="FG91" s="323"/>
      <c r="FH91" s="323"/>
      <c r="FI91" s="323"/>
      <c r="FJ91" s="323"/>
      <c r="FK91" s="323"/>
      <c r="FL91" s="323"/>
    </row>
    <row r="92" spans="1:168" ht="6" customHeight="1" x14ac:dyDescent="0.25">
      <c r="A92" s="326" t="s">
        <v>546</v>
      </c>
      <c r="C92" s="389"/>
      <c r="D92" s="325"/>
      <c r="E92" s="390"/>
      <c r="F92" s="362"/>
      <c r="G92" s="418"/>
      <c r="H92" s="419"/>
      <c r="I92" s="340"/>
      <c r="J92" s="392"/>
      <c r="K92" s="340"/>
      <c r="L92" s="393"/>
      <c r="M92" s="393"/>
      <c r="N92" s="393"/>
      <c r="O92" s="393"/>
      <c r="Q92" s="320"/>
      <c r="AE92" s="368"/>
      <c r="AF92" s="369"/>
      <c r="AG92" s="394" t="b">
        <f>AG93</f>
        <v>1</v>
      </c>
      <c r="AH92" s="394"/>
      <c r="AI92" s="395"/>
      <c r="AJ92" s="396"/>
      <c r="AK92" s="396"/>
      <c r="AL92" s="397"/>
      <c r="AM92" s="320"/>
      <c r="AN92" s="320"/>
      <c r="AO92" s="320"/>
      <c r="AP92" s="320"/>
      <c r="AQ92" s="320"/>
      <c r="AR92" s="320"/>
      <c r="AS92" s="320"/>
      <c r="AT92" s="398" t="str">
        <f t="shared" si="225"/>
        <v/>
      </c>
      <c r="AU92" s="319" t="str">
        <f t="shared" si="224"/>
        <v/>
      </c>
      <c r="AV92" s="399"/>
      <c r="AW92" s="398" t="str">
        <f ca="1">AW93</f>
        <v/>
      </c>
      <c r="AX92" s="399"/>
      <c r="AY92" s="398" t="str">
        <f ca="1">AY93</f>
        <v/>
      </c>
      <c r="AZ92" s="399"/>
      <c r="BA92" s="398" t="str">
        <f ca="1">BA93</f>
        <v/>
      </c>
      <c r="BB92" s="399"/>
      <c r="BC92" s="398" t="str">
        <f ca="1">BC93</f>
        <v/>
      </c>
      <c r="BD92" s="399"/>
      <c r="BE92" s="398" t="str">
        <f ca="1">BE93</f>
        <v/>
      </c>
      <c r="BF92" s="399"/>
      <c r="BG92" s="398" t="str">
        <f ca="1">BG93</f>
        <v/>
      </c>
      <c r="BH92" s="320"/>
      <c r="FE92" s="341" t="str">
        <f ca="1">FE93</f>
        <v>Hide</v>
      </c>
      <c r="FF92" s="322"/>
      <c r="FG92" s="323"/>
      <c r="FH92" s="323"/>
      <c r="FI92" s="323"/>
      <c r="FJ92" s="323"/>
      <c r="FK92" s="323"/>
      <c r="FL92" s="323"/>
    </row>
    <row r="93" spans="1:168" ht="26.4" x14ac:dyDescent="0.25">
      <c r="A93" s="326" t="s">
        <v>546</v>
      </c>
      <c r="C93" s="400" t="s">
        <v>558</v>
      </c>
      <c r="D93" s="420" t="str">
        <f>"6." &amp; AI93</f>
        <v>6.21</v>
      </c>
      <c r="E93" s="402" t="s">
        <v>877</v>
      </c>
      <c r="F93" s="422"/>
      <c r="G93" s="423" t="s">
        <v>203</v>
      </c>
      <c r="H93" s="424"/>
      <c r="I93" s="425" t="s">
        <v>216</v>
      </c>
      <c r="J93" s="426"/>
      <c r="K93" s="340"/>
      <c r="L93" s="405"/>
      <c r="M93" s="405"/>
      <c r="N93" s="405"/>
      <c r="O93" s="405"/>
      <c r="Q93" s="320"/>
      <c r="R93" s="406"/>
      <c r="S93" s="406"/>
      <c r="T93" s="406"/>
      <c r="U93" s="406"/>
      <c r="AE93" s="368" t="b">
        <f>IF(F93=CHAR(80),TRUE,FALSE)</f>
        <v>0</v>
      </c>
      <c r="AF93" s="369" t="b">
        <f>IF(H93=CHAR(80),TRUE,FALSE)</f>
        <v>0</v>
      </c>
      <c r="AG93" s="370" t="b">
        <f>IF(OR(C93=CHAR(80),C93="."),TRUE,FALSE)</f>
        <v>1</v>
      </c>
      <c r="AH93" s="407">
        <v>0</v>
      </c>
      <c r="AI93" s="408">
        <v>21</v>
      </c>
      <c r="AJ93" s="409"/>
      <c r="AK93" s="409" t="b">
        <v>1</v>
      </c>
      <c r="AL93" s="410"/>
      <c r="AM93" s="320"/>
      <c r="AN93" s="320"/>
      <c r="AO93" s="320"/>
      <c r="AP93" s="320"/>
      <c r="AQ93" s="320"/>
      <c r="AR93" s="320"/>
      <c r="AS93" s="320"/>
      <c r="AT93" s="398" t="str">
        <f t="shared" si="225"/>
        <v/>
      </c>
      <c r="AU93" s="319" t="str">
        <f t="shared" si="224"/>
        <v>6.21</v>
      </c>
      <c r="AV93" s="411"/>
      <c r="AW93" s="398" t="str">
        <f ca="1">IF(OR(AND(Setup_Flag=1,AV93="",$C93=""),AND(Setup_Flag=1,AV93="Y",$C93="",All_Filters="Yes",$FE93="Hide")),FALSE,"")</f>
        <v/>
      </c>
      <c r="AX93" s="411"/>
      <c r="AY93" s="398" t="str">
        <f ca="1">IF(OR(AND(MR2_Flag=1,AX93="",$C93=""),AND(MR2_Flag=1,AX93="Y",$C93="",All_Filters="Yes",$FE93="Hide")),FALSE,"")</f>
        <v/>
      </c>
      <c r="AZ93" s="411"/>
      <c r="BA93" s="398" t="str">
        <f ca="1">IF(OR(AND(DP_Flag=1,AZ93="",$C93=""),AND(DP_Flag=1,AZ93="Y",$C93="",All_Filters="Yes",$FE93="Hide")),FALSE,"")</f>
        <v/>
      </c>
      <c r="BB93" s="411"/>
      <c r="BC93" s="398" t="str">
        <f ca="1">IF(OR(AND(SS_Flag=1,BB93="",$C93=""),AND(SS_Flag=1,BB93="Y",$C93="",All_Filters="Yes",$FE93="Hide")),FALSE,"")</f>
        <v/>
      </c>
      <c r="BD93" s="411"/>
      <c r="BE93" s="398" t="str">
        <f ca="1">IF(OR(AND(SP_Flag=1,BD93="",$C93=""),AND(SP_Flag=1,BD93="Y",$C93="",All_Filters="Yes",$FE93="Hide")),FALSE,"")</f>
        <v/>
      </c>
      <c r="BF93" s="411"/>
      <c r="BG93" s="398" t="str">
        <f ca="1">IF(OR(AND(FM_Flag=1,BF93="",$C93=""),AND(FM_Flag=1,BF93="Y",$C93="",All_Filters="Yes",$FE93="Hide")),FALSE,"")</f>
        <v/>
      </c>
      <c r="BH93" s="320"/>
      <c r="BI93" s="268"/>
      <c r="BJ93" s="427" t="s">
        <v>675</v>
      </c>
      <c r="BK93" s="427" t="s">
        <v>675</v>
      </c>
      <c r="BL93" s="427" t="s">
        <v>675</v>
      </c>
      <c r="BM93" s="427" t="s">
        <v>675</v>
      </c>
      <c r="BN93" s="427" t="s">
        <v>675</v>
      </c>
      <c r="BO93" s="427" t="s">
        <v>675</v>
      </c>
      <c r="BP93" s="428" t="str">
        <f ca="1">IF(OR(BI$16=0,BR$16&lt;&gt;0),"",IF(OFFSET(BI93,0,BI$16)="Y",1,IF(OFFSET(BI93,0,BI$16)="N",0,"")))</f>
        <v/>
      </c>
      <c r="BQ93" s="337"/>
      <c r="BR93" s="268"/>
      <c r="BS93" s="429" t="e">
        <v>#N/A</v>
      </c>
      <c r="BT93" s="429" t="e">
        <v>#N/A</v>
      </c>
      <c r="BU93" s="429" t="e">
        <v>#N/A</v>
      </c>
      <c r="BV93" s="429" t="e">
        <v>#N/A</v>
      </c>
      <c r="BW93" s="429" t="e">
        <v>#N/A</v>
      </c>
      <c r="BX93" s="429" t="e">
        <v>#N/A</v>
      </c>
      <c r="BY93" s="429" t="e">
        <v>#N/A</v>
      </c>
      <c r="BZ93" s="429" t="e">
        <v>#N/A</v>
      </c>
      <c r="CA93" s="429" t="e">
        <v>#N/A</v>
      </c>
      <c r="CB93" s="429" t="e">
        <v>#N/A</v>
      </c>
      <c r="CC93" s="429" t="e">
        <v>#N/A</v>
      </c>
      <c r="CD93" s="429" t="e">
        <v>#N/A</v>
      </c>
      <c r="CE93" s="429" t="e">
        <v>#N/A</v>
      </c>
      <c r="CF93" s="429" t="e">
        <v>#N/A</v>
      </c>
      <c r="CG93" s="429" t="e">
        <v>#N/A</v>
      </c>
      <c r="CH93" s="429" t="e">
        <v>#N/A</v>
      </c>
      <c r="CI93" s="429" t="e">
        <v>#N/A</v>
      </c>
      <c r="CJ93" s="429" t="e">
        <v>#N/A</v>
      </c>
      <c r="CK93" s="429" t="e">
        <v>#N/A</v>
      </c>
      <c r="CL93" s="428" t="str">
        <f ca="1">IF(BR$16=0,"",IF(OFFSET(BR93,0,BR$16)="Y",1,IF(OFFSET(BR93,0,BR$16)="N",0,"")))</f>
        <v/>
      </c>
      <c r="CM93" s="337"/>
      <c r="CN93" s="268"/>
      <c r="CO93" s="429" t="e">
        <v>#N/A</v>
      </c>
      <c r="CP93" s="429" t="e">
        <v>#N/A</v>
      </c>
      <c r="CQ93" s="429" t="e">
        <v>#N/A</v>
      </c>
      <c r="CR93" s="429" t="e">
        <v>#N/A</v>
      </c>
      <c r="CS93" s="427" t="s">
        <v>675</v>
      </c>
      <c r="CT93" s="428" t="str">
        <f ca="1">IF(OR(CN$16=0,CV$16&lt;&gt;0),"",IF(CV$16=1,0,IF(OFFSET(CN93,0,CN$16)="Y",1,IF(OFFSET(CN93,0,CN$16)="N",0,""))))</f>
        <v/>
      </c>
      <c r="CV93" s="268"/>
      <c r="CW93" s="429" t="e">
        <v>#N/A</v>
      </c>
      <c r="CX93" s="429" t="e">
        <v>#N/A</v>
      </c>
      <c r="CY93" s="429" t="e">
        <v>#N/A</v>
      </c>
      <c r="CZ93" s="429" t="e">
        <v>#N/A</v>
      </c>
      <c r="DA93" s="429" t="e">
        <v>#N/A</v>
      </c>
      <c r="DB93" s="429" t="e">
        <v>#N/A</v>
      </c>
      <c r="DC93" s="429" t="e">
        <v>#N/A</v>
      </c>
      <c r="DD93" s="429" t="e">
        <v>#N/A</v>
      </c>
      <c r="DE93" s="429" t="e">
        <v>#N/A</v>
      </c>
      <c r="DF93" s="428" t="str">
        <f>IF(CV$16=0,"",IF(OR(AND(CW$16=1,CW93="Y"),AND(CX$16=1,CX93="Y"),AND(CY$16=1,CY93="Y"),AND(CZ$16=1,CZ93="Y"),AND(DA$16=1,DA93="Y"),AND(DB$16=1,DB93="Y"),AND(DC$16=1,DC93="Y"),AND(DD$16=1,DD93="Y"),AND(DE$16=1,DE93="Y")),1,IF(OR(AND(CW$16=1,CW93="N"),AND(CX$16=1,CX93="N"),AND(CY$16=1,CY93="N"),AND(CZ$16=1,CZ93="N"),AND(DA$16=1,DA93="N"),AND(DB$16=1,DB93="N"),AND(DC$16=1,DC93="N"),AND(DD$16=1,DD93="N"),AND(DE$16=1,DE93="N")),0,"")))</f>
        <v/>
      </c>
      <c r="DH93" s="268"/>
      <c r="DI93" s="429" t="e">
        <v>#N/A</v>
      </c>
      <c r="DJ93" s="429" t="e">
        <v>#N/A</v>
      </c>
      <c r="DK93" s="428" t="str">
        <f ca="1">IF(DH$16=0,"",IF(OFFSET(DH93,0,DH$16)="Y",1,IF(OFFSET(DH93,0,DH$16)="N",0,"")))</f>
        <v/>
      </c>
      <c r="DM93" s="268"/>
      <c r="DN93" s="429" t="e">
        <v>#N/A</v>
      </c>
      <c r="DO93" s="429" t="e">
        <v>#N/A</v>
      </c>
      <c r="DP93" s="428" t="str">
        <f ca="1">IF(DM$16=0,"",IF(OFFSET(DM93,0,DM$16)="Y",1,IF(OFFSET(DM93,0,DM$16)="N",0,"")))</f>
        <v/>
      </c>
      <c r="DR93" s="268"/>
      <c r="DS93" s="430" t="e">
        <v>#N/A</v>
      </c>
      <c r="DT93" s="431"/>
      <c r="DU93" s="428" t="str">
        <f ca="1">IF(DR$16=0,"",IF(AND(OFFSET(DR93,0,1)="Y",DS$16="Yes"),1,IF(OFFSET(DR93,0,1)="N",1,0)))</f>
        <v/>
      </c>
      <c r="DW93" s="268"/>
      <c r="DX93" s="430" t="e">
        <v>#N/A</v>
      </c>
      <c r="DY93" s="431"/>
      <c r="DZ93" s="428" t="str">
        <f ca="1">IF(DW$16=0,"",IF(AND(OFFSET(DW93,0,1)="Y",DX$16="Yes"),1,IF(OFFSET(DW93,0,1)="N",1,0)))</f>
        <v/>
      </c>
      <c r="EB93" s="268"/>
      <c r="EC93" s="430" t="e">
        <v>#N/A</v>
      </c>
      <c r="ED93" s="431"/>
      <c r="EE93" s="428" t="str">
        <f ca="1">IF(EB$16=0,"",IF(AND(OFFSET(EB93,0,1)="Y",EC$16="Yes"),1,IF(OFFSET(EB93,0,1)="N",1,0)))</f>
        <v/>
      </c>
      <c r="EG93" s="268"/>
      <c r="EH93" s="430" t="e">
        <v>#N/A</v>
      </c>
      <c r="EI93" s="431"/>
      <c r="EJ93" s="428" t="str">
        <f ca="1">IF(EG$16=0,"",IF(AND(OFFSET(EG93,0,1)="Y",EH$16="Yes"),1,IF(OFFSET(EG93,0,1)="N",1,0)))</f>
        <v/>
      </c>
      <c r="EL93" s="268"/>
      <c r="EM93" s="430" t="e">
        <v>#N/A</v>
      </c>
      <c r="EN93" s="431"/>
      <c r="EO93" s="428" t="str">
        <f ca="1">IF(EL$16=0,"",IF(AND(OFFSET(EL93,0,1)="Y",EM$16="Yes"),1,IF(OFFSET(EL93,0,1)="N",1,0)))</f>
        <v/>
      </c>
      <c r="EP93" s="271"/>
      <c r="EQ93" s="516" t="str">
        <f ca="1">BP93</f>
        <v/>
      </c>
      <c r="ER93" s="516" t="str">
        <f t="shared" ref="ER93" ca="1" si="278">CL93</f>
        <v/>
      </c>
      <c r="ES93" s="516" t="str">
        <f t="shared" ref="ES93" ca="1" si="279">CT93</f>
        <v/>
      </c>
      <c r="ET93" s="516" t="str">
        <f t="shared" ref="ET93" si="280">DF93</f>
        <v/>
      </c>
      <c r="EU93" s="516" t="str">
        <f t="shared" ref="EU93" ca="1" si="281">DK93</f>
        <v/>
      </c>
      <c r="EV93" s="516" t="str">
        <f t="shared" ref="EV93" ca="1" si="282">DP93</f>
        <v/>
      </c>
      <c r="EW93" s="516" t="str">
        <f t="shared" ref="EW93" ca="1" si="283">DU93</f>
        <v/>
      </c>
      <c r="EX93" s="516" t="str">
        <f t="shared" ref="EX93" ca="1" si="284">DZ93</f>
        <v/>
      </c>
      <c r="EY93" s="516" t="str">
        <f t="shared" ref="EY93" ca="1" si="285">EE93</f>
        <v/>
      </c>
      <c r="EZ93" s="516" t="str">
        <f t="shared" ref="EZ93" ca="1" si="286">EJ93</f>
        <v/>
      </c>
      <c r="FA93" s="516" t="str">
        <f t="shared" ref="FA93" ca="1" si="287">EO93</f>
        <v/>
      </c>
      <c r="FC93" s="516">
        <f t="shared" ref="FC93" ca="1" si="288">COUNTA(EQ93:FA93)-COUNTBLANK(EQ93:FA93)</f>
        <v>0</v>
      </c>
      <c r="FD93" s="280">
        <f t="shared" ref="FD93" ca="1" si="289">SUM(EQ93:FA93)</f>
        <v>0</v>
      </c>
      <c r="FE93" s="280" t="str">
        <f t="shared" ref="FE93" ca="1" si="290">IF(AND(FC93=FD93,FD93&gt;0),"Show","Hide")</f>
        <v>Hide</v>
      </c>
      <c r="FF93" s="322"/>
      <c r="FG93" s="323"/>
      <c r="FH93" s="323"/>
      <c r="FI93" s="323"/>
      <c r="FJ93" s="323"/>
      <c r="FK93" s="323"/>
      <c r="FL93" s="323"/>
    </row>
    <row r="94" spans="1:168" ht="6" customHeight="1" x14ac:dyDescent="0.25">
      <c r="A94" s="326" t="s">
        <v>546</v>
      </c>
      <c r="C94" s="412"/>
      <c r="D94" s="413"/>
      <c r="E94" s="414"/>
      <c r="F94" s="432"/>
      <c r="G94" s="433"/>
      <c r="H94" s="434"/>
      <c r="I94" s="335"/>
      <c r="J94" s="416"/>
      <c r="K94" s="335"/>
      <c r="L94" s="417"/>
      <c r="M94" s="417"/>
      <c r="N94" s="417"/>
      <c r="O94" s="417"/>
      <c r="Q94" s="320"/>
      <c r="AE94" s="368"/>
      <c r="AF94" s="369"/>
      <c r="AG94" s="370" t="b">
        <f>AG93</f>
        <v>1</v>
      </c>
      <c r="AH94" s="370"/>
      <c r="AI94" s="395"/>
      <c r="AJ94" s="396"/>
      <c r="AK94" s="396"/>
      <c r="AL94" s="397"/>
      <c r="AM94" s="320"/>
      <c r="AN94" s="320"/>
      <c r="AO94" s="320"/>
      <c r="AP94" s="320"/>
      <c r="AQ94" s="320"/>
      <c r="AR94" s="320"/>
      <c r="AS94" s="320"/>
      <c r="AT94" s="398" t="str">
        <f t="shared" si="225"/>
        <v/>
      </c>
      <c r="AU94" s="319" t="str">
        <f t="shared" si="224"/>
        <v/>
      </c>
      <c r="AV94" s="399"/>
      <c r="AW94" s="398" t="str">
        <f ca="1">AW93</f>
        <v/>
      </c>
      <c r="AX94" s="399"/>
      <c r="AY94" s="398" t="str">
        <f ca="1">AY93</f>
        <v/>
      </c>
      <c r="AZ94" s="399"/>
      <c r="BA94" s="398" t="str">
        <f ca="1">BA93</f>
        <v/>
      </c>
      <c r="BB94" s="399"/>
      <c r="BC94" s="398" t="str">
        <f ca="1">BC93</f>
        <v/>
      </c>
      <c r="BD94" s="399"/>
      <c r="BE94" s="398" t="str">
        <f ca="1">BE93</f>
        <v/>
      </c>
      <c r="BF94" s="399"/>
      <c r="BG94" s="398" t="str">
        <f ca="1">BG93</f>
        <v/>
      </c>
      <c r="BH94" s="320"/>
      <c r="FE94" s="341" t="str">
        <f ca="1">FE93</f>
        <v>Hide</v>
      </c>
      <c r="FF94" s="322"/>
      <c r="FG94" s="323"/>
      <c r="FH94" s="323"/>
      <c r="FI94" s="323"/>
      <c r="FJ94" s="323"/>
      <c r="FK94" s="323"/>
      <c r="FL94" s="323"/>
    </row>
    <row r="95" spans="1:168" ht="6" customHeight="1" x14ac:dyDescent="0.25">
      <c r="A95" s="326" t="s">
        <v>546</v>
      </c>
      <c r="C95" s="389"/>
      <c r="D95" s="325"/>
      <c r="E95" s="390"/>
      <c r="F95" s="391"/>
      <c r="G95" s="391"/>
      <c r="H95" s="391"/>
      <c r="I95" s="391"/>
      <c r="J95" s="392"/>
      <c r="K95" s="340"/>
      <c r="L95" s="393"/>
      <c r="M95" s="393"/>
      <c r="N95" s="393"/>
      <c r="O95" s="393"/>
      <c r="Q95" s="320"/>
      <c r="AE95" s="368"/>
      <c r="AF95" s="369"/>
      <c r="AG95" s="394" t="b">
        <f>AG96</f>
        <v>1</v>
      </c>
      <c r="AH95" s="394"/>
      <c r="AI95" s="395"/>
      <c r="AJ95" s="396"/>
      <c r="AK95" s="396"/>
      <c r="AL95" s="397"/>
      <c r="AM95" s="320"/>
      <c r="AN95" s="320"/>
      <c r="AO95" s="320"/>
      <c r="AP95" s="320"/>
      <c r="AQ95" s="320"/>
      <c r="AR95" s="320"/>
      <c r="AS95" s="320"/>
      <c r="AT95" s="398" t="str">
        <f t="shared" si="225"/>
        <v/>
      </c>
      <c r="AU95" s="319" t="str">
        <f t="shared" si="224"/>
        <v/>
      </c>
      <c r="AV95" s="399"/>
      <c r="AW95" s="398" t="str">
        <f>AW96</f>
        <v/>
      </c>
      <c r="AX95" s="399"/>
      <c r="AY95" s="398" t="str">
        <f>AY96</f>
        <v/>
      </c>
      <c r="AZ95" s="399"/>
      <c r="BA95" s="398" t="str">
        <f>BA96</f>
        <v/>
      </c>
      <c r="BB95" s="399"/>
      <c r="BC95" s="398" t="str">
        <f>BC96</f>
        <v/>
      </c>
      <c r="BD95" s="399"/>
      <c r="BE95" s="398" t="str">
        <f>BE96</f>
        <v/>
      </c>
      <c r="BF95" s="399"/>
      <c r="BG95" s="398" t="str">
        <f>BG96</f>
        <v/>
      </c>
      <c r="BH95" s="320"/>
      <c r="BI95" s="323"/>
      <c r="BJ95" s="323"/>
      <c r="BK95" s="323"/>
      <c r="BL95" s="323"/>
      <c r="BM95" s="323"/>
      <c r="BN95" s="323"/>
      <c r="BO95" s="323"/>
      <c r="BP95" s="323"/>
      <c r="BQ95" s="323"/>
      <c r="BR95" s="323"/>
      <c r="BS95" s="323"/>
      <c r="BT95" s="323"/>
      <c r="BU95" s="323"/>
      <c r="BV95" s="323"/>
      <c r="BW95" s="323"/>
      <c r="BX95" s="323"/>
      <c r="BY95" s="323"/>
      <c r="BZ95" s="323"/>
      <c r="CA95" s="323"/>
      <c r="CB95" s="323"/>
      <c r="CC95" s="323"/>
      <c r="CD95" s="323"/>
      <c r="CE95" s="323"/>
      <c r="CF95" s="323"/>
      <c r="CG95" s="323"/>
      <c r="CH95" s="323"/>
      <c r="CI95" s="323"/>
      <c r="CJ95" s="323"/>
      <c r="CK95" s="323"/>
      <c r="CL95" s="323"/>
      <c r="CM95" s="323"/>
      <c r="CN95" s="323"/>
      <c r="CO95" s="323"/>
      <c r="CP95" s="323"/>
      <c r="CQ95" s="323"/>
      <c r="CR95" s="323"/>
      <c r="CS95" s="323"/>
      <c r="CT95" s="323"/>
      <c r="CU95" s="323"/>
      <c r="CV95" s="323"/>
      <c r="CW95" s="323"/>
      <c r="CX95" s="323"/>
      <c r="CY95" s="323"/>
      <c r="CZ95" s="323"/>
      <c r="DA95" s="323"/>
      <c r="DB95" s="323"/>
      <c r="DC95" s="323"/>
      <c r="DD95" s="323"/>
      <c r="DE95" s="323"/>
      <c r="DF95" s="323"/>
      <c r="DG95" s="323"/>
      <c r="DH95" s="323"/>
      <c r="DI95" s="323"/>
      <c r="DJ95" s="323"/>
      <c r="DK95" s="323"/>
      <c r="DL95" s="323"/>
      <c r="DM95" s="323"/>
      <c r="DN95" s="323"/>
      <c r="DO95" s="323"/>
      <c r="DP95" s="323"/>
      <c r="DQ95" s="323"/>
      <c r="DR95" s="323"/>
      <c r="DS95" s="323"/>
      <c r="DT95" s="323"/>
      <c r="DU95" s="323"/>
      <c r="DV95" s="323"/>
      <c r="DW95" s="323"/>
      <c r="DX95" s="323"/>
      <c r="DY95" s="323"/>
      <c r="DZ95" s="323"/>
      <c r="EA95" s="323"/>
      <c r="EB95" s="323"/>
      <c r="EC95" s="323"/>
      <c r="ED95" s="323"/>
      <c r="EE95" s="323"/>
      <c r="EF95" s="323"/>
      <c r="EG95" s="323"/>
      <c r="EH95" s="323"/>
      <c r="EI95" s="323"/>
      <c r="EJ95" s="323"/>
      <c r="EK95" s="323"/>
      <c r="EL95" s="323"/>
      <c r="EM95" s="323"/>
      <c r="EN95" s="323"/>
      <c r="EO95" s="323"/>
      <c r="EP95" s="323"/>
      <c r="EQ95" s="323"/>
      <c r="ER95" s="323"/>
      <c r="ES95" s="323"/>
      <c r="ET95" s="323"/>
      <c r="EU95" s="323"/>
      <c r="EV95" s="323"/>
      <c r="EW95" s="323"/>
      <c r="EX95" s="323"/>
      <c r="EY95" s="323"/>
      <c r="EZ95" s="323"/>
      <c r="FA95" s="323"/>
      <c r="FB95" s="323"/>
      <c r="FC95" s="323"/>
      <c r="FD95" s="323"/>
      <c r="FE95" s="323"/>
      <c r="FF95" s="322"/>
      <c r="FG95" s="323"/>
      <c r="FH95" s="323"/>
      <c r="FI95" s="323"/>
      <c r="FJ95" s="323"/>
      <c r="FK95" s="323"/>
      <c r="FL95" s="323"/>
    </row>
    <row r="96" spans="1:168" ht="15" x14ac:dyDescent="0.25">
      <c r="A96" s="326" t="s">
        <v>546</v>
      </c>
      <c r="C96" s="400" t="s">
        <v>558</v>
      </c>
      <c r="D96" s="401" t="s">
        <v>878</v>
      </c>
      <c r="E96" s="402"/>
      <c r="F96" s="403"/>
      <c r="G96" s="403"/>
      <c r="H96" s="403"/>
      <c r="I96" s="403"/>
      <c r="J96" s="404"/>
      <c r="K96" s="340"/>
      <c r="L96" s="405"/>
      <c r="M96" s="405"/>
      <c r="N96" s="405"/>
      <c r="O96" s="405"/>
      <c r="Q96" s="320"/>
      <c r="R96" s="406"/>
      <c r="S96" s="406"/>
      <c r="T96" s="406"/>
      <c r="U96" s="406"/>
      <c r="AE96" s="368" t="b">
        <f>IF(F96=CHAR(80),TRUE,FALSE)</f>
        <v>0</v>
      </c>
      <c r="AF96" s="369" t="b">
        <f>IF(H96=CHAR(80),TRUE,FALSE)</f>
        <v>0</v>
      </c>
      <c r="AG96" s="370" t="b">
        <f>IF(OR(C96=CHAR(80),C96="."),TRUE,FALSE)</f>
        <v>1</v>
      </c>
      <c r="AH96" s="407">
        <v>3</v>
      </c>
      <c r="AI96" s="408" t="s">
        <v>711</v>
      </c>
      <c r="AJ96" s="409" t="b">
        <v>1</v>
      </c>
      <c r="AK96" s="409" t="b">
        <v>1</v>
      </c>
      <c r="AL96" s="410"/>
      <c r="AM96" s="320"/>
      <c r="AN96" s="320"/>
      <c r="AO96" s="320"/>
      <c r="AP96" s="320"/>
      <c r="AQ96" s="320"/>
      <c r="AR96" s="320"/>
      <c r="AS96" s="320"/>
      <c r="AT96" s="398" t="str">
        <f t="shared" si="225"/>
        <v/>
      </c>
      <c r="AU96" s="319" t="str">
        <f t="shared" si="224"/>
        <v>DISTRIBUTED EXECUTION</v>
      </c>
      <c r="AV96" s="411"/>
      <c r="AW96" s="398" t="str">
        <f>IF(OR(AND(Setup_Flag=1,AV96="",$C96=""),AND(Setup_Flag=1,AV96="Y",$C96="",All_Filters="Yes",$FE96="Hide")),FALSE,"")</f>
        <v/>
      </c>
      <c r="AX96" s="411"/>
      <c r="AY96" s="398" t="str">
        <f>IF(OR(AND(MR2_Flag=1,AX96="",$C96=""),AND(MR2_Flag=1,AX96="Y",$C96="",All_Filters="Yes",$FE96="Hide")),FALSE,"")</f>
        <v/>
      </c>
      <c r="AZ96" s="411"/>
      <c r="BA96" s="398" t="str">
        <f>IF(OR(AND(DP_Flag=1,AZ96="",$C96=""),AND(DP_Flag=1,AZ96="Y",$C96="",All_Filters="Yes",$FE96="Hide")),FALSE,"")</f>
        <v/>
      </c>
      <c r="BB96" s="411"/>
      <c r="BC96" s="398" t="str">
        <f>IF(OR(AND(SS_Flag=1,BB96="",$C96=""),AND(SS_Flag=1,BB96="Y",$C96="",All_Filters="Yes",$FE96="Hide")),FALSE,"")</f>
        <v/>
      </c>
      <c r="BD96" s="411"/>
      <c r="BE96" s="398" t="str">
        <f>IF(OR(AND(SP_Flag=1,BD96="",$C96=""),AND(SP_Flag=1,BD96="Y",$C96="",All_Filters="Yes",$FE96="Hide")),FALSE,"")</f>
        <v/>
      </c>
      <c r="BF96" s="411"/>
      <c r="BG96" s="398" t="str">
        <f>IF(OR(AND(FM_Flag=1,BF96="",$C96=""),AND(FM_Flag=1,BF96="Y",$C96="",All_Filters="Yes",$FE96="Hide")),FALSE,"")</f>
        <v/>
      </c>
      <c r="BH96" s="320"/>
      <c r="BI96" s="323"/>
      <c r="BJ96" s="323"/>
      <c r="BK96" s="323"/>
      <c r="BL96" s="323"/>
      <c r="BM96" s="323"/>
      <c r="BN96" s="323"/>
      <c r="BO96" s="323"/>
      <c r="BP96" s="323"/>
      <c r="BQ96" s="323"/>
      <c r="BR96" s="323"/>
      <c r="BS96" s="323"/>
      <c r="BT96" s="323"/>
      <c r="BU96" s="323"/>
      <c r="BV96" s="323"/>
      <c r="BW96" s="323"/>
      <c r="BX96" s="323"/>
      <c r="BY96" s="323"/>
      <c r="BZ96" s="323"/>
      <c r="CA96" s="323"/>
      <c r="CB96" s="323"/>
      <c r="CC96" s="323"/>
      <c r="CD96" s="323"/>
      <c r="CE96" s="323"/>
      <c r="CF96" s="323"/>
      <c r="CG96" s="323"/>
      <c r="CH96" s="323"/>
      <c r="CI96" s="323"/>
      <c r="CJ96" s="323"/>
      <c r="CK96" s="323"/>
      <c r="CL96" s="323"/>
      <c r="CM96" s="323"/>
      <c r="CN96" s="323"/>
      <c r="CO96" s="323"/>
      <c r="CP96" s="323"/>
      <c r="CQ96" s="323"/>
      <c r="CR96" s="323"/>
      <c r="CS96" s="323"/>
      <c r="CT96" s="323"/>
      <c r="CU96" s="323"/>
      <c r="CV96" s="323"/>
      <c r="CW96" s="323"/>
      <c r="CX96" s="323"/>
      <c r="CY96" s="323"/>
      <c r="CZ96" s="323"/>
      <c r="DA96" s="323"/>
      <c r="DB96" s="323"/>
      <c r="DC96" s="323"/>
      <c r="DD96" s="323"/>
      <c r="DE96" s="323"/>
      <c r="DF96" s="323"/>
      <c r="DG96" s="323"/>
      <c r="DH96" s="323"/>
      <c r="DI96" s="323"/>
      <c r="DJ96" s="323"/>
      <c r="DK96" s="323"/>
      <c r="DL96" s="323"/>
      <c r="DM96" s="323"/>
      <c r="DN96" s="323"/>
      <c r="DO96" s="323"/>
      <c r="DP96" s="323"/>
      <c r="DQ96" s="323"/>
      <c r="DR96" s="323"/>
      <c r="DS96" s="323"/>
      <c r="DT96" s="323"/>
      <c r="DU96" s="323"/>
      <c r="DV96" s="323"/>
      <c r="DW96" s="323"/>
      <c r="DX96" s="323"/>
      <c r="DY96" s="323"/>
      <c r="DZ96" s="323"/>
      <c r="EA96" s="323"/>
      <c r="EB96" s="323"/>
      <c r="EC96" s="323"/>
      <c r="ED96" s="323"/>
      <c r="EE96" s="323"/>
      <c r="EF96" s="323"/>
      <c r="EG96" s="323"/>
      <c r="EH96" s="323"/>
      <c r="EI96" s="323"/>
      <c r="EJ96" s="323"/>
      <c r="EK96" s="323"/>
      <c r="EL96" s="323"/>
      <c r="EM96" s="323"/>
      <c r="EN96" s="323"/>
      <c r="EO96" s="323"/>
      <c r="EP96" s="323"/>
      <c r="EQ96" s="323"/>
      <c r="ER96" s="323"/>
      <c r="ES96" s="323"/>
      <c r="ET96" s="323"/>
      <c r="EU96" s="323"/>
      <c r="EV96" s="323"/>
      <c r="EW96" s="323"/>
      <c r="EX96" s="323"/>
      <c r="EY96" s="323"/>
      <c r="EZ96" s="323"/>
      <c r="FA96" s="323"/>
      <c r="FB96" s="323"/>
      <c r="FC96" s="323"/>
      <c r="FD96" s="323"/>
      <c r="FE96" s="323"/>
      <c r="FF96" s="322"/>
      <c r="FG96" s="323"/>
      <c r="FH96" s="323"/>
      <c r="FI96" s="323"/>
      <c r="FJ96" s="323"/>
      <c r="FK96" s="323"/>
      <c r="FL96" s="323"/>
    </row>
    <row r="97" spans="1:168" ht="6" customHeight="1" x14ac:dyDescent="0.25">
      <c r="A97" s="326" t="s">
        <v>546</v>
      </c>
      <c r="C97" s="412"/>
      <c r="D97" s="413"/>
      <c r="E97" s="414"/>
      <c r="F97" s="415"/>
      <c r="G97" s="415"/>
      <c r="H97" s="415"/>
      <c r="I97" s="415"/>
      <c r="J97" s="416"/>
      <c r="K97" s="335"/>
      <c r="L97" s="417"/>
      <c r="M97" s="417"/>
      <c r="N97" s="417"/>
      <c r="O97" s="417"/>
      <c r="Q97" s="320"/>
      <c r="AE97" s="368"/>
      <c r="AF97" s="369"/>
      <c r="AG97" s="370" t="b">
        <f>AG96</f>
        <v>1</v>
      </c>
      <c r="AH97" s="370"/>
      <c r="AI97" s="395"/>
      <c r="AJ97" s="396"/>
      <c r="AK97" s="396"/>
      <c r="AL97" s="397"/>
      <c r="AM97" s="320"/>
      <c r="AN97" s="320"/>
      <c r="AO97" s="320"/>
      <c r="AP97" s="320"/>
      <c r="AQ97" s="320"/>
      <c r="AR97" s="320"/>
      <c r="AS97" s="320"/>
      <c r="AT97" s="398" t="str">
        <f t="shared" si="225"/>
        <v/>
      </c>
      <c r="AU97" s="319" t="str">
        <f t="shared" si="224"/>
        <v/>
      </c>
      <c r="AV97" s="399"/>
      <c r="AW97" s="398" t="str">
        <f>AW96</f>
        <v/>
      </c>
      <c r="AX97" s="399"/>
      <c r="AY97" s="398" t="str">
        <f>AY96</f>
        <v/>
      </c>
      <c r="AZ97" s="399"/>
      <c r="BA97" s="398" t="str">
        <f>BA96</f>
        <v/>
      </c>
      <c r="BB97" s="399"/>
      <c r="BC97" s="398" t="str">
        <f>BC96</f>
        <v/>
      </c>
      <c r="BD97" s="399"/>
      <c r="BE97" s="398" t="str">
        <f>BE96</f>
        <v/>
      </c>
      <c r="BF97" s="399"/>
      <c r="BG97" s="398" t="str">
        <f>BG96</f>
        <v/>
      </c>
      <c r="BH97" s="320"/>
      <c r="BI97" s="323"/>
      <c r="BJ97" s="323"/>
      <c r="BK97" s="323"/>
      <c r="BL97" s="323"/>
      <c r="BM97" s="323"/>
      <c r="BN97" s="323"/>
      <c r="BO97" s="323"/>
      <c r="BP97" s="323"/>
      <c r="BQ97" s="323"/>
      <c r="BR97" s="323"/>
      <c r="BS97" s="323"/>
      <c r="BT97" s="323"/>
      <c r="BU97" s="323"/>
      <c r="BV97" s="323"/>
      <c r="BW97" s="323"/>
      <c r="BX97" s="323"/>
      <c r="BY97" s="323"/>
      <c r="BZ97" s="323"/>
      <c r="CA97" s="323"/>
      <c r="CB97" s="323"/>
      <c r="CC97" s="323"/>
      <c r="CD97" s="323"/>
      <c r="CE97" s="323"/>
      <c r="CF97" s="323"/>
      <c r="CG97" s="323"/>
      <c r="CH97" s="323"/>
      <c r="CI97" s="323"/>
      <c r="CJ97" s="323"/>
      <c r="CK97" s="323"/>
      <c r="CL97" s="323"/>
      <c r="CM97" s="323"/>
      <c r="CN97" s="323"/>
      <c r="CO97" s="323"/>
      <c r="CP97" s="323"/>
      <c r="CQ97" s="323"/>
      <c r="CR97" s="323"/>
      <c r="CS97" s="323"/>
      <c r="CT97" s="323"/>
      <c r="CU97" s="323"/>
      <c r="CV97" s="323"/>
      <c r="CW97" s="323"/>
      <c r="CX97" s="323"/>
      <c r="CY97" s="323"/>
      <c r="CZ97" s="323"/>
      <c r="DA97" s="323"/>
      <c r="DB97" s="323"/>
      <c r="DC97" s="323"/>
      <c r="DD97" s="323"/>
      <c r="DE97" s="323"/>
      <c r="DF97" s="323"/>
      <c r="DG97" s="323"/>
      <c r="DH97" s="323"/>
      <c r="DI97" s="323"/>
      <c r="DJ97" s="323"/>
      <c r="DK97" s="323"/>
      <c r="DL97" s="323"/>
      <c r="DM97" s="323"/>
      <c r="DN97" s="323"/>
      <c r="DO97" s="323"/>
      <c r="DP97" s="323"/>
      <c r="DQ97" s="323"/>
      <c r="DR97" s="323"/>
      <c r="DS97" s="323"/>
      <c r="DT97" s="323"/>
      <c r="DU97" s="323"/>
      <c r="DV97" s="323"/>
      <c r="DW97" s="323"/>
      <c r="DX97" s="323"/>
      <c r="DY97" s="323"/>
      <c r="DZ97" s="323"/>
      <c r="EA97" s="323"/>
      <c r="EB97" s="323"/>
      <c r="EC97" s="323"/>
      <c r="ED97" s="323"/>
      <c r="EE97" s="323"/>
      <c r="EF97" s="323"/>
      <c r="EG97" s="323"/>
      <c r="EH97" s="323"/>
      <c r="EI97" s="323"/>
      <c r="EJ97" s="323"/>
      <c r="EK97" s="323"/>
      <c r="EL97" s="323"/>
      <c r="EM97" s="323"/>
      <c r="EN97" s="323"/>
      <c r="EO97" s="323"/>
      <c r="EP97" s="323"/>
      <c r="EQ97" s="323"/>
      <c r="ER97" s="323"/>
      <c r="ES97" s="323"/>
      <c r="ET97" s="323"/>
      <c r="EU97" s="323"/>
      <c r="EV97" s="323"/>
      <c r="EW97" s="323"/>
      <c r="EX97" s="323"/>
      <c r="EY97" s="323"/>
      <c r="EZ97" s="323"/>
      <c r="FA97" s="323"/>
      <c r="FB97" s="323"/>
      <c r="FC97" s="323"/>
      <c r="FD97" s="323"/>
      <c r="FE97" s="323"/>
      <c r="FF97" s="322"/>
      <c r="FG97" s="323"/>
      <c r="FH97" s="323"/>
      <c r="FI97" s="323"/>
      <c r="FJ97" s="323"/>
      <c r="FK97" s="323"/>
      <c r="FL97" s="323"/>
    </row>
    <row r="98" spans="1:168" ht="6" customHeight="1" x14ac:dyDescent="0.25">
      <c r="A98" s="326" t="s">
        <v>546</v>
      </c>
      <c r="C98" s="389"/>
      <c r="D98" s="325"/>
      <c r="E98" s="390"/>
      <c r="F98" s="362"/>
      <c r="G98" s="418"/>
      <c r="H98" s="419"/>
      <c r="I98" s="340"/>
      <c r="J98" s="392"/>
      <c r="K98" s="340"/>
      <c r="L98" s="393"/>
      <c r="M98" s="393"/>
      <c r="N98" s="393"/>
      <c r="O98" s="393"/>
      <c r="Q98" s="320"/>
      <c r="AE98" s="368"/>
      <c r="AF98" s="369"/>
      <c r="AG98" s="394" t="b">
        <f>AG99</f>
        <v>1</v>
      </c>
      <c r="AH98" s="394"/>
      <c r="AI98" s="395"/>
      <c r="AJ98" s="396"/>
      <c r="AK98" s="396"/>
      <c r="AL98" s="397"/>
      <c r="AM98" s="320"/>
      <c r="AN98" s="320"/>
      <c r="AO98" s="320"/>
      <c r="AP98" s="320"/>
      <c r="AQ98" s="320"/>
      <c r="AR98" s="320"/>
      <c r="AS98" s="320"/>
      <c r="AT98" s="398" t="str">
        <f t="shared" si="225"/>
        <v/>
      </c>
      <c r="AU98" s="319" t="str">
        <f t="shared" si="224"/>
        <v/>
      </c>
      <c r="AV98" s="399"/>
      <c r="AW98" s="398" t="str">
        <f ca="1">AW99</f>
        <v/>
      </c>
      <c r="AX98" s="399"/>
      <c r="AY98" s="398" t="str">
        <f ca="1">AY99</f>
        <v/>
      </c>
      <c r="AZ98" s="399"/>
      <c r="BA98" s="398" t="str">
        <f ca="1">BA99</f>
        <v/>
      </c>
      <c r="BB98" s="399"/>
      <c r="BC98" s="398" t="str">
        <f ca="1">BC99</f>
        <v/>
      </c>
      <c r="BD98" s="399"/>
      <c r="BE98" s="398" t="str">
        <f ca="1">BE99</f>
        <v/>
      </c>
      <c r="BF98" s="399"/>
      <c r="BG98" s="398" t="str">
        <f ca="1">BG99</f>
        <v/>
      </c>
      <c r="BH98" s="320"/>
      <c r="FE98" s="341" t="str">
        <f ca="1">FE99</f>
        <v>Hide</v>
      </c>
      <c r="FF98" s="322"/>
      <c r="FG98" s="323"/>
      <c r="FH98" s="323"/>
      <c r="FI98" s="323"/>
      <c r="FJ98" s="323"/>
      <c r="FK98" s="323"/>
      <c r="FL98" s="323"/>
    </row>
    <row r="99" spans="1:168" ht="39.6" x14ac:dyDescent="0.25">
      <c r="A99" s="326" t="s">
        <v>546</v>
      </c>
      <c r="C99" s="400" t="s">
        <v>558</v>
      </c>
      <c r="D99" s="420" t="str">
        <f>"6." &amp; AI99</f>
        <v>6.22</v>
      </c>
      <c r="E99" s="402" t="s">
        <v>879</v>
      </c>
      <c r="F99" s="422"/>
      <c r="G99" s="423" t="s">
        <v>203</v>
      </c>
      <c r="H99" s="424"/>
      <c r="I99" s="425" t="s">
        <v>216</v>
      </c>
      <c r="J99" s="426"/>
      <c r="K99" s="340"/>
      <c r="L99" s="405"/>
      <c r="M99" s="405"/>
      <c r="N99" s="405"/>
      <c r="O99" s="405"/>
      <c r="Q99" s="320"/>
      <c r="R99" s="406"/>
      <c r="S99" s="406"/>
      <c r="T99" s="406"/>
      <c r="U99" s="406"/>
      <c r="AE99" s="368" t="b">
        <f>IF(F99=CHAR(80),TRUE,FALSE)</f>
        <v>0</v>
      </c>
      <c r="AF99" s="369" t="b">
        <f>IF(H99=CHAR(80),TRUE,FALSE)</f>
        <v>0</v>
      </c>
      <c r="AG99" s="370" t="b">
        <f>IF(OR(C99=CHAR(80),C99="."),TRUE,FALSE)</f>
        <v>1</v>
      </c>
      <c r="AH99" s="407">
        <v>0</v>
      </c>
      <c r="AI99" s="408">
        <v>22</v>
      </c>
      <c r="AJ99" s="409"/>
      <c r="AK99" s="409" t="b">
        <v>1</v>
      </c>
      <c r="AL99" s="410"/>
      <c r="AM99" s="320"/>
      <c r="AN99" s="320"/>
      <c r="AO99" s="320"/>
      <c r="AP99" s="320"/>
      <c r="AQ99" s="320"/>
      <c r="AR99" s="320"/>
      <c r="AS99" s="320"/>
      <c r="AT99" s="398" t="str">
        <f t="shared" si="225"/>
        <v/>
      </c>
      <c r="AU99" s="319" t="str">
        <f t="shared" si="224"/>
        <v>6.22</v>
      </c>
      <c r="AV99" s="411"/>
      <c r="AW99" s="398" t="str">
        <f ca="1">IF(OR(AND(Setup_Flag=1,AV99="",$C99=""),AND(Setup_Flag=1,AV99="Y",$C99="",All_Filters="Yes",$FE99="Hide")),FALSE,"")</f>
        <v/>
      </c>
      <c r="AX99" s="411"/>
      <c r="AY99" s="398" t="str">
        <f ca="1">IF(OR(AND(MR2_Flag=1,AX99="",$C99=""),AND(MR2_Flag=1,AX99="Y",$C99="",All_Filters="Yes",$FE99="Hide")),FALSE,"")</f>
        <v/>
      </c>
      <c r="AZ99" s="411"/>
      <c r="BA99" s="398" t="str">
        <f ca="1">IF(OR(AND(DP_Flag=1,AZ99="",$C99=""),AND(DP_Flag=1,AZ99="Y",$C99="",All_Filters="Yes",$FE99="Hide")),FALSE,"")</f>
        <v/>
      </c>
      <c r="BB99" s="411"/>
      <c r="BC99" s="398" t="str">
        <f ca="1">IF(OR(AND(SS_Flag=1,BB99="",$C99=""),AND(SS_Flag=1,BB99="Y",$C99="",All_Filters="Yes",$FE99="Hide")),FALSE,"")</f>
        <v/>
      </c>
      <c r="BD99" s="411"/>
      <c r="BE99" s="398" t="str">
        <f ca="1">IF(OR(AND(SP_Flag=1,BD99="",$C99=""),AND(SP_Flag=1,BD99="Y",$C99="",All_Filters="Yes",$FE99="Hide")),FALSE,"")</f>
        <v/>
      </c>
      <c r="BF99" s="411"/>
      <c r="BG99" s="398" t="str">
        <f ca="1">IF(OR(AND(FM_Flag=1,BF99="",$C99=""),AND(FM_Flag=1,BF99="Y",$C99="",All_Filters="Yes",$FE99="Hide")),FALSE,"")</f>
        <v/>
      </c>
      <c r="BH99" s="320"/>
      <c r="BI99" s="268"/>
      <c r="BJ99" s="427" t="s">
        <v>675</v>
      </c>
      <c r="BK99" s="427" t="s">
        <v>675</v>
      </c>
      <c r="BL99" s="427" t="s">
        <v>675</v>
      </c>
      <c r="BM99" s="427" t="s">
        <v>675</v>
      </c>
      <c r="BN99" s="427" t="s">
        <v>675</v>
      </c>
      <c r="BO99" s="427" t="s">
        <v>675</v>
      </c>
      <c r="BP99" s="428" t="str">
        <f ca="1">IF(OR(BI$16=0,BR$16&lt;&gt;0),"",IF(OFFSET(BI99,0,BI$16)="Y",1,IF(OFFSET(BI99,0,BI$16)="N",0,"")))</f>
        <v/>
      </c>
      <c r="BQ99" s="337"/>
      <c r="BR99" s="268"/>
      <c r="BS99" s="429" t="e">
        <v>#N/A</v>
      </c>
      <c r="BT99" s="429" t="e">
        <v>#N/A</v>
      </c>
      <c r="BU99" s="429" t="e">
        <v>#N/A</v>
      </c>
      <c r="BV99" s="429" t="e">
        <v>#N/A</v>
      </c>
      <c r="BW99" s="429" t="e">
        <v>#N/A</v>
      </c>
      <c r="BX99" s="429" t="e">
        <v>#N/A</v>
      </c>
      <c r="BY99" s="429" t="e">
        <v>#N/A</v>
      </c>
      <c r="BZ99" s="429" t="e">
        <v>#N/A</v>
      </c>
      <c r="CA99" s="429" t="e">
        <v>#N/A</v>
      </c>
      <c r="CB99" s="429" t="e">
        <v>#N/A</v>
      </c>
      <c r="CC99" s="429" t="e">
        <v>#N/A</v>
      </c>
      <c r="CD99" s="429" t="e">
        <v>#N/A</v>
      </c>
      <c r="CE99" s="429" t="e">
        <v>#N/A</v>
      </c>
      <c r="CF99" s="429" t="e">
        <v>#N/A</v>
      </c>
      <c r="CG99" s="429" t="e">
        <v>#N/A</v>
      </c>
      <c r="CH99" s="429" t="e">
        <v>#N/A</v>
      </c>
      <c r="CI99" s="429" t="e">
        <v>#N/A</v>
      </c>
      <c r="CJ99" s="429" t="e">
        <v>#N/A</v>
      </c>
      <c r="CK99" s="429" t="e">
        <v>#N/A</v>
      </c>
      <c r="CL99" s="428" t="str">
        <f ca="1">IF(BR$16=0,"",IF(OFFSET(BR99,0,BR$16)="Y",1,IF(OFFSET(BR99,0,BR$16)="N",0,"")))</f>
        <v/>
      </c>
      <c r="CM99" s="337"/>
      <c r="CN99" s="268"/>
      <c r="CO99" s="429" t="e">
        <v>#N/A</v>
      </c>
      <c r="CP99" s="429" t="e">
        <v>#N/A</v>
      </c>
      <c r="CQ99" s="429" t="e">
        <v>#N/A</v>
      </c>
      <c r="CR99" s="429" t="e">
        <v>#N/A</v>
      </c>
      <c r="CS99" s="427" t="s">
        <v>675</v>
      </c>
      <c r="CT99" s="428" t="str">
        <f ca="1">IF(OR(CN$16=0,CV$16&lt;&gt;0),"",IF(CV$16=1,0,IF(OFFSET(CN99,0,CN$16)="Y",1,IF(OFFSET(CN99,0,CN$16)="N",0,""))))</f>
        <v/>
      </c>
      <c r="CV99" s="268"/>
      <c r="CW99" s="429" t="e">
        <v>#N/A</v>
      </c>
      <c r="CX99" s="429" t="e">
        <v>#N/A</v>
      </c>
      <c r="CY99" s="429" t="e">
        <v>#N/A</v>
      </c>
      <c r="CZ99" s="429" t="e">
        <v>#N/A</v>
      </c>
      <c r="DA99" s="429" t="e">
        <v>#N/A</v>
      </c>
      <c r="DB99" s="429" t="e">
        <v>#N/A</v>
      </c>
      <c r="DC99" s="429" t="e">
        <v>#N/A</v>
      </c>
      <c r="DD99" s="429" t="e">
        <v>#N/A</v>
      </c>
      <c r="DE99" s="429" t="e">
        <v>#N/A</v>
      </c>
      <c r="DF99" s="428" t="str">
        <f>IF(CV$16=0,"",IF(OR(AND(CW$16=1,CW99="Y"),AND(CX$16=1,CX99="Y"),AND(CY$16=1,CY99="Y"),AND(CZ$16=1,CZ99="Y"),AND(DA$16=1,DA99="Y"),AND(DB$16=1,DB99="Y"),AND(DC$16=1,DC99="Y"),AND(DD$16=1,DD99="Y"),AND(DE$16=1,DE99="Y")),1,IF(OR(AND(CW$16=1,CW99="N"),AND(CX$16=1,CX99="N"),AND(CY$16=1,CY99="N"),AND(CZ$16=1,CZ99="N"),AND(DA$16=1,DA99="N"),AND(DB$16=1,DB99="N"),AND(DC$16=1,DC99="N"),AND(DD$16=1,DD99="N"),AND(DE$16=1,DE99="N")),0,"")))</f>
        <v/>
      </c>
      <c r="DH99" s="268"/>
      <c r="DI99" s="429" t="e">
        <v>#N/A</v>
      </c>
      <c r="DJ99" s="429" t="e">
        <v>#N/A</v>
      </c>
      <c r="DK99" s="428" t="str">
        <f ca="1">IF(DH$16=0,"",IF(OFFSET(DH99,0,DH$16)="Y",1,IF(OFFSET(DH99,0,DH$16)="N",0,"")))</f>
        <v/>
      </c>
      <c r="DM99" s="268"/>
      <c r="DN99" s="429" t="e">
        <v>#N/A</v>
      </c>
      <c r="DO99" s="429" t="e">
        <v>#N/A</v>
      </c>
      <c r="DP99" s="428" t="str">
        <f ca="1">IF(DM$16=0,"",IF(OFFSET(DM99,0,DM$16)="Y",1,IF(OFFSET(DM99,0,DM$16)="N",0,"")))</f>
        <v/>
      </c>
      <c r="DR99" s="268"/>
      <c r="DS99" s="430" t="e">
        <v>#N/A</v>
      </c>
      <c r="DT99" s="431"/>
      <c r="DU99" s="428" t="str">
        <f ca="1">IF(DR$16=0,"",IF(AND(OFFSET(DR99,0,1)="Y",DS$16="Yes"),1,IF(OFFSET(DR99,0,1)="N",1,0)))</f>
        <v/>
      </c>
      <c r="DW99" s="268"/>
      <c r="DX99" s="430" t="e">
        <v>#N/A</v>
      </c>
      <c r="DY99" s="431"/>
      <c r="DZ99" s="428" t="str">
        <f ca="1">IF(DW$16=0,"",IF(AND(OFFSET(DW99,0,1)="Y",DX$16="Yes"),1,IF(OFFSET(DW99,0,1)="N",1,0)))</f>
        <v/>
      </c>
      <c r="EB99" s="268"/>
      <c r="EC99" s="430" t="e">
        <v>#N/A</v>
      </c>
      <c r="ED99" s="431"/>
      <c r="EE99" s="428" t="str">
        <f ca="1">IF(EB$16=0,"",IF(AND(OFFSET(EB99,0,1)="Y",EC$16="Yes"),1,IF(OFFSET(EB99,0,1)="N",1,0)))</f>
        <v/>
      </c>
      <c r="EG99" s="268"/>
      <c r="EH99" s="430" t="e">
        <v>#N/A</v>
      </c>
      <c r="EI99" s="431"/>
      <c r="EJ99" s="428" t="str">
        <f ca="1">IF(EG$16=0,"",IF(AND(OFFSET(EG99,0,1)="Y",EH$16="Yes"),1,IF(OFFSET(EG99,0,1)="N",1,0)))</f>
        <v/>
      </c>
      <c r="EL99" s="268"/>
      <c r="EM99" s="430" t="e">
        <v>#N/A</v>
      </c>
      <c r="EN99" s="431"/>
      <c r="EO99" s="428" t="str">
        <f ca="1">IF(EL$16=0,"",IF(AND(OFFSET(EL99,0,1)="Y",EM$16="Yes"),1,IF(OFFSET(EL99,0,1)="N",1,0)))</f>
        <v/>
      </c>
      <c r="EP99" s="271"/>
      <c r="EQ99" s="516" t="str">
        <f ca="1">BP99</f>
        <v/>
      </c>
      <c r="ER99" s="516" t="str">
        <f t="shared" ref="ER99" ca="1" si="291">CL99</f>
        <v/>
      </c>
      <c r="ES99" s="516" t="str">
        <f t="shared" ref="ES99" ca="1" si="292">CT99</f>
        <v/>
      </c>
      <c r="ET99" s="516" t="str">
        <f t="shared" ref="ET99" si="293">DF99</f>
        <v/>
      </c>
      <c r="EU99" s="516" t="str">
        <f t="shared" ref="EU99" ca="1" si="294">DK99</f>
        <v/>
      </c>
      <c r="EV99" s="516" t="str">
        <f t="shared" ref="EV99" ca="1" si="295">DP99</f>
        <v/>
      </c>
      <c r="EW99" s="516" t="str">
        <f t="shared" ref="EW99" ca="1" si="296">DU99</f>
        <v/>
      </c>
      <c r="EX99" s="516" t="str">
        <f t="shared" ref="EX99" ca="1" si="297">DZ99</f>
        <v/>
      </c>
      <c r="EY99" s="516" t="str">
        <f t="shared" ref="EY99" ca="1" si="298">EE99</f>
        <v/>
      </c>
      <c r="EZ99" s="516" t="str">
        <f t="shared" ref="EZ99" ca="1" si="299">EJ99</f>
        <v/>
      </c>
      <c r="FA99" s="516" t="str">
        <f t="shared" ref="FA99" ca="1" si="300">EO99</f>
        <v/>
      </c>
      <c r="FC99" s="516">
        <f t="shared" ref="FC99" ca="1" si="301">COUNTA(EQ99:FA99)-COUNTBLANK(EQ99:FA99)</f>
        <v>0</v>
      </c>
      <c r="FD99" s="280">
        <f t="shared" ref="FD99" ca="1" si="302">SUM(EQ99:FA99)</f>
        <v>0</v>
      </c>
      <c r="FE99" s="280" t="str">
        <f t="shared" ref="FE99" ca="1" si="303">IF(AND(FC99=FD99,FD99&gt;0),"Show","Hide")</f>
        <v>Hide</v>
      </c>
      <c r="FF99" s="322"/>
      <c r="FG99" s="323"/>
      <c r="FH99" s="323"/>
      <c r="FI99" s="323"/>
      <c r="FJ99" s="323"/>
      <c r="FK99" s="323"/>
      <c r="FL99" s="323"/>
    </row>
    <row r="100" spans="1:168" ht="6" customHeight="1" x14ac:dyDescent="0.25">
      <c r="A100" s="326" t="s">
        <v>546</v>
      </c>
      <c r="C100" s="412"/>
      <c r="D100" s="413"/>
      <c r="E100" s="414"/>
      <c r="F100" s="432"/>
      <c r="G100" s="433"/>
      <c r="H100" s="434"/>
      <c r="I100" s="335"/>
      <c r="J100" s="416"/>
      <c r="K100" s="335"/>
      <c r="L100" s="417"/>
      <c r="M100" s="417"/>
      <c r="N100" s="417"/>
      <c r="O100" s="417"/>
      <c r="Q100" s="320"/>
      <c r="AE100" s="368"/>
      <c r="AF100" s="369"/>
      <c r="AG100" s="370" t="b">
        <f>AG99</f>
        <v>1</v>
      </c>
      <c r="AH100" s="370"/>
      <c r="AI100" s="395"/>
      <c r="AJ100" s="396"/>
      <c r="AK100" s="396"/>
      <c r="AL100" s="397"/>
      <c r="AM100" s="320"/>
      <c r="AN100" s="320"/>
      <c r="AO100" s="320"/>
      <c r="AP100" s="320"/>
      <c r="AQ100" s="320"/>
      <c r="AR100" s="320"/>
      <c r="AS100" s="320"/>
      <c r="AT100" s="398" t="str">
        <f t="shared" si="225"/>
        <v/>
      </c>
      <c r="AU100" s="319" t="str">
        <f t="shared" si="224"/>
        <v/>
      </c>
      <c r="AV100" s="399"/>
      <c r="AW100" s="398" t="str">
        <f ca="1">AW99</f>
        <v/>
      </c>
      <c r="AX100" s="399"/>
      <c r="AY100" s="398" t="str">
        <f ca="1">AY99</f>
        <v/>
      </c>
      <c r="AZ100" s="399"/>
      <c r="BA100" s="398" t="str">
        <f ca="1">BA99</f>
        <v/>
      </c>
      <c r="BB100" s="399"/>
      <c r="BC100" s="398" t="str">
        <f ca="1">BC99</f>
        <v/>
      </c>
      <c r="BD100" s="399"/>
      <c r="BE100" s="398" t="str">
        <f ca="1">BE99</f>
        <v/>
      </c>
      <c r="BF100" s="399"/>
      <c r="BG100" s="398" t="str">
        <f ca="1">BG99</f>
        <v/>
      </c>
      <c r="BH100" s="320"/>
      <c r="FE100" s="341" t="str">
        <f ca="1">FE99</f>
        <v>Hide</v>
      </c>
      <c r="FF100" s="322"/>
      <c r="FG100" s="323"/>
      <c r="FH100" s="323"/>
      <c r="FI100" s="323"/>
      <c r="FJ100" s="323"/>
      <c r="FK100" s="323"/>
      <c r="FL100" s="323"/>
    </row>
    <row r="101" spans="1:168" ht="6" customHeight="1" x14ac:dyDescent="0.25">
      <c r="A101" s="326" t="s">
        <v>546</v>
      </c>
      <c r="C101" s="389"/>
      <c r="D101" s="325"/>
      <c r="E101" s="390"/>
      <c r="F101" s="362"/>
      <c r="G101" s="418"/>
      <c r="H101" s="419"/>
      <c r="I101" s="340"/>
      <c r="J101" s="392"/>
      <c r="K101" s="340"/>
      <c r="L101" s="393"/>
      <c r="M101" s="393"/>
      <c r="N101" s="393"/>
      <c r="O101" s="393"/>
      <c r="Q101" s="320"/>
      <c r="AE101" s="368"/>
      <c r="AF101" s="369"/>
      <c r="AG101" s="394" t="b">
        <f>AG102</f>
        <v>1</v>
      </c>
      <c r="AH101" s="394"/>
      <c r="AI101" s="395"/>
      <c r="AJ101" s="396"/>
      <c r="AK101" s="396"/>
      <c r="AL101" s="397"/>
      <c r="AM101" s="320"/>
      <c r="AN101" s="320"/>
      <c r="AO101" s="320"/>
      <c r="AP101" s="320"/>
      <c r="AQ101" s="320"/>
      <c r="AR101" s="320"/>
      <c r="AS101" s="320"/>
      <c r="AT101" s="398" t="str">
        <f t="shared" si="225"/>
        <v/>
      </c>
      <c r="AU101" s="319" t="str">
        <f t="shared" si="224"/>
        <v/>
      </c>
      <c r="AV101" s="399"/>
      <c r="AW101" s="398" t="str">
        <f ca="1">AW102</f>
        <v/>
      </c>
      <c r="AX101" s="399"/>
      <c r="AY101" s="398" t="str">
        <f ca="1">AY102</f>
        <v/>
      </c>
      <c r="AZ101" s="399"/>
      <c r="BA101" s="398" t="str">
        <f ca="1">BA102</f>
        <v/>
      </c>
      <c r="BB101" s="399"/>
      <c r="BC101" s="398" t="str">
        <f ca="1">BC102</f>
        <v/>
      </c>
      <c r="BD101" s="399"/>
      <c r="BE101" s="398" t="str">
        <f ca="1">BE102</f>
        <v/>
      </c>
      <c r="BF101" s="399"/>
      <c r="BG101" s="398" t="str">
        <f ca="1">BG102</f>
        <v/>
      </c>
      <c r="BH101" s="320"/>
      <c r="FE101" s="341" t="str">
        <f ca="1">FE102</f>
        <v>Hide</v>
      </c>
      <c r="FF101" s="322"/>
      <c r="FG101" s="323"/>
      <c r="FH101" s="323"/>
      <c r="FI101" s="323"/>
      <c r="FJ101" s="323"/>
      <c r="FK101" s="323"/>
      <c r="FL101" s="323"/>
    </row>
    <row r="102" spans="1:168" ht="26.4" x14ac:dyDescent="0.25">
      <c r="A102" s="326" t="s">
        <v>546</v>
      </c>
      <c r="C102" s="400" t="s">
        <v>558</v>
      </c>
      <c r="D102" s="420" t="str">
        <f>"6." &amp; AI102</f>
        <v>6.23</v>
      </c>
      <c r="E102" s="402" t="s">
        <v>880</v>
      </c>
      <c r="F102" s="422"/>
      <c r="G102" s="423" t="s">
        <v>203</v>
      </c>
      <c r="H102" s="424"/>
      <c r="I102" s="425" t="s">
        <v>216</v>
      </c>
      <c r="J102" s="426"/>
      <c r="K102" s="340"/>
      <c r="L102" s="405"/>
      <c r="M102" s="405"/>
      <c r="N102" s="405"/>
      <c r="O102" s="405"/>
      <c r="Q102" s="320"/>
      <c r="R102" s="406"/>
      <c r="S102" s="406"/>
      <c r="T102" s="406"/>
      <c r="U102" s="406"/>
      <c r="AE102" s="368" t="b">
        <f>IF(F102=CHAR(80),TRUE,FALSE)</f>
        <v>0</v>
      </c>
      <c r="AF102" s="369" t="b">
        <f>IF(H102=CHAR(80),TRUE,FALSE)</f>
        <v>0</v>
      </c>
      <c r="AG102" s="370" t="b">
        <f>IF(OR(C102=CHAR(80),C102="."),TRUE,FALSE)</f>
        <v>1</v>
      </c>
      <c r="AH102" s="407">
        <v>0</v>
      </c>
      <c r="AI102" s="408">
        <v>23</v>
      </c>
      <c r="AJ102" s="409"/>
      <c r="AK102" s="409" t="b">
        <v>1</v>
      </c>
      <c r="AL102" s="410"/>
      <c r="AM102" s="320"/>
      <c r="AN102" s="320"/>
      <c r="AO102" s="320"/>
      <c r="AP102" s="320"/>
      <c r="AQ102" s="320"/>
      <c r="AR102" s="320"/>
      <c r="AS102" s="320"/>
      <c r="AT102" s="398" t="str">
        <f t="shared" si="225"/>
        <v/>
      </c>
      <c r="AU102" s="319" t="str">
        <f t="shared" si="224"/>
        <v>6.23</v>
      </c>
      <c r="AV102" s="411"/>
      <c r="AW102" s="398" t="str">
        <f ca="1">IF(OR(AND(Setup_Flag=1,AV102="",$C102=""),AND(Setup_Flag=1,AV102="Y",$C102="",All_Filters="Yes",$FE102="Hide")),FALSE,"")</f>
        <v/>
      </c>
      <c r="AX102" s="411"/>
      <c r="AY102" s="398" t="str">
        <f ca="1">IF(OR(AND(MR2_Flag=1,AX102="",$C102=""),AND(MR2_Flag=1,AX102="Y",$C102="",All_Filters="Yes",$FE102="Hide")),FALSE,"")</f>
        <v/>
      </c>
      <c r="AZ102" s="411"/>
      <c r="BA102" s="398" t="str">
        <f ca="1">IF(OR(AND(DP_Flag=1,AZ102="",$C102=""),AND(DP_Flag=1,AZ102="Y",$C102="",All_Filters="Yes",$FE102="Hide")),FALSE,"")</f>
        <v/>
      </c>
      <c r="BB102" s="411"/>
      <c r="BC102" s="398" t="str">
        <f ca="1">IF(OR(AND(SS_Flag=1,BB102="",$C102=""),AND(SS_Flag=1,BB102="Y",$C102="",All_Filters="Yes",$FE102="Hide")),FALSE,"")</f>
        <v/>
      </c>
      <c r="BD102" s="411"/>
      <c r="BE102" s="398" t="str">
        <f ca="1">IF(OR(AND(SP_Flag=1,BD102="",$C102=""),AND(SP_Flag=1,BD102="Y",$C102="",All_Filters="Yes",$FE102="Hide")),FALSE,"")</f>
        <v/>
      </c>
      <c r="BF102" s="411"/>
      <c r="BG102" s="398" t="str">
        <f ca="1">IF(OR(AND(FM_Flag=1,BF102="",$C102=""),AND(FM_Flag=1,BF102="Y",$C102="",All_Filters="Yes",$FE102="Hide")),FALSE,"")</f>
        <v/>
      </c>
      <c r="BH102" s="320"/>
      <c r="BI102" s="268"/>
      <c r="BJ102" s="427" t="s">
        <v>675</v>
      </c>
      <c r="BK102" s="427" t="s">
        <v>675</v>
      </c>
      <c r="BL102" s="427" t="s">
        <v>675</v>
      </c>
      <c r="BM102" s="427" t="s">
        <v>675</v>
      </c>
      <c r="BN102" s="427" t="s">
        <v>675</v>
      </c>
      <c r="BO102" s="427" t="s">
        <v>675</v>
      </c>
      <c r="BP102" s="428" t="str">
        <f ca="1">IF(OR(BI$16=0,BR$16&lt;&gt;0),"",IF(OFFSET(BI102,0,BI$16)="Y",1,IF(OFFSET(BI102,0,BI$16)="N",0,"")))</f>
        <v/>
      </c>
      <c r="BQ102" s="337"/>
      <c r="BR102" s="268"/>
      <c r="BS102" s="429" t="e">
        <v>#N/A</v>
      </c>
      <c r="BT102" s="429" t="e">
        <v>#N/A</v>
      </c>
      <c r="BU102" s="429" t="e">
        <v>#N/A</v>
      </c>
      <c r="BV102" s="429" t="e">
        <v>#N/A</v>
      </c>
      <c r="BW102" s="429" t="e">
        <v>#N/A</v>
      </c>
      <c r="BX102" s="429" t="e">
        <v>#N/A</v>
      </c>
      <c r="BY102" s="429" t="e">
        <v>#N/A</v>
      </c>
      <c r="BZ102" s="429" t="e">
        <v>#N/A</v>
      </c>
      <c r="CA102" s="429" t="e">
        <v>#N/A</v>
      </c>
      <c r="CB102" s="429" t="e">
        <v>#N/A</v>
      </c>
      <c r="CC102" s="429" t="e">
        <v>#N/A</v>
      </c>
      <c r="CD102" s="429" t="e">
        <v>#N/A</v>
      </c>
      <c r="CE102" s="429" t="e">
        <v>#N/A</v>
      </c>
      <c r="CF102" s="429" t="e">
        <v>#N/A</v>
      </c>
      <c r="CG102" s="429" t="e">
        <v>#N/A</v>
      </c>
      <c r="CH102" s="429" t="e">
        <v>#N/A</v>
      </c>
      <c r="CI102" s="429" t="e">
        <v>#N/A</v>
      </c>
      <c r="CJ102" s="429" t="e">
        <v>#N/A</v>
      </c>
      <c r="CK102" s="429" t="e">
        <v>#N/A</v>
      </c>
      <c r="CL102" s="428" t="str">
        <f ca="1">IF(BR$16=0,"",IF(OFFSET(BR102,0,BR$16)="Y",1,IF(OFFSET(BR102,0,BR$16)="N",0,"")))</f>
        <v/>
      </c>
      <c r="CM102" s="337"/>
      <c r="CN102" s="268"/>
      <c r="CO102" s="429" t="e">
        <v>#N/A</v>
      </c>
      <c r="CP102" s="429" t="e">
        <v>#N/A</v>
      </c>
      <c r="CQ102" s="429" t="e">
        <v>#N/A</v>
      </c>
      <c r="CR102" s="429" t="e">
        <v>#N/A</v>
      </c>
      <c r="CS102" s="427" t="s">
        <v>675</v>
      </c>
      <c r="CT102" s="428" t="str">
        <f ca="1">IF(OR(CN$16=0,CV$16&lt;&gt;0),"",IF(CV$16=1,0,IF(OFFSET(CN102,0,CN$16)="Y",1,IF(OFFSET(CN102,0,CN$16)="N",0,""))))</f>
        <v/>
      </c>
      <c r="CV102" s="268"/>
      <c r="CW102" s="429" t="e">
        <v>#N/A</v>
      </c>
      <c r="CX102" s="429" t="e">
        <v>#N/A</v>
      </c>
      <c r="CY102" s="429" t="e">
        <v>#N/A</v>
      </c>
      <c r="CZ102" s="429" t="e">
        <v>#N/A</v>
      </c>
      <c r="DA102" s="429" t="e">
        <v>#N/A</v>
      </c>
      <c r="DB102" s="429" t="e">
        <v>#N/A</v>
      </c>
      <c r="DC102" s="429" t="e">
        <v>#N/A</v>
      </c>
      <c r="DD102" s="429" t="e">
        <v>#N/A</v>
      </c>
      <c r="DE102" s="429" t="e">
        <v>#N/A</v>
      </c>
      <c r="DF102" s="428" t="str">
        <f>IF(CV$16=0,"",IF(OR(AND(CW$16=1,CW102="Y"),AND(CX$16=1,CX102="Y"),AND(CY$16=1,CY102="Y"),AND(CZ$16=1,CZ102="Y"),AND(DA$16=1,DA102="Y"),AND(DB$16=1,DB102="Y"),AND(DC$16=1,DC102="Y"),AND(DD$16=1,DD102="Y"),AND(DE$16=1,DE102="Y")),1,IF(OR(AND(CW$16=1,CW102="N"),AND(CX$16=1,CX102="N"),AND(CY$16=1,CY102="N"),AND(CZ$16=1,CZ102="N"),AND(DA$16=1,DA102="N"),AND(DB$16=1,DB102="N"),AND(DC$16=1,DC102="N"),AND(DD$16=1,DD102="N"),AND(DE$16=1,DE102="N")),0,"")))</f>
        <v/>
      </c>
      <c r="DH102" s="268"/>
      <c r="DI102" s="429" t="e">
        <v>#N/A</v>
      </c>
      <c r="DJ102" s="429" t="e">
        <v>#N/A</v>
      </c>
      <c r="DK102" s="428" t="str">
        <f ca="1">IF(DH$16=0,"",IF(OFFSET(DH102,0,DH$16)="Y",1,IF(OFFSET(DH102,0,DH$16)="N",0,"")))</f>
        <v/>
      </c>
      <c r="DM102" s="268"/>
      <c r="DN102" s="429" t="e">
        <v>#N/A</v>
      </c>
      <c r="DO102" s="429" t="e">
        <v>#N/A</v>
      </c>
      <c r="DP102" s="428" t="str">
        <f ca="1">IF(DM$16=0,"",IF(OFFSET(DM102,0,DM$16)="Y",1,IF(OFFSET(DM102,0,DM$16)="N",0,"")))</f>
        <v/>
      </c>
      <c r="DR102" s="268"/>
      <c r="DS102" s="430" t="e">
        <v>#N/A</v>
      </c>
      <c r="DT102" s="431"/>
      <c r="DU102" s="428" t="str">
        <f ca="1">IF(DR$16=0,"",IF(AND(OFFSET(DR102,0,1)="Y",DS$16="Yes"),1,IF(OFFSET(DR102,0,1)="N",1,0)))</f>
        <v/>
      </c>
      <c r="DW102" s="268"/>
      <c r="DX102" s="430" t="e">
        <v>#N/A</v>
      </c>
      <c r="DY102" s="431"/>
      <c r="DZ102" s="428" t="str">
        <f ca="1">IF(DW$16=0,"",IF(AND(OFFSET(DW102,0,1)="Y",DX$16="Yes"),1,IF(OFFSET(DW102,0,1)="N",1,0)))</f>
        <v/>
      </c>
      <c r="EB102" s="268"/>
      <c r="EC102" s="430" t="e">
        <v>#N/A</v>
      </c>
      <c r="ED102" s="431"/>
      <c r="EE102" s="428" t="str">
        <f ca="1">IF(EB$16=0,"",IF(AND(OFFSET(EB102,0,1)="Y",EC$16="Yes"),1,IF(OFFSET(EB102,0,1)="N",1,0)))</f>
        <v/>
      </c>
      <c r="EG102" s="268"/>
      <c r="EH102" s="430" t="e">
        <v>#N/A</v>
      </c>
      <c r="EI102" s="431"/>
      <c r="EJ102" s="428" t="str">
        <f ca="1">IF(EG$16=0,"",IF(AND(OFFSET(EG102,0,1)="Y",EH$16="Yes"),1,IF(OFFSET(EG102,0,1)="N",1,0)))</f>
        <v/>
      </c>
      <c r="EL102" s="268"/>
      <c r="EM102" s="430" t="e">
        <v>#N/A</v>
      </c>
      <c r="EN102" s="431"/>
      <c r="EO102" s="428" t="str">
        <f ca="1">IF(EL$16=0,"",IF(AND(OFFSET(EL102,0,1)="Y",EM$16="Yes"),1,IF(OFFSET(EL102,0,1)="N",1,0)))</f>
        <v/>
      </c>
      <c r="EP102" s="271"/>
      <c r="EQ102" s="516" t="str">
        <f ca="1">BP102</f>
        <v/>
      </c>
      <c r="ER102" s="516" t="str">
        <f t="shared" ref="ER102" ca="1" si="304">CL102</f>
        <v/>
      </c>
      <c r="ES102" s="516" t="str">
        <f t="shared" ref="ES102" ca="1" si="305">CT102</f>
        <v/>
      </c>
      <c r="ET102" s="516" t="str">
        <f t="shared" ref="ET102" si="306">DF102</f>
        <v/>
      </c>
      <c r="EU102" s="516" t="str">
        <f t="shared" ref="EU102" ca="1" si="307">DK102</f>
        <v/>
      </c>
      <c r="EV102" s="516" t="str">
        <f t="shared" ref="EV102" ca="1" si="308">DP102</f>
        <v/>
      </c>
      <c r="EW102" s="516" t="str">
        <f t="shared" ref="EW102" ca="1" si="309">DU102</f>
        <v/>
      </c>
      <c r="EX102" s="516" t="str">
        <f t="shared" ref="EX102" ca="1" si="310">DZ102</f>
        <v/>
      </c>
      <c r="EY102" s="516" t="str">
        <f t="shared" ref="EY102" ca="1" si="311">EE102</f>
        <v/>
      </c>
      <c r="EZ102" s="516" t="str">
        <f t="shared" ref="EZ102" ca="1" si="312">EJ102</f>
        <v/>
      </c>
      <c r="FA102" s="516" t="str">
        <f t="shared" ref="FA102" ca="1" si="313">EO102</f>
        <v/>
      </c>
      <c r="FC102" s="516">
        <f t="shared" ref="FC102" ca="1" si="314">COUNTA(EQ102:FA102)-COUNTBLANK(EQ102:FA102)</f>
        <v>0</v>
      </c>
      <c r="FD102" s="280">
        <f t="shared" ref="FD102" ca="1" si="315">SUM(EQ102:FA102)</f>
        <v>0</v>
      </c>
      <c r="FE102" s="280" t="str">
        <f t="shared" ref="FE102" ca="1" si="316">IF(AND(FC102=FD102,FD102&gt;0),"Show","Hide")</f>
        <v>Hide</v>
      </c>
      <c r="FF102" s="322"/>
      <c r="FG102" s="323"/>
      <c r="FH102" s="323"/>
      <c r="FI102" s="323"/>
      <c r="FJ102" s="323"/>
      <c r="FK102" s="323"/>
      <c r="FL102" s="323"/>
    </row>
    <row r="103" spans="1:168" ht="6" customHeight="1" x14ac:dyDescent="0.25">
      <c r="A103" s="326" t="s">
        <v>546</v>
      </c>
      <c r="C103" s="412"/>
      <c r="D103" s="413"/>
      <c r="E103" s="414"/>
      <c r="F103" s="432"/>
      <c r="G103" s="433"/>
      <c r="H103" s="434"/>
      <c r="I103" s="335"/>
      <c r="J103" s="416"/>
      <c r="K103" s="335"/>
      <c r="L103" s="417"/>
      <c r="M103" s="417"/>
      <c r="N103" s="417"/>
      <c r="O103" s="417"/>
      <c r="Q103" s="320"/>
      <c r="AE103" s="368"/>
      <c r="AF103" s="369"/>
      <c r="AG103" s="370" t="b">
        <f>AG102</f>
        <v>1</v>
      </c>
      <c r="AH103" s="370"/>
      <c r="AI103" s="395"/>
      <c r="AJ103" s="396"/>
      <c r="AK103" s="396"/>
      <c r="AL103" s="397"/>
      <c r="AM103" s="320"/>
      <c r="AN103" s="320"/>
      <c r="AO103" s="320"/>
      <c r="AP103" s="320"/>
      <c r="AQ103" s="320"/>
      <c r="AR103" s="320"/>
      <c r="AS103" s="320"/>
      <c r="AT103" s="398" t="str">
        <f t="shared" si="225"/>
        <v/>
      </c>
      <c r="AU103" s="319" t="str">
        <f t="shared" si="224"/>
        <v/>
      </c>
      <c r="AV103" s="399"/>
      <c r="AW103" s="398" t="str">
        <f ca="1">AW102</f>
        <v/>
      </c>
      <c r="AX103" s="399"/>
      <c r="AY103" s="398" t="str">
        <f ca="1">AY102</f>
        <v/>
      </c>
      <c r="AZ103" s="399"/>
      <c r="BA103" s="398" t="str">
        <f ca="1">BA102</f>
        <v/>
      </c>
      <c r="BB103" s="399"/>
      <c r="BC103" s="398" t="str">
        <f ca="1">BC102</f>
        <v/>
      </c>
      <c r="BD103" s="399"/>
      <c r="BE103" s="398" t="str">
        <f ca="1">BE102</f>
        <v/>
      </c>
      <c r="BF103" s="399"/>
      <c r="BG103" s="398" t="str">
        <f ca="1">BG102</f>
        <v/>
      </c>
      <c r="BH103" s="320"/>
      <c r="FE103" s="341" t="str">
        <f ca="1">FE102</f>
        <v>Hide</v>
      </c>
      <c r="FF103" s="322"/>
      <c r="FG103" s="323"/>
      <c r="FH103" s="323"/>
      <c r="FI103" s="323"/>
      <c r="FJ103" s="323"/>
      <c r="FK103" s="323"/>
      <c r="FL103" s="323"/>
    </row>
    <row r="104" spans="1:168" ht="6" customHeight="1" x14ac:dyDescent="0.25">
      <c r="A104" s="326" t="s">
        <v>546</v>
      </c>
      <c r="C104" s="389"/>
      <c r="D104" s="325"/>
      <c r="E104" s="390"/>
      <c r="F104" s="625"/>
      <c r="G104" s="626"/>
      <c r="H104" s="626"/>
      <c r="I104" s="627"/>
      <c r="J104" s="392"/>
      <c r="K104" s="340"/>
      <c r="L104" s="393"/>
      <c r="M104" s="393"/>
      <c r="N104" s="393"/>
      <c r="O104" s="393"/>
      <c r="Q104" s="320"/>
      <c r="AE104" s="368"/>
      <c r="AF104" s="369"/>
      <c r="AG104" s="394" t="b">
        <f>AG105</f>
        <v>1</v>
      </c>
      <c r="AH104" s="394"/>
      <c r="AI104" s="395"/>
      <c r="AJ104" s="396"/>
      <c r="AK104" s="396"/>
      <c r="AL104" s="397"/>
      <c r="AM104" s="320"/>
      <c r="AN104" s="320"/>
      <c r="AO104" s="320"/>
      <c r="AP104" s="320"/>
      <c r="AQ104" s="320"/>
      <c r="AR104" s="320"/>
      <c r="AS104" s="320"/>
      <c r="AT104" s="398" t="str">
        <f t="shared" si="225"/>
        <v/>
      </c>
      <c r="AU104" s="319" t="str">
        <f t="shared" si="224"/>
        <v/>
      </c>
      <c r="AV104" s="399"/>
      <c r="AW104" s="398" t="str">
        <f ca="1">AW105</f>
        <v/>
      </c>
      <c r="AX104" s="399"/>
      <c r="AY104" s="398" t="str">
        <f ca="1">AY105</f>
        <v/>
      </c>
      <c r="AZ104" s="399"/>
      <c r="BA104" s="398" t="str">
        <f ca="1">BA105</f>
        <v/>
      </c>
      <c r="BB104" s="399"/>
      <c r="BC104" s="398" t="str">
        <f ca="1">BC105</f>
        <v/>
      </c>
      <c r="BD104" s="399"/>
      <c r="BE104" s="398" t="str">
        <f ca="1">BE105</f>
        <v/>
      </c>
      <c r="BF104" s="399"/>
      <c r="BG104" s="398" t="str">
        <f ca="1">BG105</f>
        <v/>
      </c>
      <c r="BH104" s="320"/>
      <c r="FE104" s="341" t="str">
        <f ca="1">FE105</f>
        <v>Hide</v>
      </c>
      <c r="FF104" s="322"/>
      <c r="FG104" s="323"/>
      <c r="FH104" s="323"/>
      <c r="FI104" s="323"/>
      <c r="FJ104" s="323"/>
      <c r="FK104" s="323"/>
      <c r="FL104" s="323"/>
    </row>
    <row r="105" spans="1:168" ht="26.4" x14ac:dyDescent="0.25">
      <c r="A105" s="326" t="s">
        <v>546</v>
      </c>
      <c r="C105" s="400" t="s">
        <v>558</v>
      </c>
      <c r="D105" s="420" t="str">
        <f>"6." &amp; AI105</f>
        <v>6.24</v>
      </c>
      <c r="E105" s="402" t="s">
        <v>881</v>
      </c>
      <c r="F105" s="628" t="s">
        <v>715</v>
      </c>
      <c r="G105" s="629"/>
      <c r="H105" s="629"/>
      <c r="I105" s="630"/>
      <c r="J105" s="426"/>
      <c r="K105" s="340"/>
      <c r="L105" s="405"/>
      <c r="M105" s="405"/>
      <c r="N105" s="405"/>
      <c r="O105" s="405"/>
      <c r="Q105" s="320"/>
      <c r="R105" s="406"/>
      <c r="S105" s="406"/>
      <c r="T105" s="406"/>
      <c r="U105" s="406"/>
      <c r="AE105" s="368" t="b">
        <f>IF(F105=CHAR(80),TRUE,FALSE)</f>
        <v>0</v>
      </c>
      <c r="AF105" s="369" t="b">
        <f>IF(H105=CHAR(80),TRUE,FALSE)</f>
        <v>0</v>
      </c>
      <c r="AG105" s="370" t="b">
        <f>IF(OR(C105=CHAR(80),C105="."),TRUE,FALSE)</f>
        <v>1</v>
      </c>
      <c r="AH105" s="407">
        <v>2</v>
      </c>
      <c r="AI105" s="408">
        <v>24</v>
      </c>
      <c r="AJ105" s="409"/>
      <c r="AK105" s="409" t="b">
        <v>1</v>
      </c>
      <c r="AL105" s="410"/>
      <c r="AM105" s="320"/>
      <c r="AN105" s="320"/>
      <c r="AO105" s="320"/>
      <c r="AP105" s="320"/>
      <c r="AQ105" s="320"/>
      <c r="AR105" s="320"/>
      <c r="AS105" s="320"/>
      <c r="AT105" s="398" t="str">
        <f t="shared" si="225"/>
        <v/>
      </c>
      <c r="AU105" s="319" t="str">
        <f t="shared" si="224"/>
        <v>6.24</v>
      </c>
      <c r="AV105" s="411"/>
      <c r="AW105" s="398" t="str">
        <f ca="1">IF(OR(AND(Setup_Flag=1,AV105="",$C105=""),AND(Setup_Flag=1,AV105="Y",$C105="",All_Filters="Yes",$FE105="Hide")),FALSE,"")</f>
        <v/>
      </c>
      <c r="AX105" s="411"/>
      <c r="AY105" s="398" t="str">
        <f ca="1">IF(OR(AND(MR2_Flag=1,AX105="",$C105=""),AND(MR2_Flag=1,AX105="Y",$C105="",All_Filters="Yes",$FE105="Hide")),FALSE,"")</f>
        <v/>
      </c>
      <c r="AZ105" s="411"/>
      <c r="BA105" s="398" t="str">
        <f ca="1">IF(OR(AND(DP_Flag=1,AZ105="",$C105=""),AND(DP_Flag=1,AZ105="Y",$C105="",All_Filters="Yes",$FE105="Hide")),FALSE,"")</f>
        <v/>
      </c>
      <c r="BB105" s="411"/>
      <c r="BC105" s="398" t="str">
        <f ca="1">IF(OR(AND(SS_Flag=1,BB105="",$C105=""),AND(SS_Flag=1,BB105="Y",$C105="",All_Filters="Yes",$FE105="Hide")),FALSE,"")</f>
        <v/>
      </c>
      <c r="BD105" s="411"/>
      <c r="BE105" s="398" t="str">
        <f ca="1">IF(OR(AND(SP_Flag=1,BD105="",$C105=""),AND(SP_Flag=1,BD105="Y",$C105="",All_Filters="Yes",$FE105="Hide")),FALSE,"")</f>
        <v/>
      </c>
      <c r="BF105" s="411"/>
      <c r="BG105" s="398" t="str">
        <f ca="1">IF(OR(AND(FM_Flag=1,BF105="",$C105=""),AND(FM_Flag=1,BF105="Y",$C105="",All_Filters="Yes",$FE105="Hide")),FALSE,"")</f>
        <v/>
      </c>
      <c r="BH105" s="320"/>
      <c r="BI105" s="268"/>
      <c r="BJ105" s="427" t="s">
        <v>675</v>
      </c>
      <c r="BK105" s="427" t="s">
        <v>675</v>
      </c>
      <c r="BL105" s="427" t="s">
        <v>675</v>
      </c>
      <c r="BM105" s="427" t="s">
        <v>675</v>
      </c>
      <c r="BN105" s="427" t="s">
        <v>675</v>
      </c>
      <c r="BO105" s="427" t="s">
        <v>675</v>
      </c>
      <c r="BP105" s="428" t="str">
        <f ca="1">IF(OR(BI$16=0,BR$16&lt;&gt;0),"",IF(OFFSET(BI105,0,BI$16)="Y",1,IF(OFFSET(BI105,0,BI$16)="N",0,"")))</f>
        <v/>
      </c>
      <c r="BQ105" s="337"/>
      <c r="BR105" s="268"/>
      <c r="BS105" s="429" t="e">
        <v>#N/A</v>
      </c>
      <c r="BT105" s="429" t="e">
        <v>#N/A</v>
      </c>
      <c r="BU105" s="429" t="e">
        <v>#N/A</v>
      </c>
      <c r="BV105" s="429" t="e">
        <v>#N/A</v>
      </c>
      <c r="BW105" s="429" t="e">
        <v>#N/A</v>
      </c>
      <c r="BX105" s="429" t="e">
        <v>#N/A</v>
      </c>
      <c r="BY105" s="429" t="e">
        <v>#N/A</v>
      </c>
      <c r="BZ105" s="429" t="e">
        <v>#N/A</v>
      </c>
      <c r="CA105" s="429" t="e">
        <v>#N/A</v>
      </c>
      <c r="CB105" s="429" t="e">
        <v>#N/A</v>
      </c>
      <c r="CC105" s="429" t="e">
        <v>#N/A</v>
      </c>
      <c r="CD105" s="429" t="e">
        <v>#N/A</v>
      </c>
      <c r="CE105" s="429" t="e">
        <v>#N/A</v>
      </c>
      <c r="CF105" s="429" t="e">
        <v>#N/A</v>
      </c>
      <c r="CG105" s="429" t="e">
        <v>#N/A</v>
      </c>
      <c r="CH105" s="429" t="e">
        <v>#N/A</v>
      </c>
      <c r="CI105" s="429" t="e">
        <v>#N/A</v>
      </c>
      <c r="CJ105" s="429" t="e">
        <v>#N/A</v>
      </c>
      <c r="CK105" s="429" t="e">
        <v>#N/A</v>
      </c>
      <c r="CL105" s="428" t="str">
        <f ca="1">IF(BR$16=0,"",IF(OFFSET(BR105,0,BR$16)="Y",1,IF(OFFSET(BR105,0,BR$16)="N",0,"")))</f>
        <v/>
      </c>
      <c r="CM105" s="337"/>
      <c r="CN105" s="268"/>
      <c r="CO105" s="429" t="e">
        <v>#N/A</v>
      </c>
      <c r="CP105" s="429" t="e">
        <v>#N/A</v>
      </c>
      <c r="CQ105" s="429" t="e">
        <v>#N/A</v>
      </c>
      <c r="CR105" s="429" t="e">
        <v>#N/A</v>
      </c>
      <c r="CS105" s="427" t="s">
        <v>675</v>
      </c>
      <c r="CT105" s="428" t="str">
        <f ca="1">IF(OR(CN$16=0,CV$16&lt;&gt;0),"",IF(CV$16=1,0,IF(OFFSET(CN105,0,CN$16)="Y",1,IF(OFFSET(CN105,0,CN$16)="N",0,""))))</f>
        <v/>
      </c>
      <c r="CV105" s="268"/>
      <c r="CW105" s="429" t="e">
        <v>#N/A</v>
      </c>
      <c r="CX105" s="429" t="e">
        <v>#N/A</v>
      </c>
      <c r="CY105" s="429" t="e">
        <v>#N/A</v>
      </c>
      <c r="CZ105" s="429" t="e">
        <v>#N/A</v>
      </c>
      <c r="DA105" s="429" t="e">
        <v>#N/A</v>
      </c>
      <c r="DB105" s="429" t="e">
        <v>#N/A</v>
      </c>
      <c r="DC105" s="429" t="e">
        <v>#N/A</v>
      </c>
      <c r="DD105" s="429" t="e">
        <v>#N/A</v>
      </c>
      <c r="DE105" s="429" t="e">
        <v>#N/A</v>
      </c>
      <c r="DF105" s="428" t="str">
        <f>IF(CV$16=0,"",IF(OR(AND(CW$16=1,CW105="Y"),AND(CX$16=1,CX105="Y"),AND(CY$16=1,CY105="Y"),AND(CZ$16=1,CZ105="Y"),AND(DA$16=1,DA105="Y"),AND(DB$16=1,DB105="Y"),AND(DC$16=1,DC105="Y"),AND(DD$16=1,DD105="Y"),AND(DE$16=1,DE105="Y")),1,IF(OR(AND(CW$16=1,CW105="N"),AND(CX$16=1,CX105="N"),AND(CY$16=1,CY105="N"),AND(CZ$16=1,CZ105="N"),AND(DA$16=1,DA105="N"),AND(DB$16=1,DB105="N"),AND(DC$16=1,DC105="N"),AND(DD$16=1,DD105="N"),AND(DE$16=1,DE105="N")),0,"")))</f>
        <v/>
      </c>
      <c r="DH105" s="268"/>
      <c r="DI105" s="429" t="e">
        <v>#N/A</v>
      </c>
      <c r="DJ105" s="429" t="e">
        <v>#N/A</v>
      </c>
      <c r="DK105" s="428" t="str">
        <f ca="1">IF(DH$16=0,"",IF(OFFSET(DH105,0,DH$16)="Y",1,IF(OFFSET(DH105,0,DH$16)="N",0,"")))</f>
        <v/>
      </c>
      <c r="DM105" s="268"/>
      <c r="DN105" s="429" t="e">
        <v>#N/A</v>
      </c>
      <c r="DO105" s="429" t="e">
        <v>#N/A</v>
      </c>
      <c r="DP105" s="428" t="str">
        <f ca="1">IF(DM$16=0,"",IF(OFFSET(DM105,0,DM$16)="Y",1,IF(OFFSET(DM105,0,DM$16)="N",0,"")))</f>
        <v/>
      </c>
      <c r="DR105" s="268"/>
      <c r="DS105" s="430" t="e">
        <v>#N/A</v>
      </c>
      <c r="DT105" s="431"/>
      <c r="DU105" s="428" t="str">
        <f ca="1">IF(DR$16=0,"",IF(AND(OFFSET(DR105,0,1)="Y",DS$16="Yes"),1,IF(OFFSET(DR105,0,1)="N",1,0)))</f>
        <v/>
      </c>
      <c r="DW105" s="268"/>
      <c r="DX105" s="430" t="e">
        <v>#N/A</v>
      </c>
      <c r="DY105" s="431"/>
      <c r="DZ105" s="428" t="str">
        <f ca="1">IF(DW$16=0,"",IF(AND(OFFSET(DW105,0,1)="Y",DX$16="Yes"),1,IF(OFFSET(DW105,0,1)="N",1,0)))</f>
        <v/>
      </c>
      <c r="EB105" s="268"/>
      <c r="EC105" s="430" t="e">
        <v>#N/A</v>
      </c>
      <c r="ED105" s="431"/>
      <c r="EE105" s="428" t="str">
        <f ca="1">IF(EB$16=0,"",IF(AND(OFFSET(EB105,0,1)="Y",EC$16="Yes"),1,IF(OFFSET(EB105,0,1)="N",1,0)))</f>
        <v/>
      </c>
      <c r="EG105" s="268"/>
      <c r="EH105" s="430" t="e">
        <v>#N/A</v>
      </c>
      <c r="EI105" s="431"/>
      <c r="EJ105" s="428" t="str">
        <f ca="1">IF(EG$16=0,"",IF(AND(OFFSET(EG105,0,1)="Y",EH$16="Yes"),1,IF(OFFSET(EG105,0,1)="N",1,0)))</f>
        <v/>
      </c>
      <c r="EL105" s="268"/>
      <c r="EM105" s="430" t="e">
        <v>#N/A</v>
      </c>
      <c r="EN105" s="431"/>
      <c r="EO105" s="428" t="str">
        <f ca="1">IF(EL$16=0,"",IF(AND(OFFSET(EL105,0,1)="Y",EM$16="Yes"),1,IF(OFFSET(EL105,0,1)="N",1,0)))</f>
        <v/>
      </c>
      <c r="EP105" s="271"/>
      <c r="EQ105" s="516" t="str">
        <f ca="1">BP105</f>
        <v/>
      </c>
      <c r="ER105" s="516" t="str">
        <f t="shared" ref="ER105" ca="1" si="317">CL105</f>
        <v/>
      </c>
      <c r="ES105" s="516" t="str">
        <f t="shared" ref="ES105" ca="1" si="318">CT105</f>
        <v/>
      </c>
      <c r="ET105" s="516" t="str">
        <f t="shared" ref="ET105" si="319">DF105</f>
        <v/>
      </c>
      <c r="EU105" s="516" t="str">
        <f t="shared" ref="EU105" ca="1" si="320">DK105</f>
        <v/>
      </c>
      <c r="EV105" s="516" t="str">
        <f t="shared" ref="EV105" ca="1" si="321">DP105</f>
        <v/>
      </c>
      <c r="EW105" s="516" t="str">
        <f t="shared" ref="EW105" ca="1" si="322">DU105</f>
        <v/>
      </c>
      <c r="EX105" s="516" t="str">
        <f t="shared" ref="EX105" ca="1" si="323">DZ105</f>
        <v/>
      </c>
      <c r="EY105" s="516" t="str">
        <f t="shared" ref="EY105" ca="1" si="324">EE105</f>
        <v/>
      </c>
      <c r="EZ105" s="516" t="str">
        <f t="shared" ref="EZ105" ca="1" si="325">EJ105</f>
        <v/>
      </c>
      <c r="FA105" s="516" t="str">
        <f t="shared" ref="FA105" ca="1" si="326">EO105</f>
        <v/>
      </c>
      <c r="FC105" s="516">
        <f t="shared" ref="FC105" ca="1" si="327">COUNTA(EQ105:FA105)-COUNTBLANK(EQ105:FA105)</f>
        <v>0</v>
      </c>
      <c r="FD105" s="280">
        <f t="shared" ref="FD105" ca="1" si="328">SUM(EQ105:FA105)</f>
        <v>0</v>
      </c>
      <c r="FE105" s="280" t="str">
        <f t="shared" ref="FE105" ca="1" si="329">IF(AND(FC105=FD105,FD105&gt;0),"Show","Hide")</f>
        <v>Hide</v>
      </c>
      <c r="FF105" s="322"/>
      <c r="FG105" s="323"/>
      <c r="FH105" s="323"/>
      <c r="FI105" s="323"/>
      <c r="FJ105" s="323"/>
      <c r="FK105" s="323"/>
      <c r="FL105" s="323"/>
    </row>
    <row r="106" spans="1:168" ht="6" customHeight="1" x14ac:dyDescent="0.25">
      <c r="A106" s="326" t="s">
        <v>546</v>
      </c>
      <c r="C106" s="412"/>
      <c r="D106" s="413"/>
      <c r="E106" s="414"/>
      <c r="F106" s="631"/>
      <c r="G106" s="632"/>
      <c r="H106" s="632"/>
      <c r="I106" s="633"/>
      <c r="J106" s="416"/>
      <c r="K106" s="335"/>
      <c r="L106" s="417"/>
      <c r="M106" s="417"/>
      <c r="N106" s="417"/>
      <c r="O106" s="417"/>
      <c r="Q106" s="320"/>
      <c r="AE106" s="368"/>
      <c r="AF106" s="369"/>
      <c r="AG106" s="370" t="b">
        <f>AG105</f>
        <v>1</v>
      </c>
      <c r="AH106" s="370"/>
      <c r="AI106" s="395"/>
      <c r="AJ106" s="396"/>
      <c r="AK106" s="396"/>
      <c r="AL106" s="397"/>
      <c r="AM106" s="320"/>
      <c r="AN106" s="320"/>
      <c r="AO106" s="320"/>
      <c r="AP106" s="320"/>
      <c r="AQ106" s="320"/>
      <c r="AR106" s="320"/>
      <c r="AS106" s="320"/>
      <c r="AT106" s="398" t="str">
        <f t="shared" si="225"/>
        <v/>
      </c>
      <c r="AU106" s="319" t="str">
        <f t="shared" si="224"/>
        <v/>
      </c>
      <c r="AV106" s="399"/>
      <c r="AW106" s="398" t="str">
        <f ca="1">AW105</f>
        <v/>
      </c>
      <c r="AX106" s="399"/>
      <c r="AY106" s="398" t="str">
        <f ca="1">AY105</f>
        <v/>
      </c>
      <c r="AZ106" s="399"/>
      <c r="BA106" s="398" t="str">
        <f ca="1">BA105</f>
        <v/>
      </c>
      <c r="BB106" s="399"/>
      <c r="BC106" s="398" t="str">
        <f ca="1">BC105</f>
        <v/>
      </c>
      <c r="BD106" s="399"/>
      <c r="BE106" s="398" t="str">
        <f ca="1">BE105</f>
        <v/>
      </c>
      <c r="BF106" s="399"/>
      <c r="BG106" s="398" t="str">
        <f ca="1">BG105</f>
        <v/>
      </c>
      <c r="BH106" s="320"/>
      <c r="FE106" s="341" t="str">
        <f ca="1">FE105</f>
        <v>Hide</v>
      </c>
      <c r="FF106" s="322"/>
      <c r="FG106" s="323"/>
      <c r="FH106" s="323"/>
      <c r="FI106" s="323"/>
      <c r="FJ106" s="323"/>
      <c r="FK106" s="323"/>
      <c r="FL106" s="323"/>
    </row>
    <row r="107" spans="1:168" ht="6" customHeight="1" x14ac:dyDescent="0.25">
      <c r="A107" s="326" t="s">
        <v>546</v>
      </c>
      <c r="C107" s="389"/>
      <c r="D107" s="325"/>
      <c r="E107" s="390"/>
      <c r="F107" s="362"/>
      <c r="G107" s="418"/>
      <c r="H107" s="419"/>
      <c r="I107" s="340"/>
      <c r="J107" s="392"/>
      <c r="K107" s="340"/>
      <c r="L107" s="393"/>
      <c r="M107" s="393"/>
      <c r="N107" s="393"/>
      <c r="O107" s="393"/>
      <c r="Q107" s="320"/>
      <c r="AE107" s="368"/>
      <c r="AF107" s="369"/>
      <c r="AG107" s="394" t="b">
        <f>AG108</f>
        <v>1</v>
      </c>
      <c r="AH107" s="394"/>
      <c r="AI107" s="395"/>
      <c r="AJ107" s="396"/>
      <c r="AK107" s="396"/>
      <c r="AL107" s="397"/>
      <c r="AM107" s="320"/>
      <c r="AN107" s="320"/>
      <c r="AO107" s="320"/>
      <c r="AP107" s="320"/>
      <c r="AQ107" s="320"/>
      <c r="AR107" s="320"/>
      <c r="AS107" s="320"/>
      <c r="AT107" s="398" t="str">
        <f t="shared" si="225"/>
        <v/>
      </c>
      <c r="AU107" s="319" t="str">
        <f t="shared" si="224"/>
        <v/>
      </c>
      <c r="AV107" s="399"/>
      <c r="AW107" s="398" t="str">
        <f ca="1">AW108</f>
        <v/>
      </c>
      <c r="AX107" s="399"/>
      <c r="AY107" s="398" t="str">
        <f ca="1">AY108</f>
        <v/>
      </c>
      <c r="AZ107" s="399"/>
      <c r="BA107" s="398" t="str">
        <f ca="1">BA108</f>
        <v/>
      </c>
      <c r="BB107" s="399"/>
      <c r="BC107" s="398" t="str">
        <f ca="1">BC108</f>
        <v/>
      </c>
      <c r="BD107" s="399"/>
      <c r="BE107" s="398" t="str">
        <f ca="1">BE108</f>
        <v/>
      </c>
      <c r="BF107" s="399"/>
      <c r="BG107" s="398" t="str">
        <f ca="1">BG108</f>
        <v/>
      </c>
      <c r="BH107" s="320"/>
      <c r="FE107" s="341" t="str">
        <f ca="1">FE108</f>
        <v>Hide</v>
      </c>
      <c r="FF107" s="322"/>
      <c r="FG107" s="323"/>
      <c r="FH107" s="323"/>
      <c r="FI107" s="323"/>
      <c r="FJ107" s="323"/>
      <c r="FK107" s="323"/>
      <c r="FL107" s="323"/>
    </row>
    <row r="108" spans="1:168" ht="26.4" x14ac:dyDescent="0.25">
      <c r="A108" s="326" t="s">
        <v>546</v>
      </c>
      <c r="C108" s="400" t="s">
        <v>558</v>
      </c>
      <c r="D108" s="420" t="str">
        <f>"6." &amp; AI108</f>
        <v>6.25</v>
      </c>
      <c r="E108" s="402" t="s">
        <v>882</v>
      </c>
      <c r="F108" s="422"/>
      <c r="G108" s="423" t="s">
        <v>203</v>
      </c>
      <c r="H108" s="424"/>
      <c r="I108" s="425" t="s">
        <v>216</v>
      </c>
      <c r="J108" s="426"/>
      <c r="K108" s="340"/>
      <c r="L108" s="405"/>
      <c r="M108" s="405"/>
      <c r="N108" s="405"/>
      <c r="O108" s="405"/>
      <c r="Q108" s="320"/>
      <c r="R108" s="406"/>
      <c r="S108" s="406"/>
      <c r="T108" s="406"/>
      <c r="U108" s="406"/>
      <c r="AE108" s="368" t="b">
        <f>IF(F108=CHAR(80),TRUE,FALSE)</f>
        <v>0</v>
      </c>
      <c r="AF108" s="369" t="b">
        <f>IF(H108=CHAR(80),TRUE,FALSE)</f>
        <v>0</v>
      </c>
      <c r="AG108" s="370" t="b">
        <f>IF(OR(C108=CHAR(80),C108="."),TRUE,FALSE)</f>
        <v>1</v>
      </c>
      <c r="AH108" s="407">
        <v>0</v>
      </c>
      <c r="AI108" s="408">
        <v>25</v>
      </c>
      <c r="AJ108" s="409"/>
      <c r="AK108" s="409" t="b">
        <v>1</v>
      </c>
      <c r="AL108" s="410"/>
      <c r="AM108" s="320"/>
      <c r="AN108" s="320"/>
      <c r="AO108" s="320"/>
      <c r="AP108" s="320"/>
      <c r="AQ108" s="320"/>
      <c r="AR108" s="320"/>
      <c r="AS108" s="320"/>
      <c r="AT108" s="398" t="str">
        <f t="shared" si="225"/>
        <v/>
      </c>
      <c r="AU108" s="319" t="str">
        <f t="shared" si="224"/>
        <v>6.25</v>
      </c>
      <c r="AV108" s="411"/>
      <c r="AW108" s="398" t="str">
        <f ca="1">IF(OR(AND(Setup_Flag=1,AV108="",$C108=""),AND(Setup_Flag=1,AV108="Y",$C108="",All_Filters="Yes",$FE108="Hide")),FALSE,"")</f>
        <v/>
      </c>
      <c r="AX108" s="411"/>
      <c r="AY108" s="398" t="str">
        <f ca="1">IF(OR(AND(MR2_Flag=1,AX108="",$C108=""),AND(MR2_Flag=1,AX108="Y",$C108="",All_Filters="Yes",$FE108="Hide")),FALSE,"")</f>
        <v/>
      </c>
      <c r="AZ108" s="411"/>
      <c r="BA108" s="398" t="str">
        <f ca="1">IF(OR(AND(DP_Flag=1,AZ108="",$C108=""),AND(DP_Flag=1,AZ108="Y",$C108="",All_Filters="Yes",$FE108="Hide")),FALSE,"")</f>
        <v/>
      </c>
      <c r="BB108" s="411"/>
      <c r="BC108" s="398" t="str">
        <f ca="1">IF(OR(AND(SS_Flag=1,BB108="",$C108=""),AND(SS_Flag=1,BB108="Y",$C108="",All_Filters="Yes",$FE108="Hide")),FALSE,"")</f>
        <v/>
      </c>
      <c r="BD108" s="411"/>
      <c r="BE108" s="398" t="str">
        <f ca="1">IF(OR(AND(SP_Flag=1,BD108="",$C108=""),AND(SP_Flag=1,BD108="Y",$C108="",All_Filters="Yes",$FE108="Hide")),FALSE,"")</f>
        <v/>
      </c>
      <c r="BF108" s="411"/>
      <c r="BG108" s="398" t="str">
        <f ca="1">IF(OR(AND(FM_Flag=1,BF108="",$C108=""),AND(FM_Flag=1,BF108="Y",$C108="",All_Filters="Yes",$FE108="Hide")),FALSE,"")</f>
        <v/>
      </c>
      <c r="BH108" s="320"/>
      <c r="BI108" s="268"/>
      <c r="BJ108" s="427" t="s">
        <v>675</v>
      </c>
      <c r="BK108" s="427" t="s">
        <v>675</v>
      </c>
      <c r="BL108" s="427" t="s">
        <v>675</v>
      </c>
      <c r="BM108" s="427" t="s">
        <v>675</v>
      </c>
      <c r="BN108" s="427" t="s">
        <v>675</v>
      </c>
      <c r="BO108" s="427" t="s">
        <v>675</v>
      </c>
      <c r="BP108" s="428" t="str">
        <f ca="1">IF(OR(BI$16=0,BR$16&lt;&gt;0),"",IF(OFFSET(BI108,0,BI$16)="Y",1,IF(OFFSET(BI108,0,BI$16)="N",0,"")))</f>
        <v/>
      </c>
      <c r="BQ108" s="337"/>
      <c r="BR108" s="268"/>
      <c r="BS108" s="429" t="e">
        <v>#N/A</v>
      </c>
      <c r="BT108" s="429" t="e">
        <v>#N/A</v>
      </c>
      <c r="BU108" s="429" t="e">
        <v>#N/A</v>
      </c>
      <c r="BV108" s="429" t="e">
        <v>#N/A</v>
      </c>
      <c r="BW108" s="429" t="e">
        <v>#N/A</v>
      </c>
      <c r="BX108" s="429" t="e">
        <v>#N/A</v>
      </c>
      <c r="BY108" s="429" t="e">
        <v>#N/A</v>
      </c>
      <c r="BZ108" s="429" t="e">
        <v>#N/A</v>
      </c>
      <c r="CA108" s="429" t="e">
        <v>#N/A</v>
      </c>
      <c r="CB108" s="429" t="e">
        <v>#N/A</v>
      </c>
      <c r="CC108" s="429" t="e">
        <v>#N/A</v>
      </c>
      <c r="CD108" s="429" t="e">
        <v>#N/A</v>
      </c>
      <c r="CE108" s="429" t="e">
        <v>#N/A</v>
      </c>
      <c r="CF108" s="429" t="e">
        <v>#N/A</v>
      </c>
      <c r="CG108" s="429" t="e">
        <v>#N/A</v>
      </c>
      <c r="CH108" s="429" t="e">
        <v>#N/A</v>
      </c>
      <c r="CI108" s="429" t="e">
        <v>#N/A</v>
      </c>
      <c r="CJ108" s="429" t="e">
        <v>#N/A</v>
      </c>
      <c r="CK108" s="429" t="e">
        <v>#N/A</v>
      </c>
      <c r="CL108" s="428" t="str">
        <f ca="1">IF(BR$16=0,"",IF(OFFSET(BR108,0,BR$16)="Y",1,IF(OFFSET(BR108,0,BR$16)="N",0,"")))</f>
        <v/>
      </c>
      <c r="CM108" s="337"/>
      <c r="CN108" s="268"/>
      <c r="CO108" s="429" t="e">
        <v>#N/A</v>
      </c>
      <c r="CP108" s="429" t="e">
        <v>#N/A</v>
      </c>
      <c r="CQ108" s="429" t="e">
        <v>#N/A</v>
      </c>
      <c r="CR108" s="429" t="e">
        <v>#N/A</v>
      </c>
      <c r="CS108" s="427" t="s">
        <v>675</v>
      </c>
      <c r="CT108" s="428" t="str">
        <f ca="1">IF(OR(CN$16=0,CV$16&lt;&gt;0),"",IF(CV$16=1,0,IF(OFFSET(CN108,0,CN$16)="Y",1,IF(OFFSET(CN108,0,CN$16)="N",0,""))))</f>
        <v/>
      </c>
      <c r="CV108" s="268"/>
      <c r="CW108" s="429" t="e">
        <v>#N/A</v>
      </c>
      <c r="CX108" s="429" t="e">
        <v>#N/A</v>
      </c>
      <c r="CY108" s="429" t="e">
        <v>#N/A</v>
      </c>
      <c r="CZ108" s="429" t="e">
        <v>#N/A</v>
      </c>
      <c r="DA108" s="429" t="e">
        <v>#N/A</v>
      </c>
      <c r="DB108" s="429" t="e">
        <v>#N/A</v>
      </c>
      <c r="DC108" s="429" t="e">
        <v>#N/A</v>
      </c>
      <c r="DD108" s="429" t="e">
        <v>#N/A</v>
      </c>
      <c r="DE108" s="429" t="e">
        <v>#N/A</v>
      </c>
      <c r="DF108" s="428" t="str">
        <f>IF(CV$16=0,"",IF(OR(AND(CW$16=1,CW108="Y"),AND(CX$16=1,CX108="Y"),AND(CY$16=1,CY108="Y"),AND(CZ$16=1,CZ108="Y"),AND(DA$16=1,DA108="Y"),AND(DB$16=1,DB108="Y"),AND(DC$16=1,DC108="Y"),AND(DD$16=1,DD108="Y"),AND(DE$16=1,DE108="Y")),1,IF(OR(AND(CW$16=1,CW108="N"),AND(CX$16=1,CX108="N"),AND(CY$16=1,CY108="N"),AND(CZ$16=1,CZ108="N"),AND(DA$16=1,DA108="N"),AND(DB$16=1,DB108="N"),AND(DC$16=1,DC108="N"),AND(DD$16=1,DD108="N"),AND(DE$16=1,DE108="N")),0,"")))</f>
        <v/>
      </c>
      <c r="DH108" s="268"/>
      <c r="DI108" s="429" t="e">
        <v>#N/A</v>
      </c>
      <c r="DJ108" s="429" t="e">
        <v>#N/A</v>
      </c>
      <c r="DK108" s="428" t="str">
        <f ca="1">IF(DH$16=0,"",IF(OFFSET(DH108,0,DH$16)="Y",1,IF(OFFSET(DH108,0,DH$16)="N",0,"")))</f>
        <v/>
      </c>
      <c r="DM108" s="268"/>
      <c r="DN108" s="429" t="e">
        <v>#N/A</v>
      </c>
      <c r="DO108" s="429" t="e">
        <v>#N/A</v>
      </c>
      <c r="DP108" s="428" t="str">
        <f ca="1">IF(DM$16=0,"",IF(OFFSET(DM108,0,DM$16)="Y",1,IF(OFFSET(DM108,0,DM$16)="N",0,"")))</f>
        <v/>
      </c>
      <c r="DR108" s="268"/>
      <c r="DS108" s="430" t="e">
        <v>#N/A</v>
      </c>
      <c r="DT108" s="431"/>
      <c r="DU108" s="428" t="str">
        <f ca="1">IF(DR$16=0,"",IF(AND(OFFSET(DR108,0,1)="Y",DS$16="Yes"),1,IF(OFFSET(DR108,0,1)="N",1,0)))</f>
        <v/>
      </c>
      <c r="DW108" s="268"/>
      <c r="DX108" s="430" t="e">
        <v>#N/A</v>
      </c>
      <c r="DY108" s="431"/>
      <c r="DZ108" s="428" t="str">
        <f ca="1">IF(DW$16=0,"",IF(AND(OFFSET(DW108,0,1)="Y",DX$16="Yes"),1,IF(OFFSET(DW108,0,1)="N",1,0)))</f>
        <v/>
      </c>
      <c r="EB108" s="268"/>
      <c r="EC108" s="430" t="e">
        <v>#N/A</v>
      </c>
      <c r="ED108" s="431"/>
      <c r="EE108" s="428" t="str">
        <f ca="1">IF(EB$16=0,"",IF(AND(OFFSET(EB108,0,1)="Y",EC$16="Yes"),1,IF(OFFSET(EB108,0,1)="N",1,0)))</f>
        <v/>
      </c>
      <c r="EG108" s="268"/>
      <c r="EH108" s="430" t="e">
        <v>#N/A</v>
      </c>
      <c r="EI108" s="431"/>
      <c r="EJ108" s="428" t="str">
        <f ca="1">IF(EG$16=0,"",IF(AND(OFFSET(EG108,0,1)="Y",EH$16="Yes"),1,IF(OFFSET(EG108,0,1)="N",1,0)))</f>
        <v/>
      </c>
      <c r="EL108" s="268"/>
      <c r="EM108" s="430" t="e">
        <v>#N/A</v>
      </c>
      <c r="EN108" s="431"/>
      <c r="EO108" s="428" t="str">
        <f ca="1">IF(EL$16=0,"",IF(AND(OFFSET(EL108,0,1)="Y",EM$16="Yes"),1,IF(OFFSET(EL108,0,1)="N",1,0)))</f>
        <v/>
      </c>
      <c r="EP108" s="271"/>
      <c r="EQ108" s="516" t="str">
        <f ca="1">BP108</f>
        <v/>
      </c>
      <c r="ER108" s="516" t="str">
        <f t="shared" ref="ER108" ca="1" si="330">CL108</f>
        <v/>
      </c>
      <c r="ES108" s="516" t="str">
        <f t="shared" ref="ES108" ca="1" si="331">CT108</f>
        <v/>
      </c>
      <c r="ET108" s="516" t="str">
        <f t="shared" ref="ET108" si="332">DF108</f>
        <v/>
      </c>
      <c r="EU108" s="516" t="str">
        <f t="shared" ref="EU108" ca="1" si="333">DK108</f>
        <v/>
      </c>
      <c r="EV108" s="516" t="str">
        <f t="shared" ref="EV108" ca="1" si="334">DP108</f>
        <v/>
      </c>
      <c r="EW108" s="516" t="str">
        <f t="shared" ref="EW108" ca="1" si="335">DU108</f>
        <v/>
      </c>
      <c r="EX108" s="516" t="str">
        <f t="shared" ref="EX108" ca="1" si="336">DZ108</f>
        <v/>
      </c>
      <c r="EY108" s="516" t="str">
        <f t="shared" ref="EY108" ca="1" si="337">EE108</f>
        <v/>
      </c>
      <c r="EZ108" s="516" t="str">
        <f t="shared" ref="EZ108" ca="1" si="338">EJ108</f>
        <v/>
      </c>
      <c r="FA108" s="516" t="str">
        <f t="shared" ref="FA108" ca="1" si="339">EO108</f>
        <v/>
      </c>
      <c r="FC108" s="516">
        <f t="shared" ref="FC108" ca="1" si="340">COUNTA(EQ108:FA108)-COUNTBLANK(EQ108:FA108)</f>
        <v>0</v>
      </c>
      <c r="FD108" s="280">
        <f t="shared" ref="FD108" ca="1" si="341">SUM(EQ108:FA108)</f>
        <v>0</v>
      </c>
      <c r="FE108" s="280" t="str">
        <f t="shared" ref="FE108" ca="1" si="342">IF(AND(FC108=FD108,FD108&gt;0),"Show","Hide")</f>
        <v>Hide</v>
      </c>
      <c r="FF108" s="322"/>
      <c r="FG108" s="323"/>
      <c r="FH108" s="323"/>
      <c r="FI108" s="323"/>
      <c r="FJ108" s="323"/>
      <c r="FK108" s="323"/>
      <c r="FL108" s="323"/>
    </row>
    <row r="109" spans="1:168" ht="6" customHeight="1" x14ac:dyDescent="0.25">
      <c r="A109" s="326" t="s">
        <v>546</v>
      </c>
      <c r="C109" s="412"/>
      <c r="D109" s="413"/>
      <c r="E109" s="414"/>
      <c r="F109" s="432"/>
      <c r="G109" s="433"/>
      <c r="H109" s="434"/>
      <c r="I109" s="335"/>
      <c r="J109" s="416"/>
      <c r="K109" s="335"/>
      <c r="L109" s="417"/>
      <c r="M109" s="417"/>
      <c r="N109" s="417"/>
      <c r="O109" s="417"/>
      <c r="Q109" s="320"/>
      <c r="AE109" s="368"/>
      <c r="AF109" s="369"/>
      <c r="AG109" s="370" t="b">
        <f>AG108</f>
        <v>1</v>
      </c>
      <c r="AH109" s="370"/>
      <c r="AI109" s="395"/>
      <c r="AJ109" s="396"/>
      <c r="AK109" s="396"/>
      <c r="AL109" s="397"/>
      <c r="AM109" s="320"/>
      <c r="AN109" s="320"/>
      <c r="AO109" s="320"/>
      <c r="AP109" s="320"/>
      <c r="AQ109" s="320"/>
      <c r="AR109" s="320"/>
      <c r="AS109" s="320"/>
      <c r="AT109" s="398" t="str">
        <f t="shared" si="225"/>
        <v/>
      </c>
      <c r="AU109" s="319" t="str">
        <f t="shared" si="224"/>
        <v/>
      </c>
      <c r="AV109" s="399"/>
      <c r="AW109" s="398" t="str">
        <f ca="1">AW108</f>
        <v/>
      </c>
      <c r="AX109" s="399"/>
      <c r="AY109" s="398" t="str">
        <f ca="1">AY108</f>
        <v/>
      </c>
      <c r="AZ109" s="399"/>
      <c r="BA109" s="398" t="str">
        <f ca="1">BA108</f>
        <v/>
      </c>
      <c r="BB109" s="399"/>
      <c r="BC109" s="398" t="str">
        <f ca="1">BC108</f>
        <v/>
      </c>
      <c r="BD109" s="399"/>
      <c r="BE109" s="398" t="str">
        <f ca="1">BE108</f>
        <v/>
      </c>
      <c r="BF109" s="399"/>
      <c r="BG109" s="398" t="str">
        <f ca="1">BG108</f>
        <v/>
      </c>
      <c r="BH109" s="320"/>
      <c r="FE109" s="341" t="str">
        <f ca="1">FE108</f>
        <v>Hide</v>
      </c>
      <c r="FF109" s="322"/>
      <c r="FG109" s="323"/>
      <c r="FH109" s="323"/>
      <c r="FI109" s="323"/>
      <c r="FJ109" s="323"/>
      <c r="FK109" s="323"/>
      <c r="FL109" s="323"/>
    </row>
    <row r="110" spans="1:168" ht="6" customHeight="1" x14ac:dyDescent="0.25">
      <c r="A110" s="326" t="s">
        <v>546</v>
      </c>
      <c r="C110" s="389"/>
      <c r="D110" s="325"/>
      <c r="E110" s="390"/>
      <c r="F110" s="362"/>
      <c r="G110" s="418"/>
      <c r="H110" s="419"/>
      <c r="I110" s="340"/>
      <c r="J110" s="392"/>
      <c r="K110" s="340"/>
      <c r="L110" s="393"/>
      <c r="M110" s="393"/>
      <c r="N110" s="393"/>
      <c r="O110" s="393"/>
      <c r="Q110" s="320"/>
      <c r="AE110" s="368"/>
      <c r="AF110" s="369"/>
      <c r="AG110" s="394" t="b">
        <f>AG111</f>
        <v>1</v>
      </c>
      <c r="AH110" s="394"/>
      <c r="AI110" s="395"/>
      <c r="AJ110" s="396"/>
      <c r="AK110" s="396"/>
      <c r="AL110" s="397"/>
      <c r="AM110" s="320"/>
      <c r="AN110" s="320"/>
      <c r="AO110" s="320"/>
      <c r="AP110" s="320"/>
      <c r="AQ110" s="320"/>
      <c r="AR110" s="320"/>
      <c r="AS110" s="320"/>
      <c r="AT110" s="398" t="str">
        <f t="shared" si="225"/>
        <v/>
      </c>
      <c r="AU110" s="319" t="str">
        <f t="shared" si="224"/>
        <v/>
      </c>
      <c r="AV110" s="399"/>
      <c r="AW110" s="398" t="str">
        <f ca="1">AW111</f>
        <v/>
      </c>
      <c r="AX110" s="399"/>
      <c r="AY110" s="398" t="str">
        <f ca="1">AY111</f>
        <v/>
      </c>
      <c r="AZ110" s="399"/>
      <c r="BA110" s="398" t="str">
        <f ca="1">BA111</f>
        <v/>
      </c>
      <c r="BB110" s="399"/>
      <c r="BC110" s="398" t="str">
        <f ca="1">BC111</f>
        <v/>
      </c>
      <c r="BD110" s="399"/>
      <c r="BE110" s="398" t="str">
        <f ca="1">BE111</f>
        <v/>
      </c>
      <c r="BF110" s="399"/>
      <c r="BG110" s="398" t="str">
        <f ca="1">BG111</f>
        <v/>
      </c>
      <c r="BH110" s="320"/>
      <c r="FE110" s="341" t="str">
        <f ca="1">FE111</f>
        <v>Hide</v>
      </c>
      <c r="FF110" s="322"/>
      <c r="FG110" s="323"/>
      <c r="FH110" s="323"/>
      <c r="FI110" s="323"/>
      <c r="FJ110" s="323"/>
      <c r="FK110" s="323"/>
      <c r="FL110" s="323"/>
    </row>
    <row r="111" spans="1:168" ht="26.4" x14ac:dyDescent="0.25">
      <c r="A111" s="326" t="s">
        <v>546</v>
      </c>
      <c r="C111" s="400" t="s">
        <v>558</v>
      </c>
      <c r="D111" s="420" t="str">
        <f>"6." &amp; AI111</f>
        <v>6.26</v>
      </c>
      <c r="E111" s="402" t="s">
        <v>883</v>
      </c>
      <c r="F111" s="422"/>
      <c r="G111" s="423" t="s">
        <v>203</v>
      </c>
      <c r="H111" s="424"/>
      <c r="I111" s="425" t="s">
        <v>216</v>
      </c>
      <c r="J111" s="426"/>
      <c r="K111" s="340"/>
      <c r="L111" s="405"/>
      <c r="M111" s="405"/>
      <c r="N111" s="405"/>
      <c r="O111" s="405"/>
      <c r="Q111" s="320"/>
      <c r="R111" s="406"/>
      <c r="S111" s="406"/>
      <c r="T111" s="406"/>
      <c r="U111" s="406"/>
      <c r="AE111" s="368" t="b">
        <f>IF(F111=CHAR(80),TRUE,FALSE)</f>
        <v>0</v>
      </c>
      <c r="AF111" s="369" t="b">
        <f>IF(H111=CHAR(80),TRUE,FALSE)</f>
        <v>0</v>
      </c>
      <c r="AG111" s="370" t="b">
        <f>IF(OR(C111=CHAR(80),C111="."),TRUE,FALSE)</f>
        <v>1</v>
      </c>
      <c r="AH111" s="407">
        <v>0</v>
      </c>
      <c r="AI111" s="408">
        <v>26</v>
      </c>
      <c r="AJ111" s="409"/>
      <c r="AK111" s="409" t="b">
        <v>1</v>
      </c>
      <c r="AL111" s="410"/>
      <c r="AM111" s="320"/>
      <c r="AN111" s="320"/>
      <c r="AO111" s="320"/>
      <c r="AP111" s="320"/>
      <c r="AQ111" s="320"/>
      <c r="AR111" s="320"/>
      <c r="AS111" s="320"/>
      <c r="AT111" s="398" t="str">
        <f t="shared" si="225"/>
        <v/>
      </c>
      <c r="AU111" s="319" t="str">
        <f t="shared" si="224"/>
        <v>6.26</v>
      </c>
      <c r="AV111" s="411"/>
      <c r="AW111" s="398" t="str">
        <f ca="1">IF(OR(AND(Setup_Flag=1,AV111="",$C111=""),AND(Setup_Flag=1,AV111="Y",$C111="",All_Filters="Yes",$FE111="Hide")),FALSE,"")</f>
        <v/>
      </c>
      <c r="AX111" s="411"/>
      <c r="AY111" s="398" t="str">
        <f ca="1">IF(OR(AND(MR2_Flag=1,AX111="",$C111=""),AND(MR2_Flag=1,AX111="Y",$C111="",All_Filters="Yes",$FE111="Hide")),FALSE,"")</f>
        <v/>
      </c>
      <c r="AZ111" s="411"/>
      <c r="BA111" s="398" t="str">
        <f ca="1">IF(OR(AND(DP_Flag=1,AZ111="",$C111=""),AND(DP_Flag=1,AZ111="Y",$C111="",All_Filters="Yes",$FE111="Hide")),FALSE,"")</f>
        <v/>
      </c>
      <c r="BB111" s="411"/>
      <c r="BC111" s="398" t="str">
        <f ca="1">IF(OR(AND(SS_Flag=1,BB111="",$C111=""),AND(SS_Flag=1,BB111="Y",$C111="",All_Filters="Yes",$FE111="Hide")),FALSE,"")</f>
        <v/>
      </c>
      <c r="BD111" s="411"/>
      <c r="BE111" s="398" t="str">
        <f ca="1">IF(OR(AND(SP_Flag=1,BD111="",$C111=""),AND(SP_Flag=1,BD111="Y",$C111="",All_Filters="Yes",$FE111="Hide")),FALSE,"")</f>
        <v/>
      </c>
      <c r="BF111" s="411"/>
      <c r="BG111" s="398" t="str">
        <f ca="1">IF(OR(AND(FM_Flag=1,BF111="",$C111=""),AND(FM_Flag=1,BF111="Y",$C111="",All_Filters="Yes",$FE111="Hide")),FALSE,"")</f>
        <v/>
      </c>
      <c r="BH111" s="320"/>
      <c r="BI111" s="268"/>
      <c r="BJ111" s="427" t="s">
        <v>675</v>
      </c>
      <c r="BK111" s="427" t="s">
        <v>675</v>
      </c>
      <c r="BL111" s="427" t="s">
        <v>675</v>
      </c>
      <c r="BM111" s="427" t="s">
        <v>675</v>
      </c>
      <c r="BN111" s="427" t="s">
        <v>675</v>
      </c>
      <c r="BO111" s="427" t="s">
        <v>675</v>
      </c>
      <c r="BP111" s="428" t="str">
        <f ca="1">IF(OR(BI$16=0,BR$16&lt;&gt;0),"",IF(OFFSET(BI111,0,BI$16)="Y",1,IF(OFFSET(BI111,0,BI$16)="N",0,"")))</f>
        <v/>
      </c>
      <c r="BQ111" s="337"/>
      <c r="BR111" s="268"/>
      <c r="BS111" s="429" t="e">
        <v>#N/A</v>
      </c>
      <c r="BT111" s="429" t="e">
        <v>#N/A</v>
      </c>
      <c r="BU111" s="429" t="e">
        <v>#N/A</v>
      </c>
      <c r="BV111" s="429" t="e">
        <v>#N/A</v>
      </c>
      <c r="BW111" s="429" t="e">
        <v>#N/A</v>
      </c>
      <c r="BX111" s="429" t="e">
        <v>#N/A</v>
      </c>
      <c r="BY111" s="429" t="e">
        <v>#N/A</v>
      </c>
      <c r="BZ111" s="429" t="e">
        <v>#N/A</v>
      </c>
      <c r="CA111" s="429" t="e">
        <v>#N/A</v>
      </c>
      <c r="CB111" s="429" t="e">
        <v>#N/A</v>
      </c>
      <c r="CC111" s="429" t="e">
        <v>#N/A</v>
      </c>
      <c r="CD111" s="429" t="e">
        <v>#N/A</v>
      </c>
      <c r="CE111" s="429" t="e">
        <v>#N/A</v>
      </c>
      <c r="CF111" s="429" t="e">
        <v>#N/A</v>
      </c>
      <c r="CG111" s="429" t="e">
        <v>#N/A</v>
      </c>
      <c r="CH111" s="429" t="e">
        <v>#N/A</v>
      </c>
      <c r="CI111" s="429" t="e">
        <v>#N/A</v>
      </c>
      <c r="CJ111" s="429" t="e">
        <v>#N/A</v>
      </c>
      <c r="CK111" s="429" t="e">
        <v>#N/A</v>
      </c>
      <c r="CL111" s="428" t="str">
        <f ca="1">IF(BR$16=0,"",IF(OFFSET(BR111,0,BR$16)="Y",1,IF(OFFSET(BR111,0,BR$16)="N",0,"")))</f>
        <v/>
      </c>
      <c r="CM111" s="337"/>
      <c r="CN111" s="268"/>
      <c r="CO111" s="429" t="e">
        <v>#N/A</v>
      </c>
      <c r="CP111" s="429" t="e">
        <v>#N/A</v>
      </c>
      <c r="CQ111" s="429" t="e">
        <v>#N/A</v>
      </c>
      <c r="CR111" s="429" t="e">
        <v>#N/A</v>
      </c>
      <c r="CS111" s="427" t="s">
        <v>675</v>
      </c>
      <c r="CT111" s="428" t="str">
        <f ca="1">IF(OR(CN$16=0,CV$16&lt;&gt;0),"",IF(CV$16=1,0,IF(OFFSET(CN111,0,CN$16)="Y",1,IF(OFFSET(CN111,0,CN$16)="N",0,""))))</f>
        <v/>
      </c>
      <c r="CV111" s="268"/>
      <c r="CW111" s="429" t="e">
        <v>#N/A</v>
      </c>
      <c r="CX111" s="429" t="e">
        <v>#N/A</v>
      </c>
      <c r="CY111" s="429" t="e">
        <v>#N/A</v>
      </c>
      <c r="CZ111" s="429" t="e">
        <v>#N/A</v>
      </c>
      <c r="DA111" s="429" t="e">
        <v>#N/A</v>
      </c>
      <c r="DB111" s="429" t="e">
        <v>#N/A</v>
      </c>
      <c r="DC111" s="429" t="e">
        <v>#N/A</v>
      </c>
      <c r="DD111" s="429" t="e">
        <v>#N/A</v>
      </c>
      <c r="DE111" s="429" t="e">
        <v>#N/A</v>
      </c>
      <c r="DF111" s="428" t="str">
        <f>IF(CV$16=0,"",IF(OR(AND(CW$16=1,CW111="Y"),AND(CX$16=1,CX111="Y"),AND(CY$16=1,CY111="Y"),AND(CZ$16=1,CZ111="Y"),AND(DA$16=1,DA111="Y"),AND(DB$16=1,DB111="Y"),AND(DC$16=1,DC111="Y"),AND(DD$16=1,DD111="Y"),AND(DE$16=1,DE111="Y")),1,IF(OR(AND(CW$16=1,CW111="N"),AND(CX$16=1,CX111="N"),AND(CY$16=1,CY111="N"),AND(CZ$16=1,CZ111="N"),AND(DA$16=1,DA111="N"),AND(DB$16=1,DB111="N"),AND(DC$16=1,DC111="N"),AND(DD$16=1,DD111="N"),AND(DE$16=1,DE111="N")),0,"")))</f>
        <v/>
      </c>
      <c r="DH111" s="268"/>
      <c r="DI111" s="429" t="e">
        <v>#N/A</v>
      </c>
      <c r="DJ111" s="429" t="e">
        <v>#N/A</v>
      </c>
      <c r="DK111" s="428" t="str">
        <f ca="1">IF(DH$16=0,"",IF(OFFSET(DH111,0,DH$16)="Y",1,IF(OFFSET(DH111,0,DH$16)="N",0,"")))</f>
        <v/>
      </c>
      <c r="DM111" s="268"/>
      <c r="DN111" s="429" t="e">
        <v>#N/A</v>
      </c>
      <c r="DO111" s="429" t="e">
        <v>#N/A</v>
      </c>
      <c r="DP111" s="428" t="str">
        <f ca="1">IF(DM$16=0,"",IF(OFFSET(DM111,0,DM$16)="Y",1,IF(OFFSET(DM111,0,DM$16)="N",0,"")))</f>
        <v/>
      </c>
      <c r="DR111" s="268"/>
      <c r="DS111" s="430" t="e">
        <v>#N/A</v>
      </c>
      <c r="DT111" s="431"/>
      <c r="DU111" s="428" t="str">
        <f ca="1">IF(DR$16=0,"",IF(AND(OFFSET(DR111,0,1)="Y",DS$16="Yes"),1,IF(OFFSET(DR111,0,1)="N",1,0)))</f>
        <v/>
      </c>
      <c r="DW111" s="268"/>
      <c r="DX111" s="430" t="e">
        <v>#N/A</v>
      </c>
      <c r="DY111" s="431"/>
      <c r="DZ111" s="428" t="str">
        <f ca="1">IF(DW$16=0,"",IF(AND(OFFSET(DW111,0,1)="Y",DX$16="Yes"),1,IF(OFFSET(DW111,0,1)="N",1,0)))</f>
        <v/>
      </c>
      <c r="EB111" s="268"/>
      <c r="EC111" s="430" t="e">
        <v>#N/A</v>
      </c>
      <c r="ED111" s="431"/>
      <c r="EE111" s="428" t="str">
        <f ca="1">IF(EB$16=0,"",IF(AND(OFFSET(EB111,0,1)="Y",EC$16="Yes"),1,IF(OFFSET(EB111,0,1)="N",1,0)))</f>
        <v/>
      </c>
      <c r="EG111" s="268"/>
      <c r="EH111" s="430" t="e">
        <v>#N/A</v>
      </c>
      <c r="EI111" s="431"/>
      <c r="EJ111" s="428" t="str">
        <f ca="1">IF(EG$16=0,"",IF(AND(OFFSET(EG111,0,1)="Y",EH$16="Yes"),1,IF(OFFSET(EG111,0,1)="N",1,0)))</f>
        <v/>
      </c>
      <c r="EL111" s="268"/>
      <c r="EM111" s="430" t="e">
        <v>#N/A</v>
      </c>
      <c r="EN111" s="431"/>
      <c r="EO111" s="428" t="str">
        <f ca="1">IF(EL$16=0,"",IF(AND(OFFSET(EL111,0,1)="Y",EM$16="Yes"),1,IF(OFFSET(EL111,0,1)="N",1,0)))</f>
        <v/>
      </c>
      <c r="EP111" s="271"/>
      <c r="EQ111" s="516" t="str">
        <f ca="1">BP111</f>
        <v/>
      </c>
      <c r="ER111" s="516" t="str">
        <f t="shared" ref="ER111" ca="1" si="343">CL111</f>
        <v/>
      </c>
      <c r="ES111" s="516" t="str">
        <f t="shared" ref="ES111" ca="1" si="344">CT111</f>
        <v/>
      </c>
      <c r="ET111" s="516" t="str">
        <f t="shared" ref="ET111" si="345">DF111</f>
        <v/>
      </c>
      <c r="EU111" s="516" t="str">
        <f t="shared" ref="EU111" ca="1" si="346">DK111</f>
        <v/>
      </c>
      <c r="EV111" s="516" t="str">
        <f t="shared" ref="EV111" ca="1" si="347">DP111</f>
        <v/>
      </c>
      <c r="EW111" s="516" t="str">
        <f t="shared" ref="EW111" ca="1" si="348">DU111</f>
        <v/>
      </c>
      <c r="EX111" s="516" t="str">
        <f t="shared" ref="EX111" ca="1" si="349">DZ111</f>
        <v/>
      </c>
      <c r="EY111" s="516" t="str">
        <f t="shared" ref="EY111" ca="1" si="350">EE111</f>
        <v/>
      </c>
      <c r="EZ111" s="516" t="str">
        <f t="shared" ref="EZ111" ca="1" si="351">EJ111</f>
        <v/>
      </c>
      <c r="FA111" s="516" t="str">
        <f t="shared" ref="FA111" ca="1" si="352">EO111</f>
        <v/>
      </c>
      <c r="FC111" s="516">
        <f t="shared" ref="FC111" ca="1" si="353">COUNTA(EQ111:FA111)-COUNTBLANK(EQ111:FA111)</f>
        <v>0</v>
      </c>
      <c r="FD111" s="280">
        <f t="shared" ref="FD111" ca="1" si="354">SUM(EQ111:FA111)</f>
        <v>0</v>
      </c>
      <c r="FE111" s="280" t="str">
        <f t="shared" ref="FE111" ca="1" si="355">IF(AND(FC111=FD111,FD111&gt;0),"Show","Hide")</f>
        <v>Hide</v>
      </c>
      <c r="FF111" s="322"/>
      <c r="FG111" s="323"/>
      <c r="FH111" s="323"/>
      <c r="FI111" s="323"/>
      <c r="FJ111" s="323"/>
      <c r="FK111" s="323"/>
      <c r="FL111" s="323"/>
    </row>
    <row r="112" spans="1:168" ht="6" customHeight="1" x14ac:dyDescent="0.25">
      <c r="A112" s="326" t="s">
        <v>546</v>
      </c>
      <c r="C112" s="412"/>
      <c r="D112" s="413"/>
      <c r="E112" s="414"/>
      <c r="F112" s="432"/>
      <c r="G112" s="433"/>
      <c r="H112" s="434"/>
      <c r="I112" s="335"/>
      <c r="J112" s="416"/>
      <c r="K112" s="335"/>
      <c r="L112" s="417"/>
      <c r="M112" s="417"/>
      <c r="N112" s="417"/>
      <c r="O112" s="417"/>
      <c r="Q112" s="320"/>
      <c r="AE112" s="368"/>
      <c r="AF112" s="369"/>
      <c r="AG112" s="370" t="b">
        <f>AG111</f>
        <v>1</v>
      </c>
      <c r="AH112" s="370"/>
      <c r="AI112" s="395"/>
      <c r="AJ112" s="396"/>
      <c r="AK112" s="396"/>
      <c r="AL112" s="397"/>
      <c r="AM112" s="320"/>
      <c r="AN112" s="320"/>
      <c r="AO112" s="320"/>
      <c r="AP112" s="320"/>
      <c r="AQ112" s="320"/>
      <c r="AR112" s="320"/>
      <c r="AS112" s="320"/>
      <c r="AT112" s="398" t="str">
        <f t="shared" si="225"/>
        <v/>
      </c>
      <c r="AU112" s="319" t="str">
        <f t="shared" si="224"/>
        <v/>
      </c>
      <c r="AV112" s="399"/>
      <c r="AW112" s="398" t="str">
        <f ca="1">AW111</f>
        <v/>
      </c>
      <c r="AX112" s="399"/>
      <c r="AY112" s="398" t="str">
        <f ca="1">AY111</f>
        <v/>
      </c>
      <c r="AZ112" s="399"/>
      <c r="BA112" s="398" t="str">
        <f ca="1">BA111</f>
        <v/>
      </c>
      <c r="BB112" s="399"/>
      <c r="BC112" s="398" t="str">
        <f ca="1">BC111</f>
        <v/>
      </c>
      <c r="BD112" s="399"/>
      <c r="BE112" s="398" t="str">
        <f ca="1">BE111</f>
        <v/>
      </c>
      <c r="BF112" s="399"/>
      <c r="BG112" s="398" t="str">
        <f ca="1">BG111</f>
        <v/>
      </c>
      <c r="BH112" s="320"/>
      <c r="FE112" s="341" t="str">
        <f ca="1">FE111</f>
        <v>Hide</v>
      </c>
      <c r="FF112" s="322"/>
      <c r="FG112" s="323"/>
      <c r="FH112" s="323"/>
      <c r="FI112" s="323"/>
      <c r="FJ112" s="323"/>
      <c r="FK112" s="323"/>
      <c r="FL112" s="323"/>
    </row>
    <row r="113" spans="1:168" ht="6" customHeight="1" x14ac:dyDescent="0.25">
      <c r="A113" s="326" t="s">
        <v>546</v>
      </c>
      <c r="C113" s="389"/>
      <c r="D113" s="325"/>
      <c r="E113" s="390"/>
      <c r="F113" s="625"/>
      <c r="G113" s="626"/>
      <c r="H113" s="626"/>
      <c r="I113" s="627"/>
      <c r="J113" s="392"/>
      <c r="K113" s="340"/>
      <c r="L113" s="393"/>
      <c r="M113" s="393"/>
      <c r="N113" s="393"/>
      <c r="O113" s="393"/>
      <c r="Q113" s="320"/>
      <c r="AE113" s="368"/>
      <c r="AF113" s="369"/>
      <c r="AG113" s="394" t="b">
        <f>AG114</f>
        <v>1</v>
      </c>
      <c r="AH113" s="394"/>
      <c r="AI113" s="395"/>
      <c r="AJ113" s="396"/>
      <c r="AK113" s="396"/>
      <c r="AL113" s="397"/>
      <c r="AM113" s="320"/>
      <c r="AN113" s="320"/>
      <c r="AO113" s="320"/>
      <c r="AP113" s="320"/>
      <c r="AQ113" s="320"/>
      <c r="AR113" s="320"/>
      <c r="AS113" s="320"/>
      <c r="AT113" s="398" t="str">
        <f t="shared" si="225"/>
        <v/>
      </c>
      <c r="AU113" s="319" t="str">
        <f t="shared" si="224"/>
        <v/>
      </c>
      <c r="AV113" s="399"/>
      <c r="AW113" s="398" t="str">
        <f ca="1">AW114</f>
        <v/>
      </c>
      <c r="AX113" s="399"/>
      <c r="AY113" s="398" t="str">
        <f ca="1">AY114</f>
        <v/>
      </c>
      <c r="AZ113" s="399"/>
      <c r="BA113" s="398" t="str">
        <f ca="1">BA114</f>
        <v/>
      </c>
      <c r="BB113" s="399"/>
      <c r="BC113" s="398" t="str">
        <f ca="1">BC114</f>
        <v/>
      </c>
      <c r="BD113" s="399"/>
      <c r="BE113" s="398" t="str">
        <f ca="1">BE114</f>
        <v/>
      </c>
      <c r="BF113" s="399"/>
      <c r="BG113" s="398" t="str">
        <f ca="1">BG114</f>
        <v/>
      </c>
      <c r="BH113" s="320"/>
      <c r="FE113" s="341" t="str">
        <f ca="1">FE114</f>
        <v>Hide</v>
      </c>
      <c r="FF113" s="322"/>
      <c r="FG113" s="323"/>
      <c r="FH113" s="323"/>
      <c r="FI113" s="323"/>
      <c r="FJ113" s="323"/>
      <c r="FK113" s="323"/>
      <c r="FL113" s="323"/>
    </row>
    <row r="114" spans="1:168" ht="26.4" x14ac:dyDescent="0.25">
      <c r="A114" s="326" t="s">
        <v>546</v>
      </c>
      <c r="C114" s="400" t="s">
        <v>558</v>
      </c>
      <c r="D114" s="420" t="str">
        <f>"6." &amp; AI114</f>
        <v>6.27</v>
      </c>
      <c r="E114" s="402" t="s">
        <v>884</v>
      </c>
      <c r="F114" s="628" t="s">
        <v>715</v>
      </c>
      <c r="G114" s="629"/>
      <c r="H114" s="629"/>
      <c r="I114" s="630"/>
      <c r="J114" s="426"/>
      <c r="K114" s="340"/>
      <c r="L114" s="405"/>
      <c r="M114" s="405"/>
      <c r="N114" s="405"/>
      <c r="O114" s="405"/>
      <c r="Q114" s="320"/>
      <c r="R114" s="406"/>
      <c r="S114" s="406"/>
      <c r="T114" s="406"/>
      <c r="U114" s="406"/>
      <c r="AE114" s="368" t="b">
        <f>IF(F114=CHAR(80),TRUE,FALSE)</f>
        <v>0</v>
      </c>
      <c r="AF114" s="369" t="b">
        <f>IF(H114=CHAR(80),TRUE,FALSE)</f>
        <v>0</v>
      </c>
      <c r="AG114" s="370" t="b">
        <f>IF(OR(C114=CHAR(80),C114="."),TRUE,FALSE)</f>
        <v>1</v>
      </c>
      <c r="AH114" s="407">
        <v>2</v>
      </c>
      <c r="AI114" s="408">
        <v>27</v>
      </c>
      <c r="AJ114" s="409"/>
      <c r="AK114" s="409" t="b">
        <v>1</v>
      </c>
      <c r="AL114" s="410"/>
      <c r="AM114" s="320"/>
      <c r="AN114" s="320"/>
      <c r="AO114" s="320"/>
      <c r="AP114" s="320"/>
      <c r="AQ114" s="320"/>
      <c r="AR114" s="320"/>
      <c r="AS114" s="320"/>
      <c r="AT114" s="398" t="str">
        <f t="shared" si="225"/>
        <v/>
      </c>
      <c r="AU114" s="319" t="str">
        <f t="shared" si="224"/>
        <v>6.27</v>
      </c>
      <c r="AV114" s="411"/>
      <c r="AW114" s="398" t="str">
        <f ca="1">IF(OR(AND(Setup_Flag=1,AV114="",$C114=""),AND(Setup_Flag=1,AV114="Y",$C114="",All_Filters="Yes",$FE114="Hide")),FALSE,"")</f>
        <v/>
      </c>
      <c r="AX114" s="411"/>
      <c r="AY114" s="398" t="str">
        <f ca="1">IF(OR(AND(MR2_Flag=1,AX114="",$C114=""),AND(MR2_Flag=1,AX114="Y",$C114="",All_Filters="Yes",$FE114="Hide")),FALSE,"")</f>
        <v/>
      </c>
      <c r="AZ114" s="411"/>
      <c r="BA114" s="398" t="str">
        <f ca="1">IF(OR(AND(DP_Flag=1,AZ114="",$C114=""),AND(DP_Flag=1,AZ114="Y",$C114="",All_Filters="Yes",$FE114="Hide")),FALSE,"")</f>
        <v/>
      </c>
      <c r="BB114" s="411"/>
      <c r="BC114" s="398" t="str">
        <f ca="1">IF(OR(AND(SS_Flag=1,BB114="",$C114=""),AND(SS_Flag=1,BB114="Y",$C114="",All_Filters="Yes",$FE114="Hide")),FALSE,"")</f>
        <v/>
      </c>
      <c r="BD114" s="411"/>
      <c r="BE114" s="398" t="str">
        <f ca="1">IF(OR(AND(SP_Flag=1,BD114="",$C114=""),AND(SP_Flag=1,BD114="Y",$C114="",All_Filters="Yes",$FE114="Hide")),FALSE,"")</f>
        <v/>
      </c>
      <c r="BF114" s="411"/>
      <c r="BG114" s="398" t="str">
        <f ca="1">IF(OR(AND(FM_Flag=1,BF114="",$C114=""),AND(FM_Flag=1,BF114="Y",$C114="",All_Filters="Yes",$FE114="Hide")),FALSE,"")</f>
        <v/>
      </c>
      <c r="BH114" s="320"/>
      <c r="BI114" s="268"/>
      <c r="BJ114" s="427" t="s">
        <v>675</v>
      </c>
      <c r="BK114" s="427" t="s">
        <v>675</v>
      </c>
      <c r="BL114" s="427" t="s">
        <v>675</v>
      </c>
      <c r="BM114" s="427" t="s">
        <v>675</v>
      </c>
      <c r="BN114" s="427" t="s">
        <v>675</v>
      </c>
      <c r="BO114" s="427" t="s">
        <v>675</v>
      </c>
      <c r="BP114" s="428" t="str">
        <f ca="1">IF(OR(BI$16=0,BR$16&lt;&gt;0),"",IF(OFFSET(BI114,0,BI$16)="Y",1,IF(OFFSET(BI114,0,BI$16)="N",0,"")))</f>
        <v/>
      </c>
      <c r="BQ114" s="337"/>
      <c r="BR114" s="268"/>
      <c r="BS114" s="429" t="e">
        <v>#N/A</v>
      </c>
      <c r="BT114" s="429" t="e">
        <v>#N/A</v>
      </c>
      <c r="BU114" s="429" t="e">
        <v>#N/A</v>
      </c>
      <c r="BV114" s="429" t="e">
        <v>#N/A</v>
      </c>
      <c r="BW114" s="429" t="e">
        <v>#N/A</v>
      </c>
      <c r="BX114" s="429" t="e">
        <v>#N/A</v>
      </c>
      <c r="BY114" s="429" t="e">
        <v>#N/A</v>
      </c>
      <c r="BZ114" s="429" t="e">
        <v>#N/A</v>
      </c>
      <c r="CA114" s="429" t="e">
        <v>#N/A</v>
      </c>
      <c r="CB114" s="429" t="e">
        <v>#N/A</v>
      </c>
      <c r="CC114" s="429" t="e">
        <v>#N/A</v>
      </c>
      <c r="CD114" s="429" t="e">
        <v>#N/A</v>
      </c>
      <c r="CE114" s="429" t="e">
        <v>#N/A</v>
      </c>
      <c r="CF114" s="429" t="e">
        <v>#N/A</v>
      </c>
      <c r="CG114" s="429" t="e">
        <v>#N/A</v>
      </c>
      <c r="CH114" s="429" t="e">
        <v>#N/A</v>
      </c>
      <c r="CI114" s="429" t="e">
        <v>#N/A</v>
      </c>
      <c r="CJ114" s="429" t="e">
        <v>#N/A</v>
      </c>
      <c r="CK114" s="429" t="e">
        <v>#N/A</v>
      </c>
      <c r="CL114" s="428" t="str">
        <f ca="1">IF(BR$16=0,"",IF(OFFSET(BR114,0,BR$16)="Y",1,IF(OFFSET(BR114,0,BR$16)="N",0,"")))</f>
        <v/>
      </c>
      <c r="CM114" s="337"/>
      <c r="CN114" s="268"/>
      <c r="CO114" s="429" t="e">
        <v>#N/A</v>
      </c>
      <c r="CP114" s="429" t="e">
        <v>#N/A</v>
      </c>
      <c r="CQ114" s="429" t="e">
        <v>#N/A</v>
      </c>
      <c r="CR114" s="429" t="e">
        <v>#N/A</v>
      </c>
      <c r="CS114" s="427" t="s">
        <v>675</v>
      </c>
      <c r="CT114" s="428" t="str">
        <f ca="1">IF(OR(CN$16=0,CV$16&lt;&gt;0),"",IF(CV$16=1,0,IF(OFFSET(CN114,0,CN$16)="Y",1,IF(OFFSET(CN114,0,CN$16)="N",0,""))))</f>
        <v/>
      </c>
      <c r="CV114" s="268"/>
      <c r="CW114" s="429" t="e">
        <v>#N/A</v>
      </c>
      <c r="CX114" s="429" t="e">
        <v>#N/A</v>
      </c>
      <c r="CY114" s="429" t="e">
        <v>#N/A</v>
      </c>
      <c r="CZ114" s="429" t="e">
        <v>#N/A</v>
      </c>
      <c r="DA114" s="429" t="e">
        <v>#N/A</v>
      </c>
      <c r="DB114" s="429" t="e">
        <v>#N/A</v>
      </c>
      <c r="DC114" s="429" t="e">
        <v>#N/A</v>
      </c>
      <c r="DD114" s="429" t="e">
        <v>#N/A</v>
      </c>
      <c r="DE114" s="429" t="e">
        <v>#N/A</v>
      </c>
      <c r="DF114" s="428" t="str">
        <f>IF(CV$16=0,"",IF(OR(AND(CW$16=1,CW114="Y"),AND(CX$16=1,CX114="Y"),AND(CY$16=1,CY114="Y"),AND(CZ$16=1,CZ114="Y"),AND(DA$16=1,DA114="Y"),AND(DB$16=1,DB114="Y"),AND(DC$16=1,DC114="Y"),AND(DD$16=1,DD114="Y"),AND(DE$16=1,DE114="Y")),1,IF(OR(AND(CW$16=1,CW114="N"),AND(CX$16=1,CX114="N"),AND(CY$16=1,CY114="N"),AND(CZ$16=1,CZ114="N"),AND(DA$16=1,DA114="N"),AND(DB$16=1,DB114="N"),AND(DC$16=1,DC114="N"),AND(DD$16=1,DD114="N"),AND(DE$16=1,DE114="N")),0,"")))</f>
        <v/>
      </c>
      <c r="DH114" s="268"/>
      <c r="DI114" s="429" t="e">
        <v>#N/A</v>
      </c>
      <c r="DJ114" s="429" t="e">
        <v>#N/A</v>
      </c>
      <c r="DK114" s="428" t="str">
        <f ca="1">IF(DH$16=0,"",IF(OFFSET(DH114,0,DH$16)="Y",1,IF(OFFSET(DH114,0,DH$16)="N",0,"")))</f>
        <v/>
      </c>
      <c r="DM114" s="268"/>
      <c r="DN114" s="429" t="e">
        <v>#N/A</v>
      </c>
      <c r="DO114" s="429" t="e">
        <v>#N/A</v>
      </c>
      <c r="DP114" s="428" t="str">
        <f ca="1">IF(DM$16=0,"",IF(OFFSET(DM114,0,DM$16)="Y",1,IF(OFFSET(DM114,0,DM$16)="N",0,"")))</f>
        <v/>
      </c>
      <c r="DR114" s="268"/>
      <c r="DS114" s="430" t="e">
        <v>#N/A</v>
      </c>
      <c r="DT114" s="431"/>
      <c r="DU114" s="428" t="str">
        <f ca="1">IF(DR$16=0,"",IF(AND(OFFSET(DR114,0,1)="Y",DS$16="Yes"),1,IF(OFFSET(DR114,0,1)="N",1,0)))</f>
        <v/>
      </c>
      <c r="DW114" s="268"/>
      <c r="DX114" s="430" t="e">
        <v>#N/A</v>
      </c>
      <c r="DY114" s="431"/>
      <c r="DZ114" s="428" t="str">
        <f ca="1">IF(DW$16=0,"",IF(AND(OFFSET(DW114,0,1)="Y",DX$16="Yes"),1,IF(OFFSET(DW114,0,1)="N",1,0)))</f>
        <v/>
      </c>
      <c r="EB114" s="268"/>
      <c r="EC114" s="430" t="e">
        <v>#N/A</v>
      </c>
      <c r="ED114" s="431"/>
      <c r="EE114" s="428" t="str">
        <f ca="1">IF(EB$16=0,"",IF(AND(OFFSET(EB114,0,1)="Y",EC$16="Yes"),1,IF(OFFSET(EB114,0,1)="N",1,0)))</f>
        <v/>
      </c>
      <c r="EG114" s="268"/>
      <c r="EH114" s="430" t="e">
        <v>#N/A</v>
      </c>
      <c r="EI114" s="431"/>
      <c r="EJ114" s="428" t="str">
        <f ca="1">IF(EG$16=0,"",IF(AND(OFFSET(EG114,0,1)="Y",EH$16="Yes"),1,IF(OFFSET(EG114,0,1)="N",1,0)))</f>
        <v/>
      </c>
      <c r="EL114" s="268"/>
      <c r="EM114" s="430" t="e">
        <v>#N/A</v>
      </c>
      <c r="EN114" s="431"/>
      <c r="EO114" s="428" t="str">
        <f ca="1">IF(EL$16=0,"",IF(AND(OFFSET(EL114,0,1)="Y",EM$16="Yes"),1,IF(OFFSET(EL114,0,1)="N",1,0)))</f>
        <v/>
      </c>
      <c r="EP114" s="271"/>
      <c r="EQ114" s="516" t="str">
        <f ca="1">BP114</f>
        <v/>
      </c>
      <c r="ER114" s="516" t="str">
        <f t="shared" ref="ER114" ca="1" si="356">CL114</f>
        <v/>
      </c>
      <c r="ES114" s="516" t="str">
        <f t="shared" ref="ES114" ca="1" si="357">CT114</f>
        <v/>
      </c>
      <c r="ET114" s="516" t="str">
        <f t="shared" ref="ET114" si="358">DF114</f>
        <v/>
      </c>
      <c r="EU114" s="516" t="str">
        <f t="shared" ref="EU114" ca="1" si="359">DK114</f>
        <v/>
      </c>
      <c r="EV114" s="516" t="str">
        <f t="shared" ref="EV114" ca="1" si="360">DP114</f>
        <v/>
      </c>
      <c r="EW114" s="516" t="str">
        <f t="shared" ref="EW114" ca="1" si="361">DU114</f>
        <v/>
      </c>
      <c r="EX114" s="516" t="str">
        <f t="shared" ref="EX114" ca="1" si="362">DZ114</f>
        <v/>
      </c>
      <c r="EY114" s="516" t="str">
        <f t="shared" ref="EY114" ca="1" si="363">EE114</f>
        <v/>
      </c>
      <c r="EZ114" s="516" t="str">
        <f t="shared" ref="EZ114" ca="1" si="364">EJ114</f>
        <v/>
      </c>
      <c r="FA114" s="516" t="str">
        <f t="shared" ref="FA114" ca="1" si="365">EO114</f>
        <v/>
      </c>
      <c r="FC114" s="516">
        <f t="shared" ref="FC114" ca="1" si="366">COUNTA(EQ114:FA114)-COUNTBLANK(EQ114:FA114)</f>
        <v>0</v>
      </c>
      <c r="FD114" s="280">
        <f t="shared" ref="FD114" ca="1" si="367">SUM(EQ114:FA114)</f>
        <v>0</v>
      </c>
      <c r="FE114" s="280" t="str">
        <f t="shared" ref="FE114" ca="1" si="368">IF(AND(FC114=FD114,FD114&gt;0),"Show","Hide")</f>
        <v>Hide</v>
      </c>
      <c r="FF114" s="322"/>
      <c r="FG114" s="323"/>
      <c r="FH114" s="323"/>
      <c r="FI114" s="323"/>
      <c r="FJ114" s="323"/>
      <c r="FK114" s="323"/>
      <c r="FL114" s="323"/>
    </row>
    <row r="115" spans="1:168" ht="6" customHeight="1" x14ac:dyDescent="0.25">
      <c r="A115" s="326" t="s">
        <v>546</v>
      </c>
      <c r="C115" s="412"/>
      <c r="D115" s="413"/>
      <c r="E115" s="414"/>
      <c r="F115" s="631"/>
      <c r="G115" s="632"/>
      <c r="H115" s="632"/>
      <c r="I115" s="633"/>
      <c r="J115" s="416"/>
      <c r="K115" s="335"/>
      <c r="L115" s="417"/>
      <c r="M115" s="417"/>
      <c r="N115" s="417"/>
      <c r="O115" s="417"/>
      <c r="Q115" s="320"/>
      <c r="AE115" s="368"/>
      <c r="AF115" s="369"/>
      <c r="AG115" s="370" t="b">
        <f>AG114</f>
        <v>1</v>
      </c>
      <c r="AH115" s="370"/>
      <c r="AI115" s="395"/>
      <c r="AJ115" s="396"/>
      <c r="AK115" s="396"/>
      <c r="AL115" s="397"/>
      <c r="AM115" s="320"/>
      <c r="AN115" s="320"/>
      <c r="AO115" s="320"/>
      <c r="AP115" s="320"/>
      <c r="AQ115" s="320"/>
      <c r="AR115" s="320"/>
      <c r="AS115" s="320"/>
      <c r="AT115" s="398" t="str">
        <f t="shared" si="225"/>
        <v/>
      </c>
      <c r="AU115" s="319" t="str">
        <f t="shared" si="224"/>
        <v/>
      </c>
      <c r="AV115" s="399"/>
      <c r="AW115" s="398" t="str">
        <f ca="1">AW114</f>
        <v/>
      </c>
      <c r="AX115" s="399"/>
      <c r="AY115" s="398" t="str">
        <f ca="1">AY114</f>
        <v/>
      </c>
      <c r="AZ115" s="399"/>
      <c r="BA115" s="398" t="str">
        <f ca="1">BA114</f>
        <v/>
      </c>
      <c r="BB115" s="399"/>
      <c r="BC115" s="398" t="str">
        <f ca="1">BC114</f>
        <v/>
      </c>
      <c r="BD115" s="399"/>
      <c r="BE115" s="398" t="str">
        <f ca="1">BE114</f>
        <v/>
      </c>
      <c r="BF115" s="399"/>
      <c r="BG115" s="398" t="str">
        <f ca="1">BG114</f>
        <v/>
      </c>
      <c r="BH115" s="320"/>
      <c r="FE115" s="341" t="str">
        <f ca="1">FE114</f>
        <v>Hide</v>
      </c>
      <c r="FF115" s="322"/>
      <c r="FG115" s="323"/>
      <c r="FH115" s="323"/>
      <c r="FI115" s="323"/>
      <c r="FJ115" s="323"/>
      <c r="FK115" s="323"/>
      <c r="FL115" s="323"/>
    </row>
    <row r="116" spans="1:168" ht="6" customHeight="1" x14ac:dyDescent="0.25">
      <c r="A116" s="326" t="s">
        <v>546</v>
      </c>
      <c r="C116" s="389"/>
      <c r="D116" s="325"/>
      <c r="E116" s="390"/>
      <c r="F116" s="391"/>
      <c r="G116" s="391"/>
      <c r="H116" s="391"/>
      <c r="I116" s="391"/>
      <c r="J116" s="392"/>
      <c r="K116" s="340"/>
      <c r="L116" s="393"/>
      <c r="M116" s="393"/>
      <c r="N116" s="393"/>
      <c r="O116" s="393"/>
      <c r="Q116" s="320"/>
      <c r="AE116" s="368"/>
      <c r="AF116" s="369"/>
      <c r="AG116" s="394" t="b">
        <f>AG117</f>
        <v>1</v>
      </c>
      <c r="AH116" s="394"/>
      <c r="AI116" s="395"/>
      <c r="AJ116" s="396"/>
      <c r="AK116" s="396"/>
      <c r="AL116" s="397"/>
      <c r="AM116" s="320"/>
      <c r="AN116" s="320"/>
      <c r="AO116" s="320"/>
      <c r="AP116" s="320"/>
      <c r="AQ116" s="320"/>
      <c r="AR116" s="320"/>
      <c r="AS116" s="320"/>
      <c r="AT116" s="398" t="str">
        <f t="shared" si="225"/>
        <v/>
      </c>
      <c r="AU116" s="319" t="str">
        <f t="shared" si="224"/>
        <v/>
      </c>
      <c r="AV116" s="399"/>
      <c r="AW116" s="398" t="str">
        <f>AW117</f>
        <v/>
      </c>
      <c r="AX116" s="399"/>
      <c r="AY116" s="398" t="str">
        <f>AY117</f>
        <v/>
      </c>
      <c r="AZ116" s="399"/>
      <c r="BA116" s="398" t="str">
        <f>BA117</f>
        <v/>
      </c>
      <c r="BB116" s="399"/>
      <c r="BC116" s="398" t="str">
        <f>BC117</f>
        <v/>
      </c>
      <c r="BD116" s="399"/>
      <c r="BE116" s="398" t="str">
        <f>BE117</f>
        <v/>
      </c>
      <c r="BF116" s="399"/>
      <c r="BG116" s="398" t="str">
        <f>BG117</f>
        <v/>
      </c>
      <c r="BH116" s="320"/>
      <c r="BI116" s="323"/>
      <c r="BJ116" s="323"/>
      <c r="BK116" s="323"/>
      <c r="BL116" s="323"/>
      <c r="BM116" s="323"/>
      <c r="BN116" s="323"/>
      <c r="BO116" s="323"/>
      <c r="BP116" s="323"/>
      <c r="BQ116" s="323"/>
      <c r="BR116" s="323"/>
      <c r="BS116" s="323"/>
      <c r="BT116" s="323"/>
      <c r="BU116" s="323"/>
      <c r="BV116" s="323"/>
      <c r="BW116" s="323"/>
      <c r="BX116" s="323"/>
      <c r="BY116" s="323"/>
      <c r="BZ116" s="323"/>
      <c r="CA116" s="323"/>
      <c r="CB116" s="323"/>
      <c r="CC116" s="323"/>
      <c r="CD116" s="323"/>
      <c r="CE116" s="323"/>
      <c r="CF116" s="323"/>
      <c r="CG116" s="323"/>
      <c r="CH116" s="323"/>
      <c r="CI116" s="323"/>
      <c r="CJ116" s="323"/>
      <c r="CK116" s="323"/>
      <c r="CL116" s="323"/>
      <c r="CM116" s="323"/>
      <c r="CN116" s="323"/>
      <c r="CO116" s="323"/>
      <c r="CP116" s="323"/>
      <c r="CQ116" s="323"/>
      <c r="CR116" s="323"/>
      <c r="CS116" s="323"/>
      <c r="CT116" s="323"/>
      <c r="CU116" s="323"/>
      <c r="CV116" s="323"/>
      <c r="CW116" s="323"/>
      <c r="CX116" s="323"/>
      <c r="CY116" s="323"/>
      <c r="CZ116" s="323"/>
      <c r="DA116" s="323"/>
      <c r="DB116" s="323"/>
      <c r="DC116" s="323"/>
      <c r="DD116" s="323"/>
      <c r="DE116" s="323"/>
      <c r="DF116" s="323"/>
      <c r="DG116" s="323"/>
      <c r="DH116" s="323"/>
      <c r="DI116" s="323"/>
      <c r="DJ116" s="323"/>
      <c r="DK116" s="323"/>
      <c r="DL116" s="323"/>
      <c r="DM116" s="323"/>
      <c r="DN116" s="323"/>
      <c r="DO116" s="323"/>
      <c r="DP116" s="323"/>
      <c r="DQ116" s="323"/>
      <c r="DR116" s="323"/>
      <c r="DS116" s="323"/>
      <c r="DT116" s="323"/>
      <c r="DU116" s="323"/>
      <c r="DV116" s="323"/>
      <c r="DW116" s="323"/>
      <c r="DX116" s="323"/>
      <c r="DY116" s="323"/>
      <c r="DZ116" s="323"/>
      <c r="EA116" s="323"/>
      <c r="EB116" s="323"/>
      <c r="EC116" s="323"/>
      <c r="ED116" s="323"/>
      <c r="EE116" s="323"/>
      <c r="EF116" s="323"/>
      <c r="EG116" s="323"/>
      <c r="EH116" s="323"/>
      <c r="EI116" s="323"/>
      <c r="EJ116" s="323"/>
      <c r="EK116" s="323"/>
      <c r="EL116" s="323"/>
      <c r="EM116" s="323"/>
      <c r="EN116" s="323"/>
      <c r="EO116" s="323"/>
      <c r="EP116" s="323"/>
      <c r="EQ116" s="323"/>
      <c r="ER116" s="323"/>
      <c r="ES116" s="323"/>
      <c r="ET116" s="323"/>
      <c r="EU116" s="323"/>
      <c r="EV116" s="323"/>
      <c r="EW116" s="323"/>
      <c r="EX116" s="323"/>
      <c r="EY116" s="323"/>
      <c r="EZ116" s="323"/>
      <c r="FA116" s="323"/>
      <c r="FB116" s="323"/>
      <c r="FC116" s="323"/>
      <c r="FD116" s="323"/>
      <c r="FE116" s="323"/>
      <c r="FF116" s="322"/>
      <c r="FG116" s="323"/>
      <c r="FH116" s="323"/>
      <c r="FI116" s="323"/>
      <c r="FJ116" s="323"/>
      <c r="FK116" s="323"/>
      <c r="FL116" s="323"/>
    </row>
    <row r="117" spans="1:168" ht="15" x14ac:dyDescent="0.25">
      <c r="A117" s="326" t="s">
        <v>546</v>
      </c>
      <c r="C117" s="400" t="s">
        <v>558</v>
      </c>
      <c r="D117" s="401" t="s">
        <v>885</v>
      </c>
      <c r="E117" s="402"/>
      <c r="F117" s="403"/>
      <c r="G117" s="403"/>
      <c r="H117" s="403"/>
      <c r="I117" s="403"/>
      <c r="J117" s="404"/>
      <c r="K117" s="340"/>
      <c r="L117" s="405"/>
      <c r="M117" s="405"/>
      <c r="N117" s="405"/>
      <c r="O117" s="405"/>
      <c r="Q117" s="320"/>
      <c r="R117" s="406"/>
      <c r="S117" s="406"/>
      <c r="T117" s="406"/>
      <c r="U117" s="406"/>
      <c r="AE117" s="368" t="b">
        <f>IF(F117=CHAR(80),TRUE,FALSE)</f>
        <v>0</v>
      </c>
      <c r="AF117" s="369" t="b">
        <f>IF(H117=CHAR(80),TRUE,FALSE)</f>
        <v>0</v>
      </c>
      <c r="AG117" s="370" t="b">
        <f>IF(OR(C117=CHAR(80),C117="."),TRUE,FALSE)</f>
        <v>1</v>
      </c>
      <c r="AH117" s="407">
        <v>3</v>
      </c>
      <c r="AI117" s="408" t="s">
        <v>711</v>
      </c>
      <c r="AJ117" s="409" t="b">
        <v>1</v>
      </c>
      <c r="AK117" s="409" t="b">
        <v>1</v>
      </c>
      <c r="AL117" s="410"/>
      <c r="AM117" s="320"/>
      <c r="AN117" s="320"/>
      <c r="AO117" s="320"/>
      <c r="AP117" s="320"/>
      <c r="AQ117" s="320"/>
      <c r="AR117" s="320"/>
      <c r="AS117" s="320"/>
      <c r="AT117" s="398" t="str">
        <f t="shared" si="225"/>
        <v/>
      </c>
      <c r="AU117" s="319" t="str">
        <f t="shared" si="224"/>
        <v>CONFIDENTIAL INFORMATION</v>
      </c>
      <c r="AV117" s="411"/>
      <c r="AW117" s="398" t="str">
        <f>IF(OR(AND(Setup_Flag=1,AV117="",$C117=""),AND(Setup_Flag=1,AV117="Y",$C117="",All_Filters="Yes",$FE117="Hide")),FALSE,"")</f>
        <v/>
      </c>
      <c r="AX117" s="411"/>
      <c r="AY117" s="398" t="str">
        <f>IF(OR(AND(MR2_Flag=1,AX117="",$C117=""),AND(MR2_Flag=1,AX117="Y",$C117="",All_Filters="Yes",$FE117="Hide")),FALSE,"")</f>
        <v/>
      </c>
      <c r="AZ117" s="411"/>
      <c r="BA117" s="398" t="str">
        <f>IF(OR(AND(DP_Flag=1,AZ117="",$C117=""),AND(DP_Flag=1,AZ117="Y",$C117="",All_Filters="Yes",$FE117="Hide")),FALSE,"")</f>
        <v/>
      </c>
      <c r="BB117" s="411"/>
      <c r="BC117" s="398" t="str">
        <f>IF(OR(AND(SS_Flag=1,BB117="",$C117=""),AND(SS_Flag=1,BB117="Y",$C117="",All_Filters="Yes",$FE117="Hide")),FALSE,"")</f>
        <v/>
      </c>
      <c r="BD117" s="411"/>
      <c r="BE117" s="398" t="str">
        <f>IF(OR(AND(SP_Flag=1,BD117="",$C117=""),AND(SP_Flag=1,BD117="Y",$C117="",All_Filters="Yes",$FE117="Hide")),FALSE,"")</f>
        <v/>
      </c>
      <c r="BF117" s="411"/>
      <c r="BG117" s="398" t="str">
        <f>IF(OR(AND(FM_Flag=1,BF117="",$C117=""),AND(FM_Flag=1,BF117="Y",$C117="",All_Filters="Yes",$FE117="Hide")),FALSE,"")</f>
        <v/>
      </c>
      <c r="BH117" s="320"/>
      <c r="BI117" s="323"/>
      <c r="BJ117" s="323"/>
      <c r="BK117" s="323"/>
      <c r="BL117" s="323"/>
      <c r="BM117" s="323"/>
      <c r="BN117" s="323"/>
      <c r="BO117" s="323"/>
      <c r="BP117" s="323"/>
      <c r="BQ117" s="323"/>
      <c r="BR117" s="323"/>
      <c r="BS117" s="323"/>
      <c r="BT117" s="323"/>
      <c r="BU117" s="323"/>
      <c r="BV117" s="323"/>
      <c r="BW117" s="323"/>
      <c r="BX117" s="323"/>
      <c r="BY117" s="323"/>
      <c r="BZ117" s="323"/>
      <c r="CA117" s="323"/>
      <c r="CB117" s="323"/>
      <c r="CC117" s="323"/>
      <c r="CD117" s="323"/>
      <c r="CE117" s="323"/>
      <c r="CF117" s="323"/>
      <c r="CG117" s="323"/>
      <c r="CH117" s="323"/>
      <c r="CI117" s="323"/>
      <c r="CJ117" s="323"/>
      <c r="CK117" s="323"/>
      <c r="CL117" s="323"/>
      <c r="CM117" s="323"/>
      <c r="CN117" s="323"/>
      <c r="CO117" s="323"/>
      <c r="CP117" s="323"/>
      <c r="CQ117" s="323"/>
      <c r="CR117" s="323"/>
      <c r="CS117" s="323"/>
      <c r="CT117" s="323"/>
      <c r="CU117" s="323"/>
      <c r="CV117" s="323"/>
      <c r="CW117" s="323"/>
      <c r="CX117" s="323"/>
      <c r="CY117" s="323"/>
      <c r="CZ117" s="323"/>
      <c r="DA117" s="323"/>
      <c r="DB117" s="323"/>
      <c r="DC117" s="323"/>
      <c r="DD117" s="323"/>
      <c r="DE117" s="323"/>
      <c r="DF117" s="323"/>
      <c r="DG117" s="323"/>
      <c r="DH117" s="323"/>
      <c r="DI117" s="323"/>
      <c r="DJ117" s="323"/>
      <c r="DK117" s="323"/>
      <c r="DL117" s="323"/>
      <c r="DM117" s="323"/>
      <c r="DN117" s="323"/>
      <c r="DO117" s="323"/>
      <c r="DP117" s="323"/>
      <c r="DQ117" s="323"/>
      <c r="DR117" s="323"/>
      <c r="DS117" s="323"/>
      <c r="DT117" s="323"/>
      <c r="DU117" s="323"/>
      <c r="DV117" s="323"/>
      <c r="DW117" s="323"/>
      <c r="DX117" s="323"/>
      <c r="DY117" s="323"/>
      <c r="DZ117" s="323"/>
      <c r="EA117" s="323"/>
      <c r="EB117" s="323"/>
      <c r="EC117" s="323"/>
      <c r="ED117" s="323"/>
      <c r="EE117" s="323"/>
      <c r="EF117" s="323"/>
      <c r="EG117" s="323"/>
      <c r="EH117" s="323"/>
      <c r="EI117" s="323"/>
      <c r="EJ117" s="323"/>
      <c r="EK117" s="323"/>
      <c r="EL117" s="323"/>
      <c r="EM117" s="323"/>
      <c r="EN117" s="323"/>
      <c r="EO117" s="323"/>
      <c r="EP117" s="323"/>
      <c r="EQ117" s="323"/>
      <c r="ER117" s="323"/>
      <c r="ES117" s="323"/>
      <c r="ET117" s="323"/>
      <c r="EU117" s="323"/>
      <c r="EV117" s="323"/>
      <c r="EW117" s="323"/>
      <c r="EX117" s="323"/>
      <c r="EY117" s="323"/>
      <c r="EZ117" s="323"/>
      <c r="FA117" s="323"/>
      <c r="FB117" s="323"/>
      <c r="FC117" s="323"/>
      <c r="FD117" s="323"/>
      <c r="FE117" s="323"/>
      <c r="FF117" s="322"/>
      <c r="FG117" s="323"/>
      <c r="FH117" s="323"/>
      <c r="FI117" s="323"/>
      <c r="FJ117" s="323"/>
      <c r="FK117" s="323"/>
      <c r="FL117" s="323"/>
    </row>
    <row r="118" spans="1:168" ht="6" customHeight="1" x14ac:dyDescent="0.25">
      <c r="A118" s="326" t="s">
        <v>546</v>
      </c>
      <c r="C118" s="412"/>
      <c r="D118" s="413"/>
      <c r="E118" s="414"/>
      <c r="F118" s="415"/>
      <c r="G118" s="415"/>
      <c r="H118" s="415"/>
      <c r="I118" s="415"/>
      <c r="J118" s="416"/>
      <c r="K118" s="335"/>
      <c r="L118" s="417"/>
      <c r="M118" s="417"/>
      <c r="N118" s="417"/>
      <c r="O118" s="417"/>
      <c r="Q118" s="320"/>
      <c r="AE118" s="368"/>
      <c r="AF118" s="369"/>
      <c r="AG118" s="370" t="b">
        <f>AG117</f>
        <v>1</v>
      </c>
      <c r="AH118" s="370"/>
      <c r="AI118" s="395"/>
      <c r="AJ118" s="396"/>
      <c r="AK118" s="396"/>
      <c r="AL118" s="397"/>
      <c r="AM118" s="320"/>
      <c r="AN118" s="320"/>
      <c r="AO118" s="320"/>
      <c r="AP118" s="320"/>
      <c r="AQ118" s="320"/>
      <c r="AR118" s="320"/>
      <c r="AS118" s="320"/>
      <c r="AT118" s="398" t="str">
        <f t="shared" si="225"/>
        <v/>
      </c>
      <c r="AU118" s="319" t="str">
        <f t="shared" si="224"/>
        <v/>
      </c>
      <c r="AV118" s="399"/>
      <c r="AW118" s="398" t="str">
        <f>AW117</f>
        <v/>
      </c>
      <c r="AX118" s="399"/>
      <c r="AY118" s="398" t="str">
        <f>AY117</f>
        <v/>
      </c>
      <c r="AZ118" s="399"/>
      <c r="BA118" s="398" t="str">
        <f>BA117</f>
        <v/>
      </c>
      <c r="BB118" s="399"/>
      <c r="BC118" s="398" t="str">
        <f>BC117</f>
        <v/>
      </c>
      <c r="BD118" s="399"/>
      <c r="BE118" s="398" t="str">
        <f>BE117</f>
        <v/>
      </c>
      <c r="BF118" s="399"/>
      <c r="BG118" s="398" t="str">
        <f>BG117</f>
        <v/>
      </c>
      <c r="BH118" s="320"/>
      <c r="BI118" s="323"/>
      <c r="BJ118" s="323"/>
      <c r="BK118" s="323"/>
      <c r="BL118" s="323"/>
      <c r="BM118" s="323"/>
      <c r="BN118" s="323"/>
      <c r="BO118" s="323"/>
      <c r="BP118" s="323"/>
      <c r="BQ118" s="323"/>
      <c r="BR118" s="323"/>
      <c r="BS118" s="323"/>
      <c r="BT118" s="323"/>
      <c r="BU118" s="323"/>
      <c r="BV118" s="323"/>
      <c r="BW118" s="323"/>
      <c r="BX118" s="323"/>
      <c r="BY118" s="323"/>
      <c r="BZ118" s="323"/>
      <c r="CA118" s="323"/>
      <c r="CB118" s="323"/>
      <c r="CC118" s="323"/>
      <c r="CD118" s="323"/>
      <c r="CE118" s="323"/>
      <c r="CF118" s="323"/>
      <c r="CG118" s="323"/>
      <c r="CH118" s="323"/>
      <c r="CI118" s="323"/>
      <c r="CJ118" s="323"/>
      <c r="CK118" s="323"/>
      <c r="CL118" s="323"/>
      <c r="CM118" s="323"/>
      <c r="CN118" s="323"/>
      <c r="CO118" s="323"/>
      <c r="CP118" s="323"/>
      <c r="CQ118" s="323"/>
      <c r="CR118" s="323"/>
      <c r="CS118" s="323"/>
      <c r="CT118" s="323"/>
      <c r="CU118" s="323"/>
      <c r="CV118" s="323"/>
      <c r="CW118" s="323"/>
      <c r="CX118" s="323"/>
      <c r="CY118" s="323"/>
      <c r="CZ118" s="323"/>
      <c r="DA118" s="323"/>
      <c r="DB118" s="323"/>
      <c r="DC118" s="323"/>
      <c r="DD118" s="323"/>
      <c r="DE118" s="323"/>
      <c r="DF118" s="323"/>
      <c r="DG118" s="323"/>
      <c r="DH118" s="323"/>
      <c r="DI118" s="323"/>
      <c r="DJ118" s="323"/>
      <c r="DK118" s="323"/>
      <c r="DL118" s="323"/>
      <c r="DM118" s="323"/>
      <c r="DN118" s="323"/>
      <c r="DO118" s="323"/>
      <c r="DP118" s="323"/>
      <c r="DQ118" s="323"/>
      <c r="DR118" s="323"/>
      <c r="DS118" s="323"/>
      <c r="DT118" s="323"/>
      <c r="DU118" s="323"/>
      <c r="DV118" s="323"/>
      <c r="DW118" s="323"/>
      <c r="DX118" s="323"/>
      <c r="DY118" s="323"/>
      <c r="DZ118" s="323"/>
      <c r="EA118" s="323"/>
      <c r="EB118" s="323"/>
      <c r="EC118" s="323"/>
      <c r="ED118" s="323"/>
      <c r="EE118" s="323"/>
      <c r="EF118" s="323"/>
      <c r="EG118" s="323"/>
      <c r="EH118" s="323"/>
      <c r="EI118" s="323"/>
      <c r="EJ118" s="323"/>
      <c r="EK118" s="323"/>
      <c r="EL118" s="323"/>
      <c r="EM118" s="323"/>
      <c r="EN118" s="323"/>
      <c r="EO118" s="323"/>
      <c r="EP118" s="323"/>
      <c r="EQ118" s="323"/>
      <c r="ER118" s="323"/>
      <c r="ES118" s="323"/>
      <c r="ET118" s="323"/>
      <c r="EU118" s="323"/>
      <c r="EV118" s="323"/>
      <c r="EW118" s="323"/>
      <c r="EX118" s="323"/>
      <c r="EY118" s="323"/>
      <c r="EZ118" s="323"/>
      <c r="FA118" s="323"/>
      <c r="FB118" s="323"/>
      <c r="FC118" s="323"/>
      <c r="FD118" s="323"/>
      <c r="FE118" s="323"/>
      <c r="FF118" s="322"/>
      <c r="FG118" s="323"/>
      <c r="FH118" s="323"/>
      <c r="FI118" s="323"/>
      <c r="FJ118" s="323"/>
      <c r="FK118" s="323"/>
      <c r="FL118" s="323"/>
    </row>
    <row r="119" spans="1:168" ht="6" customHeight="1" x14ac:dyDescent="0.25">
      <c r="A119" s="326" t="s">
        <v>546</v>
      </c>
      <c r="C119" s="389"/>
      <c r="D119" s="325"/>
      <c r="E119" s="390"/>
      <c r="F119" s="362"/>
      <c r="G119" s="418"/>
      <c r="H119" s="419"/>
      <c r="I119" s="340"/>
      <c r="J119" s="392"/>
      <c r="K119" s="340"/>
      <c r="L119" s="393"/>
      <c r="M119" s="393"/>
      <c r="N119" s="393"/>
      <c r="O119" s="393"/>
      <c r="Q119" s="320"/>
      <c r="AE119" s="368"/>
      <c r="AF119" s="369"/>
      <c r="AG119" s="394" t="b">
        <f>AG120</f>
        <v>1</v>
      </c>
      <c r="AH119" s="394"/>
      <c r="AI119" s="395"/>
      <c r="AJ119" s="396"/>
      <c r="AK119" s="396"/>
      <c r="AL119" s="397"/>
      <c r="AM119" s="320"/>
      <c r="AN119" s="320"/>
      <c r="AO119" s="320"/>
      <c r="AP119" s="320"/>
      <c r="AQ119" s="320"/>
      <c r="AR119" s="320"/>
      <c r="AS119" s="320"/>
      <c r="AT119" s="398" t="str">
        <f t="shared" si="225"/>
        <v/>
      </c>
      <c r="AU119" s="319" t="str">
        <f t="shared" si="224"/>
        <v/>
      </c>
      <c r="AV119" s="399"/>
      <c r="AW119" s="398" t="str">
        <f ca="1">AW120</f>
        <v/>
      </c>
      <c r="AX119" s="399"/>
      <c r="AY119" s="398" t="str">
        <f ca="1">AY120</f>
        <v/>
      </c>
      <c r="AZ119" s="399"/>
      <c r="BA119" s="398" t="str">
        <f ca="1">BA120</f>
        <v/>
      </c>
      <c r="BB119" s="399"/>
      <c r="BC119" s="398" t="str">
        <f ca="1">BC120</f>
        <v/>
      </c>
      <c r="BD119" s="399"/>
      <c r="BE119" s="398" t="str">
        <f ca="1">BE120</f>
        <v/>
      </c>
      <c r="BF119" s="399"/>
      <c r="BG119" s="398" t="str">
        <f ca="1">BG120</f>
        <v/>
      </c>
      <c r="BH119" s="320"/>
      <c r="FE119" s="341" t="str">
        <f ca="1">FE120</f>
        <v>Hide</v>
      </c>
      <c r="FF119" s="322"/>
      <c r="FG119" s="323"/>
      <c r="FH119" s="323"/>
      <c r="FI119" s="323"/>
      <c r="FJ119" s="323"/>
      <c r="FK119" s="323"/>
      <c r="FL119" s="323"/>
    </row>
    <row r="120" spans="1:168" ht="15" x14ac:dyDescent="0.25">
      <c r="A120" s="326" t="s">
        <v>546</v>
      </c>
      <c r="C120" s="400" t="s">
        <v>558</v>
      </c>
      <c r="D120" s="420" t="str">
        <f>"6." &amp; AI120</f>
        <v>6.28</v>
      </c>
      <c r="E120" s="402" t="s">
        <v>886</v>
      </c>
      <c r="F120" s="422"/>
      <c r="G120" s="423" t="s">
        <v>203</v>
      </c>
      <c r="H120" s="424"/>
      <c r="I120" s="425" t="s">
        <v>216</v>
      </c>
      <c r="J120" s="426"/>
      <c r="K120" s="340"/>
      <c r="L120" s="405"/>
      <c r="M120" s="405"/>
      <c r="N120" s="405"/>
      <c r="O120" s="405"/>
      <c r="Q120" s="320"/>
      <c r="R120" s="406"/>
      <c r="S120" s="406"/>
      <c r="T120" s="406"/>
      <c r="U120" s="406"/>
      <c r="AE120" s="368" t="b">
        <f>IF(F120=CHAR(80),TRUE,FALSE)</f>
        <v>0</v>
      </c>
      <c r="AF120" s="369" t="b">
        <f>IF(H120=CHAR(80),TRUE,FALSE)</f>
        <v>0</v>
      </c>
      <c r="AG120" s="370" t="b">
        <f>IF(OR(C120=CHAR(80),C120="."),TRUE,FALSE)</f>
        <v>1</v>
      </c>
      <c r="AH120" s="407">
        <v>0</v>
      </c>
      <c r="AI120" s="408">
        <v>28</v>
      </c>
      <c r="AJ120" s="409"/>
      <c r="AK120" s="409" t="b">
        <v>1</v>
      </c>
      <c r="AL120" s="410"/>
      <c r="AM120" s="320"/>
      <c r="AN120" s="320"/>
      <c r="AO120" s="320"/>
      <c r="AP120" s="320"/>
      <c r="AQ120" s="320"/>
      <c r="AR120" s="320"/>
      <c r="AS120" s="320"/>
      <c r="AT120" s="398" t="str">
        <f t="shared" si="225"/>
        <v/>
      </c>
      <c r="AU120" s="319" t="str">
        <f t="shared" si="224"/>
        <v>6.28</v>
      </c>
      <c r="AV120" s="411"/>
      <c r="AW120" s="398" t="str">
        <f ca="1">IF(OR(AND(Setup_Flag=1,AV120="",$C120=""),AND(Setup_Flag=1,AV120="Y",$C120="",All_Filters="Yes",$FE120="Hide")),FALSE,"")</f>
        <v/>
      </c>
      <c r="AX120" s="411"/>
      <c r="AY120" s="398" t="str">
        <f ca="1">IF(OR(AND(MR2_Flag=1,AX120="",$C120=""),AND(MR2_Flag=1,AX120="Y",$C120="",All_Filters="Yes",$FE120="Hide")),FALSE,"")</f>
        <v/>
      </c>
      <c r="AZ120" s="411"/>
      <c r="BA120" s="398" t="str">
        <f ca="1">IF(OR(AND(DP_Flag=1,AZ120="",$C120=""),AND(DP_Flag=1,AZ120="Y",$C120="",All_Filters="Yes",$FE120="Hide")),FALSE,"")</f>
        <v/>
      </c>
      <c r="BB120" s="411"/>
      <c r="BC120" s="398" t="str">
        <f ca="1">IF(OR(AND(SS_Flag=1,BB120="",$C120=""),AND(SS_Flag=1,BB120="Y",$C120="",All_Filters="Yes",$FE120="Hide")),FALSE,"")</f>
        <v/>
      </c>
      <c r="BD120" s="411"/>
      <c r="BE120" s="398" t="str">
        <f ca="1">IF(OR(AND(SP_Flag=1,BD120="",$C120=""),AND(SP_Flag=1,BD120="Y",$C120="",All_Filters="Yes",$FE120="Hide")),FALSE,"")</f>
        <v/>
      </c>
      <c r="BF120" s="411"/>
      <c r="BG120" s="398" t="str">
        <f ca="1">IF(OR(AND(FM_Flag=1,BF120="",$C120=""),AND(FM_Flag=1,BF120="Y",$C120="",All_Filters="Yes",$FE120="Hide")),FALSE,"")</f>
        <v/>
      </c>
      <c r="BH120" s="320"/>
      <c r="BI120" s="268"/>
      <c r="BJ120" s="427" t="s">
        <v>675</v>
      </c>
      <c r="BK120" s="427" t="s">
        <v>675</v>
      </c>
      <c r="BL120" s="427" t="s">
        <v>675</v>
      </c>
      <c r="BM120" s="427" t="s">
        <v>675</v>
      </c>
      <c r="BN120" s="427" t="s">
        <v>675</v>
      </c>
      <c r="BO120" s="427" t="s">
        <v>675</v>
      </c>
      <c r="BP120" s="428" t="str">
        <f ca="1">IF(OR(BI$16=0,BR$16&lt;&gt;0),"",IF(OFFSET(BI120,0,BI$16)="Y",1,IF(OFFSET(BI120,0,BI$16)="N",0,"")))</f>
        <v/>
      </c>
      <c r="BQ120" s="337"/>
      <c r="BR120" s="268"/>
      <c r="BS120" s="429" t="e">
        <v>#N/A</v>
      </c>
      <c r="BT120" s="429" t="e">
        <v>#N/A</v>
      </c>
      <c r="BU120" s="429" t="e">
        <v>#N/A</v>
      </c>
      <c r="BV120" s="429" t="e">
        <v>#N/A</v>
      </c>
      <c r="BW120" s="429" t="e">
        <v>#N/A</v>
      </c>
      <c r="BX120" s="429" t="e">
        <v>#N/A</v>
      </c>
      <c r="BY120" s="429" t="e">
        <v>#N/A</v>
      </c>
      <c r="BZ120" s="429" t="e">
        <v>#N/A</v>
      </c>
      <c r="CA120" s="429" t="e">
        <v>#N/A</v>
      </c>
      <c r="CB120" s="429" t="e">
        <v>#N/A</v>
      </c>
      <c r="CC120" s="429" t="e">
        <v>#N/A</v>
      </c>
      <c r="CD120" s="429" t="e">
        <v>#N/A</v>
      </c>
      <c r="CE120" s="429" t="e">
        <v>#N/A</v>
      </c>
      <c r="CF120" s="429" t="e">
        <v>#N/A</v>
      </c>
      <c r="CG120" s="429" t="e">
        <v>#N/A</v>
      </c>
      <c r="CH120" s="429" t="e">
        <v>#N/A</v>
      </c>
      <c r="CI120" s="429" t="e">
        <v>#N/A</v>
      </c>
      <c r="CJ120" s="429" t="e">
        <v>#N/A</v>
      </c>
      <c r="CK120" s="429" t="e">
        <v>#N/A</v>
      </c>
      <c r="CL120" s="428" t="str">
        <f ca="1">IF(BR$16=0,"",IF(OFFSET(BR120,0,BR$16)="Y",1,IF(OFFSET(BR120,0,BR$16)="N",0,"")))</f>
        <v/>
      </c>
      <c r="CM120" s="337"/>
      <c r="CN120" s="268"/>
      <c r="CO120" s="429" t="e">
        <v>#N/A</v>
      </c>
      <c r="CP120" s="429" t="e">
        <v>#N/A</v>
      </c>
      <c r="CQ120" s="429" t="e">
        <v>#N/A</v>
      </c>
      <c r="CR120" s="429" t="e">
        <v>#N/A</v>
      </c>
      <c r="CS120" s="427" t="s">
        <v>675</v>
      </c>
      <c r="CT120" s="428" t="str">
        <f ca="1">IF(OR(CN$16=0,CV$16&lt;&gt;0),"",IF(CV$16=1,0,IF(OFFSET(CN120,0,CN$16)="Y",1,IF(OFFSET(CN120,0,CN$16)="N",0,""))))</f>
        <v/>
      </c>
      <c r="CV120" s="268"/>
      <c r="CW120" s="429" t="e">
        <v>#N/A</v>
      </c>
      <c r="CX120" s="429" t="e">
        <v>#N/A</v>
      </c>
      <c r="CY120" s="429" t="e">
        <v>#N/A</v>
      </c>
      <c r="CZ120" s="429" t="e">
        <v>#N/A</v>
      </c>
      <c r="DA120" s="429" t="e">
        <v>#N/A</v>
      </c>
      <c r="DB120" s="429" t="e">
        <v>#N/A</v>
      </c>
      <c r="DC120" s="429" t="e">
        <v>#N/A</v>
      </c>
      <c r="DD120" s="429" t="e">
        <v>#N/A</v>
      </c>
      <c r="DE120" s="429" t="e">
        <v>#N/A</v>
      </c>
      <c r="DF120" s="428" t="str">
        <f>IF(CV$16=0,"",IF(OR(AND(CW$16=1,CW120="Y"),AND(CX$16=1,CX120="Y"),AND(CY$16=1,CY120="Y"),AND(CZ$16=1,CZ120="Y"),AND(DA$16=1,DA120="Y"),AND(DB$16=1,DB120="Y"),AND(DC$16=1,DC120="Y"),AND(DD$16=1,DD120="Y"),AND(DE$16=1,DE120="Y")),1,IF(OR(AND(CW$16=1,CW120="N"),AND(CX$16=1,CX120="N"),AND(CY$16=1,CY120="N"),AND(CZ$16=1,CZ120="N"),AND(DA$16=1,DA120="N"),AND(DB$16=1,DB120="N"),AND(DC$16=1,DC120="N"),AND(DD$16=1,DD120="N"),AND(DE$16=1,DE120="N")),0,"")))</f>
        <v/>
      </c>
      <c r="DH120" s="268"/>
      <c r="DI120" s="429" t="e">
        <v>#N/A</v>
      </c>
      <c r="DJ120" s="429" t="e">
        <v>#N/A</v>
      </c>
      <c r="DK120" s="428" t="str">
        <f ca="1">IF(DH$16=0,"",IF(OFFSET(DH120,0,DH$16)="Y",1,IF(OFFSET(DH120,0,DH$16)="N",0,"")))</f>
        <v/>
      </c>
      <c r="DM120" s="268"/>
      <c r="DN120" s="429" t="e">
        <v>#N/A</v>
      </c>
      <c r="DO120" s="429" t="e">
        <v>#N/A</v>
      </c>
      <c r="DP120" s="428" t="str">
        <f ca="1">IF(DM$16=0,"",IF(OFFSET(DM120,0,DM$16)="Y",1,IF(OFFSET(DM120,0,DM$16)="N",0,"")))</f>
        <v/>
      </c>
      <c r="DR120" s="268"/>
      <c r="DS120" s="430" t="e">
        <v>#N/A</v>
      </c>
      <c r="DT120" s="431"/>
      <c r="DU120" s="428" t="str">
        <f ca="1">IF(DR$16=0,"",IF(AND(OFFSET(DR120,0,1)="Y",DS$16="Yes"),1,IF(OFFSET(DR120,0,1)="N",1,0)))</f>
        <v/>
      </c>
      <c r="DW120" s="268"/>
      <c r="DX120" s="430" t="e">
        <v>#N/A</v>
      </c>
      <c r="DY120" s="431"/>
      <c r="DZ120" s="428" t="str">
        <f ca="1">IF(DW$16=0,"",IF(AND(OFFSET(DW120,0,1)="Y",DX$16="Yes"),1,IF(OFFSET(DW120,0,1)="N",1,0)))</f>
        <v/>
      </c>
      <c r="EB120" s="268"/>
      <c r="EC120" s="430" t="e">
        <v>#N/A</v>
      </c>
      <c r="ED120" s="431"/>
      <c r="EE120" s="428" t="str">
        <f ca="1">IF(EB$16=0,"",IF(AND(OFFSET(EB120,0,1)="Y",EC$16="Yes"),1,IF(OFFSET(EB120,0,1)="N",1,0)))</f>
        <v/>
      </c>
      <c r="EG120" s="268"/>
      <c r="EH120" s="430" t="e">
        <v>#N/A</v>
      </c>
      <c r="EI120" s="431"/>
      <c r="EJ120" s="428" t="str">
        <f ca="1">IF(EG$16=0,"",IF(AND(OFFSET(EG120,0,1)="Y",EH$16="Yes"),1,IF(OFFSET(EG120,0,1)="N",1,0)))</f>
        <v/>
      </c>
      <c r="EL120" s="268"/>
      <c r="EM120" s="430" t="e">
        <v>#N/A</v>
      </c>
      <c r="EN120" s="431"/>
      <c r="EO120" s="428" t="str">
        <f ca="1">IF(EL$16=0,"",IF(AND(OFFSET(EL120,0,1)="Y",EM$16="Yes"),1,IF(OFFSET(EL120,0,1)="N",1,0)))</f>
        <v/>
      </c>
      <c r="EP120" s="271"/>
      <c r="EQ120" s="516" t="str">
        <f ca="1">BP120</f>
        <v/>
      </c>
      <c r="ER120" s="516" t="str">
        <f t="shared" ref="ER120" ca="1" si="369">CL120</f>
        <v/>
      </c>
      <c r="ES120" s="516" t="str">
        <f t="shared" ref="ES120" ca="1" si="370">CT120</f>
        <v/>
      </c>
      <c r="ET120" s="516" t="str">
        <f t="shared" ref="ET120" si="371">DF120</f>
        <v/>
      </c>
      <c r="EU120" s="516" t="str">
        <f t="shared" ref="EU120" ca="1" si="372">DK120</f>
        <v/>
      </c>
      <c r="EV120" s="516" t="str">
        <f t="shared" ref="EV120" ca="1" si="373">DP120</f>
        <v/>
      </c>
      <c r="EW120" s="516" t="str">
        <f t="shared" ref="EW120" ca="1" si="374">DU120</f>
        <v/>
      </c>
      <c r="EX120" s="516" t="str">
        <f t="shared" ref="EX120" ca="1" si="375">DZ120</f>
        <v/>
      </c>
      <c r="EY120" s="516" t="str">
        <f t="shared" ref="EY120" ca="1" si="376">EE120</f>
        <v/>
      </c>
      <c r="EZ120" s="516" t="str">
        <f t="shared" ref="EZ120" ca="1" si="377">EJ120</f>
        <v/>
      </c>
      <c r="FA120" s="516" t="str">
        <f t="shared" ref="FA120" ca="1" si="378">EO120</f>
        <v/>
      </c>
      <c r="FC120" s="516">
        <f t="shared" ref="FC120" ca="1" si="379">COUNTA(EQ120:FA120)-COUNTBLANK(EQ120:FA120)</f>
        <v>0</v>
      </c>
      <c r="FD120" s="280">
        <f t="shared" ref="FD120" ca="1" si="380">SUM(EQ120:FA120)</f>
        <v>0</v>
      </c>
      <c r="FE120" s="280" t="str">
        <f t="shared" ref="FE120" ca="1" si="381">IF(AND(FC120=FD120,FD120&gt;0),"Show","Hide")</f>
        <v>Hide</v>
      </c>
      <c r="FF120" s="322"/>
      <c r="FG120" s="323"/>
      <c r="FH120" s="323"/>
      <c r="FI120" s="323"/>
      <c r="FJ120" s="323"/>
      <c r="FK120" s="323"/>
      <c r="FL120" s="323"/>
    </row>
    <row r="121" spans="1:168" ht="6" customHeight="1" x14ac:dyDescent="0.25">
      <c r="A121" s="326" t="s">
        <v>546</v>
      </c>
      <c r="C121" s="412"/>
      <c r="D121" s="413"/>
      <c r="E121" s="414"/>
      <c r="F121" s="432"/>
      <c r="G121" s="433"/>
      <c r="H121" s="434"/>
      <c r="I121" s="335"/>
      <c r="J121" s="416"/>
      <c r="K121" s="335"/>
      <c r="L121" s="417"/>
      <c r="M121" s="417"/>
      <c r="N121" s="417"/>
      <c r="O121" s="417"/>
      <c r="Q121" s="320"/>
      <c r="AE121" s="368"/>
      <c r="AF121" s="369"/>
      <c r="AG121" s="370" t="b">
        <f>AG120</f>
        <v>1</v>
      </c>
      <c r="AH121" s="370"/>
      <c r="AI121" s="395"/>
      <c r="AJ121" s="396"/>
      <c r="AK121" s="396"/>
      <c r="AL121" s="397"/>
      <c r="AM121" s="320"/>
      <c r="AN121" s="320"/>
      <c r="AO121" s="320"/>
      <c r="AP121" s="320"/>
      <c r="AQ121" s="320"/>
      <c r="AR121" s="320"/>
      <c r="AS121" s="320"/>
      <c r="AT121" s="398" t="str">
        <f t="shared" si="225"/>
        <v/>
      </c>
      <c r="AU121" s="319" t="str">
        <f t="shared" si="224"/>
        <v/>
      </c>
      <c r="AV121" s="399"/>
      <c r="AW121" s="398" t="str">
        <f ca="1">AW120</f>
        <v/>
      </c>
      <c r="AX121" s="399"/>
      <c r="AY121" s="398" t="str">
        <f ca="1">AY120</f>
        <v/>
      </c>
      <c r="AZ121" s="399"/>
      <c r="BA121" s="398" t="str">
        <f ca="1">BA120</f>
        <v/>
      </c>
      <c r="BB121" s="399"/>
      <c r="BC121" s="398" t="str">
        <f ca="1">BC120</f>
        <v/>
      </c>
      <c r="BD121" s="399"/>
      <c r="BE121" s="398" t="str">
        <f ca="1">BE120</f>
        <v/>
      </c>
      <c r="BF121" s="399"/>
      <c r="BG121" s="398" t="str">
        <f ca="1">BG120</f>
        <v/>
      </c>
      <c r="BH121" s="320"/>
      <c r="FE121" s="341" t="str">
        <f ca="1">FE120</f>
        <v>Hide</v>
      </c>
      <c r="FF121" s="322"/>
      <c r="FG121" s="323"/>
      <c r="FH121" s="323"/>
      <c r="FI121" s="323"/>
      <c r="FJ121" s="323"/>
      <c r="FK121" s="323"/>
      <c r="FL121" s="323"/>
    </row>
    <row r="122" spans="1:168" ht="6" customHeight="1" x14ac:dyDescent="0.25">
      <c r="A122" s="326" t="s">
        <v>546</v>
      </c>
      <c r="C122" s="389"/>
      <c r="D122" s="325"/>
      <c r="E122" s="390"/>
      <c r="F122" s="362"/>
      <c r="G122" s="418"/>
      <c r="H122" s="419"/>
      <c r="I122" s="340"/>
      <c r="J122" s="392"/>
      <c r="K122" s="340"/>
      <c r="L122" s="393"/>
      <c r="M122" s="393"/>
      <c r="N122" s="393"/>
      <c r="O122" s="393"/>
      <c r="Q122" s="320"/>
      <c r="AE122" s="368"/>
      <c r="AF122" s="369"/>
      <c r="AG122" s="394" t="b">
        <f>AG123</f>
        <v>1</v>
      </c>
      <c r="AH122" s="394"/>
      <c r="AI122" s="395"/>
      <c r="AJ122" s="396"/>
      <c r="AK122" s="396"/>
      <c r="AL122" s="397"/>
      <c r="AM122" s="320"/>
      <c r="AN122" s="320"/>
      <c r="AO122" s="320"/>
      <c r="AP122" s="320"/>
      <c r="AQ122" s="320"/>
      <c r="AR122" s="320"/>
      <c r="AS122" s="320"/>
      <c r="AT122" s="398" t="str">
        <f t="shared" si="225"/>
        <v/>
      </c>
      <c r="AU122" s="319" t="str">
        <f t="shared" si="224"/>
        <v/>
      </c>
      <c r="AV122" s="399"/>
      <c r="AW122" s="398" t="str">
        <f ca="1">AW123</f>
        <v/>
      </c>
      <c r="AX122" s="399"/>
      <c r="AY122" s="398" t="str">
        <f ca="1">AY123</f>
        <v/>
      </c>
      <c r="AZ122" s="399"/>
      <c r="BA122" s="398" t="str">
        <f ca="1">BA123</f>
        <v/>
      </c>
      <c r="BB122" s="399"/>
      <c r="BC122" s="398" t="str">
        <f ca="1">BC123</f>
        <v/>
      </c>
      <c r="BD122" s="399"/>
      <c r="BE122" s="398" t="str">
        <f ca="1">BE123</f>
        <v/>
      </c>
      <c r="BF122" s="399"/>
      <c r="BG122" s="398" t="str">
        <f ca="1">BG123</f>
        <v/>
      </c>
      <c r="BH122" s="320"/>
      <c r="FE122" s="341" t="str">
        <f ca="1">FE123</f>
        <v>Hide</v>
      </c>
      <c r="FF122" s="322"/>
      <c r="FG122" s="323"/>
      <c r="FH122" s="323"/>
      <c r="FI122" s="323"/>
      <c r="FJ122" s="323"/>
      <c r="FK122" s="323"/>
      <c r="FL122" s="323"/>
    </row>
    <row r="123" spans="1:168" ht="15" x14ac:dyDescent="0.25">
      <c r="A123" s="326" t="s">
        <v>546</v>
      </c>
      <c r="C123" s="400" t="s">
        <v>558</v>
      </c>
      <c r="D123" s="435" t="str">
        <f>D120&amp;".1"</f>
        <v>6.28.1</v>
      </c>
      <c r="E123" s="436" t="s">
        <v>887</v>
      </c>
      <c r="F123" s="422"/>
      <c r="G123" s="423" t="s">
        <v>203</v>
      </c>
      <c r="H123" s="424"/>
      <c r="I123" s="425" t="s">
        <v>216</v>
      </c>
      <c r="J123" s="426"/>
      <c r="K123" s="340"/>
      <c r="L123" s="405"/>
      <c r="M123" s="405"/>
      <c r="N123" s="405"/>
      <c r="O123" s="405"/>
      <c r="Q123" s="320"/>
      <c r="R123" s="406"/>
      <c r="S123" s="406"/>
      <c r="T123" s="406"/>
      <c r="U123" s="406"/>
      <c r="AE123" s="368" t="b">
        <f>IF(F123=CHAR(80),TRUE,FALSE)</f>
        <v>0</v>
      </c>
      <c r="AF123" s="369" t="b">
        <f>IF(H123=CHAR(80),TRUE,FALSE)</f>
        <v>0</v>
      </c>
      <c r="AG123" s="370" t="b">
        <f>IF(OR(C123=CHAR(80),C123="."),TRUE,FALSE)</f>
        <v>1</v>
      </c>
      <c r="AH123" s="407">
        <v>0</v>
      </c>
      <c r="AI123" s="408" t="s">
        <v>711</v>
      </c>
      <c r="AJ123" s="409"/>
      <c r="AK123" s="409"/>
      <c r="AL123" s="410" t="b">
        <v>1</v>
      </c>
      <c r="AM123" s="320"/>
      <c r="AN123" s="320"/>
      <c r="AO123" s="320"/>
      <c r="AP123" s="320"/>
      <c r="AQ123" s="320"/>
      <c r="AR123" s="320"/>
      <c r="AS123" s="320"/>
      <c r="AT123" s="398" t="str">
        <f t="shared" si="225"/>
        <v/>
      </c>
      <c r="AU123" s="319" t="str">
        <f t="shared" si="224"/>
        <v>6.28.1</v>
      </c>
      <c r="AV123" s="411"/>
      <c r="AW123" s="398" t="str">
        <f ca="1">IF(OR(AND(Setup_Flag=1,AV123="",$C123=""),AND(Setup_Flag=1,AV123="Y",$C123="",All_Filters="Yes",$FE123="Hide")),FALSE,"")</f>
        <v/>
      </c>
      <c r="AX123" s="411"/>
      <c r="AY123" s="398" t="str">
        <f ca="1">IF(OR(AND(MR2_Flag=1,AX123="",$C123=""),AND(MR2_Flag=1,AX123="Y",$C123="",All_Filters="Yes",$FE123="Hide")),FALSE,"")</f>
        <v/>
      </c>
      <c r="AZ123" s="411"/>
      <c r="BA123" s="398" t="str">
        <f ca="1">IF(OR(AND(DP_Flag=1,AZ123="",$C123=""),AND(DP_Flag=1,AZ123="Y",$C123="",All_Filters="Yes",$FE123="Hide")),FALSE,"")</f>
        <v/>
      </c>
      <c r="BB123" s="411"/>
      <c r="BC123" s="398" t="str">
        <f ca="1">IF(OR(AND(SS_Flag=1,BB123="",$C123=""),AND(SS_Flag=1,BB123="Y",$C123="",All_Filters="Yes",$FE123="Hide")),FALSE,"")</f>
        <v/>
      </c>
      <c r="BD123" s="411"/>
      <c r="BE123" s="398" t="str">
        <f ca="1">IF(OR(AND(SP_Flag=1,BD123="",$C123=""),AND(SP_Flag=1,BD123="Y",$C123="",All_Filters="Yes",$FE123="Hide")),FALSE,"")</f>
        <v/>
      </c>
      <c r="BF123" s="411"/>
      <c r="BG123" s="398" t="str">
        <f ca="1">IF(OR(AND(FM_Flag=1,BF123="",$C123=""),AND(FM_Flag=1,BF123="Y",$C123="",All_Filters="Yes",$FE123="Hide")),FALSE,"")</f>
        <v/>
      </c>
      <c r="BH123" s="320"/>
      <c r="BI123" s="268"/>
      <c r="BJ123" s="427" t="s">
        <v>675</v>
      </c>
      <c r="BK123" s="427" t="s">
        <v>675</v>
      </c>
      <c r="BL123" s="427" t="s">
        <v>675</v>
      </c>
      <c r="BM123" s="427" t="s">
        <v>675</v>
      </c>
      <c r="BN123" s="427" t="s">
        <v>675</v>
      </c>
      <c r="BO123" s="427" t="s">
        <v>675</v>
      </c>
      <c r="BP123" s="428" t="str">
        <f ca="1">IF(OR(BI$16=0,BR$16&lt;&gt;0),"",IF(OFFSET(BI123,0,BI$16)="Y",1,IF(OFFSET(BI123,0,BI$16)="N",0,"")))</f>
        <v/>
      </c>
      <c r="BQ123" s="337"/>
      <c r="BR123" s="268"/>
      <c r="BS123" s="429" t="e">
        <v>#N/A</v>
      </c>
      <c r="BT123" s="429" t="e">
        <v>#N/A</v>
      </c>
      <c r="BU123" s="429" t="e">
        <v>#N/A</v>
      </c>
      <c r="BV123" s="429" t="e">
        <v>#N/A</v>
      </c>
      <c r="BW123" s="429" t="e">
        <v>#N/A</v>
      </c>
      <c r="BX123" s="429" t="e">
        <v>#N/A</v>
      </c>
      <c r="BY123" s="429" t="e">
        <v>#N/A</v>
      </c>
      <c r="BZ123" s="429" t="e">
        <v>#N/A</v>
      </c>
      <c r="CA123" s="429" t="e">
        <v>#N/A</v>
      </c>
      <c r="CB123" s="429" t="e">
        <v>#N/A</v>
      </c>
      <c r="CC123" s="429" t="e">
        <v>#N/A</v>
      </c>
      <c r="CD123" s="429" t="e">
        <v>#N/A</v>
      </c>
      <c r="CE123" s="429" t="e">
        <v>#N/A</v>
      </c>
      <c r="CF123" s="429" t="e">
        <v>#N/A</v>
      </c>
      <c r="CG123" s="429" t="e">
        <v>#N/A</v>
      </c>
      <c r="CH123" s="429" t="e">
        <v>#N/A</v>
      </c>
      <c r="CI123" s="429" t="e">
        <v>#N/A</v>
      </c>
      <c r="CJ123" s="429" t="e">
        <v>#N/A</v>
      </c>
      <c r="CK123" s="429" t="e">
        <v>#N/A</v>
      </c>
      <c r="CL123" s="428" t="str">
        <f ca="1">IF(BR$16=0,"",IF(OFFSET(BR123,0,BR$16)="Y",1,IF(OFFSET(BR123,0,BR$16)="N",0,"")))</f>
        <v/>
      </c>
      <c r="CM123" s="337"/>
      <c r="CN123" s="268"/>
      <c r="CO123" s="429" t="e">
        <v>#N/A</v>
      </c>
      <c r="CP123" s="429" t="e">
        <v>#N/A</v>
      </c>
      <c r="CQ123" s="429" t="e">
        <v>#N/A</v>
      </c>
      <c r="CR123" s="429" t="e">
        <v>#N/A</v>
      </c>
      <c r="CS123" s="427" t="s">
        <v>675</v>
      </c>
      <c r="CT123" s="428" t="str">
        <f ca="1">IF(OR(CN$16=0,CV$16&lt;&gt;0),"",IF(CV$16=1,0,IF(OFFSET(CN123,0,CN$16)="Y",1,IF(OFFSET(CN123,0,CN$16)="N",0,""))))</f>
        <v/>
      </c>
      <c r="CV123" s="268"/>
      <c r="CW123" s="429" t="e">
        <v>#N/A</v>
      </c>
      <c r="CX123" s="429" t="e">
        <v>#N/A</v>
      </c>
      <c r="CY123" s="429" t="e">
        <v>#N/A</v>
      </c>
      <c r="CZ123" s="429" t="e">
        <v>#N/A</v>
      </c>
      <c r="DA123" s="429" t="e">
        <v>#N/A</v>
      </c>
      <c r="DB123" s="429" t="e">
        <v>#N/A</v>
      </c>
      <c r="DC123" s="429" t="e">
        <v>#N/A</v>
      </c>
      <c r="DD123" s="429" t="e">
        <v>#N/A</v>
      </c>
      <c r="DE123" s="429" t="e">
        <v>#N/A</v>
      </c>
      <c r="DF123" s="428" t="str">
        <f>IF(CV$16=0,"",IF(OR(AND(CW$16=1,CW123="Y"),AND(CX$16=1,CX123="Y"),AND(CY$16=1,CY123="Y"),AND(CZ$16=1,CZ123="Y"),AND(DA$16=1,DA123="Y"),AND(DB$16=1,DB123="Y"),AND(DC$16=1,DC123="Y"),AND(DD$16=1,DD123="Y"),AND(DE$16=1,DE123="Y")),1,IF(OR(AND(CW$16=1,CW123="N"),AND(CX$16=1,CX123="N"),AND(CY$16=1,CY123="N"),AND(CZ$16=1,CZ123="N"),AND(DA$16=1,DA123="N"),AND(DB$16=1,DB123="N"),AND(DC$16=1,DC123="N"),AND(DD$16=1,DD123="N"),AND(DE$16=1,DE123="N")),0,"")))</f>
        <v/>
      </c>
      <c r="DH123" s="268"/>
      <c r="DI123" s="429" t="e">
        <v>#N/A</v>
      </c>
      <c r="DJ123" s="429" t="e">
        <v>#N/A</v>
      </c>
      <c r="DK123" s="428" t="str">
        <f ca="1">IF(DH$16=0,"",IF(OFFSET(DH123,0,DH$16)="Y",1,IF(OFFSET(DH123,0,DH$16)="N",0,"")))</f>
        <v/>
      </c>
      <c r="DM123" s="268"/>
      <c r="DN123" s="429" t="e">
        <v>#N/A</v>
      </c>
      <c r="DO123" s="429" t="e">
        <v>#N/A</v>
      </c>
      <c r="DP123" s="428" t="str">
        <f ca="1">IF(DM$16=0,"",IF(OFFSET(DM123,0,DM$16)="Y",1,IF(OFFSET(DM123,0,DM$16)="N",0,"")))</f>
        <v/>
      </c>
      <c r="DR123" s="268"/>
      <c r="DS123" s="430" t="e">
        <v>#N/A</v>
      </c>
      <c r="DT123" s="431"/>
      <c r="DU123" s="428" t="str">
        <f ca="1">IF(DR$16=0,"",IF(AND(OFFSET(DR123,0,1)="Y",DS$16="Yes"),1,IF(OFFSET(DR123,0,1)="N",1,0)))</f>
        <v/>
      </c>
      <c r="DW123" s="268"/>
      <c r="DX123" s="430" t="e">
        <v>#N/A</v>
      </c>
      <c r="DY123" s="431"/>
      <c r="DZ123" s="428" t="str">
        <f ca="1">IF(DW$16=0,"",IF(AND(OFFSET(DW123,0,1)="Y",DX$16="Yes"),1,IF(OFFSET(DW123,0,1)="N",1,0)))</f>
        <v/>
      </c>
      <c r="EB123" s="268"/>
      <c r="EC123" s="430" t="e">
        <v>#N/A</v>
      </c>
      <c r="ED123" s="431"/>
      <c r="EE123" s="428" t="str">
        <f ca="1">IF(EB$16=0,"",IF(AND(OFFSET(EB123,0,1)="Y",EC$16="Yes"),1,IF(OFFSET(EB123,0,1)="N",1,0)))</f>
        <v/>
      </c>
      <c r="EG123" s="268"/>
      <c r="EH123" s="430" t="e">
        <v>#N/A</v>
      </c>
      <c r="EI123" s="431"/>
      <c r="EJ123" s="428" t="str">
        <f ca="1">IF(EG$16=0,"",IF(AND(OFFSET(EG123,0,1)="Y",EH$16="Yes"),1,IF(OFFSET(EG123,0,1)="N",1,0)))</f>
        <v/>
      </c>
      <c r="EL123" s="268"/>
      <c r="EM123" s="430" t="e">
        <v>#N/A</v>
      </c>
      <c r="EN123" s="431"/>
      <c r="EO123" s="428" t="str">
        <f ca="1">IF(EL$16=0,"",IF(AND(OFFSET(EL123,0,1)="Y",EM$16="Yes"),1,IF(OFFSET(EL123,0,1)="N",1,0)))</f>
        <v/>
      </c>
      <c r="EP123" s="271"/>
      <c r="EQ123" s="516" t="str">
        <f ca="1">BP123</f>
        <v/>
      </c>
      <c r="ER123" s="516" t="str">
        <f t="shared" ref="ER123" ca="1" si="382">CL123</f>
        <v/>
      </c>
      <c r="ES123" s="516" t="str">
        <f t="shared" ref="ES123" ca="1" si="383">CT123</f>
        <v/>
      </c>
      <c r="ET123" s="516" t="str">
        <f t="shared" ref="ET123" si="384">DF123</f>
        <v/>
      </c>
      <c r="EU123" s="516" t="str">
        <f t="shared" ref="EU123" ca="1" si="385">DK123</f>
        <v/>
      </c>
      <c r="EV123" s="516" t="str">
        <f t="shared" ref="EV123" ca="1" si="386">DP123</f>
        <v/>
      </c>
      <c r="EW123" s="516" t="str">
        <f t="shared" ref="EW123" ca="1" si="387">DU123</f>
        <v/>
      </c>
      <c r="EX123" s="516" t="str">
        <f t="shared" ref="EX123" ca="1" si="388">DZ123</f>
        <v/>
      </c>
      <c r="EY123" s="516" t="str">
        <f t="shared" ref="EY123" ca="1" si="389">EE123</f>
        <v/>
      </c>
      <c r="EZ123" s="516" t="str">
        <f t="shared" ref="EZ123" ca="1" si="390">EJ123</f>
        <v/>
      </c>
      <c r="FA123" s="516" t="str">
        <f t="shared" ref="FA123" ca="1" si="391">EO123</f>
        <v/>
      </c>
      <c r="FC123" s="516">
        <f t="shared" ref="FC123" ca="1" si="392">COUNTA(EQ123:FA123)-COUNTBLANK(EQ123:FA123)</f>
        <v>0</v>
      </c>
      <c r="FD123" s="280">
        <f t="shared" ref="FD123" ca="1" si="393">SUM(EQ123:FA123)</f>
        <v>0</v>
      </c>
      <c r="FE123" s="280" t="str">
        <f t="shared" ref="FE123" ca="1" si="394">IF(AND(FC123=FD123,FD123&gt;0),"Show","Hide")</f>
        <v>Hide</v>
      </c>
      <c r="FF123" s="322"/>
      <c r="FG123" s="323"/>
      <c r="FH123" s="323"/>
      <c r="FI123" s="323"/>
      <c r="FJ123" s="323"/>
      <c r="FK123" s="323"/>
      <c r="FL123" s="323"/>
    </row>
    <row r="124" spans="1:168" ht="6" customHeight="1" x14ac:dyDescent="0.25">
      <c r="A124" s="326" t="s">
        <v>546</v>
      </c>
      <c r="C124" s="412"/>
      <c r="D124" s="413"/>
      <c r="E124" s="414"/>
      <c r="F124" s="432"/>
      <c r="G124" s="433"/>
      <c r="H124" s="434"/>
      <c r="I124" s="335"/>
      <c r="J124" s="416"/>
      <c r="K124" s="335"/>
      <c r="L124" s="417"/>
      <c r="M124" s="417"/>
      <c r="N124" s="417"/>
      <c r="O124" s="417"/>
      <c r="Q124" s="320"/>
      <c r="AE124" s="368"/>
      <c r="AF124" s="369"/>
      <c r="AG124" s="370" t="b">
        <f>AG123</f>
        <v>1</v>
      </c>
      <c r="AH124" s="370"/>
      <c r="AI124" s="395"/>
      <c r="AJ124" s="396"/>
      <c r="AK124" s="396"/>
      <c r="AL124" s="397"/>
      <c r="AM124" s="320"/>
      <c r="AN124" s="320"/>
      <c r="AO124" s="320"/>
      <c r="AP124" s="320"/>
      <c r="AQ124" s="320"/>
      <c r="AR124" s="320"/>
      <c r="AS124" s="320"/>
      <c r="AT124" s="398" t="str">
        <f t="shared" si="225"/>
        <v/>
      </c>
      <c r="AU124" s="319" t="str">
        <f t="shared" si="224"/>
        <v/>
      </c>
      <c r="AV124" s="399"/>
      <c r="AW124" s="398" t="str">
        <f ca="1">AW123</f>
        <v/>
      </c>
      <c r="AX124" s="399"/>
      <c r="AY124" s="398" t="str">
        <f ca="1">AY123</f>
        <v/>
      </c>
      <c r="AZ124" s="399"/>
      <c r="BA124" s="398" t="str">
        <f ca="1">BA123</f>
        <v/>
      </c>
      <c r="BB124" s="399"/>
      <c r="BC124" s="398" t="str">
        <f ca="1">BC123</f>
        <v/>
      </c>
      <c r="BD124" s="399"/>
      <c r="BE124" s="398" t="str">
        <f ca="1">BE123</f>
        <v/>
      </c>
      <c r="BF124" s="399"/>
      <c r="BG124" s="398" t="str">
        <f ca="1">BG123</f>
        <v/>
      </c>
      <c r="BH124" s="320"/>
      <c r="FE124" s="341" t="str">
        <f ca="1">FE123</f>
        <v>Hide</v>
      </c>
      <c r="FF124" s="322"/>
      <c r="FG124" s="323"/>
      <c r="FH124" s="323"/>
      <c r="FI124" s="323"/>
      <c r="FJ124" s="323"/>
      <c r="FK124" s="323"/>
      <c r="FL124" s="323"/>
    </row>
    <row r="125" spans="1:168" ht="6" customHeight="1" x14ac:dyDescent="0.25">
      <c r="A125" s="326" t="s">
        <v>546</v>
      </c>
      <c r="C125" s="389"/>
      <c r="D125" s="325"/>
      <c r="E125" s="390"/>
      <c r="F125" s="391"/>
      <c r="G125" s="391"/>
      <c r="H125" s="391"/>
      <c r="I125" s="391"/>
      <c r="J125" s="392"/>
      <c r="K125" s="340"/>
      <c r="L125" s="393"/>
      <c r="M125" s="393"/>
      <c r="N125" s="393"/>
      <c r="O125" s="393"/>
      <c r="Q125" s="320"/>
      <c r="AE125" s="368"/>
      <c r="AF125" s="369"/>
      <c r="AG125" s="394" t="b">
        <f>AG126</f>
        <v>1</v>
      </c>
      <c r="AH125" s="394"/>
      <c r="AI125" s="395"/>
      <c r="AJ125" s="396"/>
      <c r="AK125" s="396"/>
      <c r="AL125" s="397"/>
      <c r="AM125" s="320"/>
      <c r="AN125" s="320"/>
      <c r="AO125" s="320"/>
      <c r="AP125" s="320"/>
      <c r="AQ125" s="320"/>
      <c r="AR125" s="320"/>
      <c r="AS125" s="320"/>
      <c r="AT125" s="398" t="str">
        <f t="shared" si="225"/>
        <v/>
      </c>
      <c r="AU125" s="319" t="str">
        <f t="shared" si="224"/>
        <v/>
      </c>
      <c r="AV125" s="399"/>
      <c r="AW125" s="398" t="str">
        <f>AW126</f>
        <v/>
      </c>
      <c r="AX125" s="399"/>
      <c r="AY125" s="398" t="str">
        <f>AY126</f>
        <v/>
      </c>
      <c r="AZ125" s="399"/>
      <c r="BA125" s="398" t="str">
        <f>BA126</f>
        <v/>
      </c>
      <c r="BB125" s="399"/>
      <c r="BC125" s="398" t="str">
        <f>BC126</f>
        <v/>
      </c>
      <c r="BD125" s="399"/>
      <c r="BE125" s="398" t="str">
        <f>BE126</f>
        <v/>
      </c>
      <c r="BF125" s="399"/>
      <c r="BG125" s="398" t="str">
        <f>BG126</f>
        <v/>
      </c>
      <c r="BH125" s="320"/>
      <c r="BI125" s="323"/>
      <c r="BJ125" s="323"/>
      <c r="BK125" s="323"/>
      <c r="BL125" s="323"/>
      <c r="BM125" s="323"/>
      <c r="BN125" s="323"/>
      <c r="BO125" s="323"/>
      <c r="BP125" s="323"/>
      <c r="BQ125" s="323"/>
      <c r="BR125" s="323"/>
      <c r="BS125" s="323"/>
      <c r="BT125" s="323"/>
      <c r="BU125" s="323"/>
      <c r="BV125" s="323"/>
      <c r="BW125" s="323"/>
      <c r="BX125" s="323"/>
      <c r="BY125" s="323"/>
      <c r="BZ125" s="323"/>
      <c r="CA125" s="323"/>
      <c r="CB125" s="323"/>
      <c r="CC125" s="323"/>
      <c r="CD125" s="323"/>
      <c r="CE125" s="323"/>
      <c r="CF125" s="323"/>
      <c r="CG125" s="323"/>
      <c r="CH125" s="323"/>
      <c r="CI125" s="323"/>
      <c r="CJ125" s="323"/>
      <c r="CK125" s="323"/>
      <c r="CL125" s="323"/>
      <c r="CM125" s="323"/>
      <c r="CN125" s="323"/>
      <c r="CO125" s="323"/>
      <c r="CP125" s="323"/>
      <c r="CQ125" s="323"/>
      <c r="CR125" s="323"/>
      <c r="CS125" s="323"/>
      <c r="CT125" s="323"/>
      <c r="CU125" s="323"/>
      <c r="CV125" s="323"/>
      <c r="CW125" s="323"/>
      <c r="CX125" s="323"/>
      <c r="CY125" s="323"/>
      <c r="CZ125" s="323"/>
      <c r="DA125" s="323"/>
      <c r="DB125" s="323"/>
      <c r="DC125" s="323"/>
      <c r="DD125" s="323"/>
      <c r="DE125" s="323"/>
      <c r="DF125" s="323"/>
      <c r="DG125" s="323"/>
      <c r="DH125" s="323"/>
      <c r="DI125" s="323"/>
      <c r="DJ125" s="323"/>
      <c r="DK125" s="323"/>
      <c r="DL125" s="323"/>
      <c r="DM125" s="323"/>
      <c r="DN125" s="323"/>
      <c r="DO125" s="323"/>
      <c r="DP125" s="323"/>
      <c r="DQ125" s="323"/>
      <c r="DR125" s="323"/>
      <c r="DS125" s="323"/>
      <c r="DT125" s="323"/>
      <c r="DU125" s="323"/>
      <c r="DV125" s="323"/>
      <c r="DW125" s="323"/>
      <c r="DX125" s="323"/>
      <c r="DY125" s="323"/>
      <c r="DZ125" s="323"/>
      <c r="EA125" s="323"/>
      <c r="EB125" s="323"/>
      <c r="EC125" s="323"/>
      <c r="ED125" s="323"/>
      <c r="EE125" s="323"/>
      <c r="EF125" s="323"/>
      <c r="EG125" s="323"/>
      <c r="EH125" s="323"/>
      <c r="EI125" s="323"/>
      <c r="EJ125" s="323"/>
      <c r="EK125" s="323"/>
      <c r="EL125" s="323"/>
      <c r="EM125" s="323"/>
      <c r="EN125" s="323"/>
      <c r="EO125" s="323"/>
      <c r="EP125" s="323"/>
      <c r="EQ125" s="323"/>
      <c r="ER125" s="323"/>
      <c r="ES125" s="323"/>
      <c r="ET125" s="323"/>
      <c r="EU125" s="323"/>
      <c r="EV125" s="323"/>
      <c r="EW125" s="323"/>
      <c r="EX125" s="323"/>
      <c r="EY125" s="323"/>
      <c r="EZ125" s="323"/>
      <c r="FA125" s="323"/>
      <c r="FB125" s="323"/>
      <c r="FC125" s="323"/>
      <c r="FD125" s="323"/>
      <c r="FE125" s="323"/>
      <c r="FF125" s="322"/>
      <c r="FG125" s="323"/>
      <c r="FH125" s="323"/>
      <c r="FI125" s="323"/>
      <c r="FJ125" s="323"/>
      <c r="FK125" s="323"/>
      <c r="FL125" s="323"/>
    </row>
    <row r="126" spans="1:168" ht="15" x14ac:dyDescent="0.25">
      <c r="A126" s="326" t="s">
        <v>546</v>
      </c>
      <c r="C126" s="400" t="s">
        <v>558</v>
      </c>
      <c r="D126" s="401" t="s">
        <v>888</v>
      </c>
      <c r="E126" s="402"/>
      <c r="F126" s="403"/>
      <c r="G126" s="403"/>
      <c r="H126" s="403"/>
      <c r="I126" s="403"/>
      <c r="J126" s="404"/>
      <c r="K126" s="340"/>
      <c r="L126" s="405"/>
      <c r="M126" s="405"/>
      <c r="N126" s="405"/>
      <c r="O126" s="405"/>
      <c r="Q126" s="320"/>
      <c r="R126" s="406"/>
      <c r="S126" s="406"/>
      <c r="T126" s="406"/>
      <c r="U126" s="406"/>
      <c r="AE126" s="368" t="b">
        <f>IF(F126=CHAR(80),TRUE,FALSE)</f>
        <v>0</v>
      </c>
      <c r="AF126" s="369" t="b">
        <f>IF(H126=CHAR(80),TRUE,FALSE)</f>
        <v>0</v>
      </c>
      <c r="AG126" s="370" t="b">
        <f>IF(OR(C126=CHAR(80),C126="."),TRUE,FALSE)</f>
        <v>1</v>
      </c>
      <c r="AH126" s="407">
        <v>3</v>
      </c>
      <c r="AI126" s="408" t="s">
        <v>711</v>
      </c>
      <c r="AJ126" s="409" t="b">
        <v>1</v>
      </c>
      <c r="AK126" s="409" t="b">
        <v>1</v>
      </c>
      <c r="AL126" s="410"/>
      <c r="AM126" s="320"/>
      <c r="AN126" s="320"/>
      <c r="AO126" s="320"/>
      <c r="AP126" s="320"/>
      <c r="AQ126" s="320"/>
      <c r="AR126" s="320"/>
      <c r="AS126" s="320"/>
      <c r="AT126" s="398" t="str">
        <f t="shared" si="225"/>
        <v/>
      </c>
      <c r="AU126" s="319" t="str">
        <f t="shared" si="224"/>
        <v>PROFESSIONAL STAMPING</v>
      </c>
      <c r="AV126" s="411"/>
      <c r="AW126" s="398" t="str">
        <f>IF(OR(AND(Setup_Flag=1,AV126="",$C126=""),AND(Setup_Flag=1,AV126="Y",$C126="",All_Filters="Yes",$FE126="Hide")),FALSE,"")</f>
        <v/>
      </c>
      <c r="AX126" s="411"/>
      <c r="AY126" s="398" t="str">
        <f>IF(OR(AND(MR2_Flag=1,AX126="",$C126=""),AND(MR2_Flag=1,AX126="Y",$C126="",All_Filters="Yes",$FE126="Hide")),FALSE,"")</f>
        <v/>
      </c>
      <c r="AZ126" s="411"/>
      <c r="BA126" s="398" t="str">
        <f>IF(OR(AND(DP_Flag=1,AZ126="",$C126=""),AND(DP_Flag=1,AZ126="Y",$C126="",All_Filters="Yes",$FE126="Hide")),FALSE,"")</f>
        <v/>
      </c>
      <c r="BB126" s="411"/>
      <c r="BC126" s="398" t="str">
        <f>IF(OR(AND(SS_Flag=1,BB126="",$C126=""),AND(SS_Flag=1,BB126="Y",$C126="",All_Filters="Yes",$FE126="Hide")),FALSE,"")</f>
        <v/>
      </c>
      <c r="BD126" s="411"/>
      <c r="BE126" s="398" t="str">
        <f>IF(OR(AND(SP_Flag=1,BD126="",$C126=""),AND(SP_Flag=1,BD126="Y",$C126="",All_Filters="Yes",$FE126="Hide")),FALSE,"")</f>
        <v/>
      </c>
      <c r="BF126" s="411"/>
      <c r="BG126" s="398" t="str">
        <f>IF(OR(AND(FM_Flag=1,BF126="",$C126=""),AND(FM_Flag=1,BF126="Y",$C126="",All_Filters="Yes",$FE126="Hide")),FALSE,"")</f>
        <v/>
      </c>
      <c r="BH126" s="320"/>
      <c r="BI126" s="323"/>
      <c r="BJ126" s="323"/>
      <c r="BK126" s="323"/>
      <c r="BL126" s="323"/>
      <c r="BM126" s="323"/>
      <c r="BN126" s="323"/>
      <c r="BO126" s="323"/>
      <c r="BP126" s="323"/>
      <c r="BQ126" s="323"/>
      <c r="BR126" s="323"/>
      <c r="BS126" s="323"/>
      <c r="BT126" s="323"/>
      <c r="BU126" s="323"/>
      <c r="BV126" s="323"/>
      <c r="BW126" s="323"/>
      <c r="BX126" s="323"/>
      <c r="BY126" s="323"/>
      <c r="BZ126" s="323"/>
      <c r="CA126" s="323"/>
      <c r="CB126" s="323"/>
      <c r="CC126" s="323"/>
      <c r="CD126" s="323"/>
      <c r="CE126" s="323"/>
      <c r="CF126" s="323"/>
      <c r="CG126" s="323"/>
      <c r="CH126" s="323"/>
      <c r="CI126" s="323"/>
      <c r="CJ126" s="323"/>
      <c r="CK126" s="323"/>
      <c r="CL126" s="323"/>
      <c r="CM126" s="323"/>
      <c r="CN126" s="323"/>
      <c r="CO126" s="323"/>
      <c r="CP126" s="323"/>
      <c r="CQ126" s="323"/>
      <c r="CR126" s="323"/>
      <c r="CS126" s="323"/>
      <c r="CT126" s="323"/>
      <c r="CU126" s="323"/>
      <c r="CV126" s="323"/>
      <c r="CW126" s="323"/>
      <c r="CX126" s="323"/>
      <c r="CY126" s="323"/>
      <c r="CZ126" s="323"/>
      <c r="DA126" s="323"/>
      <c r="DB126" s="323"/>
      <c r="DC126" s="323"/>
      <c r="DD126" s="323"/>
      <c r="DE126" s="323"/>
      <c r="DF126" s="323"/>
      <c r="DG126" s="323"/>
      <c r="DH126" s="323"/>
      <c r="DI126" s="323"/>
      <c r="DJ126" s="323"/>
      <c r="DK126" s="323"/>
      <c r="DL126" s="323"/>
      <c r="DM126" s="323"/>
      <c r="DN126" s="323"/>
      <c r="DO126" s="323"/>
      <c r="DP126" s="323"/>
      <c r="DQ126" s="323"/>
      <c r="DR126" s="323"/>
      <c r="DS126" s="323"/>
      <c r="DT126" s="323"/>
      <c r="DU126" s="323"/>
      <c r="DV126" s="323"/>
      <c r="DW126" s="323"/>
      <c r="DX126" s="323"/>
      <c r="DY126" s="323"/>
      <c r="DZ126" s="323"/>
      <c r="EA126" s="323"/>
      <c r="EB126" s="323"/>
      <c r="EC126" s="323"/>
      <c r="ED126" s="323"/>
      <c r="EE126" s="323"/>
      <c r="EF126" s="323"/>
      <c r="EG126" s="323"/>
      <c r="EH126" s="323"/>
      <c r="EI126" s="323"/>
      <c r="EJ126" s="323"/>
      <c r="EK126" s="323"/>
      <c r="EL126" s="323"/>
      <c r="EM126" s="323"/>
      <c r="EN126" s="323"/>
      <c r="EO126" s="323"/>
      <c r="EP126" s="323"/>
      <c r="EQ126" s="323"/>
      <c r="ER126" s="323"/>
      <c r="ES126" s="323"/>
      <c r="ET126" s="323"/>
      <c r="EU126" s="323"/>
      <c r="EV126" s="323"/>
      <c r="EW126" s="323"/>
      <c r="EX126" s="323"/>
      <c r="EY126" s="323"/>
      <c r="EZ126" s="323"/>
      <c r="FA126" s="323"/>
      <c r="FB126" s="323"/>
      <c r="FC126" s="323"/>
      <c r="FD126" s="323"/>
      <c r="FE126" s="323"/>
      <c r="FF126" s="322"/>
      <c r="FG126" s="323"/>
      <c r="FH126" s="323"/>
      <c r="FI126" s="323"/>
      <c r="FJ126" s="323"/>
      <c r="FK126" s="323"/>
      <c r="FL126" s="323"/>
    </row>
    <row r="127" spans="1:168" ht="6" customHeight="1" x14ac:dyDescent="0.25">
      <c r="A127" s="326" t="s">
        <v>546</v>
      </c>
      <c r="C127" s="412"/>
      <c r="D127" s="413"/>
      <c r="E127" s="414"/>
      <c r="F127" s="415"/>
      <c r="G127" s="415"/>
      <c r="H127" s="415"/>
      <c r="I127" s="415"/>
      <c r="J127" s="416"/>
      <c r="K127" s="335"/>
      <c r="L127" s="417"/>
      <c r="M127" s="417"/>
      <c r="N127" s="417"/>
      <c r="O127" s="417"/>
      <c r="Q127" s="320"/>
      <c r="AE127" s="368"/>
      <c r="AF127" s="369"/>
      <c r="AG127" s="370" t="b">
        <f>AG126</f>
        <v>1</v>
      </c>
      <c r="AH127" s="370"/>
      <c r="AI127" s="395"/>
      <c r="AJ127" s="396"/>
      <c r="AK127" s="396"/>
      <c r="AL127" s="397"/>
      <c r="AM127" s="320"/>
      <c r="AN127" s="320"/>
      <c r="AO127" s="320"/>
      <c r="AP127" s="320"/>
      <c r="AQ127" s="320"/>
      <c r="AR127" s="320"/>
      <c r="AS127" s="320"/>
      <c r="AT127" s="398" t="str">
        <f t="shared" si="225"/>
        <v/>
      </c>
      <c r="AU127" s="319" t="str">
        <f t="shared" si="224"/>
        <v/>
      </c>
      <c r="AV127" s="399"/>
      <c r="AW127" s="398" t="str">
        <f>AW126</f>
        <v/>
      </c>
      <c r="AX127" s="399"/>
      <c r="AY127" s="398" t="str">
        <f>AY126</f>
        <v/>
      </c>
      <c r="AZ127" s="399"/>
      <c r="BA127" s="398" t="str">
        <f>BA126</f>
        <v/>
      </c>
      <c r="BB127" s="399"/>
      <c r="BC127" s="398" t="str">
        <f>BC126</f>
        <v/>
      </c>
      <c r="BD127" s="399"/>
      <c r="BE127" s="398" t="str">
        <f>BE126</f>
        <v/>
      </c>
      <c r="BF127" s="399"/>
      <c r="BG127" s="398" t="str">
        <f>BG126</f>
        <v/>
      </c>
      <c r="BH127" s="320"/>
      <c r="BI127" s="323"/>
      <c r="BJ127" s="323"/>
      <c r="BK127" s="323"/>
      <c r="BL127" s="323"/>
      <c r="BM127" s="323"/>
      <c r="BN127" s="323"/>
      <c r="BO127" s="323"/>
      <c r="BP127" s="323"/>
      <c r="BQ127" s="323"/>
      <c r="BR127" s="323"/>
      <c r="BS127" s="323"/>
      <c r="BT127" s="323"/>
      <c r="BU127" s="323"/>
      <c r="BV127" s="323"/>
      <c r="BW127" s="323"/>
      <c r="BX127" s="323"/>
      <c r="BY127" s="323"/>
      <c r="BZ127" s="323"/>
      <c r="CA127" s="323"/>
      <c r="CB127" s="323"/>
      <c r="CC127" s="323"/>
      <c r="CD127" s="323"/>
      <c r="CE127" s="323"/>
      <c r="CF127" s="323"/>
      <c r="CG127" s="323"/>
      <c r="CH127" s="323"/>
      <c r="CI127" s="323"/>
      <c r="CJ127" s="323"/>
      <c r="CK127" s="323"/>
      <c r="CL127" s="323"/>
      <c r="CM127" s="323"/>
      <c r="CN127" s="323"/>
      <c r="CO127" s="323"/>
      <c r="CP127" s="323"/>
      <c r="CQ127" s="323"/>
      <c r="CR127" s="323"/>
      <c r="CS127" s="323"/>
      <c r="CT127" s="323"/>
      <c r="CU127" s="323"/>
      <c r="CV127" s="323"/>
      <c r="CW127" s="323"/>
      <c r="CX127" s="323"/>
      <c r="CY127" s="323"/>
      <c r="CZ127" s="323"/>
      <c r="DA127" s="323"/>
      <c r="DB127" s="323"/>
      <c r="DC127" s="323"/>
      <c r="DD127" s="323"/>
      <c r="DE127" s="323"/>
      <c r="DF127" s="323"/>
      <c r="DG127" s="323"/>
      <c r="DH127" s="323"/>
      <c r="DI127" s="323"/>
      <c r="DJ127" s="323"/>
      <c r="DK127" s="323"/>
      <c r="DL127" s="323"/>
      <c r="DM127" s="323"/>
      <c r="DN127" s="323"/>
      <c r="DO127" s="323"/>
      <c r="DP127" s="323"/>
      <c r="DQ127" s="323"/>
      <c r="DR127" s="323"/>
      <c r="DS127" s="323"/>
      <c r="DT127" s="323"/>
      <c r="DU127" s="323"/>
      <c r="DV127" s="323"/>
      <c r="DW127" s="323"/>
      <c r="DX127" s="323"/>
      <c r="DY127" s="323"/>
      <c r="DZ127" s="323"/>
      <c r="EA127" s="323"/>
      <c r="EB127" s="323"/>
      <c r="EC127" s="323"/>
      <c r="ED127" s="323"/>
      <c r="EE127" s="323"/>
      <c r="EF127" s="323"/>
      <c r="EG127" s="323"/>
      <c r="EH127" s="323"/>
      <c r="EI127" s="323"/>
      <c r="EJ127" s="323"/>
      <c r="EK127" s="323"/>
      <c r="EL127" s="323"/>
      <c r="EM127" s="323"/>
      <c r="EN127" s="323"/>
      <c r="EO127" s="323"/>
      <c r="EP127" s="323"/>
      <c r="EQ127" s="323"/>
      <c r="ER127" s="323"/>
      <c r="ES127" s="323"/>
      <c r="ET127" s="323"/>
      <c r="EU127" s="323"/>
      <c r="EV127" s="323"/>
      <c r="EW127" s="323"/>
      <c r="EX127" s="323"/>
      <c r="EY127" s="323"/>
      <c r="EZ127" s="323"/>
      <c r="FA127" s="323"/>
      <c r="FB127" s="323"/>
      <c r="FC127" s="323"/>
      <c r="FD127" s="323"/>
      <c r="FE127" s="323"/>
      <c r="FF127" s="322"/>
      <c r="FG127" s="323"/>
      <c r="FH127" s="323"/>
      <c r="FI127" s="323"/>
      <c r="FJ127" s="323"/>
      <c r="FK127" s="323"/>
      <c r="FL127" s="323"/>
    </row>
    <row r="128" spans="1:168" ht="6" customHeight="1" x14ac:dyDescent="0.25">
      <c r="A128" s="326" t="s">
        <v>546</v>
      </c>
      <c r="C128" s="389"/>
      <c r="D128" s="325"/>
      <c r="E128" s="390"/>
      <c r="F128" s="362"/>
      <c r="G128" s="418"/>
      <c r="H128" s="419"/>
      <c r="I128" s="340"/>
      <c r="J128" s="392"/>
      <c r="K128" s="340"/>
      <c r="L128" s="393"/>
      <c r="M128" s="393"/>
      <c r="N128" s="393"/>
      <c r="O128" s="393"/>
      <c r="Q128" s="320"/>
      <c r="AE128" s="368"/>
      <c r="AF128" s="369"/>
      <c r="AG128" s="394" t="b">
        <f>AG129</f>
        <v>1</v>
      </c>
      <c r="AH128" s="394"/>
      <c r="AI128" s="395"/>
      <c r="AJ128" s="396"/>
      <c r="AK128" s="396"/>
      <c r="AL128" s="397"/>
      <c r="AM128" s="320"/>
      <c r="AN128" s="320"/>
      <c r="AO128" s="320"/>
      <c r="AP128" s="320"/>
      <c r="AQ128" s="320"/>
      <c r="AR128" s="320"/>
      <c r="AS128" s="320"/>
      <c r="AT128" s="398" t="str">
        <f t="shared" si="225"/>
        <v/>
      </c>
      <c r="AU128" s="319" t="str">
        <f t="shared" si="224"/>
        <v/>
      </c>
      <c r="AV128" s="399"/>
      <c r="AW128" s="398" t="str">
        <f ca="1">AW129</f>
        <v/>
      </c>
      <c r="AX128" s="399"/>
      <c r="AY128" s="398" t="str">
        <f ca="1">AY129</f>
        <v/>
      </c>
      <c r="AZ128" s="399"/>
      <c r="BA128" s="398" t="str">
        <f ca="1">BA129</f>
        <v/>
      </c>
      <c r="BB128" s="399"/>
      <c r="BC128" s="398" t="str">
        <f ca="1">BC129</f>
        <v/>
      </c>
      <c r="BD128" s="399"/>
      <c r="BE128" s="398" t="str">
        <f ca="1">BE129</f>
        <v/>
      </c>
      <c r="BF128" s="399"/>
      <c r="BG128" s="398" t="str">
        <f ca="1">BG129</f>
        <v/>
      </c>
      <c r="BH128" s="320"/>
      <c r="FE128" s="341" t="str">
        <f ca="1">FE129</f>
        <v>Hide</v>
      </c>
      <c r="FF128" s="322"/>
      <c r="FG128" s="323"/>
      <c r="FH128" s="323"/>
      <c r="FI128" s="323"/>
      <c r="FJ128" s="323"/>
      <c r="FK128" s="323"/>
      <c r="FL128" s="323"/>
    </row>
    <row r="129" spans="1:168" ht="15" x14ac:dyDescent="0.25">
      <c r="A129" s="326" t="s">
        <v>546</v>
      </c>
      <c r="C129" s="400" t="s">
        <v>558</v>
      </c>
      <c r="D129" s="420" t="str">
        <f>"6." &amp; AI129</f>
        <v>6.29</v>
      </c>
      <c r="E129" s="402" t="s">
        <v>889</v>
      </c>
      <c r="F129" s="422"/>
      <c r="G129" s="423" t="s">
        <v>203</v>
      </c>
      <c r="H129" s="424"/>
      <c r="I129" s="425" t="s">
        <v>216</v>
      </c>
      <c r="J129" s="426"/>
      <c r="K129" s="340"/>
      <c r="L129" s="405"/>
      <c r="M129" s="405"/>
      <c r="N129" s="405"/>
      <c r="O129" s="405"/>
      <c r="Q129" s="320"/>
      <c r="R129" s="406"/>
      <c r="S129" s="406"/>
      <c r="T129" s="406"/>
      <c r="U129" s="406"/>
      <c r="AE129" s="368" t="b">
        <f>IF(F129=CHAR(80),TRUE,FALSE)</f>
        <v>0</v>
      </c>
      <c r="AF129" s="369" t="b">
        <f>IF(H129=CHAR(80),TRUE,FALSE)</f>
        <v>0</v>
      </c>
      <c r="AG129" s="370" t="b">
        <f>IF(OR(C129=CHAR(80),C129="."),TRUE,FALSE)</f>
        <v>1</v>
      </c>
      <c r="AH129" s="407">
        <v>0</v>
      </c>
      <c r="AI129" s="408">
        <v>29</v>
      </c>
      <c r="AJ129" s="409"/>
      <c r="AK129" s="409" t="b">
        <v>1</v>
      </c>
      <c r="AL129" s="410"/>
      <c r="AM129" s="320"/>
      <c r="AN129" s="320"/>
      <c r="AO129" s="320"/>
      <c r="AP129" s="320"/>
      <c r="AQ129" s="320"/>
      <c r="AR129" s="320"/>
      <c r="AS129" s="320"/>
      <c r="AT129" s="398" t="str">
        <f t="shared" si="225"/>
        <v/>
      </c>
      <c r="AU129" s="319" t="str">
        <f t="shared" si="224"/>
        <v>6.29</v>
      </c>
      <c r="AV129" s="411"/>
      <c r="AW129" s="398" t="str">
        <f ca="1">IF(OR(AND(Setup_Flag=1,AV129="",$C129=""),AND(Setup_Flag=1,AV129="Y",$C129="",All_Filters="Yes",$FE129="Hide")),FALSE,"")</f>
        <v/>
      </c>
      <c r="AX129" s="411"/>
      <c r="AY129" s="398" t="str">
        <f ca="1">IF(OR(AND(MR2_Flag=1,AX129="",$C129=""),AND(MR2_Flag=1,AX129="Y",$C129="",All_Filters="Yes",$FE129="Hide")),FALSE,"")</f>
        <v/>
      </c>
      <c r="AZ129" s="411"/>
      <c r="BA129" s="398" t="str">
        <f ca="1">IF(OR(AND(DP_Flag=1,AZ129="",$C129=""),AND(DP_Flag=1,AZ129="Y",$C129="",All_Filters="Yes",$FE129="Hide")),FALSE,"")</f>
        <v/>
      </c>
      <c r="BB129" s="411"/>
      <c r="BC129" s="398" t="str">
        <f ca="1">IF(OR(AND(SS_Flag=1,BB129="",$C129=""),AND(SS_Flag=1,BB129="Y",$C129="",All_Filters="Yes",$FE129="Hide")),FALSE,"")</f>
        <v/>
      </c>
      <c r="BD129" s="411"/>
      <c r="BE129" s="398" t="str">
        <f ca="1">IF(OR(AND(SP_Flag=1,BD129="",$C129=""),AND(SP_Flag=1,BD129="Y",$C129="",All_Filters="Yes",$FE129="Hide")),FALSE,"")</f>
        <v/>
      </c>
      <c r="BF129" s="411"/>
      <c r="BG129" s="398" t="str">
        <f ca="1">IF(OR(AND(FM_Flag=1,BF129="",$C129=""),AND(FM_Flag=1,BF129="Y",$C129="",All_Filters="Yes",$FE129="Hide")),FALSE,"")</f>
        <v/>
      </c>
      <c r="BH129" s="320"/>
      <c r="BI129" s="268"/>
      <c r="BJ129" s="427" t="s">
        <v>675</v>
      </c>
      <c r="BK129" s="427" t="s">
        <v>675</v>
      </c>
      <c r="BL129" s="427" t="s">
        <v>675</v>
      </c>
      <c r="BM129" s="427" t="s">
        <v>675</v>
      </c>
      <c r="BN129" s="427" t="s">
        <v>675</v>
      </c>
      <c r="BO129" s="427" t="s">
        <v>675</v>
      </c>
      <c r="BP129" s="428" t="str">
        <f ca="1">IF(OR(BI$16=0,BR$16&lt;&gt;0),"",IF(OFFSET(BI129,0,BI$16)="Y",1,IF(OFFSET(BI129,0,BI$16)="N",0,"")))</f>
        <v/>
      </c>
      <c r="BQ129" s="337"/>
      <c r="BR129" s="268"/>
      <c r="BS129" s="429" t="e">
        <v>#N/A</v>
      </c>
      <c r="BT129" s="429" t="e">
        <v>#N/A</v>
      </c>
      <c r="BU129" s="429" t="e">
        <v>#N/A</v>
      </c>
      <c r="BV129" s="429" t="e">
        <v>#N/A</v>
      </c>
      <c r="BW129" s="429" t="e">
        <v>#N/A</v>
      </c>
      <c r="BX129" s="429" t="e">
        <v>#N/A</v>
      </c>
      <c r="BY129" s="429" t="e">
        <v>#N/A</v>
      </c>
      <c r="BZ129" s="429" t="e">
        <v>#N/A</v>
      </c>
      <c r="CA129" s="429" t="e">
        <v>#N/A</v>
      </c>
      <c r="CB129" s="429" t="e">
        <v>#N/A</v>
      </c>
      <c r="CC129" s="429" t="e">
        <v>#N/A</v>
      </c>
      <c r="CD129" s="429" t="e">
        <v>#N/A</v>
      </c>
      <c r="CE129" s="429" t="e">
        <v>#N/A</v>
      </c>
      <c r="CF129" s="429" t="e">
        <v>#N/A</v>
      </c>
      <c r="CG129" s="429" t="e">
        <v>#N/A</v>
      </c>
      <c r="CH129" s="429" t="e">
        <v>#N/A</v>
      </c>
      <c r="CI129" s="429" t="e">
        <v>#N/A</v>
      </c>
      <c r="CJ129" s="429" t="e">
        <v>#N/A</v>
      </c>
      <c r="CK129" s="429" t="e">
        <v>#N/A</v>
      </c>
      <c r="CL129" s="428" t="str">
        <f ca="1">IF(BR$16=0,"",IF(OFFSET(BR129,0,BR$16)="Y",1,IF(OFFSET(BR129,0,BR$16)="N",0,"")))</f>
        <v/>
      </c>
      <c r="CM129" s="337"/>
      <c r="CN129" s="268"/>
      <c r="CO129" s="429" t="e">
        <v>#N/A</v>
      </c>
      <c r="CP129" s="429" t="e">
        <v>#N/A</v>
      </c>
      <c r="CQ129" s="429" t="e">
        <v>#N/A</v>
      </c>
      <c r="CR129" s="429" t="e">
        <v>#N/A</v>
      </c>
      <c r="CS129" s="427" t="s">
        <v>675</v>
      </c>
      <c r="CT129" s="428" t="str">
        <f ca="1">IF(OR(CN$16=0,CV$16&lt;&gt;0),"",IF(CV$16=1,0,IF(OFFSET(CN129,0,CN$16)="Y",1,IF(OFFSET(CN129,0,CN$16)="N",0,""))))</f>
        <v/>
      </c>
      <c r="CV129" s="268"/>
      <c r="CW129" s="429" t="e">
        <v>#N/A</v>
      </c>
      <c r="CX129" s="429" t="e">
        <v>#N/A</v>
      </c>
      <c r="CY129" s="429" t="e">
        <v>#N/A</v>
      </c>
      <c r="CZ129" s="429" t="e">
        <v>#N/A</v>
      </c>
      <c r="DA129" s="429" t="e">
        <v>#N/A</v>
      </c>
      <c r="DB129" s="429" t="e">
        <v>#N/A</v>
      </c>
      <c r="DC129" s="429" t="e">
        <v>#N/A</v>
      </c>
      <c r="DD129" s="429" t="e">
        <v>#N/A</v>
      </c>
      <c r="DE129" s="429" t="e">
        <v>#N/A</v>
      </c>
      <c r="DF129" s="428" t="str">
        <f>IF(CV$16=0,"",IF(OR(AND(CW$16=1,CW129="Y"),AND(CX$16=1,CX129="Y"),AND(CY$16=1,CY129="Y"),AND(CZ$16=1,CZ129="Y"),AND(DA$16=1,DA129="Y"),AND(DB$16=1,DB129="Y"),AND(DC$16=1,DC129="Y"),AND(DD$16=1,DD129="Y"),AND(DE$16=1,DE129="Y")),1,IF(OR(AND(CW$16=1,CW129="N"),AND(CX$16=1,CX129="N"),AND(CY$16=1,CY129="N"),AND(CZ$16=1,CZ129="N"),AND(DA$16=1,DA129="N"),AND(DB$16=1,DB129="N"),AND(DC$16=1,DC129="N"),AND(DD$16=1,DD129="N"),AND(DE$16=1,DE129="N")),0,"")))</f>
        <v/>
      </c>
      <c r="DH129" s="268"/>
      <c r="DI129" s="429" t="e">
        <v>#N/A</v>
      </c>
      <c r="DJ129" s="429" t="e">
        <v>#N/A</v>
      </c>
      <c r="DK129" s="428" t="str">
        <f ca="1">IF(DH$16=0,"",IF(OFFSET(DH129,0,DH$16)="Y",1,IF(OFFSET(DH129,0,DH$16)="N",0,"")))</f>
        <v/>
      </c>
      <c r="DM129" s="268"/>
      <c r="DN129" s="429" t="e">
        <v>#N/A</v>
      </c>
      <c r="DO129" s="429" t="e">
        <v>#N/A</v>
      </c>
      <c r="DP129" s="428" t="str">
        <f ca="1">IF(DM$16=0,"",IF(OFFSET(DM129,0,DM$16)="Y",1,IF(OFFSET(DM129,0,DM$16)="N",0,"")))</f>
        <v/>
      </c>
      <c r="DR129" s="268"/>
      <c r="DS129" s="430" t="e">
        <v>#N/A</v>
      </c>
      <c r="DT129" s="431"/>
      <c r="DU129" s="428" t="str">
        <f ca="1">IF(DR$16=0,"",IF(AND(OFFSET(DR129,0,1)="Y",DS$16="Yes"),1,IF(OFFSET(DR129,0,1)="N",1,0)))</f>
        <v/>
      </c>
      <c r="DW129" s="268"/>
      <c r="DX129" s="430" t="e">
        <v>#N/A</v>
      </c>
      <c r="DY129" s="431"/>
      <c r="DZ129" s="428" t="str">
        <f ca="1">IF(DW$16=0,"",IF(AND(OFFSET(DW129,0,1)="Y",DX$16="Yes"),1,IF(OFFSET(DW129,0,1)="N",1,0)))</f>
        <v/>
      </c>
      <c r="EB129" s="268"/>
      <c r="EC129" s="430" t="e">
        <v>#N/A</v>
      </c>
      <c r="ED129" s="431"/>
      <c r="EE129" s="428" t="str">
        <f ca="1">IF(EB$16=0,"",IF(AND(OFFSET(EB129,0,1)="Y",EC$16="Yes"),1,IF(OFFSET(EB129,0,1)="N",1,0)))</f>
        <v/>
      </c>
      <c r="EG129" s="268"/>
      <c r="EH129" s="430" t="e">
        <v>#N/A</v>
      </c>
      <c r="EI129" s="431"/>
      <c r="EJ129" s="428" t="str">
        <f ca="1">IF(EG$16=0,"",IF(AND(OFFSET(EG129,0,1)="Y",EH$16="Yes"),1,IF(OFFSET(EG129,0,1)="N",1,0)))</f>
        <v/>
      </c>
      <c r="EL129" s="268"/>
      <c r="EM129" s="430" t="e">
        <v>#N/A</v>
      </c>
      <c r="EN129" s="431"/>
      <c r="EO129" s="428" t="str">
        <f ca="1">IF(EL$16=0,"",IF(AND(OFFSET(EL129,0,1)="Y",EM$16="Yes"),1,IF(OFFSET(EL129,0,1)="N",1,0)))</f>
        <v/>
      </c>
      <c r="EP129" s="271"/>
      <c r="EQ129" s="516" t="str">
        <f ca="1">BP129</f>
        <v/>
      </c>
      <c r="ER129" s="516" t="str">
        <f t="shared" ref="ER129" ca="1" si="395">CL129</f>
        <v/>
      </c>
      <c r="ES129" s="516" t="str">
        <f t="shared" ref="ES129" ca="1" si="396">CT129</f>
        <v/>
      </c>
      <c r="ET129" s="516" t="str">
        <f t="shared" ref="ET129" si="397">DF129</f>
        <v/>
      </c>
      <c r="EU129" s="516" t="str">
        <f t="shared" ref="EU129" ca="1" si="398">DK129</f>
        <v/>
      </c>
      <c r="EV129" s="516" t="str">
        <f t="shared" ref="EV129" ca="1" si="399">DP129</f>
        <v/>
      </c>
      <c r="EW129" s="516" t="str">
        <f t="shared" ref="EW129" ca="1" si="400">DU129</f>
        <v/>
      </c>
      <c r="EX129" s="516" t="str">
        <f t="shared" ref="EX129" ca="1" si="401">DZ129</f>
        <v/>
      </c>
      <c r="EY129" s="516" t="str">
        <f t="shared" ref="EY129" ca="1" si="402">EE129</f>
        <v/>
      </c>
      <c r="EZ129" s="516" t="str">
        <f t="shared" ref="EZ129" ca="1" si="403">EJ129</f>
        <v/>
      </c>
      <c r="FA129" s="516" t="str">
        <f t="shared" ref="FA129" ca="1" si="404">EO129</f>
        <v/>
      </c>
      <c r="FC129" s="516">
        <f t="shared" ref="FC129" ca="1" si="405">COUNTA(EQ129:FA129)-COUNTBLANK(EQ129:FA129)</f>
        <v>0</v>
      </c>
      <c r="FD129" s="280">
        <f t="shared" ref="FD129" ca="1" si="406">SUM(EQ129:FA129)</f>
        <v>0</v>
      </c>
      <c r="FE129" s="280" t="str">
        <f t="shared" ref="FE129" ca="1" si="407">IF(AND(FC129=FD129,FD129&gt;0),"Show","Hide")</f>
        <v>Hide</v>
      </c>
      <c r="FF129" s="322"/>
      <c r="FG129" s="323"/>
      <c r="FH129" s="323"/>
      <c r="FI129" s="323"/>
      <c r="FJ129" s="323"/>
      <c r="FK129" s="323"/>
      <c r="FL129" s="323"/>
    </row>
    <row r="130" spans="1:168" ht="6" customHeight="1" x14ac:dyDescent="0.25">
      <c r="A130" s="326" t="s">
        <v>546</v>
      </c>
      <c r="C130" s="412"/>
      <c r="D130" s="413"/>
      <c r="E130" s="414"/>
      <c r="F130" s="432"/>
      <c r="G130" s="433"/>
      <c r="H130" s="434"/>
      <c r="I130" s="335"/>
      <c r="J130" s="416"/>
      <c r="K130" s="335"/>
      <c r="L130" s="417"/>
      <c r="M130" s="417"/>
      <c r="N130" s="417"/>
      <c r="O130" s="417"/>
      <c r="Q130" s="320"/>
      <c r="AE130" s="368"/>
      <c r="AF130" s="369"/>
      <c r="AG130" s="370" t="b">
        <f>AG129</f>
        <v>1</v>
      </c>
      <c r="AH130" s="370"/>
      <c r="AI130" s="395"/>
      <c r="AJ130" s="396"/>
      <c r="AK130" s="396"/>
      <c r="AL130" s="397"/>
      <c r="AM130" s="320"/>
      <c r="AN130" s="320"/>
      <c r="AO130" s="320"/>
      <c r="AP130" s="320"/>
      <c r="AQ130" s="320"/>
      <c r="AR130" s="320"/>
      <c r="AS130" s="320"/>
      <c r="AT130" s="398" t="str">
        <f t="shared" si="225"/>
        <v/>
      </c>
      <c r="AU130" s="319" t="str">
        <f t="shared" si="224"/>
        <v/>
      </c>
      <c r="AV130" s="399"/>
      <c r="AW130" s="398" t="str">
        <f ca="1">AW129</f>
        <v/>
      </c>
      <c r="AX130" s="399"/>
      <c r="AY130" s="398" t="str">
        <f ca="1">AY129</f>
        <v/>
      </c>
      <c r="AZ130" s="399"/>
      <c r="BA130" s="398" t="str">
        <f ca="1">BA129</f>
        <v/>
      </c>
      <c r="BB130" s="399"/>
      <c r="BC130" s="398" t="str">
        <f ca="1">BC129</f>
        <v/>
      </c>
      <c r="BD130" s="399"/>
      <c r="BE130" s="398" t="str">
        <f ca="1">BE129</f>
        <v/>
      </c>
      <c r="BF130" s="399"/>
      <c r="BG130" s="398" t="str">
        <f ca="1">BG129</f>
        <v/>
      </c>
      <c r="BH130" s="320"/>
      <c r="FE130" s="341" t="str">
        <f ca="1">FE129</f>
        <v>Hide</v>
      </c>
      <c r="FF130" s="322"/>
      <c r="FG130" s="323"/>
      <c r="FH130" s="323"/>
      <c r="FI130" s="323"/>
      <c r="FJ130" s="323"/>
      <c r="FK130" s="323"/>
      <c r="FL130" s="323"/>
    </row>
    <row r="131" spans="1:168" ht="6" customHeight="1" x14ac:dyDescent="0.25">
      <c r="A131" s="326" t="s">
        <v>546</v>
      </c>
      <c r="C131" s="389"/>
      <c r="D131" s="325"/>
      <c r="E131" s="390"/>
      <c r="F131" s="362"/>
      <c r="G131" s="418"/>
      <c r="H131" s="419"/>
      <c r="I131" s="340"/>
      <c r="J131" s="392"/>
      <c r="K131" s="340"/>
      <c r="L131" s="393"/>
      <c r="M131" s="393"/>
      <c r="N131" s="393"/>
      <c r="O131" s="393"/>
      <c r="Q131" s="320"/>
      <c r="AE131" s="368"/>
      <c r="AF131" s="369"/>
      <c r="AG131" s="394" t="b">
        <f>AG132</f>
        <v>1</v>
      </c>
      <c r="AH131" s="394"/>
      <c r="AI131" s="395"/>
      <c r="AJ131" s="396"/>
      <c r="AK131" s="396"/>
      <c r="AL131" s="397"/>
      <c r="AM131" s="320"/>
      <c r="AN131" s="320"/>
      <c r="AO131" s="320"/>
      <c r="AP131" s="320"/>
      <c r="AQ131" s="320"/>
      <c r="AR131" s="320"/>
      <c r="AS131" s="320"/>
      <c r="AT131" s="398" t="str">
        <f t="shared" si="225"/>
        <v/>
      </c>
      <c r="AU131" s="319" t="str">
        <f t="shared" si="224"/>
        <v/>
      </c>
      <c r="AV131" s="399"/>
      <c r="AW131" s="398" t="str">
        <f ca="1">AW132</f>
        <v/>
      </c>
      <c r="AX131" s="399"/>
      <c r="AY131" s="398" t="str">
        <f ca="1">AY132</f>
        <v/>
      </c>
      <c r="AZ131" s="399"/>
      <c r="BA131" s="398" t="str">
        <f ca="1">BA132</f>
        <v/>
      </c>
      <c r="BB131" s="399"/>
      <c r="BC131" s="398" t="str">
        <f ca="1">BC132</f>
        <v/>
      </c>
      <c r="BD131" s="399"/>
      <c r="BE131" s="398" t="str">
        <f ca="1">BE132</f>
        <v/>
      </c>
      <c r="BF131" s="399"/>
      <c r="BG131" s="398" t="str">
        <f ca="1">BG132</f>
        <v/>
      </c>
      <c r="BH131" s="320"/>
      <c r="FE131" s="341" t="str">
        <f ca="1">FE132</f>
        <v>Hide</v>
      </c>
      <c r="FF131" s="322"/>
      <c r="FG131" s="323"/>
      <c r="FH131" s="323"/>
      <c r="FI131" s="323"/>
      <c r="FJ131" s="323"/>
      <c r="FK131" s="323"/>
      <c r="FL131" s="323"/>
    </row>
    <row r="132" spans="1:168" ht="26.4" x14ac:dyDescent="0.25">
      <c r="A132" s="326" t="s">
        <v>546</v>
      </c>
      <c r="C132" s="400" t="s">
        <v>558</v>
      </c>
      <c r="D132" s="435" t="str">
        <f>D129&amp;".1"</f>
        <v>6.29.1</v>
      </c>
      <c r="E132" s="436" t="s">
        <v>890</v>
      </c>
      <c r="F132" s="422"/>
      <c r="G132" s="423" t="s">
        <v>203</v>
      </c>
      <c r="H132" s="424"/>
      <c r="I132" s="425" t="s">
        <v>216</v>
      </c>
      <c r="J132" s="426"/>
      <c r="K132" s="340"/>
      <c r="L132" s="405"/>
      <c r="M132" s="405"/>
      <c r="N132" s="405"/>
      <c r="O132" s="405"/>
      <c r="Q132" s="320"/>
      <c r="R132" s="406"/>
      <c r="S132" s="406"/>
      <c r="T132" s="406"/>
      <c r="U132" s="406"/>
      <c r="AE132" s="368" t="b">
        <f>IF(F132=CHAR(80),TRUE,FALSE)</f>
        <v>0</v>
      </c>
      <c r="AF132" s="369" t="b">
        <f>IF(H132=CHAR(80),TRUE,FALSE)</f>
        <v>0</v>
      </c>
      <c r="AG132" s="370" t="b">
        <f>IF(OR(C132=CHAR(80),C132="."),TRUE,FALSE)</f>
        <v>1</v>
      </c>
      <c r="AH132" s="407">
        <v>0</v>
      </c>
      <c r="AI132" s="408" t="s">
        <v>711</v>
      </c>
      <c r="AJ132" s="409"/>
      <c r="AK132" s="409"/>
      <c r="AL132" s="410" t="b">
        <v>1</v>
      </c>
      <c r="AM132" s="320"/>
      <c r="AN132" s="320"/>
      <c r="AO132" s="320"/>
      <c r="AP132" s="320"/>
      <c r="AQ132" s="320"/>
      <c r="AR132" s="320"/>
      <c r="AS132" s="320"/>
      <c r="AT132" s="398" t="str">
        <f t="shared" si="225"/>
        <v/>
      </c>
      <c r="AU132" s="319" t="str">
        <f t="shared" si="224"/>
        <v>6.29.1</v>
      </c>
      <c r="AV132" s="411"/>
      <c r="AW132" s="398" t="str">
        <f ca="1">IF(OR(AND(Setup_Flag=1,AV132="",$C132=""),AND(Setup_Flag=1,AV132="Y",$C132="",All_Filters="Yes",$FE132="Hide")),FALSE,"")</f>
        <v/>
      </c>
      <c r="AX132" s="411"/>
      <c r="AY132" s="398" t="str">
        <f ca="1">IF(OR(AND(MR2_Flag=1,AX132="",$C132=""),AND(MR2_Flag=1,AX132="Y",$C132="",All_Filters="Yes",$FE132="Hide")),FALSE,"")</f>
        <v/>
      </c>
      <c r="AZ132" s="411"/>
      <c r="BA132" s="398" t="str">
        <f ca="1">IF(OR(AND(DP_Flag=1,AZ132="",$C132=""),AND(DP_Flag=1,AZ132="Y",$C132="",All_Filters="Yes",$FE132="Hide")),FALSE,"")</f>
        <v/>
      </c>
      <c r="BB132" s="411"/>
      <c r="BC132" s="398" t="str">
        <f ca="1">IF(OR(AND(SS_Flag=1,BB132="",$C132=""),AND(SS_Flag=1,BB132="Y",$C132="",All_Filters="Yes",$FE132="Hide")),FALSE,"")</f>
        <v/>
      </c>
      <c r="BD132" s="411"/>
      <c r="BE132" s="398" t="str">
        <f ca="1">IF(OR(AND(SP_Flag=1,BD132="",$C132=""),AND(SP_Flag=1,BD132="Y",$C132="",All_Filters="Yes",$FE132="Hide")),FALSE,"")</f>
        <v/>
      </c>
      <c r="BF132" s="411"/>
      <c r="BG132" s="398" t="str">
        <f ca="1">IF(OR(AND(FM_Flag=1,BF132="",$C132=""),AND(FM_Flag=1,BF132="Y",$C132="",All_Filters="Yes",$FE132="Hide")),FALSE,"")</f>
        <v/>
      </c>
      <c r="BH132" s="320"/>
      <c r="BI132" s="268"/>
      <c r="BJ132" s="427" t="s">
        <v>675</v>
      </c>
      <c r="BK132" s="427" t="s">
        <v>675</v>
      </c>
      <c r="BL132" s="427" t="s">
        <v>675</v>
      </c>
      <c r="BM132" s="427" t="s">
        <v>675</v>
      </c>
      <c r="BN132" s="427" t="s">
        <v>675</v>
      </c>
      <c r="BO132" s="427" t="s">
        <v>675</v>
      </c>
      <c r="BP132" s="428" t="str">
        <f ca="1">IF(OR(BI$16=0,BR$16&lt;&gt;0),"",IF(OFFSET(BI132,0,BI$16)="Y",1,IF(OFFSET(BI132,0,BI$16)="N",0,"")))</f>
        <v/>
      </c>
      <c r="BQ132" s="337"/>
      <c r="BR132" s="268"/>
      <c r="BS132" s="429" t="e">
        <v>#N/A</v>
      </c>
      <c r="BT132" s="429" t="e">
        <v>#N/A</v>
      </c>
      <c r="BU132" s="429" t="e">
        <v>#N/A</v>
      </c>
      <c r="BV132" s="429" t="e">
        <v>#N/A</v>
      </c>
      <c r="BW132" s="429" t="e">
        <v>#N/A</v>
      </c>
      <c r="BX132" s="429" t="e">
        <v>#N/A</v>
      </c>
      <c r="BY132" s="429" t="e">
        <v>#N/A</v>
      </c>
      <c r="BZ132" s="429" t="e">
        <v>#N/A</v>
      </c>
      <c r="CA132" s="429" t="e">
        <v>#N/A</v>
      </c>
      <c r="CB132" s="429" t="e">
        <v>#N/A</v>
      </c>
      <c r="CC132" s="429" t="e">
        <v>#N/A</v>
      </c>
      <c r="CD132" s="429" t="e">
        <v>#N/A</v>
      </c>
      <c r="CE132" s="429" t="e">
        <v>#N/A</v>
      </c>
      <c r="CF132" s="429" t="e">
        <v>#N/A</v>
      </c>
      <c r="CG132" s="429" t="e">
        <v>#N/A</v>
      </c>
      <c r="CH132" s="429" t="e">
        <v>#N/A</v>
      </c>
      <c r="CI132" s="429" t="e">
        <v>#N/A</v>
      </c>
      <c r="CJ132" s="429" t="e">
        <v>#N/A</v>
      </c>
      <c r="CK132" s="429" t="e">
        <v>#N/A</v>
      </c>
      <c r="CL132" s="428" t="str">
        <f ca="1">IF(BR$16=0,"",IF(OFFSET(BR132,0,BR$16)="Y",1,IF(OFFSET(BR132,0,BR$16)="N",0,"")))</f>
        <v/>
      </c>
      <c r="CM132" s="337"/>
      <c r="CN132" s="268"/>
      <c r="CO132" s="429" t="e">
        <v>#N/A</v>
      </c>
      <c r="CP132" s="429" t="e">
        <v>#N/A</v>
      </c>
      <c r="CQ132" s="429" t="e">
        <v>#N/A</v>
      </c>
      <c r="CR132" s="429" t="e">
        <v>#N/A</v>
      </c>
      <c r="CS132" s="427" t="s">
        <v>675</v>
      </c>
      <c r="CT132" s="428" t="str">
        <f ca="1">IF(OR(CN$16=0,CV$16&lt;&gt;0),"",IF(CV$16=1,0,IF(OFFSET(CN132,0,CN$16)="Y",1,IF(OFFSET(CN132,0,CN$16)="N",0,""))))</f>
        <v/>
      </c>
      <c r="CV132" s="268"/>
      <c r="CW132" s="429" t="e">
        <v>#N/A</v>
      </c>
      <c r="CX132" s="429" t="e">
        <v>#N/A</v>
      </c>
      <c r="CY132" s="429" t="e">
        <v>#N/A</v>
      </c>
      <c r="CZ132" s="429" t="e">
        <v>#N/A</v>
      </c>
      <c r="DA132" s="429" t="e">
        <v>#N/A</v>
      </c>
      <c r="DB132" s="429" t="e">
        <v>#N/A</v>
      </c>
      <c r="DC132" s="429" t="e">
        <v>#N/A</v>
      </c>
      <c r="DD132" s="429" t="e">
        <v>#N/A</v>
      </c>
      <c r="DE132" s="429" t="e">
        <v>#N/A</v>
      </c>
      <c r="DF132" s="428" t="str">
        <f>IF(CV$16=0,"",IF(OR(AND(CW$16=1,CW132="Y"),AND(CX$16=1,CX132="Y"),AND(CY$16=1,CY132="Y"),AND(CZ$16=1,CZ132="Y"),AND(DA$16=1,DA132="Y"),AND(DB$16=1,DB132="Y"),AND(DC$16=1,DC132="Y"),AND(DD$16=1,DD132="Y"),AND(DE$16=1,DE132="Y")),1,IF(OR(AND(CW$16=1,CW132="N"),AND(CX$16=1,CX132="N"),AND(CY$16=1,CY132="N"),AND(CZ$16=1,CZ132="N"),AND(DA$16=1,DA132="N"),AND(DB$16=1,DB132="N"),AND(DC$16=1,DC132="N"),AND(DD$16=1,DD132="N"),AND(DE$16=1,DE132="N")),0,"")))</f>
        <v/>
      </c>
      <c r="DH132" s="268"/>
      <c r="DI132" s="429" t="e">
        <v>#N/A</v>
      </c>
      <c r="DJ132" s="429" t="e">
        <v>#N/A</v>
      </c>
      <c r="DK132" s="428" t="str">
        <f ca="1">IF(DH$16=0,"",IF(OFFSET(DH132,0,DH$16)="Y",1,IF(OFFSET(DH132,0,DH$16)="N",0,"")))</f>
        <v/>
      </c>
      <c r="DM132" s="268"/>
      <c r="DN132" s="429" t="e">
        <v>#N/A</v>
      </c>
      <c r="DO132" s="429" t="e">
        <v>#N/A</v>
      </c>
      <c r="DP132" s="428" t="str">
        <f ca="1">IF(DM$16=0,"",IF(OFFSET(DM132,0,DM$16)="Y",1,IF(OFFSET(DM132,0,DM$16)="N",0,"")))</f>
        <v/>
      </c>
      <c r="DR132" s="268"/>
      <c r="DS132" s="430" t="e">
        <v>#N/A</v>
      </c>
      <c r="DT132" s="431"/>
      <c r="DU132" s="428" t="str">
        <f ca="1">IF(DR$16=0,"",IF(AND(OFFSET(DR132,0,1)="Y",DS$16="Yes"),1,IF(OFFSET(DR132,0,1)="N",1,0)))</f>
        <v/>
      </c>
      <c r="DW132" s="268"/>
      <c r="DX132" s="430" t="e">
        <v>#N/A</v>
      </c>
      <c r="DY132" s="431"/>
      <c r="DZ132" s="428" t="str">
        <f ca="1">IF(DW$16=0,"",IF(AND(OFFSET(DW132,0,1)="Y",DX$16="Yes"),1,IF(OFFSET(DW132,0,1)="N",1,0)))</f>
        <v/>
      </c>
      <c r="EB132" s="268"/>
      <c r="EC132" s="430" t="e">
        <v>#N/A</v>
      </c>
      <c r="ED132" s="431"/>
      <c r="EE132" s="428" t="str">
        <f ca="1">IF(EB$16=0,"",IF(AND(OFFSET(EB132,0,1)="Y",EC$16="Yes"),1,IF(OFFSET(EB132,0,1)="N",1,0)))</f>
        <v/>
      </c>
      <c r="EG132" s="268"/>
      <c r="EH132" s="430" t="e">
        <v>#N/A</v>
      </c>
      <c r="EI132" s="431"/>
      <c r="EJ132" s="428" t="str">
        <f ca="1">IF(EG$16=0,"",IF(AND(OFFSET(EG132,0,1)="Y",EH$16="Yes"),1,IF(OFFSET(EG132,0,1)="N",1,0)))</f>
        <v/>
      </c>
      <c r="EL132" s="268"/>
      <c r="EM132" s="430" t="e">
        <v>#N/A</v>
      </c>
      <c r="EN132" s="431"/>
      <c r="EO132" s="428" t="str">
        <f ca="1">IF(EL$16=0,"",IF(AND(OFFSET(EL132,0,1)="Y",EM$16="Yes"),1,IF(OFFSET(EL132,0,1)="N",1,0)))</f>
        <v/>
      </c>
      <c r="EP132" s="271"/>
      <c r="EQ132" s="516" t="str">
        <f ca="1">BP132</f>
        <v/>
      </c>
      <c r="ER132" s="516" t="str">
        <f t="shared" ref="ER132" ca="1" si="408">CL132</f>
        <v/>
      </c>
      <c r="ES132" s="516" t="str">
        <f t="shared" ref="ES132" ca="1" si="409">CT132</f>
        <v/>
      </c>
      <c r="ET132" s="516" t="str">
        <f t="shared" ref="ET132" si="410">DF132</f>
        <v/>
      </c>
      <c r="EU132" s="516" t="str">
        <f t="shared" ref="EU132" ca="1" si="411">DK132</f>
        <v/>
      </c>
      <c r="EV132" s="516" t="str">
        <f t="shared" ref="EV132" ca="1" si="412">DP132</f>
        <v/>
      </c>
      <c r="EW132" s="516" t="str">
        <f t="shared" ref="EW132" ca="1" si="413">DU132</f>
        <v/>
      </c>
      <c r="EX132" s="516" t="str">
        <f t="shared" ref="EX132" ca="1" si="414">DZ132</f>
        <v/>
      </c>
      <c r="EY132" s="516" t="str">
        <f t="shared" ref="EY132" ca="1" si="415">EE132</f>
        <v/>
      </c>
      <c r="EZ132" s="516" t="str">
        <f t="shared" ref="EZ132" ca="1" si="416">EJ132</f>
        <v/>
      </c>
      <c r="FA132" s="516" t="str">
        <f t="shared" ref="FA132" ca="1" si="417">EO132</f>
        <v/>
      </c>
      <c r="FC132" s="516">
        <f t="shared" ref="FC132" ca="1" si="418">COUNTA(EQ132:FA132)-COUNTBLANK(EQ132:FA132)</f>
        <v>0</v>
      </c>
      <c r="FD132" s="280">
        <f t="shared" ref="FD132" ca="1" si="419">SUM(EQ132:FA132)</f>
        <v>0</v>
      </c>
      <c r="FE132" s="280" t="str">
        <f t="shared" ref="FE132" ca="1" si="420">IF(AND(FC132=FD132,FD132&gt;0),"Show","Hide")</f>
        <v>Hide</v>
      </c>
      <c r="FF132" s="322"/>
      <c r="FG132" s="323"/>
      <c r="FH132" s="323"/>
      <c r="FI132" s="323"/>
      <c r="FJ132" s="323"/>
      <c r="FK132" s="323"/>
      <c r="FL132" s="323"/>
    </row>
    <row r="133" spans="1:168" ht="6" customHeight="1" x14ac:dyDescent="0.25">
      <c r="A133" s="326" t="s">
        <v>546</v>
      </c>
      <c r="C133" s="412"/>
      <c r="D133" s="413"/>
      <c r="E133" s="414"/>
      <c r="F133" s="432"/>
      <c r="G133" s="433"/>
      <c r="H133" s="434"/>
      <c r="I133" s="335"/>
      <c r="J133" s="416"/>
      <c r="K133" s="335"/>
      <c r="L133" s="417"/>
      <c r="M133" s="417"/>
      <c r="N133" s="417"/>
      <c r="O133" s="417"/>
      <c r="Q133" s="320"/>
      <c r="AE133" s="368"/>
      <c r="AF133" s="369"/>
      <c r="AG133" s="370" t="b">
        <f>AG132</f>
        <v>1</v>
      </c>
      <c r="AH133" s="370"/>
      <c r="AI133" s="395"/>
      <c r="AJ133" s="396"/>
      <c r="AK133" s="396"/>
      <c r="AL133" s="397"/>
      <c r="AM133" s="320"/>
      <c r="AN133" s="320"/>
      <c r="AO133" s="320"/>
      <c r="AP133" s="320"/>
      <c r="AQ133" s="320"/>
      <c r="AR133" s="320"/>
      <c r="AS133" s="320"/>
      <c r="AT133" s="398" t="str">
        <f t="shared" si="225"/>
        <v/>
      </c>
      <c r="AU133" s="319" t="str">
        <f t="shared" si="224"/>
        <v/>
      </c>
      <c r="AV133" s="399"/>
      <c r="AW133" s="398" t="str">
        <f ca="1">AW132</f>
        <v/>
      </c>
      <c r="AX133" s="399"/>
      <c r="AY133" s="398" t="str">
        <f ca="1">AY132</f>
        <v/>
      </c>
      <c r="AZ133" s="399"/>
      <c r="BA133" s="398" t="str">
        <f ca="1">BA132</f>
        <v/>
      </c>
      <c r="BB133" s="399"/>
      <c r="BC133" s="398" t="str">
        <f ca="1">BC132</f>
        <v/>
      </c>
      <c r="BD133" s="399"/>
      <c r="BE133" s="398" t="str">
        <f ca="1">BE132</f>
        <v/>
      </c>
      <c r="BF133" s="399"/>
      <c r="BG133" s="398" t="str">
        <f ca="1">BG132</f>
        <v/>
      </c>
      <c r="BH133" s="320"/>
      <c r="FE133" s="341" t="str">
        <f ca="1">FE132</f>
        <v>Hide</v>
      </c>
      <c r="FF133" s="322"/>
      <c r="FG133" s="323"/>
      <c r="FH133" s="323"/>
      <c r="FI133" s="323"/>
      <c r="FJ133" s="323"/>
      <c r="FK133" s="323"/>
      <c r="FL133" s="323"/>
    </row>
    <row r="134" spans="1:168" ht="6" customHeight="1" x14ac:dyDescent="0.25">
      <c r="A134" s="326" t="s">
        <v>546</v>
      </c>
      <c r="C134" s="389"/>
      <c r="D134" s="325"/>
      <c r="E134" s="390"/>
      <c r="F134" s="391"/>
      <c r="G134" s="391"/>
      <c r="H134" s="391"/>
      <c r="I134" s="391"/>
      <c r="J134" s="392"/>
      <c r="K134" s="340"/>
      <c r="L134" s="393"/>
      <c r="M134" s="393"/>
      <c r="N134" s="393"/>
      <c r="O134" s="393"/>
      <c r="Q134" s="320"/>
      <c r="AE134" s="368"/>
      <c r="AF134" s="369"/>
      <c r="AG134" s="394" t="b">
        <f>AG135</f>
        <v>1</v>
      </c>
      <c r="AH134" s="394"/>
      <c r="AI134" s="395"/>
      <c r="AJ134" s="396"/>
      <c r="AK134" s="396"/>
      <c r="AL134" s="397"/>
      <c r="AM134" s="320"/>
      <c r="AN134" s="320"/>
      <c r="AO134" s="320"/>
      <c r="AP134" s="320"/>
      <c r="AQ134" s="320"/>
      <c r="AR134" s="320"/>
      <c r="AS134" s="320"/>
      <c r="AT134" s="398" t="str">
        <f t="shared" si="225"/>
        <v/>
      </c>
      <c r="AU134" s="319" t="str">
        <f t="shared" si="224"/>
        <v/>
      </c>
      <c r="AV134" s="399"/>
      <c r="AW134" s="398" t="str">
        <f>AW135</f>
        <v/>
      </c>
      <c r="AX134" s="399"/>
      <c r="AY134" s="398" t="str">
        <f>AY135</f>
        <v/>
      </c>
      <c r="AZ134" s="399"/>
      <c r="BA134" s="398" t="str">
        <f>BA135</f>
        <v/>
      </c>
      <c r="BB134" s="399"/>
      <c r="BC134" s="398" t="str">
        <f>BC135</f>
        <v/>
      </c>
      <c r="BD134" s="399"/>
      <c r="BE134" s="398" t="str">
        <f>BE135</f>
        <v/>
      </c>
      <c r="BF134" s="399"/>
      <c r="BG134" s="398" t="str">
        <f>BG135</f>
        <v/>
      </c>
      <c r="BH134" s="320"/>
      <c r="BI134" s="323"/>
      <c r="BJ134" s="323"/>
      <c r="BK134" s="323"/>
      <c r="BL134" s="323"/>
      <c r="BM134" s="323"/>
      <c r="BN134" s="323"/>
      <c r="BO134" s="323"/>
      <c r="BP134" s="323"/>
      <c r="BQ134" s="323"/>
      <c r="BR134" s="323"/>
      <c r="BS134" s="323"/>
      <c r="BT134" s="323"/>
      <c r="BU134" s="323"/>
      <c r="BV134" s="323"/>
      <c r="BW134" s="323"/>
      <c r="BX134" s="323"/>
      <c r="BY134" s="323"/>
      <c r="BZ134" s="323"/>
      <c r="CA134" s="323"/>
      <c r="CB134" s="323"/>
      <c r="CC134" s="323"/>
      <c r="CD134" s="323"/>
      <c r="CE134" s="323"/>
      <c r="CF134" s="323"/>
      <c r="CG134" s="323"/>
      <c r="CH134" s="323"/>
      <c r="CI134" s="323"/>
      <c r="CJ134" s="323"/>
      <c r="CK134" s="323"/>
      <c r="CL134" s="323"/>
      <c r="CM134" s="323"/>
      <c r="CN134" s="323"/>
      <c r="CO134" s="323"/>
      <c r="CP134" s="323"/>
      <c r="CQ134" s="323"/>
      <c r="CR134" s="323"/>
      <c r="CS134" s="323"/>
      <c r="CT134" s="323"/>
      <c r="CU134" s="323"/>
      <c r="CV134" s="323"/>
      <c r="CW134" s="323"/>
      <c r="CX134" s="323"/>
      <c r="CY134" s="323"/>
      <c r="CZ134" s="323"/>
      <c r="DA134" s="323"/>
      <c r="DB134" s="323"/>
      <c r="DC134" s="323"/>
      <c r="DD134" s="323"/>
      <c r="DE134" s="323"/>
      <c r="DF134" s="323"/>
      <c r="DG134" s="323"/>
      <c r="DH134" s="323"/>
      <c r="DI134" s="323"/>
      <c r="DJ134" s="323"/>
      <c r="DK134" s="323"/>
      <c r="DL134" s="323"/>
      <c r="DM134" s="323"/>
      <c r="DN134" s="323"/>
      <c r="DO134" s="323"/>
      <c r="DP134" s="323"/>
      <c r="DQ134" s="323"/>
      <c r="DR134" s="323"/>
      <c r="DS134" s="323"/>
      <c r="DT134" s="323"/>
      <c r="DU134" s="323"/>
      <c r="DV134" s="323"/>
      <c r="DW134" s="323"/>
      <c r="DX134" s="323"/>
      <c r="DY134" s="323"/>
      <c r="DZ134" s="323"/>
      <c r="EA134" s="323"/>
      <c r="EB134" s="323"/>
      <c r="EC134" s="323"/>
      <c r="ED134" s="323"/>
      <c r="EE134" s="323"/>
      <c r="EF134" s="323"/>
      <c r="EG134" s="323"/>
      <c r="EH134" s="323"/>
      <c r="EI134" s="323"/>
      <c r="EJ134" s="323"/>
      <c r="EK134" s="323"/>
      <c r="EL134" s="323"/>
      <c r="EM134" s="323"/>
      <c r="EN134" s="323"/>
      <c r="EO134" s="323"/>
      <c r="EP134" s="323"/>
      <c r="EQ134" s="323"/>
      <c r="ER134" s="323"/>
      <c r="ES134" s="323"/>
      <c r="ET134" s="323"/>
      <c r="EU134" s="323"/>
      <c r="EV134" s="323"/>
      <c r="EW134" s="323"/>
      <c r="EX134" s="323"/>
      <c r="EY134" s="323"/>
      <c r="EZ134" s="323"/>
      <c r="FA134" s="323"/>
      <c r="FB134" s="323"/>
      <c r="FC134" s="323"/>
      <c r="FD134" s="323"/>
      <c r="FE134" s="323"/>
      <c r="FF134" s="322"/>
      <c r="FG134" s="323"/>
      <c r="FH134" s="323"/>
      <c r="FI134" s="323"/>
      <c r="FJ134" s="323"/>
      <c r="FK134" s="323"/>
      <c r="FL134" s="323"/>
    </row>
    <row r="135" spans="1:168" ht="15" x14ac:dyDescent="0.25">
      <c r="A135" s="326" t="s">
        <v>546</v>
      </c>
      <c r="C135" s="400" t="s">
        <v>558</v>
      </c>
      <c r="D135" s="401" t="s">
        <v>891</v>
      </c>
      <c r="E135" s="402"/>
      <c r="F135" s="403"/>
      <c r="G135" s="403"/>
      <c r="H135" s="403"/>
      <c r="I135" s="403"/>
      <c r="J135" s="404"/>
      <c r="K135" s="340"/>
      <c r="L135" s="405"/>
      <c r="M135" s="405"/>
      <c r="N135" s="405"/>
      <c r="O135" s="405"/>
      <c r="Q135" s="320"/>
      <c r="R135" s="406"/>
      <c r="S135" s="406"/>
      <c r="T135" s="406"/>
      <c r="U135" s="406"/>
      <c r="AE135" s="368" t="b">
        <f>IF(F135=CHAR(80),TRUE,FALSE)</f>
        <v>0</v>
      </c>
      <c r="AF135" s="369" t="b">
        <f>IF(H135=CHAR(80),TRUE,FALSE)</f>
        <v>0</v>
      </c>
      <c r="AG135" s="370" t="b">
        <f>IF(OR(C135=CHAR(80),C135="."),TRUE,FALSE)</f>
        <v>1</v>
      </c>
      <c r="AH135" s="407">
        <v>3</v>
      </c>
      <c r="AI135" s="408" t="s">
        <v>711</v>
      </c>
      <c r="AJ135" s="409" t="b">
        <v>1</v>
      </c>
      <c r="AK135" s="409" t="b">
        <v>1</v>
      </c>
      <c r="AL135" s="410"/>
      <c r="AM135" s="320"/>
      <c r="AN135" s="320"/>
      <c r="AO135" s="320"/>
      <c r="AP135" s="320"/>
      <c r="AQ135" s="320"/>
      <c r="AR135" s="320"/>
      <c r="AS135" s="320"/>
      <c r="AT135" s="398" t="str">
        <f t="shared" si="225"/>
        <v/>
      </c>
      <c r="AU135" s="319" t="str">
        <f t="shared" si="224"/>
        <v>COST AND SCHEDULE REPORTING</v>
      </c>
      <c r="AV135" s="411"/>
      <c r="AW135" s="398" t="str">
        <f>IF(OR(AND(Setup_Flag=1,AV135="",$C135=""),AND(Setup_Flag=1,AV135="Y",$C135="",All_Filters="Yes",$FE135="Hide")),FALSE,"")</f>
        <v/>
      </c>
      <c r="AX135" s="411"/>
      <c r="AY135" s="398" t="str">
        <f>IF(OR(AND(MR2_Flag=1,AX135="",$C135=""),AND(MR2_Flag=1,AX135="Y",$C135="",All_Filters="Yes",$FE135="Hide")),FALSE,"")</f>
        <v/>
      </c>
      <c r="AZ135" s="411"/>
      <c r="BA135" s="398" t="str">
        <f>IF(OR(AND(DP_Flag=1,AZ135="",$C135=""),AND(DP_Flag=1,AZ135="Y",$C135="",All_Filters="Yes",$FE135="Hide")),FALSE,"")</f>
        <v/>
      </c>
      <c r="BB135" s="411"/>
      <c r="BC135" s="398" t="str">
        <f>IF(OR(AND(SS_Flag=1,BB135="",$C135=""),AND(SS_Flag=1,BB135="Y",$C135="",All_Filters="Yes",$FE135="Hide")),FALSE,"")</f>
        <v/>
      </c>
      <c r="BD135" s="411"/>
      <c r="BE135" s="398" t="str">
        <f>IF(OR(AND(SP_Flag=1,BD135="",$C135=""),AND(SP_Flag=1,BD135="Y",$C135="",All_Filters="Yes",$FE135="Hide")),FALSE,"")</f>
        <v/>
      </c>
      <c r="BF135" s="411"/>
      <c r="BG135" s="398" t="str">
        <f>IF(OR(AND(FM_Flag=1,BF135="",$C135=""),AND(FM_Flag=1,BF135="Y",$C135="",All_Filters="Yes",$FE135="Hide")),FALSE,"")</f>
        <v/>
      </c>
      <c r="BH135" s="320"/>
      <c r="BI135" s="323"/>
      <c r="BJ135" s="323"/>
      <c r="BK135" s="323"/>
      <c r="BL135" s="323"/>
      <c r="BM135" s="323"/>
      <c r="BN135" s="323"/>
      <c r="BO135" s="323"/>
      <c r="BP135" s="323"/>
      <c r="BQ135" s="323"/>
      <c r="BR135" s="323"/>
      <c r="BS135" s="323"/>
      <c r="BT135" s="323"/>
      <c r="BU135" s="323"/>
      <c r="BV135" s="323"/>
      <c r="BW135" s="323"/>
      <c r="BX135" s="323"/>
      <c r="BY135" s="323"/>
      <c r="BZ135" s="323"/>
      <c r="CA135" s="323"/>
      <c r="CB135" s="323"/>
      <c r="CC135" s="323"/>
      <c r="CD135" s="323"/>
      <c r="CE135" s="323"/>
      <c r="CF135" s="323"/>
      <c r="CG135" s="323"/>
      <c r="CH135" s="323"/>
      <c r="CI135" s="323"/>
      <c r="CJ135" s="323"/>
      <c r="CK135" s="323"/>
      <c r="CL135" s="323"/>
      <c r="CM135" s="323"/>
      <c r="CN135" s="323"/>
      <c r="CO135" s="323"/>
      <c r="CP135" s="323"/>
      <c r="CQ135" s="323"/>
      <c r="CR135" s="323"/>
      <c r="CS135" s="323"/>
      <c r="CT135" s="323"/>
      <c r="CU135" s="323"/>
      <c r="CV135" s="323"/>
      <c r="CW135" s="323"/>
      <c r="CX135" s="323"/>
      <c r="CY135" s="323"/>
      <c r="CZ135" s="323"/>
      <c r="DA135" s="323"/>
      <c r="DB135" s="323"/>
      <c r="DC135" s="323"/>
      <c r="DD135" s="323"/>
      <c r="DE135" s="323"/>
      <c r="DF135" s="323"/>
      <c r="DG135" s="323"/>
      <c r="DH135" s="323"/>
      <c r="DI135" s="323"/>
      <c r="DJ135" s="323"/>
      <c r="DK135" s="323"/>
      <c r="DL135" s="323"/>
      <c r="DM135" s="323"/>
      <c r="DN135" s="323"/>
      <c r="DO135" s="323"/>
      <c r="DP135" s="323"/>
      <c r="DQ135" s="323"/>
      <c r="DR135" s="323"/>
      <c r="DS135" s="323"/>
      <c r="DT135" s="323"/>
      <c r="DU135" s="323"/>
      <c r="DV135" s="323"/>
      <c r="DW135" s="323"/>
      <c r="DX135" s="323"/>
      <c r="DY135" s="323"/>
      <c r="DZ135" s="323"/>
      <c r="EA135" s="323"/>
      <c r="EB135" s="323"/>
      <c r="EC135" s="323"/>
      <c r="ED135" s="323"/>
      <c r="EE135" s="323"/>
      <c r="EF135" s="323"/>
      <c r="EG135" s="323"/>
      <c r="EH135" s="323"/>
      <c r="EI135" s="323"/>
      <c r="EJ135" s="323"/>
      <c r="EK135" s="323"/>
      <c r="EL135" s="323"/>
      <c r="EM135" s="323"/>
      <c r="EN135" s="323"/>
      <c r="EO135" s="323"/>
      <c r="EP135" s="323"/>
      <c r="EQ135" s="323"/>
      <c r="ER135" s="323"/>
      <c r="ES135" s="323"/>
      <c r="ET135" s="323"/>
      <c r="EU135" s="323"/>
      <c r="EV135" s="323"/>
      <c r="EW135" s="323"/>
      <c r="EX135" s="323"/>
      <c r="EY135" s="323"/>
      <c r="EZ135" s="323"/>
      <c r="FA135" s="323"/>
      <c r="FB135" s="323"/>
      <c r="FC135" s="323"/>
      <c r="FD135" s="323"/>
      <c r="FE135" s="323"/>
      <c r="FF135" s="322"/>
      <c r="FG135" s="323"/>
      <c r="FH135" s="323"/>
      <c r="FI135" s="323"/>
      <c r="FJ135" s="323"/>
      <c r="FK135" s="323"/>
      <c r="FL135" s="323"/>
    </row>
    <row r="136" spans="1:168" ht="6" customHeight="1" x14ac:dyDescent="0.25">
      <c r="A136" s="326" t="s">
        <v>546</v>
      </c>
      <c r="C136" s="412"/>
      <c r="D136" s="413"/>
      <c r="E136" s="414"/>
      <c r="F136" s="415"/>
      <c r="G136" s="415"/>
      <c r="H136" s="415"/>
      <c r="I136" s="415"/>
      <c r="J136" s="416"/>
      <c r="K136" s="335"/>
      <c r="L136" s="417"/>
      <c r="M136" s="417"/>
      <c r="N136" s="417"/>
      <c r="O136" s="417"/>
      <c r="Q136" s="320"/>
      <c r="AE136" s="368"/>
      <c r="AF136" s="369"/>
      <c r="AG136" s="370" t="b">
        <f>AG135</f>
        <v>1</v>
      </c>
      <c r="AH136" s="370"/>
      <c r="AI136" s="395"/>
      <c r="AJ136" s="396"/>
      <c r="AK136" s="396"/>
      <c r="AL136" s="397"/>
      <c r="AM136" s="320"/>
      <c r="AN136" s="320"/>
      <c r="AO136" s="320"/>
      <c r="AP136" s="320"/>
      <c r="AQ136" s="320"/>
      <c r="AR136" s="320"/>
      <c r="AS136" s="320"/>
      <c r="AT136" s="398" t="str">
        <f t="shared" si="225"/>
        <v/>
      </c>
      <c r="AU136" s="319" t="str">
        <f t="shared" si="224"/>
        <v/>
      </c>
      <c r="AV136" s="399"/>
      <c r="AW136" s="398" t="str">
        <f>AW135</f>
        <v/>
      </c>
      <c r="AX136" s="399"/>
      <c r="AY136" s="398" t="str">
        <f>AY135</f>
        <v/>
      </c>
      <c r="AZ136" s="399"/>
      <c r="BA136" s="398" t="str">
        <f>BA135</f>
        <v/>
      </c>
      <c r="BB136" s="399"/>
      <c r="BC136" s="398" t="str">
        <f>BC135</f>
        <v/>
      </c>
      <c r="BD136" s="399"/>
      <c r="BE136" s="398" t="str">
        <f>BE135</f>
        <v/>
      </c>
      <c r="BF136" s="399"/>
      <c r="BG136" s="398" t="str">
        <f>BG135</f>
        <v/>
      </c>
      <c r="BH136" s="320"/>
      <c r="BI136" s="323"/>
      <c r="BJ136" s="323"/>
      <c r="BK136" s="323"/>
      <c r="BL136" s="323"/>
      <c r="BM136" s="323"/>
      <c r="BN136" s="323"/>
      <c r="BO136" s="323"/>
      <c r="BP136" s="323"/>
      <c r="BQ136" s="323"/>
      <c r="BR136" s="323"/>
      <c r="BS136" s="323"/>
      <c r="BT136" s="323"/>
      <c r="BU136" s="323"/>
      <c r="BV136" s="323"/>
      <c r="BW136" s="323"/>
      <c r="BX136" s="323"/>
      <c r="BY136" s="323"/>
      <c r="BZ136" s="323"/>
      <c r="CA136" s="323"/>
      <c r="CB136" s="323"/>
      <c r="CC136" s="323"/>
      <c r="CD136" s="323"/>
      <c r="CE136" s="323"/>
      <c r="CF136" s="323"/>
      <c r="CG136" s="323"/>
      <c r="CH136" s="323"/>
      <c r="CI136" s="323"/>
      <c r="CJ136" s="323"/>
      <c r="CK136" s="323"/>
      <c r="CL136" s="323"/>
      <c r="CM136" s="323"/>
      <c r="CN136" s="323"/>
      <c r="CO136" s="323"/>
      <c r="CP136" s="323"/>
      <c r="CQ136" s="323"/>
      <c r="CR136" s="323"/>
      <c r="CS136" s="323"/>
      <c r="CT136" s="323"/>
      <c r="CU136" s="323"/>
      <c r="CV136" s="323"/>
      <c r="CW136" s="323"/>
      <c r="CX136" s="323"/>
      <c r="CY136" s="323"/>
      <c r="CZ136" s="323"/>
      <c r="DA136" s="323"/>
      <c r="DB136" s="323"/>
      <c r="DC136" s="323"/>
      <c r="DD136" s="323"/>
      <c r="DE136" s="323"/>
      <c r="DF136" s="323"/>
      <c r="DG136" s="323"/>
      <c r="DH136" s="323"/>
      <c r="DI136" s="323"/>
      <c r="DJ136" s="323"/>
      <c r="DK136" s="323"/>
      <c r="DL136" s="323"/>
      <c r="DM136" s="323"/>
      <c r="DN136" s="323"/>
      <c r="DO136" s="323"/>
      <c r="DP136" s="323"/>
      <c r="DQ136" s="323"/>
      <c r="DR136" s="323"/>
      <c r="DS136" s="323"/>
      <c r="DT136" s="323"/>
      <c r="DU136" s="323"/>
      <c r="DV136" s="323"/>
      <c r="DW136" s="323"/>
      <c r="DX136" s="323"/>
      <c r="DY136" s="323"/>
      <c r="DZ136" s="323"/>
      <c r="EA136" s="323"/>
      <c r="EB136" s="323"/>
      <c r="EC136" s="323"/>
      <c r="ED136" s="323"/>
      <c r="EE136" s="323"/>
      <c r="EF136" s="323"/>
      <c r="EG136" s="323"/>
      <c r="EH136" s="323"/>
      <c r="EI136" s="323"/>
      <c r="EJ136" s="323"/>
      <c r="EK136" s="323"/>
      <c r="EL136" s="323"/>
      <c r="EM136" s="323"/>
      <c r="EN136" s="323"/>
      <c r="EO136" s="323"/>
      <c r="EP136" s="323"/>
      <c r="EQ136" s="323"/>
      <c r="ER136" s="323"/>
      <c r="ES136" s="323"/>
      <c r="ET136" s="323"/>
      <c r="EU136" s="323"/>
      <c r="EV136" s="323"/>
      <c r="EW136" s="323"/>
      <c r="EX136" s="323"/>
      <c r="EY136" s="323"/>
      <c r="EZ136" s="323"/>
      <c r="FA136" s="323"/>
      <c r="FB136" s="323"/>
      <c r="FC136" s="323"/>
      <c r="FD136" s="323"/>
      <c r="FE136" s="323"/>
      <c r="FF136" s="322"/>
      <c r="FG136" s="323"/>
      <c r="FH136" s="323"/>
      <c r="FI136" s="323"/>
      <c r="FJ136" s="323"/>
      <c r="FK136" s="323"/>
      <c r="FL136" s="323"/>
    </row>
    <row r="137" spans="1:168" ht="6" customHeight="1" x14ac:dyDescent="0.25">
      <c r="A137" s="326" t="s">
        <v>546</v>
      </c>
      <c r="C137" s="389"/>
      <c r="D137" s="325"/>
      <c r="E137" s="390"/>
      <c r="F137" s="362"/>
      <c r="G137" s="418"/>
      <c r="H137" s="419"/>
      <c r="I137" s="340"/>
      <c r="J137" s="392"/>
      <c r="K137" s="340"/>
      <c r="L137" s="393"/>
      <c r="M137" s="393"/>
      <c r="N137" s="393"/>
      <c r="O137" s="393"/>
      <c r="Q137" s="320"/>
      <c r="AE137" s="368"/>
      <c r="AF137" s="369"/>
      <c r="AG137" s="394" t="b">
        <f>AG138</f>
        <v>1</v>
      </c>
      <c r="AH137" s="394"/>
      <c r="AI137" s="395"/>
      <c r="AJ137" s="396"/>
      <c r="AK137" s="396"/>
      <c r="AL137" s="397"/>
      <c r="AM137" s="320"/>
      <c r="AN137" s="320"/>
      <c r="AO137" s="320"/>
      <c r="AP137" s="320"/>
      <c r="AQ137" s="320"/>
      <c r="AR137" s="320"/>
      <c r="AS137" s="320"/>
      <c r="AT137" s="398" t="str">
        <f t="shared" si="225"/>
        <v/>
      </c>
      <c r="AU137" s="319" t="str">
        <f t="shared" si="224"/>
        <v/>
      </c>
      <c r="AV137" s="399"/>
      <c r="AW137" s="398" t="str">
        <f ca="1">AW138</f>
        <v/>
      </c>
      <c r="AX137" s="399"/>
      <c r="AY137" s="398" t="str">
        <f ca="1">AY138</f>
        <v/>
      </c>
      <c r="AZ137" s="399"/>
      <c r="BA137" s="398" t="str">
        <f ca="1">BA138</f>
        <v/>
      </c>
      <c r="BB137" s="399"/>
      <c r="BC137" s="398" t="str">
        <f ca="1">BC138</f>
        <v/>
      </c>
      <c r="BD137" s="399"/>
      <c r="BE137" s="398" t="str">
        <f ca="1">BE138</f>
        <v/>
      </c>
      <c r="BF137" s="399"/>
      <c r="BG137" s="398" t="str">
        <f ca="1">BG138</f>
        <v/>
      </c>
      <c r="BH137" s="320"/>
      <c r="FE137" s="341" t="str">
        <f ca="1">FE138</f>
        <v>Hide</v>
      </c>
      <c r="FF137" s="322"/>
      <c r="FG137" s="323"/>
      <c r="FH137" s="323"/>
      <c r="FI137" s="323"/>
      <c r="FJ137" s="323"/>
      <c r="FK137" s="323"/>
      <c r="FL137" s="323"/>
    </row>
    <row r="138" spans="1:168" ht="15" x14ac:dyDescent="0.25">
      <c r="A138" s="326" t="s">
        <v>546</v>
      </c>
      <c r="C138" s="400" t="s">
        <v>558</v>
      </c>
      <c r="D138" s="420" t="str">
        <f>"6." &amp; AI138</f>
        <v>6.30</v>
      </c>
      <c r="E138" s="402" t="s">
        <v>892</v>
      </c>
      <c r="F138" s="422"/>
      <c r="G138" s="423" t="s">
        <v>203</v>
      </c>
      <c r="H138" s="424"/>
      <c r="I138" s="425" t="s">
        <v>216</v>
      </c>
      <c r="J138" s="426"/>
      <c r="K138" s="340"/>
      <c r="L138" s="405"/>
      <c r="M138" s="405"/>
      <c r="N138" s="405"/>
      <c r="O138" s="405"/>
      <c r="Q138" s="320"/>
      <c r="R138" s="406"/>
      <c r="S138" s="406"/>
      <c r="T138" s="406"/>
      <c r="U138" s="406"/>
      <c r="AE138" s="368" t="b">
        <f>IF(F138=CHAR(80),TRUE,FALSE)</f>
        <v>0</v>
      </c>
      <c r="AF138" s="369" t="b">
        <f>IF(H138=CHAR(80),TRUE,FALSE)</f>
        <v>0</v>
      </c>
      <c r="AG138" s="370" t="b">
        <f>IF(OR(C138=CHAR(80),C138="."),TRUE,FALSE)</f>
        <v>1</v>
      </c>
      <c r="AH138" s="407">
        <v>0</v>
      </c>
      <c r="AI138" s="408">
        <v>30</v>
      </c>
      <c r="AJ138" s="409"/>
      <c r="AK138" s="409" t="b">
        <v>1</v>
      </c>
      <c r="AL138" s="410"/>
      <c r="AM138" s="320"/>
      <c r="AN138" s="320"/>
      <c r="AO138" s="320"/>
      <c r="AP138" s="320"/>
      <c r="AQ138" s="320"/>
      <c r="AR138" s="320"/>
      <c r="AS138" s="320"/>
      <c r="AT138" s="398" t="str">
        <f t="shared" si="225"/>
        <v/>
      </c>
      <c r="AU138" s="319" t="str">
        <f t="shared" si="224"/>
        <v>6.30</v>
      </c>
      <c r="AV138" s="411"/>
      <c r="AW138" s="398" t="str">
        <f ca="1">IF(OR(AND(Setup_Flag=1,AV138="",$C138=""),AND(Setup_Flag=1,AV138="Y",$C138="",All_Filters="Yes",$FE138="Hide")),FALSE,"")</f>
        <v/>
      </c>
      <c r="AX138" s="411"/>
      <c r="AY138" s="398" t="str">
        <f ca="1">IF(OR(AND(MR2_Flag=1,AX138="",$C138=""),AND(MR2_Flag=1,AX138="Y",$C138="",All_Filters="Yes",$FE138="Hide")),FALSE,"")</f>
        <v/>
      </c>
      <c r="AZ138" s="411"/>
      <c r="BA138" s="398" t="str">
        <f ca="1">IF(OR(AND(DP_Flag=1,AZ138="",$C138=""),AND(DP_Flag=1,AZ138="Y",$C138="",All_Filters="Yes",$FE138="Hide")),FALSE,"")</f>
        <v/>
      </c>
      <c r="BB138" s="411"/>
      <c r="BC138" s="398" t="str">
        <f ca="1">IF(OR(AND(SS_Flag=1,BB138="",$C138=""),AND(SS_Flag=1,BB138="Y",$C138="",All_Filters="Yes",$FE138="Hide")),FALSE,"")</f>
        <v/>
      </c>
      <c r="BD138" s="411"/>
      <c r="BE138" s="398" t="str">
        <f ca="1">IF(OR(AND(SP_Flag=1,BD138="",$C138=""),AND(SP_Flag=1,BD138="Y",$C138="",All_Filters="Yes",$FE138="Hide")),FALSE,"")</f>
        <v/>
      </c>
      <c r="BF138" s="411"/>
      <c r="BG138" s="398" t="str">
        <f ca="1">IF(OR(AND(FM_Flag=1,BF138="",$C138=""),AND(FM_Flag=1,BF138="Y",$C138="",All_Filters="Yes",$FE138="Hide")),FALSE,"")</f>
        <v/>
      </c>
      <c r="BH138" s="320"/>
      <c r="BI138" s="268"/>
      <c r="BJ138" s="427" t="s">
        <v>675</v>
      </c>
      <c r="BK138" s="427" t="s">
        <v>675</v>
      </c>
      <c r="BL138" s="427" t="s">
        <v>675</v>
      </c>
      <c r="BM138" s="427" t="s">
        <v>675</v>
      </c>
      <c r="BN138" s="427" t="s">
        <v>675</v>
      </c>
      <c r="BO138" s="427" t="s">
        <v>675</v>
      </c>
      <c r="BP138" s="428" t="str">
        <f ca="1">IF(OR(BI$16=0,BR$16&lt;&gt;0),"",IF(OFFSET(BI138,0,BI$16)="Y",1,IF(OFFSET(BI138,0,BI$16)="N",0,"")))</f>
        <v/>
      </c>
      <c r="BQ138" s="337"/>
      <c r="BR138" s="268"/>
      <c r="BS138" s="429" t="e">
        <v>#N/A</v>
      </c>
      <c r="BT138" s="429" t="e">
        <v>#N/A</v>
      </c>
      <c r="BU138" s="429" t="e">
        <v>#N/A</v>
      </c>
      <c r="BV138" s="429" t="e">
        <v>#N/A</v>
      </c>
      <c r="BW138" s="429" t="e">
        <v>#N/A</v>
      </c>
      <c r="BX138" s="429" t="e">
        <v>#N/A</v>
      </c>
      <c r="BY138" s="429" t="e">
        <v>#N/A</v>
      </c>
      <c r="BZ138" s="429" t="e">
        <v>#N/A</v>
      </c>
      <c r="CA138" s="429" t="e">
        <v>#N/A</v>
      </c>
      <c r="CB138" s="429" t="e">
        <v>#N/A</v>
      </c>
      <c r="CC138" s="429" t="e">
        <v>#N/A</v>
      </c>
      <c r="CD138" s="429" t="e">
        <v>#N/A</v>
      </c>
      <c r="CE138" s="429" t="e">
        <v>#N/A</v>
      </c>
      <c r="CF138" s="429" t="e">
        <v>#N/A</v>
      </c>
      <c r="CG138" s="429" t="e">
        <v>#N/A</v>
      </c>
      <c r="CH138" s="429" t="e">
        <v>#N/A</v>
      </c>
      <c r="CI138" s="429" t="e">
        <v>#N/A</v>
      </c>
      <c r="CJ138" s="429" t="e">
        <v>#N/A</v>
      </c>
      <c r="CK138" s="429" t="e">
        <v>#N/A</v>
      </c>
      <c r="CL138" s="428" t="str">
        <f ca="1">IF(BR$16=0,"",IF(OFFSET(BR138,0,BR$16)="Y",1,IF(OFFSET(BR138,0,BR$16)="N",0,"")))</f>
        <v/>
      </c>
      <c r="CM138" s="337"/>
      <c r="CN138" s="268"/>
      <c r="CO138" s="429" t="e">
        <v>#N/A</v>
      </c>
      <c r="CP138" s="429" t="e">
        <v>#N/A</v>
      </c>
      <c r="CQ138" s="429" t="e">
        <v>#N/A</v>
      </c>
      <c r="CR138" s="429" t="e">
        <v>#N/A</v>
      </c>
      <c r="CS138" s="427" t="s">
        <v>675</v>
      </c>
      <c r="CT138" s="428" t="str">
        <f ca="1">IF(OR(CN$16=0,CV$16&lt;&gt;0),"",IF(CV$16=1,0,IF(OFFSET(CN138,0,CN$16)="Y",1,IF(OFFSET(CN138,0,CN$16)="N",0,""))))</f>
        <v/>
      </c>
      <c r="CV138" s="268"/>
      <c r="CW138" s="429" t="e">
        <v>#N/A</v>
      </c>
      <c r="CX138" s="429" t="e">
        <v>#N/A</v>
      </c>
      <c r="CY138" s="429" t="e">
        <v>#N/A</v>
      </c>
      <c r="CZ138" s="429" t="e">
        <v>#N/A</v>
      </c>
      <c r="DA138" s="429" t="e">
        <v>#N/A</v>
      </c>
      <c r="DB138" s="429" t="e">
        <v>#N/A</v>
      </c>
      <c r="DC138" s="429" t="e">
        <v>#N/A</v>
      </c>
      <c r="DD138" s="429" t="e">
        <v>#N/A</v>
      </c>
      <c r="DE138" s="429" t="e">
        <v>#N/A</v>
      </c>
      <c r="DF138" s="428" t="str">
        <f>IF(CV$16=0,"",IF(OR(AND(CW$16=1,CW138="Y"),AND(CX$16=1,CX138="Y"),AND(CY$16=1,CY138="Y"),AND(CZ$16=1,CZ138="Y"),AND(DA$16=1,DA138="Y"),AND(DB$16=1,DB138="Y"),AND(DC$16=1,DC138="Y"),AND(DD$16=1,DD138="Y"),AND(DE$16=1,DE138="Y")),1,IF(OR(AND(CW$16=1,CW138="N"),AND(CX$16=1,CX138="N"),AND(CY$16=1,CY138="N"),AND(CZ$16=1,CZ138="N"),AND(DA$16=1,DA138="N"),AND(DB$16=1,DB138="N"),AND(DC$16=1,DC138="N"),AND(DD$16=1,DD138="N"),AND(DE$16=1,DE138="N")),0,"")))</f>
        <v/>
      </c>
      <c r="DH138" s="268"/>
      <c r="DI138" s="429" t="e">
        <v>#N/A</v>
      </c>
      <c r="DJ138" s="429" t="e">
        <v>#N/A</v>
      </c>
      <c r="DK138" s="428" t="str">
        <f ca="1">IF(DH$16=0,"",IF(OFFSET(DH138,0,DH$16)="Y",1,IF(OFFSET(DH138,0,DH$16)="N",0,"")))</f>
        <v/>
      </c>
      <c r="DM138" s="268"/>
      <c r="DN138" s="429" t="e">
        <v>#N/A</v>
      </c>
      <c r="DO138" s="429" t="e">
        <v>#N/A</v>
      </c>
      <c r="DP138" s="428" t="str">
        <f ca="1">IF(DM$16=0,"",IF(OFFSET(DM138,0,DM$16)="Y",1,IF(OFFSET(DM138,0,DM$16)="N",0,"")))</f>
        <v/>
      </c>
      <c r="DR138" s="268"/>
      <c r="DS138" s="430" t="e">
        <v>#N/A</v>
      </c>
      <c r="DT138" s="431"/>
      <c r="DU138" s="428" t="str">
        <f ca="1">IF(DR$16=0,"",IF(AND(OFFSET(DR138,0,1)="Y",DS$16="Yes"),1,IF(OFFSET(DR138,0,1)="N",1,0)))</f>
        <v/>
      </c>
      <c r="DW138" s="268"/>
      <c r="DX138" s="430" t="e">
        <v>#N/A</v>
      </c>
      <c r="DY138" s="431"/>
      <c r="DZ138" s="428" t="str">
        <f ca="1">IF(DW$16=0,"",IF(AND(OFFSET(DW138,0,1)="Y",DX$16="Yes"),1,IF(OFFSET(DW138,0,1)="N",1,0)))</f>
        <v/>
      </c>
      <c r="EB138" s="268"/>
      <c r="EC138" s="430" t="e">
        <v>#N/A</v>
      </c>
      <c r="ED138" s="431"/>
      <c r="EE138" s="428" t="str">
        <f ca="1">IF(EB$16=0,"",IF(AND(OFFSET(EB138,0,1)="Y",EC$16="Yes"),1,IF(OFFSET(EB138,0,1)="N",1,0)))</f>
        <v/>
      </c>
      <c r="EG138" s="268"/>
      <c r="EH138" s="430" t="e">
        <v>#N/A</v>
      </c>
      <c r="EI138" s="431"/>
      <c r="EJ138" s="428" t="str">
        <f ca="1">IF(EG$16=0,"",IF(AND(OFFSET(EG138,0,1)="Y",EH$16="Yes"),1,IF(OFFSET(EG138,0,1)="N",1,0)))</f>
        <v/>
      </c>
      <c r="EL138" s="268"/>
      <c r="EM138" s="430" t="e">
        <v>#N/A</v>
      </c>
      <c r="EN138" s="431"/>
      <c r="EO138" s="428" t="str">
        <f ca="1">IF(EL$16=0,"",IF(AND(OFFSET(EL138,0,1)="Y",EM$16="Yes"),1,IF(OFFSET(EL138,0,1)="N",1,0)))</f>
        <v/>
      </c>
      <c r="EP138" s="271"/>
      <c r="EQ138" s="516" t="str">
        <f ca="1">BP138</f>
        <v/>
      </c>
      <c r="ER138" s="516" t="str">
        <f t="shared" ref="ER138" ca="1" si="421">CL138</f>
        <v/>
      </c>
      <c r="ES138" s="516" t="str">
        <f t="shared" ref="ES138" ca="1" si="422">CT138</f>
        <v/>
      </c>
      <c r="ET138" s="516" t="str">
        <f t="shared" ref="ET138" si="423">DF138</f>
        <v/>
      </c>
      <c r="EU138" s="516" t="str">
        <f t="shared" ref="EU138" ca="1" si="424">DK138</f>
        <v/>
      </c>
      <c r="EV138" s="516" t="str">
        <f t="shared" ref="EV138" ca="1" si="425">DP138</f>
        <v/>
      </c>
      <c r="EW138" s="516" t="str">
        <f t="shared" ref="EW138" ca="1" si="426">DU138</f>
        <v/>
      </c>
      <c r="EX138" s="516" t="str">
        <f t="shared" ref="EX138" ca="1" si="427">DZ138</f>
        <v/>
      </c>
      <c r="EY138" s="516" t="str">
        <f t="shared" ref="EY138" ca="1" si="428">EE138</f>
        <v/>
      </c>
      <c r="EZ138" s="516" t="str">
        <f t="shared" ref="EZ138" ca="1" si="429">EJ138</f>
        <v/>
      </c>
      <c r="FA138" s="516" t="str">
        <f t="shared" ref="FA138" ca="1" si="430">EO138</f>
        <v/>
      </c>
      <c r="FC138" s="516">
        <f t="shared" ref="FC138" ca="1" si="431">COUNTA(EQ138:FA138)-COUNTBLANK(EQ138:FA138)</f>
        <v>0</v>
      </c>
      <c r="FD138" s="280">
        <f t="shared" ref="FD138" ca="1" si="432">SUM(EQ138:FA138)</f>
        <v>0</v>
      </c>
      <c r="FE138" s="280" t="str">
        <f t="shared" ref="FE138" ca="1" si="433">IF(AND(FC138=FD138,FD138&gt;0),"Show","Hide")</f>
        <v>Hide</v>
      </c>
      <c r="FF138" s="322"/>
      <c r="FG138" s="323"/>
      <c r="FH138" s="323"/>
      <c r="FI138" s="323"/>
      <c r="FJ138" s="323"/>
      <c r="FK138" s="323"/>
      <c r="FL138" s="323"/>
    </row>
    <row r="139" spans="1:168" ht="6" customHeight="1" x14ac:dyDescent="0.25">
      <c r="A139" s="326" t="s">
        <v>546</v>
      </c>
      <c r="C139" s="412"/>
      <c r="D139" s="413"/>
      <c r="E139" s="414"/>
      <c r="F139" s="432"/>
      <c r="G139" s="433"/>
      <c r="H139" s="434"/>
      <c r="I139" s="335"/>
      <c r="J139" s="416"/>
      <c r="K139" s="335"/>
      <c r="L139" s="417"/>
      <c r="M139" s="417"/>
      <c r="N139" s="417"/>
      <c r="O139" s="417"/>
      <c r="Q139" s="320"/>
      <c r="AE139" s="368"/>
      <c r="AF139" s="369"/>
      <c r="AG139" s="370" t="b">
        <f>AG138</f>
        <v>1</v>
      </c>
      <c r="AH139" s="370"/>
      <c r="AI139" s="395"/>
      <c r="AJ139" s="396"/>
      <c r="AK139" s="396"/>
      <c r="AL139" s="397"/>
      <c r="AM139" s="320"/>
      <c r="AN139" s="320"/>
      <c r="AO139" s="320"/>
      <c r="AP139" s="320"/>
      <c r="AQ139" s="320"/>
      <c r="AR139" s="320"/>
      <c r="AS139" s="320"/>
      <c r="AT139" s="398" t="str">
        <f t="shared" si="225"/>
        <v/>
      </c>
      <c r="AU139" s="319" t="str">
        <f t="shared" si="224"/>
        <v/>
      </c>
      <c r="AV139" s="399"/>
      <c r="AW139" s="398" t="str">
        <f ca="1">AW138</f>
        <v/>
      </c>
      <c r="AX139" s="399"/>
      <c r="AY139" s="398" t="str">
        <f ca="1">AY138</f>
        <v/>
      </c>
      <c r="AZ139" s="399"/>
      <c r="BA139" s="398" t="str">
        <f ca="1">BA138</f>
        <v/>
      </c>
      <c r="BB139" s="399"/>
      <c r="BC139" s="398" t="str">
        <f ca="1">BC138</f>
        <v/>
      </c>
      <c r="BD139" s="399"/>
      <c r="BE139" s="398" t="str">
        <f ca="1">BE138</f>
        <v/>
      </c>
      <c r="BF139" s="399"/>
      <c r="BG139" s="398" t="str">
        <f ca="1">BG138</f>
        <v/>
      </c>
      <c r="BH139" s="320"/>
      <c r="FE139" s="341" t="str">
        <f ca="1">FE138</f>
        <v>Hide</v>
      </c>
      <c r="FF139" s="322"/>
      <c r="FG139" s="323"/>
      <c r="FH139" s="323"/>
      <c r="FI139" s="323"/>
      <c r="FJ139" s="323"/>
      <c r="FK139" s="323"/>
      <c r="FL139" s="323"/>
    </row>
    <row r="140" spans="1:168" ht="6" customHeight="1" x14ac:dyDescent="0.25">
      <c r="A140" s="326" t="s">
        <v>546</v>
      </c>
      <c r="C140" s="389"/>
      <c r="D140" s="325"/>
      <c r="E140" s="390"/>
      <c r="F140" s="362"/>
      <c r="G140" s="418"/>
      <c r="H140" s="419"/>
      <c r="I140" s="340"/>
      <c r="J140" s="392"/>
      <c r="K140" s="340"/>
      <c r="L140" s="393"/>
      <c r="M140" s="393"/>
      <c r="N140" s="393"/>
      <c r="O140" s="393"/>
      <c r="Q140" s="320"/>
      <c r="AE140" s="368"/>
      <c r="AF140" s="369"/>
      <c r="AG140" s="394" t="b">
        <f>AG141</f>
        <v>1</v>
      </c>
      <c r="AH140" s="394"/>
      <c r="AI140" s="395"/>
      <c r="AJ140" s="396"/>
      <c r="AK140" s="396"/>
      <c r="AL140" s="397"/>
      <c r="AM140" s="320"/>
      <c r="AN140" s="320"/>
      <c r="AO140" s="320"/>
      <c r="AP140" s="320"/>
      <c r="AQ140" s="320"/>
      <c r="AR140" s="320"/>
      <c r="AS140" s="320"/>
      <c r="AT140" s="398" t="str">
        <f t="shared" si="225"/>
        <v/>
      </c>
      <c r="AU140" s="319" t="str">
        <f t="shared" si="224"/>
        <v/>
      </c>
      <c r="AV140" s="399"/>
      <c r="AW140" s="398" t="str">
        <f ca="1">AW141</f>
        <v/>
      </c>
      <c r="AX140" s="399"/>
      <c r="AY140" s="398" t="str">
        <f ca="1">AY141</f>
        <v/>
      </c>
      <c r="AZ140" s="399"/>
      <c r="BA140" s="398" t="str">
        <f ca="1">BA141</f>
        <v/>
      </c>
      <c r="BB140" s="399"/>
      <c r="BC140" s="398" t="str">
        <f ca="1">BC141</f>
        <v/>
      </c>
      <c r="BD140" s="399"/>
      <c r="BE140" s="398" t="str">
        <f ca="1">BE141</f>
        <v/>
      </c>
      <c r="BF140" s="399"/>
      <c r="BG140" s="398" t="str">
        <f ca="1">BG141</f>
        <v/>
      </c>
      <c r="BH140" s="320"/>
      <c r="FE140" s="341" t="str">
        <f ca="1">FE141</f>
        <v>Hide</v>
      </c>
      <c r="FF140" s="322"/>
      <c r="FG140" s="323"/>
      <c r="FH140" s="323"/>
      <c r="FI140" s="323"/>
      <c r="FJ140" s="323"/>
      <c r="FK140" s="323"/>
      <c r="FL140" s="323"/>
    </row>
    <row r="141" spans="1:168" ht="15" x14ac:dyDescent="0.25">
      <c r="A141" s="326" t="s">
        <v>546</v>
      </c>
      <c r="C141" s="400" t="s">
        <v>558</v>
      </c>
      <c r="D141" s="420" t="str">
        <f>"6." &amp; AI141</f>
        <v>6.31</v>
      </c>
      <c r="E141" s="402" t="s">
        <v>893</v>
      </c>
      <c r="F141" s="422"/>
      <c r="G141" s="423" t="s">
        <v>203</v>
      </c>
      <c r="H141" s="424"/>
      <c r="I141" s="425" t="s">
        <v>216</v>
      </c>
      <c r="J141" s="426"/>
      <c r="K141" s="340"/>
      <c r="L141" s="405"/>
      <c r="M141" s="405"/>
      <c r="N141" s="405"/>
      <c r="O141" s="405"/>
      <c r="Q141" s="320"/>
      <c r="R141" s="406"/>
      <c r="S141" s="406"/>
      <c r="T141" s="406"/>
      <c r="U141" s="406"/>
      <c r="AE141" s="368" t="b">
        <f>IF(F141=CHAR(80),TRUE,FALSE)</f>
        <v>0</v>
      </c>
      <c r="AF141" s="369" t="b">
        <f>IF(H141=CHAR(80),TRUE,FALSE)</f>
        <v>0</v>
      </c>
      <c r="AG141" s="370" t="b">
        <f>IF(OR(C141=CHAR(80),C141="."),TRUE,FALSE)</f>
        <v>1</v>
      </c>
      <c r="AH141" s="407">
        <v>0</v>
      </c>
      <c r="AI141" s="408">
        <v>31</v>
      </c>
      <c r="AJ141" s="409"/>
      <c r="AK141" s="409" t="b">
        <v>1</v>
      </c>
      <c r="AL141" s="410"/>
      <c r="AM141" s="320"/>
      <c r="AN141" s="320"/>
      <c r="AO141" s="320"/>
      <c r="AP141" s="320"/>
      <c r="AQ141" s="320"/>
      <c r="AR141" s="320"/>
      <c r="AS141" s="320"/>
      <c r="AT141" s="398" t="str">
        <f t="shared" si="225"/>
        <v/>
      </c>
      <c r="AU141" s="319" t="str">
        <f t="shared" si="224"/>
        <v>6.31</v>
      </c>
      <c r="AV141" s="411"/>
      <c r="AW141" s="398" t="str">
        <f ca="1">IF(OR(AND(Setup_Flag=1,AV141="",$C141=""),AND(Setup_Flag=1,AV141="Y",$C141="",All_Filters="Yes",$FE141="Hide")),FALSE,"")</f>
        <v/>
      </c>
      <c r="AX141" s="411"/>
      <c r="AY141" s="398" t="str">
        <f ca="1">IF(OR(AND(MR2_Flag=1,AX141="",$C141=""),AND(MR2_Flag=1,AX141="Y",$C141="",All_Filters="Yes",$FE141="Hide")),FALSE,"")</f>
        <v/>
      </c>
      <c r="AZ141" s="411"/>
      <c r="BA141" s="398" t="str">
        <f ca="1">IF(OR(AND(DP_Flag=1,AZ141="",$C141=""),AND(DP_Flag=1,AZ141="Y",$C141="",All_Filters="Yes",$FE141="Hide")),FALSE,"")</f>
        <v/>
      </c>
      <c r="BB141" s="411"/>
      <c r="BC141" s="398" t="str">
        <f ca="1">IF(OR(AND(SS_Flag=1,BB141="",$C141=""),AND(SS_Flag=1,BB141="Y",$C141="",All_Filters="Yes",$FE141="Hide")),FALSE,"")</f>
        <v/>
      </c>
      <c r="BD141" s="411"/>
      <c r="BE141" s="398" t="str">
        <f ca="1">IF(OR(AND(SP_Flag=1,BD141="",$C141=""),AND(SP_Flag=1,BD141="Y",$C141="",All_Filters="Yes",$FE141="Hide")),FALSE,"")</f>
        <v/>
      </c>
      <c r="BF141" s="411"/>
      <c r="BG141" s="398" t="str">
        <f ca="1">IF(OR(AND(FM_Flag=1,BF141="",$C141=""),AND(FM_Flag=1,BF141="Y",$C141="",All_Filters="Yes",$FE141="Hide")),FALSE,"")</f>
        <v/>
      </c>
      <c r="BH141" s="320"/>
      <c r="BI141" s="268"/>
      <c r="BJ141" s="427" t="s">
        <v>675</v>
      </c>
      <c r="BK141" s="427" t="s">
        <v>675</v>
      </c>
      <c r="BL141" s="427" t="s">
        <v>675</v>
      </c>
      <c r="BM141" s="427" t="s">
        <v>675</v>
      </c>
      <c r="BN141" s="427" t="s">
        <v>675</v>
      </c>
      <c r="BO141" s="427" t="s">
        <v>675</v>
      </c>
      <c r="BP141" s="428" t="str">
        <f ca="1">IF(OR(BI$16=0,BR$16&lt;&gt;0),"",IF(OFFSET(BI141,0,BI$16)="Y",1,IF(OFFSET(BI141,0,BI$16)="N",0,"")))</f>
        <v/>
      </c>
      <c r="BQ141" s="337"/>
      <c r="BR141" s="268"/>
      <c r="BS141" s="429" t="e">
        <v>#N/A</v>
      </c>
      <c r="BT141" s="429" t="e">
        <v>#N/A</v>
      </c>
      <c r="BU141" s="429" t="e">
        <v>#N/A</v>
      </c>
      <c r="BV141" s="429" t="e">
        <v>#N/A</v>
      </c>
      <c r="BW141" s="429" t="e">
        <v>#N/A</v>
      </c>
      <c r="BX141" s="429" t="e">
        <v>#N/A</v>
      </c>
      <c r="BY141" s="429" t="e">
        <v>#N/A</v>
      </c>
      <c r="BZ141" s="429" t="e">
        <v>#N/A</v>
      </c>
      <c r="CA141" s="429" t="e">
        <v>#N/A</v>
      </c>
      <c r="CB141" s="429" t="e">
        <v>#N/A</v>
      </c>
      <c r="CC141" s="429" t="e">
        <v>#N/A</v>
      </c>
      <c r="CD141" s="429" t="e">
        <v>#N/A</v>
      </c>
      <c r="CE141" s="429" t="e">
        <v>#N/A</v>
      </c>
      <c r="CF141" s="429" t="e">
        <v>#N/A</v>
      </c>
      <c r="CG141" s="429" t="e">
        <v>#N/A</v>
      </c>
      <c r="CH141" s="429" t="e">
        <v>#N/A</v>
      </c>
      <c r="CI141" s="429" t="e">
        <v>#N/A</v>
      </c>
      <c r="CJ141" s="429" t="e">
        <v>#N/A</v>
      </c>
      <c r="CK141" s="429" t="e">
        <v>#N/A</v>
      </c>
      <c r="CL141" s="428" t="str">
        <f ca="1">IF(BR$16=0,"",IF(OFFSET(BR141,0,BR$16)="Y",1,IF(OFFSET(BR141,0,BR$16)="N",0,"")))</f>
        <v/>
      </c>
      <c r="CM141" s="337"/>
      <c r="CN141" s="268"/>
      <c r="CO141" s="429" t="e">
        <v>#N/A</v>
      </c>
      <c r="CP141" s="429" t="e">
        <v>#N/A</v>
      </c>
      <c r="CQ141" s="429" t="e">
        <v>#N/A</v>
      </c>
      <c r="CR141" s="429" t="e">
        <v>#N/A</v>
      </c>
      <c r="CS141" s="427" t="s">
        <v>675</v>
      </c>
      <c r="CT141" s="428" t="str">
        <f ca="1">IF(OR(CN$16=0,CV$16&lt;&gt;0),"",IF(CV$16=1,0,IF(OFFSET(CN141,0,CN$16)="Y",1,IF(OFFSET(CN141,0,CN$16)="N",0,""))))</f>
        <v/>
      </c>
      <c r="CV141" s="268"/>
      <c r="CW141" s="429" t="e">
        <v>#N/A</v>
      </c>
      <c r="CX141" s="429" t="e">
        <v>#N/A</v>
      </c>
      <c r="CY141" s="429" t="e">
        <v>#N/A</v>
      </c>
      <c r="CZ141" s="429" t="e">
        <v>#N/A</v>
      </c>
      <c r="DA141" s="429" t="e">
        <v>#N/A</v>
      </c>
      <c r="DB141" s="429" t="e">
        <v>#N/A</v>
      </c>
      <c r="DC141" s="429" t="e">
        <v>#N/A</v>
      </c>
      <c r="DD141" s="429" t="e">
        <v>#N/A</v>
      </c>
      <c r="DE141" s="429" t="e">
        <v>#N/A</v>
      </c>
      <c r="DF141" s="428" t="str">
        <f>IF(CV$16=0,"",IF(OR(AND(CW$16=1,CW141="Y"),AND(CX$16=1,CX141="Y"),AND(CY$16=1,CY141="Y"),AND(CZ$16=1,CZ141="Y"),AND(DA$16=1,DA141="Y"),AND(DB$16=1,DB141="Y"),AND(DC$16=1,DC141="Y"),AND(DD$16=1,DD141="Y"),AND(DE$16=1,DE141="Y")),1,IF(OR(AND(CW$16=1,CW141="N"),AND(CX$16=1,CX141="N"),AND(CY$16=1,CY141="N"),AND(CZ$16=1,CZ141="N"),AND(DA$16=1,DA141="N"),AND(DB$16=1,DB141="N"),AND(DC$16=1,DC141="N"),AND(DD$16=1,DD141="N"),AND(DE$16=1,DE141="N")),0,"")))</f>
        <v/>
      </c>
      <c r="DH141" s="268"/>
      <c r="DI141" s="429" t="e">
        <v>#N/A</v>
      </c>
      <c r="DJ141" s="429" t="e">
        <v>#N/A</v>
      </c>
      <c r="DK141" s="428" t="str">
        <f ca="1">IF(DH$16=0,"",IF(OFFSET(DH141,0,DH$16)="Y",1,IF(OFFSET(DH141,0,DH$16)="N",0,"")))</f>
        <v/>
      </c>
      <c r="DM141" s="268"/>
      <c r="DN141" s="429" t="e">
        <v>#N/A</v>
      </c>
      <c r="DO141" s="429" t="e">
        <v>#N/A</v>
      </c>
      <c r="DP141" s="428" t="str">
        <f ca="1">IF(DM$16=0,"",IF(OFFSET(DM141,0,DM$16)="Y",1,IF(OFFSET(DM141,0,DM$16)="N",0,"")))</f>
        <v/>
      </c>
      <c r="DR141" s="268"/>
      <c r="DS141" s="430" t="e">
        <v>#N/A</v>
      </c>
      <c r="DT141" s="431"/>
      <c r="DU141" s="428" t="str">
        <f ca="1">IF(DR$16=0,"",IF(AND(OFFSET(DR141,0,1)="Y",DS$16="Yes"),1,IF(OFFSET(DR141,0,1)="N",1,0)))</f>
        <v/>
      </c>
      <c r="DW141" s="268"/>
      <c r="DX141" s="430" t="e">
        <v>#N/A</v>
      </c>
      <c r="DY141" s="431"/>
      <c r="DZ141" s="428" t="str">
        <f ca="1">IF(DW$16=0,"",IF(AND(OFFSET(DW141,0,1)="Y",DX$16="Yes"),1,IF(OFFSET(DW141,0,1)="N",1,0)))</f>
        <v/>
      </c>
      <c r="EB141" s="268"/>
      <c r="EC141" s="430" t="e">
        <v>#N/A</v>
      </c>
      <c r="ED141" s="431"/>
      <c r="EE141" s="428" t="str">
        <f ca="1">IF(EB$16=0,"",IF(AND(OFFSET(EB141,0,1)="Y",EC$16="Yes"),1,IF(OFFSET(EB141,0,1)="N",1,0)))</f>
        <v/>
      </c>
      <c r="EG141" s="268"/>
      <c r="EH141" s="430" t="e">
        <v>#N/A</v>
      </c>
      <c r="EI141" s="431"/>
      <c r="EJ141" s="428" t="str">
        <f ca="1">IF(EG$16=0,"",IF(AND(OFFSET(EG141,0,1)="Y",EH$16="Yes"),1,IF(OFFSET(EG141,0,1)="N",1,0)))</f>
        <v/>
      </c>
      <c r="EL141" s="268"/>
      <c r="EM141" s="430" t="e">
        <v>#N/A</v>
      </c>
      <c r="EN141" s="431"/>
      <c r="EO141" s="428" t="str">
        <f ca="1">IF(EL$16=0,"",IF(AND(OFFSET(EL141,0,1)="Y",EM$16="Yes"),1,IF(OFFSET(EL141,0,1)="N",1,0)))</f>
        <v/>
      </c>
      <c r="EP141" s="271"/>
      <c r="EQ141" s="516" t="str">
        <f ca="1">BP141</f>
        <v/>
      </c>
      <c r="ER141" s="516" t="str">
        <f t="shared" ref="ER141" ca="1" si="434">CL141</f>
        <v/>
      </c>
      <c r="ES141" s="516" t="str">
        <f t="shared" ref="ES141" ca="1" si="435">CT141</f>
        <v/>
      </c>
      <c r="ET141" s="516" t="str">
        <f t="shared" ref="ET141" si="436">DF141</f>
        <v/>
      </c>
      <c r="EU141" s="516" t="str">
        <f t="shared" ref="EU141" ca="1" si="437">DK141</f>
        <v/>
      </c>
      <c r="EV141" s="516" t="str">
        <f t="shared" ref="EV141" ca="1" si="438">DP141</f>
        <v/>
      </c>
      <c r="EW141" s="516" t="str">
        <f t="shared" ref="EW141" ca="1" si="439">DU141</f>
        <v/>
      </c>
      <c r="EX141" s="516" t="str">
        <f t="shared" ref="EX141" ca="1" si="440">DZ141</f>
        <v/>
      </c>
      <c r="EY141" s="516" t="str">
        <f t="shared" ref="EY141" ca="1" si="441">EE141</f>
        <v/>
      </c>
      <c r="EZ141" s="516" t="str">
        <f t="shared" ref="EZ141" ca="1" si="442">EJ141</f>
        <v/>
      </c>
      <c r="FA141" s="516" t="str">
        <f t="shared" ref="FA141" ca="1" si="443">EO141</f>
        <v/>
      </c>
      <c r="FC141" s="516">
        <f t="shared" ref="FC141" ca="1" si="444">COUNTA(EQ141:FA141)-COUNTBLANK(EQ141:FA141)</f>
        <v>0</v>
      </c>
      <c r="FD141" s="280">
        <f t="shared" ref="FD141" ca="1" si="445">SUM(EQ141:FA141)</f>
        <v>0</v>
      </c>
      <c r="FE141" s="280" t="str">
        <f t="shared" ref="FE141" ca="1" si="446">IF(AND(FC141=FD141,FD141&gt;0),"Show","Hide")</f>
        <v>Hide</v>
      </c>
      <c r="FF141" s="322"/>
      <c r="FG141" s="323"/>
      <c r="FH141" s="323"/>
      <c r="FI141" s="323"/>
      <c r="FJ141" s="323"/>
      <c r="FK141" s="323"/>
      <c r="FL141" s="323"/>
    </row>
    <row r="142" spans="1:168" ht="6" customHeight="1" x14ac:dyDescent="0.25">
      <c r="A142" s="326" t="s">
        <v>546</v>
      </c>
      <c r="C142" s="412"/>
      <c r="D142" s="413"/>
      <c r="E142" s="414"/>
      <c r="F142" s="432"/>
      <c r="G142" s="433"/>
      <c r="H142" s="434"/>
      <c r="I142" s="335"/>
      <c r="J142" s="416"/>
      <c r="K142" s="335"/>
      <c r="L142" s="417"/>
      <c r="M142" s="417"/>
      <c r="N142" s="417"/>
      <c r="O142" s="417"/>
      <c r="Q142" s="320"/>
      <c r="AE142" s="368"/>
      <c r="AF142" s="369"/>
      <c r="AG142" s="370" t="b">
        <f>AG141</f>
        <v>1</v>
      </c>
      <c r="AH142" s="370"/>
      <c r="AI142" s="395"/>
      <c r="AJ142" s="396"/>
      <c r="AK142" s="396"/>
      <c r="AL142" s="397"/>
      <c r="AM142" s="320"/>
      <c r="AN142" s="320"/>
      <c r="AO142" s="320"/>
      <c r="AP142" s="320"/>
      <c r="AQ142" s="320"/>
      <c r="AR142" s="320"/>
      <c r="AS142" s="320"/>
      <c r="AT142" s="398" t="str">
        <f t="shared" si="225"/>
        <v/>
      </c>
      <c r="AU142" s="319" t="str">
        <f t="shared" si="224"/>
        <v/>
      </c>
      <c r="AV142" s="399"/>
      <c r="AW142" s="398" t="str">
        <f ca="1">AW141</f>
        <v/>
      </c>
      <c r="AX142" s="399"/>
      <c r="AY142" s="398" t="str">
        <f ca="1">AY141</f>
        <v/>
      </c>
      <c r="AZ142" s="399"/>
      <c r="BA142" s="398" t="str">
        <f ca="1">BA141</f>
        <v/>
      </c>
      <c r="BB142" s="399"/>
      <c r="BC142" s="398" t="str">
        <f ca="1">BC141</f>
        <v/>
      </c>
      <c r="BD142" s="399"/>
      <c r="BE142" s="398" t="str">
        <f ca="1">BE141</f>
        <v/>
      </c>
      <c r="BF142" s="399"/>
      <c r="BG142" s="398" t="str">
        <f ca="1">BG141</f>
        <v/>
      </c>
      <c r="BH142" s="320"/>
      <c r="FE142" s="341" t="str">
        <f ca="1">FE141</f>
        <v>Hide</v>
      </c>
      <c r="FF142" s="322"/>
      <c r="FG142" s="323"/>
      <c r="FH142" s="323"/>
      <c r="FI142" s="323"/>
      <c r="FJ142" s="323"/>
      <c r="FK142" s="323"/>
      <c r="FL142" s="323"/>
    </row>
    <row r="143" spans="1:168" ht="6" customHeight="1" x14ac:dyDescent="0.25">
      <c r="A143" s="326" t="s">
        <v>546</v>
      </c>
      <c r="C143" s="389"/>
      <c r="D143" s="325"/>
      <c r="E143" s="390"/>
      <c r="F143" s="362"/>
      <c r="G143" s="418"/>
      <c r="H143" s="419"/>
      <c r="I143" s="340"/>
      <c r="J143" s="392"/>
      <c r="K143" s="340"/>
      <c r="L143" s="393"/>
      <c r="M143" s="393"/>
      <c r="N143" s="393"/>
      <c r="O143" s="393"/>
      <c r="Q143" s="320"/>
      <c r="AE143" s="368"/>
      <c r="AF143" s="369"/>
      <c r="AG143" s="394" t="b">
        <f>AG144</f>
        <v>1</v>
      </c>
      <c r="AH143" s="394"/>
      <c r="AI143" s="395"/>
      <c r="AJ143" s="396"/>
      <c r="AK143" s="396"/>
      <c r="AL143" s="397"/>
      <c r="AM143" s="320"/>
      <c r="AN143" s="320"/>
      <c r="AO143" s="320"/>
      <c r="AP143" s="320"/>
      <c r="AQ143" s="320"/>
      <c r="AR143" s="320"/>
      <c r="AS143" s="320"/>
      <c r="AT143" s="398" t="str">
        <f t="shared" si="225"/>
        <v/>
      </c>
      <c r="AU143" s="319" t="str">
        <f t="shared" si="224"/>
        <v/>
      </c>
      <c r="AV143" s="399"/>
      <c r="AW143" s="398" t="str">
        <f ca="1">AW144</f>
        <v/>
      </c>
      <c r="AX143" s="399"/>
      <c r="AY143" s="398" t="str">
        <f ca="1">AY144</f>
        <v/>
      </c>
      <c r="AZ143" s="399"/>
      <c r="BA143" s="398" t="str">
        <f ca="1">BA144</f>
        <v/>
      </c>
      <c r="BB143" s="399"/>
      <c r="BC143" s="398" t="str">
        <f ca="1">BC144</f>
        <v/>
      </c>
      <c r="BD143" s="399"/>
      <c r="BE143" s="398" t="str">
        <f ca="1">BE144</f>
        <v/>
      </c>
      <c r="BF143" s="399"/>
      <c r="BG143" s="398" t="str">
        <f ca="1">BG144</f>
        <v/>
      </c>
      <c r="BH143" s="320"/>
      <c r="FE143" s="341" t="str">
        <f ca="1">FE144</f>
        <v>Hide</v>
      </c>
      <c r="FF143" s="322"/>
      <c r="FG143" s="323"/>
      <c r="FH143" s="323"/>
      <c r="FI143" s="323"/>
      <c r="FJ143" s="323"/>
      <c r="FK143" s="323"/>
      <c r="FL143" s="323"/>
    </row>
    <row r="144" spans="1:168" ht="15" x14ac:dyDescent="0.25">
      <c r="A144" s="326" t="s">
        <v>546</v>
      </c>
      <c r="C144" s="400" t="s">
        <v>558</v>
      </c>
      <c r="D144" s="420" t="str">
        <f>"6." &amp; AI144</f>
        <v>6.32</v>
      </c>
      <c r="E144" s="402" t="s">
        <v>894</v>
      </c>
      <c r="F144" s="422"/>
      <c r="G144" s="423" t="s">
        <v>203</v>
      </c>
      <c r="H144" s="424"/>
      <c r="I144" s="425" t="s">
        <v>216</v>
      </c>
      <c r="J144" s="426"/>
      <c r="K144" s="340"/>
      <c r="L144" s="405"/>
      <c r="M144" s="405"/>
      <c r="N144" s="405"/>
      <c r="O144" s="405"/>
      <c r="Q144" s="320"/>
      <c r="R144" s="406"/>
      <c r="S144" s="406"/>
      <c r="T144" s="406"/>
      <c r="U144" s="406"/>
      <c r="AE144" s="368" t="b">
        <f>IF(F144=CHAR(80),TRUE,FALSE)</f>
        <v>0</v>
      </c>
      <c r="AF144" s="369" t="b">
        <f>IF(H144=CHAR(80),TRUE,FALSE)</f>
        <v>0</v>
      </c>
      <c r="AG144" s="370" t="b">
        <f>IF(OR(C144=CHAR(80),C144="."),TRUE,FALSE)</f>
        <v>1</v>
      </c>
      <c r="AH144" s="407">
        <v>0</v>
      </c>
      <c r="AI144" s="408">
        <v>32</v>
      </c>
      <c r="AJ144" s="409"/>
      <c r="AK144" s="409" t="b">
        <v>1</v>
      </c>
      <c r="AL144" s="410"/>
      <c r="AM144" s="320"/>
      <c r="AN144" s="320"/>
      <c r="AO144" s="320"/>
      <c r="AP144" s="320"/>
      <c r="AQ144" s="320"/>
      <c r="AR144" s="320"/>
      <c r="AS144" s="320"/>
      <c r="AT144" s="398" t="str">
        <f t="shared" si="225"/>
        <v/>
      </c>
      <c r="AU144" s="319" t="str">
        <f t="shared" ref="AU144:AU207" si="447">IF(D144&lt;&gt;0,D144,"")</f>
        <v>6.32</v>
      </c>
      <c r="AV144" s="411"/>
      <c r="AW144" s="398" t="str">
        <f ca="1">IF(OR(AND(Setup_Flag=1,AV144="",$C144=""),AND(Setup_Flag=1,AV144="Y",$C144="",All_Filters="Yes",$FE144="Hide")),FALSE,"")</f>
        <v/>
      </c>
      <c r="AX144" s="411"/>
      <c r="AY144" s="398" t="str">
        <f ca="1">IF(OR(AND(MR2_Flag=1,AX144="",$C144=""),AND(MR2_Flag=1,AX144="Y",$C144="",All_Filters="Yes",$FE144="Hide")),FALSE,"")</f>
        <v/>
      </c>
      <c r="AZ144" s="411"/>
      <c r="BA144" s="398" t="str">
        <f ca="1">IF(OR(AND(DP_Flag=1,AZ144="",$C144=""),AND(DP_Flag=1,AZ144="Y",$C144="",All_Filters="Yes",$FE144="Hide")),FALSE,"")</f>
        <v/>
      </c>
      <c r="BB144" s="411"/>
      <c r="BC144" s="398" t="str">
        <f ca="1">IF(OR(AND(SS_Flag=1,BB144="",$C144=""),AND(SS_Flag=1,BB144="Y",$C144="",All_Filters="Yes",$FE144="Hide")),FALSE,"")</f>
        <v/>
      </c>
      <c r="BD144" s="411"/>
      <c r="BE144" s="398" t="str">
        <f ca="1">IF(OR(AND(SP_Flag=1,BD144="",$C144=""),AND(SP_Flag=1,BD144="Y",$C144="",All_Filters="Yes",$FE144="Hide")),FALSE,"")</f>
        <v/>
      </c>
      <c r="BF144" s="411"/>
      <c r="BG144" s="398" t="str">
        <f ca="1">IF(OR(AND(FM_Flag=1,BF144="",$C144=""),AND(FM_Flag=1,BF144="Y",$C144="",All_Filters="Yes",$FE144="Hide")),FALSE,"")</f>
        <v/>
      </c>
      <c r="BH144" s="320"/>
      <c r="BI144" s="268"/>
      <c r="BJ144" s="427" t="s">
        <v>675</v>
      </c>
      <c r="BK144" s="427" t="s">
        <v>675</v>
      </c>
      <c r="BL144" s="427" t="s">
        <v>675</v>
      </c>
      <c r="BM144" s="427" t="s">
        <v>675</v>
      </c>
      <c r="BN144" s="427" t="s">
        <v>675</v>
      </c>
      <c r="BO144" s="427" t="s">
        <v>675</v>
      </c>
      <c r="BP144" s="428" t="str">
        <f ca="1">IF(OR(BI$16=0,BR$16&lt;&gt;0),"",IF(OFFSET(BI144,0,BI$16)="Y",1,IF(OFFSET(BI144,0,BI$16)="N",0,"")))</f>
        <v/>
      </c>
      <c r="BQ144" s="337"/>
      <c r="BR144" s="268"/>
      <c r="BS144" s="429" t="e">
        <v>#N/A</v>
      </c>
      <c r="BT144" s="429" t="e">
        <v>#N/A</v>
      </c>
      <c r="BU144" s="429" t="e">
        <v>#N/A</v>
      </c>
      <c r="BV144" s="429" t="e">
        <v>#N/A</v>
      </c>
      <c r="BW144" s="429" t="e">
        <v>#N/A</v>
      </c>
      <c r="BX144" s="429" t="e">
        <v>#N/A</v>
      </c>
      <c r="BY144" s="429" t="e">
        <v>#N/A</v>
      </c>
      <c r="BZ144" s="429" t="e">
        <v>#N/A</v>
      </c>
      <c r="CA144" s="429" t="e">
        <v>#N/A</v>
      </c>
      <c r="CB144" s="429" t="e">
        <v>#N/A</v>
      </c>
      <c r="CC144" s="429" t="e">
        <v>#N/A</v>
      </c>
      <c r="CD144" s="429" t="e">
        <v>#N/A</v>
      </c>
      <c r="CE144" s="429" t="e">
        <v>#N/A</v>
      </c>
      <c r="CF144" s="429" t="e">
        <v>#N/A</v>
      </c>
      <c r="CG144" s="429" t="e">
        <v>#N/A</v>
      </c>
      <c r="CH144" s="429" t="e">
        <v>#N/A</v>
      </c>
      <c r="CI144" s="429" t="e">
        <v>#N/A</v>
      </c>
      <c r="CJ144" s="429" t="e">
        <v>#N/A</v>
      </c>
      <c r="CK144" s="429" t="e">
        <v>#N/A</v>
      </c>
      <c r="CL144" s="428" t="str">
        <f ca="1">IF(BR$16=0,"",IF(OFFSET(BR144,0,BR$16)="Y",1,IF(OFFSET(BR144,0,BR$16)="N",0,"")))</f>
        <v/>
      </c>
      <c r="CM144" s="337"/>
      <c r="CN144" s="268"/>
      <c r="CO144" s="429" t="e">
        <v>#N/A</v>
      </c>
      <c r="CP144" s="429" t="e">
        <v>#N/A</v>
      </c>
      <c r="CQ144" s="429" t="e">
        <v>#N/A</v>
      </c>
      <c r="CR144" s="429" t="e">
        <v>#N/A</v>
      </c>
      <c r="CS144" s="427" t="s">
        <v>675</v>
      </c>
      <c r="CT144" s="428" t="str">
        <f ca="1">IF(OR(CN$16=0,CV$16&lt;&gt;0),"",IF(CV$16=1,0,IF(OFFSET(CN144,0,CN$16)="Y",1,IF(OFFSET(CN144,0,CN$16)="N",0,""))))</f>
        <v/>
      </c>
      <c r="CV144" s="268"/>
      <c r="CW144" s="429" t="e">
        <v>#N/A</v>
      </c>
      <c r="CX144" s="429" t="e">
        <v>#N/A</v>
      </c>
      <c r="CY144" s="429" t="e">
        <v>#N/A</v>
      </c>
      <c r="CZ144" s="429" t="e">
        <v>#N/A</v>
      </c>
      <c r="DA144" s="429" t="e">
        <v>#N/A</v>
      </c>
      <c r="DB144" s="429" t="e">
        <v>#N/A</v>
      </c>
      <c r="DC144" s="429" t="e">
        <v>#N/A</v>
      </c>
      <c r="DD144" s="429" t="e">
        <v>#N/A</v>
      </c>
      <c r="DE144" s="429" t="e">
        <v>#N/A</v>
      </c>
      <c r="DF144" s="428" t="str">
        <f>IF(CV$16=0,"",IF(OR(AND(CW$16=1,CW144="Y"),AND(CX$16=1,CX144="Y"),AND(CY$16=1,CY144="Y"),AND(CZ$16=1,CZ144="Y"),AND(DA$16=1,DA144="Y"),AND(DB$16=1,DB144="Y"),AND(DC$16=1,DC144="Y"),AND(DD$16=1,DD144="Y"),AND(DE$16=1,DE144="Y")),1,IF(OR(AND(CW$16=1,CW144="N"),AND(CX$16=1,CX144="N"),AND(CY$16=1,CY144="N"),AND(CZ$16=1,CZ144="N"),AND(DA$16=1,DA144="N"),AND(DB$16=1,DB144="N"),AND(DC$16=1,DC144="N"),AND(DD$16=1,DD144="N"),AND(DE$16=1,DE144="N")),0,"")))</f>
        <v/>
      </c>
      <c r="DH144" s="268"/>
      <c r="DI144" s="429" t="e">
        <v>#N/A</v>
      </c>
      <c r="DJ144" s="429" t="e">
        <v>#N/A</v>
      </c>
      <c r="DK144" s="428" t="str">
        <f ca="1">IF(DH$16=0,"",IF(OFFSET(DH144,0,DH$16)="Y",1,IF(OFFSET(DH144,0,DH$16)="N",0,"")))</f>
        <v/>
      </c>
      <c r="DM144" s="268"/>
      <c r="DN144" s="429" t="e">
        <v>#N/A</v>
      </c>
      <c r="DO144" s="429" t="e">
        <v>#N/A</v>
      </c>
      <c r="DP144" s="428" t="str">
        <f ca="1">IF(DM$16=0,"",IF(OFFSET(DM144,0,DM$16)="Y",1,IF(OFFSET(DM144,0,DM$16)="N",0,"")))</f>
        <v/>
      </c>
      <c r="DR144" s="268"/>
      <c r="DS144" s="430" t="e">
        <v>#N/A</v>
      </c>
      <c r="DT144" s="431"/>
      <c r="DU144" s="428" t="str">
        <f ca="1">IF(DR$16=0,"",IF(AND(OFFSET(DR144,0,1)="Y",DS$16="Yes"),1,IF(OFFSET(DR144,0,1)="N",1,0)))</f>
        <v/>
      </c>
      <c r="DW144" s="268"/>
      <c r="DX144" s="430" t="e">
        <v>#N/A</v>
      </c>
      <c r="DY144" s="431"/>
      <c r="DZ144" s="428" t="str">
        <f ca="1">IF(DW$16=0,"",IF(AND(OFFSET(DW144,0,1)="Y",DX$16="Yes"),1,IF(OFFSET(DW144,0,1)="N",1,0)))</f>
        <v/>
      </c>
      <c r="EB144" s="268"/>
      <c r="EC144" s="430" t="e">
        <v>#N/A</v>
      </c>
      <c r="ED144" s="431"/>
      <c r="EE144" s="428" t="str">
        <f ca="1">IF(EB$16=0,"",IF(AND(OFFSET(EB144,0,1)="Y",EC$16="Yes"),1,IF(OFFSET(EB144,0,1)="N",1,0)))</f>
        <v/>
      </c>
      <c r="EG144" s="268"/>
      <c r="EH144" s="430" t="e">
        <v>#N/A</v>
      </c>
      <c r="EI144" s="431"/>
      <c r="EJ144" s="428" t="str">
        <f ca="1">IF(EG$16=0,"",IF(AND(OFFSET(EG144,0,1)="Y",EH$16="Yes"),1,IF(OFFSET(EG144,0,1)="N",1,0)))</f>
        <v/>
      </c>
      <c r="EL144" s="268"/>
      <c r="EM144" s="430" t="e">
        <v>#N/A</v>
      </c>
      <c r="EN144" s="431"/>
      <c r="EO144" s="428" t="str">
        <f ca="1">IF(EL$16=0,"",IF(AND(OFFSET(EL144,0,1)="Y",EM$16="Yes"),1,IF(OFFSET(EL144,0,1)="N",1,0)))</f>
        <v/>
      </c>
      <c r="EP144" s="271"/>
      <c r="EQ144" s="516" t="str">
        <f ca="1">BP144</f>
        <v/>
      </c>
      <c r="ER144" s="516" t="str">
        <f t="shared" ref="ER144" ca="1" si="448">CL144</f>
        <v/>
      </c>
      <c r="ES144" s="516" t="str">
        <f t="shared" ref="ES144" ca="1" si="449">CT144</f>
        <v/>
      </c>
      <c r="ET144" s="516" t="str">
        <f t="shared" ref="ET144" si="450">DF144</f>
        <v/>
      </c>
      <c r="EU144" s="516" t="str">
        <f t="shared" ref="EU144" ca="1" si="451">DK144</f>
        <v/>
      </c>
      <c r="EV144" s="516" t="str">
        <f t="shared" ref="EV144" ca="1" si="452">DP144</f>
        <v/>
      </c>
      <c r="EW144" s="516" t="str">
        <f t="shared" ref="EW144" ca="1" si="453">DU144</f>
        <v/>
      </c>
      <c r="EX144" s="516" t="str">
        <f t="shared" ref="EX144" ca="1" si="454">DZ144</f>
        <v/>
      </c>
      <c r="EY144" s="516" t="str">
        <f t="shared" ref="EY144" ca="1" si="455">EE144</f>
        <v/>
      </c>
      <c r="EZ144" s="516" t="str">
        <f t="shared" ref="EZ144" ca="1" si="456">EJ144</f>
        <v/>
      </c>
      <c r="FA144" s="516" t="str">
        <f t="shared" ref="FA144" ca="1" si="457">EO144</f>
        <v/>
      </c>
      <c r="FC144" s="516">
        <f t="shared" ref="FC144" ca="1" si="458">COUNTA(EQ144:FA144)-COUNTBLANK(EQ144:FA144)</f>
        <v>0</v>
      </c>
      <c r="FD144" s="280">
        <f t="shared" ref="FD144" ca="1" si="459">SUM(EQ144:FA144)</f>
        <v>0</v>
      </c>
      <c r="FE144" s="280" t="str">
        <f t="shared" ref="FE144" ca="1" si="460">IF(AND(FC144=FD144,FD144&gt;0),"Show","Hide")</f>
        <v>Hide</v>
      </c>
      <c r="FF144" s="322"/>
      <c r="FG144" s="323"/>
      <c r="FH144" s="323"/>
      <c r="FI144" s="323"/>
      <c r="FJ144" s="323"/>
      <c r="FK144" s="323"/>
      <c r="FL144" s="323"/>
    </row>
    <row r="145" spans="1:168" ht="6" customHeight="1" x14ac:dyDescent="0.25">
      <c r="A145" s="326" t="s">
        <v>546</v>
      </c>
      <c r="C145" s="412"/>
      <c r="D145" s="413"/>
      <c r="E145" s="414"/>
      <c r="F145" s="432"/>
      <c r="G145" s="433"/>
      <c r="H145" s="434"/>
      <c r="I145" s="335"/>
      <c r="J145" s="416"/>
      <c r="K145" s="335"/>
      <c r="L145" s="417"/>
      <c r="M145" s="417"/>
      <c r="N145" s="417"/>
      <c r="O145" s="417"/>
      <c r="Q145" s="320"/>
      <c r="AE145" s="368"/>
      <c r="AF145" s="369"/>
      <c r="AG145" s="370" t="b">
        <f>AG144</f>
        <v>1</v>
      </c>
      <c r="AH145" s="370"/>
      <c r="AI145" s="395"/>
      <c r="AJ145" s="396"/>
      <c r="AK145" s="396"/>
      <c r="AL145" s="397"/>
      <c r="AM145" s="320"/>
      <c r="AN145" s="320"/>
      <c r="AO145" s="320"/>
      <c r="AP145" s="320"/>
      <c r="AQ145" s="320"/>
      <c r="AR145" s="320"/>
      <c r="AS145" s="320"/>
      <c r="AT145" s="398" t="str">
        <f t="shared" ref="AT145:AT208" si="461">IF(AG145&lt;&gt;TRUE,FALSE,"")</f>
        <v/>
      </c>
      <c r="AU145" s="319" t="str">
        <f t="shared" si="447"/>
        <v/>
      </c>
      <c r="AV145" s="399"/>
      <c r="AW145" s="398" t="str">
        <f ca="1">AW144</f>
        <v/>
      </c>
      <c r="AX145" s="399"/>
      <c r="AY145" s="398" t="str">
        <f ca="1">AY144</f>
        <v/>
      </c>
      <c r="AZ145" s="399"/>
      <c r="BA145" s="398" t="str">
        <f ca="1">BA144</f>
        <v/>
      </c>
      <c r="BB145" s="399"/>
      <c r="BC145" s="398" t="str">
        <f ca="1">BC144</f>
        <v/>
      </c>
      <c r="BD145" s="399"/>
      <c r="BE145" s="398" t="str">
        <f ca="1">BE144</f>
        <v/>
      </c>
      <c r="BF145" s="399"/>
      <c r="BG145" s="398" t="str">
        <f ca="1">BG144</f>
        <v/>
      </c>
      <c r="BH145" s="320"/>
      <c r="FE145" s="341" t="str">
        <f ca="1">FE144</f>
        <v>Hide</v>
      </c>
      <c r="FF145" s="322"/>
      <c r="FG145" s="323"/>
      <c r="FH145" s="323"/>
      <c r="FI145" s="323"/>
      <c r="FJ145" s="323"/>
      <c r="FK145" s="323"/>
      <c r="FL145" s="323"/>
    </row>
    <row r="146" spans="1:168" ht="6" customHeight="1" x14ac:dyDescent="0.25">
      <c r="A146" s="326" t="s">
        <v>546</v>
      </c>
      <c r="C146" s="389"/>
      <c r="D146" s="325"/>
      <c r="E146" s="390"/>
      <c r="F146" s="362"/>
      <c r="G146" s="418"/>
      <c r="H146" s="419"/>
      <c r="I146" s="340"/>
      <c r="J146" s="392"/>
      <c r="K146" s="340"/>
      <c r="L146" s="393"/>
      <c r="M146" s="393"/>
      <c r="N146" s="393"/>
      <c r="O146" s="393"/>
      <c r="Q146" s="320"/>
      <c r="AE146" s="368"/>
      <c r="AF146" s="369"/>
      <c r="AG146" s="394" t="b">
        <f>AG147</f>
        <v>1</v>
      </c>
      <c r="AH146" s="394"/>
      <c r="AI146" s="395"/>
      <c r="AJ146" s="396"/>
      <c r="AK146" s="396"/>
      <c r="AL146" s="397"/>
      <c r="AM146" s="320"/>
      <c r="AN146" s="320"/>
      <c r="AO146" s="320"/>
      <c r="AP146" s="320"/>
      <c r="AQ146" s="320"/>
      <c r="AR146" s="320"/>
      <c r="AS146" s="320"/>
      <c r="AT146" s="398" t="str">
        <f t="shared" si="461"/>
        <v/>
      </c>
      <c r="AU146" s="319" t="str">
        <f t="shared" si="447"/>
        <v/>
      </c>
      <c r="AV146" s="399"/>
      <c r="AW146" s="398" t="str">
        <f ca="1">AW147</f>
        <v/>
      </c>
      <c r="AX146" s="399"/>
      <c r="AY146" s="398" t="str">
        <f ca="1">AY147</f>
        <v/>
      </c>
      <c r="AZ146" s="399"/>
      <c r="BA146" s="398" t="str">
        <f ca="1">BA147</f>
        <v/>
      </c>
      <c r="BB146" s="399"/>
      <c r="BC146" s="398" t="str">
        <f ca="1">BC147</f>
        <v/>
      </c>
      <c r="BD146" s="399"/>
      <c r="BE146" s="398" t="str">
        <f ca="1">BE147</f>
        <v/>
      </c>
      <c r="BF146" s="399"/>
      <c r="BG146" s="398" t="str">
        <f ca="1">BG147</f>
        <v/>
      </c>
      <c r="BH146" s="320"/>
      <c r="FE146" s="341" t="str">
        <f ca="1">FE147</f>
        <v>Hide</v>
      </c>
      <c r="FF146" s="322"/>
      <c r="FG146" s="323"/>
      <c r="FH146" s="323"/>
      <c r="FI146" s="323"/>
      <c r="FJ146" s="323"/>
      <c r="FK146" s="323"/>
      <c r="FL146" s="323"/>
    </row>
    <row r="147" spans="1:168" ht="15" x14ac:dyDescent="0.25">
      <c r="A147" s="326" t="s">
        <v>546</v>
      </c>
      <c r="C147" s="400" t="s">
        <v>558</v>
      </c>
      <c r="D147" s="420" t="str">
        <f>"6." &amp; AI147</f>
        <v>6.33</v>
      </c>
      <c r="E147" s="402" t="s">
        <v>895</v>
      </c>
      <c r="F147" s="422"/>
      <c r="G147" s="423" t="s">
        <v>203</v>
      </c>
      <c r="H147" s="424"/>
      <c r="I147" s="425" t="s">
        <v>216</v>
      </c>
      <c r="J147" s="426"/>
      <c r="K147" s="340"/>
      <c r="L147" s="405"/>
      <c r="M147" s="405"/>
      <c r="N147" s="405"/>
      <c r="O147" s="405"/>
      <c r="Q147" s="320"/>
      <c r="R147" s="406"/>
      <c r="S147" s="406"/>
      <c r="T147" s="406"/>
      <c r="U147" s="406"/>
      <c r="AE147" s="368" t="b">
        <f>IF(F147=CHAR(80),TRUE,FALSE)</f>
        <v>0</v>
      </c>
      <c r="AF147" s="369" t="b">
        <f>IF(H147=CHAR(80),TRUE,FALSE)</f>
        <v>0</v>
      </c>
      <c r="AG147" s="370" t="b">
        <f>IF(OR(C147=CHAR(80),C147="."),TRUE,FALSE)</f>
        <v>1</v>
      </c>
      <c r="AH147" s="407">
        <v>0</v>
      </c>
      <c r="AI147" s="408">
        <v>33</v>
      </c>
      <c r="AJ147" s="409"/>
      <c r="AK147" s="409" t="b">
        <v>1</v>
      </c>
      <c r="AL147" s="410"/>
      <c r="AM147" s="320"/>
      <c r="AN147" s="320"/>
      <c r="AO147" s="320"/>
      <c r="AP147" s="320"/>
      <c r="AQ147" s="320"/>
      <c r="AR147" s="320"/>
      <c r="AS147" s="320"/>
      <c r="AT147" s="398" t="str">
        <f t="shared" si="461"/>
        <v/>
      </c>
      <c r="AU147" s="319" t="str">
        <f t="shared" si="447"/>
        <v>6.33</v>
      </c>
      <c r="AV147" s="411"/>
      <c r="AW147" s="398" t="str">
        <f ca="1">IF(OR(AND(Setup_Flag=1,AV147="",$C147=""),AND(Setup_Flag=1,AV147="Y",$C147="",All_Filters="Yes",$FE147="Hide")),FALSE,"")</f>
        <v/>
      </c>
      <c r="AX147" s="411"/>
      <c r="AY147" s="398" t="str">
        <f ca="1">IF(OR(AND(MR2_Flag=1,AX147="",$C147=""),AND(MR2_Flag=1,AX147="Y",$C147="",All_Filters="Yes",$FE147="Hide")),FALSE,"")</f>
        <v/>
      </c>
      <c r="AZ147" s="411"/>
      <c r="BA147" s="398" t="str">
        <f ca="1">IF(OR(AND(DP_Flag=1,AZ147="",$C147=""),AND(DP_Flag=1,AZ147="Y",$C147="",All_Filters="Yes",$FE147="Hide")),FALSE,"")</f>
        <v/>
      </c>
      <c r="BB147" s="411"/>
      <c r="BC147" s="398" t="str">
        <f ca="1">IF(OR(AND(SS_Flag=1,BB147="",$C147=""),AND(SS_Flag=1,BB147="Y",$C147="",All_Filters="Yes",$FE147="Hide")),FALSE,"")</f>
        <v/>
      </c>
      <c r="BD147" s="411"/>
      <c r="BE147" s="398" t="str">
        <f ca="1">IF(OR(AND(SP_Flag=1,BD147="",$C147=""),AND(SP_Flag=1,BD147="Y",$C147="",All_Filters="Yes",$FE147="Hide")),FALSE,"")</f>
        <v/>
      </c>
      <c r="BF147" s="411"/>
      <c r="BG147" s="398" t="str">
        <f ca="1">IF(OR(AND(FM_Flag=1,BF147="",$C147=""),AND(FM_Flag=1,BF147="Y",$C147="",All_Filters="Yes",$FE147="Hide")),FALSE,"")</f>
        <v/>
      </c>
      <c r="BH147" s="320"/>
      <c r="BI147" s="268"/>
      <c r="BJ147" s="427" t="s">
        <v>675</v>
      </c>
      <c r="BK147" s="427" t="s">
        <v>675</v>
      </c>
      <c r="BL147" s="427" t="s">
        <v>675</v>
      </c>
      <c r="BM147" s="427" t="s">
        <v>675</v>
      </c>
      <c r="BN147" s="427" t="s">
        <v>675</v>
      </c>
      <c r="BO147" s="427" t="s">
        <v>675</v>
      </c>
      <c r="BP147" s="428" t="str">
        <f ca="1">IF(OR(BI$16=0,BR$16&lt;&gt;0),"",IF(OFFSET(BI147,0,BI$16)="Y",1,IF(OFFSET(BI147,0,BI$16)="N",0,"")))</f>
        <v/>
      </c>
      <c r="BQ147" s="337"/>
      <c r="BR147" s="268"/>
      <c r="BS147" s="429" t="e">
        <v>#N/A</v>
      </c>
      <c r="BT147" s="429" t="e">
        <v>#N/A</v>
      </c>
      <c r="BU147" s="429" t="e">
        <v>#N/A</v>
      </c>
      <c r="BV147" s="429" t="e">
        <v>#N/A</v>
      </c>
      <c r="BW147" s="429" t="e">
        <v>#N/A</v>
      </c>
      <c r="BX147" s="429" t="e">
        <v>#N/A</v>
      </c>
      <c r="BY147" s="429" t="e">
        <v>#N/A</v>
      </c>
      <c r="BZ147" s="429" t="e">
        <v>#N/A</v>
      </c>
      <c r="CA147" s="429" t="e">
        <v>#N/A</v>
      </c>
      <c r="CB147" s="429" t="e">
        <v>#N/A</v>
      </c>
      <c r="CC147" s="429" t="e">
        <v>#N/A</v>
      </c>
      <c r="CD147" s="429" t="e">
        <v>#N/A</v>
      </c>
      <c r="CE147" s="429" t="e">
        <v>#N/A</v>
      </c>
      <c r="CF147" s="429" t="e">
        <v>#N/A</v>
      </c>
      <c r="CG147" s="429" t="e">
        <v>#N/A</v>
      </c>
      <c r="CH147" s="429" t="e">
        <v>#N/A</v>
      </c>
      <c r="CI147" s="429" t="e">
        <v>#N/A</v>
      </c>
      <c r="CJ147" s="429" t="e">
        <v>#N/A</v>
      </c>
      <c r="CK147" s="429" t="e">
        <v>#N/A</v>
      </c>
      <c r="CL147" s="428" t="str">
        <f ca="1">IF(BR$16=0,"",IF(OFFSET(BR147,0,BR$16)="Y",1,IF(OFFSET(BR147,0,BR$16)="N",0,"")))</f>
        <v/>
      </c>
      <c r="CM147" s="337"/>
      <c r="CN147" s="268"/>
      <c r="CO147" s="429" t="e">
        <v>#N/A</v>
      </c>
      <c r="CP147" s="429" t="e">
        <v>#N/A</v>
      </c>
      <c r="CQ147" s="429" t="e">
        <v>#N/A</v>
      </c>
      <c r="CR147" s="429" t="e">
        <v>#N/A</v>
      </c>
      <c r="CS147" s="427" t="s">
        <v>675</v>
      </c>
      <c r="CT147" s="428" t="str">
        <f ca="1">IF(OR(CN$16=0,CV$16&lt;&gt;0),"",IF(CV$16=1,0,IF(OFFSET(CN147,0,CN$16)="Y",1,IF(OFFSET(CN147,0,CN$16)="N",0,""))))</f>
        <v/>
      </c>
      <c r="CV147" s="268"/>
      <c r="CW147" s="429" t="e">
        <v>#N/A</v>
      </c>
      <c r="CX147" s="429" t="e">
        <v>#N/A</v>
      </c>
      <c r="CY147" s="429" t="e">
        <v>#N/A</v>
      </c>
      <c r="CZ147" s="429" t="e">
        <v>#N/A</v>
      </c>
      <c r="DA147" s="429" t="e">
        <v>#N/A</v>
      </c>
      <c r="DB147" s="429" t="e">
        <v>#N/A</v>
      </c>
      <c r="DC147" s="429" t="e">
        <v>#N/A</v>
      </c>
      <c r="DD147" s="429" t="e">
        <v>#N/A</v>
      </c>
      <c r="DE147" s="429" t="e">
        <v>#N/A</v>
      </c>
      <c r="DF147" s="428" t="str">
        <f>IF(CV$16=0,"",IF(OR(AND(CW$16=1,CW147="Y"),AND(CX$16=1,CX147="Y"),AND(CY$16=1,CY147="Y"),AND(CZ$16=1,CZ147="Y"),AND(DA$16=1,DA147="Y"),AND(DB$16=1,DB147="Y"),AND(DC$16=1,DC147="Y"),AND(DD$16=1,DD147="Y"),AND(DE$16=1,DE147="Y")),1,IF(OR(AND(CW$16=1,CW147="N"),AND(CX$16=1,CX147="N"),AND(CY$16=1,CY147="N"),AND(CZ$16=1,CZ147="N"),AND(DA$16=1,DA147="N"),AND(DB$16=1,DB147="N"),AND(DC$16=1,DC147="N"),AND(DD$16=1,DD147="N"),AND(DE$16=1,DE147="N")),0,"")))</f>
        <v/>
      </c>
      <c r="DH147" s="268"/>
      <c r="DI147" s="429" t="e">
        <v>#N/A</v>
      </c>
      <c r="DJ147" s="429" t="e">
        <v>#N/A</v>
      </c>
      <c r="DK147" s="428" t="str">
        <f ca="1">IF(DH$16=0,"",IF(OFFSET(DH147,0,DH$16)="Y",1,IF(OFFSET(DH147,0,DH$16)="N",0,"")))</f>
        <v/>
      </c>
      <c r="DM147" s="268"/>
      <c r="DN147" s="429" t="e">
        <v>#N/A</v>
      </c>
      <c r="DO147" s="429" t="e">
        <v>#N/A</v>
      </c>
      <c r="DP147" s="428" t="str">
        <f ca="1">IF(DM$16=0,"",IF(OFFSET(DM147,0,DM$16)="Y",1,IF(OFFSET(DM147,0,DM$16)="N",0,"")))</f>
        <v/>
      </c>
      <c r="DR147" s="268"/>
      <c r="DS147" s="430" t="e">
        <v>#N/A</v>
      </c>
      <c r="DT147" s="431"/>
      <c r="DU147" s="428" t="str">
        <f ca="1">IF(DR$16=0,"",IF(AND(OFFSET(DR147,0,1)="Y",DS$16="Yes"),1,IF(OFFSET(DR147,0,1)="N",1,0)))</f>
        <v/>
      </c>
      <c r="DW147" s="268"/>
      <c r="DX147" s="430" t="e">
        <v>#N/A</v>
      </c>
      <c r="DY147" s="431"/>
      <c r="DZ147" s="428" t="str">
        <f ca="1">IF(DW$16=0,"",IF(AND(OFFSET(DW147,0,1)="Y",DX$16="Yes"),1,IF(OFFSET(DW147,0,1)="N",1,0)))</f>
        <v/>
      </c>
      <c r="EB147" s="268"/>
      <c r="EC147" s="430" t="e">
        <v>#N/A</v>
      </c>
      <c r="ED147" s="431"/>
      <c r="EE147" s="428" t="str">
        <f ca="1">IF(EB$16=0,"",IF(AND(OFFSET(EB147,0,1)="Y",EC$16="Yes"),1,IF(OFFSET(EB147,0,1)="N",1,0)))</f>
        <v/>
      </c>
      <c r="EG147" s="268"/>
      <c r="EH147" s="430" t="e">
        <v>#N/A</v>
      </c>
      <c r="EI147" s="431"/>
      <c r="EJ147" s="428" t="str">
        <f ca="1">IF(EG$16=0,"",IF(AND(OFFSET(EG147,0,1)="Y",EH$16="Yes"),1,IF(OFFSET(EG147,0,1)="N",1,0)))</f>
        <v/>
      </c>
      <c r="EL147" s="268"/>
      <c r="EM147" s="430" t="e">
        <v>#N/A</v>
      </c>
      <c r="EN147" s="431"/>
      <c r="EO147" s="428" t="str">
        <f ca="1">IF(EL$16=0,"",IF(AND(OFFSET(EL147,0,1)="Y",EM$16="Yes"),1,IF(OFFSET(EL147,0,1)="N",1,0)))</f>
        <v/>
      </c>
      <c r="EP147" s="271"/>
      <c r="EQ147" s="516" t="str">
        <f ca="1">BP147</f>
        <v/>
      </c>
      <c r="ER147" s="516" t="str">
        <f t="shared" ref="ER147" ca="1" si="462">CL147</f>
        <v/>
      </c>
      <c r="ES147" s="516" t="str">
        <f t="shared" ref="ES147" ca="1" si="463">CT147</f>
        <v/>
      </c>
      <c r="ET147" s="516" t="str">
        <f t="shared" ref="ET147" si="464">DF147</f>
        <v/>
      </c>
      <c r="EU147" s="516" t="str">
        <f t="shared" ref="EU147" ca="1" si="465">DK147</f>
        <v/>
      </c>
      <c r="EV147" s="516" t="str">
        <f t="shared" ref="EV147" ca="1" si="466">DP147</f>
        <v/>
      </c>
      <c r="EW147" s="516" t="str">
        <f t="shared" ref="EW147" ca="1" si="467">DU147</f>
        <v/>
      </c>
      <c r="EX147" s="516" t="str">
        <f t="shared" ref="EX147" ca="1" si="468">DZ147</f>
        <v/>
      </c>
      <c r="EY147" s="516" t="str">
        <f t="shared" ref="EY147" ca="1" si="469">EE147</f>
        <v/>
      </c>
      <c r="EZ147" s="516" t="str">
        <f t="shared" ref="EZ147" ca="1" si="470">EJ147</f>
        <v/>
      </c>
      <c r="FA147" s="516" t="str">
        <f t="shared" ref="FA147" ca="1" si="471">EO147</f>
        <v/>
      </c>
      <c r="FC147" s="516">
        <f t="shared" ref="FC147" ca="1" si="472">COUNTA(EQ147:FA147)-COUNTBLANK(EQ147:FA147)</f>
        <v>0</v>
      </c>
      <c r="FD147" s="280">
        <f t="shared" ref="FD147" ca="1" si="473">SUM(EQ147:FA147)</f>
        <v>0</v>
      </c>
      <c r="FE147" s="280" t="str">
        <f t="shared" ref="FE147" ca="1" si="474">IF(AND(FC147=FD147,FD147&gt;0),"Show","Hide")</f>
        <v>Hide</v>
      </c>
      <c r="FF147" s="322"/>
      <c r="FG147" s="323"/>
      <c r="FH147" s="323"/>
      <c r="FI147" s="323"/>
      <c r="FJ147" s="323"/>
      <c r="FK147" s="323"/>
      <c r="FL147" s="323"/>
    </row>
    <row r="148" spans="1:168" ht="6" customHeight="1" x14ac:dyDescent="0.25">
      <c r="A148" s="326" t="s">
        <v>546</v>
      </c>
      <c r="C148" s="412"/>
      <c r="D148" s="413"/>
      <c r="E148" s="414"/>
      <c r="F148" s="432"/>
      <c r="G148" s="433"/>
      <c r="H148" s="434"/>
      <c r="I148" s="335"/>
      <c r="J148" s="416"/>
      <c r="K148" s="335"/>
      <c r="L148" s="417"/>
      <c r="M148" s="417"/>
      <c r="N148" s="417"/>
      <c r="O148" s="417"/>
      <c r="Q148" s="320"/>
      <c r="AE148" s="368"/>
      <c r="AF148" s="369"/>
      <c r="AG148" s="370" t="b">
        <f>AG147</f>
        <v>1</v>
      </c>
      <c r="AH148" s="370"/>
      <c r="AI148" s="395"/>
      <c r="AJ148" s="396"/>
      <c r="AK148" s="396"/>
      <c r="AL148" s="397"/>
      <c r="AM148" s="320"/>
      <c r="AN148" s="320"/>
      <c r="AO148" s="320"/>
      <c r="AP148" s="320"/>
      <c r="AQ148" s="320"/>
      <c r="AR148" s="320"/>
      <c r="AS148" s="320"/>
      <c r="AT148" s="398" t="str">
        <f t="shared" si="461"/>
        <v/>
      </c>
      <c r="AU148" s="319" t="str">
        <f t="shared" si="447"/>
        <v/>
      </c>
      <c r="AV148" s="399"/>
      <c r="AW148" s="398" t="str">
        <f ca="1">AW147</f>
        <v/>
      </c>
      <c r="AX148" s="399"/>
      <c r="AY148" s="398" t="str">
        <f ca="1">AY147</f>
        <v/>
      </c>
      <c r="AZ148" s="399"/>
      <c r="BA148" s="398" t="str">
        <f ca="1">BA147</f>
        <v/>
      </c>
      <c r="BB148" s="399"/>
      <c r="BC148" s="398" t="str">
        <f ca="1">BC147</f>
        <v/>
      </c>
      <c r="BD148" s="399"/>
      <c r="BE148" s="398" t="str">
        <f ca="1">BE147</f>
        <v/>
      </c>
      <c r="BF148" s="399"/>
      <c r="BG148" s="398" t="str">
        <f ca="1">BG147</f>
        <v/>
      </c>
      <c r="BH148" s="320"/>
      <c r="FE148" s="341" t="str">
        <f ca="1">FE147</f>
        <v>Hide</v>
      </c>
      <c r="FF148" s="322"/>
      <c r="FG148" s="323"/>
      <c r="FH148" s="323"/>
      <c r="FI148" s="323"/>
      <c r="FJ148" s="323"/>
      <c r="FK148" s="323"/>
      <c r="FL148" s="323"/>
    </row>
    <row r="149" spans="1:168" ht="6" customHeight="1" x14ac:dyDescent="0.25">
      <c r="A149" s="326" t="s">
        <v>546</v>
      </c>
      <c r="C149" s="389"/>
      <c r="D149" s="325"/>
      <c r="E149" s="390"/>
      <c r="F149" s="362"/>
      <c r="G149" s="418"/>
      <c r="H149" s="419"/>
      <c r="I149" s="340"/>
      <c r="J149" s="392"/>
      <c r="K149" s="340"/>
      <c r="L149" s="393"/>
      <c r="M149" s="393"/>
      <c r="N149" s="393"/>
      <c r="O149" s="393"/>
      <c r="Q149" s="320"/>
      <c r="AE149" s="368"/>
      <c r="AF149" s="369"/>
      <c r="AG149" s="394" t="b">
        <f>AG150</f>
        <v>1</v>
      </c>
      <c r="AH149" s="394"/>
      <c r="AI149" s="395"/>
      <c r="AJ149" s="396"/>
      <c r="AK149" s="396"/>
      <c r="AL149" s="397"/>
      <c r="AM149" s="320"/>
      <c r="AN149" s="320"/>
      <c r="AO149" s="320"/>
      <c r="AP149" s="320"/>
      <c r="AQ149" s="320"/>
      <c r="AR149" s="320"/>
      <c r="AS149" s="320"/>
      <c r="AT149" s="398" t="str">
        <f t="shared" si="461"/>
        <v/>
      </c>
      <c r="AU149" s="319" t="str">
        <f t="shared" si="447"/>
        <v/>
      </c>
      <c r="AV149" s="399"/>
      <c r="AW149" s="398" t="str">
        <f ca="1">AW150</f>
        <v/>
      </c>
      <c r="AX149" s="399"/>
      <c r="AY149" s="398" t="str">
        <f ca="1">AY150</f>
        <v/>
      </c>
      <c r="AZ149" s="399"/>
      <c r="BA149" s="398" t="str">
        <f ca="1">BA150</f>
        <v/>
      </c>
      <c r="BB149" s="399"/>
      <c r="BC149" s="398" t="str">
        <f ca="1">BC150</f>
        <v/>
      </c>
      <c r="BD149" s="399"/>
      <c r="BE149" s="398" t="str">
        <f ca="1">BE150</f>
        <v/>
      </c>
      <c r="BF149" s="399"/>
      <c r="BG149" s="398" t="str">
        <f ca="1">BG150</f>
        <v/>
      </c>
      <c r="BH149" s="320"/>
      <c r="FE149" s="341" t="str">
        <f ca="1">FE150</f>
        <v>Hide</v>
      </c>
      <c r="FF149" s="322"/>
      <c r="FG149" s="323"/>
      <c r="FH149" s="323"/>
      <c r="FI149" s="323"/>
      <c r="FJ149" s="323"/>
      <c r="FK149" s="323"/>
      <c r="FL149" s="323"/>
    </row>
    <row r="150" spans="1:168" ht="26.4" x14ac:dyDescent="0.25">
      <c r="A150" s="326" t="s">
        <v>546</v>
      </c>
      <c r="C150" s="400" t="s">
        <v>558</v>
      </c>
      <c r="D150" s="420" t="str">
        <f>"6." &amp; AI150</f>
        <v>6.34</v>
      </c>
      <c r="E150" s="402" t="s">
        <v>896</v>
      </c>
      <c r="F150" s="422"/>
      <c r="G150" s="423" t="s">
        <v>203</v>
      </c>
      <c r="H150" s="424"/>
      <c r="I150" s="425" t="s">
        <v>216</v>
      </c>
      <c r="J150" s="426"/>
      <c r="K150" s="340"/>
      <c r="L150" s="405"/>
      <c r="M150" s="405"/>
      <c r="N150" s="405"/>
      <c r="O150" s="405"/>
      <c r="Q150" s="320"/>
      <c r="R150" s="406"/>
      <c r="S150" s="406"/>
      <c r="T150" s="406"/>
      <c r="U150" s="406"/>
      <c r="AE150" s="368" t="b">
        <f>IF(F150=CHAR(80),TRUE,FALSE)</f>
        <v>0</v>
      </c>
      <c r="AF150" s="369" t="b">
        <f>IF(H150=CHAR(80),TRUE,FALSE)</f>
        <v>0</v>
      </c>
      <c r="AG150" s="370" t="b">
        <f>IF(OR(C150=CHAR(80),C150="."),TRUE,FALSE)</f>
        <v>1</v>
      </c>
      <c r="AH150" s="407">
        <v>0</v>
      </c>
      <c r="AI150" s="408">
        <v>34</v>
      </c>
      <c r="AJ150" s="409"/>
      <c r="AK150" s="409" t="b">
        <v>1</v>
      </c>
      <c r="AL150" s="410"/>
      <c r="AM150" s="320"/>
      <c r="AN150" s="320"/>
      <c r="AO150" s="320"/>
      <c r="AP150" s="320"/>
      <c r="AQ150" s="320"/>
      <c r="AR150" s="320"/>
      <c r="AS150" s="320"/>
      <c r="AT150" s="398" t="str">
        <f t="shared" si="461"/>
        <v/>
      </c>
      <c r="AU150" s="319" t="str">
        <f t="shared" si="447"/>
        <v>6.34</v>
      </c>
      <c r="AV150" s="411"/>
      <c r="AW150" s="398" t="str">
        <f ca="1">IF(OR(AND(Setup_Flag=1,AV150="",$C150=""),AND(Setup_Flag=1,AV150="Y",$C150="",All_Filters="Yes",$FE150="Hide")),FALSE,"")</f>
        <v/>
      </c>
      <c r="AX150" s="411"/>
      <c r="AY150" s="398" t="str">
        <f ca="1">IF(OR(AND(MR2_Flag=1,AX150="",$C150=""),AND(MR2_Flag=1,AX150="Y",$C150="",All_Filters="Yes",$FE150="Hide")),FALSE,"")</f>
        <v/>
      </c>
      <c r="AZ150" s="411"/>
      <c r="BA150" s="398" t="str">
        <f ca="1">IF(OR(AND(DP_Flag=1,AZ150="",$C150=""),AND(DP_Flag=1,AZ150="Y",$C150="",All_Filters="Yes",$FE150="Hide")),FALSE,"")</f>
        <v/>
      </c>
      <c r="BB150" s="411"/>
      <c r="BC150" s="398" t="str">
        <f ca="1">IF(OR(AND(SS_Flag=1,BB150="",$C150=""),AND(SS_Flag=1,BB150="Y",$C150="",All_Filters="Yes",$FE150="Hide")),FALSE,"")</f>
        <v/>
      </c>
      <c r="BD150" s="411"/>
      <c r="BE150" s="398" t="str">
        <f ca="1">IF(OR(AND(SP_Flag=1,BD150="",$C150=""),AND(SP_Flag=1,BD150="Y",$C150="",All_Filters="Yes",$FE150="Hide")),FALSE,"")</f>
        <v/>
      </c>
      <c r="BF150" s="411"/>
      <c r="BG150" s="398" t="str">
        <f ca="1">IF(OR(AND(FM_Flag=1,BF150="",$C150=""),AND(FM_Flag=1,BF150="Y",$C150="",All_Filters="Yes",$FE150="Hide")),FALSE,"")</f>
        <v/>
      </c>
      <c r="BH150" s="320"/>
      <c r="BI150" s="268"/>
      <c r="BJ150" s="427" t="s">
        <v>675</v>
      </c>
      <c r="BK150" s="427" t="s">
        <v>675</v>
      </c>
      <c r="BL150" s="427" t="s">
        <v>675</v>
      </c>
      <c r="BM150" s="427" t="s">
        <v>675</v>
      </c>
      <c r="BN150" s="427" t="s">
        <v>675</v>
      </c>
      <c r="BO150" s="427" t="s">
        <v>675</v>
      </c>
      <c r="BP150" s="428" t="str">
        <f ca="1">IF(OR(BI$16=0,BR$16&lt;&gt;0),"",IF(OFFSET(BI150,0,BI$16)="Y",1,IF(OFFSET(BI150,0,BI$16)="N",0,"")))</f>
        <v/>
      </c>
      <c r="BQ150" s="337"/>
      <c r="BR150" s="268"/>
      <c r="BS150" s="429" t="e">
        <v>#N/A</v>
      </c>
      <c r="BT150" s="429" t="e">
        <v>#N/A</v>
      </c>
      <c r="BU150" s="429" t="e">
        <v>#N/A</v>
      </c>
      <c r="BV150" s="429" t="e">
        <v>#N/A</v>
      </c>
      <c r="BW150" s="429" t="e">
        <v>#N/A</v>
      </c>
      <c r="BX150" s="429" t="e">
        <v>#N/A</v>
      </c>
      <c r="BY150" s="429" t="e">
        <v>#N/A</v>
      </c>
      <c r="BZ150" s="429" t="e">
        <v>#N/A</v>
      </c>
      <c r="CA150" s="429" t="e">
        <v>#N/A</v>
      </c>
      <c r="CB150" s="429" t="e">
        <v>#N/A</v>
      </c>
      <c r="CC150" s="429" t="e">
        <v>#N/A</v>
      </c>
      <c r="CD150" s="429" t="e">
        <v>#N/A</v>
      </c>
      <c r="CE150" s="429" t="e">
        <v>#N/A</v>
      </c>
      <c r="CF150" s="429" t="e">
        <v>#N/A</v>
      </c>
      <c r="CG150" s="429" t="e">
        <v>#N/A</v>
      </c>
      <c r="CH150" s="429" t="e">
        <v>#N/A</v>
      </c>
      <c r="CI150" s="429" t="e">
        <v>#N/A</v>
      </c>
      <c r="CJ150" s="429" t="e">
        <v>#N/A</v>
      </c>
      <c r="CK150" s="429" t="e">
        <v>#N/A</v>
      </c>
      <c r="CL150" s="428" t="str">
        <f ca="1">IF(BR$16=0,"",IF(OFFSET(BR150,0,BR$16)="Y",1,IF(OFFSET(BR150,0,BR$16)="N",0,"")))</f>
        <v/>
      </c>
      <c r="CM150" s="337"/>
      <c r="CN150" s="268"/>
      <c r="CO150" s="429" t="e">
        <v>#N/A</v>
      </c>
      <c r="CP150" s="429" t="e">
        <v>#N/A</v>
      </c>
      <c r="CQ150" s="429" t="e">
        <v>#N/A</v>
      </c>
      <c r="CR150" s="429" t="e">
        <v>#N/A</v>
      </c>
      <c r="CS150" s="427" t="s">
        <v>675</v>
      </c>
      <c r="CT150" s="428" t="str">
        <f ca="1">IF(OR(CN$16=0,CV$16&lt;&gt;0),"",IF(CV$16=1,0,IF(OFFSET(CN150,0,CN$16)="Y",1,IF(OFFSET(CN150,0,CN$16)="N",0,""))))</f>
        <v/>
      </c>
      <c r="CV150" s="268"/>
      <c r="CW150" s="429" t="e">
        <v>#N/A</v>
      </c>
      <c r="CX150" s="429" t="e">
        <v>#N/A</v>
      </c>
      <c r="CY150" s="429" t="e">
        <v>#N/A</v>
      </c>
      <c r="CZ150" s="429" t="e">
        <v>#N/A</v>
      </c>
      <c r="DA150" s="429" t="e">
        <v>#N/A</v>
      </c>
      <c r="DB150" s="429" t="e">
        <v>#N/A</v>
      </c>
      <c r="DC150" s="429" t="e">
        <v>#N/A</v>
      </c>
      <c r="DD150" s="429" t="e">
        <v>#N/A</v>
      </c>
      <c r="DE150" s="429" t="e">
        <v>#N/A</v>
      </c>
      <c r="DF150" s="428" t="str">
        <f>IF(CV$16=0,"",IF(OR(AND(CW$16=1,CW150="Y"),AND(CX$16=1,CX150="Y"),AND(CY$16=1,CY150="Y"),AND(CZ$16=1,CZ150="Y"),AND(DA$16=1,DA150="Y"),AND(DB$16=1,DB150="Y"),AND(DC$16=1,DC150="Y"),AND(DD$16=1,DD150="Y"),AND(DE$16=1,DE150="Y")),1,IF(OR(AND(CW$16=1,CW150="N"),AND(CX$16=1,CX150="N"),AND(CY$16=1,CY150="N"),AND(CZ$16=1,CZ150="N"),AND(DA$16=1,DA150="N"),AND(DB$16=1,DB150="N"),AND(DC$16=1,DC150="N"),AND(DD$16=1,DD150="N"),AND(DE$16=1,DE150="N")),0,"")))</f>
        <v/>
      </c>
      <c r="DH150" s="268"/>
      <c r="DI150" s="429" t="e">
        <v>#N/A</v>
      </c>
      <c r="DJ150" s="429" t="e">
        <v>#N/A</v>
      </c>
      <c r="DK150" s="428" t="str">
        <f ca="1">IF(DH$16=0,"",IF(OFFSET(DH150,0,DH$16)="Y",1,IF(OFFSET(DH150,0,DH$16)="N",0,"")))</f>
        <v/>
      </c>
      <c r="DM150" s="268"/>
      <c r="DN150" s="429" t="e">
        <v>#N/A</v>
      </c>
      <c r="DO150" s="429" t="e">
        <v>#N/A</v>
      </c>
      <c r="DP150" s="428" t="str">
        <f ca="1">IF(DM$16=0,"",IF(OFFSET(DM150,0,DM$16)="Y",1,IF(OFFSET(DM150,0,DM$16)="N",0,"")))</f>
        <v/>
      </c>
      <c r="DR150" s="268"/>
      <c r="DS150" s="430" t="e">
        <v>#N/A</v>
      </c>
      <c r="DT150" s="431"/>
      <c r="DU150" s="428" t="str">
        <f ca="1">IF(DR$16=0,"",IF(AND(OFFSET(DR150,0,1)="Y",DS$16="Yes"),1,IF(OFFSET(DR150,0,1)="N",1,0)))</f>
        <v/>
      </c>
      <c r="DW150" s="268"/>
      <c r="DX150" s="430" t="e">
        <v>#N/A</v>
      </c>
      <c r="DY150" s="431"/>
      <c r="DZ150" s="428" t="str">
        <f ca="1">IF(DW$16=0,"",IF(AND(OFFSET(DW150,0,1)="Y",DX$16="Yes"),1,IF(OFFSET(DW150,0,1)="N",1,0)))</f>
        <v/>
      </c>
      <c r="EB150" s="268"/>
      <c r="EC150" s="430" t="e">
        <v>#N/A</v>
      </c>
      <c r="ED150" s="431"/>
      <c r="EE150" s="428" t="str">
        <f ca="1">IF(EB$16=0,"",IF(AND(OFFSET(EB150,0,1)="Y",EC$16="Yes"),1,IF(OFFSET(EB150,0,1)="N",1,0)))</f>
        <v/>
      </c>
      <c r="EG150" s="268"/>
      <c r="EH150" s="430" t="e">
        <v>#N/A</v>
      </c>
      <c r="EI150" s="431"/>
      <c r="EJ150" s="428" t="str">
        <f ca="1">IF(EG$16=0,"",IF(AND(OFFSET(EG150,0,1)="Y",EH$16="Yes"),1,IF(OFFSET(EG150,0,1)="N",1,0)))</f>
        <v/>
      </c>
      <c r="EL150" s="268"/>
      <c r="EM150" s="430" t="e">
        <v>#N/A</v>
      </c>
      <c r="EN150" s="431"/>
      <c r="EO150" s="428" t="str">
        <f ca="1">IF(EL$16=0,"",IF(AND(OFFSET(EL150,0,1)="Y",EM$16="Yes"),1,IF(OFFSET(EL150,0,1)="N",1,0)))</f>
        <v/>
      </c>
      <c r="EP150" s="271"/>
      <c r="EQ150" s="516" t="str">
        <f ca="1">BP150</f>
        <v/>
      </c>
      <c r="ER150" s="516" t="str">
        <f t="shared" ref="ER150" ca="1" si="475">CL150</f>
        <v/>
      </c>
      <c r="ES150" s="516" t="str">
        <f t="shared" ref="ES150" ca="1" si="476">CT150</f>
        <v/>
      </c>
      <c r="ET150" s="516" t="str">
        <f t="shared" ref="ET150" si="477">DF150</f>
        <v/>
      </c>
      <c r="EU150" s="516" t="str">
        <f t="shared" ref="EU150" ca="1" si="478">DK150</f>
        <v/>
      </c>
      <c r="EV150" s="516" t="str">
        <f t="shared" ref="EV150" ca="1" si="479">DP150</f>
        <v/>
      </c>
      <c r="EW150" s="516" t="str">
        <f t="shared" ref="EW150" ca="1" si="480">DU150</f>
        <v/>
      </c>
      <c r="EX150" s="516" t="str">
        <f t="shared" ref="EX150" ca="1" si="481">DZ150</f>
        <v/>
      </c>
      <c r="EY150" s="516" t="str">
        <f t="shared" ref="EY150" ca="1" si="482">EE150</f>
        <v/>
      </c>
      <c r="EZ150" s="516" t="str">
        <f t="shared" ref="EZ150" ca="1" si="483">EJ150</f>
        <v/>
      </c>
      <c r="FA150" s="516" t="str">
        <f t="shared" ref="FA150" ca="1" si="484">EO150</f>
        <v/>
      </c>
      <c r="FC150" s="516">
        <f t="shared" ref="FC150" ca="1" si="485">COUNTA(EQ150:FA150)-COUNTBLANK(EQ150:FA150)</f>
        <v>0</v>
      </c>
      <c r="FD150" s="280">
        <f t="shared" ref="FD150" ca="1" si="486">SUM(EQ150:FA150)</f>
        <v>0</v>
      </c>
      <c r="FE150" s="280" t="str">
        <f t="shared" ref="FE150" ca="1" si="487">IF(AND(FC150=FD150,FD150&gt;0),"Show","Hide")</f>
        <v>Hide</v>
      </c>
      <c r="FF150" s="322"/>
      <c r="FG150" s="323"/>
      <c r="FH150" s="323"/>
      <c r="FI150" s="323"/>
      <c r="FJ150" s="323"/>
      <c r="FK150" s="323"/>
      <c r="FL150" s="323"/>
    </row>
    <row r="151" spans="1:168" ht="6" customHeight="1" x14ac:dyDescent="0.25">
      <c r="A151" s="326" t="s">
        <v>546</v>
      </c>
      <c r="C151" s="412"/>
      <c r="D151" s="413"/>
      <c r="E151" s="414"/>
      <c r="F151" s="432"/>
      <c r="G151" s="433"/>
      <c r="H151" s="434"/>
      <c r="I151" s="335"/>
      <c r="J151" s="416"/>
      <c r="K151" s="335"/>
      <c r="L151" s="417"/>
      <c r="M151" s="417"/>
      <c r="N151" s="417"/>
      <c r="O151" s="417"/>
      <c r="Q151" s="320"/>
      <c r="AE151" s="368"/>
      <c r="AF151" s="369"/>
      <c r="AG151" s="370" t="b">
        <f>AG150</f>
        <v>1</v>
      </c>
      <c r="AH151" s="370"/>
      <c r="AI151" s="395"/>
      <c r="AJ151" s="396"/>
      <c r="AK151" s="396"/>
      <c r="AL151" s="397"/>
      <c r="AM151" s="320"/>
      <c r="AN151" s="320"/>
      <c r="AO151" s="320"/>
      <c r="AP151" s="320"/>
      <c r="AQ151" s="320"/>
      <c r="AR151" s="320"/>
      <c r="AS151" s="320"/>
      <c r="AT151" s="398" t="str">
        <f t="shared" si="461"/>
        <v/>
      </c>
      <c r="AU151" s="319" t="str">
        <f t="shared" si="447"/>
        <v/>
      </c>
      <c r="AV151" s="399"/>
      <c r="AW151" s="398" t="str">
        <f ca="1">AW150</f>
        <v/>
      </c>
      <c r="AX151" s="399"/>
      <c r="AY151" s="398" t="str">
        <f ca="1">AY150</f>
        <v/>
      </c>
      <c r="AZ151" s="399"/>
      <c r="BA151" s="398" t="str">
        <f ca="1">BA150</f>
        <v/>
      </c>
      <c r="BB151" s="399"/>
      <c r="BC151" s="398" t="str">
        <f ca="1">BC150</f>
        <v/>
      </c>
      <c r="BD151" s="399"/>
      <c r="BE151" s="398" t="str">
        <f ca="1">BE150</f>
        <v/>
      </c>
      <c r="BF151" s="399"/>
      <c r="BG151" s="398" t="str">
        <f ca="1">BG150</f>
        <v/>
      </c>
      <c r="BH151" s="320"/>
      <c r="FE151" s="341" t="str">
        <f ca="1">FE150</f>
        <v>Hide</v>
      </c>
      <c r="FF151" s="322"/>
      <c r="FG151" s="323"/>
      <c r="FH151" s="323"/>
      <c r="FI151" s="323"/>
      <c r="FJ151" s="323"/>
      <c r="FK151" s="323"/>
      <c r="FL151" s="323"/>
    </row>
    <row r="152" spans="1:168" ht="6" customHeight="1" x14ac:dyDescent="0.25">
      <c r="A152" s="326" t="s">
        <v>546</v>
      </c>
      <c r="C152" s="389"/>
      <c r="D152" s="325"/>
      <c r="E152" s="390"/>
      <c r="F152" s="362"/>
      <c r="G152" s="418"/>
      <c r="H152" s="419"/>
      <c r="I152" s="340"/>
      <c r="J152" s="392"/>
      <c r="K152" s="340"/>
      <c r="L152" s="393"/>
      <c r="M152" s="393"/>
      <c r="N152" s="393"/>
      <c r="O152" s="393"/>
      <c r="Q152" s="320"/>
      <c r="AE152" s="368"/>
      <c r="AF152" s="369"/>
      <c r="AG152" s="394" t="b">
        <f>AG153</f>
        <v>1</v>
      </c>
      <c r="AH152" s="394"/>
      <c r="AI152" s="395"/>
      <c r="AJ152" s="396"/>
      <c r="AK152" s="396"/>
      <c r="AL152" s="397"/>
      <c r="AM152" s="320"/>
      <c r="AN152" s="320"/>
      <c r="AO152" s="320"/>
      <c r="AP152" s="320"/>
      <c r="AQ152" s="320"/>
      <c r="AR152" s="320"/>
      <c r="AS152" s="320"/>
      <c r="AT152" s="398" t="str">
        <f t="shared" si="461"/>
        <v/>
      </c>
      <c r="AU152" s="319" t="str">
        <f t="shared" si="447"/>
        <v/>
      </c>
      <c r="AV152" s="399"/>
      <c r="AW152" s="398" t="str">
        <f ca="1">AW153</f>
        <v/>
      </c>
      <c r="AX152" s="399"/>
      <c r="AY152" s="398" t="str">
        <f ca="1">AY153</f>
        <v/>
      </c>
      <c r="AZ152" s="399"/>
      <c r="BA152" s="398" t="str">
        <f ca="1">BA153</f>
        <v/>
      </c>
      <c r="BB152" s="399"/>
      <c r="BC152" s="398" t="str">
        <f ca="1">BC153</f>
        <v/>
      </c>
      <c r="BD152" s="399"/>
      <c r="BE152" s="398" t="str">
        <f ca="1">BE153</f>
        <v/>
      </c>
      <c r="BF152" s="399"/>
      <c r="BG152" s="398" t="str">
        <f ca="1">BG153</f>
        <v/>
      </c>
      <c r="BH152" s="320"/>
      <c r="FE152" s="341" t="str">
        <f ca="1">FE153</f>
        <v>Hide</v>
      </c>
      <c r="FF152" s="322"/>
      <c r="FG152" s="323"/>
      <c r="FH152" s="323"/>
      <c r="FI152" s="323"/>
      <c r="FJ152" s="323"/>
      <c r="FK152" s="323"/>
      <c r="FL152" s="323"/>
    </row>
    <row r="153" spans="1:168" ht="26.4" x14ac:dyDescent="0.25">
      <c r="A153" s="326" t="s">
        <v>546</v>
      </c>
      <c r="C153" s="400" t="s">
        <v>558</v>
      </c>
      <c r="D153" s="420" t="str">
        <f>"6." &amp; AI153</f>
        <v>6.35</v>
      </c>
      <c r="E153" s="402" t="s">
        <v>897</v>
      </c>
      <c r="F153" s="422"/>
      <c r="G153" s="423" t="s">
        <v>203</v>
      </c>
      <c r="H153" s="424"/>
      <c r="I153" s="425" t="s">
        <v>216</v>
      </c>
      <c r="J153" s="426"/>
      <c r="K153" s="340"/>
      <c r="L153" s="405"/>
      <c r="M153" s="405"/>
      <c r="N153" s="405"/>
      <c r="O153" s="405"/>
      <c r="Q153" s="320"/>
      <c r="R153" s="406"/>
      <c r="S153" s="406"/>
      <c r="T153" s="406"/>
      <c r="U153" s="406"/>
      <c r="AE153" s="368" t="b">
        <f>IF(F153=CHAR(80),TRUE,FALSE)</f>
        <v>0</v>
      </c>
      <c r="AF153" s="369" t="b">
        <f>IF(H153=CHAR(80),TRUE,FALSE)</f>
        <v>0</v>
      </c>
      <c r="AG153" s="370" t="b">
        <f>IF(OR(C153=CHAR(80),C153="."),TRUE,FALSE)</f>
        <v>1</v>
      </c>
      <c r="AH153" s="407">
        <v>0</v>
      </c>
      <c r="AI153" s="408">
        <v>35</v>
      </c>
      <c r="AJ153" s="409"/>
      <c r="AK153" s="409" t="b">
        <v>1</v>
      </c>
      <c r="AL153" s="410"/>
      <c r="AM153" s="320"/>
      <c r="AN153" s="320"/>
      <c r="AO153" s="320"/>
      <c r="AP153" s="320"/>
      <c r="AQ153" s="320"/>
      <c r="AR153" s="320"/>
      <c r="AS153" s="320"/>
      <c r="AT153" s="398" t="str">
        <f t="shared" si="461"/>
        <v/>
      </c>
      <c r="AU153" s="319" t="str">
        <f t="shared" si="447"/>
        <v>6.35</v>
      </c>
      <c r="AV153" s="411"/>
      <c r="AW153" s="398" t="str">
        <f ca="1">IF(OR(AND(Setup_Flag=1,AV153="",$C153=""),AND(Setup_Flag=1,AV153="Y",$C153="",All_Filters="Yes",$FE153="Hide")),FALSE,"")</f>
        <v/>
      </c>
      <c r="AX153" s="411"/>
      <c r="AY153" s="398" t="str">
        <f ca="1">IF(OR(AND(MR2_Flag=1,AX153="",$C153=""),AND(MR2_Flag=1,AX153="Y",$C153="",All_Filters="Yes",$FE153="Hide")),FALSE,"")</f>
        <v/>
      </c>
      <c r="AZ153" s="411"/>
      <c r="BA153" s="398" t="str">
        <f ca="1">IF(OR(AND(DP_Flag=1,AZ153="",$C153=""),AND(DP_Flag=1,AZ153="Y",$C153="",All_Filters="Yes",$FE153="Hide")),FALSE,"")</f>
        <v/>
      </c>
      <c r="BB153" s="411"/>
      <c r="BC153" s="398" t="str">
        <f ca="1">IF(OR(AND(SS_Flag=1,BB153="",$C153=""),AND(SS_Flag=1,BB153="Y",$C153="",All_Filters="Yes",$FE153="Hide")),FALSE,"")</f>
        <v/>
      </c>
      <c r="BD153" s="411"/>
      <c r="BE153" s="398" t="str">
        <f ca="1">IF(OR(AND(SP_Flag=1,BD153="",$C153=""),AND(SP_Flag=1,BD153="Y",$C153="",All_Filters="Yes",$FE153="Hide")),FALSE,"")</f>
        <v/>
      </c>
      <c r="BF153" s="411"/>
      <c r="BG153" s="398" t="str">
        <f ca="1">IF(OR(AND(FM_Flag=1,BF153="",$C153=""),AND(FM_Flag=1,BF153="Y",$C153="",All_Filters="Yes",$FE153="Hide")),FALSE,"")</f>
        <v/>
      </c>
      <c r="BH153" s="320"/>
      <c r="BI153" s="268"/>
      <c r="BJ153" s="427" t="s">
        <v>675</v>
      </c>
      <c r="BK153" s="427" t="s">
        <v>675</v>
      </c>
      <c r="BL153" s="427" t="s">
        <v>675</v>
      </c>
      <c r="BM153" s="427" t="s">
        <v>675</v>
      </c>
      <c r="BN153" s="427" t="s">
        <v>675</v>
      </c>
      <c r="BO153" s="427" t="s">
        <v>675</v>
      </c>
      <c r="BP153" s="428" t="str">
        <f ca="1">IF(OR(BI$16=0,BR$16&lt;&gt;0),"",IF(OFFSET(BI153,0,BI$16)="Y",1,IF(OFFSET(BI153,0,BI$16)="N",0,"")))</f>
        <v/>
      </c>
      <c r="BQ153" s="337"/>
      <c r="BR153" s="268"/>
      <c r="BS153" s="429" t="e">
        <v>#N/A</v>
      </c>
      <c r="BT153" s="429" t="e">
        <v>#N/A</v>
      </c>
      <c r="BU153" s="429" t="e">
        <v>#N/A</v>
      </c>
      <c r="BV153" s="429" t="e">
        <v>#N/A</v>
      </c>
      <c r="BW153" s="429" t="e">
        <v>#N/A</v>
      </c>
      <c r="BX153" s="429" t="e">
        <v>#N/A</v>
      </c>
      <c r="BY153" s="429" t="e">
        <v>#N/A</v>
      </c>
      <c r="BZ153" s="429" t="e">
        <v>#N/A</v>
      </c>
      <c r="CA153" s="429" t="e">
        <v>#N/A</v>
      </c>
      <c r="CB153" s="429" t="e">
        <v>#N/A</v>
      </c>
      <c r="CC153" s="429" t="e">
        <v>#N/A</v>
      </c>
      <c r="CD153" s="429" t="e">
        <v>#N/A</v>
      </c>
      <c r="CE153" s="429" t="e">
        <v>#N/A</v>
      </c>
      <c r="CF153" s="429" t="e">
        <v>#N/A</v>
      </c>
      <c r="CG153" s="429" t="e">
        <v>#N/A</v>
      </c>
      <c r="CH153" s="429" t="e">
        <v>#N/A</v>
      </c>
      <c r="CI153" s="429" t="e">
        <v>#N/A</v>
      </c>
      <c r="CJ153" s="429" t="e">
        <v>#N/A</v>
      </c>
      <c r="CK153" s="429" t="e">
        <v>#N/A</v>
      </c>
      <c r="CL153" s="428" t="str">
        <f ca="1">IF(BR$16=0,"",IF(OFFSET(BR153,0,BR$16)="Y",1,IF(OFFSET(BR153,0,BR$16)="N",0,"")))</f>
        <v/>
      </c>
      <c r="CM153" s="337"/>
      <c r="CN153" s="268"/>
      <c r="CO153" s="429" t="e">
        <v>#N/A</v>
      </c>
      <c r="CP153" s="429" t="e">
        <v>#N/A</v>
      </c>
      <c r="CQ153" s="429" t="e">
        <v>#N/A</v>
      </c>
      <c r="CR153" s="429" t="e">
        <v>#N/A</v>
      </c>
      <c r="CS153" s="427" t="s">
        <v>675</v>
      </c>
      <c r="CT153" s="428" t="str">
        <f ca="1">IF(OR(CN$16=0,CV$16&lt;&gt;0),"",IF(CV$16=1,0,IF(OFFSET(CN153,0,CN$16)="Y",1,IF(OFFSET(CN153,0,CN$16)="N",0,""))))</f>
        <v/>
      </c>
      <c r="CV153" s="268"/>
      <c r="CW153" s="429" t="e">
        <v>#N/A</v>
      </c>
      <c r="CX153" s="429" t="e">
        <v>#N/A</v>
      </c>
      <c r="CY153" s="429" t="e">
        <v>#N/A</v>
      </c>
      <c r="CZ153" s="429" t="e">
        <v>#N/A</v>
      </c>
      <c r="DA153" s="429" t="e">
        <v>#N/A</v>
      </c>
      <c r="DB153" s="429" t="e">
        <v>#N/A</v>
      </c>
      <c r="DC153" s="429" t="e">
        <v>#N/A</v>
      </c>
      <c r="DD153" s="429" t="e">
        <v>#N/A</v>
      </c>
      <c r="DE153" s="429" t="e">
        <v>#N/A</v>
      </c>
      <c r="DF153" s="428" t="str">
        <f>IF(CV$16=0,"",IF(OR(AND(CW$16=1,CW153="Y"),AND(CX$16=1,CX153="Y"),AND(CY$16=1,CY153="Y"),AND(CZ$16=1,CZ153="Y"),AND(DA$16=1,DA153="Y"),AND(DB$16=1,DB153="Y"),AND(DC$16=1,DC153="Y"),AND(DD$16=1,DD153="Y"),AND(DE$16=1,DE153="Y")),1,IF(OR(AND(CW$16=1,CW153="N"),AND(CX$16=1,CX153="N"),AND(CY$16=1,CY153="N"),AND(CZ$16=1,CZ153="N"),AND(DA$16=1,DA153="N"),AND(DB$16=1,DB153="N"),AND(DC$16=1,DC153="N"),AND(DD$16=1,DD153="N"),AND(DE$16=1,DE153="N")),0,"")))</f>
        <v/>
      </c>
      <c r="DH153" s="268"/>
      <c r="DI153" s="429" t="e">
        <v>#N/A</v>
      </c>
      <c r="DJ153" s="429" t="e">
        <v>#N/A</v>
      </c>
      <c r="DK153" s="428" t="str">
        <f ca="1">IF(DH$16=0,"",IF(OFFSET(DH153,0,DH$16)="Y",1,IF(OFFSET(DH153,0,DH$16)="N",0,"")))</f>
        <v/>
      </c>
      <c r="DM153" s="268"/>
      <c r="DN153" s="429" t="e">
        <v>#N/A</v>
      </c>
      <c r="DO153" s="429" t="e">
        <v>#N/A</v>
      </c>
      <c r="DP153" s="428" t="str">
        <f ca="1">IF(DM$16=0,"",IF(OFFSET(DM153,0,DM$16)="Y",1,IF(OFFSET(DM153,0,DM$16)="N",0,"")))</f>
        <v/>
      </c>
      <c r="DR153" s="268"/>
      <c r="DS153" s="430" t="e">
        <v>#N/A</v>
      </c>
      <c r="DT153" s="431"/>
      <c r="DU153" s="428" t="str">
        <f ca="1">IF(DR$16=0,"",IF(AND(OFFSET(DR153,0,1)="Y",DS$16="Yes"),1,IF(OFFSET(DR153,0,1)="N",1,0)))</f>
        <v/>
      </c>
      <c r="DW153" s="268"/>
      <c r="DX153" s="430" t="e">
        <v>#N/A</v>
      </c>
      <c r="DY153" s="431"/>
      <c r="DZ153" s="428" t="str">
        <f ca="1">IF(DW$16=0,"",IF(AND(OFFSET(DW153,0,1)="Y",DX$16="Yes"),1,IF(OFFSET(DW153,0,1)="N",1,0)))</f>
        <v/>
      </c>
      <c r="EB153" s="268"/>
      <c r="EC153" s="430" t="e">
        <v>#N/A</v>
      </c>
      <c r="ED153" s="431"/>
      <c r="EE153" s="428" t="str">
        <f ca="1">IF(EB$16=0,"",IF(AND(OFFSET(EB153,0,1)="Y",EC$16="Yes"),1,IF(OFFSET(EB153,0,1)="N",1,0)))</f>
        <v/>
      </c>
      <c r="EG153" s="268"/>
      <c r="EH153" s="430" t="e">
        <v>#N/A</v>
      </c>
      <c r="EI153" s="431"/>
      <c r="EJ153" s="428" t="str">
        <f ca="1">IF(EG$16=0,"",IF(AND(OFFSET(EG153,0,1)="Y",EH$16="Yes"),1,IF(OFFSET(EG153,0,1)="N",1,0)))</f>
        <v/>
      </c>
      <c r="EL153" s="268"/>
      <c r="EM153" s="430" t="e">
        <v>#N/A</v>
      </c>
      <c r="EN153" s="431"/>
      <c r="EO153" s="428" t="str">
        <f ca="1">IF(EL$16=0,"",IF(AND(OFFSET(EL153,0,1)="Y",EM$16="Yes"),1,IF(OFFSET(EL153,0,1)="N",1,0)))</f>
        <v/>
      </c>
      <c r="EP153" s="271"/>
      <c r="EQ153" s="516" t="str">
        <f ca="1">BP153</f>
        <v/>
      </c>
      <c r="ER153" s="516" t="str">
        <f t="shared" ref="ER153" ca="1" si="488">CL153</f>
        <v/>
      </c>
      <c r="ES153" s="516" t="str">
        <f t="shared" ref="ES153" ca="1" si="489">CT153</f>
        <v/>
      </c>
      <c r="ET153" s="516" t="str">
        <f t="shared" ref="ET153" si="490">DF153</f>
        <v/>
      </c>
      <c r="EU153" s="516" t="str">
        <f t="shared" ref="EU153" ca="1" si="491">DK153</f>
        <v/>
      </c>
      <c r="EV153" s="516" t="str">
        <f t="shared" ref="EV153" ca="1" si="492">DP153</f>
        <v/>
      </c>
      <c r="EW153" s="516" t="str">
        <f t="shared" ref="EW153" ca="1" si="493">DU153</f>
        <v/>
      </c>
      <c r="EX153" s="516" t="str">
        <f t="shared" ref="EX153" ca="1" si="494">DZ153</f>
        <v/>
      </c>
      <c r="EY153" s="516" t="str">
        <f t="shared" ref="EY153" ca="1" si="495">EE153</f>
        <v/>
      </c>
      <c r="EZ153" s="516" t="str">
        <f t="shared" ref="EZ153" ca="1" si="496">EJ153</f>
        <v/>
      </c>
      <c r="FA153" s="516" t="str">
        <f t="shared" ref="FA153" ca="1" si="497">EO153</f>
        <v/>
      </c>
      <c r="FC153" s="516">
        <f t="shared" ref="FC153" ca="1" si="498">COUNTA(EQ153:FA153)-COUNTBLANK(EQ153:FA153)</f>
        <v>0</v>
      </c>
      <c r="FD153" s="280">
        <f t="shared" ref="FD153" ca="1" si="499">SUM(EQ153:FA153)</f>
        <v>0</v>
      </c>
      <c r="FE153" s="280" t="str">
        <f t="shared" ref="FE153" ca="1" si="500">IF(AND(FC153=FD153,FD153&gt;0),"Show","Hide")</f>
        <v>Hide</v>
      </c>
      <c r="FF153" s="322"/>
      <c r="FG153" s="323"/>
      <c r="FH153" s="323"/>
      <c r="FI153" s="323"/>
      <c r="FJ153" s="323"/>
      <c r="FK153" s="323"/>
      <c r="FL153" s="323"/>
    </row>
    <row r="154" spans="1:168" ht="6" customHeight="1" x14ac:dyDescent="0.25">
      <c r="A154" s="326" t="s">
        <v>546</v>
      </c>
      <c r="C154" s="412"/>
      <c r="D154" s="413"/>
      <c r="E154" s="414"/>
      <c r="F154" s="432"/>
      <c r="G154" s="433"/>
      <c r="H154" s="434"/>
      <c r="I154" s="335"/>
      <c r="J154" s="416"/>
      <c r="K154" s="335"/>
      <c r="L154" s="417"/>
      <c r="M154" s="417"/>
      <c r="N154" s="417"/>
      <c r="O154" s="417"/>
      <c r="Q154" s="320"/>
      <c r="AE154" s="368"/>
      <c r="AF154" s="369"/>
      <c r="AG154" s="370" t="b">
        <f>AG153</f>
        <v>1</v>
      </c>
      <c r="AH154" s="370"/>
      <c r="AI154" s="395"/>
      <c r="AJ154" s="396"/>
      <c r="AK154" s="396"/>
      <c r="AL154" s="397"/>
      <c r="AM154" s="320"/>
      <c r="AN154" s="320"/>
      <c r="AO154" s="320"/>
      <c r="AP154" s="320"/>
      <c r="AQ154" s="320"/>
      <c r="AR154" s="320"/>
      <c r="AS154" s="320"/>
      <c r="AT154" s="398" t="str">
        <f t="shared" si="461"/>
        <v/>
      </c>
      <c r="AU154" s="319" t="str">
        <f t="shared" si="447"/>
        <v/>
      </c>
      <c r="AV154" s="399"/>
      <c r="AW154" s="398" t="str">
        <f ca="1">AW153</f>
        <v/>
      </c>
      <c r="AX154" s="399"/>
      <c r="AY154" s="398" t="str">
        <f ca="1">AY153</f>
        <v/>
      </c>
      <c r="AZ154" s="399"/>
      <c r="BA154" s="398" t="str">
        <f ca="1">BA153</f>
        <v/>
      </c>
      <c r="BB154" s="399"/>
      <c r="BC154" s="398" t="str">
        <f ca="1">BC153</f>
        <v/>
      </c>
      <c r="BD154" s="399"/>
      <c r="BE154" s="398" t="str">
        <f ca="1">BE153</f>
        <v/>
      </c>
      <c r="BF154" s="399"/>
      <c r="BG154" s="398" t="str">
        <f ca="1">BG153</f>
        <v/>
      </c>
      <c r="BH154" s="320"/>
      <c r="FE154" s="341" t="str">
        <f ca="1">FE153</f>
        <v>Hide</v>
      </c>
      <c r="FF154" s="322"/>
      <c r="FG154" s="323"/>
      <c r="FH154" s="323"/>
      <c r="FI154" s="323"/>
      <c r="FJ154" s="323"/>
      <c r="FK154" s="323"/>
      <c r="FL154" s="323"/>
    </row>
    <row r="155" spans="1:168" ht="6" customHeight="1" x14ac:dyDescent="0.25">
      <c r="A155" s="326" t="s">
        <v>546</v>
      </c>
      <c r="C155" s="389"/>
      <c r="D155" s="325"/>
      <c r="E155" s="390"/>
      <c r="F155" s="362"/>
      <c r="G155" s="418"/>
      <c r="H155" s="419"/>
      <c r="I155" s="340"/>
      <c r="J155" s="392"/>
      <c r="K155" s="340"/>
      <c r="L155" s="393"/>
      <c r="M155" s="393"/>
      <c r="N155" s="393"/>
      <c r="O155" s="393"/>
      <c r="Q155" s="320"/>
      <c r="AE155" s="368"/>
      <c r="AF155" s="369"/>
      <c r="AG155" s="394" t="b">
        <f>AG156</f>
        <v>1</v>
      </c>
      <c r="AH155" s="394"/>
      <c r="AI155" s="395"/>
      <c r="AJ155" s="396"/>
      <c r="AK155" s="396"/>
      <c r="AL155" s="397"/>
      <c r="AM155" s="320"/>
      <c r="AN155" s="320"/>
      <c r="AO155" s="320"/>
      <c r="AP155" s="320"/>
      <c r="AQ155" s="320"/>
      <c r="AR155" s="320"/>
      <c r="AS155" s="320"/>
      <c r="AT155" s="398" t="str">
        <f t="shared" si="461"/>
        <v/>
      </c>
      <c r="AU155" s="319" t="str">
        <f t="shared" si="447"/>
        <v/>
      </c>
      <c r="AV155" s="399"/>
      <c r="AW155" s="398" t="str">
        <f ca="1">AW156</f>
        <v/>
      </c>
      <c r="AX155" s="399"/>
      <c r="AY155" s="398" t="str">
        <f ca="1">AY156</f>
        <v/>
      </c>
      <c r="AZ155" s="399"/>
      <c r="BA155" s="398" t="str">
        <f ca="1">BA156</f>
        <v/>
      </c>
      <c r="BB155" s="399"/>
      <c r="BC155" s="398" t="str">
        <f ca="1">BC156</f>
        <v/>
      </c>
      <c r="BD155" s="399"/>
      <c r="BE155" s="398" t="str">
        <f ca="1">BE156</f>
        <v/>
      </c>
      <c r="BF155" s="399"/>
      <c r="BG155" s="398" t="str">
        <f ca="1">BG156</f>
        <v/>
      </c>
      <c r="BH155" s="320"/>
      <c r="FE155" s="341" t="str">
        <f ca="1">FE156</f>
        <v>Hide</v>
      </c>
      <c r="FF155" s="322"/>
      <c r="FG155" s="323"/>
      <c r="FH155" s="323"/>
      <c r="FI155" s="323"/>
      <c r="FJ155" s="323"/>
      <c r="FK155" s="323"/>
      <c r="FL155" s="323"/>
    </row>
    <row r="156" spans="1:168" ht="39.6" x14ac:dyDescent="0.25">
      <c r="A156" s="326" t="s">
        <v>546</v>
      </c>
      <c r="C156" s="400" t="s">
        <v>558</v>
      </c>
      <c r="D156" s="420" t="str">
        <f>"6." &amp; AI156</f>
        <v>6.36</v>
      </c>
      <c r="E156" s="402" t="s">
        <v>898</v>
      </c>
      <c r="F156" s="422"/>
      <c r="G156" s="423" t="s">
        <v>203</v>
      </c>
      <c r="H156" s="424"/>
      <c r="I156" s="425" t="s">
        <v>216</v>
      </c>
      <c r="J156" s="426"/>
      <c r="K156" s="340"/>
      <c r="L156" s="405"/>
      <c r="M156" s="405"/>
      <c r="N156" s="405"/>
      <c r="O156" s="405"/>
      <c r="Q156" s="320"/>
      <c r="R156" s="406"/>
      <c r="S156" s="406"/>
      <c r="T156" s="406"/>
      <c r="U156" s="406"/>
      <c r="AE156" s="368" t="b">
        <f>IF(F156=CHAR(80),TRUE,FALSE)</f>
        <v>0</v>
      </c>
      <c r="AF156" s="369" t="b">
        <f>IF(H156=CHAR(80),TRUE,FALSE)</f>
        <v>0</v>
      </c>
      <c r="AG156" s="370" t="b">
        <f>IF(OR(C156=CHAR(80),C156="."),TRUE,FALSE)</f>
        <v>1</v>
      </c>
      <c r="AH156" s="407">
        <v>0</v>
      </c>
      <c r="AI156" s="408">
        <v>36</v>
      </c>
      <c r="AJ156" s="409"/>
      <c r="AK156" s="409" t="b">
        <v>1</v>
      </c>
      <c r="AL156" s="410"/>
      <c r="AM156" s="320"/>
      <c r="AN156" s="320"/>
      <c r="AO156" s="320"/>
      <c r="AP156" s="320"/>
      <c r="AQ156" s="320"/>
      <c r="AR156" s="320"/>
      <c r="AS156" s="320"/>
      <c r="AT156" s="398" t="str">
        <f t="shared" si="461"/>
        <v/>
      </c>
      <c r="AU156" s="319" t="str">
        <f t="shared" si="447"/>
        <v>6.36</v>
      </c>
      <c r="AV156" s="411"/>
      <c r="AW156" s="398" t="str">
        <f ca="1">IF(OR(AND(Setup_Flag=1,AV156="",$C156=""),AND(Setup_Flag=1,AV156="Y",$C156="",All_Filters="Yes",$FE156="Hide")),FALSE,"")</f>
        <v/>
      </c>
      <c r="AX156" s="411"/>
      <c r="AY156" s="398" t="str">
        <f ca="1">IF(OR(AND(MR2_Flag=1,AX156="",$C156=""),AND(MR2_Flag=1,AX156="Y",$C156="",All_Filters="Yes",$FE156="Hide")),FALSE,"")</f>
        <v/>
      </c>
      <c r="AZ156" s="411"/>
      <c r="BA156" s="398" t="str">
        <f ca="1">IF(OR(AND(DP_Flag=1,AZ156="",$C156=""),AND(DP_Flag=1,AZ156="Y",$C156="",All_Filters="Yes",$FE156="Hide")),FALSE,"")</f>
        <v/>
      </c>
      <c r="BB156" s="411"/>
      <c r="BC156" s="398" t="str">
        <f ca="1">IF(OR(AND(SS_Flag=1,BB156="",$C156=""),AND(SS_Flag=1,BB156="Y",$C156="",All_Filters="Yes",$FE156="Hide")),FALSE,"")</f>
        <v/>
      </c>
      <c r="BD156" s="411"/>
      <c r="BE156" s="398" t="str">
        <f ca="1">IF(OR(AND(SP_Flag=1,BD156="",$C156=""),AND(SP_Flag=1,BD156="Y",$C156="",All_Filters="Yes",$FE156="Hide")),FALSE,"")</f>
        <v/>
      </c>
      <c r="BF156" s="411"/>
      <c r="BG156" s="398" t="str">
        <f ca="1">IF(OR(AND(FM_Flag=1,BF156="",$C156=""),AND(FM_Flag=1,BF156="Y",$C156="",All_Filters="Yes",$FE156="Hide")),FALSE,"")</f>
        <v/>
      </c>
      <c r="BH156" s="320"/>
      <c r="BI156" s="268"/>
      <c r="BJ156" s="427" t="s">
        <v>675</v>
      </c>
      <c r="BK156" s="427" t="s">
        <v>675</v>
      </c>
      <c r="BL156" s="427" t="s">
        <v>675</v>
      </c>
      <c r="BM156" s="427" t="s">
        <v>675</v>
      </c>
      <c r="BN156" s="427" t="s">
        <v>675</v>
      </c>
      <c r="BO156" s="427" t="s">
        <v>675</v>
      </c>
      <c r="BP156" s="428" t="str">
        <f ca="1">IF(OR(BI$16=0,BR$16&lt;&gt;0),"",IF(OFFSET(BI156,0,BI$16)="Y",1,IF(OFFSET(BI156,0,BI$16)="N",0,"")))</f>
        <v/>
      </c>
      <c r="BQ156" s="337"/>
      <c r="BR156" s="268"/>
      <c r="BS156" s="429" t="e">
        <v>#N/A</v>
      </c>
      <c r="BT156" s="429" t="e">
        <v>#N/A</v>
      </c>
      <c r="BU156" s="429" t="e">
        <v>#N/A</v>
      </c>
      <c r="BV156" s="429" t="e">
        <v>#N/A</v>
      </c>
      <c r="BW156" s="429" t="e">
        <v>#N/A</v>
      </c>
      <c r="BX156" s="429" t="e">
        <v>#N/A</v>
      </c>
      <c r="BY156" s="429" t="e">
        <v>#N/A</v>
      </c>
      <c r="BZ156" s="429" t="e">
        <v>#N/A</v>
      </c>
      <c r="CA156" s="429" t="e">
        <v>#N/A</v>
      </c>
      <c r="CB156" s="429" t="e">
        <v>#N/A</v>
      </c>
      <c r="CC156" s="429" t="e">
        <v>#N/A</v>
      </c>
      <c r="CD156" s="429" t="e">
        <v>#N/A</v>
      </c>
      <c r="CE156" s="429" t="e">
        <v>#N/A</v>
      </c>
      <c r="CF156" s="429" t="e">
        <v>#N/A</v>
      </c>
      <c r="CG156" s="429" t="e">
        <v>#N/A</v>
      </c>
      <c r="CH156" s="429" t="e">
        <v>#N/A</v>
      </c>
      <c r="CI156" s="429" t="e">
        <v>#N/A</v>
      </c>
      <c r="CJ156" s="429" t="e">
        <v>#N/A</v>
      </c>
      <c r="CK156" s="429" t="e">
        <v>#N/A</v>
      </c>
      <c r="CL156" s="428" t="str">
        <f ca="1">IF(BR$16=0,"",IF(OFFSET(BR156,0,BR$16)="Y",1,IF(OFFSET(BR156,0,BR$16)="N",0,"")))</f>
        <v/>
      </c>
      <c r="CM156" s="337"/>
      <c r="CN156" s="268"/>
      <c r="CO156" s="429" t="e">
        <v>#N/A</v>
      </c>
      <c r="CP156" s="429" t="e">
        <v>#N/A</v>
      </c>
      <c r="CQ156" s="429" t="e">
        <v>#N/A</v>
      </c>
      <c r="CR156" s="429" t="e">
        <v>#N/A</v>
      </c>
      <c r="CS156" s="427" t="s">
        <v>675</v>
      </c>
      <c r="CT156" s="428" t="str">
        <f ca="1">IF(OR(CN$16=0,CV$16&lt;&gt;0),"",IF(CV$16=1,0,IF(OFFSET(CN156,0,CN$16)="Y",1,IF(OFFSET(CN156,0,CN$16)="N",0,""))))</f>
        <v/>
      </c>
      <c r="CV156" s="268"/>
      <c r="CW156" s="429" t="e">
        <v>#N/A</v>
      </c>
      <c r="CX156" s="429" t="e">
        <v>#N/A</v>
      </c>
      <c r="CY156" s="429" t="e">
        <v>#N/A</v>
      </c>
      <c r="CZ156" s="429" t="e">
        <v>#N/A</v>
      </c>
      <c r="DA156" s="429" t="e">
        <v>#N/A</v>
      </c>
      <c r="DB156" s="429" t="e">
        <v>#N/A</v>
      </c>
      <c r="DC156" s="429" t="e">
        <v>#N/A</v>
      </c>
      <c r="DD156" s="429" t="e">
        <v>#N/A</v>
      </c>
      <c r="DE156" s="429" t="e">
        <v>#N/A</v>
      </c>
      <c r="DF156" s="428" t="str">
        <f>IF(CV$16=0,"",IF(OR(AND(CW$16=1,CW156="Y"),AND(CX$16=1,CX156="Y"),AND(CY$16=1,CY156="Y"),AND(CZ$16=1,CZ156="Y"),AND(DA$16=1,DA156="Y"),AND(DB$16=1,DB156="Y"),AND(DC$16=1,DC156="Y"),AND(DD$16=1,DD156="Y"),AND(DE$16=1,DE156="Y")),1,IF(OR(AND(CW$16=1,CW156="N"),AND(CX$16=1,CX156="N"),AND(CY$16=1,CY156="N"),AND(CZ$16=1,CZ156="N"),AND(DA$16=1,DA156="N"),AND(DB$16=1,DB156="N"),AND(DC$16=1,DC156="N"),AND(DD$16=1,DD156="N"),AND(DE$16=1,DE156="N")),0,"")))</f>
        <v/>
      </c>
      <c r="DH156" s="268"/>
      <c r="DI156" s="429" t="e">
        <v>#N/A</v>
      </c>
      <c r="DJ156" s="429" t="e">
        <v>#N/A</v>
      </c>
      <c r="DK156" s="428" t="str">
        <f ca="1">IF(DH$16=0,"",IF(OFFSET(DH156,0,DH$16)="Y",1,IF(OFFSET(DH156,0,DH$16)="N",0,"")))</f>
        <v/>
      </c>
      <c r="DM156" s="268"/>
      <c r="DN156" s="429" t="e">
        <v>#N/A</v>
      </c>
      <c r="DO156" s="429" t="e">
        <v>#N/A</v>
      </c>
      <c r="DP156" s="428" t="str">
        <f ca="1">IF(DM$16=0,"",IF(OFFSET(DM156,0,DM$16)="Y",1,IF(OFFSET(DM156,0,DM$16)="N",0,"")))</f>
        <v/>
      </c>
      <c r="DR156" s="268"/>
      <c r="DS156" s="430" t="e">
        <v>#N/A</v>
      </c>
      <c r="DT156" s="431"/>
      <c r="DU156" s="428" t="str">
        <f ca="1">IF(DR$16=0,"",IF(AND(OFFSET(DR156,0,1)="Y",DS$16="Yes"),1,IF(OFFSET(DR156,0,1)="N",1,0)))</f>
        <v/>
      </c>
      <c r="DW156" s="268"/>
      <c r="DX156" s="430" t="e">
        <v>#N/A</v>
      </c>
      <c r="DY156" s="431"/>
      <c r="DZ156" s="428" t="str">
        <f ca="1">IF(DW$16=0,"",IF(AND(OFFSET(DW156,0,1)="Y",DX$16="Yes"),1,IF(OFFSET(DW156,0,1)="N",1,0)))</f>
        <v/>
      </c>
      <c r="EB156" s="268"/>
      <c r="EC156" s="430" t="e">
        <v>#N/A</v>
      </c>
      <c r="ED156" s="431"/>
      <c r="EE156" s="428" t="str">
        <f ca="1">IF(EB$16=0,"",IF(AND(OFFSET(EB156,0,1)="Y",EC$16="Yes"),1,IF(OFFSET(EB156,0,1)="N",1,0)))</f>
        <v/>
      </c>
      <c r="EG156" s="268"/>
      <c r="EH156" s="430" t="e">
        <v>#N/A</v>
      </c>
      <c r="EI156" s="431"/>
      <c r="EJ156" s="428" t="str">
        <f ca="1">IF(EG$16=0,"",IF(AND(OFFSET(EG156,0,1)="Y",EH$16="Yes"),1,IF(OFFSET(EG156,0,1)="N",1,0)))</f>
        <v/>
      </c>
      <c r="EL156" s="268"/>
      <c r="EM156" s="430" t="e">
        <v>#N/A</v>
      </c>
      <c r="EN156" s="431"/>
      <c r="EO156" s="428" t="str">
        <f ca="1">IF(EL$16=0,"",IF(AND(OFFSET(EL156,0,1)="Y",EM$16="Yes"),1,IF(OFFSET(EL156,0,1)="N",1,0)))</f>
        <v/>
      </c>
      <c r="EP156" s="271"/>
      <c r="EQ156" s="516" t="str">
        <f ca="1">BP156</f>
        <v/>
      </c>
      <c r="ER156" s="516" t="str">
        <f t="shared" ref="ER156" ca="1" si="501">CL156</f>
        <v/>
      </c>
      <c r="ES156" s="516" t="str">
        <f t="shared" ref="ES156" ca="1" si="502">CT156</f>
        <v/>
      </c>
      <c r="ET156" s="516" t="str">
        <f t="shared" ref="ET156" si="503">DF156</f>
        <v/>
      </c>
      <c r="EU156" s="516" t="str">
        <f t="shared" ref="EU156" ca="1" si="504">DK156</f>
        <v/>
      </c>
      <c r="EV156" s="516" t="str">
        <f t="shared" ref="EV156" ca="1" si="505">DP156</f>
        <v/>
      </c>
      <c r="EW156" s="516" t="str">
        <f t="shared" ref="EW156" ca="1" si="506">DU156</f>
        <v/>
      </c>
      <c r="EX156" s="516" t="str">
        <f t="shared" ref="EX156" ca="1" si="507">DZ156</f>
        <v/>
      </c>
      <c r="EY156" s="516" t="str">
        <f t="shared" ref="EY156" ca="1" si="508">EE156</f>
        <v/>
      </c>
      <c r="EZ156" s="516" t="str">
        <f t="shared" ref="EZ156" ca="1" si="509">EJ156</f>
        <v/>
      </c>
      <c r="FA156" s="516" t="str">
        <f t="shared" ref="FA156" ca="1" si="510">EO156</f>
        <v/>
      </c>
      <c r="FC156" s="516">
        <f t="shared" ref="FC156" ca="1" si="511">COUNTA(EQ156:FA156)-COUNTBLANK(EQ156:FA156)</f>
        <v>0</v>
      </c>
      <c r="FD156" s="280">
        <f t="shared" ref="FD156" ca="1" si="512">SUM(EQ156:FA156)</f>
        <v>0</v>
      </c>
      <c r="FE156" s="280" t="str">
        <f t="shared" ref="FE156" ca="1" si="513">IF(AND(FC156=FD156,FD156&gt;0),"Show","Hide")</f>
        <v>Hide</v>
      </c>
      <c r="FF156" s="322"/>
      <c r="FG156" s="323"/>
      <c r="FH156" s="323"/>
      <c r="FI156" s="323"/>
      <c r="FJ156" s="323"/>
      <c r="FK156" s="323"/>
      <c r="FL156" s="323"/>
    </row>
    <row r="157" spans="1:168" ht="6" customHeight="1" x14ac:dyDescent="0.25">
      <c r="A157" s="326" t="s">
        <v>546</v>
      </c>
      <c r="C157" s="412"/>
      <c r="D157" s="413"/>
      <c r="E157" s="414"/>
      <c r="F157" s="432"/>
      <c r="G157" s="433"/>
      <c r="H157" s="434"/>
      <c r="I157" s="335"/>
      <c r="J157" s="416"/>
      <c r="K157" s="335"/>
      <c r="L157" s="417"/>
      <c r="M157" s="417"/>
      <c r="N157" s="417"/>
      <c r="O157" s="417"/>
      <c r="Q157" s="320"/>
      <c r="AE157" s="368"/>
      <c r="AF157" s="369"/>
      <c r="AG157" s="370" t="b">
        <f>AG156</f>
        <v>1</v>
      </c>
      <c r="AH157" s="370"/>
      <c r="AI157" s="395"/>
      <c r="AJ157" s="396"/>
      <c r="AK157" s="396"/>
      <c r="AL157" s="397"/>
      <c r="AM157" s="320"/>
      <c r="AN157" s="320"/>
      <c r="AO157" s="320"/>
      <c r="AP157" s="320"/>
      <c r="AQ157" s="320"/>
      <c r="AR157" s="320"/>
      <c r="AS157" s="320"/>
      <c r="AT157" s="398" t="str">
        <f t="shared" si="461"/>
        <v/>
      </c>
      <c r="AU157" s="319" t="str">
        <f t="shared" si="447"/>
        <v/>
      </c>
      <c r="AV157" s="399"/>
      <c r="AW157" s="398" t="str">
        <f ca="1">AW156</f>
        <v/>
      </c>
      <c r="AX157" s="399"/>
      <c r="AY157" s="398" t="str">
        <f ca="1">AY156</f>
        <v/>
      </c>
      <c r="AZ157" s="399"/>
      <c r="BA157" s="398" t="str">
        <f ca="1">BA156</f>
        <v/>
      </c>
      <c r="BB157" s="399"/>
      <c r="BC157" s="398" t="str">
        <f ca="1">BC156</f>
        <v/>
      </c>
      <c r="BD157" s="399"/>
      <c r="BE157" s="398" t="str">
        <f ca="1">BE156</f>
        <v/>
      </c>
      <c r="BF157" s="399"/>
      <c r="BG157" s="398" t="str">
        <f ca="1">BG156</f>
        <v/>
      </c>
      <c r="BH157" s="320"/>
      <c r="FE157" s="341" t="str">
        <f ca="1">FE156</f>
        <v>Hide</v>
      </c>
      <c r="FF157" s="322"/>
      <c r="FG157" s="323"/>
      <c r="FH157" s="323"/>
      <c r="FI157" s="323"/>
      <c r="FJ157" s="323"/>
      <c r="FK157" s="323"/>
      <c r="FL157" s="323"/>
    </row>
    <row r="158" spans="1:168" ht="6" customHeight="1" x14ac:dyDescent="0.25">
      <c r="A158" s="326" t="s">
        <v>546</v>
      </c>
      <c r="C158" s="389"/>
      <c r="D158" s="325"/>
      <c r="E158" s="390"/>
      <c r="F158" s="362"/>
      <c r="G158" s="418"/>
      <c r="H158" s="419"/>
      <c r="I158" s="340"/>
      <c r="J158" s="392"/>
      <c r="K158" s="340"/>
      <c r="L158" s="393"/>
      <c r="M158" s="393"/>
      <c r="N158" s="393"/>
      <c r="O158" s="393"/>
      <c r="Q158" s="320"/>
      <c r="AE158" s="368"/>
      <c r="AF158" s="369"/>
      <c r="AG158" s="394" t="b">
        <f>AG159</f>
        <v>1</v>
      </c>
      <c r="AH158" s="394"/>
      <c r="AI158" s="395"/>
      <c r="AJ158" s="396"/>
      <c r="AK158" s="396"/>
      <c r="AL158" s="397"/>
      <c r="AM158" s="320"/>
      <c r="AN158" s="320"/>
      <c r="AO158" s="320"/>
      <c r="AP158" s="320"/>
      <c r="AQ158" s="320"/>
      <c r="AR158" s="320"/>
      <c r="AS158" s="320"/>
      <c r="AT158" s="398" t="str">
        <f t="shared" si="461"/>
        <v/>
      </c>
      <c r="AU158" s="319" t="str">
        <f t="shared" si="447"/>
        <v/>
      </c>
      <c r="AV158" s="399"/>
      <c r="AW158" s="398" t="str">
        <f ca="1">AW159</f>
        <v/>
      </c>
      <c r="AX158" s="399"/>
      <c r="AY158" s="398" t="str">
        <f ca="1">AY159</f>
        <v/>
      </c>
      <c r="AZ158" s="399"/>
      <c r="BA158" s="398" t="str">
        <f ca="1">BA159</f>
        <v/>
      </c>
      <c r="BB158" s="399"/>
      <c r="BC158" s="398" t="str">
        <f ca="1">BC159</f>
        <v/>
      </c>
      <c r="BD158" s="399"/>
      <c r="BE158" s="398" t="str">
        <f ca="1">BE159</f>
        <v/>
      </c>
      <c r="BF158" s="399"/>
      <c r="BG158" s="398" t="str">
        <f ca="1">BG159</f>
        <v/>
      </c>
      <c r="BH158" s="320"/>
      <c r="FE158" s="341" t="str">
        <f ca="1">FE159</f>
        <v>Hide</v>
      </c>
      <c r="FF158" s="322"/>
      <c r="FG158" s="323"/>
      <c r="FH158" s="323"/>
      <c r="FI158" s="323"/>
      <c r="FJ158" s="323"/>
      <c r="FK158" s="323"/>
      <c r="FL158" s="323"/>
    </row>
    <row r="159" spans="1:168" ht="26.4" x14ac:dyDescent="0.25">
      <c r="A159" s="326" t="s">
        <v>546</v>
      </c>
      <c r="C159" s="400" t="s">
        <v>558</v>
      </c>
      <c r="D159" s="420" t="str">
        <f>"6." &amp; AI159</f>
        <v>6.37</v>
      </c>
      <c r="E159" s="402" t="s">
        <v>899</v>
      </c>
      <c r="F159" s="422"/>
      <c r="G159" s="423" t="s">
        <v>203</v>
      </c>
      <c r="H159" s="424"/>
      <c r="I159" s="425" t="s">
        <v>216</v>
      </c>
      <c r="J159" s="426"/>
      <c r="K159" s="340"/>
      <c r="L159" s="405"/>
      <c r="M159" s="405"/>
      <c r="N159" s="405"/>
      <c r="O159" s="405"/>
      <c r="Q159" s="320"/>
      <c r="R159" s="406"/>
      <c r="S159" s="406"/>
      <c r="T159" s="406"/>
      <c r="U159" s="406"/>
      <c r="AE159" s="368" t="b">
        <f>IF(F159=CHAR(80),TRUE,FALSE)</f>
        <v>0</v>
      </c>
      <c r="AF159" s="369" t="b">
        <f>IF(H159=CHAR(80),TRUE,FALSE)</f>
        <v>0</v>
      </c>
      <c r="AG159" s="370" t="b">
        <f>IF(OR(C159=CHAR(80),C159="."),TRUE,FALSE)</f>
        <v>1</v>
      </c>
      <c r="AH159" s="407">
        <v>0</v>
      </c>
      <c r="AI159" s="408">
        <v>37</v>
      </c>
      <c r="AJ159" s="409"/>
      <c r="AK159" s="409" t="b">
        <v>1</v>
      </c>
      <c r="AL159" s="410"/>
      <c r="AM159" s="320"/>
      <c r="AN159" s="320"/>
      <c r="AO159" s="320"/>
      <c r="AP159" s="320"/>
      <c r="AQ159" s="320"/>
      <c r="AR159" s="320"/>
      <c r="AS159" s="320"/>
      <c r="AT159" s="398" t="str">
        <f t="shared" si="461"/>
        <v/>
      </c>
      <c r="AU159" s="319" t="str">
        <f t="shared" si="447"/>
        <v>6.37</v>
      </c>
      <c r="AV159" s="411"/>
      <c r="AW159" s="398" t="str">
        <f ca="1">IF(OR(AND(Setup_Flag=1,AV159="",$C159=""),AND(Setup_Flag=1,AV159="Y",$C159="",All_Filters="Yes",$FE159="Hide")),FALSE,"")</f>
        <v/>
      </c>
      <c r="AX159" s="411"/>
      <c r="AY159" s="398" t="str">
        <f ca="1">IF(OR(AND(MR2_Flag=1,AX159="",$C159=""),AND(MR2_Flag=1,AX159="Y",$C159="",All_Filters="Yes",$FE159="Hide")),FALSE,"")</f>
        <v/>
      </c>
      <c r="AZ159" s="411"/>
      <c r="BA159" s="398" t="str">
        <f ca="1">IF(OR(AND(DP_Flag=1,AZ159="",$C159=""),AND(DP_Flag=1,AZ159="Y",$C159="",All_Filters="Yes",$FE159="Hide")),FALSE,"")</f>
        <v/>
      </c>
      <c r="BB159" s="411"/>
      <c r="BC159" s="398" t="str">
        <f ca="1">IF(OR(AND(SS_Flag=1,BB159="",$C159=""),AND(SS_Flag=1,BB159="Y",$C159="",All_Filters="Yes",$FE159="Hide")),FALSE,"")</f>
        <v/>
      </c>
      <c r="BD159" s="411"/>
      <c r="BE159" s="398" t="str">
        <f ca="1">IF(OR(AND(SP_Flag=1,BD159="",$C159=""),AND(SP_Flag=1,BD159="Y",$C159="",All_Filters="Yes",$FE159="Hide")),FALSE,"")</f>
        <v/>
      </c>
      <c r="BF159" s="411"/>
      <c r="BG159" s="398" t="str">
        <f ca="1">IF(OR(AND(FM_Flag=1,BF159="",$C159=""),AND(FM_Flag=1,BF159="Y",$C159="",All_Filters="Yes",$FE159="Hide")),FALSE,"")</f>
        <v/>
      </c>
      <c r="BH159" s="320"/>
      <c r="BI159" s="268"/>
      <c r="BJ159" s="427" t="s">
        <v>675</v>
      </c>
      <c r="BK159" s="427" t="s">
        <v>675</v>
      </c>
      <c r="BL159" s="427" t="s">
        <v>675</v>
      </c>
      <c r="BM159" s="427" t="s">
        <v>675</v>
      </c>
      <c r="BN159" s="427" t="s">
        <v>675</v>
      </c>
      <c r="BO159" s="427" t="s">
        <v>675</v>
      </c>
      <c r="BP159" s="428" t="str">
        <f ca="1">IF(OR(BI$16=0,BR$16&lt;&gt;0),"",IF(OFFSET(BI159,0,BI$16)="Y",1,IF(OFFSET(BI159,0,BI$16)="N",0,"")))</f>
        <v/>
      </c>
      <c r="BQ159" s="337"/>
      <c r="BR159" s="268"/>
      <c r="BS159" s="429" t="e">
        <v>#N/A</v>
      </c>
      <c r="BT159" s="429" t="e">
        <v>#N/A</v>
      </c>
      <c r="BU159" s="429" t="e">
        <v>#N/A</v>
      </c>
      <c r="BV159" s="429" t="e">
        <v>#N/A</v>
      </c>
      <c r="BW159" s="429" t="e">
        <v>#N/A</v>
      </c>
      <c r="BX159" s="429" t="e">
        <v>#N/A</v>
      </c>
      <c r="BY159" s="429" t="e">
        <v>#N/A</v>
      </c>
      <c r="BZ159" s="429" t="e">
        <v>#N/A</v>
      </c>
      <c r="CA159" s="429" t="e">
        <v>#N/A</v>
      </c>
      <c r="CB159" s="429" t="e">
        <v>#N/A</v>
      </c>
      <c r="CC159" s="429" t="e">
        <v>#N/A</v>
      </c>
      <c r="CD159" s="429" t="e">
        <v>#N/A</v>
      </c>
      <c r="CE159" s="429" t="e">
        <v>#N/A</v>
      </c>
      <c r="CF159" s="429" t="e">
        <v>#N/A</v>
      </c>
      <c r="CG159" s="429" t="e">
        <v>#N/A</v>
      </c>
      <c r="CH159" s="429" t="e">
        <v>#N/A</v>
      </c>
      <c r="CI159" s="429" t="e">
        <v>#N/A</v>
      </c>
      <c r="CJ159" s="429" t="e">
        <v>#N/A</v>
      </c>
      <c r="CK159" s="429" t="e">
        <v>#N/A</v>
      </c>
      <c r="CL159" s="428" t="str">
        <f ca="1">IF(BR$16=0,"",IF(OFFSET(BR159,0,BR$16)="Y",1,IF(OFFSET(BR159,0,BR$16)="N",0,"")))</f>
        <v/>
      </c>
      <c r="CM159" s="337"/>
      <c r="CN159" s="268"/>
      <c r="CO159" s="429" t="e">
        <v>#N/A</v>
      </c>
      <c r="CP159" s="429" t="e">
        <v>#N/A</v>
      </c>
      <c r="CQ159" s="429" t="e">
        <v>#N/A</v>
      </c>
      <c r="CR159" s="429" t="e">
        <v>#N/A</v>
      </c>
      <c r="CS159" s="427" t="s">
        <v>675</v>
      </c>
      <c r="CT159" s="428" t="str">
        <f ca="1">IF(OR(CN$16=0,CV$16&lt;&gt;0),"",IF(CV$16=1,0,IF(OFFSET(CN159,0,CN$16)="Y",1,IF(OFFSET(CN159,0,CN$16)="N",0,""))))</f>
        <v/>
      </c>
      <c r="CV159" s="268"/>
      <c r="CW159" s="429" t="e">
        <v>#N/A</v>
      </c>
      <c r="CX159" s="429" t="e">
        <v>#N/A</v>
      </c>
      <c r="CY159" s="429" t="e">
        <v>#N/A</v>
      </c>
      <c r="CZ159" s="429" t="e">
        <v>#N/A</v>
      </c>
      <c r="DA159" s="429" t="e">
        <v>#N/A</v>
      </c>
      <c r="DB159" s="429" t="e">
        <v>#N/A</v>
      </c>
      <c r="DC159" s="429" t="e">
        <v>#N/A</v>
      </c>
      <c r="DD159" s="429" t="e">
        <v>#N/A</v>
      </c>
      <c r="DE159" s="429" t="e">
        <v>#N/A</v>
      </c>
      <c r="DF159" s="428" t="str">
        <f>IF(CV$16=0,"",IF(OR(AND(CW$16=1,CW159="Y"),AND(CX$16=1,CX159="Y"),AND(CY$16=1,CY159="Y"),AND(CZ$16=1,CZ159="Y"),AND(DA$16=1,DA159="Y"),AND(DB$16=1,DB159="Y"),AND(DC$16=1,DC159="Y"),AND(DD$16=1,DD159="Y"),AND(DE$16=1,DE159="Y")),1,IF(OR(AND(CW$16=1,CW159="N"),AND(CX$16=1,CX159="N"),AND(CY$16=1,CY159="N"),AND(CZ$16=1,CZ159="N"),AND(DA$16=1,DA159="N"),AND(DB$16=1,DB159="N"),AND(DC$16=1,DC159="N"),AND(DD$16=1,DD159="N"),AND(DE$16=1,DE159="N")),0,"")))</f>
        <v/>
      </c>
      <c r="DH159" s="268"/>
      <c r="DI159" s="429" t="e">
        <v>#N/A</v>
      </c>
      <c r="DJ159" s="429" t="e">
        <v>#N/A</v>
      </c>
      <c r="DK159" s="428" t="str">
        <f ca="1">IF(DH$16=0,"",IF(OFFSET(DH159,0,DH$16)="Y",1,IF(OFFSET(DH159,0,DH$16)="N",0,"")))</f>
        <v/>
      </c>
      <c r="DM159" s="268"/>
      <c r="DN159" s="429" t="e">
        <v>#N/A</v>
      </c>
      <c r="DO159" s="429" t="e">
        <v>#N/A</v>
      </c>
      <c r="DP159" s="428" t="str">
        <f ca="1">IF(DM$16=0,"",IF(OFFSET(DM159,0,DM$16)="Y",1,IF(OFFSET(DM159,0,DM$16)="N",0,"")))</f>
        <v/>
      </c>
      <c r="DR159" s="268"/>
      <c r="DS159" s="430" t="e">
        <v>#N/A</v>
      </c>
      <c r="DT159" s="431"/>
      <c r="DU159" s="428" t="str">
        <f ca="1">IF(DR$16=0,"",IF(AND(OFFSET(DR159,0,1)="Y",DS$16="Yes"),1,IF(OFFSET(DR159,0,1)="N",1,0)))</f>
        <v/>
      </c>
      <c r="DW159" s="268"/>
      <c r="DX159" s="430" t="e">
        <v>#N/A</v>
      </c>
      <c r="DY159" s="431"/>
      <c r="DZ159" s="428" t="str">
        <f ca="1">IF(DW$16=0,"",IF(AND(OFFSET(DW159,0,1)="Y",DX$16="Yes"),1,IF(OFFSET(DW159,0,1)="N",1,0)))</f>
        <v/>
      </c>
      <c r="EB159" s="268"/>
      <c r="EC159" s="430" t="e">
        <v>#N/A</v>
      </c>
      <c r="ED159" s="431"/>
      <c r="EE159" s="428" t="str">
        <f ca="1">IF(EB$16=0,"",IF(AND(OFFSET(EB159,0,1)="Y",EC$16="Yes"),1,IF(OFFSET(EB159,0,1)="N",1,0)))</f>
        <v/>
      </c>
      <c r="EG159" s="268"/>
      <c r="EH159" s="430" t="e">
        <v>#N/A</v>
      </c>
      <c r="EI159" s="431"/>
      <c r="EJ159" s="428" t="str">
        <f ca="1">IF(EG$16=0,"",IF(AND(OFFSET(EG159,0,1)="Y",EH$16="Yes"),1,IF(OFFSET(EG159,0,1)="N",1,0)))</f>
        <v/>
      </c>
      <c r="EL159" s="268"/>
      <c r="EM159" s="430" t="e">
        <v>#N/A</v>
      </c>
      <c r="EN159" s="431"/>
      <c r="EO159" s="428" t="str">
        <f ca="1">IF(EL$16=0,"",IF(AND(OFFSET(EL159,0,1)="Y",EM$16="Yes"),1,IF(OFFSET(EL159,0,1)="N",1,0)))</f>
        <v/>
      </c>
      <c r="EP159" s="271"/>
      <c r="EQ159" s="516" t="str">
        <f ca="1">BP159</f>
        <v/>
      </c>
      <c r="ER159" s="516" t="str">
        <f t="shared" ref="ER159" ca="1" si="514">CL159</f>
        <v/>
      </c>
      <c r="ES159" s="516" t="str">
        <f t="shared" ref="ES159" ca="1" si="515">CT159</f>
        <v/>
      </c>
      <c r="ET159" s="516" t="str">
        <f t="shared" ref="ET159" si="516">DF159</f>
        <v/>
      </c>
      <c r="EU159" s="516" t="str">
        <f t="shared" ref="EU159" ca="1" si="517">DK159</f>
        <v/>
      </c>
      <c r="EV159" s="516" t="str">
        <f t="shared" ref="EV159" ca="1" si="518">DP159</f>
        <v/>
      </c>
      <c r="EW159" s="516" t="str">
        <f t="shared" ref="EW159" ca="1" si="519">DU159</f>
        <v/>
      </c>
      <c r="EX159" s="516" t="str">
        <f t="shared" ref="EX159" ca="1" si="520">DZ159</f>
        <v/>
      </c>
      <c r="EY159" s="516" t="str">
        <f t="shared" ref="EY159" ca="1" si="521">EE159</f>
        <v/>
      </c>
      <c r="EZ159" s="516" t="str">
        <f t="shared" ref="EZ159" ca="1" si="522">EJ159</f>
        <v/>
      </c>
      <c r="FA159" s="516" t="str">
        <f t="shared" ref="FA159" ca="1" si="523">EO159</f>
        <v/>
      </c>
      <c r="FC159" s="516">
        <f t="shared" ref="FC159" ca="1" si="524">COUNTA(EQ159:FA159)-COUNTBLANK(EQ159:FA159)</f>
        <v>0</v>
      </c>
      <c r="FD159" s="280">
        <f t="shared" ref="FD159" ca="1" si="525">SUM(EQ159:FA159)</f>
        <v>0</v>
      </c>
      <c r="FE159" s="280" t="str">
        <f t="shared" ref="FE159" ca="1" si="526">IF(AND(FC159=FD159,FD159&gt;0),"Show","Hide")</f>
        <v>Hide</v>
      </c>
      <c r="FF159" s="322"/>
      <c r="FG159" s="323"/>
      <c r="FH159" s="323"/>
      <c r="FI159" s="323"/>
      <c r="FJ159" s="323"/>
      <c r="FK159" s="323"/>
      <c r="FL159" s="323"/>
    </row>
    <row r="160" spans="1:168" ht="6" customHeight="1" x14ac:dyDescent="0.25">
      <c r="A160" s="326" t="s">
        <v>546</v>
      </c>
      <c r="C160" s="412"/>
      <c r="D160" s="413"/>
      <c r="E160" s="414"/>
      <c r="F160" s="432"/>
      <c r="G160" s="433"/>
      <c r="H160" s="434"/>
      <c r="I160" s="335"/>
      <c r="J160" s="416"/>
      <c r="K160" s="335"/>
      <c r="L160" s="417"/>
      <c r="M160" s="417"/>
      <c r="N160" s="417"/>
      <c r="O160" s="417"/>
      <c r="Q160" s="320"/>
      <c r="AE160" s="368"/>
      <c r="AF160" s="369"/>
      <c r="AG160" s="370" t="b">
        <f>AG159</f>
        <v>1</v>
      </c>
      <c r="AH160" s="370"/>
      <c r="AI160" s="395"/>
      <c r="AJ160" s="396"/>
      <c r="AK160" s="396"/>
      <c r="AL160" s="397"/>
      <c r="AM160" s="320"/>
      <c r="AN160" s="320"/>
      <c r="AO160" s="320"/>
      <c r="AP160" s="320"/>
      <c r="AQ160" s="320"/>
      <c r="AR160" s="320"/>
      <c r="AS160" s="320"/>
      <c r="AT160" s="398" t="str">
        <f t="shared" si="461"/>
        <v/>
      </c>
      <c r="AU160" s="319" t="str">
        <f t="shared" si="447"/>
        <v/>
      </c>
      <c r="AV160" s="399"/>
      <c r="AW160" s="398" t="str">
        <f ca="1">AW159</f>
        <v/>
      </c>
      <c r="AX160" s="399"/>
      <c r="AY160" s="398" t="str">
        <f ca="1">AY159</f>
        <v/>
      </c>
      <c r="AZ160" s="399"/>
      <c r="BA160" s="398" t="str">
        <f ca="1">BA159</f>
        <v/>
      </c>
      <c r="BB160" s="399"/>
      <c r="BC160" s="398" t="str">
        <f ca="1">BC159</f>
        <v/>
      </c>
      <c r="BD160" s="399"/>
      <c r="BE160" s="398" t="str">
        <f ca="1">BE159</f>
        <v/>
      </c>
      <c r="BF160" s="399"/>
      <c r="BG160" s="398" t="str">
        <f ca="1">BG159</f>
        <v/>
      </c>
      <c r="BH160" s="320"/>
      <c r="FE160" s="341" t="str">
        <f ca="1">FE159</f>
        <v>Hide</v>
      </c>
      <c r="FF160" s="322"/>
      <c r="FG160" s="323"/>
      <c r="FH160" s="323"/>
      <c r="FI160" s="323"/>
      <c r="FJ160" s="323"/>
      <c r="FK160" s="323"/>
      <c r="FL160" s="323"/>
    </row>
    <row r="161" spans="1:168" ht="6" customHeight="1" x14ac:dyDescent="0.25">
      <c r="A161" s="326" t="s">
        <v>546</v>
      </c>
      <c r="C161" s="389"/>
      <c r="D161" s="325"/>
      <c r="E161" s="390"/>
      <c r="F161" s="391"/>
      <c r="G161" s="391"/>
      <c r="H161" s="391"/>
      <c r="I161" s="391"/>
      <c r="J161" s="392"/>
      <c r="K161" s="340"/>
      <c r="L161" s="393"/>
      <c r="M161" s="393"/>
      <c r="N161" s="393"/>
      <c r="O161" s="393"/>
      <c r="Q161" s="320"/>
      <c r="AE161" s="368"/>
      <c r="AF161" s="369"/>
      <c r="AG161" s="394" t="b">
        <f>AG162</f>
        <v>1</v>
      </c>
      <c r="AH161" s="394"/>
      <c r="AI161" s="395"/>
      <c r="AJ161" s="396"/>
      <c r="AK161" s="396"/>
      <c r="AL161" s="397"/>
      <c r="AM161" s="320"/>
      <c r="AN161" s="320"/>
      <c r="AO161" s="320"/>
      <c r="AP161" s="320"/>
      <c r="AQ161" s="320"/>
      <c r="AR161" s="320"/>
      <c r="AS161" s="320"/>
      <c r="AT161" s="398" t="str">
        <f t="shared" si="461"/>
        <v/>
      </c>
      <c r="AU161" s="319" t="str">
        <f t="shared" si="447"/>
        <v/>
      </c>
      <c r="AV161" s="399"/>
      <c r="AW161" s="398" t="str">
        <f>AW162</f>
        <v/>
      </c>
      <c r="AX161" s="399"/>
      <c r="AY161" s="398" t="str">
        <f>AY162</f>
        <v/>
      </c>
      <c r="AZ161" s="399"/>
      <c r="BA161" s="398" t="str">
        <f>BA162</f>
        <v/>
      </c>
      <c r="BB161" s="399"/>
      <c r="BC161" s="398" t="str">
        <f>BC162</f>
        <v/>
      </c>
      <c r="BD161" s="399"/>
      <c r="BE161" s="398" t="str">
        <f>BE162</f>
        <v/>
      </c>
      <c r="BF161" s="399"/>
      <c r="BG161" s="398" t="str">
        <f>BG162</f>
        <v/>
      </c>
      <c r="BH161" s="320"/>
      <c r="BI161" s="323"/>
      <c r="BJ161" s="323"/>
      <c r="BK161" s="323"/>
      <c r="BL161" s="323"/>
      <c r="BM161" s="323"/>
      <c r="BN161" s="323"/>
      <c r="BO161" s="323"/>
      <c r="BP161" s="323"/>
      <c r="BQ161" s="323"/>
      <c r="BR161" s="323"/>
      <c r="BS161" s="323"/>
      <c r="BT161" s="323"/>
      <c r="BU161" s="323"/>
      <c r="BV161" s="323"/>
      <c r="BW161" s="323"/>
      <c r="BX161" s="323"/>
      <c r="BY161" s="323"/>
      <c r="BZ161" s="323"/>
      <c r="CA161" s="323"/>
      <c r="CB161" s="323"/>
      <c r="CC161" s="323"/>
      <c r="CD161" s="323"/>
      <c r="CE161" s="323"/>
      <c r="CF161" s="323"/>
      <c r="CG161" s="323"/>
      <c r="CH161" s="323"/>
      <c r="CI161" s="323"/>
      <c r="CJ161" s="323"/>
      <c r="CK161" s="323"/>
      <c r="CL161" s="323"/>
      <c r="CM161" s="323"/>
      <c r="CN161" s="323"/>
      <c r="CO161" s="323"/>
      <c r="CP161" s="323"/>
      <c r="CQ161" s="323"/>
      <c r="CR161" s="323"/>
      <c r="CS161" s="323"/>
      <c r="CT161" s="323"/>
      <c r="CU161" s="323"/>
      <c r="CV161" s="323"/>
      <c r="CW161" s="323"/>
      <c r="CX161" s="323"/>
      <c r="CY161" s="323"/>
      <c r="CZ161" s="323"/>
      <c r="DA161" s="323"/>
      <c r="DB161" s="323"/>
      <c r="DC161" s="323"/>
      <c r="DD161" s="323"/>
      <c r="DE161" s="323"/>
      <c r="DF161" s="323"/>
      <c r="DG161" s="323"/>
      <c r="DH161" s="323"/>
      <c r="DI161" s="323"/>
      <c r="DJ161" s="323"/>
      <c r="DK161" s="323"/>
      <c r="DL161" s="323"/>
      <c r="DM161" s="323"/>
      <c r="DN161" s="323"/>
      <c r="DO161" s="323"/>
      <c r="DP161" s="323"/>
      <c r="DQ161" s="323"/>
      <c r="DR161" s="323"/>
      <c r="DS161" s="323"/>
      <c r="DT161" s="323"/>
      <c r="DU161" s="323"/>
      <c r="DV161" s="323"/>
      <c r="DW161" s="323"/>
      <c r="DX161" s="323"/>
      <c r="DY161" s="323"/>
      <c r="DZ161" s="323"/>
      <c r="EA161" s="323"/>
      <c r="EB161" s="323"/>
      <c r="EC161" s="323"/>
      <c r="ED161" s="323"/>
      <c r="EE161" s="323"/>
      <c r="EF161" s="323"/>
      <c r="EG161" s="323"/>
      <c r="EH161" s="323"/>
      <c r="EI161" s="323"/>
      <c r="EJ161" s="323"/>
      <c r="EK161" s="323"/>
      <c r="EL161" s="323"/>
      <c r="EM161" s="323"/>
      <c r="EN161" s="323"/>
      <c r="EO161" s="323"/>
      <c r="EP161" s="323"/>
      <c r="EQ161" s="323"/>
      <c r="ER161" s="323"/>
      <c r="ES161" s="323"/>
      <c r="ET161" s="323"/>
      <c r="EU161" s="323"/>
      <c r="EV161" s="323"/>
      <c r="EW161" s="323"/>
      <c r="EX161" s="323"/>
      <c r="EY161" s="323"/>
      <c r="EZ161" s="323"/>
      <c r="FA161" s="323"/>
      <c r="FB161" s="323"/>
      <c r="FC161" s="323"/>
      <c r="FD161" s="323"/>
      <c r="FE161" s="323"/>
      <c r="FF161" s="322"/>
      <c r="FG161" s="323"/>
      <c r="FH161" s="323"/>
      <c r="FI161" s="323"/>
      <c r="FJ161" s="323"/>
      <c r="FK161" s="323"/>
      <c r="FL161" s="323"/>
    </row>
    <row r="162" spans="1:168" ht="15" x14ac:dyDescent="0.25">
      <c r="A162" s="326" t="s">
        <v>546</v>
      </c>
      <c r="C162" s="400" t="s">
        <v>558</v>
      </c>
      <c r="D162" s="401" t="s">
        <v>900</v>
      </c>
      <c r="E162" s="402"/>
      <c r="F162" s="403"/>
      <c r="G162" s="403"/>
      <c r="H162" s="403"/>
      <c r="I162" s="403"/>
      <c r="J162" s="404"/>
      <c r="K162" s="340"/>
      <c r="L162" s="405"/>
      <c r="M162" s="405"/>
      <c r="N162" s="405"/>
      <c r="O162" s="405"/>
      <c r="Q162" s="320"/>
      <c r="R162" s="406"/>
      <c r="S162" s="406"/>
      <c r="T162" s="406"/>
      <c r="U162" s="406"/>
      <c r="AE162" s="368" t="b">
        <f>IF(F162=CHAR(80),TRUE,FALSE)</f>
        <v>0</v>
      </c>
      <c r="AF162" s="369" t="b">
        <f>IF(H162=CHAR(80),TRUE,FALSE)</f>
        <v>0</v>
      </c>
      <c r="AG162" s="370" t="b">
        <f>IF(OR(C162=CHAR(80),C162="."),TRUE,FALSE)</f>
        <v>1</v>
      </c>
      <c r="AH162" s="407">
        <v>3</v>
      </c>
      <c r="AI162" s="408" t="s">
        <v>711</v>
      </c>
      <c r="AJ162" s="409" t="b">
        <v>1</v>
      </c>
      <c r="AK162" s="409" t="b">
        <v>1</v>
      </c>
      <c r="AL162" s="410"/>
      <c r="AM162" s="320"/>
      <c r="AN162" s="320"/>
      <c r="AO162" s="320"/>
      <c r="AP162" s="320"/>
      <c r="AQ162" s="320"/>
      <c r="AR162" s="320"/>
      <c r="AS162" s="320"/>
      <c r="AT162" s="398" t="str">
        <f t="shared" si="461"/>
        <v/>
      </c>
      <c r="AU162" s="319" t="str">
        <f t="shared" si="447"/>
        <v>KNOW YOUR TEAM</v>
      </c>
      <c r="AV162" s="411"/>
      <c r="AW162" s="398" t="str">
        <f>IF(OR(AND(Setup_Flag=1,AV162="",$C162=""),AND(Setup_Flag=1,AV162="Y",$C162="",All_Filters="Yes",$FE162="Hide")),FALSE,"")</f>
        <v/>
      </c>
      <c r="AX162" s="411"/>
      <c r="AY162" s="398" t="str">
        <f>IF(OR(AND(MR2_Flag=1,AX162="",$C162=""),AND(MR2_Flag=1,AX162="Y",$C162="",All_Filters="Yes",$FE162="Hide")),FALSE,"")</f>
        <v/>
      </c>
      <c r="AZ162" s="411"/>
      <c r="BA162" s="398" t="str">
        <f>IF(OR(AND(DP_Flag=1,AZ162="",$C162=""),AND(DP_Flag=1,AZ162="Y",$C162="",All_Filters="Yes",$FE162="Hide")),FALSE,"")</f>
        <v/>
      </c>
      <c r="BB162" s="411"/>
      <c r="BC162" s="398" t="str">
        <f>IF(OR(AND(SS_Flag=1,BB162="",$C162=""),AND(SS_Flag=1,BB162="Y",$C162="",All_Filters="Yes",$FE162="Hide")),FALSE,"")</f>
        <v/>
      </c>
      <c r="BD162" s="411"/>
      <c r="BE162" s="398" t="str">
        <f>IF(OR(AND(SP_Flag=1,BD162="",$C162=""),AND(SP_Flag=1,BD162="Y",$C162="",All_Filters="Yes",$FE162="Hide")),FALSE,"")</f>
        <v/>
      </c>
      <c r="BF162" s="411"/>
      <c r="BG162" s="398" t="str">
        <f>IF(OR(AND(FM_Flag=1,BF162="",$C162=""),AND(FM_Flag=1,BF162="Y",$C162="",All_Filters="Yes",$FE162="Hide")),FALSE,"")</f>
        <v/>
      </c>
      <c r="BH162" s="320"/>
      <c r="BI162" s="323"/>
      <c r="BJ162" s="323"/>
      <c r="BK162" s="323"/>
      <c r="BL162" s="323"/>
      <c r="BM162" s="323"/>
      <c r="BN162" s="323"/>
      <c r="BO162" s="323"/>
      <c r="BP162" s="323"/>
      <c r="BQ162" s="323"/>
      <c r="BR162" s="323"/>
      <c r="BS162" s="323"/>
      <c r="BT162" s="323"/>
      <c r="BU162" s="323"/>
      <c r="BV162" s="323"/>
      <c r="BW162" s="323"/>
      <c r="BX162" s="323"/>
      <c r="BY162" s="323"/>
      <c r="BZ162" s="323"/>
      <c r="CA162" s="323"/>
      <c r="CB162" s="323"/>
      <c r="CC162" s="323"/>
      <c r="CD162" s="323"/>
      <c r="CE162" s="323"/>
      <c r="CF162" s="323"/>
      <c r="CG162" s="323"/>
      <c r="CH162" s="323"/>
      <c r="CI162" s="323"/>
      <c r="CJ162" s="323"/>
      <c r="CK162" s="323"/>
      <c r="CL162" s="323"/>
      <c r="CM162" s="323"/>
      <c r="CN162" s="323"/>
      <c r="CO162" s="323"/>
      <c r="CP162" s="323"/>
      <c r="CQ162" s="323"/>
      <c r="CR162" s="323"/>
      <c r="CS162" s="323"/>
      <c r="CT162" s="323"/>
      <c r="CU162" s="323"/>
      <c r="CV162" s="323"/>
      <c r="CW162" s="323"/>
      <c r="CX162" s="323"/>
      <c r="CY162" s="323"/>
      <c r="CZ162" s="323"/>
      <c r="DA162" s="323"/>
      <c r="DB162" s="323"/>
      <c r="DC162" s="323"/>
      <c r="DD162" s="323"/>
      <c r="DE162" s="323"/>
      <c r="DF162" s="323"/>
      <c r="DG162" s="323"/>
      <c r="DH162" s="323"/>
      <c r="DI162" s="323"/>
      <c r="DJ162" s="323"/>
      <c r="DK162" s="323"/>
      <c r="DL162" s="323"/>
      <c r="DM162" s="323"/>
      <c r="DN162" s="323"/>
      <c r="DO162" s="323"/>
      <c r="DP162" s="323"/>
      <c r="DQ162" s="323"/>
      <c r="DR162" s="323"/>
      <c r="DS162" s="323"/>
      <c r="DT162" s="323"/>
      <c r="DU162" s="323"/>
      <c r="DV162" s="323"/>
      <c r="DW162" s="323"/>
      <c r="DX162" s="323"/>
      <c r="DY162" s="323"/>
      <c r="DZ162" s="323"/>
      <c r="EA162" s="323"/>
      <c r="EB162" s="323"/>
      <c r="EC162" s="323"/>
      <c r="ED162" s="323"/>
      <c r="EE162" s="323"/>
      <c r="EF162" s="323"/>
      <c r="EG162" s="323"/>
      <c r="EH162" s="323"/>
      <c r="EI162" s="323"/>
      <c r="EJ162" s="323"/>
      <c r="EK162" s="323"/>
      <c r="EL162" s="323"/>
      <c r="EM162" s="323"/>
      <c r="EN162" s="323"/>
      <c r="EO162" s="323"/>
      <c r="EP162" s="323"/>
      <c r="EQ162" s="323"/>
      <c r="ER162" s="323"/>
      <c r="ES162" s="323"/>
      <c r="ET162" s="323"/>
      <c r="EU162" s="323"/>
      <c r="EV162" s="323"/>
      <c r="EW162" s="323"/>
      <c r="EX162" s="323"/>
      <c r="EY162" s="323"/>
      <c r="EZ162" s="323"/>
      <c r="FA162" s="323"/>
      <c r="FB162" s="323"/>
      <c r="FC162" s="323"/>
      <c r="FD162" s="323"/>
      <c r="FE162" s="323"/>
      <c r="FF162" s="322"/>
      <c r="FG162" s="323"/>
      <c r="FH162" s="323"/>
      <c r="FI162" s="323"/>
      <c r="FJ162" s="323"/>
      <c r="FK162" s="323"/>
      <c r="FL162" s="323"/>
    </row>
    <row r="163" spans="1:168" ht="6" customHeight="1" x14ac:dyDescent="0.25">
      <c r="A163" s="326" t="s">
        <v>546</v>
      </c>
      <c r="C163" s="412"/>
      <c r="D163" s="413"/>
      <c r="E163" s="414"/>
      <c r="F163" s="415"/>
      <c r="G163" s="415"/>
      <c r="H163" s="415"/>
      <c r="I163" s="415"/>
      <c r="J163" s="416"/>
      <c r="K163" s="335"/>
      <c r="L163" s="417"/>
      <c r="M163" s="417"/>
      <c r="N163" s="417"/>
      <c r="O163" s="417"/>
      <c r="Q163" s="320"/>
      <c r="AE163" s="368"/>
      <c r="AF163" s="369"/>
      <c r="AG163" s="370" t="b">
        <f>AG162</f>
        <v>1</v>
      </c>
      <c r="AH163" s="370"/>
      <c r="AI163" s="395"/>
      <c r="AJ163" s="396"/>
      <c r="AK163" s="396"/>
      <c r="AL163" s="397"/>
      <c r="AM163" s="320"/>
      <c r="AN163" s="320"/>
      <c r="AO163" s="320"/>
      <c r="AP163" s="320"/>
      <c r="AQ163" s="320"/>
      <c r="AR163" s="320"/>
      <c r="AS163" s="320"/>
      <c r="AT163" s="398" t="str">
        <f t="shared" si="461"/>
        <v/>
      </c>
      <c r="AU163" s="319" t="str">
        <f t="shared" si="447"/>
        <v/>
      </c>
      <c r="AV163" s="399"/>
      <c r="AW163" s="398" t="str">
        <f>AW162</f>
        <v/>
      </c>
      <c r="AX163" s="399"/>
      <c r="AY163" s="398" t="str">
        <f>AY162</f>
        <v/>
      </c>
      <c r="AZ163" s="399"/>
      <c r="BA163" s="398" t="str">
        <f>BA162</f>
        <v/>
      </c>
      <c r="BB163" s="399"/>
      <c r="BC163" s="398" t="str">
        <f>BC162</f>
        <v/>
      </c>
      <c r="BD163" s="399"/>
      <c r="BE163" s="398" t="str">
        <f>BE162</f>
        <v/>
      </c>
      <c r="BF163" s="399"/>
      <c r="BG163" s="398" t="str">
        <f>BG162</f>
        <v/>
      </c>
      <c r="BH163" s="320"/>
      <c r="BI163" s="323"/>
      <c r="BJ163" s="323"/>
      <c r="BK163" s="323"/>
      <c r="BL163" s="323"/>
      <c r="BM163" s="323"/>
      <c r="BN163" s="323"/>
      <c r="BO163" s="323"/>
      <c r="BP163" s="323"/>
      <c r="BQ163" s="323"/>
      <c r="BR163" s="323"/>
      <c r="BS163" s="323"/>
      <c r="BT163" s="323"/>
      <c r="BU163" s="323"/>
      <c r="BV163" s="323"/>
      <c r="BW163" s="323"/>
      <c r="BX163" s="323"/>
      <c r="BY163" s="323"/>
      <c r="BZ163" s="323"/>
      <c r="CA163" s="323"/>
      <c r="CB163" s="323"/>
      <c r="CC163" s="323"/>
      <c r="CD163" s="323"/>
      <c r="CE163" s="323"/>
      <c r="CF163" s="323"/>
      <c r="CG163" s="323"/>
      <c r="CH163" s="323"/>
      <c r="CI163" s="323"/>
      <c r="CJ163" s="323"/>
      <c r="CK163" s="323"/>
      <c r="CL163" s="323"/>
      <c r="CM163" s="323"/>
      <c r="CN163" s="323"/>
      <c r="CO163" s="323"/>
      <c r="CP163" s="323"/>
      <c r="CQ163" s="323"/>
      <c r="CR163" s="323"/>
      <c r="CS163" s="323"/>
      <c r="CT163" s="323"/>
      <c r="CU163" s="323"/>
      <c r="CV163" s="323"/>
      <c r="CW163" s="323"/>
      <c r="CX163" s="323"/>
      <c r="CY163" s="323"/>
      <c r="CZ163" s="323"/>
      <c r="DA163" s="323"/>
      <c r="DB163" s="323"/>
      <c r="DC163" s="323"/>
      <c r="DD163" s="323"/>
      <c r="DE163" s="323"/>
      <c r="DF163" s="323"/>
      <c r="DG163" s="323"/>
      <c r="DH163" s="323"/>
      <c r="DI163" s="323"/>
      <c r="DJ163" s="323"/>
      <c r="DK163" s="323"/>
      <c r="DL163" s="323"/>
      <c r="DM163" s="323"/>
      <c r="DN163" s="323"/>
      <c r="DO163" s="323"/>
      <c r="DP163" s="323"/>
      <c r="DQ163" s="323"/>
      <c r="DR163" s="323"/>
      <c r="DS163" s="323"/>
      <c r="DT163" s="323"/>
      <c r="DU163" s="323"/>
      <c r="DV163" s="323"/>
      <c r="DW163" s="323"/>
      <c r="DX163" s="323"/>
      <c r="DY163" s="323"/>
      <c r="DZ163" s="323"/>
      <c r="EA163" s="323"/>
      <c r="EB163" s="323"/>
      <c r="EC163" s="323"/>
      <c r="ED163" s="323"/>
      <c r="EE163" s="323"/>
      <c r="EF163" s="323"/>
      <c r="EG163" s="323"/>
      <c r="EH163" s="323"/>
      <c r="EI163" s="323"/>
      <c r="EJ163" s="323"/>
      <c r="EK163" s="323"/>
      <c r="EL163" s="323"/>
      <c r="EM163" s="323"/>
      <c r="EN163" s="323"/>
      <c r="EO163" s="323"/>
      <c r="EP163" s="323"/>
      <c r="EQ163" s="323"/>
      <c r="ER163" s="323"/>
      <c r="ES163" s="323"/>
      <c r="ET163" s="323"/>
      <c r="EU163" s="323"/>
      <c r="EV163" s="323"/>
      <c r="EW163" s="323"/>
      <c r="EX163" s="323"/>
      <c r="EY163" s="323"/>
      <c r="EZ163" s="323"/>
      <c r="FA163" s="323"/>
      <c r="FB163" s="323"/>
      <c r="FC163" s="323"/>
      <c r="FD163" s="323"/>
      <c r="FE163" s="323"/>
      <c r="FF163" s="322"/>
      <c r="FG163" s="323"/>
      <c r="FH163" s="323"/>
      <c r="FI163" s="323"/>
      <c r="FJ163" s="323"/>
      <c r="FK163" s="323"/>
      <c r="FL163" s="323"/>
    </row>
    <row r="164" spans="1:168" ht="6" customHeight="1" x14ac:dyDescent="0.25">
      <c r="A164" s="326" t="s">
        <v>546</v>
      </c>
      <c r="C164" s="389"/>
      <c r="D164" s="325"/>
      <c r="E164" s="390"/>
      <c r="F164" s="362"/>
      <c r="G164" s="418"/>
      <c r="H164" s="419"/>
      <c r="I164" s="340"/>
      <c r="J164" s="392"/>
      <c r="K164" s="340"/>
      <c r="L164" s="393"/>
      <c r="M164" s="393"/>
      <c r="N164" s="393"/>
      <c r="O164" s="393"/>
      <c r="Q164" s="320"/>
      <c r="AE164" s="368"/>
      <c r="AF164" s="369"/>
      <c r="AG164" s="394" t="b">
        <f>AG165</f>
        <v>1</v>
      </c>
      <c r="AH164" s="394"/>
      <c r="AI164" s="395"/>
      <c r="AJ164" s="396"/>
      <c r="AK164" s="396"/>
      <c r="AL164" s="397"/>
      <c r="AM164" s="320"/>
      <c r="AN164" s="320"/>
      <c r="AO164" s="320"/>
      <c r="AP164" s="320"/>
      <c r="AQ164" s="320"/>
      <c r="AR164" s="320"/>
      <c r="AS164" s="320"/>
      <c r="AT164" s="398" t="str">
        <f t="shared" si="461"/>
        <v/>
      </c>
      <c r="AU164" s="319" t="str">
        <f t="shared" si="447"/>
        <v/>
      </c>
      <c r="AV164" s="399"/>
      <c r="AW164" s="398" t="str">
        <f ca="1">AW165</f>
        <v/>
      </c>
      <c r="AX164" s="399"/>
      <c r="AY164" s="398" t="str">
        <f ca="1">AY165</f>
        <v/>
      </c>
      <c r="AZ164" s="399"/>
      <c r="BA164" s="398" t="str">
        <f ca="1">BA165</f>
        <v/>
      </c>
      <c r="BB164" s="399"/>
      <c r="BC164" s="398" t="str">
        <f ca="1">BC165</f>
        <v/>
      </c>
      <c r="BD164" s="399"/>
      <c r="BE164" s="398" t="str">
        <f ca="1">BE165</f>
        <v/>
      </c>
      <c r="BF164" s="399"/>
      <c r="BG164" s="398" t="str">
        <f ca="1">BG165</f>
        <v/>
      </c>
      <c r="BH164" s="320"/>
      <c r="FE164" s="341" t="str">
        <f ca="1">FE165</f>
        <v>Hide</v>
      </c>
      <c r="FF164" s="322"/>
      <c r="FG164" s="323"/>
      <c r="FH164" s="323"/>
      <c r="FI164" s="323"/>
      <c r="FJ164" s="323"/>
      <c r="FK164" s="323"/>
      <c r="FL164" s="323"/>
    </row>
    <row r="165" spans="1:168" ht="26.4" x14ac:dyDescent="0.25">
      <c r="A165" s="326" t="s">
        <v>546</v>
      </c>
      <c r="C165" s="400" t="s">
        <v>558</v>
      </c>
      <c r="D165" s="420" t="str">
        <f>"6." &amp; AI165</f>
        <v>6.38</v>
      </c>
      <c r="E165" s="402" t="s">
        <v>901</v>
      </c>
      <c r="F165" s="422"/>
      <c r="G165" s="423" t="s">
        <v>203</v>
      </c>
      <c r="H165" s="424"/>
      <c r="I165" s="425" t="s">
        <v>216</v>
      </c>
      <c r="J165" s="426"/>
      <c r="K165" s="340"/>
      <c r="L165" s="405"/>
      <c r="M165" s="405"/>
      <c r="N165" s="405"/>
      <c r="O165" s="405"/>
      <c r="Q165" s="320"/>
      <c r="R165" s="406"/>
      <c r="S165" s="406"/>
      <c r="T165" s="406"/>
      <c r="U165" s="406"/>
      <c r="AE165" s="368" t="b">
        <f>IF(F165=CHAR(80),TRUE,FALSE)</f>
        <v>0</v>
      </c>
      <c r="AF165" s="369" t="b">
        <f>IF(H165=CHAR(80),TRUE,FALSE)</f>
        <v>0</v>
      </c>
      <c r="AG165" s="370" t="b">
        <f>IF(OR(C165=CHAR(80),C165="."),TRUE,FALSE)</f>
        <v>1</v>
      </c>
      <c r="AH165" s="407">
        <v>0</v>
      </c>
      <c r="AI165" s="408">
        <v>38</v>
      </c>
      <c r="AJ165" s="409"/>
      <c r="AK165" s="409" t="b">
        <v>1</v>
      </c>
      <c r="AL165" s="410"/>
      <c r="AM165" s="320"/>
      <c r="AN165" s="320"/>
      <c r="AO165" s="320"/>
      <c r="AP165" s="320"/>
      <c r="AQ165" s="320"/>
      <c r="AR165" s="320"/>
      <c r="AS165" s="320"/>
      <c r="AT165" s="398" t="str">
        <f t="shared" si="461"/>
        <v/>
      </c>
      <c r="AU165" s="319" t="str">
        <f t="shared" si="447"/>
        <v>6.38</v>
      </c>
      <c r="AV165" s="411"/>
      <c r="AW165" s="398" t="str">
        <f ca="1">IF(OR(AND(Setup_Flag=1,AV165="",$C165=""),AND(Setup_Flag=1,AV165="Y",$C165="",All_Filters="Yes",$FE165="Hide")),FALSE,"")</f>
        <v/>
      </c>
      <c r="AX165" s="411"/>
      <c r="AY165" s="398" t="str">
        <f ca="1">IF(OR(AND(MR2_Flag=1,AX165="",$C165=""),AND(MR2_Flag=1,AX165="Y",$C165="",All_Filters="Yes",$FE165="Hide")),FALSE,"")</f>
        <v/>
      </c>
      <c r="AZ165" s="411"/>
      <c r="BA165" s="398" t="str">
        <f ca="1">IF(OR(AND(DP_Flag=1,AZ165="",$C165=""),AND(DP_Flag=1,AZ165="Y",$C165="",All_Filters="Yes",$FE165="Hide")),FALSE,"")</f>
        <v/>
      </c>
      <c r="BB165" s="411"/>
      <c r="BC165" s="398" t="str">
        <f ca="1">IF(OR(AND(SS_Flag=1,BB165="",$C165=""),AND(SS_Flag=1,BB165="Y",$C165="",All_Filters="Yes",$FE165="Hide")),FALSE,"")</f>
        <v/>
      </c>
      <c r="BD165" s="411"/>
      <c r="BE165" s="398" t="str">
        <f ca="1">IF(OR(AND(SP_Flag=1,BD165="",$C165=""),AND(SP_Flag=1,BD165="Y",$C165="",All_Filters="Yes",$FE165="Hide")),FALSE,"")</f>
        <v/>
      </c>
      <c r="BF165" s="411"/>
      <c r="BG165" s="398" t="str">
        <f ca="1">IF(OR(AND(FM_Flag=1,BF165="",$C165=""),AND(FM_Flag=1,BF165="Y",$C165="",All_Filters="Yes",$FE165="Hide")),FALSE,"")</f>
        <v/>
      </c>
      <c r="BH165" s="320"/>
      <c r="BI165" s="268"/>
      <c r="BJ165" s="427" t="s">
        <v>675</v>
      </c>
      <c r="BK165" s="427" t="s">
        <v>675</v>
      </c>
      <c r="BL165" s="427" t="s">
        <v>675</v>
      </c>
      <c r="BM165" s="427" t="s">
        <v>675</v>
      </c>
      <c r="BN165" s="427" t="s">
        <v>675</v>
      </c>
      <c r="BO165" s="427" t="s">
        <v>675</v>
      </c>
      <c r="BP165" s="428" t="str">
        <f ca="1">IF(OR(BI$16=0,BR$16&lt;&gt;0),"",IF(OFFSET(BI165,0,BI$16)="Y",1,IF(OFFSET(BI165,0,BI$16)="N",0,"")))</f>
        <v/>
      </c>
      <c r="BQ165" s="337"/>
      <c r="BR165" s="268"/>
      <c r="BS165" s="429" t="e">
        <v>#N/A</v>
      </c>
      <c r="BT165" s="429" t="e">
        <v>#N/A</v>
      </c>
      <c r="BU165" s="429" t="e">
        <v>#N/A</v>
      </c>
      <c r="BV165" s="429" t="e">
        <v>#N/A</v>
      </c>
      <c r="BW165" s="429" t="e">
        <v>#N/A</v>
      </c>
      <c r="BX165" s="429" t="e">
        <v>#N/A</v>
      </c>
      <c r="BY165" s="429" t="e">
        <v>#N/A</v>
      </c>
      <c r="BZ165" s="429" t="e">
        <v>#N/A</v>
      </c>
      <c r="CA165" s="429" t="e">
        <v>#N/A</v>
      </c>
      <c r="CB165" s="429" t="e">
        <v>#N/A</v>
      </c>
      <c r="CC165" s="429" t="e">
        <v>#N/A</v>
      </c>
      <c r="CD165" s="429" t="e">
        <v>#N/A</v>
      </c>
      <c r="CE165" s="429" t="e">
        <v>#N/A</v>
      </c>
      <c r="CF165" s="429" t="e">
        <v>#N/A</v>
      </c>
      <c r="CG165" s="429" t="e">
        <v>#N/A</v>
      </c>
      <c r="CH165" s="429" t="e">
        <v>#N/A</v>
      </c>
      <c r="CI165" s="429" t="e">
        <v>#N/A</v>
      </c>
      <c r="CJ165" s="429" t="e">
        <v>#N/A</v>
      </c>
      <c r="CK165" s="429" t="e">
        <v>#N/A</v>
      </c>
      <c r="CL165" s="428" t="str">
        <f ca="1">IF(BR$16=0,"",IF(OFFSET(BR165,0,BR$16)="Y",1,IF(OFFSET(BR165,0,BR$16)="N",0,"")))</f>
        <v/>
      </c>
      <c r="CM165" s="337"/>
      <c r="CN165" s="268"/>
      <c r="CO165" s="429" t="e">
        <v>#N/A</v>
      </c>
      <c r="CP165" s="429" t="e">
        <v>#N/A</v>
      </c>
      <c r="CQ165" s="429" t="e">
        <v>#N/A</v>
      </c>
      <c r="CR165" s="429" t="e">
        <v>#N/A</v>
      </c>
      <c r="CS165" s="427" t="s">
        <v>675</v>
      </c>
      <c r="CT165" s="428" t="str">
        <f ca="1">IF(OR(CN$16=0,CV$16&lt;&gt;0),"",IF(CV$16=1,0,IF(OFFSET(CN165,0,CN$16)="Y",1,IF(OFFSET(CN165,0,CN$16)="N",0,""))))</f>
        <v/>
      </c>
      <c r="CV165" s="268"/>
      <c r="CW165" s="429" t="e">
        <v>#N/A</v>
      </c>
      <c r="CX165" s="429" t="e">
        <v>#N/A</v>
      </c>
      <c r="CY165" s="429" t="e">
        <v>#N/A</v>
      </c>
      <c r="CZ165" s="429" t="e">
        <v>#N/A</v>
      </c>
      <c r="DA165" s="429" t="e">
        <v>#N/A</v>
      </c>
      <c r="DB165" s="429" t="e">
        <v>#N/A</v>
      </c>
      <c r="DC165" s="429" t="e">
        <v>#N/A</v>
      </c>
      <c r="DD165" s="429" t="e">
        <v>#N/A</v>
      </c>
      <c r="DE165" s="429" t="e">
        <v>#N/A</v>
      </c>
      <c r="DF165" s="428" t="str">
        <f>IF(CV$16=0,"",IF(OR(AND(CW$16=1,CW165="Y"),AND(CX$16=1,CX165="Y"),AND(CY$16=1,CY165="Y"),AND(CZ$16=1,CZ165="Y"),AND(DA$16=1,DA165="Y"),AND(DB$16=1,DB165="Y"),AND(DC$16=1,DC165="Y"),AND(DD$16=1,DD165="Y"),AND(DE$16=1,DE165="Y")),1,IF(OR(AND(CW$16=1,CW165="N"),AND(CX$16=1,CX165="N"),AND(CY$16=1,CY165="N"),AND(CZ$16=1,CZ165="N"),AND(DA$16=1,DA165="N"),AND(DB$16=1,DB165="N"),AND(DC$16=1,DC165="N"),AND(DD$16=1,DD165="N"),AND(DE$16=1,DE165="N")),0,"")))</f>
        <v/>
      </c>
      <c r="DH165" s="268"/>
      <c r="DI165" s="429" t="e">
        <v>#N/A</v>
      </c>
      <c r="DJ165" s="429" t="e">
        <v>#N/A</v>
      </c>
      <c r="DK165" s="428" t="str">
        <f ca="1">IF(DH$16=0,"",IF(OFFSET(DH165,0,DH$16)="Y",1,IF(OFFSET(DH165,0,DH$16)="N",0,"")))</f>
        <v/>
      </c>
      <c r="DM165" s="268"/>
      <c r="DN165" s="429" t="e">
        <v>#N/A</v>
      </c>
      <c r="DO165" s="429" t="e">
        <v>#N/A</v>
      </c>
      <c r="DP165" s="428" t="str">
        <f ca="1">IF(DM$16=0,"",IF(OFFSET(DM165,0,DM$16)="Y",1,IF(OFFSET(DM165,0,DM$16)="N",0,"")))</f>
        <v/>
      </c>
      <c r="DR165" s="268"/>
      <c r="DS165" s="430" t="e">
        <v>#N/A</v>
      </c>
      <c r="DT165" s="431"/>
      <c r="DU165" s="428" t="str">
        <f ca="1">IF(DR$16=0,"",IF(AND(OFFSET(DR165,0,1)="Y",DS$16="Yes"),1,IF(OFFSET(DR165,0,1)="N",1,0)))</f>
        <v/>
      </c>
      <c r="DW165" s="268"/>
      <c r="DX165" s="430" t="e">
        <v>#N/A</v>
      </c>
      <c r="DY165" s="431"/>
      <c r="DZ165" s="428" t="str">
        <f ca="1">IF(DW$16=0,"",IF(AND(OFFSET(DW165,0,1)="Y",DX$16="Yes"),1,IF(OFFSET(DW165,0,1)="N",1,0)))</f>
        <v/>
      </c>
      <c r="EB165" s="268"/>
      <c r="EC165" s="430" t="e">
        <v>#N/A</v>
      </c>
      <c r="ED165" s="431"/>
      <c r="EE165" s="428" t="str">
        <f ca="1">IF(EB$16=0,"",IF(AND(OFFSET(EB165,0,1)="Y",EC$16="Yes"),1,IF(OFFSET(EB165,0,1)="N",1,0)))</f>
        <v/>
      </c>
      <c r="EG165" s="268"/>
      <c r="EH165" s="430" t="e">
        <v>#N/A</v>
      </c>
      <c r="EI165" s="431"/>
      <c r="EJ165" s="428" t="str">
        <f ca="1">IF(EG$16=0,"",IF(AND(OFFSET(EG165,0,1)="Y",EH$16="Yes"),1,IF(OFFSET(EG165,0,1)="N",1,0)))</f>
        <v/>
      </c>
      <c r="EL165" s="268"/>
      <c r="EM165" s="430" t="e">
        <v>#N/A</v>
      </c>
      <c r="EN165" s="431"/>
      <c r="EO165" s="428" t="str">
        <f ca="1">IF(EL$16=0,"",IF(AND(OFFSET(EL165,0,1)="Y",EM$16="Yes"),1,IF(OFFSET(EL165,0,1)="N",1,0)))</f>
        <v/>
      </c>
      <c r="EP165" s="271"/>
      <c r="EQ165" s="516" t="str">
        <f ca="1">BP165</f>
        <v/>
      </c>
      <c r="ER165" s="516" t="str">
        <f t="shared" ref="ER165" ca="1" si="527">CL165</f>
        <v/>
      </c>
      <c r="ES165" s="516" t="str">
        <f t="shared" ref="ES165" ca="1" si="528">CT165</f>
        <v/>
      </c>
      <c r="ET165" s="516" t="str">
        <f t="shared" ref="ET165" si="529">DF165</f>
        <v/>
      </c>
      <c r="EU165" s="516" t="str">
        <f t="shared" ref="EU165" ca="1" si="530">DK165</f>
        <v/>
      </c>
      <c r="EV165" s="516" t="str">
        <f t="shared" ref="EV165" ca="1" si="531">DP165</f>
        <v/>
      </c>
      <c r="EW165" s="516" t="str">
        <f t="shared" ref="EW165" ca="1" si="532">DU165</f>
        <v/>
      </c>
      <c r="EX165" s="516" t="str">
        <f t="shared" ref="EX165" ca="1" si="533">DZ165</f>
        <v/>
      </c>
      <c r="EY165" s="516" t="str">
        <f t="shared" ref="EY165" ca="1" si="534">EE165</f>
        <v/>
      </c>
      <c r="EZ165" s="516" t="str">
        <f t="shared" ref="EZ165" ca="1" si="535">EJ165</f>
        <v/>
      </c>
      <c r="FA165" s="516" t="str">
        <f t="shared" ref="FA165" ca="1" si="536">EO165</f>
        <v/>
      </c>
      <c r="FC165" s="516">
        <f t="shared" ref="FC165" ca="1" si="537">COUNTA(EQ165:FA165)-COUNTBLANK(EQ165:FA165)</f>
        <v>0</v>
      </c>
      <c r="FD165" s="280">
        <f t="shared" ref="FD165" ca="1" si="538">SUM(EQ165:FA165)</f>
        <v>0</v>
      </c>
      <c r="FE165" s="280" t="str">
        <f t="shared" ref="FE165" ca="1" si="539">IF(AND(FC165=FD165,FD165&gt;0),"Show","Hide")</f>
        <v>Hide</v>
      </c>
      <c r="FF165" s="322"/>
      <c r="FG165" s="323"/>
      <c r="FH165" s="323"/>
      <c r="FI165" s="323"/>
      <c r="FJ165" s="323"/>
      <c r="FK165" s="323"/>
      <c r="FL165" s="323"/>
    </row>
    <row r="166" spans="1:168" ht="6" customHeight="1" x14ac:dyDescent="0.25">
      <c r="A166" s="326" t="s">
        <v>546</v>
      </c>
      <c r="C166" s="412"/>
      <c r="D166" s="413"/>
      <c r="E166" s="414"/>
      <c r="F166" s="432"/>
      <c r="G166" s="433"/>
      <c r="H166" s="434"/>
      <c r="I166" s="335"/>
      <c r="J166" s="416"/>
      <c r="K166" s="335"/>
      <c r="L166" s="417"/>
      <c r="M166" s="417"/>
      <c r="N166" s="417"/>
      <c r="O166" s="417"/>
      <c r="Q166" s="320"/>
      <c r="AE166" s="368"/>
      <c r="AF166" s="369"/>
      <c r="AG166" s="370" t="b">
        <f>AG165</f>
        <v>1</v>
      </c>
      <c r="AH166" s="370"/>
      <c r="AI166" s="395"/>
      <c r="AJ166" s="396"/>
      <c r="AK166" s="396"/>
      <c r="AL166" s="397"/>
      <c r="AM166" s="320"/>
      <c r="AN166" s="320"/>
      <c r="AO166" s="320"/>
      <c r="AP166" s="320"/>
      <c r="AQ166" s="320"/>
      <c r="AR166" s="320"/>
      <c r="AS166" s="320"/>
      <c r="AT166" s="398" t="str">
        <f t="shared" si="461"/>
        <v/>
      </c>
      <c r="AU166" s="319" t="str">
        <f t="shared" si="447"/>
        <v/>
      </c>
      <c r="AV166" s="399"/>
      <c r="AW166" s="398" t="str">
        <f ca="1">AW165</f>
        <v/>
      </c>
      <c r="AX166" s="399"/>
      <c r="AY166" s="398" t="str">
        <f ca="1">AY165</f>
        <v/>
      </c>
      <c r="AZ166" s="399"/>
      <c r="BA166" s="398" t="str">
        <f ca="1">BA165</f>
        <v/>
      </c>
      <c r="BB166" s="399"/>
      <c r="BC166" s="398" t="str">
        <f ca="1">BC165</f>
        <v/>
      </c>
      <c r="BD166" s="399"/>
      <c r="BE166" s="398" t="str">
        <f ca="1">BE165</f>
        <v/>
      </c>
      <c r="BF166" s="399"/>
      <c r="BG166" s="398" t="str">
        <f ca="1">BG165</f>
        <v/>
      </c>
      <c r="BH166" s="320"/>
      <c r="FE166" s="341" t="str">
        <f ca="1">FE165</f>
        <v>Hide</v>
      </c>
      <c r="FF166" s="322"/>
      <c r="FG166" s="323"/>
      <c r="FH166" s="323"/>
      <c r="FI166" s="323"/>
      <c r="FJ166" s="323"/>
      <c r="FK166" s="323"/>
      <c r="FL166" s="323"/>
    </row>
    <row r="167" spans="1:168" ht="6" customHeight="1" x14ac:dyDescent="0.25">
      <c r="A167" s="326" t="s">
        <v>546</v>
      </c>
      <c r="C167" s="389"/>
      <c r="D167" s="325"/>
      <c r="E167" s="390"/>
      <c r="F167" s="391"/>
      <c r="G167" s="391"/>
      <c r="H167" s="391"/>
      <c r="I167" s="391"/>
      <c r="J167" s="392"/>
      <c r="K167" s="340"/>
      <c r="L167" s="393"/>
      <c r="M167" s="393"/>
      <c r="N167" s="393"/>
      <c r="O167" s="393"/>
      <c r="Q167" s="320"/>
      <c r="AE167" s="368"/>
      <c r="AF167" s="369"/>
      <c r="AG167" s="394" t="b">
        <f>AG168</f>
        <v>1</v>
      </c>
      <c r="AH167" s="394"/>
      <c r="AI167" s="395"/>
      <c r="AJ167" s="396"/>
      <c r="AK167" s="396"/>
      <c r="AL167" s="397"/>
      <c r="AM167" s="320"/>
      <c r="AN167" s="320"/>
      <c r="AO167" s="320"/>
      <c r="AP167" s="320"/>
      <c r="AQ167" s="320"/>
      <c r="AR167" s="320"/>
      <c r="AS167" s="320"/>
      <c r="AT167" s="398" t="str">
        <f t="shared" si="461"/>
        <v/>
      </c>
      <c r="AU167" s="319" t="str">
        <f t="shared" si="447"/>
        <v/>
      </c>
      <c r="AV167" s="399"/>
      <c r="AW167" s="398" t="str">
        <f>AW168</f>
        <v/>
      </c>
      <c r="AX167" s="399"/>
      <c r="AY167" s="398" t="str">
        <f>AY168</f>
        <v/>
      </c>
      <c r="AZ167" s="399"/>
      <c r="BA167" s="398" t="str">
        <f>BA168</f>
        <v/>
      </c>
      <c r="BB167" s="399"/>
      <c r="BC167" s="398" t="str">
        <f>BC168</f>
        <v/>
      </c>
      <c r="BD167" s="399"/>
      <c r="BE167" s="398" t="str">
        <f>BE168</f>
        <v/>
      </c>
      <c r="BF167" s="399"/>
      <c r="BG167" s="398" t="str">
        <f>BG168</f>
        <v/>
      </c>
      <c r="BH167" s="320"/>
      <c r="BI167" s="323"/>
      <c r="BJ167" s="323"/>
      <c r="BK167" s="323"/>
      <c r="BL167" s="323"/>
      <c r="BM167" s="323"/>
      <c r="BN167" s="323"/>
      <c r="BO167" s="323"/>
      <c r="BP167" s="323"/>
      <c r="BQ167" s="323"/>
      <c r="BR167" s="323"/>
      <c r="BS167" s="323"/>
      <c r="BT167" s="323"/>
      <c r="BU167" s="323"/>
      <c r="BV167" s="323"/>
      <c r="BW167" s="323"/>
      <c r="BX167" s="323"/>
      <c r="BY167" s="323"/>
      <c r="BZ167" s="323"/>
      <c r="CA167" s="323"/>
      <c r="CB167" s="323"/>
      <c r="CC167" s="323"/>
      <c r="CD167" s="323"/>
      <c r="CE167" s="323"/>
      <c r="CF167" s="323"/>
      <c r="CG167" s="323"/>
      <c r="CH167" s="323"/>
      <c r="CI167" s="323"/>
      <c r="CJ167" s="323"/>
      <c r="CK167" s="323"/>
      <c r="CL167" s="323"/>
      <c r="CM167" s="323"/>
      <c r="CN167" s="323"/>
      <c r="CO167" s="323"/>
      <c r="CP167" s="323"/>
      <c r="CQ167" s="323"/>
      <c r="CR167" s="323"/>
      <c r="CS167" s="323"/>
      <c r="CT167" s="323"/>
      <c r="CU167" s="323"/>
      <c r="CV167" s="323"/>
      <c r="CW167" s="323"/>
      <c r="CX167" s="323"/>
      <c r="CY167" s="323"/>
      <c r="CZ167" s="323"/>
      <c r="DA167" s="323"/>
      <c r="DB167" s="323"/>
      <c r="DC167" s="323"/>
      <c r="DD167" s="323"/>
      <c r="DE167" s="323"/>
      <c r="DF167" s="323"/>
      <c r="DG167" s="323"/>
      <c r="DH167" s="323"/>
      <c r="DI167" s="323"/>
      <c r="DJ167" s="323"/>
      <c r="DK167" s="323"/>
      <c r="DL167" s="323"/>
      <c r="DM167" s="323"/>
      <c r="DN167" s="323"/>
      <c r="DO167" s="323"/>
      <c r="DP167" s="323"/>
      <c r="DQ167" s="323"/>
      <c r="DR167" s="323"/>
      <c r="DS167" s="323"/>
      <c r="DT167" s="323"/>
      <c r="DU167" s="323"/>
      <c r="DV167" s="323"/>
      <c r="DW167" s="323"/>
      <c r="DX167" s="323"/>
      <c r="DY167" s="323"/>
      <c r="DZ167" s="323"/>
      <c r="EA167" s="323"/>
      <c r="EB167" s="323"/>
      <c r="EC167" s="323"/>
      <c r="ED167" s="323"/>
      <c r="EE167" s="323"/>
      <c r="EF167" s="323"/>
      <c r="EG167" s="323"/>
      <c r="EH167" s="323"/>
      <c r="EI167" s="323"/>
      <c r="EJ167" s="323"/>
      <c r="EK167" s="323"/>
      <c r="EL167" s="323"/>
      <c r="EM167" s="323"/>
      <c r="EN167" s="323"/>
      <c r="EO167" s="323"/>
      <c r="EP167" s="323"/>
      <c r="EQ167" s="323"/>
      <c r="ER167" s="323"/>
      <c r="ES167" s="323"/>
      <c r="ET167" s="323"/>
      <c r="EU167" s="323"/>
      <c r="EV167" s="323"/>
      <c r="EW167" s="323"/>
      <c r="EX167" s="323"/>
      <c r="EY167" s="323"/>
      <c r="EZ167" s="323"/>
      <c r="FA167" s="323"/>
      <c r="FB167" s="323"/>
      <c r="FC167" s="323"/>
      <c r="FD167" s="323"/>
      <c r="FE167" s="323"/>
      <c r="FF167" s="322"/>
      <c r="FG167" s="323"/>
      <c r="FH167" s="323"/>
      <c r="FI167" s="323"/>
      <c r="FJ167" s="323"/>
      <c r="FK167" s="323"/>
      <c r="FL167" s="323"/>
    </row>
    <row r="168" spans="1:168" ht="15" x14ac:dyDescent="0.25">
      <c r="A168" s="326" t="s">
        <v>546</v>
      </c>
      <c r="C168" s="400" t="s">
        <v>558</v>
      </c>
      <c r="D168" s="401" t="s">
        <v>902</v>
      </c>
      <c r="E168" s="402"/>
      <c r="F168" s="403"/>
      <c r="G168" s="403"/>
      <c r="H168" s="403"/>
      <c r="I168" s="403"/>
      <c r="J168" s="404"/>
      <c r="K168" s="340"/>
      <c r="L168" s="405"/>
      <c r="M168" s="405"/>
      <c r="N168" s="405"/>
      <c r="O168" s="405"/>
      <c r="Q168" s="320"/>
      <c r="R168" s="406"/>
      <c r="S168" s="406"/>
      <c r="T168" s="406"/>
      <c r="U168" s="406"/>
      <c r="AE168" s="368" t="b">
        <f>IF(F168=CHAR(80),TRUE,FALSE)</f>
        <v>0</v>
      </c>
      <c r="AF168" s="369" t="b">
        <f>IF(H168=CHAR(80),TRUE,FALSE)</f>
        <v>0</v>
      </c>
      <c r="AG168" s="370" t="b">
        <f>IF(OR(C168=CHAR(80),C168="."),TRUE,FALSE)</f>
        <v>1</v>
      </c>
      <c r="AH168" s="407">
        <v>3</v>
      </c>
      <c r="AI168" s="408" t="s">
        <v>711</v>
      </c>
      <c r="AJ168" s="409" t="b">
        <v>1</v>
      </c>
      <c r="AK168" s="409" t="b">
        <v>1</v>
      </c>
      <c r="AL168" s="410"/>
      <c r="AM168" s="320"/>
      <c r="AN168" s="320"/>
      <c r="AO168" s="320"/>
      <c r="AP168" s="320"/>
      <c r="AQ168" s="320"/>
      <c r="AR168" s="320"/>
      <c r="AS168" s="320"/>
      <c r="AT168" s="398" t="str">
        <f t="shared" si="461"/>
        <v/>
      </c>
      <c r="AU168" s="319" t="str">
        <f t="shared" si="447"/>
        <v>RECOGNITION</v>
      </c>
      <c r="AV168" s="411"/>
      <c r="AW168" s="398" t="str">
        <f>IF(OR(AND(Setup_Flag=1,AV168="",$C168=""),AND(Setup_Flag=1,AV168="Y",$C168="",All_Filters="Yes",$FE168="Hide")),FALSE,"")</f>
        <v/>
      </c>
      <c r="AX168" s="411"/>
      <c r="AY168" s="398" t="str">
        <f>IF(OR(AND(MR2_Flag=1,AX168="",$C168=""),AND(MR2_Flag=1,AX168="Y",$C168="",All_Filters="Yes",$FE168="Hide")),FALSE,"")</f>
        <v/>
      </c>
      <c r="AZ168" s="411"/>
      <c r="BA168" s="398" t="str">
        <f>IF(OR(AND(DP_Flag=1,AZ168="",$C168=""),AND(DP_Flag=1,AZ168="Y",$C168="",All_Filters="Yes",$FE168="Hide")),FALSE,"")</f>
        <v/>
      </c>
      <c r="BB168" s="411"/>
      <c r="BC168" s="398" t="str">
        <f>IF(OR(AND(SS_Flag=1,BB168="",$C168=""),AND(SS_Flag=1,BB168="Y",$C168="",All_Filters="Yes",$FE168="Hide")),FALSE,"")</f>
        <v/>
      </c>
      <c r="BD168" s="411"/>
      <c r="BE168" s="398" t="str">
        <f>IF(OR(AND(SP_Flag=1,BD168="",$C168=""),AND(SP_Flag=1,BD168="Y",$C168="",All_Filters="Yes",$FE168="Hide")),FALSE,"")</f>
        <v/>
      </c>
      <c r="BF168" s="411"/>
      <c r="BG168" s="398" t="str">
        <f>IF(OR(AND(FM_Flag=1,BF168="",$C168=""),AND(FM_Flag=1,BF168="Y",$C168="",All_Filters="Yes",$FE168="Hide")),FALSE,"")</f>
        <v/>
      </c>
      <c r="BH168" s="320"/>
      <c r="BI168" s="323"/>
      <c r="BJ168" s="323"/>
      <c r="BK168" s="323"/>
      <c r="BL168" s="323"/>
      <c r="BM168" s="323"/>
      <c r="BN168" s="323"/>
      <c r="BO168" s="323"/>
      <c r="BP168" s="323"/>
      <c r="BQ168" s="323"/>
      <c r="BR168" s="323"/>
      <c r="BS168" s="323"/>
      <c r="BT168" s="323"/>
      <c r="BU168" s="323"/>
      <c r="BV168" s="323"/>
      <c r="BW168" s="323"/>
      <c r="BX168" s="323"/>
      <c r="BY168" s="323"/>
      <c r="BZ168" s="323"/>
      <c r="CA168" s="323"/>
      <c r="CB168" s="323"/>
      <c r="CC168" s="323"/>
      <c r="CD168" s="323"/>
      <c r="CE168" s="323"/>
      <c r="CF168" s="323"/>
      <c r="CG168" s="323"/>
      <c r="CH168" s="323"/>
      <c r="CI168" s="323"/>
      <c r="CJ168" s="323"/>
      <c r="CK168" s="323"/>
      <c r="CL168" s="323"/>
      <c r="CM168" s="323"/>
      <c r="CN168" s="323"/>
      <c r="CO168" s="323"/>
      <c r="CP168" s="323"/>
      <c r="CQ168" s="323"/>
      <c r="CR168" s="323"/>
      <c r="CS168" s="323"/>
      <c r="CT168" s="323"/>
      <c r="CU168" s="323"/>
      <c r="CV168" s="323"/>
      <c r="CW168" s="323"/>
      <c r="CX168" s="323"/>
      <c r="CY168" s="323"/>
      <c r="CZ168" s="323"/>
      <c r="DA168" s="323"/>
      <c r="DB168" s="323"/>
      <c r="DC168" s="323"/>
      <c r="DD168" s="323"/>
      <c r="DE168" s="323"/>
      <c r="DF168" s="323"/>
      <c r="DG168" s="323"/>
      <c r="DH168" s="323"/>
      <c r="DI168" s="323"/>
      <c r="DJ168" s="323"/>
      <c r="DK168" s="323"/>
      <c r="DL168" s="323"/>
      <c r="DM168" s="323"/>
      <c r="DN168" s="323"/>
      <c r="DO168" s="323"/>
      <c r="DP168" s="323"/>
      <c r="DQ168" s="323"/>
      <c r="DR168" s="323"/>
      <c r="DS168" s="323"/>
      <c r="DT168" s="323"/>
      <c r="DU168" s="323"/>
      <c r="DV168" s="323"/>
      <c r="DW168" s="323"/>
      <c r="DX168" s="323"/>
      <c r="DY168" s="323"/>
      <c r="DZ168" s="323"/>
      <c r="EA168" s="323"/>
      <c r="EB168" s="323"/>
      <c r="EC168" s="323"/>
      <c r="ED168" s="323"/>
      <c r="EE168" s="323"/>
      <c r="EF168" s="323"/>
      <c r="EG168" s="323"/>
      <c r="EH168" s="323"/>
      <c r="EI168" s="323"/>
      <c r="EJ168" s="323"/>
      <c r="EK168" s="323"/>
      <c r="EL168" s="323"/>
      <c r="EM168" s="323"/>
      <c r="EN168" s="323"/>
      <c r="EO168" s="323"/>
      <c r="EP168" s="323"/>
      <c r="EQ168" s="323"/>
      <c r="ER168" s="323"/>
      <c r="ES168" s="323"/>
      <c r="ET168" s="323"/>
      <c r="EU168" s="323"/>
      <c r="EV168" s="323"/>
      <c r="EW168" s="323"/>
      <c r="EX168" s="323"/>
      <c r="EY168" s="323"/>
      <c r="EZ168" s="323"/>
      <c r="FA168" s="323"/>
      <c r="FB168" s="323"/>
      <c r="FC168" s="323"/>
      <c r="FD168" s="323"/>
      <c r="FE168" s="323"/>
      <c r="FF168" s="322"/>
      <c r="FG168" s="323"/>
      <c r="FH168" s="323"/>
      <c r="FI168" s="323"/>
      <c r="FJ168" s="323"/>
      <c r="FK168" s="323"/>
      <c r="FL168" s="323"/>
    </row>
    <row r="169" spans="1:168" ht="6" customHeight="1" x14ac:dyDescent="0.25">
      <c r="A169" s="326" t="s">
        <v>546</v>
      </c>
      <c r="C169" s="412"/>
      <c r="D169" s="413"/>
      <c r="E169" s="414"/>
      <c r="F169" s="415"/>
      <c r="G169" s="415"/>
      <c r="H169" s="415"/>
      <c r="I169" s="415"/>
      <c r="J169" s="416"/>
      <c r="K169" s="335"/>
      <c r="L169" s="417"/>
      <c r="M169" s="417"/>
      <c r="N169" s="417"/>
      <c r="O169" s="417"/>
      <c r="Q169" s="320"/>
      <c r="AE169" s="368"/>
      <c r="AF169" s="369"/>
      <c r="AG169" s="370" t="b">
        <f>AG168</f>
        <v>1</v>
      </c>
      <c r="AH169" s="370"/>
      <c r="AI169" s="395"/>
      <c r="AJ169" s="396"/>
      <c r="AK169" s="396"/>
      <c r="AL169" s="397"/>
      <c r="AM169" s="320"/>
      <c r="AN169" s="320"/>
      <c r="AO169" s="320"/>
      <c r="AP169" s="320"/>
      <c r="AQ169" s="320"/>
      <c r="AR169" s="320"/>
      <c r="AS169" s="320"/>
      <c r="AT169" s="398" t="str">
        <f t="shared" si="461"/>
        <v/>
      </c>
      <c r="AU169" s="319" t="str">
        <f t="shared" si="447"/>
        <v/>
      </c>
      <c r="AV169" s="399"/>
      <c r="AW169" s="398" t="str">
        <f>AW168</f>
        <v/>
      </c>
      <c r="AX169" s="399"/>
      <c r="AY169" s="398" t="str">
        <f>AY168</f>
        <v/>
      </c>
      <c r="AZ169" s="399"/>
      <c r="BA169" s="398" t="str">
        <f>BA168</f>
        <v/>
      </c>
      <c r="BB169" s="399"/>
      <c r="BC169" s="398" t="str">
        <f>BC168</f>
        <v/>
      </c>
      <c r="BD169" s="399"/>
      <c r="BE169" s="398" t="str">
        <f>BE168</f>
        <v/>
      </c>
      <c r="BF169" s="399"/>
      <c r="BG169" s="398" t="str">
        <f>BG168</f>
        <v/>
      </c>
      <c r="BH169" s="320"/>
      <c r="BI169" s="323"/>
      <c r="BJ169" s="323"/>
      <c r="BK169" s="323"/>
      <c r="BL169" s="323"/>
      <c r="BM169" s="323"/>
      <c r="BN169" s="323"/>
      <c r="BO169" s="323"/>
      <c r="BP169" s="323"/>
      <c r="BQ169" s="323"/>
      <c r="BR169" s="323"/>
      <c r="BS169" s="323"/>
      <c r="BT169" s="323"/>
      <c r="BU169" s="323"/>
      <c r="BV169" s="323"/>
      <c r="BW169" s="323"/>
      <c r="BX169" s="323"/>
      <c r="BY169" s="323"/>
      <c r="BZ169" s="323"/>
      <c r="CA169" s="323"/>
      <c r="CB169" s="323"/>
      <c r="CC169" s="323"/>
      <c r="CD169" s="323"/>
      <c r="CE169" s="323"/>
      <c r="CF169" s="323"/>
      <c r="CG169" s="323"/>
      <c r="CH169" s="323"/>
      <c r="CI169" s="323"/>
      <c r="CJ169" s="323"/>
      <c r="CK169" s="323"/>
      <c r="CL169" s="323"/>
      <c r="CM169" s="323"/>
      <c r="CN169" s="323"/>
      <c r="CO169" s="323"/>
      <c r="CP169" s="323"/>
      <c r="CQ169" s="323"/>
      <c r="CR169" s="323"/>
      <c r="CS169" s="323"/>
      <c r="CT169" s="323"/>
      <c r="CU169" s="323"/>
      <c r="CV169" s="323"/>
      <c r="CW169" s="323"/>
      <c r="CX169" s="323"/>
      <c r="CY169" s="323"/>
      <c r="CZ169" s="323"/>
      <c r="DA169" s="323"/>
      <c r="DB169" s="323"/>
      <c r="DC169" s="323"/>
      <c r="DD169" s="323"/>
      <c r="DE169" s="323"/>
      <c r="DF169" s="323"/>
      <c r="DG169" s="323"/>
      <c r="DH169" s="323"/>
      <c r="DI169" s="323"/>
      <c r="DJ169" s="323"/>
      <c r="DK169" s="323"/>
      <c r="DL169" s="323"/>
      <c r="DM169" s="323"/>
      <c r="DN169" s="323"/>
      <c r="DO169" s="323"/>
      <c r="DP169" s="323"/>
      <c r="DQ169" s="323"/>
      <c r="DR169" s="323"/>
      <c r="DS169" s="323"/>
      <c r="DT169" s="323"/>
      <c r="DU169" s="323"/>
      <c r="DV169" s="323"/>
      <c r="DW169" s="323"/>
      <c r="DX169" s="323"/>
      <c r="DY169" s="323"/>
      <c r="DZ169" s="323"/>
      <c r="EA169" s="323"/>
      <c r="EB169" s="323"/>
      <c r="EC169" s="323"/>
      <c r="ED169" s="323"/>
      <c r="EE169" s="323"/>
      <c r="EF169" s="323"/>
      <c r="EG169" s="323"/>
      <c r="EH169" s="323"/>
      <c r="EI169" s="323"/>
      <c r="EJ169" s="323"/>
      <c r="EK169" s="323"/>
      <c r="EL169" s="323"/>
      <c r="EM169" s="323"/>
      <c r="EN169" s="323"/>
      <c r="EO169" s="323"/>
      <c r="EP169" s="323"/>
      <c r="EQ169" s="323"/>
      <c r="ER169" s="323"/>
      <c r="ES169" s="323"/>
      <c r="ET169" s="323"/>
      <c r="EU169" s="323"/>
      <c r="EV169" s="323"/>
      <c r="EW169" s="323"/>
      <c r="EX169" s="323"/>
      <c r="EY169" s="323"/>
      <c r="EZ169" s="323"/>
      <c r="FA169" s="323"/>
      <c r="FB169" s="323"/>
      <c r="FC169" s="323"/>
      <c r="FD169" s="323"/>
      <c r="FE169" s="323"/>
      <c r="FF169" s="322"/>
      <c r="FG169" s="323"/>
      <c r="FH169" s="323"/>
      <c r="FI169" s="323"/>
      <c r="FJ169" s="323"/>
      <c r="FK169" s="323"/>
      <c r="FL169" s="323"/>
    </row>
    <row r="170" spans="1:168" ht="6" customHeight="1" x14ac:dyDescent="0.25">
      <c r="A170" s="326" t="s">
        <v>546</v>
      </c>
      <c r="C170" s="389"/>
      <c r="D170" s="325"/>
      <c r="E170" s="390"/>
      <c r="F170" s="362"/>
      <c r="G170" s="418"/>
      <c r="H170" s="419"/>
      <c r="I170" s="340"/>
      <c r="J170" s="392"/>
      <c r="K170" s="340"/>
      <c r="L170" s="393"/>
      <c r="M170" s="393"/>
      <c r="N170" s="393"/>
      <c r="O170" s="393"/>
      <c r="Q170" s="320"/>
      <c r="AE170" s="368"/>
      <c r="AF170" s="369"/>
      <c r="AG170" s="394" t="b">
        <f>AG171</f>
        <v>1</v>
      </c>
      <c r="AH170" s="394"/>
      <c r="AI170" s="395"/>
      <c r="AJ170" s="396"/>
      <c r="AK170" s="396"/>
      <c r="AL170" s="397"/>
      <c r="AM170" s="320"/>
      <c r="AN170" s="320"/>
      <c r="AO170" s="320"/>
      <c r="AP170" s="320"/>
      <c r="AQ170" s="320"/>
      <c r="AR170" s="320"/>
      <c r="AS170" s="320"/>
      <c r="AT170" s="398" t="str">
        <f t="shared" si="461"/>
        <v/>
      </c>
      <c r="AU170" s="319" t="str">
        <f t="shared" si="447"/>
        <v/>
      </c>
      <c r="AV170" s="399"/>
      <c r="AW170" s="398" t="str">
        <f ca="1">AW171</f>
        <v/>
      </c>
      <c r="AX170" s="399"/>
      <c r="AY170" s="398" t="str">
        <f ca="1">AY171</f>
        <v/>
      </c>
      <c r="AZ170" s="399"/>
      <c r="BA170" s="398" t="str">
        <f ca="1">BA171</f>
        <v/>
      </c>
      <c r="BB170" s="399"/>
      <c r="BC170" s="398" t="str">
        <f ca="1">BC171</f>
        <v/>
      </c>
      <c r="BD170" s="399"/>
      <c r="BE170" s="398" t="str">
        <f ca="1">BE171</f>
        <v/>
      </c>
      <c r="BF170" s="399"/>
      <c r="BG170" s="398" t="str">
        <f ca="1">BG171</f>
        <v/>
      </c>
      <c r="BH170" s="320"/>
      <c r="FE170" s="341" t="str">
        <f ca="1">FE171</f>
        <v>Hide</v>
      </c>
      <c r="FF170" s="322"/>
      <c r="FG170" s="323"/>
      <c r="FH170" s="323"/>
      <c r="FI170" s="323"/>
      <c r="FJ170" s="323"/>
      <c r="FK170" s="323"/>
      <c r="FL170" s="323"/>
    </row>
    <row r="171" spans="1:168" ht="26.4" x14ac:dyDescent="0.25">
      <c r="A171" s="326" t="s">
        <v>546</v>
      </c>
      <c r="C171" s="400" t="s">
        <v>558</v>
      </c>
      <c r="D171" s="420" t="str">
        <f>"6." &amp; AI171</f>
        <v>6.39</v>
      </c>
      <c r="E171" s="402" t="s">
        <v>903</v>
      </c>
      <c r="F171" s="422"/>
      <c r="G171" s="423" t="s">
        <v>203</v>
      </c>
      <c r="H171" s="424"/>
      <c r="I171" s="425" t="s">
        <v>216</v>
      </c>
      <c r="J171" s="426"/>
      <c r="K171" s="340"/>
      <c r="L171" s="405"/>
      <c r="M171" s="405"/>
      <c r="N171" s="405"/>
      <c r="O171" s="405"/>
      <c r="Q171" s="320"/>
      <c r="R171" s="406"/>
      <c r="S171" s="406"/>
      <c r="T171" s="406"/>
      <c r="U171" s="406"/>
      <c r="AE171" s="368" t="b">
        <f>IF(F171=CHAR(80),TRUE,FALSE)</f>
        <v>0</v>
      </c>
      <c r="AF171" s="369" t="b">
        <f>IF(H171=CHAR(80),TRUE,FALSE)</f>
        <v>0</v>
      </c>
      <c r="AG171" s="370" t="b">
        <f>IF(OR(C171=CHAR(80),C171="."),TRUE,FALSE)</f>
        <v>1</v>
      </c>
      <c r="AH171" s="407">
        <v>0</v>
      </c>
      <c r="AI171" s="408">
        <v>39</v>
      </c>
      <c r="AJ171" s="409"/>
      <c r="AK171" s="409" t="b">
        <v>1</v>
      </c>
      <c r="AL171" s="410"/>
      <c r="AM171" s="320"/>
      <c r="AN171" s="320"/>
      <c r="AO171" s="320"/>
      <c r="AP171" s="320"/>
      <c r="AQ171" s="320"/>
      <c r="AR171" s="320"/>
      <c r="AS171" s="320"/>
      <c r="AT171" s="398" t="str">
        <f t="shared" si="461"/>
        <v/>
      </c>
      <c r="AU171" s="319" t="str">
        <f t="shared" si="447"/>
        <v>6.39</v>
      </c>
      <c r="AV171" s="411"/>
      <c r="AW171" s="398" t="str">
        <f ca="1">IF(OR(AND(Setup_Flag=1,AV171="",$C171=""),AND(Setup_Flag=1,AV171="Y",$C171="",All_Filters="Yes",$FE171="Hide")),FALSE,"")</f>
        <v/>
      </c>
      <c r="AX171" s="411"/>
      <c r="AY171" s="398" t="str">
        <f ca="1">IF(OR(AND(MR2_Flag=1,AX171="",$C171=""),AND(MR2_Flag=1,AX171="Y",$C171="",All_Filters="Yes",$FE171="Hide")),FALSE,"")</f>
        <v/>
      </c>
      <c r="AZ171" s="411"/>
      <c r="BA171" s="398" t="str">
        <f ca="1">IF(OR(AND(DP_Flag=1,AZ171="",$C171=""),AND(DP_Flag=1,AZ171="Y",$C171="",All_Filters="Yes",$FE171="Hide")),FALSE,"")</f>
        <v/>
      </c>
      <c r="BB171" s="411"/>
      <c r="BC171" s="398" t="str">
        <f ca="1">IF(OR(AND(SS_Flag=1,BB171="",$C171=""),AND(SS_Flag=1,BB171="Y",$C171="",All_Filters="Yes",$FE171="Hide")),FALSE,"")</f>
        <v/>
      </c>
      <c r="BD171" s="411"/>
      <c r="BE171" s="398" t="str">
        <f ca="1">IF(OR(AND(SP_Flag=1,BD171="",$C171=""),AND(SP_Flag=1,BD171="Y",$C171="",All_Filters="Yes",$FE171="Hide")),FALSE,"")</f>
        <v/>
      </c>
      <c r="BF171" s="411"/>
      <c r="BG171" s="398" t="str">
        <f ca="1">IF(OR(AND(FM_Flag=1,BF171="",$C171=""),AND(FM_Flag=1,BF171="Y",$C171="",All_Filters="Yes",$FE171="Hide")),FALSE,"")</f>
        <v/>
      </c>
      <c r="BH171" s="320"/>
      <c r="BI171" s="268"/>
      <c r="BJ171" s="427" t="s">
        <v>675</v>
      </c>
      <c r="BK171" s="427" t="s">
        <v>675</v>
      </c>
      <c r="BL171" s="427" t="s">
        <v>675</v>
      </c>
      <c r="BM171" s="427" t="s">
        <v>675</v>
      </c>
      <c r="BN171" s="427" t="s">
        <v>675</v>
      </c>
      <c r="BO171" s="427" t="s">
        <v>675</v>
      </c>
      <c r="BP171" s="428" t="str">
        <f ca="1">IF(OR(BI$16=0,BR$16&lt;&gt;0),"",IF(OFFSET(BI171,0,BI$16)="Y",1,IF(OFFSET(BI171,0,BI$16)="N",0,"")))</f>
        <v/>
      </c>
      <c r="BQ171" s="337"/>
      <c r="BR171" s="268"/>
      <c r="BS171" s="429" t="e">
        <v>#N/A</v>
      </c>
      <c r="BT171" s="429" t="e">
        <v>#N/A</v>
      </c>
      <c r="BU171" s="429" t="e">
        <v>#N/A</v>
      </c>
      <c r="BV171" s="429" t="e">
        <v>#N/A</v>
      </c>
      <c r="BW171" s="429" t="e">
        <v>#N/A</v>
      </c>
      <c r="BX171" s="429" t="e">
        <v>#N/A</v>
      </c>
      <c r="BY171" s="429" t="e">
        <v>#N/A</v>
      </c>
      <c r="BZ171" s="429" t="e">
        <v>#N/A</v>
      </c>
      <c r="CA171" s="429" t="e">
        <v>#N/A</v>
      </c>
      <c r="CB171" s="429" t="e">
        <v>#N/A</v>
      </c>
      <c r="CC171" s="429" t="e">
        <v>#N/A</v>
      </c>
      <c r="CD171" s="429" t="e">
        <v>#N/A</v>
      </c>
      <c r="CE171" s="429" t="e">
        <v>#N/A</v>
      </c>
      <c r="CF171" s="429" t="e">
        <v>#N/A</v>
      </c>
      <c r="CG171" s="429" t="e">
        <v>#N/A</v>
      </c>
      <c r="CH171" s="429" t="e">
        <v>#N/A</v>
      </c>
      <c r="CI171" s="429" t="e">
        <v>#N/A</v>
      </c>
      <c r="CJ171" s="429" t="e">
        <v>#N/A</v>
      </c>
      <c r="CK171" s="429" t="e">
        <v>#N/A</v>
      </c>
      <c r="CL171" s="428" t="str">
        <f ca="1">IF(BR$16=0,"",IF(OFFSET(BR171,0,BR$16)="Y",1,IF(OFFSET(BR171,0,BR$16)="N",0,"")))</f>
        <v/>
      </c>
      <c r="CM171" s="337"/>
      <c r="CN171" s="268"/>
      <c r="CO171" s="429" t="e">
        <v>#N/A</v>
      </c>
      <c r="CP171" s="429" t="e">
        <v>#N/A</v>
      </c>
      <c r="CQ171" s="429" t="e">
        <v>#N/A</v>
      </c>
      <c r="CR171" s="429" t="e">
        <v>#N/A</v>
      </c>
      <c r="CS171" s="427" t="s">
        <v>675</v>
      </c>
      <c r="CT171" s="428" t="str">
        <f ca="1">IF(OR(CN$16=0,CV$16&lt;&gt;0),"",IF(CV$16=1,0,IF(OFFSET(CN171,0,CN$16)="Y",1,IF(OFFSET(CN171,0,CN$16)="N",0,""))))</f>
        <v/>
      </c>
      <c r="CV171" s="268"/>
      <c r="CW171" s="429" t="e">
        <v>#N/A</v>
      </c>
      <c r="CX171" s="429" t="e">
        <v>#N/A</v>
      </c>
      <c r="CY171" s="429" t="e">
        <v>#N/A</v>
      </c>
      <c r="CZ171" s="429" t="e">
        <v>#N/A</v>
      </c>
      <c r="DA171" s="429" t="e">
        <v>#N/A</v>
      </c>
      <c r="DB171" s="429" t="e">
        <v>#N/A</v>
      </c>
      <c r="DC171" s="429" t="e">
        <v>#N/A</v>
      </c>
      <c r="DD171" s="429" t="e">
        <v>#N/A</v>
      </c>
      <c r="DE171" s="429" t="e">
        <v>#N/A</v>
      </c>
      <c r="DF171" s="428" t="str">
        <f>IF(CV$16=0,"",IF(OR(AND(CW$16=1,CW171="Y"),AND(CX$16=1,CX171="Y"),AND(CY$16=1,CY171="Y"),AND(CZ$16=1,CZ171="Y"),AND(DA$16=1,DA171="Y"),AND(DB$16=1,DB171="Y"),AND(DC$16=1,DC171="Y"),AND(DD$16=1,DD171="Y"),AND(DE$16=1,DE171="Y")),1,IF(OR(AND(CW$16=1,CW171="N"),AND(CX$16=1,CX171="N"),AND(CY$16=1,CY171="N"),AND(CZ$16=1,CZ171="N"),AND(DA$16=1,DA171="N"),AND(DB$16=1,DB171="N"),AND(DC$16=1,DC171="N"),AND(DD$16=1,DD171="N"),AND(DE$16=1,DE171="N")),0,"")))</f>
        <v/>
      </c>
      <c r="DH171" s="268"/>
      <c r="DI171" s="429" t="e">
        <v>#N/A</v>
      </c>
      <c r="DJ171" s="429" t="e">
        <v>#N/A</v>
      </c>
      <c r="DK171" s="428" t="str">
        <f ca="1">IF(DH$16=0,"",IF(OFFSET(DH171,0,DH$16)="Y",1,IF(OFFSET(DH171,0,DH$16)="N",0,"")))</f>
        <v/>
      </c>
      <c r="DM171" s="268"/>
      <c r="DN171" s="429" t="e">
        <v>#N/A</v>
      </c>
      <c r="DO171" s="429" t="e">
        <v>#N/A</v>
      </c>
      <c r="DP171" s="428" t="str">
        <f ca="1">IF(DM$16=0,"",IF(OFFSET(DM171,0,DM$16)="Y",1,IF(OFFSET(DM171,0,DM$16)="N",0,"")))</f>
        <v/>
      </c>
      <c r="DR171" s="268"/>
      <c r="DS171" s="430" t="e">
        <v>#N/A</v>
      </c>
      <c r="DT171" s="431"/>
      <c r="DU171" s="428" t="str">
        <f ca="1">IF(DR$16=0,"",IF(AND(OFFSET(DR171,0,1)="Y",DS$16="Yes"),1,IF(OFFSET(DR171,0,1)="N",1,0)))</f>
        <v/>
      </c>
      <c r="DW171" s="268"/>
      <c r="DX171" s="430" t="e">
        <v>#N/A</v>
      </c>
      <c r="DY171" s="431"/>
      <c r="DZ171" s="428" t="str">
        <f ca="1">IF(DW$16=0,"",IF(AND(OFFSET(DW171,0,1)="Y",DX$16="Yes"),1,IF(OFFSET(DW171,0,1)="N",1,0)))</f>
        <v/>
      </c>
      <c r="EB171" s="268"/>
      <c r="EC171" s="430" t="e">
        <v>#N/A</v>
      </c>
      <c r="ED171" s="431"/>
      <c r="EE171" s="428" t="str">
        <f ca="1">IF(EB$16=0,"",IF(AND(OFFSET(EB171,0,1)="Y",EC$16="Yes"),1,IF(OFFSET(EB171,0,1)="N",1,0)))</f>
        <v/>
      </c>
      <c r="EG171" s="268"/>
      <c r="EH171" s="430" t="e">
        <v>#N/A</v>
      </c>
      <c r="EI171" s="431"/>
      <c r="EJ171" s="428" t="str">
        <f ca="1">IF(EG$16=0,"",IF(AND(OFFSET(EG171,0,1)="Y",EH$16="Yes"),1,IF(OFFSET(EG171,0,1)="N",1,0)))</f>
        <v/>
      </c>
      <c r="EL171" s="268"/>
      <c r="EM171" s="430" t="e">
        <v>#N/A</v>
      </c>
      <c r="EN171" s="431"/>
      <c r="EO171" s="428" t="str">
        <f ca="1">IF(EL$16=0,"",IF(AND(OFFSET(EL171,0,1)="Y",EM$16="Yes"),1,IF(OFFSET(EL171,0,1)="N",1,0)))</f>
        <v/>
      </c>
      <c r="EP171" s="271"/>
      <c r="EQ171" s="516" t="str">
        <f ca="1">BP171</f>
        <v/>
      </c>
      <c r="ER171" s="516" t="str">
        <f t="shared" ref="ER171" ca="1" si="540">CL171</f>
        <v/>
      </c>
      <c r="ES171" s="516" t="str">
        <f t="shared" ref="ES171" ca="1" si="541">CT171</f>
        <v/>
      </c>
      <c r="ET171" s="516" t="str">
        <f t="shared" ref="ET171" si="542">DF171</f>
        <v/>
      </c>
      <c r="EU171" s="516" t="str">
        <f t="shared" ref="EU171" ca="1" si="543">DK171</f>
        <v/>
      </c>
      <c r="EV171" s="516" t="str">
        <f t="shared" ref="EV171" ca="1" si="544">DP171</f>
        <v/>
      </c>
      <c r="EW171" s="516" t="str">
        <f t="shared" ref="EW171" ca="1" si="545">DU171</f>
        <v/>
      </c>
      <c r="EX171" s="516" t="str">
        <f t="shared" ref="EX171" ca="1" si="546">DZ171</f>
        <v/>
      </c>
      <c r="EY171" s="516" t="str">
        <f t="shared" ref="EY171" ca="1" si="547">EE171</f>
        <v/>
      </c>
      <c r="EZ171" s="516" t="str">
        <f t="shared" ref="EZ171" ca="1" si="548">EJ171</f>
        <v/>
      </c>
      <c r="FA171" s="516" t="str">
        <f t="shared" ref="FA171" ca="1" si="549">EO171</f>
        <v/>
      </c>
      <c r="FC171" s="516">
        <f t="shared" ref="FC171" ca="1" si="550">COUNTA(EQ171:FA171)-COUNTBLANK(EQ171:FA171)</f>
        <v>0</v>
      </c>
      <c r="FD171" s="280">
        <f t="shared" ref="FD171" ca="1" si="551">SUM(EQ171:FA171)</f>
        <v>0</v>
      </c>
      <c r="FE171" s="280" t="str">
        <f t="shared" ref="FE171" ca="1" si="552">IF(AND(FC171=FD171,FD171&gt;0),"Show","Hide")</f>
        <v>Hide</v>
      </c>
      <c r="FF171" s="322"/>
      <c r="FG171" s="323"/>
      <c r="FH171" s="323"/>
      <c r="FI171" s="323"/>
      <c r="FJ171" s="323"/>
      <c r="FK171" s="323"/>
      <c r="FL171" s="323"/>
    </row>
    <row r="172" spans="1:168" ht="6" customHeight="1" x14ac:dyDescent="0.25">
      <c r="A172" s="326" t="s">
        <v>546</v>
      </c>
      <c r="C172" s="412"/>
      <c r="D172" s="413"/>
      <c r="E172" s="414"/>
      <c r="F172" s="432"/>
      <c r="G172" s="433"/>
      <c r="H172" s="434"/>
      <c r="I172" s="335"/>
      <c r="J172" s="416"/>
      <c r="K172" s="335"/>
      <c r="L172" s="417"/>
      <c r="M172" s="417"/>
      <c r="N172" s="417"/>
      <c r="O172" s="417"/>
      <c r="Q172" s="320"/>
      <c r="AE172" s="368"/>
      <c r="AF172" s="369"/>
      <c r="AG172" s="370" t="b">
        <f>AG171</f>
        <v>1</v>
      </c>
      <c r="AH172" s="370"/>
      <c r="AI172" s="395"/>
      <c r="AJ172" s="396"/>
      <c r="AK172" s="396"/>
      <c r="AL172" s="397"/>
      <c r="AM172" s="320"/>
      <c r="AN172" s="320"/>
      <c r="AO172" s="320"/>
      <c r="AP172" s="320"/>
      <c r="AQ172" s="320"/>
      <c r="AR172" s="320"/>
      <c r="AS172" s="320"/>
      <c r="AT172" s="398" t="str">
        <f t="shared" si="461"/>
        <v/>
      </c>
      <c r="AU172" s="319" t="str">
        <f t="shared" si="447"/>
        <v/>
      </c>
      <c r="AV172" s="399"/>
      <c r="AW172" s="398" t="str">
        <f ca="1">AW171</f>
        <v/>
      </c>
      <c r="AX172" s="399"/>
      <c r="AY172" s="398" t="str">
        <f ca="1">AY171</f>
        <v/>
      </c>
      <c r="AZ172" s="399"/>
      <c r="BA172" s="398" t="str">
        <f ca="1">BA171</f>
        <v/>
      </c>
      <c r="BB172" s="399"/>
      <c r="BC172" s="398" t="str">
        <f ca="1">BC171</f>
        <v/>
      </c>
      <c r="BD172" s="399"/>
      <c r="BE172" s="398" t="str">
        <f ca="1">BE171</f>
        <v/>
      </c>
      <c r="BF172" s="399"/>
      <c r="BG172" s="398" t="str">
        <f ca="1">BG171</f>
        <v/>
      </c>
      <c r="BH172" s="320"/>
      <c r="FE172" s="341" t="str">
        <f ca="1">FE171</f>
        <v>Hide</v>
      </c>
      <c r="FF172" s="322"/>
      <c r="FG172" s="323"/>
      <c r="FH172" s="323"/>
      <c r="FI172" s="323"/>
      <c r="FJ172" s="323"/>
      <c r="FK172" s="323"/>
      <c r="FL172" s="323"/>
    </row>
    <row r="173" spans="1:168" ht="6" customHeight="1" x14ac:dyDescent="0.25">
      <c r="A173" s="326" t="s">
        <v>546</v>
      </c>
      <c r="C173" s="389"/>
      <c r="D173" s="325"/>
      <c r="E173" s="390"/>
      <c r="F173" s="362"/>
      <c r="G173" s="418"/>
      <c r="H173" s="419"/>
      <c r="I173" s="340"/>
      <c r="J173" s="392"/>
      <c r="K173" s="340"/>
      <c r="L173" s="393"/>
      <c r="M173" s="393"/>
      <c r="N173" s="393"/>
      <c r="O173" s="393"/>
      <c r="Q173" s="320"/>
      <c r="AE173" s="368"/>
      <c r="AF173" s="369"/>
      <c r="AG173" s="394" t="b">
        <f>AG174</f>
        <v>1</v>
      </c>
      <c r="AH173" s="394"/>
      <c r="AI173" s="395"/>
      <c r="AJ173" s="396"/>
      <c r="AK173" s="396"/>
      <c r="AL173" s="397"/>
      <c r="AM173" s="320"/>
      <c r="AN173" s="320"/>
      <c r="AO173" s="320"/>
      <c r="AP173" s="320"/>
      <c r="AQ173" s="320"/>
      <c r="AR173" s="320"/>
      <c r="AS173" s="320"/>
      <c r="AT173" s="398" t="str">
        <f t="shared" si="461"/>
        <v/>
      </c>
      <c r="AU173" s="319" t="str">
        <f t="shared" si="447"/>
        <v/>
      </c>
      <c r="AV173" s="399"/>
      <c r="AW173" s="398" t="str">
        <f ca="1">AW174</f>
        <v/>
      </c>
      <c r="AX173" s="399"/>
      <c r="AY173" s="398" t="str">
        <f ca="1">AY174</f>
        <v/>
      </c>
      <c r="AZ173" s="399"/>
      <c r="BA173" s="398" t="str">
        <f ca="1">BA174</f>
        <v/>
      </c>
      <c r="BB173" s="399"/>
      <c r="BC173" s="398" t="str">
        <f ca="1">BC174</f>
        <v/>
      </c>
      <c r="BD173" s="399"/>
      <c r="BE173" s="398" t="str">
        <f ca="1">BE174</f>
        <v/>
      </c>
      <c r="BF173" s="399"/>
      <c r="BG173" s="398" t="str">
        <f ca="1">BG174</f>
        <v/>
      </c>
      <c r="BH173" s="320"/>
      <c r="FE173" s="341" t="str">
        <f ca="1">FE174</f>
        <v>Hide</v>
      </c>
      <c r="FF173" s="322"/>
      <c r="FG173" s="323"/>
      <c r="FH173" s="323"/>
      <c r="FI173" s="323"/>
      <c r="FJ173" s="323"/>
      <c r="FK173" s="323"/>
      <c r="FL173" s="323"/>
    </row>
    <row r="174" spans="1:168" ht="39.6" x14ac:dyDescent="0.25">
      <c r="A174" s="326" t="s">
        <v>546</v>
      </c>
      <c r="C174" s="400" t="s">
        <v>558</v>
      </c>
      <c r="D174" s="420" t="str">
        <f>"6." &amp; AI174</f>
        <v>6.40</v>
      </c>
      <c r="E174" s="402" t="s">
        <v>904</v>
      </c>
      <c r="F174" s="422"/>
      <c r="G174" s="423" t="s">
        <v>203</v>
      </c>
      <c r="H174" s="424"/>
      <c r="I174" s="425" t="s">
        <v>216</v>
      </c>
      <c r="J174" s="426"/>
      <c r="K174" s="340"/>
      <c r="L174" s="405"/>
      <c r="M174" s="405"/>
      <c r="N174" s="405"/>
      <c r="O174" s="405"/>
      <c r="Q174" s="320"/>
      <c r="R174" s="406"/>
      <c r="S174" s="406"/>
      <c r="T174" s="406"/>
      <c r="U174" s="406"/>
      <c r="AE174" s="368" t="b">
        <f>IF(F174=CHAR(80),TRUE,FALSE)</f>
        <v>0</v>
      </c>
      <c r="AF174" s="369" t="b">
        <f>IF(H174=CHAR(80),TRUE,FALSE)</f>
        <v>0</v>
      </c>
      <c r="AG174" s="370" t="b">
        <f>IF(OR(C174=CHAR(80),C174="."),TRUE,FALSE)</f>
        <v>1</v>
      </c>
      <c r="AH174" s="407">
        <v>0</v>
      </c>
      <c r="AI174" s="408">
        <v>40</v>
      </c>
      <c r="AJ174" s="409"/>
      <c r="AK174" s="409" t="b">
        <v>1</v>
      </c>
      <c r="AL174" s="410"/>
      <c r="AM174" s="320"/>
      <c r="AN174" s="320"/>
      <c r="AO174" s="320"/>
      <c r="AP174" s="320"/>
      <c r="AQ174" s="320"/>
      <c r="AR174" s="320"/>
      <c r="AS174" s="320"/>
      <c r="AT174" s="398" t="str">
        <f t="shared" si="461"/>
        <v/>
      </c>
      <c r="AU174" s="319" t="str">
        <f t="shared" si="447"/>
        <v>6.40</v>
      </c>
      <c r="AV174" s="411"/>
      <c r="AW174" s="398" t="str">
        <f ca="1">IF(OR(AND(Setup_Flag=1,AV174="",$C174=""),AND(Setup_Flag=1,AV174="Y",$C174="",All_Filters="Yes",$FE174="Hide")),FALSE,"")</f>
        <v/>
      </c>
      <c r="AX174" s="411"/>
      <c r="AY174" s="398" t="str">
        <f ca="1">IF(OR(AND(MR2_Flag=1,AX174="",$C174=""),AND(MR2_Flag=1,AX174="Y",$C174="",All_Filters="Yes",$FE174="Hide")),FALSE,"")</f>
        <v/>
      </c>
      <c r="AZ174" s="411"/>
      <c r="BA174" s="398" t="str">
        <f ca="1">IF(OR(AND(DP_Flag=1,AZ174="",$C174=""),AND(DP_Flag=1,AZ174="Y",$C174="",All_Filters="Yes",$FE174="Hide")),FALSE,"")</f>
        <v/>
      </c>
      <c r="BB174" s="411"/>
      <c r="BC174" s="398" t="str">
        <f ca="1">IF(OR(AND(SS_Flag=1,BB174="",$C174=""),AND(SS_Flag=1,BB174="Y",$C174="",All_Filters="Yes",$FE174="Hide")),FALSE,"")</f>
        <v/>
      </c>
      <c r="BD174" s="411"/>
      <c r="BE174" s="398" t="str">
        <f ca="1">IF(OR(AND(SP_Flag=1,BD174="",$C174=""),AND(SP_Flag=1,BD174="Y",$C174="",All_Filters="Yes",$FE174="Hide")),FALSE,"")</f>
        <v/>
      </c>
      <c r="BF174" s="411"/>
      <c r="BG174" s="398" t="str">
        <f ca="1">IF(OR(AND(FM_Flag=1,BF174="",$C174=""),AND(FM_Flag=1,BF174="Y",$C174="",All_Filters="Yes",$FE174="Hide")),FALSE,"")</f>
        <v/>
      </c>
      <c r="BH174" s="320"/>
      <c r="BI174" s="268"/>
      <c r="BJ174" s="427" t="s">
        <v>675</v>
      </c>
      <c r="BK174" s="427" t="s">
        <v>675</v>
      </c>
      <c r="BL174" s="427" t="s">
        <v>675</v>
      </c>
      <c r="BM174" s="427" t="s">
        <v>675</v>
      </c>
      <c r="BN174" s="427" t="s">
        <v>675</v>
      </c>
      <c r="BO174" s="427" t="s">
        <v>675</v>
      </c>
      <c r="BP174" s="428" t="str">
        <f ca="1">IF(OR(BI$16=0,BR$16&lt;&gt;0),"",IF(OFFSET(BI174,0,BI$16)="Y",1,IF(OFFSET(BI174,0,BI$16)="N",0,"")))</f>
        <v/>
      </c>
      <c r="BQ174" s="337"/>
      <c r="BR174" s="268"/>
      <c r="BS174" s="429" t="e">
        <v>#N/A</v>
      </c>
      <c r="BT174" s="429" t="e">
        <v>#N/A</v>
      </c>
      <c r="BU174" s="429" t="e">
        <v>#N/A</v>
      </c>
      <c r="BV174" s="429" t="e">
        <v>#N/A</v>
      </c>
      <c r="BW174" s="429" t="e">
        <v>#N/A</v>
      </c>
      <c r="BX174" s="429" t="e">
        <v>#N/A</v>
      </c>
      <c r="BY174" s="429" t="e">
        <v>#N/A</v>
      </c>
      <c r="BZ174" s="429" t="e">
        <v>#N/A</v>
      </c>
      <c r="CA174" s="429" t="e">
        <v>#N/A</v>
      </c>
      <c r="CB174" s="429" t="e">
        <v>#N/A</v>
      </c>
      <c r="CC174" s="429" t="e">
        <v>#N/A</v>
      </c>
      <c r="CD174" s="429" t="e">
        <v>#N/A</v>
      </c>
      <c r="CE174" s="429" t="e">
        <v>#N/A</v>
      </c>
      <c r="CF174" s="429" t="e">
        <v>#N/A</v>
      </c>
      <c r="CG174" s="429" t="e">
        <v>#N/A</v>
      </c>
      <c r="CH174" s="429" t="e">
        <v>#N/A</v>
      </c>
      <c r="CI174" s="429" t="e">
        <v>#N/A</v>
      </c>
      <c r="CJ174" s="429" t="e">
        <v>#N/A</v>
      </c>
      <c r="CK174" s="429" t="e">
        <v>#N/A</v>
      </c>
      <c r="CL174" s="428" t="str">
        <f ca="1">IF(BR$16=0,"",IF(OFFSET(BR174,0,BR$16)="Y",1,IF(OFFSET(BR174,0,BR$16)="N",0,"")))</f>
        <v/>
      </c>
      <c r="CM174" s="337"/>
      <c r="CN174" s="268"/>
      <c r="CO174" s="429" t="e">
        <v>#N/A</v>
      </c>
      <c r="CP174" s="429" t="e">
        <v>#N/A</v>
      </c>
      <c r="CQ174" s="429" t="e">
        <v>#N/A</v>
      </c>
      <c r="CR174" s="429" t="e">
        <v>#N/A</v>
      </c>
      <c r="CS174" s="427" t="s">
        <v>675</v>
      </c>
      <c r="CT174" s="428" t="str">
        <f ca="1">IF(OR(CN$16=0,CV$16&lt;&gt;0),"",IF(CV$16=1,0,IF(OFFSET(CN174,0,CN$16)="Y",1,IF(OFFSET(CN174,0,CN$16)="N",0,""))))</f>
        <v/>
      </c>
      <c r="CV174" s="268"/>
      <c r="CW174" s="429" t="e">
        <v>#N/A</v>
      </c>
      <c r="CX174" s="429" t="e">
        <v>#N/A</v>
      </c>
      <c r="CY174" s="429" t="e">
        <v>#N/A</v>
      </c>
      <c r="CZ174" s="429" t="e">
        <v>#N/A</v>
      </c>
      <c r="DA174" s="429" t="e">
        <v>#N/A</v>
      </c>
      <c r="DB174" s="429" t="e">
        <v>#N/A</v>
      </c>
      <c r="DC174" s="429" t="e">
        <v>#N/A</v>
      </c>
      <c r="DD174" s="429" t="e">
        <v>#N/A</v>
      </c>
      <c r="DE174" s="429" t="e">
        <v>#N/A</v>
      </c>
      <c r="DF174" s="428" t="str">
        <f>IF(CV$16=0,"",IF(OR(AND(CW$16=1,CW174="Y"),AND(CX$16=1,CX174="Y"),AND(CY$16=1,CY174="Y"),AND(CZ$16=1,CZ174="Y"),AND(DA$16=1,DA174="Y"),AND(DB$16=1,DB174="Y"),AND(DC$16=1,DC174="Y"),AND(DD$16=1,DD174="Y"),AND(DE$16=1,DE174="Y")),1,IF(OR(AND(CW$16=1,CW174="N"),AND(CX$16=1,CX174="N"),AND(CY$16=1,CY174="N"),AND(CZ$16=1,CZ174="N"),AND(DA$16=1,DA174="N"),AND(DB$16=1,DB174="N"),AND(DC$16=1,DC174="N"),AND(DD$16=1,DD174="N"),AND(DE$16=1,DE174="N")),0,"")))</f>
        <v/>
      </c>
      <c r="DH174" s="268"/>
      <c r="DI174" s="429" t="e">
        <v>#N/A</v>
      </c>
      <c r="DJ174" s="429" t="e">
        <v>#N/A</v>
      </c>
      <c r="DK174" s="428" t="str">
        <f ca="1">IF(DH$16=0,"",IF(OFFSET(DH174,0,DH$16)="Y",1,IF(OFFSET(DH174,0,DH$16)="N",0,"")))</f>
        <v/>
      </c>
      <c r="DM174" s="268"/>
      <c r="DN174" s="429" t="e">
        <v>#N/A</v>
      </c>
      <c r="DO174" s="429" t="e">
        <v>#N/A</v>
      </c>
      <c r="DP174" s="428" t="str">
        <f ca="1">IF(DM$16=0,"",IF(OFFSET(DM174,0,DM$16)="Y",1,IF(OFFSET(DM174,0,DM$16)="N",0,"")))</f>
        <v/>
      </c>
      <c r="DR174" s="268"/>
      <c r="DS174" s="430" t="e">
        <v>#N/A</v>
      </c>
      <c r="DT174" s="431"/>
      <c r="DU174" s="428" t="str">
        <f ca="1">IF(DR$16=0,"",IF(AND(OFFSET(DR174,0,1)="Y",DS$16="Yes"),1,IF(OFFSET(DR174,0,1)="N",1,0)))</f>
        <v/>
      </c>
      <c r="DW174" s="268"/>
      <c r="DX174" s="430" t="e">
        <v>#N/A</v>
      </c>
      <c r="DY174" s="431"/>
      <c r="DZ174" s="428" t="str">
        <f ca="1">IF(DW$16=0,"",IF(AND(OFFSET(DW174,0,1)="Y",DX$16="Yes"),1,IF(OFFSET(DW174,0,1)="N",1,0)))</f>
        <v/>
      </c>
      <c r="EB174" s="268"/>
      <c r="EC174" s="430" t="e">
        <v>#N/A</v>
      </c>
      <c r="ED174" s="431"/>
      <c r="EE174" s="428" t="str">
        <f ca="1">IF(EB$16=0,"",IF(AND(OFFSET(EB174,0,1)="Y",EC$16="Yes"),1,IF(OFFSET(EB174,0,1)="N",1,0)))</f>
        <v/>
      </c>
      <c r="EG174" s="268"/>
      <c r="EH174" s="430" t="e">
        <v>#N/A</v>
      </c>
      <c r="EI174" s="431"/>
      <c r="EJ174" s="428" t="str">
        <f ca="1">IF(EG$16=0,"",IF(AND(OFFSET(EG174,0,1)="Y",EH$16="Yes"),1,IF(OFFSET(EG174,0,1)="N",1,0)))</f>
        <v/>
      </c>
      <c r="EL174" s="268"/>
      <c r="EM174" s="430" t="e">
        <v>#N/A</v>
      </c>
      <c r="EN174" s="431"/>
      <c r="EO174" s="428" t="str">
        <f ca="1">IF(EL$16=0,"",IF(AND(OFFSET(EL174,0,1)="Y",EM$16="Yes"),1,IF(OFFSET(EL174,0,1)="N",1,0)))</f>
        <v/>
      </c>
      <c r="EP174" s="271"/>
      <c r="EQ174" s="516" t="str">
        <f ca="1">BP174</f>
        <v/>
      </c>
      <c r="ER174" s="516" t="str">
        <f t="shared" ref="ER174" ca="1" si="553">CL174</f>
        <v/>
      </c>
      <c r="ES174" s="516" t="str">
        <f t="shared" ref="ES174" ca="1" si="554">CT174</f>
        <v/>
      </c>
      <c r="ET174" s="516" t="str">
        <f t="shared" ref="ET174" si="555">DF174</f>
        <v/>
      </c>
      <c r="EU174" s="516" t="str">
        <f t="shared" ref="EU174" ca="1" si="556">DK174</f>
        <v/>
      </c>
      <c r="EV174" s="516" t="str">
        <f t="shared" ref="EV174" ca="1" si="557">DP174</f>
        <v/>
      </c>
      <c r="EW174" s="516" t="str">
        <f t="shared" ref="EW174" ca="1" si="558">DU174</f>
        <v/>
      </c>
      <c r="EX174" s="516" t="str">
        <f t="shared" ref="EX174" ca="1" si="559">DZ174</f>
        <v/>
      </c>
      <c r="EY174" s="516" t="str">
        <f t="shared" ref="EY174" ca="1" si="560">EE174</f>
        <v/>
      </c>
      <c r="EZ174" s="516" t="str">
        <f t="shared" ref="EZ174" ca="1" si="561">EJ174</f>
        <v/>
      </c>
      <c r="FA174" s="516" t="str">
        <f t="shared" ref="FA174" ca="1" si="562">EO174</f>
        <v/>
      </c>
      <c r="FC174" s="516">
        <f t="shared" ref="FC174" ca="1" si="563">COUNTA(EQ174:FA174)-COUNTBLANK(EQ174:FA174)</f>
        <v>0</v>
      </c>
      <c r="FD174" s="280">
        <f t="shared" ref="FD174" ca="1" si="564">SUM(EQ174:FA174)</f>
        <v>0</v>
      </c>
      <c r="FE174" s="280" t="str">
        <f t="shared" ref="FE174" ca="1" si="565">IF(AND(FC174=FD174,FD174&gt;0),"Show","Hide")</f>
        <v>Hide</v>
      </c>
      <c r="FF174" s="322"/>
      <c r="FG174" s="323"/>
      <c r="FH174" s="323"/>
      <c r="FI174" s="323"/>
      <c r="FJ174" s="323"/>
      <c r="FK174" s="323"/>
      <c r="FL174" s="323"/>
    </row>
    <row r="175" spans="1:168" ht="6" customHeight="1" x14ac:dyDescent="0.25">
      <c r="A175" s="326" t="s">
        <v>546</v>
      </c>
      <c r="C175" s="412"/>
      <c r="D175" s="413"/>
      <c r="E175" s="414"/>
      <c r="F175" s="432"/>
      <c r="G175" s="433"/>
      <c r="H175" s="434"/>
      <c r="I175" s="335"/>
      <c r="J175" s="416"/>
      <c r="K175" s="335"/>
      <c r="L175" s="417"/>
      <c r="M175" s="417"/>
      <c r="N175" s="417"/>
      <c r="O175" s="417"/>
      <c r="Q175" s="320"/>
      <c r="AE175" s="368"/>
      <c r="AF175" s="369"/>
      <c r="AG175" s="370" t="b">
        <f>AG174</f>
        <v>1</v>
      </c>
      <c r="AH175" s="370"/>
      <c r="AI175" s="395"/>
      <c r="AJ175" s="396"/>
      <c r="AK175" s="396"/>
      <c r="AL175" s="397"/>
      <c r="AM175" s="320"/>
      <c r="AN175" s="320"/>
      <c r="AO175" s="320"/>
      <c r="AP175" s="320"/>
      <c r="AQ175" s="320"/>
      <c r="AR175" s="320"/>
      <c r="AS175" s="320"/>
      <c r="AT175" s="398" t="str">
        <f t="shared" si="461"/>
        <v/>
      </c>
      <c r="AU175" s="319" t="str">
        <f t="shared" si="447"/>
        <v/>
      </c>
      <c r="AV175" s="399"/>
      <c r="AW175" s="398" t="str">
        <f ca="1">AW174</f>
        <v/>
      </c>
      <c r="AX175" s="399"/>
      <c r="AY175" s="398" t="str">
        <f ca="1">AY174</f>
        <v/>
      </c>
      <c r="AZ175" s="399"/>
      <c r="BA175" s="398" t="str">
        <f ca="1">BA174</f>
        <v/>
      </c>
      <c r="BB175" s="399"/>
      <c r="BC175" s="398" t="str">
        <f ca="1">BC174</f>
        <v/>
      </c>
      <c r="BD175" s="399"/>
      <c r="BE175" s="398" t="str">
        <f ca="1">BE174</f>
        <v/>
      </c>
      <c r="BF175" s="399"/>
      <c r="BG175" s="398" t="str">
        <f ca="1">BG174</f>
        <v/>
      </c>
      <c r="BH175" s="320"/>
      <c r="FE175" s="341" t="str">
        <f ca="1">FE174</f>
        <v>Hide</v>
      </c>
      <c r="FF175" s="322"/>
      <c r="FG175" s="323"/>
      <c r="FH175" s="323"/>
      <c r="FI175" s="323"/>
      <c r="FJ175" s="323"/>
      <c r="FK175" s="323"/>
      <c r="FL175" s="323"/>
    </row>
    <row r="176" spans="1:168" ht="6" customHeight="1" x14ac:dyDescent="0.25">
      <c r="A176" s="326" t="s">
        <v>546</v>
      </c>
      <c r="C176" s="389"/>
      <c r="D176" s="325"/>
      <c r="E176" s="390"/>
      <c r="F176" s="362"/>
      <c r="G176" s="418"/>
      <c r="H176" s="419"/>
      <c r="I176" s="340"/>
      <c r="J176" s="392"/>
      <c r="K176" s="340"/>
      <c r="L176" s="393"/>
      <c r="M176" s="393"/>
      <c r="N176" s="393"/>
      <c r="O176" s="393"/>
      <c r="Q176" s="320"/>
      <c r="AE176" s="368"/>
      <c r="AF176" s="369"/>
      <c r="AG176" s="394" t="b">
        <f>AG177</f>
        <v>1</v>
      </c>
      <c r="AH176" s="394"/>
      <c r="AI176" s="395"/>
      <c r="AJ176" s="396"/>
      <c r="AK176" s="396"/>
      <c r="AL176" s="397"/>
      <c r="AM176" s="320"/>
      <c r="AN176" s="320"/>
      <c r="AO176" s="320"/>
      <c r="AP176" s="320"/>
      <c r="AQ176" s="320"/>
      <c r="AR176" s="320"/>
      <c r="AS176" s="320"/>
      <c r="AT176" s="398" t="str">
        <f t="shared" si="461"/>
        <v/>
      </c>
      <c r="AU176" s="319" t="str">
        <f t="shared" si="447"/>
        <v/>
      </c>
      <c r="AV176" s="399"/>
      <c r="AW176" s="398" t="str">
        <f ca="1">AW177</f>
        <v/>
      </c>
      <c r="AX176" s="399"/>
      <c r="AY176" s="398" t="str">
        <f ca="1">AY177</f>
        <v/>
      </c>
      <c r="AZ176" s="399"/>
      <c r="BA176" s="398" t="str">
        <f ca="1">BA177</f>
        <v/>
      </c>
      <c r="BB176" s="399"/>
      <c r="BC176" s="398" t="str">
        <f ca="1">BC177</f>
        <v/>
      </c>
      <c r="BD176" s="399"/>
      <c r="BE176" s="398" t="str">
        <f ca="1">BE177</f>
        <v/>
      </c>
      <c r="BF176" s="399"/>
      <c r="BG176" s="398" t="str">
        <f ca="1">BG177</f>
        <v/>
      </c>
      <c r="BH176" s="320"/>
      <c r="FE176" s="341" t="str">
        <f ca="1">FE177</f>
        <v>Hide</v>
      </c>
      <c r="FF176" s="322"/>
      <c r="FG176" s="323"/>
      <c r="FH176" s="323"/>
      <c r="FI176" s="323"/>
      <c r="FJ176" s="323"/>
      <c r="FK176" s="323"/>
      <c r="FL176" s="323"/>
    </row>
    <row r="177" spans="1:168" ht="52.8" x14ac:dyDescent="0.25">
      <c r="A177" s="326" t="s">
        <v>546</v>
      </c>
      <c r="C177" s="400" t="s">
        <v>558</v>
      </c>
      <c r="D177" s="420" t="str">
        <f>"6." &amp; AI177</f>
        <v>6.41</v>
      </c>
      <c r="E177" s="402" t="s">
        <v>905</v>
      </c>
      <c r="F177" s="422"/>
      <c r="G177" s="423" t="s">
        <v>203</v>
      </c>
      <c r="H177" s="424"/>
      <c r="I177" s="425" t="s">
        <v>216</v>
      </c>
      <c r="J177" s="426"/>
      <c r="K177" s="340"/>
      <c r="L177" s="405"/>
      <c r="M177" s="405"/>
      <c r="N177" s="405"/>
      <c r="O177" s="405"/>
      <c r="Q177" s="320"/>
      <c r="R177" s="406"/>
      <c r="S177" s="406"/>
      <c r="T177" s="406"/>
      <c r="U177" s="406"/>
      <c r="AE177" s="368" t="b">
        <f>IF(F177=CHAR(80),TRUE,FALSE)</f>
        <v>0</v>
      </c>
      <c r="AF177" s="369" t="b">
        <f>IF(H177=CHAR(80),TRUE,FALSE)</f>
        <v>0</v>
      </c>
      <c r="AG177" s="370" t="b">
        <f>IF(OR(C177=CHAR(80),C177="."),TRUE,FALSE)</f>
        <v>1</v>
      </c>
      <c r="AH177" s="407">
        <v>0</v>
      </c>
      <c r="AI177" s="408">
        <v>41</v>
      </c>
      <c r="AJ177" s="409"/>
      <c r="AK177" s="409" t="b">
        <v>1</v>
      </c>
      <c r="AL177" s="410"/>
      <c r="AM177" s="320"/>
      <c r="AN177" s="320"/>
      <c r="AO177" s="320"/>
      <c r="AP177" s="320"/>
      <c r="AQ177" s="320"/>
      <c r="AR177" s="320"/>
      <c r="AS177" s="320"/>
      <c r="AT177" s="398" t="str">
        <f t="shared" si="461"/>
        <v/>
      </c>
      <c r="AU177" s="319" t="str">
        <f t="shared" si="447"/>
        <v>6.41</v>
      </c>
      <c r="AV177" s="411"/>
      <c r="AW177" s="398" t="str">
        <f ca="1">IF(OR(AND(Setup_Flag=1,AV177="",$C177=""),AND(Setup_Flag=1,AV177="Y",$C177="",All_Filters="Yes",$FE177="Hide")),FALSE,"")</f>
        <v/>
      </c>
      <c r="AX177" s="411"/>
      <c r="AY177" s="398" t="str">
        <f ca="1">IF(OR(AND(MR2_Flag=1,AX177="",$C177=""),AND(MR2_Flag=1,AX177="Y",$C177="",All_Filters="Yes",$FE177="Hide")),FALSE,"")</f>
        <v/>
      </c>
      <c r="AZ177" s="411"/>
      <c r="BA177" s="398" t="str">
        <f ca="1">IF(OR(AND(DP_Flag=1,AZ177="",$C177=""),AND(DP_Flag=1,AZ177="Y",$C177="",All_Filters="Yes",$FE177="Hide")),FALSE,"")</f>
        <v/>
      </c>
      <c r="BB177" s="411"/>
      <c r="BC177" s="398" t="str">
        <f ca="1">IF(OR(AND(SS_Flag=1,BB177="",$C177=""),AND(SS_Flag=1,BB177="Y",$C177="",All_Filters="Yes",$FE177="Hide")),FALSE,"")</f>
        <v/>
      </c>
      <c r="BD177" s="411"/>
      <c r="BE177" s="398" t="str">
        <f ca="1">IF(OR(AND(SP_Flag=1,BD177="",$C177=""),AND(SP_Flag=1,BD177="Y",$C177="",All_Filters="Yes",$FE177="Hide")),FALSE,"")</f>
        <v/>
      </c>
      <c r="BF177" s="411"/>
      <c r="BG177" s="398" t="str">
        <f ca="1">IF(OR(AND(FM_Flag=1,BF177="",$C177=""),AND(FM_Flag=1,BF177="Y",$C177="",All_Filters="Yes",$FE177="Hide")),FALSE,"")</f>
        <v/>
      </c>
      <c r="BH177" s="320"/>
      <c r="BI177" s="268"/>
      <c r="BJ177" s="427" t="s">
        <v>675</v>
      </c>
      <c r="BK177" s="427" t="s">
        <v>675</v>
      </c>
      <c r="BL177" s="427" t="s">
        <v>675</v>
      </c>
      <c r="BM177" s="427" t="s">
        <v>675</v>
      </c>
      <c r="BN177" s="427" t="s">
        <v>675</v>
      </c>
      <c r="BO177" s="427" t="s">
        <v>675</v>
      </c>
      <c r="BP177" s="428" t="str">
        <f ca="1">IF(OR(BI$16=0,BR$16&lt;&gt;0),"",IF(OFFSET(BI177,0,BI$16)="Y",1,IF(OFFSET(BI177,0,BI$16)="N",0,"")))</f>
        <v/>
      </c>
      <c r="BQ177" s="337"/>
      <c r="BR177" s="268"/>
      <c r="BS177" s="429" t="e">
        <v>#N/A</v>
      </c>
      <c r="BT177" s="429" t="e">
        <v>#N/A</v>
      </c>
      <c r="BU177" s="429" t="e">
        <v>#N/A</v>
      </c>
      <c r="BV177" s="429" t="e">
        <v>#N/A</v>
      </c>
      <c r="BW177" s="429" t="e">
        <v>#N/A</v>
      </c>
      <c r="BX177" s="429" t="e">
        <v>#N/A</v>
      </c>
      <c r="BY177" s="429" t="e">
        <v>#N/A</v>
      </c>
      <c r="BZ177" s="429" t="e">
        <v>#N/A</v>
      </c>
      <c r="CA177" s="429" t="e">
        <v>#N/A</v>
      </c>
      <c r="CB177" s="429" t="e">
        <v>#N/A</v>
      </c>
      <c r="CC177" s="429" t="e">
        <v>#N/A</v>
      </c>
      <c r="CD177" s="429" t="e">
        <v>#N/A</v>
      </c>
      <c r="CE177" s="429" t="e">
        <v>#N/A</v>
      </c>
      <c r="CF177" s="429" t="e">
        <v>#N/A</v>
      </c>
      <c r="CG177" s="429" t="e">
        <v>#N/A</v>
      </c>
      <c r="CH177" s="429" t="e">
        <v>#N/A</v>
      </c>
      <c r="CI177" s="429" t="e">
        <v>#N/A</v>
      </c>
      <c r="CJ177" s="429" t="e">
        <v>#N/A</v>
      </c>
      <c r="CK177" s="429" t="e">
        <v>#N/A</v>
      </c>
      <c r="CL177" s="428" t="str">
        <f ca="1">IF(BR$16=0,"",IF(OFFSET(BR177,0,BR$16)="Y",1,IF(OFFSET(BR177,0,BR$16)="N",0,"")))</f>
        <v/>
      </c>
      <c r="CM177" s="337"/>
      <c r="CN177" s="268"/>
      <c r="CO177" s="429" t="e">
        <v>#N/A</v>
      </c>
      <c r="CP177" s="429" t="e">
        <v>#N/A</v>
      </c>
      <c r="CQ177" s="429" t="e">
        <v>#N/A</v>
      </c>
      <c r="CR177" s="429" t="e">
        <v>#N/A</v>
      </c>
      <c r="CS177" s="427" t="s">
        <v>675</v>
      </c>
      <c r="CT177" s="428" t="str">
        <f ca="1">IF(OR(CN$16=0,CV$16&lt;&gt;0),"",IF(CV$16=1,0,IF(OFFSET(CN177,0,CN$16)="Y",1,IF(OFFSET(CN177,0,CN$16)="N",0,""))))</f>
        <v/>
      </c>
      <c r="CV177" s="268"/>
      <c r="CW177" s="429" t="e">
        <v>#N/A</v>
      </c>
      <c r="CX177" s="429" t="e">
        <v>#N/A</v>
      </c>
      <c r="CY177" s="429" t="e">
        <v>#N/A</v>
      </c>
      <c r="CZ177" s="429" t="e">
        <v>#N/A</v>
      </c>
      <c r="DA177" s="429" t="e">
        <v>#N/A</v>
      </c>
      <c r="DB177" s="429" t="e">
        <v>#N/A</v>
      </c>
      <c r="DC177" s="429" t="e">
        <v>#N/A</v>
      </c>
      <c r="DD177" s="429" t="e">
        <v>#N/A</v>
      </c>
      <c r="DE177" s="429" t="e">
        <v>#N/A</v>
      </c>
      <c r="DF177" s="428" t="str">
        <f>IF(CV$16=0,"",IF(OR(AND(CW$16=1,CW177="Y"),AND(CX$16=1,CX177="Y"),AND(CY$16=1,CY177="Y"),AND(CZ$16=1,CZ177="Y"),AND(DA$16=1,DA177="Y"),AND(DB$16=1,DB177="Y"),AND(DC$16=1,DC177="Y"),AND(DD$16=1,DD177="Y"),AND(DE$16=1,DE177="Y")),1,IF(OR(AND(CW$16=1,CW177="N"),AND(CX$16=1,CX177="N"),AND(CY$16=1,CY177="N"),AND(CZ$16=1,CZ177="N"),AND(DA$16=1,DA177="N"),AND(DB$16=1,DB177="N"),AND(DC$16=1,DC177="N"),AND(DD$16=1,DD177="N"),AND(DE$16=1,DE177="N")),0,"")))</f>
        <v/>
      </c>
      <c r="DH177" s="268"/>
      <c r="DI177" s="429" t="e">
        <v>#N/A</v>
      </c>
      <c r="DJ177" s="429" t="e">
        <v>#N/A</v>
      </c>
      <c r="DK177" s="428" t="str">
        <f ca="1">IF(DH$16=0,"",IF(OFFSET(DH177,0,DH$16)="Y",1,IF(OFFSET(DH177,0,DH$16)="N",0,"")))</f>
        <v/>
      </c>
      <c r="DM177" s="268"/>
      <c r="DN177" s="429" t="e">
        <v>#N/A</v>
      </c>
      <c r="DO177" s="429" t="e">
        <v>#N/A</v>
      </c>
      <c r="DP177" s="428" t="str">
        <f ca="1">IF(DM$16=0,"",IF(OFFSET(DM177,0,DM$16)="Y",1,IF(OFFSET(DM177,0,DM$16)="N",0,"")))</f>
        <v/>
      </c>
      <c r="DR177" s="268"/>
      <c r="DS177" s="430" t="e">
        <v>#N/A</v>
      </c>
      <c r="DT177" s="431"/>
      <c r="DU177" s="428" t="str">
        <f ca="1">IF(DR$16=0,"",IF(AND(OFFSET(DR177,0,1)="Y",DS$16="Yes"),1,IF(OFFSET(DR177,0,1)="N",1,0)))</f>
        <v/>
      </c>
      <c r="DW177" s="268"/>
      <c r="DX177" s="430" t="e">
        <v>#N/A</v>
      </c>
      <c r="DY177" s="431"/>
      <c r="DZ177" s="428" t="str">
        <f ca="1">IF(DW$16=0,"",IF(AND(OFFSET(DW177,0,1)="Y",DX$16="Yes"),1,IF(OFFSET(DW177,0,1)="N",1,0)))</f>
        <v/>
      </c>
      <c r="EB177" s="268"/>
      <c r="EC177" s="430" t="e">
        <v>#N/A</v>
      </c>
      <c r="ED177" s="431"/>
      <c r="EE177" s="428" t="str">
        <f ca="1">IF(EB$16=0,"",IF(AND(OFFSET(EB177,0,1)="Y",EC$16="Yes"),1,IF(OFFSET(EB177,0,1)="N",1,0)))</f>
        <v/>
      </c>
      <c r="EG177" s="268"/>
      <c r="EH177" s="430" t="e">
        <v>#N/A</v>
      </c>
      <c r="EI177" s="431"/>
      <c r="EJ177" s="428" t="str">
        <f ca="1">IF(EG$16=0,"",IF(AND(OFFSET(EG177,0,1)="Y",EH$16="Yes"),1,IF(OFFSET(EG177,0,1)="N",1,0)))</f>
        <v/>
      </c>
      <c r="EL177" s="268"/>
      <c r="EM177" s="430" t="e">
        <v>#N/A</v>
      </c>
      <c r="EN177" s="431"/>
      <c r="EO177" s="428" t="str">
        <f ca="1">IF(EL$16=0,"",IF(AND(OFFSET(EL177,0,1)="Y",EM$16="Yes"),1,IF(OFFSET(EL177,0,1)="N",1,0)))</f>
        <v/>
      </c>
      <c r="EP177" s="271"/>
      <c r="EQ177" s="516" t="str">
        <f ca="1">BP177</f>
        <v/>
      </c>
      <c r="ER177" s="516" t="str">
        <f t="shared" ref="ER177" ca="1" si="566">CL177</f>
        <v/>
      </c>
      <c r="ES177" s="516" t="str">
        <f t="shared" ref="ES177" ca="1" si="567">CT177</f>
        <v/>
      </c>
      <c r="ET177" s="516" t="str">
        <f t="shared" ref="ET177" si="568">DF177</f>
        <v/>
      </c>
      <c r="EU177" s="516" t="str">
        <f t="shared" ref="EU177" ca="1" si="569">DK177</f>
        <v/>
      </c>
      <c r="EV177" s="516" t="str">
        <f t="shared" ref="EV177" ca="1" si="570">DP177</f>
        <v/>
      </c>
      <c r="EW177" s="516" t="str">
        <f t="shared" ref="EW177" ca="1" si="571">DU177</f>
        <v/>
      </c>
      <c r="EX177" s="516" t="str">
        <f t="shared" ref="EX177" ca="1" si="572">DZ177</f>
        <v/>
      </c>
      <c r="EY177" s="516" t="str">
        <f t="shared" ref="EY177" ca="1" si="573">EE177</f>
        <v/>
      </c>
      <c r="EZ177" s="516" t="str">
        <f t="shared" ref="EZ177" ca="1" si="574">EJ177</f>
        <v/>
      </c>
      <c r="FA177" s="516" t="str">
        <f t="shared" ref="FA177" ca="1" si="575">EO177</f>
        <v/>
      </c>
      <c r="FC177" s="516">
        <f t="shared" ref="FC177" ca="1" si="576">COUNTA(EQ177:FA177)-COUNTBLANK(EQ177:FA177)</f>
        <v>0</v>
      </c>
      <c r="FD177" s="280">
        <f t="shared" ref="FD177" ca="1" si="577">SUM(EQ177:FA177)</f>
        <v>0</v>
      </c>
      <c r="FE177" s="280" t="str">
        <f t="shared" ref="FE177" ca="1" si="578">IF(AND(FC177=FD177,FD177&gt;0),"Show","Hide")</f>
        <v>Hide</v>
      </c>
      <c r="FF177" s="322"/>
      <c r="FG177" s="323"/>
      <c r="FH177" s="323"/>
      <c r="FI177" s="323"/>
      <c r="FJ177" s="323"/>
      <c r="FK177" s="323"/>
      <c r="FL177" s="323"/>
    </row>
    <row r="178" spans="1:168" ht="6" customHeight="1" x14ac:dyDescent="0.25">
      <c r="A178" s="326" t="s">
        <v>546</v>
      </c>
      <c r="C178" s="412"/>
      <c r="D178" s="413"/>
      <c r="E178" s="414"/>
      <c r="F178" s="432"/>
      <c r="G178" s="433"/>
      <c r="H178" s="434"/>
      <c r="I178" s="335"/>
      <c r="J178" s="416"/>
      <c r="K178" s="335"/>
      <c r="L178" s="417"/>
      <c r="M178" s="417"/>
      <c r="N178" s="417"/>
      <c r="O178" s="417"/>
      <c r="Q178" s="320"/>
      <c r="AE178" s="368"/>
      <c r="AF178" s="369"/>
      <c r="AG178" s="370" t="b">
        <f>AG177</f>
        <v>1</v>
      </c>
      <c r="AH178" s="370"/>
      <c r="AI178" s="395"/>
      <c r="AJ178" s="396"/>
      <c r="AK178" s="396"/>
      <c r="AL178" s="397"/>
      <c r="AM178" s="320"/>
      <c r="AN178" s="320"/>
      <c r="AO178" s="320"/>
      <c r="AP178" s="320"/>
      <c r="AQ178" s="320"/>
      <c r="AR178" s="320"/>
      <c r="AS178" s="320"/>
      <c r="AT178" s="398" t="str">
        <f t="shared" si="461"/>
        <v/>
      </c>
      <c r="AU178" s="319" t="str">
        <f t="shared" si="447"/>
        <v/>
      </c>
      <c r="AV178" s="399"/>
      <c r="AW178" s="398" t="str">
        <f ca="1">AW177</f>
        <v/>
      </c>
      <c r="AX178" s="399"/>
      <c r="AY178" s="398" t="str">
        <f ca="1">AY177</f>
        <v/>
      </c>
      <c r="AZ178" s="399"/>
      <c r="BA178" s="398" t="str">
        <f ca="1">BA177</f>
        <v/>
      </c>
      <c r="BB178" s="399"/>
      <c r="BC178" s="398" t="str">
        <f ca="1">BC177</f>
        <v/>
      </c>
      <c r="BD178" s="399"/>
      <c r="BE178" s="398" t="str">
        <f ca="1">BE177</f>
        <v/>
      </c>
      <c r="BF178" s="399"/>
      <c r="BG178" s="398" t="str">
        <f ca="1">BG177</f>
        <v/>
      </c>
      <c r="BH178" s="320"/>
      <c r="FE178" s="341" t="str">
        <f ca="1">FE177</f>
        <v>Hide</v>
      </c>
      <c r="FF178" s="322"/>
      <c r="FG178" s="323"/>
      <c r="FH178" s="323"/>
      <c r="FI178" s="323"/>
      <c r="FJ178" s="323"/>
      <c r="FK178" s="323"/>
      <c r="FL178" s="323"/>
    </row>
    <row r="179" spans="1:168" ht="6" customHeight="1" x14ac:dyDescent="0.25">
      <c r="A179" s="326" t="s">
        <v>546</v>
      </c>
      <c r="C179" s="389"/>
      <c r="D179" s="325"/>
      <c r="E179" s="390"/>
      <c r="F179" s="362"/>
      <c r="G179" s="418"/>
      <c r="H179" s="419"/>
      <c r="I179" s="340"/>
      <c r="J179" s="392"/>
      <c r="K179" s="340"/>
      <c r="L179" s="393"/>
      <c r="M179" s="393"/>
      <c r="N179" s="393"/>
      <c r="O179" s="393"/>
      <c r="Q179" s="320"/>
      <c r="AE179" s="368"/>
      <c r="AF179" s="369"/>
      <c r="AG179" s="394" t="b">
        <f>AG180</f>
        <v>1</v>
      </c>
      <c r="AH179" s="394"/>
      <c r="AI179" s="395"/>
      <c r="AJ179" s="396"/>
      <c r="AK179" s="396"/>
      <c r="AL179" s="397"/>
      <c r="AM179" s="320"/>
      <c r="AN179" s="320"/>
      <c r="AO179" s="320"/>
      <c r="AP179" s="320"/>
      <c r="AQ179" s="320"/>
      <c r="AR179" s="320"/>
      <c r="AS179" s="320"/>
      <c r="AT179" s="398" t="str">
        <f t="shared" si="461"/>
        <v/>
      </c>
      <c r="AU179" s="319" t="str">
        <f t="shared" si="447"/>
        <v/>
      </c>
      <c r="AV179" s="399"/>
      <c r="AW179" s="398" t="str">
        <f ca="1">AW180</f>
        <v/>
      </c>
      <c r="AX179" s="399"/>
      <c r="AY179" s="398" t="str">
        <f ca="1">AY180</f>
        <v/>
      </c>
      <c r="AZ179" s="399"/>
      <c r="BA179" s="398" t="str">
        <f ca="1">BA180</f>
        <v/>
      </c>
      <c r="BB179" s="399"/>
      <c r="BC179" s="398" t="str">
        <f ca="1">BC180</f>
        <v/>
      </c>
      <c r="BD179" s="399"/>
      <c r="BE179" s="398" t="str">
        <f ca="1">BE180</f>
        <v/>
      </c>
      <c r="BF179" s="399"/>
      <c r="BG179" s="398" t="str">
        <f ca="1">BG180</f>
        <v/>
      </c>
      <c r="BH179" s="320"/>
      <c r="FE179" s="341" t="str">
        <f ca="1">FE180</f>
        <v>Hide</v>
      </c>
      <c r="FF179" s="322"/>
      <c r="FG179" s="323"/>
      <c r="FH179" s="323"/>
      <c r="FI179" s="323"/>
      <c r="FJ179" s="323"/>
      <c r="FK179" s="323"/>
      <c r="FL179" s="323"/>
    </row>
    <row r="180" spans="1:168" ht="15" x14ac:dyDescent="0.25">
      <c r="A180" s="326" t="s">
        <v>546</v>
      </c>
      <c r="C180" s="400" t="s">
        <v>558</v>
      </c>
      <c r="D180" s="420" t="str">
        <f>"6." &amp; AI180</f>
        <v>6.42</v>
      </c>
      <c r="E180" s="402" t="s">
        <v>906</v>
      </c>
      <c r="F180" s="422"/>
      <c r="G180" s="423" t="s">
        <v>203</v>
      </c>
      <c r="H180" s="424"/>
      <c r="I180" s="425" t="s">
        <v>216</v>
      </c>
      <c r="J180" s="426"/>
      <c r="K180" s="340"/>
      <c r="L180" s="405"/>
      <c r="M180" s="405"/>
      <c r="N180" s="405"/>
      <c r="O180" s="405"/>
      <c r="Q180" s="320"/>
      <c r="R180" s="406"/>
      <c r="S180" s="406"/>
      <c r="T180" s="406"/>
      <c r="U180" s="406"/>
      <c r="AE180" s="368" t="b">
        <f>IF(F180=CHAR(80),TRUE,FALSE)</f>
        <v>0</v>
      </c>
      <c r="AF180" s="369" t="b">
        <f>IF(H180=CHAR(80),TRUE,FALSE)</f>
        <v>0</v>
      </c>
      <c r="AG180" s="370" t="b">
        <f>IF(OR(C180=CHAR(80),C180="."),TRUE,FALSE)</f>
        <v>1</v>
      </c>
      <c r="AH180" s="407">
        <v>0</v>
      </c>
      <c r="AI180" s="408">
        <v>42</v>
      </c>
      <c r="AJ180" s="409"/>
      <c r="AK180" s="409" t="b">
        <v>1</v>
      </c>
      <c r="AL180" s="410"/>
      <c r="AM180" s="320"/>
      <c r="AN180" s="320"/>
      <c r="AO180" s="320"/>
      <c r="AP180" s="320"/>
      <c r="AQ180" s="320"/>
      <c r="AR180" s="320"/>
      <c r="AS180" s="320"/>
      <c r="AT180" s="398" t="str">
        <f t="shared" si="461"/>
        <v/>
      </c>
      <c r="AU180" s="319" t="str">
        <f t="shared" si="447"/>
        <v>6.42</v>
      </c>
      <c r="AV180" s="411"/>
      <c r="AW180" s="398" t="str">
        <f ca="1">IF(OR(AND(Setup_Flag=1,AV180="",$C180=""),AND(Setup_Flag=1,AV180="Y",$C180="",All_Filters="Yes",$FE180="Hide")),FALSE,"")</f>
        <v/>
      </c>
      <c r="AX180" s="411"/>
      <c r="AY180" s="398" t="str">
        <f ca="1">IF(OR(AND(MR2_Flag=1,AX180="",$C180=""),AND(MR2_Flag=1,AX180="Y",$C180="",All_Filters="Yes",$FE180="Hide")),FALSE,"")</f>
        <v/>
      </c>
      <c r="AZ180" s="411"/>
      <c r="BA180" s="398" t="str">
        <f ca="1">IF(OR(AND(DP_Flag=1,AZ180="",$C180=""),AND(DP_Flag=1,AZ180="Y",$C180="",All_Filters="Yes",$FE180="Hide")),FALSE,"")</f>
        <v/>
      </c>
      <c r="BB180" s="411"/>
      <c r="BC180" s="398" t="str">
        <f ca="1">IF(OR(AND(SS_Flag=1,BB180="",$C180=""),AND(SS_Flag=1,BB180="Y",$C180="",All_Filters="Yes",$FE180="Hide")),FALSE,"")</f>
        <v/>
      </c>
      <c r="BD180" s="411"/>
      <c r="BE180" s="398" t="str">
        <f ca="1">IF(OR(AND(SP_Flag=1,BD180="",$C180=""),AND(SP_Flag=1,BD180="Y",$C180="",All_Filters="Yes",$FE180="Hide")),FALSE,"")</f>
        <v/>
      </c>
      <c r="BF180" s="411"/>
      <c r="BG180" s="398" t="str">
        <f ca="1">IF(OR(AND(FM_Flag=1,BF180="",$C180=""),AND(FM_Flag=1,BF180="Y",$C180="",All_Filters="Yes",$FE180="Hide")),FALSE,"")</f>
        <v/>
      </c>
      <c r="BH180" s="320"/>
      <c r="BI180" s="268"/>
      <c r="BJ180" s="427" t="s">
        <v>675</v>
      </c>
      <c r="BK180" s="427" t="s">
        <v>675</v>
      </c>
      <c r="BL180" s="427" t="s">
        <v>675</v>
      </c>
      <c r="BM180" s="427" t="s">
        <v>675</v>
      </c>
      <c r="BN180" s="427" t="s">
        <v>675</v>
      </c>
      <c r="BO180" s="427" t="s">
        <v>675</v>
      </c>
      <c r="BP180" s="428" t="str">
        <f ca="1">IF(OR(BI$16=0,BR$16&lt;&gt;0),"",IF(OFFSET(BI180,0,BI$16)="Y",1,IF(OFFSET(BI180,0,BI$16)="N",0,"")))</f>
        <v/>
      </c>
      <c r="BQ180" s="337"/>
      <c r="BR180" s="268"/>
      <c r="BS180" s="429" t="e">
        <v>#N/A</v>
      </c>
      <c r="BT180" s="429" t="e">
        <v>#N/A</v>
      </c>
      <c r="BU180" s="429" t="e">
        <v>#N/A</v>
      </c>
      <c r="BV180" s="429" t="e">
        <v>#N/A</v>
      </c>
      <c r="BW180" s="429" t="e">
        <v>#N/A</v>
      </c>
      <c r="BX180" s="429" t="e">
        <v>#N/A</v>
      </c>
      <c r="BY180" s="429" t="e">
        <v>#N/A</v>
      </c>
      <c r="BZ180" s="429" t="e">
        <v>#N/A</v>
      </c>
      <c r="CA180" s="429" t="e">
        <v>#N/A</v>
      </c>
      <c r="CB180" s="429" t="e">
        <v>#N/A</v>
      </c>
      <c r="CC180" s="429" t="e">
        <v>#N/A</v>
      </c>
      <c r="CD180" s="429" t="e">
        <v>#N/A</v>
      </c>
      <c r="CE180" s="429" t="e">
        <v>#N/A</v>
      </c>
      <c r="CF180" s="429" t="e">
        <v>#N/A</v>
      </c>
      <c r="CG180" s="429" t="e">
        <v>#N/A</v>
      </c>
      <c r="CH180" s="429" t="e">
        <v>#N/A</v>
      </c>
      <c r="CI180" s="429" t="e">
        <v>#N/A</v>
      </c>
      <c r="CJ180" s="429" t="e">
        <v>#N/A</v>
      </c>
      <c r="CK180" s="429" t="e">
        <v>#N/A</v>
      </c>
      <c r="CL180" s="428" t="str">
        <f ca="1">IF(BR$16=0,"",IF(OFFSET(BR180,0,BR$16)="Y",1,IF(OFFSET(BR180,0,BR$16)="N",0,"")))</f>
        <v/>
      </c>
      <c r="CM180" s="337"/>
      <c r="CN180" s="268"/>
      <c r="CO180" s="429" t="e">
        <v>#N/A</v>
      </c>
      <c r="CP180" s="429" t="e">
        <v>#N/A</v>
      </c>
      <c r="CQ180" s="429" t="e">
        <v>#N/A</v>
      </c>
      <c r="CR180" s="429" t="e">
        <v>#N/A</v>
      </c>
      <c r="CS180" s="427" t="s">
        <v>675</v>
      </c>
      <c r="CT180" s="428" t="str">
        <f ca="1">IF(OR(CN$16=0,CV$16&lt;&gt;0),"",IF(CV$16=1,0,IF(OFFSET(CN180,0,CN$16)="Y",1,IF(OFFSET(CN180,0,CN$16)="N",0,""))))</f>
        <v/>
      </c>
      <c r="CV180" s="268"/>
      <c r="CW180" s="429" t="e">
        <v>#N/A</v>
      </c>
      <c r="CX180" s="429" t="e">
        <v>#N/A</v>
      </c>
      <c r="CY180" s="429" t="e">
        <v>#N/A</v>
      </c>
      <c r="CZ180" s="429" t="e">
        <v>#N/A</v>
      </c>
      <c r="DA180" s="429" t="e">
        <v>#N/A</v>
      </c>
      <c r="DB180" s="429" t="e">
        <v>#N/A</v>
      </c>
      <c r="DC180" s="429" t="e">
        <v>#N/A</v>
      </c>
      <c r="DD180" s="429" t="e">
        <v>#N/A</v>
      </c>
      <c r="DE180" s="429" t="e">
        <v>#N/A</v>
      </c>
      <c r="DF180" s="428" t="str">
        <f>IF(CV$16=0,"",IF(OR(AND(CW$16=1,CW180="Y"),AND(CX$16=1,CX180="Y"),AND(CY$16=1,CY180="Y"),AND(CZ$16=1,CZ180="Y"),AND(DA$16=1,DA180="Y"),AND(DB$16=1,DB180="Y"),AND(DC$16=1,DC180="Y"),AND(DD$16=1,DD180="Y"),AND(DE$16=1,DE180="Y")),1,IF(OR(AND(CW$16=1,CW180="N"),AND(CX$16=1,CX180="N"),AND(CY$16=1,CY180="N"),AND(CZ$16=1,CZ180="N"),AND(DA$16=1,DA180="N"),AND(DB$16=1,DB180="N"),AND(DC$16=1,DC180="N"),AND(DD$16=1,DD180="N"),AND(DE$16=1,DE180="N")),0,"")))</f>
        <v/>
      </c>
      <c r="DH180" s="268"/>
      <c r="DI180" s="429" t="e">
        <v>#N/A</v>
      </c>
      <c r="DJ180" s="429" t="e">
        <v>#N/A</v>
      </c>
      <c r="DK180" s="428" t="str">
        <f ca="1">IF(DH$16=0,"",IF(OFFSET(DH180,0,DH$16)="Y",1,IF(OFFSET(DH180,0,DH$16)="N",0,"")))</f>
        <v/>
      </c>
      <c r="DM180" s="268"/>
      <c r="DN180" s="429" t="e">
        <v>#N/A</v>
      </c>
      <c r="DO180" s="429" t="e">
        <v>#N/A</v>
      </c>
      <c r="DP180" s="428" t="str">
        <f ca="1">IF(DM$16=0,"",IF(OFFSET(DM180,0,DM$16)="Y",1,IF(OFFSET(DM180,0,DM$16)="N",0,"")))</f>
        <v/>
      </c>
      <c r="DR180" s="268"/>
      <c r="DS180" s="430" t="e">
        <v>#N/A</v>
      </c>
      <c r="DT180" s="431"/>
      <c r="DU180" s="428" t="str">
        <f ca="1">IF(DR$16=0,"",IF(AND(OFFSET(DR180,0,1)="Y",DS$16="Yes"),1,IF(OFFSET(DR180,0,1)="N",1,0)))</f>
        <v/>
      </c>
      <c r="DW180" s="268"/>
      <c r="DX180" s="430" t="e">
        <v>#N/A</v>
      </c>
      <c r="DY180" s="431"/>
      <c r="DZ180" s="428" t="str">
        <f ca="1">IF(DW$16=0,"",IF(AND(OFFSET(DW180,0,1)="Y",DX$16="Yes"),1,IF(OFFSET(DW180,0,1)="N",1,0)))</f>
        <v/>
      </c>
      <c r="EB180" s="268"/>
      <c r="EC180" s="430" t="e">
        <v>#N/A</v>
      </c>
      <c r="ED180" s="431"/>
      <c r="EE180" s="428" t="str">
        <f ca="1">IF(EB$16=0,"",IF(AND(OFFSET(EB180,0,1)="Y",EC$16="Yes"),1,IF(OFFSET(EB180,0,1)="N",1,0)))</f>
        <v/>
      </c>
      <c r="EG180" s="268"/>
      <c r="EH180" s="430" t="e">
        <v>#N/A</v>
      </c>
      <c r="EI180" s="431"/>
      <c r="EJ180" s="428" t="str">
        <f ca="1">IF(EG$16=0,"",IF(AND(OFFSET(EG180,0,1)="Y",EH$16="Yes"),1,IF(OFFSET(EG180,0,1)="N",1,0)))</f>
        <v/>
      </c>
      <c r="EL180" s="268"/>
      <c r="EM180" s="430" t="e">
        <v>#N/A</v>
      </c>
      <c r="EN180" s="431"/>
      <c r="EO180" s="428" t="str">
        <f ca="1">IF(EL$16=0,"",IF(AND(OFFSET(EL180,0,1)="Y",EM$16="Yes"),1,IF(OFFSET(EL180,0,1)="N",1,0)))</f>
        <v/>
      </c>
      <c r="EP180" s="271"/>
      <c r="EQ180" s="516" t="str">
        <f ca="1">BP180</f>
        <v/>
      </c>
      <c r="ER180" s="516" t="str">
        <f t="shared" ref="ER180" ca="1" si="579">CL180</f>
        <v/>
      </c>
      <c r="ES180" s="516" t="str">
        <f t="shared" ref="ES180" ca="1" si="580">CT180</f>
        <v/>
      </c>
      <c r="ET180" s="516" t="str">
        <f t="shared" ref="ET180" si="581">DF180</f>
        <v/>
      </c>
      <c r="EU180" s="516" t="str">
        <f t="shared" ref="EU180" ca="1" si="582">DK180</f>
        <v/>
      </c>
      <c r="EV180" s="516" t="str">
        <f t="shared" ref="EV180" ca="1" si="583">DP180</f>
        <v/>
      </c>
      <c r="EW180" s="516" t="str">
        <f t="shared" ref="EW180" ca="1" si="584">DU180</f>
        <v/>
      </c>
      <c r="EX180" s="516" t="str">
        <f t="shared" ref="EX180" ca="1" si="585">DZ180</f>
        <v/>
      </c>
      <c r="EY180" s="516" t="str">
        <f t="shared" ref="EY180" ca="1" si="586">EE180</f>
        <v/>
      </c>
      <c r="EZ180" s="516" t="str">
        <f t="shared" ref="EZ180" ca="1" si="587">EJ180</f>
        <v/>
      </c>
      <c r="FA180" s="516" t="str">
        <f t="shared" ref="FA180" ca="1" si="588">EO180</f>
        <v/>
      </c>
      <c r="FC180" s="516">
        <f t="shared" ref="FC180" ca="1" si="589">COUNTA(EQ180:FA180)-COUNTBLANK(EQ180:FA180)</f>
        <v>0</v>
      </c>
      <c r="FD180" s="280">
        <f t="shared" ref="FD180" ca="1" si="590">SUM(EQ180:FA180)</f>
        <v>0</v>
      </c>
      <c r="FE180" s="280" t="str">
        <f t="shared" ref="FE180" ca="1" si="591">IF(AND(FC180=FD180,FD180&gt;0),"Show","Hide")</f>
        <v>Hide</v>
      </c>
      <c r="FF180" s="322"/>
      <c r="FG180" s="323"/>
      <c r="FH180" s="323"/>
      <c r="FI180" s="323"/>
      <c r="FJ180" s="323"/>
      <c r="FK180" s="323"/>
      <c r="FL180" s="323"/>
    </row>
    <row r="181" spans="1:168" ht="6" customHeight="1" x14ac:dyDescent="0.25">
      <c r="A181" s="326" t="s">
        <v>546</v>
      </c>
      <c r="C181" s="412"/>
      <c r="D181" s="413"/>
      <c r="E181" s="414"/>
      <c r="F181" s="432"/>
      <c r="G181" s="433"/>
      <c r="H181" s="434"/>
      <c r="I181" s="335"/>
      <c r="J181" s="416"/>
      <c r="K181" s="335"/>
      <c r="L181" s="417"/>
      <c r="M181" s="417"/>
      <c r="N181" s="417"/>
      <c r="O181" s="417"/>
      <c r="Q181" s="320"/>
      <c r="AE181" s="368"/>
      <c r="AF181" s="369"/>
      <c r="AG181" s="370" t="b">
        <f>AG180</f>
        <v>1</v>
      </c>
      <c r="AH181" s="370"/>
      <c r="AI181" s="395"/>
      <c r="AJ181" s="396"/>
      <c r="AK181" s="396"/>
      <c r="AL181" s="397"/>
      <c r="AM181" s="320"/>
      <c r="AN181" s="320"/>
      <c r="AO181" s="320"/>
      <c r="AP181" s="320"/>
      <c r="AQ181" s="320"/>
      <c r="AR181" s="320"/>
      <c r="AS181" s="320"/>
      <c r="AT181" s="398" t="str">
        <f t="shared" si="461"/>
        <v/>
      </c>
      <c r="AU181" s="319" t="str">
        <f t="shared" si="447"/>
        <v/>
      </c>
      <c r="AV181" s="399"/>
      <c r="AW181" s="398" t="str">
        <f ca="1">AW180</f>
        <v/>
      </c>
      <c r="AX181" s="399"/>
      <c r="AY181" s="398" t="str">
        <f ca="1">AY180</f>
        <v/>
      </c>
      <c r="AZ181" s="399"/>
      <c r="BA181" s="398" t="str">
        <f ca="1">BA180</f>
        <v/>
      </c>
      <c r="BB181" s="399"/>
      <c r="BC181" s="398" t="str">
        <f ca="1">BC180</f>
        <v/>
      </c>
      <c r="BD181" s="399"/>
      <c r="BE181" s="398" t="str">
        <f ca="1">BE180</f>
        <v/>
      </c>
      <c r="BF181" s="399"/>
      <c r="BG181" s="398" t="str">
        <f ca="1">BG180</f>
        <v/>
      </c>
      <c r="BH181" s="320"/>
      <c r="FE181" s="341" t="str">
        <f ca="1">FE180</f>
        <v>Hide</v>
      </c>
      <c r="FF181" s="322"/>
      <c r="FG181" s="323"/>
      <c r="FH181" s="323"/>
      <c r="FI181" s="323"/>
      <c r="FJ181" s="323"/>
      <c r="FK181" s="323"/>
      <c r="FL181" s="323"/>
    </row>
    <row r="182" spans="1:168" ht="6" customHeight="1" x14ac:dyDescent="0.25">
      <c r="A182" s="326" t="s">
        <v>546</v>
      </c>
      <c r="C182" s="389"/>
      <c r="D182" s="325"/>
      <c r="E182" s="390"/>
      <c r="F182" s="391"/>
      <c r="G182" s="391"/>
      <c r="H182" s="391"/>
      <c r="I182" s="391"/>
      <c r="J182" s="392"/>
      <c r="K182" s="340"/>
      <c r="L182" s="393"/>
      <c r="M182" s="393"/>
      <c r="N182" s="393"/>
      <c r="O182" s="393"/>
      <c r="Q182" s="320"/>
      <c r="AE182" s="368"/>
      <c r="AF182" s="369"/>
      <c r="AG182" s="394" t="b">
        <f>AG183</f>
        <v>1</v>
      </c>
      <c r="AH182" s="394"/>
      <c r="AI182" s="395"/>
      <c r="AJ182" s="396"/>
      <c r="AK182" s="396"/>
      <c r="AL182" s="397"/>
      <c r="AM182" s="320"/>
      <c r="AN182" s="320"/>
      <c r="AO182" s="320"/>
      <c r="AP182" s="320"/>
      <c r="AQ182" s="320"/>
      <c r="AR182" s="320"/>
      <c r="AS182" s="320"/>
      <c r="AT182" s="398" t="str">
        <f t="shared" si="461"/>
        <v/>
      </c>
      <c r="AU182" s="319" t="str">
        <f t="shared" si="447"/>
        <v/>
      </c>
      <c r="AV182" s="399"/>
      <c r="AW182" s="398" t="str">
        <f>AW183</f>
        <v/>
      </c>
      <c r="AX182" s="399"/>
      <c r="AY182" s="398" t="str">
        <f>AY183</f>
        <v/>
      </c>
      <c r="AZ182" s="399"/>
      <c r="BA182" s="398" t="str">
        <f>BA183</f>
        <v/>
      </c>
      <c r="BB182" s="399"/>
      <c r="BC182" s="398" t="str">
        <f>BC183</f>
        <v/>
      </c>
      <c r="BD182" s="399"/>
      <c r="BE182" s="398" t="str">
        <f>BE183</f>
        <v/>
      </c>
      <c r="BF182" s="399"/>
      <c r="BG182" s="398" t="str">
        <f>BG183</f>
        <v/>
      </c>
      <c r="BH182" s="320"/>
      <c r="BI182" s="323"/>
      <c r="BJ182" s="323"/>
      <c r="BK182" s="323"/>
      <c r="BL182" s="323"/>
      <c r="BM182" s="323"/>
      <c r="BN182" s="323"/>
      <c r="BO182" s="323"/>
      <c r="BP182" s="323"/>
      <c r="BQ182" s="323"/>
      <c r="BR182" s="323"/>
      <c r="BS182" s="323"/>
      <c r="BT182" s="323"/>
      <c r="BU182" s="323"/>
      <c r="BV182" s="323"/>
      <c r="BW182" s="323"/>
      <c r="BX182" s="323"/>
      <c r="BY182" s="323"/>
      <c r="BZ182" s="323"/>
      <c r="CA182" s="323"/>
      <c r="CB182" s="323"/>
      <c r="CC182" s="323"/>
      <c r="CD182" s="323"/>
      <c r="CE182" s="323"/>
      <c r="CF182" s="323"/>
      <c r="CG182" s="323"/>
      <c r="CH182" s="323"/>
      <c r="CI182" s="323"/>
      <c r="CJ182" s="323"/>
      <c r="CK182" s="323"/>
      <c r="CL182" s="323"/>
      <c r="CM182" s="323"/>
      <c r="CN182" s="323"/>
      <c r="CO182" s="323"/>
      <c r="CP182" s="323"/>
      <c r="CQ182" s="323"/>
      <c r="CR182" s="323"/>
      <c r="CS182" s="323"/>
      <c r="CT182" s="323"/>
      <c r="CU182" s="323"/>
      <c r="CV182" s="323"/>
      <c r="CW182" s="323"/>
      <c r="CX182" s="323"/>
      <c r="CY182" s="323"/>
      <c r="CZ182" s="323"/>
      <c r="DA182" s="323"/>
      <c r="DB182" s="323"/>
      <c r="DC182" s="323"/>
      <c r="DD182" s="323"/>
      <c r="DE182" s="323"/>
      <c r="DF182" s="323"/>
      <c r="DG182" s="323"/>
      <c r="DH182" s="323"/>
      <c r="DI182" s="323"/>
      <c r="DJ182" s="323"/>
      <c r="DK182" s="323"/>
      <c r="DL182" s="323"/>
      <c r="DM182" s="323"/>
      <c r="DN182" s="323"/>
      <c r="DO182" s="323"/>
      <c r="DP182" s="323"/>
      <c r="DQ182" s="323"/>
      <c r="DR182" s="323"/>
      <c r="DS182" s="323"/>
      <c r="DT182" s="323"/>
      <c r="DU182" s="323"/>
      <c r="DV182" s="323"/>
      <c r="DW182" s="323"/>
      <c r="DX182" s="323"/>
      <c r="DY182" s="323"/>
      <c r="DZ182" s="323"/>
      <c r="EA182" s="323"/>
      <c r="EB182" s="323"/>
      <c r="EC182" s="323"/>
      <c r="ED182" s="323"/>
      <c r="EE182" s="323"/>
      <c r="EF182" s="323"/>
      <c r="EG182" s="323"/>
      <c r="EH182" s="323"/>
      <c r="EI182" s="323"/>
      <c r="EJ182" s="323"/>
      <c r="EK182" s="323"/>
      <c r="EL182" s="323"/>
      <c r="EM182" s="323"/>
      <c r="EN182" s="323"/>
      <c r="EO182" s="323"/>
      <c r="EP182" s="323"/>
      <c r="EQ182" s="323"/>
      <c r="ER182" s="323"/>
      <c r="ES182" s="323"/>
      <c r="ET182" s="323"/>
      <c r="EU182" s="323"/>
      <c r="EV182" s="323"/>
      <c r="EW182" s="323"/>
      <c r="EX182" s="323"/>
      <c r="EY182" s="323"/>
      <c r="EZ182" s="323"/>
      <c r="FA182" s="323"/>
      <c r="FB182" s="323"/>
      <c r="FC182" s="323"/>
      <c r="FD182" s="323"/>
      <c r="FE182" s="323"/>
      <c r="FF182" s="322"/>
      <c r="FG182" s="323"/>
      <c r="FH182" s="323"/>
      <c r="FI182" s="323"/>
      <c r="FJ182" s="323"/>
      <c r="FK182" s="323"/>
      <c r="FL182" s="323"/>
    </row>
    <row r="183" spans="1:168" ht="15" x14ac:dyDescent="0.25">
      <c r="A183" s="326" t="s">
        <v>546</v>
      </c>
      <c r="C183" s="400" t="s">
        <v>558</v>
      </c>
      <c r="D183" s="401" t="s">
        <v>907</v>
      </c>
      <c r="E183" s="402"/>
      <c r="F183" s="403"/>
      <c r="G183" s="403"/>
      <c r="H183" s="403"/>
      <c r="I183" s="403"/>
      <c r="J183" s="404"/>
      <c r="K183" s="340"/>
      <c r="L183" s="405"/>
      <c r="M183" s="405"/>
      <c r="N183" s="405"/>
      <c r="O183" s="405"/>
      <c r="Q183" s="320"/>
      <c r="R183" s="406"/>
      <c r="S183" s="406"/>
      <c r="T183" s="406"/>
      <c r="U183" s="406"/>
      <c r="AE183" s="368" t="b">
        <f>IF(F183=CHAR(80),TRUE,FALSE)</f>
        <v>0</v>
      </c>
      <c r="AF183" s="369" t="b">
        <f>IF(H183=CHAR(80),TRUE,FALSE)</f>
        <v>0</v>
      </c>
      <c r="AG183" s="370" t="b">
        <f>IF(OR(C183=CHAR(80),C183="."),TRUE,FALSE)</f>
        <v>1</v>
      </c>
      <c r="AH183" s="407">
        <v>3</v>
      </c>
      <c r="AI183" s="408" t="s">
        <v>711</v>
      </c>
      <c r="AJ183" s="409" t="b">
        <v>1</v>
      </c>
      <c r="AK183" s="409" t="b">
        <v>1</v>
      </c>
      <c r="AL183" s="410"/>
      <c r="AM183" s="320"/>
      <c r="AN183" s="320"/>
      <c r="AO183" s="320"/>
      <c r="AP183" s="320"/>
      <c r="AQ183" s="320"/>
      <c r="AR183" s="320"/>
      <c r="AS183" s="320"/>
      <c r="AT183" s="398" t="str">
        <f t="shared" si="461"/>
        <v/>
      </c>
      <c r="AU183" s="319" t="str">
        <f t="shared" si="447"/>
        <v>COMMUNICATIONS</v>
      </c>
      <c r="AV183" s="411"/>
      <c r="AW183" s="398" t="str">
        <f>IF(OR(AND(Setup_Flag=1,AV183="",$C183=""),AND(Setup_Flag=1,AV183="Y",$C183="",All_Filters="Yes",$FE183="Hide")),FALSE,"")</f>
        <v/>
      </c>
      <c r="AX183" s="411"/>
      <c r="AY183" s="398" t="str">
        <f>IF(OR(AND(MR2_Flag=1,AX183="",$C183=""),AND(MR2_Flag=1,AX183="Y",$C183="",All_Filters="Yes",$FE183="Hide")),FALSE,"")</f>
        <v/>
      </c>
      <c r="AZ183" s="411"/>
      <c r="BA183" s="398" t="str">
        <f>IF(OR(AND(DP_Flag=1,AZ183="",$C183=""),AND(DP_Flag=1,AZ183="Y",$C183="",All_Filters="Yes",$FE183="Hide")),FALSE,"")</f>
        <v/>
      </c>
      <c r="BB183" s="411"/>
      <c r="BC183" s="398" t="str">
        <f>IF(OR(AND(SS_Flag=1,BB183="",$C183=""),AND(SS_Flag=1,BB183="Y",$C183="",All_Filters="Yes",$FE183="Hide")),FALSE,"")</f>
        <v/>
      </c>
      <c r="BD183" s="411"/>
      <c r="BE183" s="398" t="str">
        <f>IF(OR(AND(SP_Flag=1,BD183="",$C183=""),AND(SP_Flag=1,BD183="Y",$C183="",All_Filters="Yes",$FE183="Hide")),FALSE,"")</f>
        <v/>
      </c>
      <c r="BF183" s="411"/>
      <c r="BG183" s="398" t="str">
        <f>IF(OR(AND(FM_Flag=1,BF183="",$C183=""),AND(FM_Flag=1,BF183="Y",$C183="",All_Filters="Yes",$FE183="Hide")),FALSE,"")</f>
        <v/>
      </c>
      <c r="BH183" s="320"/>
      <c r="BI183" s="323"/>
      <c r="BJ183" s="323"/>
      <c r="BK183" s="323"/>
      <c r="BL183" s="323"/>
      <c r="BM183" s="323"/>
      <c r="BN183" s="323"/>
      <c r="BO183" s="323"/>
      <c r="BP183" s="323"/>
      <c r="BQ183" s="323"/>
      <c r="BR183" s="323"/>
      <c r="BS183" s="323"/>
      <c r="BT183" s="323"/>
      <c r="BU183" s="323"/>
      <c r="BV183" s="323"/>
      <c r="BW183" s="323"/>
      <c r="BX183" s="323"/>
      <c r="BY183" s="323"/>
      <c r="BZ183" s="323"/>
      <c r="CA183" s="323"/>
      <c r="CB183" s="323"/>
      <c r="CC183" s="323"/>
      <c r="CD183" s="323"/>
      <c r="CE183" s="323"/>
      <c r="CF183" s="323"/>
      <c r="CG183" s="323"/>
      <c r="CH183" s="323"/>
      <c r="CI183" s="323"/>
      <c r="CJ183" s="323"/>
      <c r="CK183" s="323"/>
      <c r="CL183" s="323"/>
      <c r="CM183" s="323"/>
      <c r="CN183" s="323"/>
      <c r="CO183" s="323"/>
      <c r="CP183" s="323"/>
      <c r="CQ183" s="323"/>
      <c r="CR183" s="323"/>
      <c r="CS183" s="323"/>
      <c r="CT183" s="323"/>
      <c r="CU183" s="323"/>
      <c r="CV183" s="323"/>
      <c r="CW183" s="323"/>
      <c r="CX183" s="323"/>
      <c r="CY183" s="323"/>
      <c r="CZ183" s="323"/>
      <c r="DA183" s="323"/>
      <c r="DB183" s="323"/>
      <c r="DC183" s="323"/>
      <c r="DD183" s="323"/>
      <c r="DE183" s="323"/>
      <c r="DF183" s="323"/>
      <c r="DG183" s="323"/>
      <c r="DH183" s="323"/>
      <c r="DI183" s="323"/>
      <c r="DJ183" s="323"/>
      <c r="DK183" s="323"/>
      <c r="DL183" s="323"/>
      <c r="DM183" s="323"/>
      <c r="DN183" s="323"/>
      <c r="DO183" s="323"/>
      <c r="DP183" s="323"/>
      <c r="DQ183" s="323"/>
      <c r="DR183" s="323"/>
      <c r="DS183" s="323"/>
      <c r="DT183" s="323"/>
      <c r="DU183" s="323"/>
      <c r="DV183" s="323"/>
      <c r="DW183" s="323"/>
      <c r="DX183" s="323"/>
      <c r="DY183" s="323"/>
      <c r="DZ183" s="323"/>
      <c r="EA183" s="323"/>
      <c r="EB183" s="323"/>
      <c r="EC183" s="323"/>
      <c r="ED183" s="323"/>
      <c r="EE183" s="323"/>
      <c r="EF183" s="323"/>
      <c r="EG183" s="323"/>
      <c r="EH183" s="323"/>
      <c r="EI183" s="323"/>
      <c r="EJ183" s="323"/>
      <c r="EK183" s="323"/>
      <c r="EL183" s="323"/>
      <c r="EM183" s="323"/>
      <c r="EN183" s="323"/>
      <c r="EO183" s="323"/>
      <c r="EP183" s="323"/>
      <c r="EQ183" s="323"/>
      <c r="ER183" s="323"/>
      <c r="ES183" s="323"/>
      <c r="ET183" s="323"/>
      <c r="EU183" s="323"/>
      <c r="EV183" s="323"/>
      <c r="EW183" s="323"/>
      <c r="EX183" s="323"/>
      <c r="EY183" s="323"/>
      <c r="EZ183" s="323"/>
      <c r="FA183" s="323"/>
      <c r="FB183" s="323"/>
      <c r="FC183" s="323"/>
      <c r="FD183" s="323"/>
      <c r="FE183" s="323"/>
      <c r="FF183" s="322"/>
      <c r="FG183" s="323"/>
      <c r="FH183" s="323"/>
      <c r="FI183" s="323"/>
      <c r="FJ183" s="323"/>
      <c r="FK183" s="323"/>
      <c r="FL183" s="323"/>
    </row>
    <row r="184" spans="1:168" ht="6" customHeight="1" x14ac:dyDescent="0.25">
      <c r="A184" s="326" t="s">
        <v>546</v>
      </c>
      <c r="C184" s="412"/>
      <c r="D184" s="413"/>
      <c r="E184" s="414"/>
      <c r="F184" s="415"/>
      <c r="G184" s="415"/>
      <c r="H184" s="415"/>
      <c r="I184" s="415"/>
      <c r="J184" s="416"/>
      <c r="K184" s="335"/>
      <c r="L184" s="417"/>
      <c r="M184" s="417"/>
      <c r="N184" s="417"/>
      <c r="O184" s="417"/>
      <c r="Q184" s="320"/>
      <c r="AE184" s="368"/>
      <c r="AF184" s="369"/>
      <c r="AG184" s="370" t="b">
        <f>AG183</f>
        <v>1</v>
      </c>
      <c r="AH184" s="370"/>
      <c r="AI184" s="395"/>
      <c r="AJ184" s="396"/>
      <c r="AK184" s="396"/>
      <c r="AL184" s="397"/>
      <c r="AM184" s="320"/>
      <c r="AN184" s="320"/>
      <c r="AO184" s="320"/>
      <c r="AP184" s="320"/>
      <c r="AQ184" s="320"/>
      <c r="AR184" s="320"/>
      <c r="AS184" s="320"/>
      <c r="AT184" s="398" t="str">
        <f t="shared" si="461"/>
        <v/>
      </c>
      <c r="AU184" s="319" t="str">
        <f t="shared" si="447"/>
        <v/>
      </c>
      <c r="AV184" s="399"/>
      <c r="AW184" s="398" t="str">
        <f>AW183</f>
        <v/>
      </c>
      <c r="AX184" s="399"/>
      <c r="AY184" s="398" t="str">
        <f>AY183</f>
        <v/>
      </c>
      <c r="AZ184" s="399"/>
      <c r="BA184" s="398" t="str">
        <f>BA183</f>
        <v/>
      </c>
      <c r="BB184" s="399"/>
      <c r="BC184" s="398" t="str">
        <f>BC183</f>
        <v/>
      </c>
      <c r="BD184" s="399"/>
      <c r="BE184" s="398" t="str">
        <f>BE183</f>
        <v/>
      </c>
      <c r="BF184" s="399"/>
      <c r="BG184" s="398" t="str">
        <f>BG183</f>
        <v/>
      </c>
      <c r="BH184" s="320"/>
      <c r="BI184" s="323"/>
      <c r="BJ184" s="323"/>
      <c r="BK184" s="323"/>
      <c r="BL184" s="323"/>
      <c r="BM184" s="323"/>
      <c r="BN184" s="323"/>
      <c r="BO184" s="323"/>
      <c r="BP184" s="323"/>
      <c r="BQ184" s="323"/>
      <c r="BR184" s="323"/>
      <c r="BS184" s="323"/>
      <c r="BT184" s="323"/>
      <c r="BU184" s="323"/>
      <c r="BV184" s="323"/>
      <c r="BW184" s="323"/>
      <c r="BX184" s="323"/>
      <c r="BY184" s="323"/>
      <c r="BZ184" s="323"/>
      <c r="CA184" s="323"/>
      <c r="CB184" s="323"/>
      <c r="CC184" s="323"/>
      <c r="CD184" s="323"/>
      <c r="CE184" s="323"/>
      <c r="CF184" s="323"/>
      <c r="CG184" s="323"/>
      <c r="CH184" s="323"/>
      <c r="CI184" s="323"/>
      <c r="CJ184" s="323"/>
      <c r="CK184" s="323"/>
      <c r="CL184" s="323"/>
      <c r="CM184" s="323"/>
      <c r="CN184" s="323"/>
      <c r="CO184" s="323"/>
      <c r="CP184" s="323"/>
      <c r="CQ184" s="323"/>
      <c r="CR184" s="323"/>
      <c r="CS184" s="323"/>
      <c r="CT184" s="323"/>
      <c r="CU184" s="323"/>
      <c r="CV184" s="323"/>
      <c r="CW184" s="323"/>
      <c r="CX184" s="323"/>
      <c r="CY184" s="323"/>
      <c r="CZ184" s="323"/>
      <c r="DA184" s="323"/>
      <c r="DB184" s="323"/>
      <c r="DC184" s="323"/>
      <c r="DD184" s="323"/>
      <c r="DE184" s="323"/>
      <c r="DF184" s="323"/>
      <c r="DG184" s="323"/>
      <c r="DH184" s="323"/>
      <c r="DI184" s="323"/>
      <c r="DJ184" s="323"/>
      <c r="DK184" s="323"/>
      <c r="DL184" s="323"/>
      <c r="DM184" s="323"/>
      <c r="DN184" s="323"/>
      <c r="DO184" s="323"/>
      <c r="DP184" s="323"/>
      <c r="DQ184" s="323"/>
      <c r="DR184" s="323"/>
      <c r="DS184" s="323"/>
      <c r="DT184" s="323"/>
      <c r="DU184" s="323"/>
      <c r="DV184" s="323"/>
      <c r="DW184" s="323"/>
      <c r="DX184" s="323"/>
      <c r="DY184" s="323"/>
      <c r="DZ184" s="323"/>
      <c r="EA184" s="323"/>
      <c r="EB184" s="323"/>
      <c r="EC184" s="323"/>
      <c r="ED184" s="323"/>
      <c r="EE184" s="323"/>
      <c r="EF184" s="323"/>
      <c r="EG184" s="323"/>
      <c r="EH184" s="323"/>
      <c r="EI184" s="323"/>
      <c r="EJ184" s="323"/>
      <c r="EK184" s="323"/>
      <c r="EL184" s="323"/>
      <c r="EM184" s="323"/>
      <c r="EN184" s="323"/>
      <c r="EO184" s="323"/>
      <c r="EP184" s="323"/>
      <c r="EQ184" s="323"/>
      <c r="ER184" s="323"/>
      <c r="ES184" s="323"/>
      <c r="ET184" s="323"/>
      <c r="EU184" s="323"/>
      <c r="EV184" s="323"/>
      <c r="EW184" s="323"/>
      <c r="EX184" s="323"/>
      <c r="EY184" s="323"/>
      <c r="EZ184" s="323"/>
      <c r="FA184" s="323"/>
      <c r="FB184" s="323"/>
      <c r="FC184" s="323"/>
      <c r="FD184" s="323"/>
      <c r="FE184" s="323"/>
      <c r="FF184" s="322"/>
      <c r="FG184" s="323"/>
      <c r="FH184" s="323"/>
      <c r="FI184" s="323"/>
      <c r="FJ184" s="323"/>
      <c r="FK184" s="323"/>
      <c r="FL184" s="323"/>
    </row>
    <row r="185" spans="1:168" ht="6" customHeight="1" x14ac:dyDescent="0.25">
      <c r="A185" s="326" t="s">
        <v>546</v>
      </c>
      <c r="C185" s="389"/>
      <c r="D185" s="325"/>
      <c r="E185" s="390"/>
      <c r="F185" s="362"/>
      <c r="G185" s="418"/>
      <c r="H185" s="419"/>
      <c r="I185" s="340"/>
      <c r="J185" s="392"/>
      <c r="K185" s="340"/>
      <c r="L185" s="393"/>
      <c r="M185" s="393"/>
      <c r="N185" s="393"/>
      <c r="O185" s="393"/>
      <c r="Q185" s="320"/>
      <c r="AE185" s="368"/>
      <c r="AF185" s="369"/>
      <c r="AG185" s="394" t="b">
        <f>AG186</f>
        <v>1</v>
      </c>
      <c r="AH185" s="394"/>
      <c r="AI185" s="395"/>
      <c r="AJ185" s="396"/>
      <c r="AK185" s="396"/>
      <c r="AL185" s="397"/>
      <c r="AM185" s="320"/>
      <c r="AN185" s="320"/>
      <c r="AO185" s="320"/>
      <c r="AP185" s="320"/>
      <c r="AQ185" s="320"/>
      <c r="AR185" s="320"/>
      <c r="AS185" s="320"/>
      <c r="AT185" s="398" t="str">
        <f t="shared" si="461"/>
        <v/>
      </c>
      <c r="AU185" s="319" t="str">
        <f t="shared" si="447"/>
        <v/>
      </c>
      <c r="AV185" s="399"/>
      <c r="AW185" s="398" t="str">
        <f ca="1">AW186</f>
        <v/>
      </c>
      <c r="AX185" s="399"/>
      <c r="AY185" s="398" t="str">
        <f ca="1">AY186</f>
        <v/>
      </c>
      <c r="AZ185" s="399"/>
      <c r="BA185" s="398" t="str">
        <f ca="1">BA186</f>
        <v/>
      </c>
      <c r="BB185" s="399"/>
      <c r="BC185" s="398" t="str">
        <f ca="1">BC186</f>
        <v/>
      </c>
      <c r="BD185" s="399"/>
      <c r="BE185" s="398" t="str">
        <f ca="1">BE186</f>
        <v/>
      </c>
      <c r="BF185" s="399"/>
      <c r="BG185" s="398" t="str">
        <f ca="1">BG186</f>
        <v/>
      </c>
      <c r="BH185" s="320"/>
      <c r="FE185" s="341" t="str">
        <f ca="1">FE186</f>
        <v>Hide</v>
      </c>
      <c r="FF185" s="322"/>
      <c r="FG185" s="323"/>
      <c r="FH185" s="323"/>
      <c r="FI185" s="323"/>
      <c r="FJ185" s="323"/>
      <c r="FK185" s="323"/>
      <c r="FL185" s="323"/>
    </row>
    <row r="186" spans="1:168" ht="26.4" x14ac:dyDescent="0.25">
      <c r="A186" s="326" t="s">
        <v>546</v>
      </c>
      <c r="C186" s="400" t="s">
        <v>558</v>
      </c>
      <c r="D186" s="420" t="str">
        <f>"6." &amp; AI186</f>
        <v>6.43</v>
      </c>
      <c r="E186" s="402" t="s">
        <v>908</v>
      </c>
      <c r="F186" s="422"/>
      <c r="G186" s="423" t="s">
        <v>203</v>
      </c>
      <c r="H186" s="424"/>
      <c r="I186" s="425" t="s">
        <v>216</v>
      </c>
      <c r="J186" s="426"/>
      <c r="K186" s="340"/>
      <c r="L186" s="405"/>
      <c r="M186" s="405"/>
      <c r="N186" s="405"/>
      <c r="O186" s="405"/>
      <c r="Q186" s="320"/>
      <c r="R186" s="406"/>
      <c r="S186" s="406"/>
      <c r="T186" s="406"/>
      <c r="U186" s="406"/>
      <c r="AE186" s="368" t="b">
        <f>IF(F186=CHAR(80),TRUE,FALSE)</f>
        <v>0</v>
      </c>
      <c r="AF186" s="369" t="b">
        <f>IF(H186=CHAR(80),TRUE,FALSE)</f>
        <v>0</v>
      </c>
      <c r="AG186" s="370" t="b">
        <f>IF(OR(C186=CHAR(80),C186="."),TRUE,FALSE)</f>
        <v>1</v>
      </c>
      <c r="AH186" s="407">
        <v>0</v>
      </c>
      <c r="AI186" s="408">
        <v>43</v>
      </c>
      <c r="AJ186" s="409"/>
      <c r="AK186" s="409" t="b">
        <v>1</v>
      </c>
      <c r="AL186" s="410"/>
      <c r="AM186" s="320"/>
      <c r="AN186" s="320"/>
      <c r="AO186" s="320"/>
      <c r="AP186" s="320"/>
      <c r="AQ186" s="320"/>
      <c r="AR186" s="320"/>
      <c r="AS186" s="320"/>
      <c r="AT186" s="398" t="str">
        <f t="shared" si="461"/>
        <v/>
      </c>
      <c r="AU186" s="319" t="str">
        <f t="shared" si="447"/>
        <v>6.43</v>
      </c>
      <c r="AV186" s="411"/>
      <c r="AW186" s="398" t="str">
        <f ca="1">IF(OR(AND(Setup_Flag=1,AV186="",$C186=""),AND(Setup_Flag=1,AV186="Y",$C186="",All_Filters="Yes",$FE186="Hide")),FALSE,"")</f>
        <v/>
      </c>
      <c r="AX186" s="411"/>
      <c r="AY186" s="398" t="str">
        <f ca="1">IF(OR(AND(MR2_Flag=1,AX186="",$C186=""),AND(MR2_Flag=1,AX186="Y",$C186="",All_Filters="Yes",$FE186="Hide")),FALSE,"")</f>
        <v/>
      </c>
      <c r="AZ186" s="411"/>
      <c r="BA186" s="398" t="str">
        <f ca="1">IF(OR(AND(DP_Flag=1,AZ186="",$C186=""),AND(DP_Flag=1,AZ186="Y",$C186="",All_Filters="Yes",$FE186="Hide")),FALSE,"")</f>
        <v/>
      </c>
      <c r="BB186" s="411"/>
      <c r="BC186" s="398" t="str">
        <f ca="1">IF(OR(AND(SS_Flag=1,BB186="",$C186=""),AND(SS_Flag=1,BB186="Y",$C186="",All_Filters="Yes",$FE186="Hide")),FALSE,"")</f>
        <v/>
      </c>
      <c r="BD186" s="411"/>
      <c r="BE186" s="398" t="str">
        <f ca="1">IF(OR(AND(SP_Flag=1,BD186="",$C186=""),AND(SP_Flag=1,BD186="Y",$C186="",All_Filters="Yes",$FE186="Hide")),FALSE,"")</f>
        <v/>
      </c>
      <c r="BF186" s="411"/>
      <c r="BG186" s="398" t="str">
        <f ca="1">IF(OR(AND(FM_Flag=1,BF186="",$C186=""),AND(FM_Flag=1,BF186="Y",$C186="",All_Filters="Yes",$FE186="Hide")),FALSE,"")</f>
        <v/>
      </c>
      <c r="BH186" s="320"/>
      <c r="BI186" s="268"/>
      <c r="BJ186" s="427" t="s">
        <v>675</v>
      </c>
      <c r="BK186" s="427" t="s">
        <v>675</v>
      </c>
      <c r="BL186" s="427" t="s">
        <v>675</v>
      </c>
      <c r="BM186" s="427" t="s">
        <v>675</v>
      </c>
      <c r="BN186" s="427" t="s">
        <v>675</v>
      </c>
      <c r="BO186" s="427" t="s">
        <v>675</v>
      </c>
      <c r="BP186" s="428" t="str">
        <f ca="1">IF(OR(BI$16=0,BR$16&lt;&gt;0),"",IF(OFFSET(BI186,0,BI$16)="Y",1,IF(OFFSET(BI186,0,BI$16)="N",0,"")))</f>
        <v/>
      </c>
      <c r="BQ186" s="337"/>
      <c r="BR186" s="268"/>
      <c r="BS186" s="429" t="e">
        <v>#N/A</v>
      </c>
      <c r="BT186" s="429" t="e">
        <v>#N/A</v>
      </c>
      <c r="BU186" s="429" t="e">
        <v>#N/A</v>
      </c>
      <c r="BV186" s="429" t="e">
        <v>#N/A</v>
      </c>
      <c r="BW186" s="429" t="e">
        <v>#N/A</v>
      </c>
      <c r="BX186" s="429" t="e">
        <v>#N/A</v>
      </c>
      <c r="BY186" s="429" t="e">
        <v>#N/A</v>
      </c>
      <c r="BZ186" s="429" t="e">
        <v>#N/A</v>
      </c>
      <c r="CA186" s="429" t="e">
        <v>#N/A</v>
      </c>
      <c r="CB186" s="429" t="e">
        <v>#N/A</v>
      </c>
      <c r="CC186" s="429" t="e">
        <v>#N/A</v>
      </c>
      <c r="CD186" s="429" t="e">
        <v>#N/A</v>
      </c>
      <c r="CE186" s="429" t="e">
        <v>#N/A</v>
      </c>
      <c r="CF186" s="429" t="e">
        <v>#N/A</v>
      </c>
      <c r="CG186" s="429" t="e">
        <v>#N/A</v>
      </c>
      <c r="CH186" s="429" t="e">
        <v>#N/A</v>
      </c>
      <c r="CI186" s="429" t="e">
        <v>#N/A</v>
      </c>
      <c r="CJ186" s="429" t="e">
        <v>#N/A</v>
      </c>
      <c r="CK186" s="429" t="e">
        <v>#N/A</v>
      </c>
      <c r="CL186" s="428" t="str">
        <f ca="1">IF(BR$16=0,"",IF(OFFSET(BR186,0,BR$16)="Y",1,IF(OFFSET(BR186,0,BR$16)="N",0,"")))</f>
        <v/>
      </c>
      <c r="CM186" s="337"/>
      <c r="CN186" s="268"/>
      <c r="CO186" s="429" t="e">
        <v>#N/A</v>
      </c>
      <c r="CP186" s="429" t="e">
        <v>#N/A</v>
      </c>
      <c r="CQ186" s="429" t="e">
        <v>#N/A</v>
      </c>
      <c r="CR186" s="429" t="e">
        <v>#N/A</v>
      </c>
      <c r="CS186" s="427" t="s">
        <v>675</v>
      </c>
      <c r="CT186" s="428" t="str">
        <f ca="1">IF(OR(CN$16=0,CV$16&lt;&gt;0),"",IF(CV$16=1,0,IF(OFFSET(CN186,0,CN$16)="Y",1,IF(OFFSET(CN186,0,CN$16)="N",0,""))))</f>
        <v/>
      </c>
      <c r="CV186" s="268"/>
      <c r="CW186" s="429" t="e">
        <v>#N/A</v>
      </c>
      <c r="CX186" s="429" t="e">
        <v>#N/A</v>
      </c>
      <c r="CY186" s="429" t="e">
        <v>#N/A</v>
      </c>
      <c r="CZ186" s="429" t="e">
        <v>#N/A</v>
      </c>
      <c r="DA186" s="429" t="e">
        <v>#N/A</v>
      </c>
      <c r="DB186" s="429" t="e">
        <v>#N/A</v>
      </c>
      <c r="DC186" s="429" t="e">
        <v>#N/A</v>
      </c>
      <c r="DD186" s="429" t="e">
        <v>#N/A</v>
      </c>
      <c r="DE186" s="429" t="e">
        <v>#N/A</v>
      </c>
      <c r="DF186" s="428" t="str">
        <f>IF(CV$16=0,"",IF(OR(AND(CW$16=1,CW186="Y"),AND(CX$16=1,CX186="Y"),AND(CY$16=1,CY186="Y"),AND(CZ$16=1,CZ186="Y"),AND(DA$16=1,DA186="Y"),AND(DB$16=1,DB186="Y"),AND(DC$16=1,DC186="Y"),AND(DD$16=1,DD186="Y"),AND(DE$16=1,DE186="Y")),1,IF(OR(AND(CW$16=1,CW186="N"),AND(CX$16=1,CX186="N"),AND(CY$16=1,CY186="N"),AND(CZ$16=1,CZ186="N"),AND(DA$16=1,DA186="N"),AND(DB$16=1,DB186="N"),AND(DC$16=1,DC186="N"),AND(DD$16=1,DD186="N"),AND(DE$16=1,DE186="N")),0,"")))</f>
        <v/>
      </c>
      <c r="DH186" s="268"/>
      <c r="DI186" s="429" t="e">
        <v>#N/A</v>
      </c>
      <c r="DJ186" s="429" t="e">
        <v>#N/A</v>
      </c>
      <c r="DK186" s="428" t="str">
        <f ca="1">IF(DH$16=0,"",IF(OFFSET(DH186,0,DH$16)="Y",1,IF(OFFSET(DH186,0,DH$16)="N",0,"")))</f>
        <v/>
      </c>
      <c r="DM186" s="268"/>
      <c r="DN186" s="429" t="e">
        <v>#N/A</v>
      </c>
      <c r="DO186" s="429" t="e">
        <v>#N/A</v>
      </c>
      <c r="DP186" s="428" t="str">
        <f ca="1">IF(DM$16=0,"",IF(OFFSET(DM186,0,DM$16)="Y",1,IF(OFFSET(DM186,0,DM$16)="N",0,"")))</f>
        <v/>
      </c>
      <c r="DR186" s="268"/>
      <c r="DS186" s="430" t="e">
        <v>#N/A</v>
      </c>
      <c r="DT186" s="431"/>
      <c r="DU186" s="428" t="str">
        <f ca="1">IF(DR$16=0,"",IF(AND(OFFSET(DR186,0,1)="Y",DS$16="Yes"),1,IF(OFFSET(DR186,0,1)="N",1,0)))</f>
        <v/>
      </c>
      <c r="DW186" s="268"/>
      <c r="DX186" s="430" t="e">
        <v>#N/A</v>
      </c>
      <c r="DY186" s="431"/>
      <c r="DZ186" s="428" t="str">
        <f ca="1">IF(DW$16=0,"",IF(AND(OFFSET(DW186,0,1)="Y",DX$16="Yes"),1,IF(OFFSET(DW186,0,1)="N",1,0)))</f>
        <v/>
      </c>
      <c r="EB186" s="268"/>
      <c r="EC186" s="430" t="e">
        <v>#N/A</v>
      </c>
      <c r="ED186" s="431"/>
      <c r="EE186" s="428" t="str">
        <f ca="1">IF(EB$16=0,"",IF(AND(OFFSET(EB186,0,1)="Y",EC$16="Yes"),1,IF(OFFSET(EB186,0,1)="N",1,0)))</f>
        <v/>
      </c>
      <c r="EG186" s="268"/>
      <c r="EH186" s="430" t="e">
        <v>#N/A</v>
      </c>
      <c r="EI186" s="431"/>
      <c r="EJ186" s="428" t="str">
        <f ca="1">IF(EG$16=0,"",IF(AND(OFFSET(EG186,0,1)="Y",EH$16="Yes"),1,IF(OFFSET(EG186,0,1)="N",1,0)))</f>
        <v/>
      </c>
      <c r="EL186" s="268"/>
      <c r="EM186" s="430" t="e">
        <v>#N/A</v>
      </c>
      <c r="EN186" s="431"/>
      <c r="EO186" s="428" t="str">
        <f ca="1">IF(EL$16=0,"",IF(AND(OFFSET(EL186,0,1)="Y",EM$16="Yes"),1,IF(OFFSET(EL186,0,1)="N",1,0)))</f>
        <v/>
      </c>
      <c r="EP186" s="271"/>
      <c r="EQ186" s="516" t="str">
        <f ca="1">BP186</f>
        <v/>
      </c>
      <c r="ER186" s="516" t="str">
        <f t="shared" ref="ER186" ca="1" si="592">CL186</f>
        <v/>
      </c>
      <c r="ES186" s="516" t="str">
        <f t="shared" ref="ES186" ca="1" si="593">CT186</f>
        <v/>
      </c>
      <c r="ET186" s="516" t="str">
        <f t="shared" ref="ET186" si="594">DF186</f>
        <v/>
      </c>
      <c r="EU186" s="516" t="str">
        <f t="shared" ref="EU186" ca="1" si="595">DK186</f>
        <v/>
      </c>
      <c r="EV186" s="516" t="str">
        <f t="shared" ref="EV186" ca="1" si="596">DP186</f>
        <v/>
      </c>
      <c r="EW186" s="516" t="str">
        <f t="shared" ref="EW186" ca="1" si="597">DU186</f>
        <v/>
      </c>
      <c r="EX186" s="516" t="str">
        <f t="shared" ref="EX186" ca="1" si="598">DZ186</f>
        <v/>
      </c>
      <c r="EY186" s="516" t="str">
        <f t="shared" ref="EY186" ca="1" si="599">EE186</f>
        <v/>
      </c>
      <c r="EZ186" s="516" t="str">
        <f t="shared" ref="EZ186" ca="1" si="600">EJ186</f>
        <v/>
      </c>
      <c r="FA186" s="516" t="str">
        <f t="shared" ref="FA186" ca="1" si="601">EO186</f>
        <v/>
      </c>
      <c r="FC186" s="516">
        <f t="shared" ref="FC186" ca="1" si="602">COUNTA(EQ186:FA186)-COUNTBLANK(EQ186:FA186)</f>
        <v>0</v>
      </c>
      <c r="FD186" s="280">
        <f t="shared" ref="FD186" ca="1" si="603">SUM(EQ186:FA186)</f>
        <v>0</v>
      </c>
      <c r="FE186" s="280" t="str">
        <f t="shared" ref="FE186" ca="1" si="604">IF(AND(FC186=FD186,FD186&gt;0),"Show","Hide")</f>
        <v>Hide</v>
      </c>
      <c r="FF186" s="322"/>
      <c r="FG186" s="323"/>
      <c r="FH186" s="323"/>
      <c r="FI186" s="323"/>
      <c r="FJ186" s="323"/>
      <c r="FK186" s="323"/>
      <c r="FL186" s="323"/>
    </row>
    <row r="187" spans="1:168" ht="6" customHeight="1" x14ac:dyDescent="0.25">
      <c r="A187" s="326" t="s">
        <v>546</v>
      </c>
      <c r="C187" s="412"/>
      <c r="D187" s="413"/>
      <c r="E187" s="414"/>
      <c r="F187" s="432"/>
      <c r="G187" s="433"/>
      <c r="H187" s="434"/>
      <c r="I187" s="335"/>
      <c r="J187" s="416"/>
      <c r="K187" s="335"/>
      <c r="L187" s="417"/>
      <c r="M187" s="417"/>
      <c r="N187" s="417"/>
      <c r="O187" s="417"/>
      <c r="Q187" s="320"/>
      <c r="AE187" s="368"/>
      <c r="AF187" s="369"/>
      <c r="AG187" s="370" t="b">
        <f>AG186</f>
        <v>1</v>
      </c>
      <c r="AH187" s="370"/>
      <c r="AI187" s="395"/>
      <c r="AJ187" s="396"/>
      <c r="AK187" s="396"/>
      <c r="AL187" s="397"/>
      <c r="AM187" s="320"/>
      <c r="AN187" s="320"/>
      <c r="AO187" s="320"/>
      <c r="AP187" s="320"/>
      <c r="AQ187" s="320"/>
      <c r="AR187" s="320"/>
      <c r="AS187" s="320"/>
      <c r="AT187" s="398" t="str">
        <f t="shared" si="461"/>
        <v/>
      </c>
      <c r="AU187" s="319" t="str">
        <f t="shared" si="447"/>
        <v/>
      </c>
      <c r="AV187" s="399"/>
      <c r="AW187" s="398" t="str">
        <f ca="1">AW186</f>
        <v/>
      </c>
      <c r="AX187" s="399"/>
      <c r="AY187" s="398" t="str">
        <f ca="1">AY186</f>
        <v/>
      </c>
      <c r="AZ187" s="399"/>
      <c r="BA187" s="398" t="str">
        <f ca="1">BA186</f>
        <v/>
      </c>
      <c r="BB187" s="399"/>
      <c r="BC187" s="398" t="str">
        <f ca="1">BC186</f>
        <v/>
      </c>
      <c r="BD187" s="399"/>
      <c r="BE187" s="398" t="str">
        <f ca="1">BE186</f>
        <v/>
      </c>
      <c r="BF187" s="399"/>
      <c r="BG187" s="398" t="str">
        <f ca="1">BG186</f>
        <v/>
      </c>
      <c r="BH187" s="320"/>
      <c r="FE187" s="341" t="str">
        <f ca="1">FE186</f>
        <v>Hide</v>
      </c>
      <c r="FF187" s="322"/>
      <c r="FG187" s="323"/>
      <c r="FH187" s="323"/>
      <c r="FI187" s="323"/>
      <c r="FJ187" s="323"/>
      <c r="FK187" s="323"/>
      <c r="FL187" s="323"/>
    </row>
    <row r="188" spans="1:168" ht="6" customHeight="1" x14ac:dyDescent="0.25">
      <c r="A188" s="326" t="s">
        <v>546</v>
      </c>
      <c r="C188" s="389"/>
      <c r="D188" s="325"/>
      <c r="E188" s="390"/>
      <c r="F188" s="391"/>
      <c r="G188" s="391"/>
      <c r="H188" s="391"/>
      <c r="I188" s="391"/>
      <c r="J188" s="392"/>
      <c r="K188" s="340"/>
      <c r="L188" s="393"/>
      <c r="M188" s="393"/>
      <c r="N188" s="393"/>
      <c r="O188" s="393"/>
      <c r="Q188" s="320"/>
      <c r="AE188" s="368"/>
      <c r="AF188" s="369"/>
      <c r="AG188" s="394" t="b">
        <f>AG189</f>
        <v>1</v>
      </c>
      <c r="AH188" s="394"/>
      <c r="AI188" s="395"/>
      <c r="AJ188" s="396"/>
      <c r="AK188" s="396"/>
      <c r="AL188" s="397"/>
      <c r="AM188" s="320"/>
      <c r="AN188" s="320"/>
      <c r="AO188" s="320"/>
      <c r="AP188" s="320"/>
      <c r="AQ188" s="320"/>
      <c r="AR188" s="320"/>
      <c r="AS188" s="320"/>
      <c r="AT188" s="398" t="str">
        <f t="shared" si="461"/>
        <v/>
      </c>
      <c r="AU188" s="319" t="str">
        <f t="shared" si="447"/>
        <v/>
      </c>
      <c r="AV188" s="399"/>
      <c r="AW188" s="398" t="str">
        <f>AW189</f>
        <v/>
      </c>
      <c r="AX188" s="399"/>
      <c r="AY188" s="398" t="str">
        <f>AY189</f>
        <v/>
      </c>
      <c r="AZ188" s="399"/>
      <c r="BA188" s="398" t="str">
        <f>BA189</f>
        <v/>
      </c>
      <c r="BB188" s="399"/>
      <c r="BC188" s="398" t="str">
        <f>BC189</f>
        <v/>
      </c>
      <c r="BD188" s="399"/>
      <c r="BE188" s="398" t="str">
        <f>BE189</f>
        <v/>
      </c>
      <c r="BF188" s="399"/>
      <c r="BG188" s="398" t="str">
        <f>BG189</f>
        <v/>
      </c>
      <c r="BH188" s="320"/>
      <c r="BI188" s="323"/>
      <c r="BJ188" s="323"/>
      <c r="BK188" s="323"/>
      <c r="BL188" s="323"/>
      <c r="BM188" s="323"/>
      <c r="BN188" s="323"/>
      <c r="BO188" s="323"/>
      <c r="BP188" s="323"/>
      <c r="BQ188" s="323"/>
      <c r="BR188" s="323"/>
      <c r="BS188" s="323"/>
      <c r="BT188" s="323"/>
      <c r="BU188" s="323"/>
      <c r="BV188" s="323"/>
      <c r="BW188" s="323"/>
      <c r="BX188" s="323"/>
      <c r="BY188" s="323"/>
      <c r="BZ188" s="323"/>
      <c r="CA188" s="323"/>
      <c r="CB188" s="323"/>
      <c r="CC188" s="323"/>
      <c r="CD188" s="323"/>
      <c r="CE188" s="323"/>
      <c r="CF188" s="323"/>
      <c r="CG188" s="323"/>
      <c r="CH188" s="323"/>
      <c r="CI188" s="323"/>
      <c r="CJ188" s="323"/>
      <c r="CK188" s="323"/>
      <c r="CL188" s="323"/>
      <c r="CM188" s="323"/>
      <c r="CN188" s="323"/>
      <c r="CO188" s="323"/>
      <c r="CP188" s="323"/>
      <c r="CQ188" s="323"/>
      <c r="CR188" s="323"/>
      <c r="CS188" s="323"/>
      <c r="CT188" s="323"/>
      <c r="CU188" s="323"/>
      <c r="CV188" s="323"/>
      <c r="CW188" s="323"/>
      <c r="CX188" s="323"/>
      <c r="CY188" s="323"/>
      <c r="CZ188" s="323"/>
      <c r="DA188" s="323"/>
      <c r="DB188" s="323"/>
      <c r="DC188" s="323"/>
      <c r="DD188" s="323"/>
      <c r="DE188" s="323"/>
      <c r="DF188" s="323"/>
      <c r="DG188" s="323"/>
      <c r="DH188" s="323"/>
      <c r="DI188" s="323"/>
      <c r="DJ188" s="323"/>
      <c r="DK188" s="323"/>
      <c r="DL188" s="323"/>
      <c r="DM188" s="323"/>
      <c r="DN188" s="323"/>
      <c r="DO188" s="323"/>
      <c r="DP188" s="323"/>
      <c r="DQ188" s="323"/>
      <c r="DR188" s="323"/>
      <c r="DS188" s="323"/>
      <c r="DT188" s="323"/>
      <c r="DU188" s="323"/>
      <c r="DV188" s="323"/>
      <c r="DW188" s="323"/>
      <c r="DX188" s="323"/>
      <c r="DY188" s="323"/>
      <c r="DZ188" s="323"/>
      <c r="EA188" s="323"/>
      <c r="EB188" s="323"/>
      <c r="EC188" s="323"/>
      <c r="ED188" s="323"/>
      <c r="EE188" s="323"/>
      <c r="EF188" s="323"/>
      <c r="EG188" s="323"/>
      <c r="EH188" s="323"/>
      <c r="EI188" s="323"/>
      <c r="EJ188" s="323"/>
      <c r="EK188" s="323"/>
      <c r="EL188" s="323"/>
      <c r="EM188" s="323"/>
      <c r="EN188" s="323"/>
      <c r="EO188" s="323"/>
      <c r="EP188" s="323"/>
      <c r="EQ188" s="323"/>
      <c r="ER188" s="323"/>
      <c r="ES188" s="323"/>
      <c r="ET188" s="323"/>
      <c r="EU188" s="323"/>
      <c r="EV188" s="323"/>
      <c r="EW188" s="323"/>
      <c r="EX188" s="323"/>
      <c r="EY188" s="323"/>
      <c r="EZ188" s="323"/>
      <c r="FA188" s="323"/>
      <c r="FB188" s="323"/>
      <c r="FC188" s="323"/>
      <c r="FD188" s="323"/>
      <c r="FE188" s="323"/>
      <c r="FF188" s="322"/>
      <c r="FG188" s="323"/>
      <c r="FH188" s="323"/>
      <c r="FI188" s="323"/>
      <c r="FJ188" s="323"/>
      <c r="FK188" s="323"/>
      <c r="FL188" s="323"/>
    </row>
    <row r="189" spans="1:168" ht="15" x14ac:dyDescent="0.25">
      <c r="A189" s="326" t="s">
        <v>546</v>
      </c>
      <c r="C189" s="400" t="s">
        <v>558</v>
      </c>
      <c r="D189" s="401" t="s">
        <v>909</v>
      </c>
      <c r="E189" s="402"/>
      <c r="F189" s="403"/>
      <c r="G189" s="403"/>
      <c r="H189" s="403"/>
      <c r="I189" s="403"/>
      <c r="J189" s="404"/>
      <c r="K189" s="340"/>
      <c r="L189" s="405"/>
      <c r="M189" s="405"/>
      <c r="N189" s="405"/>
      <c r="O189" s="405"/>
      <c r="Q189" s="320"/>
      <c r="R189" s="406"/>
      <c r="S189" s="406"/>
      <c r="T189" s="406"/>
      <c r="U189" s="406"/>
      <c r="AE189" s="368" t="b">
        <f>IF(F189=CHAR(80),TRUE,FALSE)</f>
        <v>0</v>
      </c>
      <c r="AF189" s="369" t="b">
        <f>IF(H189=CHAR(80),TRUE,FALSE)</f>
        <v>0</v>
      </c>
      <c r="AG189" s="370" t="b">
        <f>IF(OR(C189=CHAR(80),C189="."),TRUE,FALSE)</f>
        <v>1</v>
      </c>
      <c r="AH189" s="407">
        <v>3</v>
      </c>
      <c r="AI189" s="408" t="s">
        <v>711</v>
      </c>
      <c r="AJ189" s="409" t="b">
        <v>1</v>
      </c>
      <c r="AK189" s="409" t="b">
        <v>1</v>
      </c>
      <c r="AL189" s="410"/>
      <c r="AM189" s="320"/>
      <c r="AN189" s="320"/>
      <c r="AO189" s="320"/>
      <c r="AP189" s="320"/>
      <c r="AQ189" s="320"/>
      <c r="AR189" s="320"/>
      <c r="AS189" s="320"/>
      <c r="AT189" s="398" t="str">
        <f t="shared" si="461"/>
        <v/>
      </c>
      <c r="AU189" s="319" t="str">
        <f t="shared" si="447"/>
        <v>CONTRACT SUMMARY</v>
      </c>
      <c r="AV189" s="411"/>
      <c r="AW189" s="398" t="str">
        <f>IF(OR(AND(Setup_Flag=1,AV189="",$C189=""),AND(Setup_Flag=1,AV189="Y",$C189="",All_Filters="Yes",$FE189="Hide")),FALSE,"")</f>
        <v/>
      </c>
      <c r="AX189" s="411"/>
      <c r="AY189" s="398" t="str">
        <f>IF(OR(AND(MR2_Flag=1,AX189="",$C189=""),AND(MR2_Flag=1,AX189="Y",$C189="",All_Filters="Yes",$FE189="Hide")),FALSE,"")</f>
        <v/>
      </c>
      <c r="AZ189" s="411"/>
      <c r="BA189" s="398" t="str">
        <f>IF(OR(AND(DP_Flag=1,AZ189="",$C189=""),AND(DP_Flag=1,AZ189="Y",$C189="",All_Filters="Yes",$FE189="Hide")),FALSE,"")</f>
        <v/>
      </c>
      <c r="BB189" s="411"/>
      <c r="BC189" s="398" t="str">
        <f>IF(OR(AND(SS_Flag=1,BB189="",$C189=""),AND(SS_Flag=1,BB189="Y",$C189="",All_Filters="Yes",$FE189="Hide")),FALSE,"")</f>
        <v/>
      </c>
      <c r="BD189" s="411"/>
      <c r="BE189" s="398" t="str">
        <f>IF(OR(AND(SP_Flag=1,BD189="",$C189=""),AND(SP_Flag=1,BD189="Y",$C189="",All_Filters="Yes",$FE189="Hide")),FALSE,"")</f>
        <v/>
      </c>
      <c r="BF189" s="411"/>
      <c r="BG189" s="398" t="str">
        <f>IF(OR(AND(FM_Flag=1,BF189="",$C189=""),AND(FM_Flag=1,BF189="Y",$C189="",All_Filters="Yes",$FE189="Hide")),FALSE,"")</f>
        <v/>
      </c>
      <c r="BH189" s="320"/>
      <c r="BI189" s="323"/>
      <c r="BJ189" s="323"/>
      <c r="BK189" s="323"/>
      <c r="BL189" s="323"/>
      <c r="BM189" s="323"/>
      <c r="BN189" s="323"/>
      <c r="BO189" s="323"/>
      <c r="BP189" s="323"/>
      <c r="BQ189" s="323"/>
      <c r="BR189" s="323"/>
      <c r="BS189" s="323"/>
      <c r="BT189" s="323"/>
      <c r="BU189" s="323"/>
      <c r="BV189" s="323"/>
      <c r="BW189" s="323"/>
      <c r="BX189" s="323"/>
      <c r="BY189" s="323"/>
      <c r="BZ189" s="323"/>
      <c r="CA189" s="323"/>
      <c r="CB189" s="323"/>
      <c r="CC189" s="323"/>
      <c r="CD189" s="323"/>
      <c r="CE189" s="323"/>
      <c r="CF189" s="323"/>
      <c r="CG189" s="323"/>
      <c r="CH189" s="323"/>
      <c r="CI189" s="323"/>
      <c r="CJ189" s="323"/>
      <c r="CK189" s="323"/>
      <c r="CL189" s="323"/>
      <c r="CM189" s="323"/>
      <c r="CN189" s="323"/>
      <c r="CO189" s="323"/>
      <c r="CP189" s="323"/>
      <c r="CQ189" s="323"/>
      <c r="CR189" s="323"/>
      <c r="CS189" s="323"/>
      <c r="CT189" s="323"/>
      <c r="CU189" s="323"/>
      <c r="CV189" s="323"/>
      <c r="CW189" s="323"/>
      <c r="CX189" s="323"/>
      <c r="CY189" s="323"/>
      <c r="CZ189" s="323"/>
      <c r="DA189" s="323"/>
      <c r="DB189" s="323"/>
      <c r="DC189" s="323"/>
      <c r="DD189" s="323"/>
      <c r="DE189" s="323"/>
      <c r="DF189" s="323"/>
      <c r="DG189" s="323"/>
      <c r="DH189" s="323"/>
      <c r="DI189" s="323"/>
      <c r="DJ189" s="323"/>
      <c r="DK189" s="323"/>
      <c r="DL189" s="323"/>
      <c r="DM189" s="323"/>
      <c r="DN189" s="323"/>
      <c r="DO189" s="323"/>
      <c r="DP189" s="323"/>
      <c r="DQ189" s="323"/>
      <c r="DR189" s="323"/>
      <c r="DS189" s="323"/>
      <c r="DT189" s="323"/>
      <c r="DU189" s="323"/>
      <c r="DV189" s="323"/>
      <c r="DW189" s="323"/>
      <c r="DX189" s="323"/>
      <c r="DY189" s="323"/>
      <c r="DZ189" s="323"/>
      <c r="EA189" s="323"/>
      <c r="EB189" s="323"/>
      <c r="EC189" s="323"/>
      <c r="ED189" s="323"/>
      <c r="EE189" s="323"/>
      <c r="EF189" s="323"/>
      <c r="EG189" s="323"/>
      <c r="EH189" s="323"/>
      <c r="EI189" s="323"/>
      <c r="EJ189" s="323"/>
      <c r="EK189" s="323"/>
      <c r="EL189" s="323"/>
      <c r="EM189" s="323"/>
      <c r="EN189" s="323"/>
      <c r="EO189" s="323"/>
      <c r="EP189" s="323"/>
      <c r="EQ189" s="323"/>
      <c r="ER189" s="323"/>
      <c r="ES189" s="323"/>
      <c r="ET189" s="323"/>
      <c r="EU189" s="323"/>
      <c r="EV189" s="323"/>
      <c r="EW189" s="323"/>
      <c r="EX189" s="323"/>
      <c r="EY189" s="323"/>
      <c r="EZ189" s="323"/>
      <c r="FA189" s="323"/>
      <c r="FB189" s="323"/>
      <c r="FC189" s="323"/>
      <c r="FD189" s="323"/>
      <c r="FE189" s="323"/>
      <c r="FF189" s="322"/>
      <c r="FG189" s="323"/>
      <c r="FH189" s="323"/>
      <c r="FI189" s="323"/>
      <c r="FJ189" s="323"/>
      <c r="FK189" s="323"/>
      <c r="FL189" s="323"/>
    </row>
    <row r="190" spans="1:168" ht="6" customHeight="1" x14ac:dyDescent="0.25">
      <c r="A190" s="326" t="s">
        <v>546</v>
      </c>
      <c r="C190" s="412"/>
      <c r="D190" s="413"/>
      <c r="E190" s="414"/>
      <c r="F190" s="415"/>
      <c r="G190" s="415"/>
      <c r="H190" s="415"/>
      <c r="I190" s="415"/>
      <c r="J190" s="416"/>
      <c r="K190" s="335"/>
      <c r="L190" s="417"/>
      <c r="M190" s="417"/>
      <c r="N190" s="417"/>
      <c r="O190" s="417"/>
      <c r="Q190" s="320"/>
      <c r="AE190" s="368"/>
      <c r="AF190" s="369"/>
      <c r="AG190" s="370" t="b">
        <f>AG189</f>
        <v>1</v>
      </c>
      <c r="AH190" s="370"/>
      <c r="AI190" s="395"/>
      <c r="AJ190" s="396"/>
      <c r="AK190" s="396"/>
      <c r="AL190" s="397"/>
      <c r="AM190" s="320"/>
      <c r="AN190" s="320"/>
      <c r="AO190" s="320"/>
      <c r="AP190" s="320"/>
      <c r="AQ190" s="320"/>
      <c r="AR190" s="320"/>
      <c r="AS190" s="320"/>
      <c r="AT190" s="398" t="str">
        <f t="shared" si="461"/>
        <v/>
      </c>
      <c r="AU190" s="319" t="str">
        <f t="shared" si="447"/>
        <v/>
      </c>
      <c r="AV190" s="399"/>
      <c r="AW190" s="398" t="str">
        <f>AW189</f>
        <v/>
      </c>
      <c r="AX190" s="399"/>
      <c r="AY190" s="398" t="str">
        <f>AY189</f>
        <v/>
      </c>
      <c r="AZ190" s="399"/>
      <c r="BA190" s="398" t="str">
        <f>BA189</f>
        <v/>
      </c>
      <c r="BB190" s="399"/>
      <c r="BC190" s="398" t="str">
        <f>BC189</f>
        <v/>
      </c>
      <c r="BD190" s="399"/>
      <c r="BE190" s="398" t="str">
        <f>BE189</f>
        <v/>
      </c>
      <c r="BF190" s="399"/>
      <c r="BG190" s="398" t="str">
        <f>BG189</f>
        <v/>
      </c>
      <c r="BH190" s="320"/>
      <c r="BI190" s="323"/>
      <c r="BJ190" s="323"/>
      <c r="BK190" s="323"/>
      <c r="BL190" s="323"/>
      <c r="BM190" s="323"/>
      <c r="BN190" s="323"/>
      <c r="BO190" s="323"/>
      <c r="BP190" s="323"/>
      <c r="BQ190" s="323"/>
      <c r="BR190" s="323"/>
      <c r="BS190" s="323"/>
      <c r="BT190" s="323"/>
      <c r="BU190" s="323"/>
      <c r="BV190" s="323"/>
      <c r="BW190" s="323"/>
      <c r="BX190" s="323"/>
      <c r="BY190" s="323"/>
      <c r="BZ190" s="323"/>
      <c r="CA190" s="323"/>
      <c r="CB190" s="323"/>
      <c r="CC190" s="323"/>
      <c r="CD190" s="323"/>
      <c r="CE190" s="323"/>
      <c r="CF190" s="323"/>
      <c r="CG190" s="323"/>
      <c r="CH190" s="323"/>
      <c r="CI190" s="323"/>
      <c r="CJ190" s="323"/>
      <c r="CK190" s="323"/>
      <c r="CL190" s="323"/>
      <c r="CM190" s="323"/>
      <c r="CN190" s="323"/>
      <c r="CO190" s="323"/>
      <c r="CP190" s="323"/>
      <c r="CQ190" s="323"/>
      <c r="CR190" s="323"/>
      <c r="CS190" s="323"/>
      <c r="CT190" s="323"/>
      <c r="CU190" s="323"/>
      <c r="CV190" s="323"/>
      <c r="CW190" s="323"/>
      <c r="CX190" s="323"/>
      <c r="CY190" s="323"/>
      <c r="CZ190" s="323"/>
      <c r="DA190" s="323"/>
      <c r="DB190" s="323"/>
      <c r="DC190" s="323"/>
      <c r="DD190" s="323"/>
      <c r="DE190" s="323"/>
      <c r="DF190" s="323"/>
      <c r="DG190" s="323"/>
      <c r="DH190" s="323"/>
      <c r="DI190" s="323"/>
      <c r="DJ190" s="323"/>
      <c r="DK190" s="323"/>
      <c r="DL190" s="323"/>
      <c r="DM190" s="323"/>
      <c r="DN190" s="323"/>
      <c r="DO190" s="323"/>
      <c r="DP190" s="323"/>
      <c r="DQ190" s="323"/>
      <c r="DR190" s="323"/>
      <c r="DS190" s="323"/>
      <c r="DT190" s="323"/>
      <c r="DU190" s="323"/>
      <c r="DV190" s="323"/>
      <c r="DW190" s="323"/>
      <c r="DX190" s="323"/>
      <c r="DY190" s="323"/>
      <c r="DZ190" s="323"/>
      <c r="EA190" s="323"/>
      <c r="EB190" s="323"/>
      <c r="EC190" s="323"/>
      <c r="ED190" s="323"/>
      <c r="EE190" s="323"/>
      <c r="EF190" s="323"/>
      <c r="EG190" s="323"/>
      <c r="EH190" s="323"/>
      <c r="EI190" s="323"/>
      <c r="EJ190" s="323"/>
      <c r="EK190" s="323"/>
      <c r="EL190" s="323"/>
      <c r="EM190" s="323"/>
      <c r="EN190" s="323"/>
      <c r="EO190" s="323"/>
      <c r="EP190" s="323"/>
      <c r="EQ190" s="323"/>
      <c r="ER190" s="323"/>
      <c r="ES190" s="323"/>
      <c r="ET190" s="323"/>
      <c r="EU190" s="323"/>
      <c r="EV190" s="323"/>
      <c r="EW190" s="323"/>
      <c r="EX190" s="323"/>
      <c r="EY190" s="323"/>
      <c r="EZ190" s="323"/>
      <c r="FA190" s="323"/>
      <c r="FB190" s="323"/>
      <c r="FC190" s="323"/>
      <c r="FD190" s="323"/>
      <c r="FE190" s="323"/>
      <c r="FF190" s="322"/>
      <c r="FG190" s="323"/>
      <c r="FH190" s="323"/>
      <c r="FI190" s="323"/>
      <c r="FJ190" s="323"/>
      <c r="FK190" s="323"/>
      <c r="FL190" s="323"/>
    </row>
    <row r="191" spans="1:168" ht="6" customHeight="1" x14ac:dyDescent="0.25">
      <c r="A191" s="326" t="s">
        <v>546</v>
      </c>
      <c r="C191" s="389"/>
      <c r="D191" s="325"/>
      <c r="E191" s="390"/>
      <c r="F191" s="362"/>
      <c r="G191" s="418"/>
      <c r="H191" s="419"/>
      <c r="I191" s="340"/>
      <c r="J191" s="392"/>
      <c r="K191" s="340"/>
      <c r="L191" s="393"/>
      <c r="M191" s="393"/>
      <c r="N191" s="393"/>
      <c r="O191" s="393"/>
      <c r="Q191" s="320"/>
      <c r="AE191" s="368"/>
      <c r="AF191" s="369"/>
      <c r="AG191" s="394" t="b">
        <f>AG192</f>
        <v>1</v>
      </c>
      <c r="AH191" s="394"/>
      <c r="AI191" s="395"/>
      <c r="AJ191" s="396"/>
      <c r="AK191" s="396"/>
      <c r="AL191" s="397"/>
      <c r="AM191" s="320"/>
      <c r="AN191" s="320"/>
      <c r="AO191" s="320"/>
      <c r="AP191" s="320"/>
      <c r="AQ191" s="320"/>
      <c r="AR191" s="320"/>
      <c r="AS191" s="320"/>
      <c r="AT191" s="398" t="str">
        <f t="shared" si="461"/>
        <v/>
      </c>
      <c r="AU191" s="319" t="str">
        <f t="shared" si="447"/>
        <v/>
      </c>
      <c r="AV191" s="399"/>
      <c r="AW191" s="398" t="str">
        <f ca="1">AW192</f>
        <v/>
      </c>
      <c r="AX191" s="399"/>
      <c r="AY191" s="398" t="str">
        <f ca="1">AY192</f>
        <v/>
      </c>
      <c r="AZ191" s="399"/>
      <c r="BA191" s="398" t="str">
        <f ca="1">BA192</f>
        <v/>
      </c>
      <c r="BB191" s="399"/>
      <c r="BC191" s="398" t="str">
        <f ca="1">BC192</f>
        <v/>
      </c>
      <c r="BD191" s="399"/>
      <c r="BE191" s="398" t="str">
        <f ca="1">BE192</f>
        <v/>
      </c>
      <c r="BF191" s="399"/>
      <c r="BG191" s="398" t="str">
        <f ca="1">BG192</f>
        <v/>
      </c>
      <c r="BH191" s="320"/>
      <c r="FE191" s="341" t="str">
        <f ca="1">FE192</f>
        <v>Hide</v>
      </c>
      <c r="FF191" s="322"/>
      <c r="FG191" s="323"/>
      <c r="FH191" s="323"/>
      <c r="FI191" s="323"/>
      <c r="FJ191" s="323"/>
      <c r="FK191" s="323"/>
      <c r="FL191" s="323"/>
    </row>
    <row r="192" spans="1:168" ht="26.4" x14ac:dyDescent="0.25">
      <c r="A192" s="326" t="s">
        <v>546</v>
      </c>
      <c r="C192" s="400" t="s">
        <v>558</v>
      </c>
      <c r="D192" s="420" t="str">
        <f>"6." &amp; AI192</f>
        <v>6.44</v>
      </c>
      <c r="E192" s="402" t="s">
        <v>910</v>
      </c>
      <c r="F192" s="422"/>
      <c r="G192" s="423" t="s">
        <v>203</v>
      </c>
      <c r="H192" s="424"/>
      <c r="I192" s="425" t="s">
        <v>216</v>
      </c>
      <c r="J192" s="426"/>
      <c r="K192" s="340"/>
      <c r="L192" s="405"/>
      <c r="M192" s="405"/>
      <c r="N192" s="405"/>
      <c r="O192" s="405"/>
      <c r="Q192" s="320"/>
      <c r="R192" s="406"/>
      <c r="S192" s="406"/>
      <c r="T192" s="406"/>
      <c r="U192" s="406"/>
      <c r="AE192" s="368" t="b">
        <f>IF(F192=CHAR(80),TRUE,FALSE)</f>
        <v>0</v>
      </c>
      <c r="AF192" s="369" t="b">
        <f>IF(H192=CHAR(80),TRUE,FALSE)</f>
        <v>0</v>
      </c>
      <c r="AG192" s="370" t="b">
        <f>IF(OR(C192=CHAR(80),C192="."),TRUE,FALSE)</f>
        <v>1</v>
      </c>
      <c r="AH192" s="407">
        <v>0</v>
      </c>
      <c r="AI192" s="408">
        <v>44</v>
      </c>
      <c r="AJ192" s="409"/>
      <c r="AK192" s="409" t="b">
        <v>1</v>
      </c>
      <c r="AL192" s="410"/>
      <c r="AM192" s="320"/>
      <c r="AN192" s="320"/>
      <c r="AO192" s="320"/>
      <c r="AP192" s="320"/>
      <c r="AQ192" s="320"/>
      <c r="AR192" s="320"/>
      <c r="AS192" s="320"/>
      <c r="AT192" s="398" t="str">
        <f t="shared" si="461"/>
        <v/>
      </c>
      <c r="AU192" s="319" t="str">
        <f t="shared" si="447"/>
        <v>6.44</v>
      </c>
      <c r="AV192" s="411"/>
      <c r="AW192" s="398" t="str">
        <f ca="1">IF(OR(AND(Setup_Flag=1,AV192="",$C192=""),AND(Setup_Flag=1,AV192="Y",$C192="",All_Filters="Yes",$FE192="Hide")),FALSE,"")</f>
        <v/>
      </c>
      <c r="AX192" s="411"/>
      <c r="AY192" s="398" t="str">
        <f ca="1">IF(OR(AND(MR2_Flag=1,AX192="",$C192=""),AND(MR2_Flag=1,AX192="Y",$C192="",All_Filters="Yes",$FE192="Hide")),FALSE,"")</f>
        <v/>
      </c>
      <c r="AZ192" s="411"/>
      <c r="BA192" s="398" t="str">
        <f ca="1">IF(OR(AND(DP_Flag=1,AZ192="",$C192=""),AND(DP_Flag=1,AZ192="Y",$C192="",All_Filters="Yes",$FE192="Hide")),FALSE,"")</f>
        <v/>
      </c>
      <c r="BB192" s="411"/>
      <c r="BC192" s="398" t="str">
        <f ca="1">IF(OR(AND(SS_Flag=1,BB192="",$C192=""),AND(SS_Flag=1,BB192="Y",$C192="",All_Filters="Yes",$FE192="Hide")),FALSE,"")</f>
        <v/>
      </c>
      <c r="BD192" s="411"/>
      <c r="BE192" s="398" t="str">
        <f ca="1">IF(OR(AND(SP_Flag=1,BD192="",$C192=""),AND(SP_Flag=1,BD192="Y",$C192="",All_Filters="Yes",$FE192="Hide")),FALSE,"")</f>
        <v/>
      </c>
      <c r="BF192" s="411"/>
      <c r="BG192" s="398" t="str">
        <f ca="1">IF(OR(AND(FM_Flag=1,BF192="",$C192=""),AND(FM_Flag=1,BF192="Y",$C192="",All_Filters="Yes",$FE192="Hide")),FALSE,"")</f>
        <v/>
      </c>
      <c r="BH192" s="320"/>
      <c r="BI192" s="268"/>
      <c r="BJ192" s="427" t="s">
        <v>675</v>
      </c>
      <c r="BK192" s="427" t="s">
        <v>675</v>
      </c>
      <c r="BL192" s="427" t="s">
        <v>675</v>
      </c>
      <c r="BM192" s="427" t="s">
        <v>675</v>
      </c>
      <c r="BN192" s="427" t="s">
        <v>675</v>
      </c>
      <c r="BO192" s="427" t="s">
        <v>675</v>
      </c>
      <c r="BP192" s="428" t="str">
        <f ca="1">IF(OR(BI$16=0,BR$16&lt;&gt;0),"",IF(OFFSET(BI192,0,BI$16)="Y",1,IF(OFFSET(BI192,0,BI$16)="N",0,"")))</f>
        <v/>
      </c>
      <c r="BQ192" s="337"/>
      <c r="BR192" s="268"/>
      <c r="BS192" s="429" t="e">
        <v>#N/A</v>
      </c>
      <c r="BT192" s="429" t="e">
        <v>#N/A</v>
      </c>
      <c r="BU192" s="429" t="e">
        <v>#N/A</v>
      </c>
      <c r="BV192" s="429" t="e">
        <v>#N/A</v>
      </c>
      <c r="BW192" s="429" t="e">
        <v>#N/A</v>
      </c>
      <c r="BX192" s="429" t="e">
        <v>#N/A</v>
      </c>
      <c r="BY192" s="429" t="e">
        <v>#N/A</v>
      </c>
      <c r="BZ192" s="429" t="e">
        <v>#N/A</v>
      </c>
      <c r="CA192" s="429" t="e">
        <v>#N/A</v>
      </c>
      <c r="CB192" s="429" t="e">
        <v>#N/A</v>
      </c>
      <c r="CC192" s="429" t="e">
        <v>#N/A</v>
      </c>
      <c r="CD192" s="429" t="e">
        <v>#N/A</v>
      </c>
      <c r="CE192" s="429" t="e">
        <v>#N/A</v>
      </c>
      <c r="CF192" s="429" t="e">
        <v>#N/A</v>
      </c>
      <c r="CG192" s="429" t="e">
        <v>#N/A</v>
      </c>
      <c r="CH192" s="429" t="e">
        <v>#N/A</v>
      </c>
      <c r="CI192" s="429" t="e">
        <v>#N/A</v>
      </c>
      <c r="CJ192" s="429" t="e">
        <v>#N/A</v>
      </c>
      <c r="CK192" s="429" t="e">
        <v>#N/A</v>
      </c>
      <c r="CL192" s="428" t="str">
        <f ca="1">IF(BR$16=0,"",IF(OFFSET(BR192,0,BR$16)="Y",1,IF(OFFSET(BR192,0,BR$16)="N",0,"")))</f>
        <v/>
      </c>
      <c r="CM192" s="337"/>
      <c r="CN192" s="268"/>
      <c r="CO192" s="429" t="e">
        <v>#N/A</v>
      </c>
      <c r="CP192" s="429" t="e">
        <v>#N/A</v>
      </c>
      <c r="CQ192" s="429" t="e">
        <v>#N/A</v>
      </c>
      <c r="CR192" s="429" t="e">
        <v>#N/A</v>
      </c>
      <c r="CS192" s="427" t="s">
        <v>675</v>
      </c>
      <c r="CT192" s="428" t="str">
        <f ca="1">IF(OR(CN$16=0,CV$16&lt;&gt;0),"",IF(CV$16=1,0,IF(OFFSET(CN192,0,CN$16)="Y",1,IF(OFFSET(CN192,0,CN$16)="N",0,""))))</f>
        <v/>
      </c>
      <c r="CV192" s="268"/>
      <c r="CW192" s="429" t="e">
        <v>#N/A</v>
      </c>
      <c r="CX192" s="429" t="e">
        <v>#N/A</v>
      </c>
      <c r="CY192" s="429" t="e">
        <v>#N/A</v>
      </c>
      <c r="CZ192" s="429" t="e">
        <v>#N/A</v>
      </c>
      <c r="DA192" s="429" t="e">
        <v>#N/A</v>
      </c>
      <c r="DB192" s="429" t="e">
        <v>#N/A</v>
      </c>
      <c r="DC192" s="429" t="e">
        <v>#N/A</v>
      </c>
      <c r="DD192" s="429" t="e">
        <v>#N/A</v>
      </c>
      <c r="DE192" s="429" t="e">
        <v>#N/A</v>
      </c>
      <c r="DF192" s="428" t="str">
        <f>IF(CV$16=0,"",IF(OR(AND(CW$16=1,CW192="Y"),AND(CX$16=1,CX192="Y"),AND(CY$16=1,CY192="Y"),AND(CZ$16=1,CZ192="Y"),AND(DA$16=1,DA192="Y"),AND(DB$16=1,DB192="Y"),AND(DC$16=1,DC192="Y"),AND(DD$16=1,DD192="Y"),AND(DE$16=1,DE192="Y")),1,IF(OR(AND(CW$16=1,CW192="N"),AND(CX$16=1,CX192="N"),AND(CY$16=1,CY192="N"),AND(CZ$16=1,CZ192="N"),AND(DA$16=1,DA192="N"),AND(DB$16=1,DB192="N"),AND(DC$16=1,DC192="N"),AND(DD$16=1,DD192="N"),AND(DE$16=1,DE192="N")),0,"")))</f>
        <v/>
      </c>
      <c r="DH192" s="268"/>
      <c r="DI192" s="429" t="e">
        <v>#N/A</v>
      </c>
      <c r="DJ192" s="429" t="e">
        <v>#N/A</v>
      </c>
      <c r="DK192" s="428" t="str">
        <f ca="1">IF(DH$16=0,"",IF(OFFSET(DH192,0,DH$16)="Y",1,IF(OFFSET(DH192,0,DH$16)="N",0,"")))</f>
        <v/>
      </c>
      <c r="DM192" s="268"/>
      <c r="DN192" s="429" t="e">
        <v>#N/A</v>
      </c>
      <c r="DO192" s="429" t="e">
        <v>#N/A</v>
      </c>
      <c r="DP192" s="428" t="str">
        <f ca="1">IF(DM$16=0,"",IF(OFFSET(DM192,0,DM$16)="Y",1,IF(OFFSET(DM192,0,DM$16)="N",0,"")))</f>
        <v/>
      </c>
      <c r="DR192" s="268"/>
      <c r="DS192" s="430" t="e">
        <v>#N/A</v>
      </c>
      <c r="DT192" s="431"/>
      <c r="DU192" s="428" t="str">
        <f ca="1">IF(DR$16=0,"",IF(AND(OFFSET(DR192,0,1)="Y",DS$16="Yes"),1,IF(OFFSET(DR192,0,1)="N",1,0)))</f>
        <v/>
      </c>
      <c r="DW192" s="268"/>
      <c r="DX192" s="430" t="e">
        <v>#N/A</v>
      </c>
      <c r="DY192" s="431"/>
      <c r="DZ192" s="428" t="str">
        <f ca="1">IF(DW$16=0,"",IF(AND(OFFSET(DW192,0,1)="Y",DX$16="Yes"),1,IF(OFFSET(DW192,0,1)="N",1,0)))</f>
        <v/>
      </c>
      <c r="EB192" s="268"/>
      <c r="EC192" s="430" t="e">
        <v>#N/A</v>
      </c>
      <c r="ED192" s="431"/>
      <c r="EE192" s="428" t="str">
        <f ca="1">IF(EB$16=0,"",IF(AND(OFFSET(EB192,0,1)="Y",EC$16="Yes"),1,IF(OFFSET(EB192,0,1)="N",1,0)))</f>
        <v/>
      </c>
      <c r="EG192" s="268"/>
      <c r="EH192" s="430" t="e">
        <v>#N/A</v>
      </c>
      <c r="EI192" s="431"/>
      <c r="EJ192" s="428" t="str">
        <f ca="1">IF(EG$16=0,"",IF(AND(OFFSET(EG192,0,1)="Y",EH$16="Yes"),1,IF(OFFSET(EG192,0,1)="N",1,0)))</f>
        <v/>
      </c>
      <c r="EL192" s="268"/>
      <c r="EM192" s="430" t="e">
        <v>#N/A</v>
      </c>
      <c r="EN192" s="431"/>
      <c r="EO192" s="428" t="str">
        <f ca="1">IF(EL$16=0,"",IF(AND(OFFSET(EL192,0,1)="Y",EM$16="Yes"),1,IF(OFFSET(EL192,0,1)="N",1,0)))</f>
        <v/>
      </c>
      <c r="EP192" s="271"/>
      <c r="EQ192" s="516" t="str">
        <f ca="1">BP192</f>
        <v/>
      </c>
      <c r="ER192" s="516" t="str">
        <f t="shared" ref="ER192" ca="1" si="605">CL192</f>
        <v/>
      </c>
      <c r="ES192" s="516" t="str">
        <f t="shared" ref="ES192" ca="1" si="606">CT192</f>
        <v/>
      </c>
      <c r="ET192" s="516" t="str">
        <f t="shared" ref="ET192" si="607">DF192</f>
        <v/>
      </c>
      <c r="EU192" s="516" t="str">
        <f t="shared" ref="EU192" ca="1" si="608">DK192</f>
        <v/>
      </c>
      <c r="EV192" s="516" t="str">
        <f t="shared" ref="EV192" ca="1" si="609">DP192</f>
        <v/>
      </c>
      <c r="EW192" s="516" t="str">
        <f t="shared" ref="EW192" ca="1" si="610">DU192</f>
        <v/>
      </c>
      <c r="EX192" s="516" t="str">
        <f t="shared" ref="EX192" ca="1" si="611">DZ192</f>
        <v/>
      </c>
      <c r="EY192" s="516" t="str">
        <f t="shared" ref="EY192" ca="1" si="612">EE192</f>
        <v/>
      </c>
      <c r="EZ192" s="516" t="str">
        <f t="shared" ref="EZ192" ca="1" si="613">EJ192</f>
        <v/>
      </c>
      <c r="FA192" s="516" t="str">
        <f t="shared" ref="FA192" ca="1" si="614">EO192</f>
        <v/>
      </c>
      <c r="FC192" s="516">
        <f t="shared" ref="FC192" ca="1" si="615">COUNTA(EQ192:FA192)-COUNTBLANK(EQ192:FA192)</f>
        <v>0</v>
      </c>
      <c r="FD192" s="280">
        <f t="shared" ref="FD192" ca="1" si="616">SUM(EQ192:FA192)</f>
        <v>0</v>
      </c>
      <c r="FE192" s="280" t="str">
        <f t="shared" ref="FE192" ca="1" si="617">IF(AND(FC192=FD192,FD192&gt;0),"Show","Hide")</f>
        <v>Hide</v>
      </c>
      <c r="FF192" s="322"/>
      <c r="FG192" s="323"/>
      <c r="FH192" s="323"/>
      <c r="FI192" s="323"/>
      <c r="FJ192" s="323"/>
      <c r="FK192" s="323"/>
      <c r="FL192" s="323"/>
    </row>
    <row r="193" spans="1:168" ht="6" customHeight="1" x14ac:dyDescent="0.25">
      <c r="A193" s="326" t="s">
        <v>546</v>
      </c>
      <c r="C193" s="412"/>
      <c r="D193" s="413"/>
      <c r="E193" s="414"/>
      <c r="F193" s="432"/>
      <c r="G193" s="433"/>
      <c r="H193" s="434"/>
      <c r="I193" s="335"/>
      <c r="J193" s="416"/>
      <c r="K193" s="335"/>
      <c r="L193" s="417"/>
      <c r="M193" s="417"/>
      <c r="N193" s="417"/>
      <c r="O193" s="417"/>
      <c r="Q193" s="320"/>
      <c r="AE193" s="368"/>
      <c r="AF193" s="369"/>
      <c r="AG193" s="370" t="b">
        <f>AG192</f>
        <v>1</v>
      </c>
      <c r="AH193" s="370"/>
      <c r="AI193" s="395"/>
      <c r="AJ193" s="396"/>
      <c r="AK193" s="396"/>
      <c r="AL193" s="397"/>
      <c r="AM193" s="320"/>
      <c r="AN193" s="320"/>
      <c r="AO193" s="320"/>
      <c r="AP193" s="320"/>
      <c r="AQ193" s="320"/>
      <c r="AR193" s="320"/>
      <c r="AS193" s="320"/>
      <c r="AT193" s="398" t="str">
        <f t="shared" si="461"/>
        <v/>
      </c>
      <c r="AU193" s="319" t="str">
        <f t="shared" si="447"/>
        <v/>
      </c>
      <c r="AV193" s="399"/>
      <c r="AW193" s="398" t="str">
        <f ca="1">AW192</f>
        <v/>
      </c>
      <c r="AX193" s="399"/>
      <c r="AY193" s="398" t="str">
        <f ca="1">AY192</f>
        <v/>
      </c>
      <c r="AZ193" s="399"/>
      <c r="BA193" s="398" t="str">
        <f ca="1">BA192</f>
        <v/>
      </c>
      <c r="BB193" s="399"/>
      <c r="BC193" s="398" t="str">
        <f ca="1">BC192</f>
        <v/>
      </c>
      <c r="BD193" s="399"/>
      <c r="BE193" s="398" t="str">
        <f ca="1">BE192</f>
        <v/>
      </c>
      <c r="BF193" s="399"/>
      <c r="BG193" s="398" t="str">
        <f ca="1">BG192</f>
        <v/>
      </c>
      <c r="BH193" s="320"/>
      <c r="FE193" s="341" t="str">
        <f ca="1">FE192</f>
        <v>Hide</v>
      </c>
      <c r="FF193" s="322"/>
      <c r="FG193" s="323"/>
      <c r="FH193" s="323"/>
      <c r="FI193" s="323"/>
      <c r="FJ193" s="323"/>
      <c r="FK193" s="323"/>
      <c r="FL193" s="323"/>
    </row>
    <row r="194" spans="1:168" ht="6" customHeight="1" x14ac:dyDescent="0.25">
      <c r="A194" s="326" t="s">
        <v>546</v>
      </c>
      <c r="C194" s="389"/>
      <c r="D194" s="325"/>
      <c r="E194" s="390"/>
      <c r="F194" s="362"/>
      <c r="G194" s="418"/>
      <c r="H194" s="419"/>
      <c r="I194" s="340"/>
      <c r="J194" s="392"/>
      <c r="K194" s="340"/>
      <c r="L194" s="393"/>
      <c r="M194" s="393"/>
      <c r="N194" s="393"/>
      <c r="O194" s="393"/>
      <c r="Q194" s="320"/>
      <c r="AE194" s="368"/>
      <c r="AF194" s="369"/>
      <c r="AG194" s="394" t="b">
        <f>AG195</f>
        <v>1</v>
      </c>
      <c r="AH194" s="394"/>
      <c r="AI194" s="395"/>
      <c r="AJ194" s="396"/>
      <c r="AK194" s="396"/>
      <c r="AL194" s="397"/>
      <c r="AM194" s="320"/>
      <c r="AN194" s="320"/>
      <c r="AO194" s="320"/>
      <c r="AP194" s="320"/>
      <c r="AQ194" s="320"/>
      <c r="AR194" s="320"/>
      <c r="AS194" s="320"/>
      <c r="AT194" s="398" t="str">
        <f t="shared" si="461"/>
        <v/>
      </c>
      <c r="AU194" s="319" t="str">
        <f t="shared" si="447"/>
        <v/>
      </c>
      <c r="AV194" s="399"/>
      <c r="AW194" s="398" t="str">
        <f ca="1">AW195</f>
        <v/>
      </c>
      <c r="AX194" s="399"/>
      <c r="AY194" s="398" t="str">
        <f ca="1">AY195</f>
        <v/>
      </c>
      <c r="AZ194" s="399"/>
      <c r="BA194" s="398" t="str">
        <f ca="1">BA195</f>
        <v/>
      </c>
      <c r="BB194" s="399"/>
      <c r="BC194" s="398" t="str">
        <f ca="1">BC195</f>
        <v/>
      </c>
      <c r="BD194" s="399"/>
      <c r="BE194" s="398" t="str">
        <f ca="1">BE195</f>
        <v/>
      </c>
      <c r="BF194" s="399"/>
      <c r="BG194" s="398" t="str">
        <f ca="1">BG195</f>
        <v/>
      </c>
      <c r="BH194" s="320"/>
      <c r="FE194" s="341" t="str">
        <f ca="1">FE195</f>
        <v>Hide</v>
      </c>
      <c r="FF194" s="322"/>
      <c r="FG194" s="323"/>
      <c r="FH194" s="323"/>
      <c r="FI194" s="323"/>
      <c r="FJ194" s="323"/>
      <c r="FK194" s="323"/>
      <c r="FL194" s="323"/>
    </row>
    <row r="195" spans="1:168" ht="15" x14ac:dyDescent="0.25">
      <c r="A195" s="326" t="s">
        <v>546</v>
      </c>
      <c r="C195" s="400" t="s">
        <v>558</v>
      </c>
      <c r="D195" s="420" t="str">
        <f>"6." &amp; AI195</f>
        <v>6.45</v>
      </c>
      <c r="E195" s="402" t="s">
        <v>911</v>
      </c>
      <c r="F195" s="422"/>
      <c r="G195" s="423" t="s">
        <v>203</v>
      </c>
      <c r="H195" s="424"/>
      <c r="I195" s="425" t="s">
        <v>216</v>
      </c>
      <c r="J195" s="426"/>
      <c r="K195" s="340"/>
      <c r="L195" s="405"/>
      <c r="M195" s="405"/>
      <c r="N195" s="405"/>
      <c r="O195" s="405"/>
      <c r="Q195" s="320"/>
      <c r="R195" s="406"/>
      <c r="S195" s="406"/>
      <c r="T195" s="406"/>
      <c r="U195" s="406"/>
      <c r="AE195" s="368" t="b">
        <f>IF(F195=CHAR(80),TRUE,FALSE)</f>
        <v>0</v>
      </c>
      <c r="AF195" s="369" t="b">
        <f>IF(H195=CHAR(80),TRUE,FALSE)</f>
        <v>0</v>
      </c>
      <c r="AG195" s="370" t="b">
        <f>IF(OR(C195=CHAR(80),C195="."),TRUE,FALSE)</f>
        <v>1</v>
      </c>
      <c r="AH195" s="407">
        <v>0</v>
      </c>
      <c r="AI195" s="408">
        <v>45</v>
      </c>
      <c r="AJ195" s="409"/>
      <c r="AK195" s="409" t="b">
        <v>1</v>
      </c>
      <c r="AL195" s="410"/>
      <c r="AM195" s="320"/>
      <c r="AN195" s="320"/>
      <c r="AO195" s="320"/>
      <c r="AP195" s="320"/>
      <c r="AQ195" s="320"/>
      <c r="AR195" s="320"/>
      <c r="AS195" s="320"/>
      <c r="AT195" s="398" t="str">
        <f t="shared" si="461"/>
        <v/>
      </c>
      <c r="AU195" s="319" t="str">
        <f t="shared" si="447"/>
        <v>6.45</v>
      </c>
      <c r="AV195" s="411"/>
      <c r="AW195" s="398" t="str">
        <f ca="1">IF(OR(AND(Setup_Flag=1,AV195="",$C195=""),AND(Setup_Flag=1,AV195="Y",$C195="",All_Filters="Yes",$FE195="Hide")),FALSE,"")</f>
        <v/>
      </c>
      <c r="AX195" s="411"/>
      <c r="AY195" s="398" t="str">
        <f ca="1">IF(OR(AND(MR2_Flag=1,AX195="",$C195=""),AND(MR2_Flag=1,AX195="Y",$C195="",All_Filters="Yes",$FE195="Hide")),FALSE,"")</f>
        <v/>
      </c>
      <c r="AZ195" s="411"/>
      <c r="BA195" s="398" t="str">
        <f ca="1">IF(OR(AND(DP_Flag=1,AZ195="",$C195=""),AND(DP_Flag=1,AZ195="Y",$C195="",All_Filters="Yes",$FE195="Hide")),FALSE,"")</f>
        <v/>
      </c>
      <c r="BB195" s="411"/>
      <c r="BC195" s="398" t="str">
        <f ca="1">IF(OR(AND(SS_Flag=1,BB195="",$C195=""),AND(SS_Flag=1,BB195="Y",$C195="",All_Filters="Yes",$FE195="Hide")),FALSE,"")</f>
        <v/>
      </c>
      <c r="BD195" s="411"/>
      <c r="BE195" s="398" t="str">
        <f ca="1">IF(OR(AND(SP_Flag=1,BD195="",$C195=""),AND(SP_Flag=1,BD195="Y",$C195="",All_Filters="Yes",$FE195="Hide")),FALSE,"")</f>
        <v/>
      </c>
      <c r="BF195" s="411"/>
      <c r="BG195" s="398" t="str">
        <f ca="1">IF(OR(AND(FM_Flag=1,BF195="",$C195=""),AND(FM_Flag=1,BF195="Y",$C195="",All_Filters="Yes",$FE195="Hide")),FALSE,"")</f>
        <v/>
      </c>
      <c r="BH195" s="320"/>
      <c r="BI195" s="268"/>
      <c r="BJ195" s="427" t="s">
        <v>675</v>
      </c>
      <c r="BK195" s="427" t="s">
        <v>675</v>
      </c>
      <c r="BL195" s="427" t="s">
        <v>675</v>
      </c>
      <c r="BM195" s="427" t="s">
        <v>675</v>
      </c>
      <c r="BN195" s="427" t="s">
        <v>675</v>
      </c>
      <c r="BO195" s="427" t="s">
        <v>675</v>
      </c>
      <c r="BP195" s="428" t="str">
        <f ca="1">IF(OR(BI$16=0,BR$16&lt;&gt;0),"",IF(OFFSET(BI195,0,BI$16)="Y",1,IF(OFFSET(BI195,0,BI$16)="N",0,"")))</f>
        <v/>
      </c>
      <c r="BQ195" s="337"/>
      <c r="BR195" s="268"/>
      <c r="BS195" s="429" t="e">
        <v>#N/A</v>
      </c>
      <c r="BT195" s="429" t="e">
        <v>#N/A</v>
      </c>
      <c r="BU195" s="429" t="e">
        <v>#N/A</v>
      </c>
      <c r="BV195" s="429" t="e">
        <v>#N/A</v>
      </c>
      <c r="BW195" s="429" t="e">
        <v>#N/A</v>
      </c>
      <c r="BX195" s="429" t="e">
        <v>#N/A</v>
      </c>
      <c r="BY195" s="429" t="e">
        <v>#N/A</v>
      </c>
      <c r="BZ195" s="429" t="e">
        <v>#N/A</v>
      </c>
      <c r="CA195" s="429" t="e">
        <v>#N/A</v>
      </c>
      <c r="CB195" s="429" t="e">
        <v>#N/A</v>
      </c>
      <c r="CC195" s="429" t="e">
        <v>#N/A</v>
      </c>
      <c r="CD195" s="429" t="e">
        <v>#N/A</v>
      </c>
      <c r="CE195" s="429" t="e">
        <v>#N/A</v>
      </c>
      <c r="CF195" s="429" t="e">
        <v>#N/A</v>
      </c>
      <c r="CG195" s="429" t="e">
        <v>#N/A</v>
      </c>
      <c r="CH195" s="429" t="e">
        <v>#N/A</v>
      </c>
      <c r="CI195" s="429" t="e">
        <v>#N/A</v>
      </c>
      <c r="CJ195" s="429" t="e">
        <v>#N/A</v>
      </c>
      <c r="CK195" s="429" t="e">
        <v>#N/A</v>
      </c>
      <c r="CL195" s="428" t="str">
        <f ca="1">IF(BR$16=0,"",IF(OFFSET(BR195,0,BR$16)="Y",1,IF(OFFSET(BR195,0,BR$16)="N",0,"")))</f>
        <v/>
      </c>
      <c r="CM195" s="337"/>
      <c r="CN195" s="268"/>
      <c r="CO195" s="429" t="e">
        <v>#N/A</v>
      </c>
      <c r="CP195" s="429" t="e">
        <v>#N/A</v>
      </c>
      <c r="CQ195" s="429" t="e">
        <v>#N/A</v>
      </c>
      <c r="CR195" s="429" t="e">
        <v>#N/A</v>
      </c>
      <c r="CS195" s="427" t="s">
        <v>675</v>
      </c>
      <c r="CT195" s="428" t="str">
        <f ca="1">IF(OR(CN$16=0,CV$16&lt;&gt;0),"",IF(CV$16=1,0,IF(OFFSET(CN195,0,CN$16)="Y",1,IF(OFFSET(CN195,0,CN$16)="N",0,""))))</f>
        <v/>
      </c>
      <c r="CV195" s="268"/>
      <c r="CW195" s="429" t="e">
        <v>#N/A</v>
      </c>
      <c r="CX195" s="429" t="e">
        <v>#N/A</v>
      </c>
      <c r="CY195" s="429" t="e">
        <v>#N/A</v>
      </c>
      <c r="CZ195" s="429" t="e">
        <v>#N/A</v>
      </c>
      <c r="DA195" s="429" t="e">
        <v>#N/A</v>
      </c>
      <c r="DB195" s="429" t="e">
        <v>#N/A</v>
      </c>
      <c r="DC195" s="429" t="e">
        <v>#N/A</v>
      </c>
      <c r="DD195" s="429" t="e">
        <v>#N/A</v>
      </c>
      <c r="DE195" s="429" t="e">
        <v>#N/A</v>
      </c>
      <c r="DF195" s="428" t="str">
        <f>IF(CV$16=0,"",IF(OR(AND(CW$16=1,CW195="Y"),AND(CX$16=1,CX195="Y"),AND(CY$16=1,CY195="Y"),AND(CZ$16=1,CZ195="Y"),AND(DA$16=1,DA195="Y"),AND(DB$16=1,DB195="Y"),AND(DC$16=1,DC195="Y"),AND(DD$16=1,DD195="Y"),AND(DE$16=1,DE195="Y")),1,IF(OR(AND(CW$16=1,CW195="N"),AND(CX$16=1,CX195="N"),AND(CY$16=1,CY195="N"),AND(CZ$16=1,CZ195="N"),AND(DA$16=1,DA195="N"),AND(DB$16=1,DB195="N"),AND(DC$16=1,DC195="N"),AND(DD$16=1,DD195="N"),AND(DE$16=1,DE195="N")),0,"")))</f>
        <v/>
      </c>
      <c r="DH195" s="268"/>
      <c r="DI195" s="429" t="e">
        <v>#N/A</v>
      </c>
      <c r="DJ195" s="429" t="e">
        <v>#N/A</v>
      </c>
      <c r="DK195" s="428" t="str">
        <f ca="1">IF(DH$16=0,"",IF(OFFSET(DH195,0,DH$16)="Y",1,IF(OFFSET(DH195,0,DH$16)="N",0,"")))</f>
        <v/>
      </c>
      <c r="DM195" s="268"/>
      <c r="DN195" s="429" t="e">
        <v>#N/A</v>
      </c>
      <c r="DO195" s="429" t="e">
        <v>#N/A</v>
      </c>
      <c r="DP195" s="428" t="str">
        <f ca="1">IF(DM$16=0,"",IF(OFFSET(DM195,0,DM$16)="Y",1,IF(OFFSET(DM195,0,DM$16)="N",0,"")))</f>
        <v/>
      </c>
      <c r="DR195" s="268"/>
      <c r="DS195" s="430" t="e">
        <v>#N/A</v>
      </c>
      <c r="DT195" s="431"/>
      <c r="DU195" s="428" t="str">
        <f ca="1">IF(DR$16=0,"",IF(AND(OFFSET(DR195,0,1)="Y",DS$16="Yes"),1,IF(OFFSET(DR195,0,1)="N",1,0)))</f>
        <v/>
      </c>
      <c r="DW195" s="268"/>
      <c r="DX195" s="430" t="e">
        <v>#N/A</v>
      </c>
      <c r="DY195" s="431"/>
      <c r="DZ195" s="428" t="str">
        <f ca="1">IF(DW$16=0,"",IF(AND(OFFSET(DW195,0,1)="Y",DX$16="Yes"),1,IF(OFFSET(DW195,0,1)="N",1,0)))</f>
        <v/>
      </c>
      <c r="EB195" s="268"/>
      <c r="EC195" s="430" t="e">
        <v>#N/A</v>
      </c>
      <c r="ED195" s="431"/>
      <c r="EE195" s="428" t="str">
        <f ca="1">IF(EB$16=0,"",IF(AND(OFFSET(EB195,0,1)="Y",EC$16="Yes"),1,IF(OFFSET(EB195,0,1)="N",1,0)))</f>
        <v/>
      </c>
      <c r="EG195" s="268"/>
      <c r="EH195" s="430" t="e">
        <v>#N/A</v>
      </c>
      <c r="EI195" s="431"/>
      <c r="EJ195" s="428" t="str">
        <f ca="1">IF(EG$16=0,"",IF(AND(OFFSET(EG195,0,1)="Y",EH$16="Yes"),1,IF(OFFSET(EG195,0,1)="N",1,0)))</f>
        <v/>
      </c>
      <c r="EL195" s="268"/>
      <c r="EM195" s="430" t="e">
        <v>#N/A</v>
      </c>
      <c r="EN195" s="431"/>
      <c r="EO195" s="428" t="str">
        <f ca="1">IF(EL$16=0,"",IF(AND(OFFSET(EL195,0,1)="Y",EM$16="Yes"),1,IF(OFFSET(EL195,0,1)="N",1,0)))</f>
        <v/>
      </c>
      <c r="EP195" s="271"/>
      <c r="EQ195" s="516" t="str">
        <f ca="1">BP195</f>
        <v/>
      </c>
      <c r="ER195" s="516" t="str">
        <f t="shared" ref="ER195" ca="1" si="618">CL195</f>
        <v/>
      </c>
      <c r="ES195" s="516" t="str">
        <f t="shared" ref="ES195" ca="1" si="619">CT195</f>
        <v/>
      </c>
      <c r="ET195" s="516" t="str">
        <f t="shared" ref="ET195" si="620">DF195</f>
        <v/>
      </c>
      <c r="EU195" s="516" t="str">
        <f t="shared" ref="EU195" ca="1" si="621">DK195</f>
        <v/>
      </c>
      <c r="EV195" s="516" t="str">
        <f t="shared" ref="EV195" ca="1" si="622">DP195</f>
        <v/>
      </c>
      <c r="EW195" s="516" t="str">
        <f t="shared" ref="EW195" ca="1" si="623">DU195</f>
        <v/>
      </c>
      <c r="EX195" s="516" t="str">
        <f t="shared" ref="EX195" ca="1" si="624">DZ195</f>
        <v/>
      </c>
      <c r="EY195" s="516" t="str">
        <f t="shared" ref="EY195" ca="1" si="625">EE195</f>
        <v/>
      </c>
      <c r="EZ195" s="516" t="str">
        <f t="shared" ref="EZ195" ca="1" si="626">EJ195</f>
        <v/>
      </c>
      <c r="FA195" s="516" t="str">
        <f t="shared" ref="FA195" ca="1" si="627">EO195</f>
        <v/>
      </c>
      <c r="FC195" s="516">
        <f t="shared" ref="FC195" ca="1" si="628">COUNTA(EQ195:FA195)-COUNTBLANK(EQ195:FA195)</f>
        <v>0</v>
      </c>
      <c r="FD195" s="280">
        <f t="shared" ref="FD195" ca="1" si="629">SUM(EQ195:FA195)</f>
        <v>0</v>
      </c>
      <c r="FE195" s="280" t="str">
        <f t="shared" ref="FE195" ca="1" si="630">IF(AND(FC195=FD195,FD195&gt;0),"Show","Hide")</f>
        <v>Hide</v>
      </c>
      <c r="FF195" s="322"/>
      <c r="FG195" s="323"/>
      <c r="FH195" s="323"/>
      <c r="FI195" s="323"/>
      <c r="FJ195" s="323"/>
      <c r="FK195" s="323"/>
      <c r="FL195" s="323"/>
    </row>
    <row r="196" spans="1:168" ht="6" customHeight="1" x14ac:dyDescent="0.25">
      <c r="A196" s="326" t="s">
        <v>546</v>
      </c>
      <c r="C196" s="412"/>
      <c r="D196" s="413"/>
      <c r="E196" s="414"/>
      <c r="F196" s="432"/>
      <c r="G196" s="433"/>
      <c r="H196" s="434"/>
      <c r="I196" s="335"/>
      <c r="J196" s="416"/>
      <c r="K196" s="335"/>
      <c r="L196" s="417"/>
      <c r="M196" s="417"/>
      <c r="N196" s="417"/>
      <c r="O196" s="417"/>
      <c r="Q196" s="320"/>
      <c r="AE196" s="368"/>
      <c r="AF196" s="369"/>
      <c r="AG196" s="370" t="b">
        <f>AG195</f>
        <v>1</v>
      </c>
      <c r="AH196" s="370"/>
      <c r="AI196" s="395"/>
      <c r="AJ196" s="396"/>
      <c r="AK196" s="396"/>
      <c r="AL196" s="397"/>
      <c r="AM196" s="320"/>
      <c r="AN196" s="320"/>
      <c r="AO196" s="320"/>
      <c r="AP196" s="320"/>
      <c r="AQ196" s="320"/>
      <c r="AR196" s="320"/>
      <c r="AS196" s="320"/>
      <c r="AT196" s="398" t="str">
        <f t="shared" si="461"/>
        <v/>
      </c>
      <c r="AU196" s="319" t="str">
        <f t="shared" si="447"/>
        <v/>
      </c>
      <c r="AV196" s="399"/>
      <c r="AW196" s="398" t="str">
        <f ca="1">AW195</f>
        <v/>
      </c>
      <c r="AX196" s="399"/>
      <c r="AY196" s="398" t="str">
        <f ca="1">AY195</f>
        <v/>
      </c>
      <c r="AZ196" s="399"/>
      <c r="BA196" s="398" t="str">
        <f ca="1">BA195</f>
        <v/>
      </c>
      <c r="BB196" s="399"/>
      <c r="BC196" s="398" t="str">
        <f ca="1">BC195</f>
        <v/>
      </c>
      <c r="BD196" s="399"/>
      <c r="BE196" s="398" t="str">
        <f ca="1">BE195</f>
        <v/>
      </c>
      <c r="BF196" s="399"/>
      <c r="BG196" s="398" t="str">
        <f ca="1">BG195</f>
        <v/>
      </c>
      <c r="BH196" s="320"/>
      <c r="FE196" s="341" t="str">
        <f ca="1">FE195</f>
        <v>Hide</v>
      </c>
      <c r="FF196" s="322"/>
      <c r="FG196" s="323"/>
      <c r="FH196" s="323"/>
      <c r="FI196" s="323"/>
      <c r="FJ196" s="323"/>
      <c r="FK196" s="323"/>
      <c r="FL196" s="323"/>
    </row>
    <row r="197" spans="1:168" ht="6" customHeight="1" x14ac:dyDescent="0.25">
      <c r="A197" s="326" t="s">
        <v>546</v>
      </c>
      <c r="C197" s="389"/>
      <c r="D197" s="325"/>
      <c r="E197" s="390"/>
      <c r="F197" s="391"/>
      <c r="G197" s="391"/>
      <c r="H197" s="391"/>
      <c r="I197" s="391"/>
      <c r="J197" s="392"/>
      <c r="K197" s="340"/>
      <c r="L197" s="393"/>
      <c r="M197" s="393"/>
      <c r="N197" s="393"/>
      <c r="O197" s="393"/>
      <c r="Q197" s="320"/>
      <c r="AE197" s="368"/>
      <c r="AF197" s="369"/>
      <c r="AG197" s="394" t="b">
        <f>AG198</f>
        <v>1</v>
      </c>
      <c r="AH197" s="394"/>
      <c r="AI197" s="395"/>
      <c r="AJ197" s="396"/>
      <c r="AK197" s="396"/>
      <c r="AL197" s="397"/>
      <c r="AM197" s="320"/>
      <c r="AN197" s="320"/>
      <c r="AO197" s="320"/>
      <c r="AP197" s="320"/>
      <c r="AQ197" s="320"/>
      <c r="AR197" s="320"/>
      <c r="AS197" s="320"/>
      <c r="AT197" s="398" t="str">
        <f t="shared" si="461"/>
        <v/>
      </c>
      <c r="AU197" s="319" t="str">
        <f t="shared" si="447"/>
        <v/>
      </c>
      <c r="AV197" s="399"/>
      <c r="AW197" s="398" t="str">
        <f>AW198</f>
        <v/>
      </c>
      <c r="AX197" s="399"/>
      <c r="AY197" s="398" t="str">
        <f>AY198</f>
        <v/>
      </c>
      <c r="AZ197" s="399"/>
      <c r="BA197" s="398" t="str">
        <f>BA198</f>
        <v/>
      </c>
      <c r="BB197" s="399"/>
      <c r="BC197" s="398" t="str">
        <f>BC198</f>
        <v/>
      </c>
      <c r="BD197" s="399"/>
      <c r="BE197" s="398" t="str">
        <f>BE198</f>
        <v/>
      </c>
      <c r="BF197" s="399"/>
      <c r="BG197" s="398" t="str">
        <f>BG198</f>
        <v/>
      </c>
      <c r="BH197" s="320"/>
      <c r="BI197" s="323"/>
      <c r="BJ197" s="323"/>
      <c r="BK197" s="323"/>
      <c r="BL197" s="323"/>
      <c r="BM197" s="323"/>
      <c r="BN197" s="323"/>
      <c r="BO197" s="323"/>
      <c r="BP197" s="323"/>
      <c r="BQ197" s="323"/>
      <c r="BR197" s="323"/>
      <c r="BS197" s="323"/>
      <c r="BT197" s="323"/>
      <c r="BU197" s="323"/>
      <c r="BV197" s="323"/>
      <c r="BW197" s="323"/>
      <c r="BX197" s="323"/>
      <c r="BY197" s="323"/>
      <c r="BZ197" s="323"/>
      <c r="CA197" s="323"/>
      <c r="CB197" s="323"/>
      <c r="CC197" s="323"/>
      <c r="CD197" s="323"/>
      <c r="CE197" s="323"/>
      <c r="CF197" s="323"/>
      <c r="CG197" s="323"/>
      <c r="CH197" s="323"/>
      <c r="CI197" s="323"/>
      <c r="CJ197" s="323"/>
      <c r="CK197" s="323"/>
      <c r="CL197" s="323"/>
      <c r="CM197" s="323"/>
      <c r="CN197" s="323"/>
      <c r="CO197" s="323"/>
      <c r="CP197" s="323"/>
      <c r="CQ197" s="323"/>
      <c r="CR197" s="323"/>
      <c r="CS197" s="323"/>
      <c r="CT197" s="323"/>
      <c r="CU197" s="323"/>
      <c r="CV197" s="323"/>
      <c r="CW197" s="323"/>
      <c r="CX197" s="323"/>
      <c r="CY197" s="323"/>
      <c r="CZ197" s="323"/>
      <c r="DA197" s="323"/>
      <c r="DB197" s="323"/>
      <c r="DC197" s="323"/>
      <c r="DD197" s="323"/>
      <c r="DE197" s="323"/>
      <c r="DF197" s="323"/>
      <c r="DG197" s="323"/>
      <c r="DH197" s="323"/>
      <c r="DI197" s="323"/>
      <c r="DJ197" s="323"/>
      <c r="DK197" s="323"/>
      <c r="DL197" s="323"/>
      <c r="DM197" s="323"/>
      <c r="DN197" s="323"/>
      <c r="DO197" s="323"/>
      <c r="DP197" s="323"/>
      <c r="DQ197" s="323"/>
      <c r="DR197" s="323"/>
      <c r="DS197" s="323"/>
      <c r="DT197" s="323"/>
      <c r="DU197" s="323"/>
      <c r="DV197" s="323"/>
      <c r="DW197" s="323"/>
      <c r="DX197" s="323"/>
      <c r="DY197" s="323"/>
      <c r="DZ197" s="323"/>
      <c r="EA197" s="323"/>
      <c r="EB197" s="323"/>
      <c r="EC197" s="323"/>
      <c r="ED197" s="323"/>
      <c r="EE197" s="323"/>
      <c r="EF197" s="323"/>
      <c r="EG197" s="323"/>
      <c r="EH197" s="323"/>
      <c r="EI197" s="323"/>
      <c r="EJ197" s="323"/>
      <c r="EK197" s="323"/>
      <c r="EL197" s="323"/>
      <c r="EM197" s="323"/>
      <c r="EN197" s="323"/>
      <c r="EO197" s="323"/>
      <c r="EP197" s="323"/>
      <c r="EQ197" s="323"/>
      <c r="ER197" s="323"/>
      <c r="ES197" s="323"/>
      <c r="ET197" s="323"/>
      <c r="EU197" s="323"/>
      <c r="EV197" s="323"/>
      <c r="EW197" s="323"/>
      <c r="EX197" s="323"/>
      <c r="EY197" s="323"/>
      <c r="EZ197" s="323"/>
      <c r="FA197" s="323"/>
      <c r="FB197" s="323"/>
      <c r="FC197" s="323"/>
      <c r="FD197" s="323"/>
      <c r="FE197" s="323"/>
      <c r="FF197" s="322"/>
      <c r="FG197" s="323"/>
      <c r="FH197" s="323"/>
      <c r="FI197" s="323"/>
      <c r="FJ197" s="323"/>
      <c r="FK197" s="323"/>
      <c r="FL197" s="323"/>
    </row>
    <row r="198" spans="1:168" ht="15" x14ac:dyDescent="0.25">
      <c r="A198" s="326" t="s">
        <v>546</v>
      </c>
      <c r="C198" s="400" t="s">
        <v>558</v>
      </c>
      <c r="D198" s="401" t="s">
        <v>912</v>
      </c>
      <c r="E198" s="402"/>
      <c r="F198" s="403"/>
      <c r="G198" s="403"/>
      <c r="H198" s="403"/>
      <c r="I198" s="403"/>
      <c r="J198" s="404"/>
      <c r="K198" s="340"/>
      <c r="L198" s="405"/>
      <c r="M198" s="405"/>
      <c r="N198" s="405"/>
      <c r="O198" s="405"/>
      <c r="Q198" s="320"/>
      <c r="R198" s="406"/>
      <c r="S198" s="406"/>
      <c r="T198" s="406"/>
      <c r="U198" s="406"/>
      <c r="AE198" s="368" t="b">
        <f>IF(F198=CHAR(80),TRUE,FALSE)</f>
        <v>0</v>
      </c>
      <c r="AF198" s="369" t="b">
        <f>IF(H198=CHAR(80),TRUE,FALSE)</f>
        <v>0</v>
      </c>
      <c r="AG198" s="370" t="b">
        <f>IF(OR(C198=CHAR(80),C198="."),TRUE,FALSE)</f>
        <v>1</v>
      </c>
      <c r="AH198" s="407">
        <v>3</v>
      </c>
      <c r="AI198" s="408" t="s">
        <v>711</v>
      </c>
      <c r="AJ198" s="409" t="b">
        <v>1</v>
      </c>
      <c r="AK198" s="409" t="b">
        <v>1</v>
      </c>
      <c r="AL198" s="410"/>
      <c r="AM198" s="320"/>
      <c r="AN198" s="320"/>
      <c r="AO198" s="320"/>
      <c r="AP198" s="320"/>
      <c r="AQ198" s="320"/>
      <c r="AR198" s="320"/>
      <c r="AS198" s="320"/>
      <c r="AT198" s="398" t="str">
        <f t="shared" si="461"/>
        <v/>
      </c>
      <c r="AU198" s="319" t="str">
        <f t="shared" si="447"/>
        <v>PROJECT ORGANIZATION</v>
      </c>
      <c r="AV198" s="411"/>
      <c r="AW198" s="398" t="str">
        <f>IF(OR(AND(Setup_Flag=1,AV198="",$C198=""),AND(Setup_Flag=1,AV198="Y",$C198="",All_Filters="Yes",$FE198="Hide")),FALSE,"")</f>
        <v/>
      </c>
      <c r="AX198" s="411"/>
      <c r="AY198" s="398" t="str">
        <f>IF(OR(AND(MR2_Flag=1,AX198="",$C198=""),AND(MR2_Flag=1,AX198="Y",$C198="",All_Filters="Yes",$FE198="Hide")),FALSE,"")</f>
        <v/>
      </c>
      <c r="AZ198" s="411"/>
      <c r="BA198" s="398" t="str">
        <f>IF(OR(AND(DP_Flag=1,AZ198="",$C198=""),AND(DP_Flag=1,AZ198="Y",$C198="",All_Filters="Yes",$FE198="Hide")),FALSE,"")</f>
        <v/>
      </c>
      <c r="BB198" s="411"/>
      <c r="BC198" s="398" t="str">
        <f>IF(OR(AND(SS_Flag=1,BB198="",$C198=""),AND(SS_Flag=1,BB198="Y",$C198="",All_Filters="Yes",$FE198="Hide")),FALSE,"")</f>
        <v/>
      </c>
      <c r="BD198" s="411"/>
      <c r="BE198" s="398" t="str">
        <f>IF(OR(AND(SP_Flag=1,BD198="",$C198=""),AND(SP_Flag=1,BD198="Y",$C198="",All_Filters="Yes",$FE198="Hide")),FALSE,"")</f>
        <v/>
      </c>
      <c r="BF198" s="411"/>
      <c r="BG198" s="398" t="str">
        <f>IF(OR(AND(FM_Flag=1,BF198="",$C198=""),AND(FM_Flag=1,BF198="Y",$C198="",All_Filters="Yes",$FE198="Hide")),FALSE,"")</f>
        <v/>
      </c>
      <c r="BH198" s="320"/>
      <c r="BI198" s="323"/>
      <c r="BJ198" s="323"/>
      <c r="BK198" s="323"/>
      <c r="BL198" s="323"/>
      <c r="BM198" s="323"/>
      <c r="BN198" s="323"/>
      <c r="BO198" s="323"/>
      <c r="BP198" s="323"/>
      <c r="BQ198" s="323"/>
      <c r="BR198" s="323"/>
      <c r="BS198" s="323"/>
      <c r="BT198" s="323"/>
      <c r="BU198" s="323"/>
      <c r="BV198" s="323"/>
      <c r="BW198" s="323"/>
      <c r="BX198" s="323"/>
      <c r="BY198" s="323"/>
      <c r="BZ198" s="323"/>
      <c r="CA198" s="323"/>
      <c r="CB198" s="323"/>
      <c r="CC198" s="323"/>
      <c r="CD198" s="323"/>
      <c r="CE198" s="323"/>
      <c r="CF198" s="323"/>
      <c r="CG198" s="323"/>
      <c r="CH198" s="323"/>
      <c r="CI198" s="323"/>
      <c r="CJ198" s="323"/>
      <c r="CK198" s="323"/>
      <c r="CL198" s="323"/>
      <c r="CM198" s="323"/>
      <c r="CN198" s="323"/>
      <c r="CO198" s="323"/>
      <c r="CP198" s="323"/>
      <c r="CQ198" s="323"/>
      <c r="CR198" s="323"/>
      <c r="CS198" s="323"/>
      <c r="CT198" s="323"/>
      <c r="CU198" s="323"/>
      <c r="CV198" s="323"/>
      <c r="CW198" s="323"/>
      <c r="CX198" s="323"/>
      <c r="CY198" s="323"/>
      <c r="CZ198" s="323"/>
      <c r="DA198" s="323"/>
      <c r="DB198" s="323"/>
      <c r="DC198" s="323"/>
      <c r="DD198" s="323"/>
      <c r="DE198" s="323"/>
      <c r="DF198" s="323"/>
      <c r="DG198" s="323"/>
      <c r="DH198" s="323"/>
      <c r="DI198" s="323"/>
      <c r="DJ198" s="323"/>
      <c r="DK198" s="323"/>
      <c r="DL198" s="323"/>
      <c r="DM198" s="323"/>
      <c r="DN198" s="323"/>
      <c r="DO198" s="323"/>
      <c r="DP198" s="323"/>
      <c r="DQ198" s="323"/>
      <c r="DR198" s="323"/>
      <c r="DS198" s="323"/>
      <c r="DT198" s="323"/>
      <c r="DU198" s="323"/>
      <c r="DV198" s="323"/>
      <c r="DW198" s="323"/>
      <c r="DX198" s="323"/>
      <c r="DY198" s="323"/>
      <c r="DZ198" s="323"/>
      <c r="EA198" s="323"/>
      <c r="EB198" s="323"/>
      <c r="EC198" s="323"/>
      <c r="ED198" s="323"/>
      <c r="EE198" s="323"/>
      <c r="EF198" s="323"/>
      <c r="EG198" s="323"/>
      <c r="EH198" s="323"/>
      <c r="EI198" s="323"/>
      <c r="EJ198" s="323"/>
      <c r="EK198" s="323"/>
      <c r="EL198" s="323"/>
      <c r="EM198" s="323"/>
      <c r="EN198" s="323"/>
      <c r="EO198" s="323"/>
      <c r="EP198" s="323"/>
      <c r="EQ198" s="323"/>
      <c r="ER198" s="323"/>
      <c r="ES198" s="323"/>
      <c r="ET198" s="323"/>
      <c r="EU198" s="323"/>
      <c r="EV198" s="323"/>
      <c r="EW198" s="323"/>
      <c r="EX198" s="323"/>
      <c r="EY198" s="323"/>
      <c r="EZ198" s="323"/>
      <c r="FA198" s="323"/>
      <c r="FB198" s="323"/>
      <c r="FC198" s="323"/>
      <c r="FD198" s="323"/>
      <c r="FE198" s="323"/>
      <c r="FF198" s="322"/>
      <c r="FG198" s="323"/>
      <c r="FH198" s="323"/>
      <c r="FI198" s="323"/>
      <c r="FJ198" s="323"/>
      <c r="FK198" s="323"/>
      <c r="FL198" s="323"/>
    </row>
    <row r="199" spans="1:168" ht="6" customHeight="1" x14ac:dyDescent="0.25">
      <c r="A199" s="326" t="s">
        <v>546</v>
      </c>
      <c r="C199" s="412"/>
      <c r="D199" s="413"/>
      <c r="E199" s="414"/>
      <c r="F199" s="415"/>
      <c r="G199" s="415"/>
      <c r="H199" s="415"/>
      <c r="I199" s="415"/>
      <c r="J199" s="416"/>
      <c r="K199" s="335"/>
      <c r="L199" s="417"/>
      <c r="M199" s="417"/>
      <c r="N199" s="417"/>
      <c r="O199" s="417"/>
      <c r="Q199" s="320"/>
      <c r="AE199" s="368"/>
      <c r="AF199" s="369"/>
      <c r="AG199" s="370" t="b">
        <f>AG198</f>
        <v>1</v>
      </c>
      <c r="AH199" s="370"/>
      <c r="AI199" s="395"/>
      <c r="AJ199" s="396"/>
      <c r="AK199" s="396"/>
      <c r="AL199" s="397"/>
      <c r="AM199" s="320"/>
      <c r="AN199" s="320"/>
      <c r="AO199" s="320"/>
      <c r="AP199" s="320"/>
      <c r="AQ199" s="320"/>
      <c r="AR199" s="320"/>
      <c r="AS199" s="320"/>
      <c r="AT199" s="398" t="str">
        <f t="shared" si="461"/>
        <v/>
      </c>
      <c r="AU199" s="319" t="str">
        <f t="shared" si="447"/>
        <v/>
      </c>
      <c r="AV199" s="399"/>
      <c r="AW199" s="398" t="str">
        <f>AW198</f>
        <v/>
      </c>
      <c r="AX199" s="399"/>
      <c r="AY199" s="398" t="str">
        <f>AY198</f>
        <v/>
      </c>
      <c r="AZ199" s="399"/>
      <c r="BA199" s="398" t="str">
        <f>BA198</f>
        <v/>
      </c>
      <c r="BB199" s="399"/>
      <c r="BC199" s="398" t="str">
        <f>BC198</f>
        <v/>
      </c>
      <c r="BD199" s="399"/>
      <c r="BE199" s="398" t="str">
        <f>BE198</f>
        <v/>
      </c>
      <c r="BF199" s="399"/>
      <c r="BG199" s="398" t="str">
        <f>BG198</f>
        <v/>
      </c>
      <c r="BH199" s="320"/>
      <c r="BI199" s="323"/>
      <c r="BJ199" s="323"/>
      <c r="BK199" s="323"/>
      <c r="BL199" s="323"/>
      <c r="BM199" s="323"/>
      <c r="BN199" s="323"/>
      <c r="BO199" s="323"/>
      <c r="BP199" s="323"/>
      <c r="BQ199" s="323"/>
      <c r="BR199" s="323"/>
      <c r="BS199" s="323"/>
      <c r="BT199" s="323"/>
      <c r="BU199" s="323"/>
      <c r="BV199" s="323"/>
      <c r="BW199" s="323"/>
      <c r="BX199" s="323"/>
      <c r="BY199" s="323"/>
      <c r="BZ199" s="323"/>
      <c r="CA199" s="323"/>
      <c r="CB199" s="323"/>
      <c r="CC199" s="323"/>
      <c r="CD199" s="323"/>
      <c r="CE199" s="323"/>
      <c r="CF199" s="323"/>
      <c r="CG199" s="323"/>
      <c r="CH199" s="323"/>
      <c r="CI199" s="323"/>
      <c r="CJ199" s="323"/>
      <c r="CK199" s="323"/>
      <c r="CL199" s="323"/>
      <c r="CM199" s="323"/>
      <c r="CN199" s="323"/>
      <c r="CO199" s="323"/>
      <c r="CP199" s="323"/>
      <c r="CQ199" s="323"/>
      <c r="CR199" s="323"/>
      <c r="CS199" s="323"/>
      <c r="CT199" s="323"/>
      <c r="CU199" s="323"/>
      <c r="CV199" s="323"/>
      <c r="CW199" s="323"/>
      <c r="CX199" s="323"/>
      <c r="CY199" s="323"/>
      <c r="CZ199" s="323"/>
      <c r="DA199" s="323"/>
      <c r="DB199" s="323"/>
      <c r="DC199" s="323"/>
      <c r="DD199" s="323"/>
      <c r="DE199" s="323"/>
      <c r="DF199" s="323"/>
      <c r="DG199" s="323"/>
      <c r="DH199" s="323"/>
      <c r="DI199" s="323"/>
      <c r="DJ199" s="323"/>
      <c r="DK199" s="323"/>
      <c r="DL199" s="323"/>
      <c r="DM199" s="323"/>
      <c r="DN199" s="323"/>
      <c r="DO199" s="323"/>
      <c r="DP199" s="323"/>
      <c r="DQ199" s="323"/>
      <c r="DR199" s="323"/>
      <c r="DS199" s="323"/>
      <c r="DT199" s="323"/>
      <c r="DU199" s="323"/>
      <c r="DV199" s="323"/>
      <c r="DW199" s="323"/>
      <c r="DX199" s="323"/>
      <c r="DY199" s="323"/>
      <c r="DZ199" s="323"/>
      <c r="EA199" s="323"/>
      <c r="EB199" s="323"/>
      <c r="EC199" s="323"/>
      <c r="ED199" s="323"/>
      <c r="EE199" s="323"/>
      <c r="EF199" s="323"/>
      <c r="EG199" s="323"/>
      <c r="EH199" s="323"/>
      <c r="EI199" s="323"/>
      <c r="EJ199" s="323"/>
      <c r="EK199" s="323"/>
      <c r="EL199" s="323"/>
      <c r="EM199" s="323"/>
      <c r="EN199" s="323"/>
      <c r="EO199" s="323"/>
      <c r="EP199" s="323"/>
      <c r="EQ199" s="323"/>
      <c r="ER199" s="323"/>
      <c r="ES199" s="323"/>
      <c r="ET199" s="323"/>
      <c r="EU199" s="323"/>
      <c r="EV199" s="323"/>
      <c r="EW199" s="323"/>
      <c r="EX199" s="323"/>
      <c r="EY199" s="323"/>
      <c r="EZ199" s="323"/>
      <c r="FA199" s="323"/>
      <c r="FB199" s="323"/>
      <c r="FC199" s="323"/>
      <c r="FD199" s="323"/>
      <c r="FE199" s="323"/>
      <c r="FF199" s="322"/>
      <c r="FG199" s="323"/>
      <c r="FH199" s="323"/>
      <c r="FI199" s="323"/>
      <c r="FJ199" s="323"/>
      <c r="FK199" s="323"/>
      <c r="FL199" s="323"/>
    </row>
    <row r="200" spans="1:168" ht="6" customHeight="1" x14ac:dyDescent="0.25">
      <c r="A200" s="326" t="s">
        <v>546</v>
      </c>
      <c r="C200" s="389"/>
      <c r="D200" s="325"/>
      <c r="E200" s="390"/>
      <c r="F200" s="362"/>
      <c r="G200" s="418"/>
      <c r="H200" s="419"/>
      <c r="I200" s="340"/>
      <c r="J200" s="392"/>
      <c r="K200" s="340"/>
      <c r="L200" s="393"/>
      <c r="M200" s="393"/>
      <c r="N200" s="393"/>
      <c r="O200" s="393"/>
      <c r="Q200" s="320"/>
      <c r="AE200" s="368"/>
      <c r="AF200" s="369"/>
      <c r="AG200" s="394" t="b">
        <f>AG201</f>
        <v>1</v>
      </c>
      <c r="AH200" s="394"/>
      <c r="AI200" s="395"/>
      <c r="AJ200" s="396"/>
      <c r="AK200" s="396"/>
      <c r="AL200" s="397"/>
      <c r="AM200" s="320"/>
      <c r="AN200" s="320"/>
      <c r="AO200" s="320"/>
      <c r="AP200" s="320"/>
      <c r="AQ200" s="320"/>
      <c r="AR200" s="320"/>
      <c r="AS200" s="320"/>
      <c r="AT200" s="398" t="str">
        <f t="shared" si="461"/>
        <v/>
      </c>
      <c r="AU200" s="319" t="str">
        <f t="shared" si="447"/>
        <v/>
      </c>
      <c r="AV200" s="399"/>
      <c r="AW200" s="398" t="str">
        <f ca="1">AW201</f>
        <v/>
      </c>
      <c r="AX200" s="399"/>
      <c r="AY200" s="398" t="str">
        <f ca="1">AY201</f>
        <v/>
      </c>
      <c r="AZ200" s="399"/>
      <c r="BA200" s="398" t="str">
        <f ca="1">BA201</f>
        <v/>
      </c>
      <c r="BB200" s="399"/>
      <c r="BC200" s="398" t="str">
        <f ca="1">BC201</f>
        <v/>
      </c>
      <c r="BD200" s="399"/>
      <c r="BE200" s="398" t="str">
        <f ca="1">BE201</f>
        <v/>
      </c>
      <c r="BF200" s="399"/>
      <c r="BG200" s="398" t="str">
        <f ca="1">BG201</f>
        <v/>
      </c>
      <c r="BH200" s="320"/>
      <c r="FE200" s="341" t="str">
        <f ca="1">FE201</f>
        <v>Hide</v>
      </c>
      <c r="FF200" s="322"/>
      <c r="FG200" s="323"/>
      <c r="FH200" s="323"/>
      <c r="FI200" s="323"/>
      <c r="FJ200" s="323"/>
      <c r="FK200" s="323"/>
      <c r="FL200" s="323"/>
    </row>
    <row r="201" spans="1:168" ht="15" x14ac:dyDescent="0.25">
      <c r="A201" s="326" t="s">
        <v>546</v>
      </c>
      <c r="C201" s="400" t="s">
        <v>558</v>
      </c>
      <c r="D201" s="420" t="str">
        <f>"6." &amp; AI201</f>
        <v>6.46</v>
      </c>
      <c r="E201" s="402" t="s">
        <v>913</v>
      </c>
      <c r="F201" s="422"/>
      <c r="G201" s="423" t="s">
        <v>203</v>
      </c>
      <c r="H201" s="424"/>
      <c r="I201" s="425" t="s">
        <v>216</v>
      </c>
      <c r="J201" s="426"/>
      <c r="K201" s="340"/>
      <c r="L201" s="405"/>
      <c r="M201" s="405"/>
      <c r="N201" s="405"/>
      <c r="O201" s="405"/>
      <c r="Q201" s="320"/>
      <c r="R201" s="406"/>
      <c r="S201" s="406"/>
      <c r="T201" s="406"/>
      <c r="U201" s="406"/>
      <c r="AE201" s="368" t="b">
        <f>IF(F201=CHAR(80),TRUE,FALSE)</f>
        <v>0</v>
      </c>
      <c r="AF201" s="369" t="b">
        <f>IF(H201=CHAR(80),TRUE,FALSE)</f>
        <v>0</v>
      </c>
      <c r="AG201" s="370" t="b">
        <f>IF(OR(C201=CHAR(80),C201="."),TRUE,FALSE)</f>
        <v>1</v>
      </c>
      <c r="AH201" s="407">
        <v>0</v>
      </c>
      <c r="AI201" s="408">
        <v>46</v>
      </c>
      <c r="AJ201" s="409"/>
      <c r="AK201" s="409" t="b">
        <v>1</v>
      </c>
      <c r="AL201" s="410"/>
      <c r="AM201" s="320"/>
      <c r="AN201" s="320"/>
      <c r="AO201" s="320"/>
      <c r="AP201" s="320"/>
      <c r="AQ201" s="320"/>
      <c r="AR201" s="320"/>
      <c r="AS201" s="320"/>
      <c r="AT201" s="398" t="str">
        <f t="shared" si="461"/>
        <v/>
      </c>
      <c r="AU201" s="319" t="str">
        <f t="shared" si="447"/>
        <v>6.46</v>
      </c>
      <c r="AV201" s="411"/>
      <c r="AW201" s="398" t="str">
        <f ca="1">IF(OR(AND(Setup_Flag=1,AV201="",$C201=""),AND(Setup_Flag=1,AV201="Y",$C201="",All_Filters="Yes",$FE201="Hide")),FALSE,"")</f>
        <v/>
      </c>
      <c r="AX201" s="411"/>
      <c r="AY201" s="398" t="str">
        <f ca="1">IF(OR(AND(MR2_Flag=1,AX201="",$C201=""),AND(MR2_Flag=1,AX201="Y",$C201="",All_Filters="Yes",$FE201="Hide")),FALSE,"")</f>
        <v/>
      </c>
      <c r="AZ201" s="411"/>
      <c r="BA201" s="398" t="str">
        <f ca="1">IF(OR(AND(DP_Flag=1,AZ201="",$C201=""),AND(DP_Flag=1,AZ201="Y",$C201="",All_Filters="Yes",$FE201="Hide")),FALSE,"")</f>
        <v/>
      </c>
      <c r="BB201" s="411"/>
      <c r="BC201" s="398" t="str">
        <f ca="1">IF(OR(AND(SS_Flag=1,BB201="",$C201=""),AND(SS_Flag=1,BB201="Y",$C201="",All_Filters="Yes",$FE201="Hide")),FALSE,"")</f>
        <v/>
      </c>
      <c r="BD201" s="411"/>
      <c r="BE201" s="398" t="str">
        <f ca="1">IF(OR(AND(SP_Flag=1,BD201="",$C201=""),AND(SP_Flag=1,BD201="Y",$C201="",All_Filters="Yes",$FE201="Hide")),FALSE,"")</f>
        <v/>
      </c>
      <c r="BF201" s="411"/>
      <c r="BG201" s="398" t="str">
        <f ca="1">IF(OR(AND(FM_Flag=1,BF201="",$C201=""),AND(FM_Flag=1,BF201="Y",$C201="",All_Filters="Yes",$FE201="Hide")),FALSE,"")</f>
        <v/>
      </c>
      <c r="BH201" s="320"/>
      <c r="BI201" s="268"/>
      <c r="BJ201" s="427" t="s">
        <v>675</v>
      </c>
      <c r="BK201" s="427" t="s">
        <v>675</v>
      </c>
      <c r="BL201" s="427" t="s">
        <v>675</v>
      </c>
      <c r="BM201" s="427" t="s">
        <v>675</v>
      </c>
      <c r="BN201" s="427" t="s">
        <v>675</v>
      </c>
      <c r="BO201" s="427" t="s">
        <v>675</v>
      </c>
      <c r="BP201" s="428" t="str">
        <f ca="1">IF(OR(BI$16=0,BR$16&lt;&gt;0),"",IF(OFFSET(BI201,0,BI$16)="Y",1,IF(OFFSET(BI201,0,BI$16)="N",0,"")))</f>
        <v/>
      </c>
      <c r="BQ201" s="337"/>
      <c r="BR201" s="268"/>
      <c r="BS201" s="429" t="e">
        <v>#N/A</v>
      </c>
      <c r="BT201" s="429" t="e">
        <v>#N/A</v>
      </c>
      <c r="BU201" s="429" t="e">
        <v>#N/A</v>
      </c>
      <c r="BV201" s="429" t="e">
        <v>#N/A</v>
      </c>
      <c r="BW201" s="429" t="e">
        <v>#N/A</v>
      </c>
      <c r="BX201" s="429" t="e">
        <v>#N/A</v>
      </c>
      <c r="BY201" s="429" t="e">
        <v>#N/A</v>
      </c>
      <c r="BZ201" s="429" t="e">
        <v>#N/A</v>
      </c>
      <c r="CA201" s="429" t="e">
        <v>#N/A</v>
      </c>
      <c r="CB201" s="429" t="e">
        <v>#N/A</v>
      </c>
      <c r="CC201" s="429" t="e">
        <v>#N/A</v>
      </c>
      <c r="CD201" s="429" t="e">
        <v>#N/A</v>
      </c>
      <c r="CE201" s="429" t="e">
        <v>#N/A</v>
      </c>
      <c r="CF201" s="429" t="e">
        <v>#N/A</v>
      </c>
      <c r="CG201" s="429" t="e">
        <v>#N/A</v>
      </c>
      <c r="CH201" s="429" t="e">
        <v>#N/A</v>
      </c>
      <c r="CI201" s="429" t="e">
        <v>#N/A</v>
      </c>
      <c r="CJ201" s="429" t="e">
        <v>#N/A</v>
      </c>
      <c r="CK201" s="429" t="e">
        <v>#N/A</v>
      </c>
      <c r="CL201" s="428" t="str">
        <f ca="1">IF(BR$16=0,"",IF(OFFSET(BR201,0,BR$16)="Y",1,IF(OFFSET(BR201,0,BR$16)="N",0,"")))</f>
        <v/>
      </c>
      <c r="CM201" s="337"/>
      <c r="CN201" s="268"/>
      <c r="CO201" s="429" t="e">
        <v>#N/A</v>
      </c>
      <c r="CP201" s="429" t="e">
        <v>#N/A</v>
      </c>
      <c r="CQ201" s="429" t="e">
        <v>#N/A</v>
      </c>
      <c r="CR201" s="429" t="e">
        <v>#N/A</v>
      </c>
      <c r="CS201" s="427" t="s">
        <v>675</v>
      </c>
      <c r="CT201" s="428" t="str">
        <f ca="1">IF(OR(CN$16=0,CV$16&lt;&gt;0),"",IF(CV$16=1,0,IF(OFFSET(CN201,0,CN$16)="Y",1,IF(OFFSET(CN201,0,CN$16)="N",0,""))))</f>
        <v/>
      </c>
      <c r="CV201" s="268"/>
      <c r="CW201" s="429" t="e">
        <v>#N/A</v>
      </c>
      <c r="CX201" s="429" t="e">
        <v>#N/A</v>
      </c>
      <c r="CY201" s="429" t="e">
        <v>#N/A</v>
      </c>
      <c r="CZ201" s="429" t="e">
        <v>#N/A</v>
      </c>
      <c r="DA201" s="429" t="e">
        <v>#N/A</v>
      </c>
      <c r="DB201" s="429" t="e">
        <v>#N/A</v>
      </c>
      <c r="DC201" s="429" t="e">
        <v>#N/A</v>
      </c>
      <c r="DD201" s="429" t="e">
        <v>#N/A</v>
      </c>
      <c r="DE201" s="429" t="e">
        <v>#N/A</v>
      </c>
      <c r="DF201" s="428" t="str">
        <f>IF(CV$16=0,"",IF(OR(AND(CW$16=1,CW201="Y"),AND(CX$16=1,CX201="Y"),AND(CY$16=1,CY201="Y"),AND(CZ$16=1,CZ201="Y"),AND(DA$16=1,DA201="Y"),AND(DB$16=1,DB201="Y"),AND(DC$16=1,DC201="Y"),AND(DD$16=1,DD201="Y"),AND(DE$16=1,DE201="Y")),1,IF(OR(AND(CW$16=1,CW201="N"),AND(CX$16=1,CX201="N"),AND(CY$16=1,CY201="N"),AND(CZ$16=1,CZ201="N"),AND(DA$16=1,DA201="N"),AND(DB$16=1,DB201="N"),AND(DC$16=1,DC201="N"),AND(DD$16=1,DD201="N"),AND(DE$16=1,DE201="N")),0,"")))</f>
        <v/>
      </c>
      <c r="DH201" s="268"/>
      <c r="DI201" s="429" t="e">
        <v>#N/A</v>
      </c>
      <c r="DJ201" s="429" t="e">
        <v>#N/A</v>
      </c>
      <c r="DK201" s="428" t="str">
        <f ca="1">IF(DH$16=0,"",IF(OFFSET(DH201,0,DH$16)="Y",1,IF(OFFSET(DH201,0,DH$16)="N",0,"")))</f>
        <v/>
      </c>
      <c r="DM201" s="268"/>
      <c r="DN201" s="429" t="e">
        <v>#N/A</v>
      </c>
      <c r="DO201" s="429" t="e">
        <v>#N/A</v>
      </c>
      <c r="DP201" s="428" t="str">
        <f ca="1">IF(DM$16=0,"",IF(OFFSET(DM201,0,DM$16)="Y",1,IF(OFFSET(DM201,0,DM$16)="N",0,"")))</f>
        <v/>
      </c>
      <c r="DR201" s="268"/>
      <c r="DS201" s="430" t="e">
        <v>#N/A</v>
      </c>
      <c r="DT201" s="431"/>
      <c r="DU201" s="428" t="str">
        <f ca="1">IF(DR$16=0,"",IF(AND(OFFSET(DR201,0,1)="Y",DS$16="Yes"),1,IF(OFFSET(DR201,0,1)="N",1,0)))</f>
        <v/>
      </c>
      <c r="DW201" s="268"/>
      <c r="DX201" s="430" t="e">
        <v>#N/A</v>
      </c>
      <c r="DY201" s="431"/>
      <c r="DZ201" s="428" t="str">
        <f ca="1">IF(DW$16=0,"",IF(AND(OFFSET(DW201,0,1)="Y",DX$16="Yes"),1,IF(OFFSET(DW201,0,1)="N",1,0)))</f>
        <v/>
      </c>
      <c r="EB201" s="268"/>
      <c r="EC201" s="430" t="e">
        <v>#N/A</v>
      </c>
      <c r="ED201" s="431"/>
      <c r="EE201" s="428" t="str">
        <f ca="1">IF(EB$16=0,"",IF(AND(OFFSET(EB201,0,1)="Y",EC$16="Yes"),1,IF(OFFSET(EB201,0,1)="N",1,0)))</f>
        <v/>
      </c>
      <c r="EG201" s="268"/>
      <c r="EH201" s="430" t="e">
        <v>#N/A</v>
      </c>
      <c r="EI201" s="431"/>
      <c r="EJ201" s="428" t="str">
        <f ca="1">IF(EG$16=0,"",IF(AND(OFFSET(EG201,0,1)="Y",EH$16="Yes"),1,IF(OFFSET(EG201,0,1)="N",1,0)))</f>
        <v/>
      </c>
      <c r="EL201" s="268"/>
      <c r="EM201" s="430" t="e">
        <v>#N/A</v>
      </c>
      <c r="EN201" s="431"/>
      <c r="EO201" s="428" t="str">
        <f ca="1">IF(EL$16=0,"",IF(AND(OFFSET(EL201,0,1)="Y",EM$16="Yes"),1,IF(OFFSET(EL201,0,1)="N",1,0)))</f>
        <v/>
      </c>
      <c r="EP201" s="271"/>
      <c r="EQ201" s="516" t="str">
        <f ca="1">BP201</f>
        <v/>
      </c>
      <c r="ER201" s="516" t="str">
        <f t="shared" ref="ER201" ca="1" si="631">CL201</f>
        <v/>
      </c>
      <c r="ES201" s="516" t="str">
        <f t="shared" ref="ES201" ca="1" si="632">CT201</f>
        <v/>
      </c>
      <c r="ET201" s="516" t="str">
        <f t="shared" ref="ET201" si="633">DF201</f>
        <v/>
      </c>
      <c r="EU201" s="516" t="str">
        <f t="shared" ref="EU201" ca="1" si="634">DK201</f>
        <v/>
      </c>
      <c r="EV201" s="516" t="str">
        <f t="shared" ref="EV201" ca="1" si="635">DP201</f>
        <v/>
      </c>
      <c r="EW201" s="516" t="str">
        <f t="shared" ref="EW201" ca="1" si="636">DU201</f>
        <v/>
      </c>
      <c r="EX201" s="516" t="str">
        <f t="shared" ref="EX201" ca="1" si="637">DZ201</f>
        <v/>
      </c>
      <c r="EY201" s="516" t="str">
        <f t="shared" ref="EY201" ca="1" si="638">EE201</f>
        <v/>
      </c>
      <c r="EZ201" s="516" t="str">
        <f t="shared" ref="EZ201" ca="1" si="639">EJ201</f>
        <v/>
      </c>
      <c r="FA201" s="516" t="str">
        <f t="shared" ref="FA201" ca="1" si="640">EO201</f>
        <v/>
      </c>
      <c r="FC201" s="516">
        <f t="shared" ref="FC201" ca="1" si="641">COUNTA(EQ201:FA201)-COUNTBLANK(EQ201:FA201)</f>
        <v>0</v>
      </c>
      <c r="FD201" s="280">
        <f t="shared" ref="FD201" ca="1" si="642">SUM(EQ201:FA201)</f>
        <v>0</v>
      </c>
      <c r="FE201" s="280" t="str">
        <f t="shared" ref="FE201" ca="1" si="643">IF(AND(FC201=FD201,FD201&gt;0),"Show","Hide")</f>
        <v>Hide</v>
      </c>
      <c r="FF201" s="322"/>
      <c r="FG201" s="323"/>
      <c r="FH201" s="323"/>
      <c r="FI201" s="323"/>
      <c r="FJ201" s="323"/>
      <c r="FK201" s="323"/>
      <c r="FL201" s="323"/>
    </row>
    <row r="202" spans="1:168" ht="6" customHeight="1" x14ac:dyDescent="0.25">
      <c r="A202" s="326" t="s">
        <v>546</v>
      </c>
      <c r="C202" s="412"/>
      <c r="D202" s="413"/>
      <c r="E202" s="414"/>
      <c r="F202" s="432"/>
      <c r="G202" s="433"/>
      <c r="H202" s="434"/>
      <c r="I202" s="335"/>
      <c r="J202" s="416"/>
      <c r="K202" s="335"/>
      <c r="L202" s="417"/>
      <c r="M202" s="417"/>
      <c r="N202" s="417"/>
      <c r="O202" s="417"/>
      <c r="Q202" s="320"/>
      <c r="AE202" s="368"/>
      <c r="AF202" s="369"/>
      <c r="AG202" s="370" t="b">
        <f>AG201</f>
        <v>1</v>
      </c>
      <c r="AH202" s="370"/>
      <c r="AI202" s="395"/>
      <c r="AJ202" s="396"/>
      <c r="AK202" s="396"/>
      <c r="AL202" s="397"/>
      <c r="AM202" s="320"/>
      <c r="AN202" s="320"/>
      <c r="AO202" s="320"/>
      <c r="AP202" s="320"/>
      <c r="AQ202" s="320"/>
      <c r="AR202" s="320"/>
      <c r="AS202" s="320"/>
      <c r="AT202" s="398" t="str">
        <f t="shared" si="461"/>
        <v/>
      </c>
      <c r="AU202" s="319" t="str">
        <f t="shared" si="447"/>
        <v/>
      </c>
      <c r="AV202" s="399"/>
      <c r="AW202" s="398" t="str">
        <f ca="1">AW201</f>
        <v/>
      </c>
      <c r="AX202" s="399"/>
      <c r="AY202" s="398" t="str">
        <f ca="1">AY201</f>
        <v/>
      </c>
      <c r="AZ202" s="399"/>
      <c r="BA202" s="398" t="str">
        <f ca="1">BA201</f>
        <v/>
      </c>
      <c r="BB202" s="399"/>
      <c r="BC202" s="398" t="str">
        <f ca="1">BC201</f>
        <v/>
      </c>
      <c r="BD202" s="399"/>
      <c r="BE202" s="398" t="str">
        <f ca="1">BE201</f>
        <v/>
      </c>
      <c r="BF202" s="399"/>
      <c r="BG202" s="398" t="str">
        <f ca="1">BG201</f>
        <v/>
      </c>
      <c r="BH202" s="320"/>
      <c r="FE202" s="341" t="str">
        <f ca="1">FE201</f>
        <v>Hide</v>
      </c>
      <c r="FF202" s="322"/>
      <c r="FG202" s="323"/>
      <c r="FH202" s="323"/>
      <c r="FI202" s="323"/>
      <c r="FJ202" s="323"/>
      <c r="FK202" s="323"/>
      <c r="FL202" s="323"/>
    </row>
    <row r="203" spans="1:168" ht="6" customHeight="1" x14ac:dyDescent="0.25">
      <c r="A203" s="326" t="s">
        <v>546</v>
      </c>
      <c r="C203" s="389"/>
      <c r="D203" s="325"/>
      <c r="E203" s="390"/>
      <c r="F203" s="362"/>
      <c r="G203" s="418"/>
      <c r="H203" s="419"/>
      <c r="I203" s="340"/>
      <c r="J203" s="392"/>
      <c r="K203" s="340"/>
      <c r="L203" s="393"/>
      <c r="M203" s="393"/>
      <c r="N203" s="393"/>
      <c r="O203" s="393"/>
      <c r="Q203" s="320"/>
      <c r="AE203" s="368"/>
      <c r="AF203" s="369"/>
      <c r="AG203" s="394" t="b">
        <f>AG204</f>
        <v>1</v>
      </c>
      <c r="AH203" s="394"/>
      <c r="AI203" s="395"/>
      <c r="AJ203" s="396"/>
      <c r="AK203" s="396"/>
      <c r="AL203" s="397"/>
      <c r="AM203" s="320"/>
      <c r="AN203" s="320"/>
      <c r="AO203" s="320"/>
      <c r="AP203" s="320"/>
      <c r="AQ203" s="320"/>
      <c r="AR203" s="320"/>
      <c r="AS203" s="320"/>
      <c r="AT203" s="398" t="str">
        <f t="shared" si="461"/>
        <v/>
      </c>
      <c r="AU203" s="319" t="str">
        <f t="shared" si="447"/>
        <v/>
      </c>
      <c r="AV203" s="399"/>
      <c r="AW203" s="398" t="str">
        <f ca="1">AW204</f>
        <v/>
      </c>
      <c r="AX203" s="399"/>
      <c r="AY203" s="398" t="str">
        <f ca="1">AY204</f>
        <v/>
      </c>
      <c r="AZ203" s="399"/>
      <c r="BA203" s="398" t="str">
        <f ca="1">BA204</f>
        <v/>
      </c>
      <c r="BB203" s="399"/>
      <c r="BC203" s="398" t="str">
        <f ca="1">BC204</f>
        <v/>
      </c>
      <c r="BD203" s="399"/>
      <c r="BE203" s="398" t="str">
        <f ca="1">BE204</f>
        <v/>
      </c>
      <c r="BF203" s="399"/>
      <c r="BG203" s="398" t="str">
        <f ca="1">BG204</f>
        <v/>
      </c>
      <c r="BH203" s="320"/>
      <c r="FE203" s="341" t="str">
        <f ca="1">FE204</f>
        <v>Hide</v>
      </c>
      <c r="FF203" s="322"/>
      <c r="FG203" s="323"/>
      <c r="FH203" s="323"/>
      <c r="FI203" s="323"/>
      <c r="FJ203" s="323"/>
      <c r="FK203" s="323"/>
      <c r="FL203" s="323"/>
    </row>
    <row r="204" spans="1:168" ht="39.6" x14ac:dyDescent="0.25">
      <c r="A204" s="326" t="s">
        <v>546</v>
      </c>
      <c r="C204" s="400" t="s">
        <v>558</v>
      </c>
      <c r="D204" s="420" t="str">
        <f>"6." &amp; AI204</f>
        <v>6.47</v>
      </c>
      <c r="E204" s="402" t="s">
        <v>914</v>
      </c>
      <c r="F204" s="422"/>
      <c r="G204" s="423" t="s">
        <v>203</v>
      </c>
      <c r="H204" s="424"/>
      <c r="I204" s="425" t="s">
        <v>216</v>
      </c>
      <c r="J204" s="426"/>
      <c r="K204" s="340"/>
      <c r="L204" s="405"/>
      <c r="M204" s="405"/>
      <c r="N204" s="405"/>
      <c r="O204" s="405"/>
      <c r="Q204" s="320"/>
      <c r="R204" s="406"/>
      <c r="S204" s="406"/>
      <c r="T204" s="406"/>
      <c r="U204" s="406"/>
      <c r="AE204" s="368" t="b">
        <f>IF(F204=CHAR(80),TRUE,FALSE)</f>
        <v>0</v>
      </c>
      <c r="AF204" s="369" t="b">
        <f>IF(H204=CHAR(80),TRUE,FALSE)</f>
        <v>0</v>
      </c>
      <c r="AG204" s="370" t="b">
        <f>IF(OR(C204=CHAR(80),C204="."),TRUE,FALSE)</f>
        <v>1</v>
      </c>
      <c r="AH204" s="407">
        <v>0</v>
      </c>
      <c r="AI204" s="408">
        <v>47</v>
      </c>
      <c r="AJ204" s="409"/>
      <c r="AK204" s="409" t="b">
        <v>1</v>
      </c>
      <c r="AL204" s="410"/>
      <c r="AM204" s="320"/>
      <c r="AN204" s="320"/>
      <c r="AO204" s="320"/>
      <c r="AP204" s="320"/>
      <c r="AQ204" s="320"/>
      <c r="AR204" s="320"/>
      <c r="AS204" s="320"/>
      <c r="AT204" s="398" t="str">
        <f t="shared" si="461"/>
        <v/>
      </c>
      <c r="AU204" s="319" t="str">
        <f t="shared" si="447"/>
        <v>6.47</v>
      </c>
      <c r="AV204" s="411"/>
      <c r="AW204" s="398" t="str">
        <f ca="1">IF(OR(AND(Setup_Flag=1,AV204="",$C204=""),AND(Setup_Flag=1,AV204="Y",$C204="",All_Filters="Yes",$FE204="Hide")),FALSE,"")</f>
        <v/>
      </c>
      <c r="AX204" s="411"/>
      <c r="AY204" s="398" t="str">
        <f ca="1">IF(OR(AND(MR2_Flag=1,AX204="",$C204=""),AND(MR2_Flag=1,AX204="Y",$C204="",All_Filters="Yes",$FE204="Hide")),FALSE,"")</f>
        <v/>
      </c>
      <c r="AZ204" s="411"/>
      <c r="BA204" s="398" t="str">
        <f ca="1">IF(OR(AND(DP_Flag=1,AZ204="",$C204=""),AND(DP_Flag=1,AZ204="Y",$C204="",All_Filters="Yes",$FE204="Hide")),FALSE,"")</f>
        <v/>
      </c>
      <c r="BB204" s="411"/>
      <c r="BC204" s="398" t="str">
        <f ca="1">IF(OR(AND(SS_Flag=1,BB204="",$C204=""),AND(SS_Flag=1,BB204="Y",$C204="",All_Filters="Yes",$FE204="Hide")),FALSE,"")</f>
        <v/>
      </c>
      <c r="BD204" s="411"/>
      <c r="BE204" s="398" t="str">
        <f ca="1">IF(OR(AND(SP_Flag=1,BD204="",$C204=""),AND(SP_Flag=1,BD204="Y",$C204="",All_Filters="Yes",$FE204="Hide")),FALSE,"")</f>
        <v/>
      </c>
      <c r="BF204" s="411"/>
      <c r="BG204" s="398" t="str">
        <f ca="1">IF(OR(AND(FM_Flag=1,BF204="",$C204=""),AND(FM_Flag=1,BF204="Y",$C204="",All_Filters="Yes",$FE204="Hide")),FALSE,"")</f>
        <v/>
      </c>
      <c r="BH204" s="320"/>
      <c r="BI204" s="268"/>
      <c r="BJ204" s="427" t="s">
        <v>675</v>
      </c>
      <c r="BK204" s="427" t="s">
        <v>675</v>
      </c>
      <c r="BL204" s="427" t="s">
        <v>675</v>
      </c>
      <c r="BM204" s="427" t="s">
        <v>675</v>
      </c>
      <c r="BN204" s="427" t="s">
        <v>675</v>
      </c>
      <c r="BO204" s="427" t="s">
        <v>675</v>
      </c>
      <c r="BP204" s="428" t="str">
        <f ca="1">IF(OR(BI$16=0,BR$16&lt;&gt;0),"",IF(OFFSET(BI204,0,BI$16)="Y",1,IF(OFFSET(BI204,0,BI$16)="N",0,"")))</f>
        <v/>
      </c>
      <c r="BQ204" s="337"/>
      <c r="BR204" s="268"/>
      <c r="BS204" s="429" t="e">
        <v>#N/A</v>
      </c>
      <c r="BT204" s="429" t="e">
        <v>#N/A</v>
      </c>
      <c r="BU204" s="429" t="e">
        <v>#N/A</v>
      </c>
      <c r="BV204" s="429" t="e">
        <v>#N/A</v>
      </c>
      <c r="BW204" s="429" t="e">
        <v>#N/A</v>
      </c>
      <c r="BX204" s="429" t="e">
        <v>#N/A</v>
      </c>
      <c r="BY204" s="429" t="e">
        <v>#N/A</v>
      </c>
      <c r="BZ204" s="429" t="e">
        <v>#N/A</v>
      </c>
      <c r="CA204" s="429" t="e">
        <v>#N/A</v>
      </c>
      <c r="CB204" s="429" t="e">
        <v>#N/A</v>
      </c>
      <c r="CC204" s="429" t="e">
        <v>#N/A</v>
      </c>
      <c r="CD204" s="429" t="e">
        <v>#N/A</v>
      </c>
      <c r="CE204" s="429" t="e">
        <v>#N/A</v>
      </c>
      <c r="CF204" s="429" t="e">
        <v>#N/A</v>
      </c>
      <c r="CG204" s="429" t="e">
        <v>#N/A</v>
      </c>
      <c r="CH204" s="429" t="e">
        <v>#N/A</v>
      </c>
      <c r="CI204" s="429" t="e">
        <v>#N/A</v>
      </c>
      <c r="CJ204" s="429" t="e">
        <v>#N/A</v>
      </c>
      <c r="CK204" s="429" t="e">
        <v>#N/A</v>
      </c>
      <c r="CL204" s="428" t="str">
        <f ca="1">IF(BR$16=0,"",IF(OFFSET(BR204,0,BR$16)="Y",1,IF(OFFSET(BR204,0,BR$16)="N",0,"")))</f>
        <v/>
      </c>
      <c r="CM204" s="337"/>
      <c r="CN204" s="268"/>
      <c r="CO204" s="429" t="e">
        <v>#N/A</v>
      </c>
      <c r="CP204" s="429" t="e">
        <v>#N/A</v>
      </c>
      <c r="CQ204" s="429" t="e">
        <v>#N/A</v>
      </c>
      <c r="CR204" s="429" t="e">
        <v>#N/A</v>
      </c>
      <c r="CS204" s="427" t="s">
        <v>675</v>
      </c>
      <c r="CT204" s="428" t="str">
        <f ca="1">IF(OR(CN$16=0,CV$16&lt;&gt;0),"",IF(CV$16=1,0,IF(OFFSET(CN204,0,CN$16)="Y",1,IF(OFFSET(CN204,0,CN$16)="N",0,""))))</f>
        <v/>
      </c>
      <c r="CV204" s="268"/>
      <c r="CW204" s="429" t="e">
        <v>#N/A</v>
      </c>
      <c r="CX204" s="429" t="e">
        <v>#N/A</v>
      </c>
      <c r="CY204" s="429" t="e">
        <v>#N/A</v>
      </c>
      <c r="CZ204" s="429" t="e">
        <v>#N/A</v>
      </c>
      <c r="DA204" s="429" t="e">
        <v>#N/A</v>
      </c>
      <c r="DB204" s="429" t="e">
        <v>#N/A</v>
      </c>
      <c r="DC204" s="429" t="e">
        <v>#N/A</v>
      </c>
      <c r="DD204" s="429" t="e">
        <v>#N/A</v>
      </c>
      <c r="DE204" s="429" t="e">
        <v>#N/A</v>
      </c>
      <c r="DF204" s="428" t="str">
        <f>IF(CV$16=0,"",IF(OR(AND(CW$16=1,CW204="Y"),AND(CX$16=1,CX204="Y"),AND(CY$16=1,CY204="Y"),AND(CZ$16=1,CZ204="Y"),AND(DA$16=1,DA204="Y"),AND(DB$16=1,DB204="Y"),AND(DC$16=1,DC204="Y"),AND(DD$16=1,DD204="Y"),AND(DE$16=1,DE204="Y")),1,IF(OR(AND(CW$16=1,CW204="N"),AND(CX$16=1,CX204="N"),AND(CY$16=1,CY204="N"),AND(CZ$16=1,CZ204="N"),AND(DA$16=1,DA204="N"),AND(DB$16=1,DB204="N"),AND(DC$16=1,DC204="N"),AND(DD$16=1,DD204="N"),AND(DE$16=1,DE204="N")),0,"")))</f>
        <v/>
      </c>
      <c r="DH204" s="268"/>
      <c r="DI204" s="429" t="e">
        <v>#N/A</v>
      </c>
      <c r="DJ204" s="429" t="e">
        <v>#N/A</v>
      </c>
      <c r="DK204" s="428" t="str">
        <f ca="1">IF(DH$16=0,"",IF(OFFSET(DH204,0,DH$16)="Y",1,IF(OFFSET(DH204,0,DH$16)="N",0,"")))</f>
        <v/>
      </c>
      <c r="DM204" s="268"/>
      <c r="DN204" s="429" t="e">
        <v>#N/A</v>
      </c>
      <c r="DO204" s="429" t="e">
        <v>#N/A</v>
      </c>
      <c r="DP204" s="428" t="str">
        <f ca="1">IF(DM$16=0,"",IF(OFFSET(DM204,0,DM$16)="Y",1,IF(OFFSET(DM204,0,DM$16)="N",0,"")))</f>
        <v/>
      </c>
      <c r="DR204" s="268"/>
      <c r="DS204" s="430" t="e">
        <v>#N/A</v>
      </c>
      <c r="DT204" s="431"/>
      <c r="DU204" s="428" t="str">
        <f ca="1">IF(DR$16=0,"",IF(AND(OFFSET(DR204,0,1)="Y",DS$16="Yes"),1,IF(OFFSET(DR204,0,1)="N",1,0)))</f>
        <v/>
      </c>
      <c r="DW204" s="268"/>
      <c r="DX204" s="430" t="e">
        <v>#N/A</v>
      </c>
      <c r="DY204" s="431"/>
      <c r="DZ204" s="428" t="str">
        <f ca="1">IF(DW$16=0,"",IF(AND(OFFSET(DW204,0,1)="Y",DX$16="Yes"),1,IF(OFFSET(DW204,0,1)="N",1,0)))</f>
        <v/>
      </c>
      <c r="EB204" s="268"/>
      <c r="EC204" s="430" t="e">
        <v>#N/A</v>
      </c>
      <c r="ED204" s="431"/>
      <c r="EE204" s="428" t="str">
        <f ca="1">IF(EB$16=0,"",IF(AND(OFFSET(EB204,0,1)="Y",EC$16="Yes"),1,IF(OFFSET(EB204,0,1)="N",1,0)))</f>
        <v/>
      </c>
      <c r="EG204" s="268"/>
      <c r="EH204" s="430" t="e">
        <v>#N/A</v>
      </c>
      <c r="EI204" s="431"/>
      <c r="EJ204" s="428" t="str">
        <f ca="1">IF(EG$16=0,"",IF(AND(OFFSET(EG204,0,1)="Y",EH$16="Yes"),1,IF(OFFSET(EG204,0,1)="N",1,0)))</f>
        <v/>
      </c>
      <c r="EL204" s="268"/>
      <c r="EM204" s="430" t="e">
        <v>#N/A</v>
      </c>
      <c r="EN204" s="431"/>
      <c r="EO204" s="428" t="str">
        <f ca="1">IF(EL$16=0,"",IF(AND(OFFSET(EL204,0,1)="Y",EM$16="Yes"),1,IF(OFFSET(EL204,0,1)="N",1,0)))</f>
        <v/>
      </c>
      <c r="EP204" s="271"/>
      <c r="EQ204" s="516" t="str">
        <f ca="1">BP204</f>
        <v/>
      </c>
      <c r="ER204" s="516" t="str">
        <f t="shared" ref="ER204" ca="1" si="644">CL204</f>
        <v/>
      </c>
      <c r="ES204" s="516" t="str">
        <f t="shared" ref="ES204" ca="1" si="645">CT204</f>
        <v/>
      </c>
      <c r="ET204" s="516" t="str">
        <f t="shared" ref="ET204" si="646">DF204</f>
        <v/>
      </c>
      <c r="EU204" s="516" t="str">
        <f t="shared" ref="EU204" ca="1" si="647">DK204</f>
        <v/>
      </c>
      <c r="EV204" s="516" t="str">
        <f t="shared" ref="EV204" ca="1" si="648">DP204</f>
        <v/>
      </c>
      <c r="EW204" s="516" t="str">
        <f t="shared" ref="EW204" ca="1" si="649">DU204</f>
        <v/>
      </c>
      <c r="EX204" s="516" t="str">
        <f t="shared" ref="EX204" ca="1" si="650">DZ204</f>
        <v/>
      </c>
      <c r="EY204" s="516" t="str">
        <f t="shared" ref="EY204" ca="1" si="651">EE204</f>
        <v/>
      </c>
      <c r="EZ204" s="516" t="str">
        <f t="shared" ref="EZ204" ca="1" si="652">EJ204</f>
        <v/>
      </c>
      <c r="FA204" s="516" t="str">
        <f t="shared" ref="FA204" ca="1" si="653">EO204</f>
        <v/>
      </c>
      <c r="FC204" s="516">
        <f t="shared" ref="FC204" ca="1" si="654">COUNTA(EQ204:FA204)-COUNTBLANK(EQ204:FA204)</f>
        <v>0</v>
      </c>
      <c r="FD204" s="280">
        <f t="shared" ref="FD204" ca="1" si="655">SUM(EQ204:FA204)</f>
        <v>0</v>
      </c>
      <c r="FE204" s="280" t="str">
        <f t="shared" ref="FE204" ca="1" si="656">IF(AND(FC204=FD204,FD204&gt;0),"Show","Hide")</f>
        <v>Hide</v>
      </c>
      <c r="FF204" s="322"/>
      <c r="FG204" s="323"/>
      <c r="FH204" s="323"/>
      <c r="FI204" s="323"/>
      <c r="FJ204" s="323"/>
      <c r="FK204" s="323"/>
      <c r="FL204" s="323"/>
    </row>
    <row r="205" spans="1:168" ht="6" customHeight="1" x14ac:dyDescent="0.25">
      <c r="A205" s="326" t="s">
        <v>546</v>
      </c>
      <c r="C205" s="412"/>
      <c r="D205" s="413"/>
      <c r="E205" s="414"/>
      <c r="F205" s="432"/>
      <c r="G205" s="433"/>
      <c r="H205" s="434"/>
      <c r="I205" s="335"/>
      <c r="J205" s="416"/>
      <c r="K205" s="335"/>
      <c r="L205" s="417"/>
      <c r="M205" s="417"/>
      <c r="N205" s="417"/>
      <c r="O205" s="417"/>
      <c r="Q205" s="320"/>
      <c r="AE205" s="368"/>
      <c r="AF205" s="369"/>
      <c r="AG205" s="370" t="b">
        <f>AG204</f>
        <v>1</v>
      </c>
      <c r="AH205" s="370"/>
      <c r="AI205" s="395"/>
      <c r="AJ205" s="396"/>
      <c r="AK205" s="396"/>
      <c r="AL205" s="397"/>
      <c r="AM205" s="320"/>
      <c r="AN205" s="320"/>
      <c r="AO205" s="320"/>
      <c r="AP205" s="320"/>
      <c r="AQ205" s="320"/>
      <c r="AR205" s="320"/>
      <c r="AS205" s="320"/>
      <c r="AT205" s="398" t="str">
        <f t="shared" si="461"/>
        <v/>
      </c>
      <c r="AU205" s="319" t="str">
        <f t="shared" si="447"/>
        <v/>
      </c>
      <c r="AV205" s="399"/>
      <c r="AW205" s="398" t="str">
        <f ca="1">AW204</f>
        <v/>
      </c>
      <c r="AX205" s="399"/>
      <c r="AY205" s="398" t="str">
        <f ca="1">AY204</f>
        <v/>
      </c>
      <c r="AZ205" s="399"/>
      <c r="BA205" s="398" t="str">
        <f ca="1">BA204</f>
        <v/>
      </c>
      <c r="BB205" s="399"/>
      <c r="BC205" s="398" t="str">
        <f ca="1">BC204</f>
        <v/>
      </c>
      <c r="BD205" s="399"/>
      <c r="BE205" s="398" t="str">
        <f ca="1">BE204</f>
        <v/>
      </c>
      <c r="BF205" s="399"/>
      <c r="BG205" s="398" t="str">
        <f ca="1">BG204</f>
        <v/>
      </c>
      <c r="BH205" s="320"/>
      <c r="FE205" s="341" t="str">
        <f ca="1">FE204</f>
        <v>Hide</v>
      </c>
      <c r="FF205" s="322"/>
      <c r="FG205" s="323"/>
      <c r="FH205" s="323"/>
      <c r="FI205" s="323"/>
      <c r="FJ205" s="323"/>
      <c r="FK205" s="323"/>
      <c r="FL205" s="323"/>
    </row>
    <row r="206" spans="1:168" ht="6" customHeight="1" x14ac:dyDescent="0.25">
      <c r="A206" s="326" t="s">
        <v>546</v>
      </c>
      <c r="C206" s="389"/>
      <c r="D206" s="325"/>
      <c r="E206" s="390"/>
      <c r="F206" s="362"/>
      <c r="G206" s="418"/>
      <c r="H206" s="419"/>
      <c r="I206" s="340"/>
      <c r="J206" s="392"/>
      <c r="K206" s="340"/>
      <c r="L206" s="393"/>
      <c r="M206" s="393"/>
      <c r="N206" s="393"/>
      <c r="O206" s="393"/>
      <c r="Q206" s="320"/>
      <c r="AE206" s="368"/>
      <c r="AF206" s="369"/>
      <c r="AG206" s="394" t="b">
        <f>AG207</f>
        <v>1</v>
      </c>
      <c r="AH206" s="394"/>
      <c r="AI206" s="395"/>
      <c r="AJ206" s="396"/>
      <c r="AK206" s="396"/>
      <c r="AL206" s="397"/>
      <c r="AM206" s="320"/>
      <c r="AN206" s="320"/>
      <c r="AO206" s="320"/>
      <c r="AP206" s="320"/>
      <c r="AQ206" s="320"/>
      <c r="AR206" s="320"/>
      <c r="AS206" s="320"/>
      <c r="AT206" s="398" t="str">
        <f t="shared" si="461"/>
        <v/>
      </c>
      <c r="AU206" s="319" t="str">
        <f t="shared" si="447"/>
        <v/>
      </c>
      <c r="AV206" s="399"/>
      <c r="AW206" s="398" t="str">
        <f ca="1">AW207</f>
        <v/>
      </c>
      <c r="AX206" s="399"/>
      <c r="AY206" s="398" t="str">
        <f ca="1">AY207</f>
        <v/>
      </c>
      <c r="AZ206" s="399"/>
      <c r="BA206" s="398" t="str">
        <f ca="1">BA207</f>
        <v/>
      </c>
      <c r="BB206" s="399"/>
      <c r="BC206" s="398" t="str">
        <f ca="1">BC207</f>
        <v/>
      </c>
      <c r="BD206" s="399"/>
      <c r="BE206" s="398" t="str">
        <f ca="1">BE207</f>
        <v/>
      </c>
      <c r="BF206" s="399"/>
      <c r="BG206" s="398" t="str">
        <f ca="1">BG207</f>
        <v/>
      </c>
      <c r="BH206" s="320"/>
      <c r="FE206" s="341" t="str">
        <f ca="1">FE207</f>
        <v>Hide</v>
      </c>
      <c r="FF206" s="322"/>
      <c r="FG206" s="323"/>
      <c r="FH206" s="323"/>
      <c r="FI206" s="323"/>
      <c r="FJ206" s="323"/>
      <c r="FK206" s="323"/>
      <c r="FL206" s="323"/>
    </row>
    <row r="207" spans="1:168" ht="39.6" x14ac:dyDescent="0.25">
      <c r="A207" s="326" t="s">
        <v>546</v>
      </c>
      <c r="C207" s="400" t="s">
        <v>558</v>
      </c>
      <c r="D207" s="420" t="str">
        <f>"6." &amp; AI207</f>
        <v>6.48</v>
      </c>
      <c r="E207" s="402" t="s">
        <v>915</v>
      </c>
      <c r="F207" s="422"/>
      <c r="G207" s="423" t="s">
        <v>203</v>
      </c>
      <c r="H207" s="424"/>
      <c r="I207" s="425" t="s">
        <v>216</v>
      </c>
      <c r="J207" s="426"/>
      <c r="K207" s="340"/>
      <c r="L207" s="405"/>
      <c r="M207" s="405"/>
      <c r="N207" s="405"/>
      <c r="O207" s="405"/>
      <c r="Q207" s="320"/>
      <c r="R207" s="406"/>
      <c r="S207" s="406"/>
      <c r="T207" s="406"/>
      <c r="U207" s="406"/>
      <c r="AE207" s="368" t="b">
        <f>IF(F207=CHAR(80),TRUE,FALSE)</f>
        <v>0</v>
      </c>
      <c r="AF207" s="369" t="b">
        <f>IF(H207=CHAR(80),TRUE,FALSE)</f>
        <v>0</v>
      </c>
      <c r="AG207" s="370" t="b">
        <f>IF(OR(C207=CHAR(80),C207="."),TRUE,FALSE)</f>
        <v>1</v>
      </c>
      <c r="AH207" s="407">
        <v>0</v>
      </c>
      <c r="AI207" s="408">
        <v>48</v>
      </c>
      <c r="AJ207" s="409"/>
      <c r="AK207" s="409" t="b">
        <v>1</v>
      </c>
      <c r="AL207" s="410"/>
      <c r="AM207" s="320"/>
      <c r="AN207" s="320"/>
      <c r="AO207" s="320"/>
      <c r="AP207" s="320"/>
      <c r="AQ207" s="320"/>
      <c r="AR207" s="320"/>
      <c r="AS207" s="320"/>
      <c r="AT207" s="398" t="str">
        <f t="shared" si="461"/>
        <v/>
      </c>
      <c r="AU207" s="319" t="str">
        <f t="shared" si="447"/>
        <v>6.48</v>
      </c>
      <c r="AV207" s="411"/>
      <c r="AW207" s="398" t="str">
        <f ca="1">IF(OR(AND(Setup_Flag=1,AV207="",$C207=""),AND(Setup_Flag=1,AV207="Y",$C207="",All_Filters="Yes",$FE207="Hide")),FALSE,"")</f>
        <v/>
      </c>
      <c r="AX207" s="411"/>
      <c r="AY207" s="398" t="str">
        <f ca="1">IF(OR(AND(MR2_Flag=1,AX207="",$C207=""),AND(MR2_Flag=1,AX207="Y",$C207="",All_Filters="Yes",$FE207="Hide")),FALSE,"")</f>
        <v/>
      </c>
      <c r="AZ207" s="411"/>
      <c r="BA207" s="398" t="str">
        <f ca="1">IF(OR(AND(DP_Flag=1,AZ207="",$C207=""),AND(DP_Flag=1,AZ207="Y",$C207="",All_Filters="Yes",$FE207="Hide")),FALSE,"")</f>
        <v/>
      </c>
      <c r="BB207" s="411"/>
      <c r="BC207" s="398" t="str">
        <f ca="1">IF(OR(AND(SS_Flag=1,BB207="",$C207=""),AND(SS_Flag=1,BB207="Y",$C207="",All_Filters="Yes",$FE207="Hide")),FALSE,"")</f>
        <v/>
      </c>
      <c r="BD207" s="411"/>
      <c r="BE207" s="398" t="str">
        <f ca="1">IF(OR(AND(SP_Flag=1,BD207="",$C207=""),AND(SP_Flag=1,BD207="Y",$C207="",All_Filters="Yes",$FE207="Hide")),FALSE,"")</f>
        <v/>
      </c>
      <c r="BF207" s="411"/>
      <c r="BG207" s="398" t="str">
        <f ca="1">IF(OR(AND(FM_Flag=1,BF207="",$C207=""),AND(FM_Flag=1,BF207="Y",$C207="",All_Filters="Yes",$FE207="Hide")),FALSE,"")</f>
        <v/>
      </c>
      <c r="BH207" s="320"/>
      <c r="BI207" s="268"/>
      <c r="BJ207" s="427" t="s">
        <v>675</v>
      </c>
      <c r="BK207" s="427" t="s">
        <v>675</v>
      </c>
      <c r="BL207" s="427" t="s">
        <v>675</v>
      </c>
      <c r="BM207" s="427" t="s">
        <v>675</v>
      </c>
      <c r="BN207" s="427" t="s">
        <v>675</v>
      </c>
      <c r="BO207" s="427" t="s">
        <v>675</v>
      </c>
      <c r="BP207" s="428" t="str">
        <f ca="1">IF(OR(BI$16=0,BR$16&lt;&gt;0),"",IF(OFFSET(BI207,0,BI$16)="Y",1,IF(OFFSET(BI207,0,BI$16)="N",0,"")))</f>
        <v/>
      </c>
      <c r="BQ207" s="337"/>
      <c r="BR207" s="268"/>
      <c r="BS207" s="429" t="e">
        <v>#N/A</v>
      </c>
      <c r="BT207" s="429" t="e">
        <v>#N/A</v>
      </c>
      <c r="BU207" s="429" t="e">
        <v>#N/A</v>
      </c>
      <c r="BV207" s="429" t="e">
        <v>#N/A</v>
      </c>
      <c r="BW207" s="429" t="e">
        <v>#N/A</v>
      </c>
      <c r="BX207" s="429" t="e">
        <v>#N/A</v>
      </c>
      <c r="BY207" s="429" t="e">
        <v>#N/A</v>
      </c>
      <c r="BZ207" s="429" t="e">
        <v>#N/A</v>
      </c>
      <c r="CA207" s="429" t="e">
        <v>#N/A</v>
      </c>
      <c r="CB207" s="429" t="e">
        <v>#N/A</v>
      </c>
      <c r="CC207" s="429" t="e">
        <v>#N/A</v>
      </c>
      <c r="CD207" s="429" t="e">
        <v>#N/A</v>
      </c>
      <c r="CE207" s="429" t="e">
        <v>#N/A</v>
      </c>
      <c r="CF207" s="429" t="e">
        <v>#N/A</v>
      </c>
      <c r="CG207" s="429" t="e">
        <v>#N/A</v>
      </c>
      <c r="CH207" s="429" t="e">
        <v>#N/A</v>
      </c>
      <c r="CI207" s="429" t="e">
        <v>#N/A</v>
      </c>
      <c r="CJ207" s="429" t="e">
        <v>#N/A</v>
      </c>
      <c r="CK207" s="429" t="e">
        <v>#N/A</v>
      </c>
      <c r="CL207" s="428" t="str">
        <f ca="1">IF(BR$16=0,"",IF(OFFSET(BR207,0,BR$16)="Y",1,IF(OFFSET(BR207,0,BR$16)="N",0,"")))</f>
        <v/>
      </c>
      <c r="CM207" s="337"/>
      <c r="CN207" s="268"/>
      <c r="CO207" s="429" t="e">
        <v>#N/A</v>
      </c>
      <c r="CP207" s="429" t="e">
        <v>#N/A</v>
      </c>
      <c r="CQ207" s="429" t="e">
        <v>#N/A</v>
      </c>
      <c r="CR207" s="429" t="e">
        <v>#N/A</v>
      </c>
      <c r="CS207" s="427" t="s">
        <v>675</v>
      </c>
      <c r="CT207" s="428" t="str">
        <f ca="1">IF(OR(CN$16=0,CV$16&lt;&gt;0),"",IF(CV$16=1,0,IF(OFFSET(CN207,0,CN$16)="Y",1,IF(OFFSET(CN207,0,CN$16)="N",0,""))))</f>
        <v/>
      </c>
      <c r="CV207" s="268"/>
      <c r="CW207" s="429" t="e">
        <v>#N/A</v>
      </c>
      <c r="CX207" s="429" t="e">
        <v>#N/A</v>
      </c>
      <c r="CY207" s="429" t="e">
        <v>#N/A</v>
      </c>
      <c r="CZ207" s="429" t="e">
        <v>#N/A</v>
      </c>
      <c r="DA207" s="429" t="e">
        <v>#N/A</v>
      </c>
      <c r="DB207" s="429" t="e">
        <v>#N/A</v>
      </c>
      <c r="DC207" s="429" t="e">
        <v>#N/A</v>
      </c>
      <c r="DD207" s="429" t="e">
        <v>#N/A</v>
      </c>
      <c r="DE207" s="429" t="e">
        <v>#N/A</v>
      </c>
      <c r="DF207" s="428" t="str">
        <f>IF(CV$16=0,"",IF(OR(AND(CW$16=1,CW207="Y"),AND(CX$16=1,CX207="Y"),AND(CY$16=1,CY207="Y"),AND(CZ$16=1,CZ207="Y"),AND(DA$16=1,DA207="Y"),AND(DB$16=1,DB207="Y"),AND(DC$16=1,DC207="Y"),AND(DD$16=1,DD207="Y"),AND(DE$16=1,DE207="Y")),1,IF(OR(AND(CW$16=1,CW207="N"),AND(CX$16=1,CX207="N"),AND(CY$16=1,CY207="N"),AND(CZ$16=1,CZ207="N"),AND(DA$16=1,DA207="N"),AND(DB$16=1,DB207="N"),AND(DC$16=1,DC207="N"),AND(DD$16=1,DD207="N"),AND(DE$16=1,DE207="N")),0,"")))</f>
        <v/>
      </c>
      <c r="DH207" s="268"/>
      <c r="DI207" s="429" t="e">
        <v>#N/A</v>
      </c>
      <c r="DJ207" s="429" t="e">
        <v>#N/A</v>
      </c>
      <c r="DK207" s="428" t="str">
        <f ca="1">IF(DH$16=0,"",IF(OFFSET(DH207,0,DH$16)="Y",1,IF(OFFSET(DH207,0,DH$16)="N",0,"")))</f>
        <v/>
      </c>
      <c r="DM207" s="268"/>
      <c r="DN207" s="429" t="e">
        <v>#N/A</v>
      </c>
      <c r="DO207" s="429" t="e">
        <v>#N/A</v>
      </c>
      <c r="DP207" s="428" t="str">
        <f ca="1">IF(DM$16=0,"",IF(OFFSET(DM207,0,DM$16)="Y",1,IF(OFFSET(DM207,0,DM$16)="N",0,"")))</f>
        <v/>
      </c>
      <c r="DR207" s="268"/>
      <c r="DS207" s="430" t="e">
        <v>#N/A</v>
      </c>
      <c r="DT207" s="431"/>
      <c r="DU207" s="428" t="str">
        <f ca="1">IF(DR$16=0,"",IF(AND(OFFSET(DR207,0,1)="Y",DS$16="Yes"),1,IF(OFFSET(DR207,0,1)="N",1,0)))</f>
        <v/>
      </c>
      <c r="DW207" s="268"/>
      <c r="DX207" s="430" t="e">
        <v>#N/A</v>
      </c>
      <c r="DY207" s="431"/>
      <c r="DZ207" s="428" t="str">
        <f ca="1">IF(DW$16=0,"",IF(AND(OFFSET(DW207,0,1)="Y",DX$16="Yes"),1,IF(OFFSET(DW207,0,1)="N",1,0)))</f>
        <v/>
      </c>
      <c r="EB207" s="268"/>
      <c r="EC207" s="430" t="e">
        <v>#N/A</v>
      </c>
      <c r="ED207" s="431"/>
      <c r="EE207" s="428" t="str">
        <f ca="1">IF(EB$16=0,"",IF(AND(OFFSET(EB207,0,1)="Y",EC$16="Yes"),1,IF(OFFSET(EB207,0,1)="N",1,0)))</f>
        <v/>
      </c>
      <c r="EG207" s="268"/>
      <c r="EH207" s="430" t="e">
        <v>#N/A</v>
      </c>
      <c r="EI207" s="431"/>
      <c r="EJ207" s="428" t="str">
        <f ca="1">IF(EG$16=0,"",IF(AND(OFFSET(EG207,0,1)="Y",EH$16="Yes"),1,IF(OFFSET(EG207,0,1)="N",1,0)))</f>
        <v/>
      </c>
      <c r="EL207" s="268"/>
      <c r="EM207" s="430" t="e">
        <v>#N/A</v>
      </c>
      <c r="EN207" s="431"/>
      <c r="EO207" s="428" t="str">
        <f ca="1">IF(EL$16=0,"",IF(AND(OFFSET(EL207,0,1)="Y",EM$16="Yes"),1,IF(OFFSET(EL207,0,1)="N",1,0)))</f>
        <v/>
      </c>
      <c r="EP207" s="271"/>
      <c r="EQ207" s="516" t="str">
        <f ca="1">BP207</f>
        <v/>
      </c>
      <c r="ER207" s="516" t="str">
        <f t="shared" ref="ER207" ca="1" si="657">CL207</f>
        <v/>
      </c>
      <c r="ES207" s="516" t="str">
        <f t="shared" ref="ES207" ca="1" si="658">CT207</f>
        <v/>
      </c>
      <c r="ET207" s="516" t="str">
        <f t="shared" ref="ET207" si="659">DF207</f>
        <v/>
      </c>
      <c r="EU207" s="516" t="str">
        <f t="shared" ref="EU207" ca="1" si="660">DK207</f>
        <v/>
      </c>
      <c r="EV207" s="516" t="str">
        <f t="shared" ref="EV207" ca="1" si="661">DP207</f>
        <v/>
      </c>
      <c r="EW207" s="516" t="str">
        <f t="shared" ref="EW207" ca="1" si="662">DU207</f>
        <v/>
      </c>
      <c r="EX207" s="516" t="str">
        <f t="shared" ref="EX207" ca="1" si="663">DZ207</f>
        <v/>
      </c>
      <c r="EY207" s="516" t="str">
        <f t="shared" ref="EY207" ca="1" si="664">EE207</f>
        <v/>
      </c>
      <c r="EZ207" s="516" t="str">
        <f t="shared" ref="EZ207" ca="1" si="665">EJ207</f>
        <v/>
      </c>
      <c r="FA207" s="516" t="str">
        <f t="shared" ref="FA207" ca="1" si="666">EO207</f>
        <v/>
      </c>
      <c r="FC207" s="516">
        <f t="shared" ref="FC207" ca="1" si="667">COUNTA(EQ207:FA207)-COUNTBLANK(EQ207:FA207)</f>
        <v>0</v>
      </c>
      <c r="FD207" s="280">
        <f t="shared" ref="FD207" ca="1" si="668">SUM(EQ207:FA207)</f>
        <v>0</v>
      </c>
      <c r="FE207" s="280" t="str">
        <f t="shared" ref="FE207" ca="1" si="669">IF(AND(FC207=FD207,FD207&gt;0),"Show","Hide")</f>
        <v>Hide</v>
      </c>
      <c r="FF207" s="322"/>
      <c r="FG207" s="323"/>
      <c r="FH207" s="323"/>
      <c r="FI207" s="323"/>
      <c r="FJ207" s="323"/>
      <c r="FK207" s="323"/>
      <c r="FL207" s="323"/>
    </row>
    <row r="208" spans="1:168" ht="6" customHeight="1" x14ac:dyDescent="0.25">
      <c r="A208" s="326" t="s">
        <v>546</v>
      </c>
      <c r="C208" s="412"/>
      <c r="D208" s="413"/>
      <c r="E208" s="414"/>
      <c r="F208" s="432"/>
      <c r="G208" s="433"/>
      <c r="H208" s="434"/>
      <c r="I208" s="335"/>
      <c r="J208" s="416"/>
      <c r="K208" s="335"/>
      <c r="L208" s="417"/>
      <c r="M208" s="417"/>
      <c r="N208" s="417"/>
      <c r="O208" s="417"/>
      <c r="Q208" s="320"/>
      <c r="AE208" s="368"/>
      <c r="AF208" s="369"/>
      <c r="AG208" s="370" t="b">
        <f>AG207</f>
        <v>1</v>
      </c>
      <c r="AH208" s="370"/>
      <c r="AI208" s="395"/>
      <c r="AJ208" s="396"/>
      <c r="AK208" s="396"/>
      <c r="AL208" s="397"/>
      <c r="AM208" s="320"/>
      <c r="AN208" s="320"/>
      <c r="AO208" s="320"/>
      <c r="AP208" s="320"/>
      <c r="AQ208" s="320"/>
      <c r="AR208" s="320"/>
      <c r="AS208" s="320"/>
      <c r="AT208" s="398" t="str">
        <f t="shared" si="461"/>
        <v/>
      </c>
      <c r="AU208" s="319" t="str">
        <f t="shared" ref="AU208:AU271" si="670">IF(D208&lt;&gt;0,D208,"")</f>
        <v/>
      </c>
      <c r="AV208" s="399"/>
      <c r="AW208" s="398" t="str">
        <f ca="1">AW207</f>
        <v/>
      </c>
      <c r="AX208" s="399"/>
      <c r="AY208" s="398" t="str">
        <f ca="1">AY207</f>
        <v/>
      </c>
      <c r="AZ208" s="399"/>
      <c r="BA208" s="398" t="str">
        <f ca="1">BA207</f>
        <v/>
      </c>
      <c r="BB208" s="399"/>
      <c r="BC208" s="398" t="str">
        <f ca="1">BC207</f>
        <v/>
      </c>
      <c r="BD208" s="399"/>
      <c r="BE208" s="398" t="str">
        <f ca="1">BE207</f>
        <v/>
      </c>
      <c r="BF208" s="399"/>
      <c r="BG208" s="398" t="str">
        <f ca="1">BG207</f>
        <v/>
      </c>
      <c r="BH208" s="320"/>
      <c r="FE208" s="341" t="str">
        <f ca="1">FE207</f>
        <v>Hide</v>
      </c>
      <c r="FF208" s="322"/>
      <c r="FG208" s="323"/>
      <c r="FH208" s="323"/>
      <c r="FI208" s="323"/>
      <c r="FJ208" s="323"/>
      <c r="FK208" s="323"/>
      <c r="FL208" s="323"/>
    </row>
    <row r="209" spans="1:168" ht="6" customHeight="1" x14ac:dyDescent="0.25">
      <c r="A209" s="326" t="s">
        <v>546</v>
      </c>
      <c r="C209" s="389"/>
      <c r="D209" s="325"/>
      <c r="E209" s="390"/>
      <c r="F209" s="391"/>
      <c r="G209" s="391"/>
      <c r="H209" s="391"/>
      <c r="I209" s="391"/>
      <c r="J209" s="392"/>
      <c r="K209" s="340"/>
      <c r="L209" s="393"/>
      <c r="M209" s="393"/>
      <c r="N209" s="393"/>
      <c r="O209" s="393"/>
      <c r="Q209" s="320"/>
      <c r="AE209" s="368"/>
      <c r="AF209" s="369"/>
      <c r="AG209" s="394" t="b">
        <f>AG210</f>
        <v>1</v>
      </c>
      <c r="AH209" s="394"/>
      <c r="AI209" s="395"/>
      <c r="AJ209" s="396"/>
      <c r="AK209" s="396"/>
      <c r="AL209" s="397"/>
      <c r="AM209" s="320"/>
      <c r="AN209" s="320"/>
      <c r="AO209" s="320"/>
      <c r="AP209" s="320"/>
      <c r="AQ209" s="320"/>
      <c r="AR209" s="320"/>
      <c r="AS209" s="320"/>
      <c r="AT209" s="398" t="str">
        <f t="shared" ref="AT209:AT272" si="671">IF(AG209&lt;&gt;TRUE,FALSE,"")</f>
        <v/>
      </c>
      <c r="AU209" s="319" t="str">
        <f t="shared" si="670"/>
        <v/>
      </c>
      <c r="AV209" s="399"/>
      <c r="AW209" s="398" t="str">
        <f>AW210</f>
        <v/>
      </c>
      <c r="AX209" s="399"/>
      <c r="AY209" s="398" t="str">
        <f>AY210</f>
        <v/>
      </c>
      <c r="AZ209" s="399"/>
      <c r="BA209" s="398" t="str">
        <f>BA210</f>
        <v/>
      </c>
      <c r="BB209" s="399"/>
      <c r="BC209" s="398" t="str">
        <f>BC210</f>
        <v/>
      </c>
      <c r="BD209" s="399"/>
      <c r="BE209" s="398" t="str">
        <f>BE210</f>
        <v/>
      </c>
      <c r="BF209" s="399"/>
      <c r="BG209" s="398" t="str">
        <f>BG210</f>
        <v/>
      </c>
      <c r="BH209" s="320"/>
      <c r="BI209" s="323"/>
      <c r="BJ209" s="323"/>
      <c r="BK209" s="323"/>
      <c r="BL209" s="323"/>
      <c r="BM209" s="323"/>
      <c r="BN209" s="323"/>
      <c r="BO209" s="323"/>
      <c r="BP209" s="323"/>
      <c r="BQ209" s="323"/>
      <c r="BR209" s="323"/>
      <c r="BS209" s="323"/>
      <c r="BT209" s="323"/>
      <c r="BU209" s="323"/>
      <c r="BV209" s="323"/>
      <c r="BW209" s="323"/>
      <c r="BX209" s="323"/>
      <c r="BY209" s="323"/>
      <c r="BZ209" s="323"/>
      <c r="CA209" s="323"/>
      <c r="CB209" s="323"/>
      <c r="CC209" s="323"/>
      <c r="CD209" s="323"/>
      <c r="CE209" s="323"/>
      <c r="CF209" s="323"/>
      <c r="CG209" s="323"/>
      <c r="CH209" s="323"/>
      <c r="CI209" s="323"/>
      <c r="CJ209" s="323"/>
      <c r="CK209" s="323"/>
      <c r="CL209" s="323"/>
      <c r="CM209" s="323"/>
      <c r="CN209" s="323"/>
      <c r="CO209" s="323"/>
      <c r="CP209" s="323"/>
      <c r="CQ209" s="323"/>
      <c r="CR209" s="323"/>
      <c r="CS209" s="323"/>
      <c r="CT209" s="323"/>
      <c r="CU209" s="323"/>
      <c r="CV209" s="323"/>
      <c r="CW209" s="323"/>
      <c r="CX209" s="323"/>
      <c r="CY209" s="323"/>
      <c r="CZ209" s="323"/>
      <c r="DA209" s="323"/>
      <c r="DB209" s="323"/>
      <c r="DC209" s="323"/>
      <c r="DD209" s="323"/>
      <c r="DE209" s="323"/>
      <c r="DF209" s="323"/>
      <c r="DG209" s="323"/>
      <c r="DH209" s="323"/>
      <c r="DI209" s="323"/>
      <c r="DJ209" s="323"/>
      <c r="DK209" s="323"/>
      <c r="DL209" s="323"/>
      <c r="DM209" s="323"/>
      <c r="DN209" s="323"/>
      <c r="DO209" s="323"/>
      <c r="DP209" s="323"/>
      <c r="DQ209" s="323"/>
      <c r="DR209" s="323"/>
      <c r="DS209" s="323"/>
      <c r="DT209" s="323"/>
      <c r="DU209" s="323"/>
      <c r="DV209" s="323"/>
      <c r="DW209" s="323"/>
      <c r="DX209" s="323"/>
      <c r="DY209" s="323"/>
      <c r="DZ209" s="323"/>
      <c r="EA209" s="323"/>
      <c r="EB209" s="323"/>
      <c r="EC209" s="323"/>
      <c r="ED209" s="323"/>
      <c r="EE209" s="323"/>
      <c r="EF209" s="323"/>
      <c r="EG209" s="323"/>
      <c r="EH209" s="323"/>
      <c r="EI209" s="323"/>
      <c r="EJ209" s="323"/>
      <c r="EK209" s="323"/>
      <c r="EL209" s="323"/>
      <c r="EM209" s="323"/>
      <c r="EN209" s="323"/>
      <c r="EO209" s="323"/>
      <c r="EP209" s="323"/>
      <c r="EQ209" s="323"/>
      <c r="ER209" s="323"/>
      <c r="ES209" s="323"/>
      <c r="ET209" s="323"/>
      <c r="EU209" s="323"/>
      <c r="EV209" s="323"/>
      <c r="EW209" s="323"/>
      <c r="EX209" s="323"/>
      <c r="EY209" s="323"/>
      <c r="EZ209" s="323"/>
      <c r="FA209" s="323"/>
      <c r="FB209" s="323"/>
      <c r="FC209" s="323"/>
      <c r="FD209" s="323"/>
      <c r="FE209" s="323"/>
      <c r="FF209" s="322"/>
      <c r="FG209" s="323"/>
      <c r="FH209" s="323"/>
      <c r="FI209" s="323"/>
      <c r="FJ209" s="323"/>
      <c r="FK209" s="323"/>
      <c r="FL209" s="323"/>
    </row>
    <row r="210" spans="1:168" ht="15" x14ac:dyDescent="0.25">
      <c r="A210" s="326" t="s">
        <v>546</v>
      </c>
      <c r="C210" s="400" t="s">
        <v>558</v>
      </c>
      <c r="D210" s="401" t="s">
        <v>916</v>
      </c>
      <c r="E210" s="402"/>
      <c r="F210" s="403"/>
      <c r="G210" s="403"/>
      <c r="H210" s="403"/>
      <c r="I210" s="403"/>
      <c r="J210" s="404"/>
      <c r="K210" s="340"/>
      <c r="L210" s="405"/>
      <c r="M210" s="405"/>
      <c r="N210" s="405"/>
      <c r="O210" s="405"/>
      <c r="Q210" s="320"/>
      <c r="R210" s="406"/>
      <c r="S210" s="406"/>
      <c r="T210" s="406"/>
      <c r="U210" s="406"/>
      <c r="AE210" s="368" t="b">
        <f>IF(F210=CHAR(80),TRUE,FALSE)</f>
        <v>0</v>
      </c>
      <c r="AF210" s="369" t="b">
        <f>IF(H210=CHAR(80),TRUE,FALSE)</f>
        <v>0</v>
      </c>
      <c r="AG210" s="370" t="b">
        <f>IF(OR(C210=CHAR(80),C210="."),TRUE,FALSE)</f>
        <v>1</v>
      </c>
      <c r="AH210" s="407">
        <v>3</v>
      </c>
      <c r="AI210" s="408" t="s">
        <v>711</v>
      </c>
      <c r="AJ210" s="409" t="b">
        <v>1</v>
      </c>
      <c r="AK210" s="409" t="b">
        <v>1</v>
      </c>
      <c r="AL210" s="410"/>
      <c r="AM210" s="320"/>
      <c r="AN210" s="320"/>
      <c r="AO210" s="320"/>
      <c r="AP210" s="320"/>
      <c r="AQ210" s="320"/>
      <c r="AR210" s="320"/>
      <c r="AS210" s="320"/>
      <c r="AT210" s="398" t="str">
        <f t="shared" si="671"/>
        <v/>
      </c>
      <c r="AU210" s="319" t="str">
        <f t="shared" si="670"/>
        <v>STAFFING</v>
      </c>
      <c r="AV210" s="411"/>
      <c r="AW210" s="398" t="str">
        <f>IF(OR(AND(Setup_Flag=1,AV210="",$C210=""),AND(Setup_Flag=1,AV210="Y",$C210="",All_Filters="Yes",$FE210="Hide")),FALSE,"")</f>
        <v/>
      </c>
      <c r="AX210" s="411"/>
      <c r="AY210" s="398" t="str">
        <f>IF(OR(AND(MR2_Flag=1,AX210="",$C210=""),AND(MR2_Flag=1,AX210="Y",$C210="",All_Filters="Yes",$FE210="Hide")),FALSE,"")</f>
        <v/>
      </c>
      <c r="AZ210" s="411"/>
      <c r="BA210" s="398" t="str">
        <f>IF(OR(AND(DP_Flag=1,AZ210="",$C210=""),AND(DP_Flag=1,AZ210="Y",$C210="",All_Filters="Yes",$FE210="Hide")),FALSE,"")</f>
        <v/>
      </c>
      <c r="BB210" s="411"/>
      <c r="BC210" s="398" t="str">
        <f>IF(OR(AND(SS_Flag=1,BB210="",$C210=""),AND(SS_Flag=1,BB210="Y",$C210="",All_Filters="Yes",$FE210="Hide")),FALSE,"")</f>
        <v/>
      </c>
      <c r="BD210" s="411"/>
      <c r="BE210" s="398" t="str">
        <f>IF(OR(AND(SP_Flag=1,BD210="",$C210=""),AND(SP_Flag=1,BD210="Y",$C210="",All_Filters="Yes",$FE210="Hide")),FALSE,"")</f>
        <v/>
      </c>
      <c r="BF210" s="411"/>
      <c r="BG210" s="398" t="str">
        <f>IF(OR(AND(FM_Flag=1,BF210="",$C210=""),AND(FM_Flag=1,BF210="Y",$C210="",All_Filters="Yes",$FE210="Hide")),FALSE,"")</f>
        <v/>
      </c>
      <c r="BH210" s="320"/>
      <c r="BI210" s="323"/>
      <c r="BJ210" s="323"/>
      <c r="BK210" s="323"/>
      <c r="BL210" s="323"/>
      <c r="BM210" s="323"/>
      <c r="BN210" s="323"/>
      <c r="BO210" s="323"/>
      <c r="BP210" s="323"/>
      <c r="BQ210" s="323"/>
      <c r="BR210" s="323"/>
      <c r="BS210" s="323"/>
      <c r="BT210" s="323"/>
      <c r="BU210" s="323"/>
      <c r="BV210" s="323"/>
      <c r="BW210" s="323"/>
      <c r="BX210" s="323"/>
      <c r="BY210" s="323"/>
      <c r="BZ210" s="323"/>
      <c r="CA210" s="323"/>
      <c r="CB210" s="323"/>
      <c r="CC210" s="323"/>
      <c r="CD210" s="323"/>
      <c r="CE210" s="323"/>
      <c r="CF210" s="323"/>
      <c r="CG210" s="323"/>
      <c r="CH210" s="323"/>
      <c r="CI210" s="323"/>
      <c r="CJ210" s="323"/>
      <c r="CK210" s="323"/>
      <c r="CL210" s="323"/>
      <c r="CM210" s="323"/>
      <c r="CN210" s="323"/>
      <c r="CO210" s="323"/>
      <c r="CP210" s="323"/>
      <c r="CQ210" s="323"/>
      <c r="CR210" s="323"/>
      <c r="CS210" s="323"/>
      <c r="CT210" s="323"/>
      <c r="CU210" s="323"/>
      <c r="CV210" s="323"/>
      <c r="CW210" s="323"/>
      <c r="CX210" s="323"/>
      <c r="CY210" s="323"/>
      <c r="CZ210" s="323"/>
      <c r="DA210" s="323"/>
      <c r="DB210" s="323"/>
      <c r="DC210" s="323"/>
      <c r="DD210" s="323"/>
      <c r="DE210" s="323"/>
      <c r="DF210" s="323"/>
      <c r="DG210" s="323"/>
      <c r="DH210" s="323"/>
      <c r="DI210" s="323"/>
      <c r="DJ210" s="323"/>
      <c r="DK210" s="323"/>
      <c r="DL210" s="323"/>
      <c r="DM210" s="323"/>
      <c r="DN210" s="323"/>
      <c r="DO210" s="323"/>
      <c r="DP210" s="323"/>
      <c r="DQ210" s="323"/>
      <c r="DR210" s="323"/>
      <c r="DS210" s="323"/>
      <c r="DT210" s="323"/>
      <c r="DU210" s="323"/>
      <c r="DV210" s="323"/>
      <c r="DW210" s="323"/>
      <c r="DX210" s="323"/>
      <c r="DY210" s="323"/>
      <c r="DZ210" s="323"/>
      <c r="EA210" s="323"/>
      <c r="EB210" s="323"/>
      <c r="EC210" s="323"/>
      <c r="ED210" s="323"/>
      <c r="EE210" s="323"/>
      <c r="EF210" s="323"/>
      <c r="EG210" s="323"/>
      <c r="EH210" s="323"/>
      <c r="EI210" s="323"/>
      <c r="EJ210" s="323"/>
      <c r="EK210" s="323"/>
      <c r="EL210" s="323"/>
      <c r="EM210" s="323"/>
      <c r="EN210" s="323"/>
      <c r="EO210" s="323"/>
      <c r="EP210" s="323"/>
      <c r="EQ210" s="323"/>
      <c r="ER210" s="323"/>
      <c r="ES210" s="323"/>
      <c r="ET210" s="323"/>
      <c r="EU210" s="323"/>
      <c r="EV210" s="323"/>
      <c r="EW210" s="323"/>
      <c r="EX210" s="323"/>
      <c r="EY210" s="323"/>
      <c r="EZ210" s="323"/>
      <c r="FA210" s="323"/>
      <c r="FB210" s="323"/>
      <c r="FC210" s="323"/>
      <c r="FD210" s="323"/>
      <c r="FE210" s="323"/>
      <c r="FF210" s="322"/>
      <c r="FG210" s="323"/>
      <c r="FH210" s="323"/>
      <c r="FI210" s="323"/>
      <c r="FJ210" s="323"/>
      <c r="FK210" s="323"/>
      <c r="FL210" s="323"/>
    </row>
    <row r="211" spans="1:168" ht="6" customHeight="1" x14ac:dyDescent="0.25">
      <c r="A211" s="326" t="s">
        <v>546</v>
      </c>
      <c r="C211" s="412"/>
      <c r="D211" s="413"/>
      <c r="E211" s="414"/>
      <c r="F211" s="415"/>
      <c r="G211" s="415"/>
      <c r="H211" s="415"/>
      <c r="I211" s="415"/>
      <c r="J211" s="416"/>
      <c r="K211" s="335"/>
      <c r="L211" s="417"/>
      <c r="M211" s="417"/>
      <c r="N211" s="417"/>
      <c r="O211" s="417"/>
      <c r="Q211" s="320"/>
      <c r="AE211" s="368"/>
      <c r="AF211" s="369"/>
      <c r="AG211" s="370" t="b">
        <f>AG210</f>
        <v>1</v>
      </c>
      <c r="AH211" s="370"/>
      <c r="AI211" s="395"/>
      <c r="AJ211" s="396"/>
      <c r="AK211" s="396"/>
      <c r="AL211" s="397"/>
      <c r="AM211" s="320"/>
      <c r="AN211" s="320"/>
      <c r="AO211" s="320"/>
      <c r="AP211" s="320"/>
      <c r="AQ211" s="320"/>
      <c r="AR211" s="320"/>
      <c r="AS211" s="320"/>
      <c r="AT211" s="398" t="str">
        <f t="shared" si="671"/>
        <v/>
      </c>
      <c r="AU211" s="319" t="str">
        <f t="shared" si="670"/>
        <v/>
      </c>
      <c r="AV211" s="399"/>
      <c r="AW211" s="398" t="str">
        <f>AW210</f>
        <v/>
      </c>
      <c r="AX211" s="399"/>
      <c r="AY211" s="398" t="str">
        <f>AY210</f>
        <v/>
      </c>
      <c r="AZ211" s="399"/>
      <c r="BA211" s="398" t="str">
        <f>BA210</f>
        <v/>
      </c>
      <c r="BB211" s="399"/>
      <c r="BC211" s="398" t="str">
        <f>BC210</f>
        <v/>
      </c>
      <c r="BD211" s="399"/>
      <c r="BE211" s="398" t="str">
        <f>BE210</f>
        <v/>
      </c>
      <c r="BF211" s="399"/>
      <c r="BG211" s="398" t="str">
        <f>BG210</f>
        <v/>
      </c>
      <c r="BH211" s="320"/>
      <c r="BI211" s="323"/>
      <c r="BJ211" s="323"/>
      <c r="BK211" s="323"/>
      <c r="BL211" s="323"/>
      <c r="BM211" s="323"/>
      <c r="BN211" s="323"/>
      <c r="BO211" s="323"/>
      <c r="BP211" s="323"/>
      <c r="BQ211" s="323"/>
      <c r="BR211" s="323"/>
      <c r="BS211" s="323"/>
      <c r="BT211" s="323"/>
      <c r="BU211" s="323"/>
      <c r="BV211" s="323"/>
      <c r="BW211" s="323"/>
      <c r="BX211" s="323"/>
      <c r="BY211" s="323"/>
      <c r="BZ211" s="323"/>
      <c r="CA211" s="323"/>
      <c r="CB211" s="323"/>
      <c r="CC211" s="323"/>
      <c r="CD211" s="323"/>
      <c r="CE211" s="323"/>
      <c r="CF211" s="323"/>
      <c r="CG211" s="323"/>
      <c r="CH211" s="323"/>
      <c r="CI211" s="323"/>
      <c r="CJ211" s="323"/>
      <c r="CK211" s="323"/>
      <c r="CL211" s="323"/>
      <c r="CM211" s="323"/>
      <c r="CN211" s="323"/>
      <c r="CO211" s="323"/>
      <c r="CP211" s="323"/>
      <c r="CQ211" s="323"/>
      <c r="CR211" s="323"/>
      <c r="CS211" s="323"/>
      <c r="CT211" s="323"/>
      <c r="CU211" s="323"/>
      <c r="CV211" s="323"/>
      <c r="CW211" s="323"/>
      <c r="CX211" s="323"/>
      <c r="CY211" s="323"/>
      <c r="CZ211" s="323"/>
      <c r="DA211" s="323"/>
      <c r="DB211" s="323"/>
      <c r="DC211" s="323"/>
      <c r="DD211" s="323"/>
      <c r="DE211" s="323"/>
      <c r="DF211" s="323"/>
      <c r="DG211" s="323"/>
      <c r="DH211" s="323"/>
      <c r="DI211" s="323"/>
      <c r="DJ211" s="323"/>
      <c r="DK211" s="323"/>
      <c r="DL211" s="323"/>
      <c r="DM211" s="323"/>
      <c r="DN211" s="323"/>
      <c r="DO211" s="323"/>
      <c r="DP211" s="323"/>
      <c r="DQ211" s="323"/>
      <c r="DR211" s="323"/>
      <c r="DS211" s="323"/>
      <c r="DT211" s="323"/>
      <c r="DU211" s="323"/>
      <c r="DV211" s="323"/>
      <c r="DW211" s="323"/>
      <c r="DX211" s="323"/>
      <c r="DY211" s="323"/>
      <c r="DZ211" s="323"/>
      <c r="EA211" s="323"/>
      <c r="EB211" s="323"/>
      <c r="EC211" s="323"/>
      <c r="ED211" s="323"/>
      <c r="EE211" s="323"/>
      <c r="EF211" s="323"/>
      <c r="EG211" s="323"/>
      <c r="EH211" s="323"/>
      <c r="EI211" s="323"/>
      <c r="EJ211" s="323"/>
      <c r="EK211" s="323"/>
      <c r="EL211" s="323"/>
      <c r="EM211" s="323"/>
      <c r="EN211" s="323"/>
      <c r="EO211" s="323"/>
      <c r="EP211" s="323"/>
      <c r="EQ211" s="323"/>
      <c r="ER211" s="323"/>
      <c r="ES211" s="323"/>
      <c r="ET211" s="323"/>
      <c r="EU211" s="323"/>
      <c r="EV211" s="323"/>
      <c r="EW211" s="323"/>
      <c r="EX211" s="323"/>
      <c r="EY211" s="323"/>
      <c r="EZ211" s="323"/>
      <c r="FA211" s="323"/>
      <c r="FB211" s="323"/>
      <c r="FC211" s="323"/>
      <c r="FD211" s="323"/>
      <c r="FE211" s="323"/>
      <c r="FF211" s="322"/>
      <c r="FG211" s="323"/>
      <c r="FH211" s="323"/>
      <c r="FI211" s="323"/>
      <c r="FJ211" s="323"/>
      <c r="FK211" s="323"/>
      <c r="FL211" s="323"/>
    </row>
    <row r="212" spans="1:168" ht="6" customHeight="1" x14ac:dyDescent="0.25">
      <c r="A212" s="326" t="s">
        <v>546</v>
      </c>
      <c r="C212" s="389"/>
      <c r="D212" s="325"/>
      <c r="E212" s="390"/>
      <c r="F212" s="625"/>
      <c r="G212" s="626"/>
      <c r="H212" s="626"/>
      <c r="I212" s="627"/>
      <c r="J212" s="392"/>
      <c r="K212" s="340"/>
      <c r="L212" s="393"/>
      <c r="M212" s="393"/>
      <c r="N212" s="393"/>
      <c r="O212" s="393"/>
      <c r="Q212" s="320"/>
      <c r="AE212" s="368"/>
      <c r="AF212" s="369"/>
      <c r="AG212" s="394" t="b">
        <f>AG213</f>
        <v>1</v>
      </c>
      <c r="AH212" s="394"/>
      <c r="AI212" s="395"/>
      <c r="AJ212" s="396"/>
      <c r="AK212" s="396"/>
      <c r="AL212" s="397"/>
      <c r="AM212" s="320"/>
      <c r="AN212" s="320"/>
      <c r="AO212" s="320"/>
      <c r="AP212" s="320"/>
      <c r="AQ212" s="320"/>
      <c r="AR212" s="320"/>
      <c r="AS212" s="320"/>
      <c r="AT212" s="398" t="str">
        <f t="shared" si="671"/>
        <v/>
      </c>
      <c r="AU212" s="319" t="str">
        <f t="shared" si="670"/>
        <v/>
      </c>
      <c r="AV212" s="399"/>
      <c r="AW212" s="398" t="str">
        <f ca="1">AW213</f>
        <v/>
      </c>
      <c r="AX212" s="399"/>
      <c r="AY212" s="398" t="str">
        <f ca="1">AY213</f>
        <v/>
      </c>
      <c r="AZ212" s="399"/>
      <c r="BA212" s="398" t="str">
        <f ca="1">BA213</f>
        <v/>
      </c>
      <c r="BB212" s="399"/>
      <c r="BC212" s="398" t="str">
        <f ca="1">BC213</f>
        <v/>
      </c>
      <c r="BD212" s="399"/>
      <c r="BE212" s="398" t="str">
        <f ca="1">BE213</f>
        <v/>
      </c>
      <c r="BF212" s="399"/>
      <c r="BG212" s="398" t="str">
        <f ca="1">BG213</f>
        <v/>
      </c>
      <c r="BH212" s="320"/>
      <c r="FE212" s="341" t="str">
        <f ca="1">FE213</f>
        <v>Hide</v>
      </c>
      <c r="FF212" s="322"/>
      <c r="FG212" s="323"/>
      <c r="FH212" s="323"/>
      <c r="FI212" s="323"/>
      <c r="FJ212" s="323"/>
      <c r="FK212" s="323"/>
      <c r="FL212" s="323"/>
    </row>
    <row r="213" spans="1:168" ht="26.4" x14ac:dyDescent="0.25">
      <c r="A213" s="326" t="s">
        <v>546</v>
      </c>
      <c r="C213" s="400" t="s">
        <v>558</v>
      </c>
      <c r="D213" s="420" t="str">
        <f>"6." &amp; AI213</f>
        <v>6.49</v>
      </c>
      <c r="E213" s="402" t="s">
        <v>917</v>
      </c>
      <c r="F213" s="628" t="s">
        <v>715</v>
      </c>
      <c r="G213" s="629"/>
      <c r="H213" s="629"/>
      <c r="I213" s="630"/>
      <c r="J213" s="426"/>
      <c r="K213" s="340"/>
      <c r="L213" s="405"/>
      <c r="M213" s="405"/>
      <c r="N213" s="405"/>
      <c r="O213" s="405"/>
      <c r="Q213" s="320"/>
      <c r="R213" s="406"/>
      <c r="S213" s="406"/>
      <c r="T213" s="406"/>
      <c r="U213" s="406"/>
      <c r="AE213" s="368" t="b">
        <f>IF(F213=CHAR(80),TRUE,FALSE)</f>
        <v>0</v>
      </c>
      <c r="AF213" s="369" t="b">
        <f>IF(H213=CHAR(80),TRUE,FALSE)</f>
        <v>0</v>
      </c>
      <c r="AG213" s="370" t="b">
        <f>IF(OR(C213=CHAR(80),C213="."),TRUE,FALSE)</f>
        <v>1</v>
      </c>
      <c r="AH213" s="407">
        <v>2</v>
      </c>
      <c r="AI213" s="408">
        <v>49</v>
      </c>
      <c r="AJ213" s="409"/>
      <c r="AK213" s="409" t="b">
        <v>1</v>
      </c>
      <c r="AL213" s="410"/>
      <c r="AM213" s="320"/>
      <c r="AN213" s="320"/>
      <c r="AO213" s="320"/>
      <c r="AP213" s="320"/>
      <c r="AQ213" s="320"/>
      <c r="AR213" s="320"/>
      <c r="AS213" s="320"/>
      <c r="AT213" s="398" t="str">
        <f t="shared" si="671"/>
        <v/>
      </c>
      <c r="AU213" s="319" t="str">
        <f t="shared" si="670"/>
        <v>6.49</v>
      </c>
      <c r="AV213" s="411"/>
      <c r="AW213" s="398" t="str">
        <f ca="1">IF(OR(AND(Setup_Flag=1,AV213="",$C213=""),AND(Setup_Flag=1,AV213="Y",$C213="",All_Filters="Yes",$FE213="Hide")),FALSE,"")</f>
        <v/>
      </c>
      <c r="AX213" s="411"/>
      <c r="AY213" s="398" t="str">
        <f ca="1">IF(OR(AND(MR2_Flag=1,AX213="",$C213=""),AND(MR2_Flag=1,AX213="Y",$C213="",All_Filters="Yes",$FE213="Hide")),FALSE,"")</f>
        <v/>
      </c>
      <c r="AZ213" s="411"/>
      <c r="BA213" s="398" t="str">
        <f ca="1">IF(OR(AND(DP_Flag=1,AZ213="",$C213=""),AND(DP_Flag=1,AZ213="Y",$C213="",All_Filters="Yes",$FE213="Hide")),FALSE,"")</f>
        <v/>
      </c>
      <c r="BB213" s="411"/>
      <c r="BC213" s="398" t="str">
        <f ca="1">IF(OR(AND(SS_Flag=1,BB213="",$C213=""),AND(SS_Flag=1,BB213="Y",$C213="",All_Filters="Yes",$FE213="Hide")),FALSE,"")</f>
        <v/>
      </c>
      <c r="BD213" s="411"/>
      <c r="BE213" s="398" t="str">
        <f ca="1">IF(OR(AND(SP_Flag=1,BD213="",$C213=""),AND(SP_Flag=1,BD213="Y",$C213="",All_Filters="Yes",$FE213="Hide")),FALSE,"")</f>
        <v/>
      </c>
      <c r="BF213" s="411"/>
      <c r="BG213" s="398" t="str">
        <f ca="1">IF(OR(AND(FM_Flag=1,BF213="",$C213=""),AND(FM_Flag=1,BF213="Y",$C213="",All_Filters="Yes",$FE213="Hide")),FALSE,"")</f>
        <v/>
      </c>
      <c r="BH213" s="320"/>
      <c r="BI213" s="268"/>
      <c r="BJ213" s="427" t="s">
        <v>675</v>
      </c>
      <c r="BK213" s="427" t="s">
        <v>675</v>
      </c>
      <c r="BL213" s="427" t="s">
        <v>675</v>
      </c>
      <c r="BM213" s="427" t="s">
        <v>675</v>
      </c>
      <c r="BN213" s="427" t="s">
        <v>675</v>
      </c>
      <c r="BO213" s="427" t="s">
        <v>675</v>
      </c>
      <c r="BP213" s="428" t="str">
        <f ca="1">IF(OR(BI$16=0,BR$16&lt;&gt;0),"",IF(OFFSET(BI213,0,BI$16)="Y",1,IF(OFFSET(BI213,0,BI$16)="N",0,"")))</f>
        <v/>
      </c>
      <c r="BQ213" s="337"/>
      <c r="BR213" s="268"/>
      <c r="BS213" s="429" t="e">
        <v>#N/A</v>
      </c>
      <c r="BT213" s="429" t="e">
        <v>#N/A</v>
      </c>
      <c r="BU213" s="429" t="e">
        <v>#N/A</v>
      </c>
      <c r="BV213" s="429" t="e">
        <v>#N/A</v>
      </c>
      <c r="BW213" s="429" t="e">
        <v>#N/A</v>
      </c>
      <c r="BX213" s="429" t="e">
        <v>#N/A</v>
      </c>
      <c r="BY213" s="429" t="e">
        <v>#N/A</v>
      </c>
      <c r="BZ213" s="429" t="e">
        <v>#N/A</v>
      </c>
      <c r="CA213" s="429" t="e">
        <v>#N/A</v>
      </c>
      <c r="CB213" s="429" t="e">
        <v>#N/A</v>
      </c>
      <c r="CC213" s="429" t="e">
        <v>#N/A</v>
      </c>
      <c r="CD213" s="429" t="e">
        <v>#N/A</v>
      </c>
      <c r="CE213" s="429" t="e">
        <v>#N/A</v>
      </c>
      <c r="CF213" s="429" t="e">
        <v>#N/A</v>
      </c>
      <c r="CG213" s="429" t="e">
        <v>#N/A</v>
      </c>
      <c r="CH213" s="429" t="e">
        <v>#N/A</v>
      </c>
      <c r="CI213" s="429" t="e">
        <v>#N/A</v>
      </c>
      <c r="CJ213" s="429" t="e">
        <v>#N/A</v>
      </c>
      <c r="CK213" s="429" t="e">
        <v>#N/A</v>
      </c>
      <c r="CL213" s="428" t="str">
        <f ca="1">IF(BR$16=0,"",IF(OFFSET(BR213,0,BR$16)="Y",1,IF(OFFSET(BR213,0,BR$16)="N",0,"")))</f>
        <v/>
      </c>
      <c r="CM213" s="337"/>
      <c r="CN213" s="268"/>
      <c r="CO213" s="429" t="e">
        <v>#N/A</v>
      </c>
      <c r="CP213" s="429" t="e">
        <v>#N/A</v>
      </c>
      <c r="CQ213" s="429" t="e">
        <v>#N/A</v>
      </c>
      <c r="CR213" s="429" t="e">
        <v>#N/A</v>
      </c>
      <c r="CS213" s="427" t="s">
        <v>675</v>
      </c>
      <c r="CT213" s="428" t="str">
        <f ca="1">IF(OR(CN$16=0,CV$16&lt;&gt;0),"",IF(CV$16=1,0,IF(OFFSET(CN213,0,CN$16)="Y",1,IF(OFFSET(CN213,0,CN$16)="N",0,""))))</f>
        <v/>
      </c>
      <c r="CV213" s="268"/>
      <c r="CW213" s="429" t="e">
        <v>#N/A</v>
      </c>
      <c r="CX213" s="429" t="e">
        <v>#N/A</v>
      </c>
      <c r="CY213" s="429" t="e">
        <v>#N/A</v>
      </c>
      <c r="CZ213" s="429" t="e">
        <v>#N/A</v>
      </c>
      <c r="DA213" s="429" t="e">
        <v>#N/A</v>
      </c>
      <c r="DB213" s="429" t="e">
        <v>#N/A</v>
      </c>
      <c r="DC213" s="429" t="e">
        <v>#N/A</v>
      </c>
      <c r="DD213" s="429" t="e">
        <v>#N/A</v>
      </c>
      <c r="DE213" s="429" t="e">
        <v>#N/A</v>
      </c>
      <c r="DF213" s="428" t="str">
        <f>IF(CV$16=0,"",IF(OR(AND(CW$16=1,CW213="Y"),AND(CX$16=1,CX213="Y"),AND(CY$16=1,CY213="Y"),AND(CZ$16=1,CZ213="Y"),AND(DA$16=1,DA213="Y"),AND(DB$16=1,DB213="Y"),AND(DC$16=1,DC213="Y"),AND(DD$16=1,DD213="Y"),AND(DE$16=1,DE213="Y")),1,IF(OR(AND(CW$16=1,CW213="N"),AND(CX$16=1,CX213="N"),AND(CY$16=1,CY213="N"),AND(CZ$16=1,CZ213="N"),AND(DA$16=1,DA213="N"),AND(DB$16=1,DB213="N"),AND(DC$16=1,DC213="N"),AND(DD$16=1,DD213="N"),AND(DE$16=1,DE213="N")),0,"")))</f>
        <v/>
      </c>
      <c r="DH213" s="268"/>
      <c r="DI213" s="429" t="e">
        <v>#N/A</v>
      </c>
      <c r="DJ213" s="429" t="e">
        <v>#N/A</v>
      </c>
      <c r="DK213" s="428" t="str">
        <f ca="1">IF(DH$16=0,"",IF(OFFSET(DH213,0,DH$16)="Y",1,IF(OFFSET(DH213,0,DH$16)="N",0,"")))</f>
        <v/>
      </c>
      <c r="DM213" s="268"/>
      <c r="DN213" s="429" t="e">
        <v>#N/A</v>
      </c>
      <c r="DO213" s="429" t="e">
        <v>#N/A</v>
      </c>
      <c r="DP213" s="428" t="str">
        <f ca="1">IF(DM$16=0,"",IF(OFFSET(DM213,0,DM$16)="Y",1,IF(OFFSET(DM213,0,DM$16)="N",0,"")))</f>
        <v/>
      </c>
      <c r="DR213" s="268"/>
      <c r="DS213" s="430" t="e">
        <v>#N/A</v>
      </c>
      <c r="DT213" s="431"/>
      <c r="DU213" s="428" t="str">
        <f ca="1">IF(DR$16=0,"",IF(AND(OFFSET(DR213,0,1)="Y",DS$16="Yes"),1,IF(OFFSET(DR213,0,1)="N",1,0)))</f>
        <v/>
      </c>
      <c r="DW213" s="268"/>
      <c r="DX213" s="430" t="e">
        <v>#N/A</v>
      </c>
      <c r="DY213" s="431"/>
      <c r="DZ213" s="428" t="str">
        <f ca="1">IF(DW$16=0,"",IF(AND(OFFSET(DW213,0,1)="Y",DX$16="Yes"),1,IF(OFFSET(DW213,0,1)="N",1,0)))</f>
        <v/>
      </c>
      <c r="EB213" s="268"/>
      <c r="EC213" s="430" t="e">
        <v>#N/A</v>
      </c>
      <c r="ED213" s="431"/>
      <c r="EE213" s="428" t="str">
        <f ca="1">IF(EB$16=0,"",IF(AND(OFFSET(EB213,0,1)="Y",EC$16="Yes"),1,IF(OFFSET(EB213,0,1)="N",1,0)))</f>
        <v/>
      </c>
      <c r="EG213" s="268"/>
      <c r="EH213" s="430" t="e">
        <v>#N/A</v>
      </c>
      <c r="EI213" s="431"/>
      <c r="EJ213" s="428" t="str">
        <f ca="1">IF(EG$16=0,"",IF(AND(OFFSET(EG213,0,1)="Y",EH$16="Yes"),1,IF(OFFSET(EG213,0,1)="N",1,0)))</f>
        <v/>
      </c>
      <c r="EL213" s="268"/>
      <c r="EM213" s="430" t="e">
        <v>#N/A</v>
      </c>
      <c r="EN213" s="431"/>
      <c r="EO213" s="428" t="str">
        <f ca="1">IF(EL$16=0,"",IF(AND(OFFSET(EL213,0,1)="Y",EM$16="Yes"),1,IF(OFFSET(EL213,0,1)="N",1,0)))</f>
        <v/>
      </c>
      <c r="EP213" s="271"/>
      <c r="EQ213" s="516" t="str">
        <f ca="1">BP213</f>
        <v/>
      </c>
      <c r="ER213" s="516" t="str">
        <f t="shared" ref="ER213" ca="1" si="672">CL213</f>
        <v/>
      </c>
      <c r="ES213" s="516" t="str">
        <f t="shared" ref="ES213" ca="1" si="673">CT213</f>
        <v/>
      </c>
      <c r="ET213" s="516" t="str">
        <f t="shared" ref="ET213" si="674">DF213</f>
        <v/>
      </c>
      <c r="EU213" s="516" t="str">
        <f t="shared" ref="EU213" ca="1" si="675">DK213</f>
        <v/>
      </c>
      <c r="EV213" s="516" t="str">
        <f t="shared" ref="EV213" ca="1" si="676">DP213</f>
        <v/>
      </c>
      <c r="EW213" s="516" t="str">
        <f t="shared" ref="EW213" ca="1" si="677">DU213</f>
        <v/>
      </c>
      <c r="EX213" s="516" t="str">
        <f t="shared" ref="EX213" ca="1" si="678">DZ213</f>
        <v/>
      </c>
      <c r="EY213" s="516" t="str">
        <f t="shared" ref="EY213" ca="1" si="679">EE213</f>
        <v/>
      </c>
      <c r="EZ213" s="516" t="str">
        <f t="shared" ref="EZ213" ca="1" si="680">EJ213</f>
        <v/>
      </c>
      <c r="FA213" s="516" t="str">
        <f t="shared" ref="FA213" ca="1" si="681">EO213</f>
        <v/>
      </c>
      <c r="FC213" s="516">
        <f t="shared" ref="FC213" ca="1" si="682">COUNTA(EQ213:FA213)-COUNTBLANK(EQ213:FA213)</f>
        <v>0</v>
      </c>
      <c r="FD213" s="280">
        <f t="shared" ref="FD213" ca="1" si="683">SUM(EQ213:FA213)</f>
        <v>0</v>
      </c>
      <c r="FE213" s="280" t="str">
        <f t="shared" ref="FE213" ca="1" si="684">IF(AND(FC213=FD213,FD213&gt;0),"Show","Hide")</f>
        <v>Hide</v>
      </c>
      <c r="FF213" s="322"/>
      <c r="FG213" s="323"/>
      <c r="FH213" s="323"/>
      <c r="FI213" s="323"/>
      <c r="FJ213" s="323"/>
      <c r="FK213" s="323"/>
      <c r="FL213" s="323"/>
    </row>
    <row r="214" spans="1:168" ht="6" customHeight="1" x14ac:dyDescent="0.25">
      <c r="A214" s="326" t="s">
        <v>546</v>
      </c>
      <c r="C214" s="412"/>
      <c r="D214" s="413"/>
      <c r="E214" s="414"/>
      <c r="F214" s="631"/>
      <c r="G214" s="632"/>
      <c r="H214" s="632"/>
      <c r="I214" s="633"/>
      <c r="J214" s="416"/>
      <c r="K214" s="335"/>
      <c r="L214" s="417"/>
      <c r="M214" s="417"/>
      <c r="N214" s="417"/>
      <c r="O214" s="417"/>
      <c r="Q214" s="320"/>
      <c r="AE214" s="368"/>
      <c r="AF214" s="369"/>
      <c r="AG214" s="370" t="b">
        <f>AG213</f>
        <v>1</v>
      </c>
      <c r="AH214" s="370"/>
      <c r="AI214" s="395"/>
      <c r="AJ214" s="396"/>
      <c r="AK214" s="396"/>
      <c r="AL214" s="397"/>
      <c r="AM214" s="320"/>
      <c r="AN214" s="320"/>
      <c r="AO214" s="320"/>
      <c r="AP214" s="320"/>
      <c r="AQ214" s="320"/>
      <c r="AR214" s="320"/>
      <c r="AS214" s="320"/>
      <c r="AT214" s="398" t="str">
        <f t="shared" si="671"/>
        <v/>
      </c>
      <c r="AU214" s="319" t="str">
        <f t="shared" si="670"/>
        <v/>
      </c>
      <c r="AV214" s="399"/>
      <c r="AW214" s="398" t="str">
        <f ca="1">AW213</f>
        <v/>
      </c>
      <c r="AX214" s="399"/>
      <c r="AY214" s="398" t="str">
        <f ca="1">AY213</f>
        <v/>
      </c>
      <c r="AZ214" s="399"/>
      <c r="BA214" s="398" t="str">
        <f ca="1">BA213</f>
        <v/>
      </c>
      <c r="BB214" s="399"/>
      <c r="BC214" s="398" t="str">
        <f ca="1">BC213</f>
        <v/>
      </c>
      <c r="BD214" s="399"/>
      <c r="BE214" s="398" t="str">
        <f ca="1">BE213</f>
        <v/>
      </c>
      <c r="BF214" s="399"/>
      <c r="BG214" s="398" t="str">
        <f ca="1">BG213</f>
        <v/>
      </c>
      <c r="BH214" s="320"/>
      <c r="FE214" s="341" t="str">
        <f ca="1">FE213</f>
        <v>Hide</v>
      </c>
      <c r="FF214" s="322"/>
      <c r="FG214" s="323"/>
      <c r="FH214" s="323"/>
      <c r="FI214" s="323"/>
      <c r="FJ214" s="323"/>
      <c r="FK214" s="323"/>
      <c r="FL214" s="323"/>
    </row>
    <row r="215" spans="1:168" ht="6" customHeight="1" x14ac:dyDescent="0.25">
      <c r="A215" s="326" t="s">
        <v>546</v>
      </c>
      <c r="C215" s="389"/>
      <c r="D215" s="325"/>
      <c r="E215" s="390"/>
      <c r="F215" s="362"/>
      <c r="G215" s="418"/>
      <c r="H215" s="419"/>
      <c r="I215" s="340"/>
      <c r="J215" s="392"/>
      <c r="K215" s="340"/>
      <c r="L215" s="393"/>
      <c r="M215" s="393"/>
      <c r="N215" s="393"/>
      <c r="O215" s="393"/>
      <c r="Q215" s="320"/>
      <c r="AE215" s="368"/>
      <c r="AF215" s="369"/>
      <c r="AG215" s="394" t="b">
        <f>AG216</f>
        <v>1</v>
      </c>
      <c r="AH215" s="394"/>
      <c r="AI215" s="395"/>
      <c r="AJ215" s="396"/>
      <c r="AK215" s="396"/>
      <c r="AL215" s="397"/>
      <c r="AM215" s="320"/>
      <c r="AN215" s="320"/>
      <c r="AO215" s="320"/>
      <c r="AP215" s="320"/>
      <c r="AQ215" s="320"/>
      <c r="AR215" s="320"/>
      <c r="AS215" s="320"/>
      <c r="AT215" s="398" t="str">
        <f t="shared" si="671"/>
        <v/>
      </c>
      <c r="AU215" s="319" t="str">
        <f t="shared" si="670"/>
        <v/>
      </c>
      <c r="AV215" s="399"/>
      <c r="AW215" s="398" t="str">
        <f ca="1">AW216</f>
        <v/>
      </c>
      <c r="AX215" s="399"/>
      <c r="AY215" s="398" t="str">
        <f ca="1">AY216</f>
        <v/>
      </c>
      <c r="AZ215" s="399"/>
      <c r="BA215" s="398" t="str">
        <f ca="1">BA216</f>
        <v/>
      </c>
      <c r="BB215" s="399"/>
      <c r="BC215" s="398" t="str">
        <f ca="1">BC216</f>
        <v/>
      </c>
      <c r="BD215" s="399"/>
      <c r="BE215" s="398" t="str">
        <f ca="1">BE216</f>
        <v/>
      </c>
      <c r="BF215" s="399"/>
      <c r="BG215" s="398" t="str">
        <f ca="1">BG216</f>
        <v/>
      </c>
      <c r="BH215" s="320"/>
      <c r="FE215" s="341" t="str">
        <f ca="1">FE216</f>
        <v>Hide</v>
      </c>
      <c r="FF215" s="322"/>
      <c r="FG215" s="323"/>
      <c r="FH215" s="323"/>
      <c r="FI215" s="323"/>
      <c r="FJ215" s="323"/>
      <c r="FK215" s="323"/>
      <c r="FL215" s="323"/>
    </row>
    <row r="216" spans="1:168" ht="39.6" x14ac:dyDescent="0.25">
      <c r="A216" s="326" t="s">
        <v>546</v>
      </c>
      <c r="C216" s="400" t="s">
        <v>558</v>
      </c>
      <c r="D216" s="420" t="str">
        <f>"6." &amp; AI216</f>
        <v>6.50</v>
      </c>
      <c r="E216" s="402" t="s">
        <v>918</v>
      </c>
      <c r="F216" s="422"/>
      <c r="G216" s="423" t="s">
        <v>203</v>
      </c>
      <c r="H216" s="424"/>
      <c r="I216" s="425" t="s">
        <v>216</v>
      </c>
      <c r="J216" s="426"/>
      <c r="K216" s="340"/>
      <c r="L216" s="405"/>
      <c r="M216" s="405"/>
      <c r="N216" s="405"/>
      <c r="O216" s="405"/>
      <c r="Q216" s="320"/>
      <c r="R216" s="406"/>
      <c r="S216" s="406"/>
      <c r="T216" s="406"/>
      <c r="U216" s="406"/>
      <c r="AE216" s="368" t="b">
        <f>IF(F216=CHAR(80),TRUE,FALSE)</f>
        <v>0</v>
      </c>
      <c r="AF216" s="369" t="b">
        <f>IF(H216=CHAR(80),TRUE,FALSE)</f>
        <v>0</v>
      </c>
      <c r="AG216" s="370" t="b">
        <f>IF(OR(C216=CHAR(80),C216="."),TRUE,FALSE)</f>
        <v>1</v>
      </c>
      <c r="AH216" s="407">
        <v>0</v>
      </c>
      <c r="AI216" s="408">
        <v>50</v>
      </c>
      <c r="AJ216" s="409"/>
      <c r="AK216" s="409" t="b">
        <v>1</v>
      </c>
      <c r="AL216" s="410"/>
      <c r="AM216" s="320"/>
      <c r="AN216" s="320"/>
      <c r="AO216" s="320"/>
      <c r="AP216" s="320"/>
      <c r="AQ216" s="320"/>
      <c r="AR216" s="320"/>
      <c r="AS216" s="320"/>
      <c r="AT216" s="398" t="str">
        <f t="shared" si="671"/>
        <v/>
      </c>
      <c r="AU216" s="319" t="str">
        <f t="shared" si="670"/>
        <v>6.50</v>
      </c>
      <c r="AV216" s="411"/>
      <c r="AW216" s="398" t="str">
        <f ca="1">IF(OR(AND(Setup_Flag=1,AV216="",$C216=""),AND(Setup_Flag=1,AV216="Y",$C216="",All_Filters="Yes",$FE216="Hide")),FALSE,"")</f>
        <v/>
      </c>
      <c r="AX216" s="411"/>
      <c r="AY216" s="398" t="str">
        <f ca="1">IF(OR(AND(MR2_Flag=1,AX216="",$C216=""),AND(MR2_Flag=1,AX216="Y",$C216="",All_Filters="Yes",$FE216="Hide")),FALSE,"")</f>
        <v/>
      </c>
      <c r="AZ216" s="411"/>
      <c r="BA216" s="398" t="str">
        <f ca="1">IF(OR(AND(DP_Flag=1,AZ216="",$C216=""),AND(DP_Flag=1,AZ216="Y",$C216="",All_Filters="Yes",$FE216="Hide")),FALSE,"")</f>
        <v/>
      </c>
      <c r="BB216" s="411"/>
      <c r="BC216" s="398" t="str">
        <f ca="1">IF(OR(AND(SS_Flag=1,BB216="",$C216=""),AND(SS_Flag=1,BB216="Y",$C216="",All_Filters="Yes",$FE216="Hide")),FALSE,"")</f>
        <v/>
      </c>
      <c r="BD216" s="411"/>
      <c r="BE216" s="398" t="str">
        <f ca="1">IF(OR(AND(SP_Flag=1,BD216="",$C216=""),AND(SP_Flag=1,BD216="Y",$C216="",All_Filters="Yes",$FE216="Hide")),FALSE,"")</f>
        <v/>
      </c>
      <c r="BF216" s="411"/>
      <c r="BG216" s="398" t="str">
        <f ca="1">IF(OR(AND(FM_Flag=1,BF216="",$C216=""),AND(FM_Flag=1,BF216="Y",$C216="",All_Filters="Yes",$FE216="Hide")),FALSE,"")</f>
        <v/>
      </c>
      <c r="BH216" s="320"/>
      <c r="BI216" s="268"/>
      <c r="BJ216" s="427" t="s">
        <v>675</v>
      </c>
      <c r="BK216" s="427" t="s">
        <v>675</v>
      </c>
      <c r="BL216" s="427" t="s">
        <v>675</v>
      </c>
      <c r="BM216" s="427" t="s">
        <v>675</v>
      </c>
      <c r="BN216" s="427" t="s">
        <v>675</v>
      </c>
      <c r="BO216" s="427" t="s">
        <v>675</v>
      </c>
      <c r="BP216" s="428" t="str">
        <f ca="1">IF(OR(BI$16=0,BR$16&lt;&gt;0),"",IF(OFFSET(BI216,0,BI$16)="Y",1,IF(OFFSET(BI216,0,BI$16)="N",0,"")))</f>
        <v/>
      </c>
      <c r="BQ216" s="337"/>
      <c r="BR216" s="268"/>
      <c r="BS216" s="429" t="e">
        <v>#N/A</v>
      </c>
      <c r="BT216" s="429" t="e">
        <v>#N/A</v>
      </c>
      <c r="BU216" s="429" t="e">
        <v>#N/A</v>
      </c>
      <c r="BV216" s="429" t="e">
        <v>#N/A</v>
      </c>
      <c r="BW216" s="429" t="e">
        <v>#N/A</v>
      </c>
      <c r="BX216" s="429" t="e">
        <v>#N/A</v>
      </c>
      <c r="BY216" s="429" t="e">
        <v>#N/A</v>
      </c>
      <c r="BZ216" s="429" t="e">
        <v>#N/A</v>
      </c>
      <c r="CA216" s="429" t="e">
        <v>#N/A</v>
      </c>
      <c r="CB216" s="429" t="e">
        <v>#N/A</v>
      </c>
      <c r="CC216" s="429" t="e">
        <v>#N/A</v>
      </c>
      <c r="CD216" s="429" t="e">
        <v>#N/A</v>
      </c>
      <c r="CE216" s="429" t="e">
        <v>#N/A</v>
      </c>
      <c r="CF216" s="429" t="e">
        <v>#N/A</v>
      </c>
      <c r="CG216" s="429" t="e">
        <v>#N/A</v>
      </c>
      <c r="CH216" s="429" t="e">
        <v>#N/A</v>
      </c>
      <c r="CI216" s="429" t="e">
        <v>#N/A</v>
      </c>
      <c r="CJ216" s="429" t="e">
        <v>#N/A</v>
      </c>
      <c r="CK216" s="429" t="e">
        <v>#N/A</v>
      </c>
      <c r="CL216" s="428" t="str">
        <f ca="1">IF(BR$16=0,"",IF(OFFSET(BR216,0,BR$16)="Y",1,IF(OFFSET(BR216,0,BR$16)="N",0,"")))</f>
        <v/>
      </c>
      <c r="CM216" s="337"/>
      <c r="CN216" s="268"/>
      <c r="CO216" s="429" t="e">
        <v>#N/A</v>
      </c>
      <c r="CP216" s="429" t="e">
        <v>#N/A</v>
      </c>
      <c r="CQ216" s="429" t="e">
        <v>#N/A</v>
      </c>
      <c r="CR216" s="429" t="e">
        <v>#N/A</v>
      </c>
      <c r="CS216" s="427" t="s">
        <v>675</v>
      </c>
      <c r="CT216" s="428" t="str">
        <f ca="1">IF(OR(CN$16=0,CV$16&lt;&gt;0),"",IF(CV$16=1,0,IF(OFFSET(CN216,0,CN$16)="Y",1,IF(OFFSET(CN216,0,CN$16)="N",0,""))))</f>
        <v/>
      </c>
      <c r="CV216" s="268"/>
      <c r="CW216" s="429" t="e">
        <v>#N/A</v>
      </c>
      <c r="CX216" s="429" t="e">
        <v>#N/A</v>
      </c>
      <c r="CY216" s="429" t="e">
        <v>#N/A</v>
      </c>
      <c r="CZ216" s="429" t="e">
        <v>#N/A</v>
      </c>
      <c r="DA216" s="429" t="e">
        <v>#N/A</v>
      </c>
      <c r="DB216" s="429" t="e">
        <v>#N/A</v>
      </c>
      <c r="DC216" s="429" t="e">
        <v>#N/A</v>
      </c>
      <c r="DD216" s="429" t="e">
        <v>#N/A</v>
      </c>
      <c r="DE216" s="429" t="e">
        <v>#N/A</v>
      </c>
      <c r="DF216" s="428" t="str">
        <f>IF(CV$16=0,"",IF(OR(AND(CW$16=1,CW216="Y"),AND(CX$16=1,CX216="Y"),AND(CY$16=1,CY216="Y"),AND(CZ$16=1,CZ216="Y"),AND(DA$16=1,DA216="Y"),AND(DB$16=1,DB216="Y"),AND(DC$16=1,DC216="Y"),AND(DD$16=1,DD216="Y"),AND(DE$16=1,DE216="Y")),1,IF(OR(AND(CW$16=1,CW216="N"),AND(CX$16=1,CX216="N"),AND(CY$16=1,CY216="N"),AND(CZ$16=1,CZ216="N"),AND(DA$16=1,DA216="N"),AND(DB$16=1,DB216="N"),AND(DC$16=1,DC216="N"),AND(DD$16=1,DD216="N"),AND(DE$16=1,DE216="N")),0,"")))</f>
        <v/>
      </c>
      <c r="DH216" s="268"/>
      <c r="DI216" s="429" t="e">
        <v>#N/A</v>
      </c>
      <c r="DJ216" s="429" t="e">
        <v>#N/A</v>
      </c>
      <c r="DK216" s="428" t="str">
        <f ca="1">IF(DH$16=0,"",IF(OFFSET(DH216,0,DH$16)="Y",1,IF(OFFSET(DH216,0,DH$16)="N",0,"")))</f>
        <v/>
      </c>
      <c r="DM216" s="268"/>
      <c r="DN216" s="429" t="e">
        <v>#N/A</v>
      </c>
      <c r="DO216" s="429" t="e">
        <v>#N/A</v>
      </c>
      <c r="DP216" s="428" t="str">
        <f ca="1">IF(DM$16=0,"",IF(OFFSET(DM216,0,DM$16)="Y",1,IF(OFFSET(DM216,0,DM$16)="N",0,"")))</f>
        <v/>
      </c>
      <c r="DR216" s="268"/>
      <c r="DS216" s="430" t="e">
        <v>#N/A</v>
      </c>
      <c r="DT216" s="431"/>
      <c r="DU216" s="428" t="str">
        <f ca="1">IF(DR$16=0,"",IF(AND(OFFSET(DR216,0,1)="Y",DS$16="Yes"),1,IF(OFFSET(DR216,0,1)="N",1,0)))</f>
        <v/>
      </c>
      <c r="DW216" s="268"/>
      <c r="DX216" s="430" t="e">
        <v>#N/A</v>
      </c>
      <c r="DY216" s="431"/>
      <c r="DZ216" s="428" t="str">
        <f ca="1">IF(DW$16=0,"",IF(AND(OFFSET(DW216,0,1)="Y",DX$16="Yes"),1,IF(OFFSET(DW216,0,1)="N",1,0)))</f>
        <v/>
      </c>
      <c r="EB216" s="268"/>
      <c r="EC216" s="430" t="e">
        <v>#N/A</v>
      </c>
      <c r="ED216" s="431"/>
      <c r="EE216" s="428" t="str">
        <f ca="1">IF(EB$16=0,"",IF(AND(OFFSET(EB216,0,1)="Y",EC$16="Yes"),1,IF(OFFSET(EB216,0,1)="N",1,0)))</f>
        <v/>
      </c>
      <c r="EG216" s="268"/>
      <c r="EH216" s="430" t="e">
        <v>#N/A</v>
      </c>
      <c r="EI216" s="431"/>
      <c r="EJ216" s="428" t="str">
        <f ca="1">IF(EG$16=0,"",IF(AND(OFFSET(EG216,0,1)="Y",EH$16="Yes"),1,IF(OFFSET(EG216,0,1)="N",1,0)))</f>
        <v/>
      </c>
      <c r="EL216" s="268"/>
      <c r="EM216" s="430" t="e">
        <v>#N/A</v>
      </c>
      <c r="EN216" s="431"/>
      <c r="EO216" s="428" t="str">
        <f ca="1">IF(EL$16=0,"",IF(AND(OFFSET(EL216,0,1)="Y",EM$16="Yes"),1,IF(OFFSET(EL216,0,1)="N",1,0)))</f>
        <v/>
      </c>
      <c r="EP216" s="271"/>
      <c r="EQ216" s="516" t="str">
        <f ca="1">BP216</f>
        <v/>
      </c>
      <c r="ER216" s="516" t="str">
        <f t="shared" ref="ER216" ca="1" si="685">CL216</f>
        <v/>
      </c>
      <c r="ES216" s="516" t="str">
        <f t="shared" ref="ES216" ca="1" si="686">CT216</f>
        <v/>
      </c>
      <c r="ET216" s="516" t="str">
        <f t="shared" ref="ET216" si="687">DF216</f>
        <v/>
      </c>
      <c r="EU216" s="516" t="str">
        <f t="shared" ref="EU216" ca="1" si="688">DK216</f>
        <v/>
      </c>
      <c r="EV216" s="516" t="str">
        <f t="shared" ref="EV216" ca="1" si="689">DP216</f>
        <v/>
      </c>
      <c r="EW216" s="516" t="str">
        <f t="shared" ref="EW216" ca="1" si="690">DU216</f>
        <v/>
      </c>
      <c r="EX216" s="516" t="str">
        <f t="shared" ref="EX216" ca="1" si="691">DZ216</f>
        <v/>
      </c>
      <c r="EY216" s="516" t="str">
        <f t="shared" ref="EY216" ca="1" si="692">EE216</f>
        <v/>
      </c>
      <c r="EZ216" s="516" t="str">
        <f t="shared" ref="EZ216" ca="1" si="693">EJ216</f>
        <v/>
      </c>
      <c r="FA216" s="516" t="str">
        <f t="shared" ref="FA216" ca="1" si="694">EO216</f>
        <v/>
      </c>
      <c r="FC216" s="516">
        <f t="shared" ref="FC216" ca="1" si="695">COUNTA(EQ216:FA216)-COUNTBLANK(EQ216:FA216)</f>
        <v>0</v>
      </c>
      <c r="FD216" s="280">
        <f t="shared" ref="FD216" ca="1" si="696">SUM(EQ216:FA216)</f>
        <v>0</v>
      </c>
      <c r="FE216" s="280" t="str">
        <f t="shared" ref="FE216" ca="1" si="697">IF(AND(FC216=FD216,FD216&gt;0),"Show","Hide")</f>
        <v>Hide</v>
      </c>
      <c r="FF216" s="322"/>
      <c r="FG216" s="323"/>
      <c r="FH216" s="323"/>
      <c r="FI216" s="323"/>
      <c r="FJ216" s="323"/>
      <c r="FK216" s="323"/>
      <c r="FL216" s="323"/>
    </row>
    <row r="217" spans="1:168" ht="6" customHeight="1" x14ac:dyDescent="0.25">
      <c r="A217" s="326" t="s">
        <v>546</v>
      </c>
      <c r="C217" s="412"/>
      <c r="D217" s="413"/>
      <c r="E217" s="414"/>
      <c r="F217" s="432"/>
      <c r="G217" s="433"/>
      <c r="H217" s="434"/>
      <c r="I217" s="335"/>
      <c r="J217" s="416"/>
      <c r="K217" s="335"/>
      <c r="L217" s="417"/>
      <c r="M217" s="417"/>
      <c r="N217" s="417"/>
      <c r="O217" s="417"/>
      <c r="Q217" s="320"/>
      <c r="AE217" s="368"/>
      <c r="AF217" s="369"/>
      <c r="AG217" s="370" t="b">
        <f>AG216</f>
        <v>1</v>
      </c>
      <c r="AH217" s="370"/>
      <c r="AI217" s="395"/>
      <c r="AJ217" s="396"/>
      <c r="AK217" s="396"/>
      <c r="AL217" s="397"/>
      <c r="AM217" s="320"/>
      <c r="AN217" s="320"/>
      <c r="AO217" s="320"/>
      <c r="AP217" s="320"/>
      <c r="AQ217" s="320"/>
      <c r="AR217" s="320"/>
      <c r="AS217" s="320"/>
      <c r="AT217" s="398" t="str">
        <f t="shared" si="671"/>
        <v/>
      </c>
      <c r="AU217" s="319" t="str">
        <f t="shared" si="670"/>
        <v/>
      </c>
      <c r="AV217" s="399"/>
      <c r="AW217" s="398" t="str">
        <f ca="1">AW216</f>
        <v/>
      </c>
      <c r="AX217" s="399"/>
      <c r="AY217" s="398" t="str">
        <f ca="1">AY216</f>
        <v/>
      </c>
      <c r="AZ217" s="399"/>
      <c r="BA217" s="398" t="str">
        <f ca="1">BA216</f>
        <v/>
      </c>
      <c r="BB217" s="399"/>
      <c r="BC217" s="398" t="str">
        <f ca="1">BC216</f>
        <v/>
      </c>
      <c r="BD217" s="399"/>
      <c r="BE217" s="398" t="str">
        <f ca="1">BE216</f>
        <v/>
      </c>
      <c r="BF217" s="399"/>
      <c r="BG217" s="398" t="str">
        <f ca="1">BG216</f>
        <v/>
      </c>
      <c r="BH217" s="320"/>
      <c r="FE217" s="341" t="str">
        <f ca="1">FE216</f>
        <v>Hide</v>
      </c>
      <c r="FF217" s="322"/>
      <c r="FG217" s="323"/>
      <c r="FH217" s="323"/>
      <c r="FI217" s="323"/>
      <c r="FJ217" s="323"/>
      <c r="FK217" s="323"/>
      <c r="FL217" s="323"/>
    </row>
    <row r="218" spans="1:168" ht="6" customHeight="1" x14ac:dyDescent="0.25">
      <c r="A218" s="326" t="s">
        <v>546</v>
      </c>
      <c r="C218" s="389"/>
      <c r="D218" s="325"/>
      <c r="E218" s="390"/>
      <c r="F218" s="362"/>
      <c r="G218" s="418"/>
      <c r="H218" s="419"/>
      <c r="I218" s="340"/>
      <c r="J218" s="392"/>
      <c r="K218" s="340"/>
      <c r="L218" s="393"/>
      <c r="M218" s="393"/>
      <c r="N218" s="393"/>
      <c r="O218" s="393"/>
      <c r="Q218" s="320"/>
      <c r="AE218" s="368"/>
      <c r="AF218" s="369"/>
      <c r="AG218" s="394" t="b">
        <f>AG219</f>
        <v>1</v>
      </c>
      <c r="AH218" s="394"/>
      <c r="AI218" s="395"/>
      <c r="AJ218" s="396"/>
      <c r="AK218" s="396"/>
      <c r="AL218" s="397"/>
      <c r="AM218" s="320"/>
      <c r="AN218" s="320"/>
      <c r="AO218" s="320"/>
      <c r="AP218" s="320"/>
      <c r="AQ218" s="320"/>
      <c r="AR218" s="320"/>
      <c r="AS218" s="320"/>
      <c r="AT218" s="398" t="str">
        <f t="shared" si="671"/>
        <v/>
      </c>
      <c r="AU218" s="319" t="str">
        <f t="shared" si="670"/>
        <v/>
      </c>
      <c r="AV218" s="399"/>
      <c r="AW218" s="398" t="str">
        <f ca="1">AW219</f>
        <v/>
      </c>
      <c r="AX218" s="399"/>
      <c r="AY218" s="398" t="str">
        <f ca="1">AY219</f>
        <v/>
      </c>
      <c r="AZ218" s="399"/>
      <c r="BA218" s="398" t="str">
        <f ca="1">BA219</f>
        <v/>
      </c>
      <c r="BB218" s="399"/>
      <c r="BC218" s="398" t="str">
        <f ca="1">BC219</f>
        <v/>
      </c>
      <c r="BD218" s="399"/>
      <c r="BE218" s="398" t="str">
        <f ca="1">BE219</f>
        <v/>
      </c>
      <c r="BF218" s="399"/>
      <c r="BG218" s="398" t="str">
        <f ca="1">BG219</f>
        <v/>
      </c>
      <c r="BH218" s="320"/>
      <c r="FE218" s="341" t="str">
        <f ca="1">FE219</f>
        <v>Hide</v>
      </c>
      <c r="FF218" s="322"/>
      <c r="FG218" s="323"/>
      <c r="FH218" s="323"/>
      <c r="FI218" s="323"/>
      <c r="FJ218" s="323"/>
      <c r="FK218" s="323"/>
      <c r="FL218" s="323"/>
    </row>
    <row r="219" spans="1:168" ht="26.4" x14ac:dyDescent="0.25">
      <c r="A219" s="326" t="s">
        <v>546</v>
      </c>
      <c r="C219" s="400" t="s">
        <v>558</v>
      </c>
      <c r="D219" s="420" t="str">
        <f>"6." &amp; AI219</f>
        <v>6.51</v>
      </c>
      <c r="E219" s="402" t="s">
        <v>919</v>
      </c>
      <c r="F219" s="422"/>
      <c r="G219" s="423" t="s">
        <v>203</v>
      </c>
      <c r="H219" s="424"/>
      <c r="I219" s="425" t="s">
        <v>216</v>
      </c>
      <c r="J219" s="426"/>
      <c r="K219" s="340"/>
      <c r="L219" s="405"/>
      <c r="M219" s="405"/>
      <c r="N219" s="405"/>
      <c r="O219" s="405"/>
      <c r="Q219" s="320"/>
      <c r="R219" s="406"/>
      <c r="S219" s="406"/>
      <c r="T219" s="406"/>
      <c r="U219" s="406"/>
      <c r="AE219" s="368" t="b">
        <f>IF(F219=CHAR(80),TRUE,FALSE)</f>
        <v>0</v>
      </c>
      <c r="AF219" s="369" t="b">
        <f>IF(H219=CHAR(80),TRUE,FALSE)</f>
        <v>0</v>
      </c>
      <c r="AG219" s="370" t="b">
        <f>IF(OR(C219=CHAR(80),C219="."),TRUE,FALSE)</f>
        <v>1</v>
      </c>
      <c r="AH219" s="407">
        <v>0</v>
      </c>
      <c r="AI219" s="408">
        <v>51</v>
      </c>
      <c r="AJ219" s="409"/>
      <c r="AK219" s="409" t="b">
        <v>1</v>
      </c>
      <c r="AL219" s="410"/>
      <c r="AM219" s="320"/>
      <c r="AN219" s="320"/>
      <c r="AO219" s="320"/>
      <c r="AP219" s="320"/>
      <c r="AQ219" s="320"/>
      <c r="AR219" s="320"/>
      <c r="AS219" s="320"/>
      <c r="AT219" s="398" t="str">
        <f t="shared" si="671"/>
        <v/>
      </c>
      <c r="AU219" s="319" t="str">
        <f t="shared" si="670"/>
        <v>6.51</v>
      </c>
      <c r="AV219" s="411"/>
      <c r="AW219" s="398" t="str">
        <f ca="1">IF(OR(AND(Setup_Flag=1,AV219="",$C219=""),AND(Setup_Flag=1,AV219="Y",$C219="",All_Filters="Yes",$FE219="Hide")),FALSE,"")</f>
        <v/>
      </c>
      <c r="AX219" s="411"/>
      <c r="AY219" s="398" t="str">
        <f ca="1">IF(OR(AND(MR2_Flag=1,AX219="",$C219=""),AND(MR2_Flag=1,AX219="Y",$C219="",All_Filters="Yes",$FE219="Hide")),FALSE,"")</f>
        <v/>
      </c>
      <c r="AZ219" s="411"/>
      <c r="BA219" s="398" t="str">
        <f ca="1">IF(OR(AND(DP_Flag=1,AZ219="",$C219=""),AND(DP_Flag=1,AZ219="Y",$C219="",All_Filters="Yes",$FE219="Hide")),FALSE,"")</f>
        <v/>
      </c>
      <c r="BB219" s="411"/>
      <c r="BC219" s="398" t="str">
        <f ca="1">IF(OR(AND(SS_Flag=1,BB219="",$C219=""),AND(SS_Flag=1,BB219="Y",$C219="",All_Filters="Yes",$FE219="Hide")),FALSE,"")</f>
        <v/>
      </c>
      <c r="BD219" s="411"/>
      <c r="BE219" s="398" t="str">
        <f ca="1">IF(OR(AND(SP_Flag=1,BD219="",$C219=""),AND(SP_Flag=1,BD219="Y",$C219="",All_Filters="Yes",$FE219="Hide")),FALSE,"")</f>
        <v/>
      </c>
      <c r="BF219" s="411"/>
      <c r="BG219" s="398" t="str">
        <f ca="1">IF(OR(AND(FM_Flag=1,BF219="",$C219=""),AND(FM_Flag=1,BF219="Y",$C219="",All_Filters="Yes",$FE219="Hide")),FALSE,"")</f>
        <v/>
      </c>
      <c r="BH219" s="320"/>
      <c r="BI219" s="268"/>
      <c r="BJ219" s="427" t="s">
        <v>675</v>
      </c>
      <c r="BK219" s="427" t="s">
        <v>675</v>
      </c>
      <c r="BL219" s="427" t="s">
        <v>675</v>
      </c>
      <c r="BM219" s="427" t="s">
        <v>675</v>
      </c>
      <c r="BN219" s="427" t="s">
        <v>675</v>
      </c>
      <c r="BO219" s="427" t="s">
        <v>675</v>
      </c>
      <c r="BP219" s="428" t="str">
        <f ca="1">IF(OR(BI$16=0,BR$16&lt;&gt;0),"",IF(OFFSET(BI219,0,BI$16)="Y",1,IF(OFFSET(BI219,0,BI$16)="N",0,"")))</f>
        <v/>
      </c>
      <c r="BQ219" s="337"/>
      <c r="BR219" s="268"/>
      <c r="BS219" s="429" t="e">
        <v>#N/A</v>
      </c>
      <c r="BT219" s="429" t="e">
        <v>#N/A</v>
      </c>
      <c r="BU219" s="429" t="e">
        <v>#N/A</v>
      </c>
      <c r="BV219" s="429" t="e">
        <v>#N/A</v>
      </c>
      <c r="BW219" s="429" t="e">
        <v>#N/A</v>
      </c>
      <c r="BX219" s="429" t="e">
        <v>#N/A</v>
      </c>
      <c r="BY219" s="429" t="e">
        <v>#N/A</v>
      </c>
      <c r="BZ219" s="429" t="e">
        <v>#N/A</v>
      </c>
      <c r="CA219" s="429" t="e">
        <v>#N/A</v>
      </c>
      <c r="CB219" s="429" t="e">
        <v>#N/A</v>
      </c>
      <c r="CC219" s="429" t="e">
        <v>#N/A</v>
      </c>
      <c r="CD219" s="429" t="e">
        <v>#N/A</v>
      </c>
      <c r="CE219" s="429" t="e">
        <v>#N/A</v>
      </c>
      <c r="CF219" s="429" t="e">
        <v>#N/A</v>
      </c>
      <c r="CG219" s="429" t="e">
        <v>#N/A</v>
      </c>
      <c r="CH219" s="429" t="e">
        <v>#N/A</v>
      </c>
      <c r="CI219" s="429" t="e">
        <v>#N/A</v>
      </c>
      <c r="CJ219" s="429" t="e">
        <v>#N/A</v>
      </c>
      <c r="CK219" s="429" t="e">
        <v>#N/A</v>
      </c>
      <c r="CL219" s="428" t="str">
        <f ca="1">IF(BR$16=0,"",IF(OFFSET(BR219,0,BR$16)="Y",1,IF(OFFSET(BR219,0,BR$16)="N",0,"")))</f>
        <v/>
      </c>
      <c r="CM219" s="337"/>
      <c r="CN219" s="268"/>
      <c r="CO219" s="429" t="e">
        <v>#N/A</v>
      </c>
      <c r="CP219" s="429" t="e">
        <v>#N/A</v>
      </c>
      <c r="CQ219" s="429" t="e">
        <v>#N/A</v>
      </c>
      <c r="CR219" s="429" t="e">
        <v>#N/A</v>
      </c>
      <c r="CS219" s="427" t="s">
        <v>675</v>
      </c>
      <c r="CT219" s="428" t="str">
        <f ca="1">IF(OR(CN$16=0,CV$16&lt;&gt;0),"",IF(CV$16=1,0,IF(OFFSET(CN219,0,CN$16)="Y",1,IF(OFFSET(CN219,0,CN$16)="N",0,""))))</f>
        <v/>
      </c>
      <c r="CV219" s="268"/>
      <c r="CW219" s="429" t="e">
        <v>#N/A</v>
      </c>
      <c r="CX219" s="429" t="e">
        <v>#N/A</v>
      </c>
      <c r="CY219" s="429" t="e">
        <v>#N/A</v>
      </c>
      <c r="CZ219" s="429" t="e">
        <v>#N/A</v>
      </c>
      <c r="DA219" s="429" t="e">
        <v>#N/A</v>
      </c>
      <c r="DB219" s="429" t="e">
        <v>#N/A</v>
      </c>
      <c r="DC219" s="429" t="e">
        <v>#N/A</v>
      </c>
      <c r="DD219" s="429" t="e">
        <v>#N/A</v>
      </c>
      <c r="DE219" s="429" t="e">
        <v>#N/A</v>
      </c>
      <c r="DF219" s="428" t="str">
        <f>IF(CV$16=0,"",IF(OR(AND(CW$16=1,CW219="Y"),AND(CX$16=1,CX219="Y"),AND(CY$16=1,CY219="Y"),AND(CZ$16=1,CZ219="Y"),AND(DA$16=1,DA219="Y"),AND(DB$16=1,DB219="Y"),AND(DC$16=1,DC219="Y"),AND(DD$16=1,DD219="Y"),AND(DE$16=1,DE219="Y")),1,IF(OR(AND(CW$16=1,CW219="N"),AND(CX$16=1,CX219="N"),AND(CY$16=1,CY219="N"),AND(CZ$16=1,CZ219="N"),AND(DA$16=1,DA219="N"),AND(DB$16=1,DB219="N"),AND(DC$16=1,DC219="N"),AND(DD$16=1,DD219="N"),AND(DE$16=1,DE219="N")),0,"")))</f>
        <v/>
      </c>
      <c r="DH219" s="268"/>
      <c r="DI219" s="429" t="e">
        <v>#N/A</v>
      </c>
      <c r="DJ219" s="429" t="e">
        <v>#N/A</v>
      </c>
      <c r="DK219" s="428" t="str">
        <f ca="1">IF(DH$16=0,"",IF(OFFSET(DH219,0,DH$16)="Y",1,IF(OFFSET(DH219,0,DH$16)="N",0,"")))</f>
        <v/>
      </c>
      <c r="DM219" s="268"/>
      <c r="DN219" s="429" t="e">
        <v>#N/A</v>
      </c>
      <c r="DO219" s="429" t="e">
        <v>#N/A</v>
      </c>
      <c r="DP219" s="428" t="str">
        <f ca="1">IF(DM$16=0,"",IF(OFFSET(DM219,0,DM$16)="Y",1,IF(OFFSET(DM219,0,DM$16)="N",0,"")))</f>
        <v/>
      </c>
      <c r="DR219" s="268"/>
      <c r="DS219" s="430" t="e">
        <v>#N/A</v>
      </c>
      <c r="DT219" s="431"/>
      <c r="DU219" s="428" t="str">
        <f ca="1">IF(DR$16=0,"",IF(AND(OFFSET(DR219,0,1)="Y",DS$16="Yes"),1,IF(OFFSET(DR219,0,1)="N",1,0)))</f>
        <v/>
      </c>
      <c r="DW219" s="268"/>
      <c r="DX219" s="430" t="e">
        <v>#N/A</v>
      </c>
      <c r="DY219" s="431"/>
      <c r="DZ219" s="428" t="str">
        <f ca="1">IF(DW$16=0,"",IF(AND(OFFSET(DW219,0,1)="Y",DX$16="Yes"),1,IF(OFFSET(DW219,0,1)="N",1,0)))</f>
        <v/>
      </c>
      <c r="EB219" s="268"/>
      <c r="EC219" s="430" t="e">
        <v>#N/A</v>
      </c>
      <c r="ED219" s="431"/>
      <c r="EE219" s="428" t="str">
        <f ca="1">IF(EB$16=0,"",IF(AND(OFFSET(EB219,0,1)="Y",EC$16="Yes"),1,IF(OFFSET(EB219,0,1)="N",1,0)))</f>
        <v/>
      </c>
      <c r="EG219" s="268"/>
      <c r="EH219" s="430" t="e">
        <v>#N/A</v>
      </c>
      <c r="EI219" s="431"/>
      <c r="EJ219" s="428" t="str">
        <f ca="1">IF(EG$16=0,"",IF(AND(OFFSET(EG219,0,1)="Y",EH$16="Yes"),1,IF(OFFSET(EG219,0,1)="N",1,0)))</f>
        <v/>
      </c>
      <c r="EL219" s="268"/>
      <c r="EM219" s="430" t="e">
        <v>#N/A</v>
      </c>
      <c r="EN219" s="431"/>
      <c r="EO219" s="428" t="str">
        <f ca="1">IF(EL$16=0,"",IF(AND(OFFSET(EL219,0,1)="Y",EM$16="Yes"),1,IF(OFFSET(EL219,0,1)="N",1,0)))</f>
        <v/>
      </c>
      <c r="EP219" s="271"/>
      <c r="EQ219" s="516" t="str">
        <f ca="1">BP219</f>
        <v/>
      </c>
      <c r="ER219" s="516" t="str">
        <f t="shared" ref="ER219" ca="1" si="698">CL219</f>
        <v/>
      </c>
      <c r="ES219" s="516" t="str">
        <f t="shared" ref="ES219" ca="1" si="699">CT219</f>
        <v/>
      </c>
      <c r="ET219" s="516" t="str">
        <f t="shared" ref="ET219" si="700">DF219</f>
        <v/>
      </c>
      <c r="EU219" s="516" t="str">
        <f t="shared" ref="EU219" ca="1" si="701">DK219</f>
        <v/>
      </c>
      <c r="EV219" s="516" t="str">
        <f t="shared" ref="EV219" ca="1" si="702">DP219</f>
        <v/>
      </c>
      <c r="EW219" s="516" t="str">
        <f t="shared" ref="EW219" ca="1" si="703">DU219</f>
        <v/>
      </c>
      <c r="EX219" s="516" t="str">
        <f t="shared" ref="EX219" ca="1" si="704">DZ219</f>
        <v/>
      </c>
      <c r="EY219" s="516" t="str">
        <f t="shared" ref="EY219" ca="1" si="705">EE219</f>
        <v/>
      </c>
      <c r="EZ219" s="516" t="str">
        <f t="shared" ref="EZ219" ca="1" si="706">EJ219</f>
        <v/>
      </c>
      <c r="FA219" s="516" t="str">
        <f t="shared" ref="FA219" ca="1" si="707">EO219</f>
        <v/>
      </c>
      <c r="FC219" s="516">
        <f t="shared" ref="FC219" ca="1" si="708">COUNTA(EQ219:FA219)-COUNTBLANK(EQ219:FA219)</f>
        <v>0</v>
      </c>
      <c r="FD219" s="280">
        <f t="shared" ref="FD219" ca="1" si="709">SUM(EQ219:FA219)</f>
        <v>0</v>
      </c>
      <c r="FE219" s="280" t="str">
        <f t="shared" ref="FE219" ca="1" si="710">IF(AND(FC219=FD219,FD219&gt;0),"Show","Hide")</f>
        <v>Hide</v>
      </c>
      <c r="FF219" s="322"/>
      <c r="FG219" s="323"/>
      <c r="FH219" s="323"/>
      <c r="FI219" s="323"/>
      <c r="FJ219" s="323"/>
      <c r="FK219" s="323"/>
      <c r="FL219" s="323"/>
    </row>
    <row r="220" spans="1:168" ht="6" customHeight="1" x14ac:dyDescent="0.25">
      <c r="A220" s="326" t="s">
        <v>546</v>
      </c>
      <c r="C220" s="412"/>
      <c r="D220" s="413"/>
      <c r="E220" s="414"/>
      <c r="F220" s="432"/>
      <c r="G220" s="433"/>
      <c r="H220" s="434"/>
      <c r="I220" s="335"/>
      <c r="J220" s="416"/>
      <c r="K220" s="335"/>
      <c r="L220" s="417"/>
      <c r="M220" s="417"/>
      <c r="N220" s="417"/>
      <c r="O220" s="417"/>
      <c r="Q220" s="320"/>
      <c r="AE220" s="368"/>
      <c r="AF220" s="369"/>
      <c r="AG220" s="370" t="b">
        <f>AG219</f>
        <v>1</v>
      </c>
      <c r="AH220" s="370"/>
      <c r="AI220" s="395"/>
      <c r="AJ220" s="396"/>
      <c r="AK220" s="396"/>
      <c r="AL220" s="397"/>
      <c r="AM220" s="320"/>
      <c r="AN220" s="320"/>
      <c r="AO220" s="320"/>
      <c r="AP220" s="320"/>
      <c r="AQ220" s="320"/>
      <c r="AR220" s="320"/>
      <c r="AS220" s="320"/>
      <c r="AT220" s="398" t="str">
        <f t="shared" si="671"/>
        <v/>
      </c>
      <c r="AU220" s="319" t="str">
        <f t="shared" si="670"/>
        <v/>
      </c>
      <c r="AV220" s="399"/>
      <c r="AW220" s="398" t="str">
        <f ca="1">AW219</f>
        <v/>
      </c>
      <c r="AX220" s="399"/>
      <c r="AY220" s="398" t="str">
        <f ca="1">AY219</f>
        <v/>
      </c>
      <c r="AZ220" s="399"/>
      <c r="BA220" s="398" t="str">
        <f ca="1">BA219</f>
        <v/>
      </c>
      <c r="BB220" s="399"/>
      <c r="BC220" s="398" t="str">
        <f ca="1">BC219</f>
        <v/>
      </c>
      <c r="BD220" s="399"/>
      <c r="BE220" s="398" t="str">
        <f ca="1">BE219</f>
        <v/>
      </c>
      <c r="BF220" s="399"/>
      <c r="BG220" s="398" t="str">
        <f ca="1">BG219</f>
        <v/>
      </c>
      <c r="BH220" s="320"/>
      <c r="FE220" s="341" t="str">
        <f ca="1">FE219</f>
        <v>Hide</v>
      </c>
      <c r="FF220" s="322"/>
      <c r="FG220" s="323"/>
      <c r="FH220" s="323"/>
      <c r="FI220" s="323"/>
      <c r="FJ220" s="323"/>
      <c r="FK220" s="323"/>
      <c r="FL220" s="323"/>
    </row>
    <row r="221" spans="1:168" ht="6" customHeight="1" x14ac:dyDescent="0.25">
      <c r="A221" s="326" t="s">
        <v>546</v>
      </c>
      <c r="C221" s="389"/>
      <c r="D221" s="325"/>
      <c r="E221" s="390"/>
      <c r="F221" s="362"/>
      <c r="G221" s="418"/>
      <c r="H221" s="419"/>
      <c r="I221" s="340"/>
      <c r="J221" s="392"/>
      <c r="K221" s="340"/>
      <c r="L221" s="393"/>
      <c r="M221" s="393"/>
      <c r="N221" s="393"/>
      <c r="O221" s="393"/>
      <c r="Q221" s="320"/>
      <c r="AE221" s="368"/>
      <c r="AF221" s="369"/>
      <c r="AG221" s="394" t="b">
        <f>AG222</f>
        <v>1</v>
      </c>
      <c r="AH221" s="394"/>
      <c r="AI221" s="395"/>
      <c r="AJ221" s="396"/>
      <c r="AK221" s="396"/>
      <c r="AL221" s="397"/>
      <c r="AM221" s="320"/>
      <c r="AN221" s="320"/>
      <c r="AO221" s="320"/>
      <c r="AP221" s="320"/>
      <c r="AQ221" s="320"/>
      <c r="AR221" s="320"/>
      <c r="AS221" s="320"/>
      <c r="AT221" s="398" t="str">
        <f t="shared" si="671"/>
        <v/>
      </c>
      <c r="AU221" s="319" t="str">
        <f t="shared" si="670"/>
        <v/>
      </c>
      <c r="AV221" s="399"/>
      <c r="AW221" s="398" t="str">
        <f ca="1">AW222</f>
        <v/>
      </c>
      <c r="AX221" s="399"/>
      <c r="AY221" s="398" t="str">
        <f ca="1">AY222</f>
        <v/>
      </c>
      <c r="AZ221" s="399"/>
      <c r="BA221" s="398" t="str">
        <f ca="1">BA222</f>
        <v/>
      </c>
      <c r="BB221" s="399"/>
      <c r="BC221" s="398" t="str">
        <f ca="1">BC222</f>
        <v/>
      </c>
      <c r="BD221" s="399"/>
      <c r="BE221" s="398" t="str">
        <f ca="1">BE222</f>
        <v/>
      </c>
      <c r="BF221" s="399"/>
      <c r="BG221" s="398" t="str">
        <f ca="1">BG222</f>
        <v/>
      </c>
      <c r="BH221" s="320"/>
      <c r="FE221" s="341" t="str">
        <f ca="1">FE222</f>
        <v>Hide</v>
      </c>
      <c r="FF221" s="322"/>
      <c r="FG221" s="323"/>
      <c r="FH221" s="323"/>
      <c r="FI221" s="323"/>
      <c r="FJ221" s="323"/>
      <c r="FK221" s="323"/>
      <c r="FL221" s="323"/>
    </row>
    <row r="222" spans="1:168" ht="39.6" x14ac:dyDescent="0.25">
      <c r="A222" s="326" t="s">
        <v>546</v>
      </c>
      <c r="C222" s="400" t="s">
        <v>558</v>
      </c>
      <c r="D222" s="420" t="str">
        <f>"6." &amp; AI222</f>
        <v>6.52</v>
      </c>
      <c r="E222" s="402" t="s">
        <v>920</v>
      </c>
      <c r="F222" s="422"/>
      <c r="G222" s="423" t="s">
        <v>203</v>
      </c>
      <c r="H222" s="424"/>
      <c r="I222" s="425" t="s">
        <v>216</v>
      </c>
      <c r="J222" s="426"/>
      <c r="K222" s="340"/>
      <c r="L222" s="405"/>
      <c r="M222" s="405"/>
      <c r="N222" s="405"/>
      <c r="O222" s="405"/>
      <c r="Q222" s="320"/>
      <c r="R222" s="406"/>
      <c r="S222" s="406"/>
      <c r="T222" s="406"/>
      <c r="U222" s="406"/>
      <c r="AE222" s="368" t="b">
        <f>IF(F222=CHAR(80),TRUE,FALSE)</f>
        <v>0</v>
      </c>
      <c r="AF222" s="369" t="b">
        <f>IF(H222=CHAR(80),TRUE,FALSE)</f>
        <v>0</v>
      </c>
      <c r="AG222" s="370" t="b">
        <f>IF(OR(C222=CHAR(80),C222="."),TRUE,FALSE)</f>
        <v>1</v>
      </c>
      <c r="AH222" s="407">
        <v>0</v>
      </c>
      <c r="AI222" s="408">
        <v>52</v>
      </c>
      <c r="AJ222" s="409"/>
      <c r="AK222" s="409" t="b">
        <v>1</v>
      </c>
      <c r="AL222" s="410"/>
      <c r="AM222" s="320"/>
      <c r="AN222" s="320"/>
      <c r="AO222" s="320"/>
      <c r="AP222" s="320"/>
      <c r="AQ222" s="320"/>
      <c r="AR222" s="320"/>
      <c r="AS222" s="320"/>
      <c r="AT222" s="398" t="str">
        <f t="shared" si="671"/>
        <v/>
      </c>
      <c r="AU222" s="319" t="str">
        <f t="shared" si="670"/>
        <v>6.52</v>
      </c>
      <c r="AV222" s="411"/>
      <c r="AW222" s="398" t="str">
        <f ca="1">IF(OR(AND(Setup_Flag=1,AV222="",$C222=""),AND(Setup_Flag=1,AV222="Y",$C222="",All_Filters="Yes",$FE222="Hide")),FALSE,"")</f>
        <v/>
      </c>
      <c r="AX222" s="411"/>
      <c r="AY222" s="398" t="str">
        <f ca="1">IF(OR(AND(MR2_Flag=1,AX222="",$C222=""),AND(MR2_Flag=1,AX222="Y",$C222="",All_Filters="Yes",$FE222="Hide")),FALSE,"")</f>
        <v/>
      </c>
      <c r="AZ222" s="411"/>
      <c r="BA222" s="398" t="str">
        <f ca="1">IF(OR(AND(DP_Flag=1,AZ222="",$C222=""),AND(DP_Flag=1,AZ222="Y",$C222="",All_Filters="Yes",$FE222="Hide")),FALSE,"")</f>
        <v/>
      </c>
      <c r="BB222" s="411"/>
      <c r="BC222" s="398" t="str">
        <f ca="1">IF(OR(AND(SS_Flag=1,BB222="",$C222=""),AND(SS_Flag=1,BB222="Y",$C222="",All_Filters="Yes",$FE222="Hide")),FALSE,"")</f>
        <v/>
      </c>
      <c r="BD222" s="411"/>
      <c r="BE222" s="398" t="str">
        <f ca="1">IF(OR(AND(SP_Flag=1,BD222="",$C222=""),AND(SP_Flag=1,BD222="Y",$C222="",All_Filters="Yes",$FE222="Hide")),FALSE,"")</f>
        <v/>
      </c>
      <c r="BF222" s="411"/>
      <c r="BG222" s="398" t="str">
        <f ca="1">IF(OR(AND(FM_Flag=1,BF222="",$C222=""),AND(FM_Flag=1,BF222="Y",$C222="",All_Filters="Yes",$FE222="Hide")),FALSE,"")</f>
        <v/>
      </c>
      <c r="BH222" s="320"/>
      <c r="BI222" s="268"/>
      <c r="BJ222" s="427" t="s">
        <v>675</v>
      </c>
      <c r="BK222" s="427" t="s">
        <v>675</v>
      </c>
      <c r="BL222" s="427" t="s">
        <v>675</v>
      </c>
      <c r="BM222" s="427" t="s">
        <v>675</v>
      </c>
      <c r="BN222" s="427" t="s">
        <v>675</v>
      </c>
      <c r="BO222" s="427" t="s">
        <v>675</v>
      </c>
      <c r="BP222" s="428" t="str">
        <f ca="1">IF(OR(BI$16=0,BR$16&lt;&gt;0),"",IF(OFFSET(BI222,0,BI$16)="Y",1,IF(OFFSET(BI222,0,BI$16)="N",0,"")))</f>
        <v/>
      </c>
      <c r="BQ222" s="337"/>
      <c r="BR222" s="268"/>
      <c r="BS222" s="429" t="e">
        <v>#N/A</v>
      </c>
      <c r="BT222" s="429" t="e">
        <v>#N/A</v>
      </c>
      <c r="BU222" s="429" t="e">
        <v>#N/A</v>
      </c>
      <c r="BV222" s="429" t="e">
        <v>#N/A</v>
      </c>
      <c r="BW222" s="429" t="e">
        <v>#N/A</v>
      </c>
      <c r="BX222" s="429" t="e">
        <v>#N/A</v>
      </c>
      <c r="BY222" s="429" t="e">
        <v>#N/A</v>
      </c>
      <c r="BZ222" s="429" t="e">
        <v>#N/A</v>
      </c>
      <c r="CA222" s="429" t="e">
        <v>#N/A</v>
      </c>
      <c r="CB222" s="429" t="e">
        <v>#N/A</v>
      </c>
      <c r="CC222" s="429" t="e">
        <v>#N/A</v>
      </c>
      <c r="CD222" s="429" t="e">
        <v>#N/A</v>
      </c>
      <c r="CE222" s="429" t="e">
        <v>#N/A</v>
      </c>
      <c r="CF222" s="429" t="e">
        <v>#N/A</v>
      </c>
      <c r="CG222" s="429" t="e">
        <v>#N/A</v>
      </c>
      <c r="CH222" s="429" t="e">
        <v>#N/A</v>
      </c>
      <c r="CI222" s="429" t="e">
        <v>#N/A</v>
      </c>
      <c r="CJ222" s="429" t="e">
        <v>#N/A</v>
      </c>
      <c r="CK222" s="429" t="e">
        <v>#N/A</v>
      </c>
      <c r="CL222" s="428" t="str">
        <f ca="1">IF(BR$16=0,"",IF(OFFSET(BR222,0,BR$16)="Y",1,IF(OFFSET(BR222,0,BR$16)="N",0,"")))</f>
        <v/>
      </c>
      <c r="CM222" s="337"/>
      <c r="CN222" s="268"/>
      <c r="CO222" s="429" t="e">
        <v>#N/A</v>
      </c>
      <c r="CP222" s="429" t="e">
        <v>#N/A</v>
      </c>
      <c r="CQ222" s="429" t="e">
        <v>#N/A</v>
      </c>
      <c r="CR222" s="429" t="e">
        <v>#N/A</v>
      </c>
      <c r="CS222" s="427" t="s">
        <v>675</v>
      </c>
      <c r="CT222" s="428" t="str">
        <f ca="1">IF(OR(CN$16=0,CV$16&lt;&gt;0),"",IF(CV$16=1,0,IF(OFFSET(CN222,0,CN$16)="Y",1,IF(OFFSET(CN222,0,CN$16)="N",0,""))))</f>
        <v/>
      </c>
      <c r="CV222" s="268"/>
      <c r="CW222" s="429" t="e">
        <v>#N/A</v>
      </c>
      <c r="CX222" s="429" t="e">
        <v>#N/A</v>
      </c>
      <c r="CY222" s="429" t="e">
        <v>#N/A</v>
      </c>
      <c r="CZ222" s="429" t="e">
        <v>#N/A</v>
      </c>
      <c r="DA222" s="429" t="e">
        <v>#N/A</v>
      </c>
      <c r="DB222" s="429" t="e">
        <v>#N/A</v>
      </c>
      <c r="DC222" s="429" t="e">
        <v>#N/A</v>
      </c>
      <c r="DD222" s="429" t="e">
        <v>#N/A</v>
      </c>
      <c r="DE222" s="429" t="e">
        <v>#N/A</v>
      </c>
      <c r="DF222" s="428" t="str">
        <f>IF(CV$16=0,"",IF(OR(AND(CW$16=1,CW222="Y"),AND(CX$16=1,CX222="Y"),AND(CY$16=1,CY222="Y"),AND(CZ$16=1,CZ222="Y"),AND(DA$16=1,DA222="Y"),AND(DB$16=1,DB222="Y"),AND(DC$16=1,DC222="Y"),AND(DD$16=1,DD222="Y"),AND(DE$16=1,DE222="Y")),1,IF(OR(AND(CW$16=1,CW222="N"),AND(CX$16=1,CX222="N"),AND(CY$16=1,CY222="N"),AND(CZ$16=1,CZ222="N"),AND(DA$16=1,DA222="N"),AND(DB$16=1,DB222="N"),AND(DC$16=1,DC222="N"),AND(DD$16=1,DD222="N"),AND(DE$16=1,DE222="N")),0,"")))</f>
        <v/>
      </c>
      <c r="DH222" s="268"/>
      <c r="DI222" s="429" t="e">
        <v>#N/A</v>
      </c>
      <c r="DJ222" s="429" t="e">
        <v>#N/A</v>
      </c>
      <c r="DK222" s="428" t="str">
        <f ca="1">IF(DH$16=0,"",IF(OFFSET(DH222,0,DH$16)="Y",1,IF(OFFSET(DH222,0,DH$16)="N",0,"")))</f>
        <v/>
      </c>
      <c r="DM222" s="268"/>
      <c r="DN222" s="429" t="e">
        <v>#N/A</v>
      </c>
      <c r="DO222" s="429" t="e">
        <v>#N/A</v>
      </c>
      <c r="DP222" s="428" t="str">
        <f ca="1">IF(DM$16=0,"",IF(OFFSET(DM222,0,DM$16)="Y",1,IF(OFFSET(DM222,0,DM$16)="N",0,"")))</f>
        <v/>
      </c>
      <c r="DR222" s="268"/>
      <c r="DS222" s="430" t="e">
        <v>#N/A</v>
      </c>
      <c r="DT222" s="431"/>
      <c r="DU222" s="428" t="str">
        <f ca="1">IF(DR$16=0,"",IF(AND(OFFSET(DR222,0,1)="Y",DS$16="Yes"),1,IF(OFFSET(DR222,0,1)="N",1,0)))</f>
        <v/>
      </c>
      <c r="DW222" s="268"/>
      <c r="DX222" s="430" t="e">
        <v>#N/A</v>
      </c>
      <c r="DY222" s="431"/>
      <c r="DZ222" s="428" t="str">
        <f ca="1">IF(DW$16=0,"",IF(AND(OFFSET(DW222,0,1)="Y",DX$16="Yes"),1,IF(OFFSET(DW222,0,1)="N",1,0)))</f>
        <v/>
      </c>
      <c r="EB222" s="268"/>
      <c r="EC222" s="430" t="e">
        <v>#N/A</v>
      </c>
      <c r="ED222" s="431"/>
      <c r="EE222" s="428" t="str">
        <f ca="1">IF(EB$16=0,"",IF(AND(OFFSET(EB222,0,1)="Y",EC$16="Yes"),1,IF(OFFSET(EB222,0,1)="N",1,0)))</f>
        <v/>
      </c>
      <c r="EG222" s="268"/>
      <c r="EH222" s="430" t="e">
        <v>#N/A</v>
      </c>
      <c r="EI222" s="431"/>
      <c r="EJ222" s="428" t="str">
        <f ca="1">IF(EG$16=0,"",IF(AND(OFFSET(EG222,0,1)="Y",EH$16="Yes"),1,IF(OFFSET(EG222,0,1)="N",1,0)))</f>
        <v/>
      </c>
      <c r="EL222" s="268"/>
      <c r="EM222" s="430" t="e">
        <v>#N/A</v>
      </c>
      <c r="EN222" s="431"/>
      <c r="EO222" s="428" t="str">
        <f ca="1">IF(EL$16=0,"",IF(AND(OFFSET(EL222,0,1)="Y",EM$16="Yes"),1,IF(OFFSET(EL222,0,1)="N",1,0)))</f>
        <v/>
      </c>
      <c r="EP222" s="271"/>
      <c r="EQ222" s="516" t="str">
        <f ca="1">BP222</f>
        <v/>
      </c>
      <c r="ER222" s="516" t="str">
        <f t="shared" ref="ER222" ca="1" si="711">CL222</f>
        <v/>
      </c>
      <c r="ES222" s="516" t="str">
        <f t="shared" ref="ES222" ca="1" si="712">CT222</f>
        <v/>
      </c>
      <c r="ET222" s="516" t="str">
        <f t="shared" ref="ET222" si="713">DF222</f>
        <v/>
      </c>
      <c r="EU222" s="516" t="str">
        <f t="shared" ref="EU222" ca="1" si="714">DK222</f>
        <v/>
      </c>
      <c r="EV222" s="516" t="str">
        <f t="shared" ref="EV222" ca="1" si="715">DP222</f>
        <v/>
      </c>
      <c r="EW222" s="516" t="str">
        <f t="shared" ref="EW222" ca="1" si="716">DU222</f>
        <v/>
      </c>
      <c r="EX222" s="516" t="str">
        <f t="shared" ref="EX222" ca="1" si="717">DZ222</f>
        <v/>
      </c>
      <c r="EY222" s="516" t="str">
        <f t="shared" ref="EY222" ca="1" si="718">EE222</f>
        <v/>
      </c>
      <c r="EZ222" s="516" t="str">
        <f t="shared" ref="EZ222" ca="1" si="719">EJ222</f>
        <v/>
      </c>
      <c r="FA222" s="516" t="str">
        <f t="shared" ref="FA222" ca="1" si="720">EO222</f>
        <v/>
      </c>
      <c r="FC222" s="516">
        <f t="shared" ref="FC222" ca="1" si="721">COUNTA(EQ222:FA222)-COUNTBLANK(EQ222:FA222)</f>
        <v>0</v>
      </c>
      <c r="FD222" s="280">
        <f t="shared" ref="FD222" ca="1" si="722">SUM(EQ222:FA222)</f>
        <v>0</v>
      </c>
      <c r="FE222" s="280" t="str">
        <f t="shared" ref="FE222" ca="1" si="723">IF(AND(FC222=FD222,FD222&gt;0),"Show","Hide")</f>
        <v>Hide</v>
      </c>
      <c r="FF222" s="322"/>
      <c r="FG222" s="323"/>
      <c r="FH222" s="323"/>
      <c r="FI222" s="323"/>
      <c r="FJ222" s="323"/>
      <c r="FK222" s="323"/>
      <c r="FL222" s="323"/>
    </row>
    <row r="223" spans="1:168" ht="6" customHeight="1" x14ac:dyDescent="0.25">
      <c r="A223" s="326" t="s">
        <v>546</v>
      </c>
      <c r="C223" s="412"/>
      <c r="D223" s="413"/>
      <c r="E223" s="414"/>
      <c r="F223" s="432"/>
      <c r="G223" s="433"/>
      <c r="H223" s="434"/>
      <c r="I223" s="335"/>
      <c r="J223" s="416"/>
      <c r="K223" s="335"/>
      <c r="L223" s="417"/>
      <c r="M223" s="417"/>
      <c r="N223" s="417"/>
      <c r="O223" s="417"/>
      <c r="Q223" s="320"/>
      <c r="AE223" s="368"/>
      <c r="AF223" s="369"/>
      <c r="AG223" s="370" t="b">
        <f>AG222</f>
        <v>1</v>
      </c>
      <c r="AH223" s="370"/>
      <c r="AI223" s="395"/>
      <c r="AJ223" s="396"/>
      <c r="AK223" s="396"/>
      <c r="AL223" s="397"/>
      <c r="AM223" s="320"/>
      <c r="AN223" s="320"/>
      <c r="AO223" s="320"/>
      <c r="AP223" s="320"/>
      <c r="AQ223" s="320"/>
      <c r="AR223" s="320"/>
      <c r="AS223" s="320"/>
      <c r="AT223" s="398" t="str">
        <f t="shared" si="671"/>
        <v/>
      </c>
      <c r="AU223" s="319" t="str">
        <f t="shared" si="670"/>
        <v/>
      </c>
      <c r="AV223" s="399"/>
      <c r="AW223" s="398" t="str">
        <f ca="1">AW222</f>
        <v/>
      </c>
      <c r="AX223" s="399"/>
      <c r="AY223" s="398" t="str">
        <f ca="1">AY222</f>
        <v/>
      </c>
      <c r="AZ223" s="399"/>
      <c r="BA223" s="398" t="str">
        <f ca="1">BA222</f>
        <v/>
      </c>
      <c r="BB223" s="399"/>
      <c r="BC223" s="398" t="str">
        <f ca="1">BC222</f>
        <v/>
      </c>
      <c r="BD223" s="399"/>
      <c r="BE223" s="398" t="str">
        <f ca="1">BE222</f>
        <v/>
      </c>
      <c r="BF223" s="399"/>
      <c r="BG223" s="398" t="str">
        <f ca="1">BG222</f>
        <v/>
      </c>
      <c r="BH223" s="320"/>
      <c r="FE223" s="341" t="str">
        <f ca="1">FE222</f>
        <v>Hide</v>
      </c>
      <c r="FF223" s="322"/>
      <c r="FG223" s="323"/>
      <c r="FH223" s="323"/>
      <c r="FI223" s="323"/>
      <c r="FJ223" s="323"/>
      <c r="FK223" s="323"/>
      <c r="FL223" s="323"/>
    </row>
    <row r="224" spans="1:168" ht="6" customHeight="1" x14ac:dyDescent="0.25">
      <c r="A224" s="326" t="s">
        <v>546</v>
      </c>
      <c r="C224" s="389"/>
      <c r="D224" s="325"/>
      <c r="E224" s="390"/>
      <c r="F224" s="391"/>
      <c r="G224" s="391"/>
      <c r="H224" s="391"/>
      <c r="I224" s="391"/>
      <c r="J224" s="392"/>
      <c r="K224" s="340"/>
      <c r="L224" s="393"/>
      <c r="M224" s="393"/>
      <c r="N224" s="393"/>
      <c r="O224" s="393"/>
      <c r="Q224" s="320"/>
      <c r="AE224" s="368"/>
      <c r="AF224" s="369"/>
      <c r="AG224" s="394" t="b">
        <f>AG225</f>
        <v>1</v>
      </c>
      <c r="AH224" s="394"/>
      <c r="AI224" s="395"/>
      <c r="AJ224" s="396"/>
      <c r="AK224" s="396"/>
      <c r="AL224" s="397"/>
      <c r="AM224" s="320"/>
      <c r="AN224" s="320"/>
      <c r="AO224" s="320"/>
      <c r="AP224" s="320"/>
      <c r="AQ224" s="320"/>
      <c r="AR224" s="320"/>
      <c r="AS224" s="320"/>
      <c r="AT224" s="398" t="str">
        <f t="shared" si="671"/>
        <v/>
      </c>
      <c r="AU224" s="319" t="str">
        <f t="shared" si="670"/>
        <v/>
      </c>
      <c r="AV224" s="399"/>
      <c r="AW224" s="398" t="str">
        <f>AW225</f>
        <v/>
      </c>
      <c r="AX224" s="399"/>
      <c r="AY224" s="398" t="str">
        <f>AY225</f>
        <v/>
      </c>
      <c r="AZ224" s="399"/>
      <c r="BA224" s="398" t="str">
        <f>BA225</f>
        <v/>
      </c>
      <c r="BB224" s="399"/>
      <c r="BC224" s="398" t="str">
        <f>BC225</f>
        <v/>
      </c>
      <c r="BD224" s="399"/>
      <c r="BE224" s="398" t="str">
        <f>BE225</f>
        <v/>
      </c>
      <c r="BF224" s="399"/>
      <c r="BG224" s="398" t="str">
        <f>BG225</f>
        <v/>
      </c>
      <c r="BH224" s="320"/>
      <c r="BI224" s="323"/>
      <c r="BJ224" s="323"/>
      <c r="BK224" s="323"/>
      <c r="BL224" s="323"/>
      <c r="BM224" s="323"/>
      <c r="BN224" s="323"/>
      <c r="BO224" s="323"/>
      <c r="BP224" s="323"/>
      <c r="BQ224" s="323"/>
      <c r="BR224" s="323"/>
      <c r="BS224" s="323"/>
      <c r="BT224" s="323"/>
      <c r="BU224" s="323"/>
      <c r="BV224" s="323"/>
      <c r="BW224" s="323"/>
      <c r="BX224" s="323"/>
      <c r="BY224" s="323"/>
      <c r="BZ224" s="323"/>
      <c r="CA224" s="323"/>
      <c r="CB224" s="323"/>
      <c r="CC224" s="323"/>
      <c r="CD224" s="323"/>
      <c r="CE224" s="323"/>
      <c r="CF224" s="323"/>
      <c r="CG224" s="323"/>
      <c r="CH224" s="323"/>
      <c r="CI224" s="323"/>
      <c r="CJ224" s="323"/>
      <c r="CK224" s="323"/>
      <c r="CL224" s="323"/>
      <c r="CM224" s="323"/>
      <c r="CN224" s="323"/>
      <c r="CO224" s="323"/>
      <c r="CP224" s="323"/>
      <c r="CQ224" s="323"/>
      <c r="CR224" s="323"/>
      <c r="CS224" s="323"/>
      <c r="CT224" s="323"/>
      <c r="CU224" s="323"/>
      <c r="CV224" s="323"/>
      <c r="CW224" s="323"/>
      <c r="CX224" s="323"/>
      <c r="CY224" s="323"/>
      <c r="CZ224" s="323"/>
      <c r="DA224" s="323"/>
      <c r="DB224" s="323"/>
      <c r="DC224" s="323"/>
      <c r="DD224" s="323"/>
      <c r="DE224" s="323"/>
      <c r="DF224" s="323"/>
      <c r="DG224" s="323"/>
      <c r="DH224" s="323"/>
      <c r="DI224" s="323"/>
      <c r="DJ224" s="323"/>
      <c r="DK224" s="323"/>
      <c r="DL224" s="323"/>
      <c r="DM224" s="323"/>
      <c r="DN224" s="323"/>
      <c r="DO224" s="323"/>
      <c r="DP224" s="323"/>
      <c r="DQ224" s="323"/>
      <c r="DR224" s="323"/>
      <c r="DS224" s="323"/>
      <c r="DT224" s="323"/>
      <c r="DU224" s="323"/>
      <c r="DV224" s="323"/>
      <c r="DW224" s="323"/>
      <c r="DX224" s="323"/>
      <c r="DY224" s="323"/>
      <c r="DZ224" s="323"/>
      <c r="EA224" s="323"/>
      <c r="EB224" s="323"/>
      <c r="EC224" s="323"/>
      <c r="ED224" s="323"/>
      <c r="EE224" s="323"/>
      <c r="EF224" s="323"/>
      <c r="EG224" s="323"/>
      <c r="EH224" s="323"/>
      <c r="EI224" s="323"/>
      <c r="EJ224" s="323"/>
      <c r="EK224" s="323"/>
      <c r="EL224" s="323"/>
      <c r="EM224" s="323"/>
      <c r="EN224" s="323"/>
      <c r="EO224" s="323"/>
      <c r="EP224" s="323"/>
      <c r="EQ224" s="323"/>
      <c r="ER224" s="323"/>
      <c r="ES224" s="323"/>
      <c r="ET224" s="323"/>
      <c r="EU224" s="323"/>
      <c r="EV224" s="323"/>
      <c r="EW224" s="323"/>
      <c r="EX224" s="323"/>
      <c r="EY224" s="323"/>
      <c r="EZ224" s="323"/>
      <c r="FA224" s="323"/>
      <c r="FB224" s="323"/>
      <c r="FC224" s="323"/>
      <c r="FD224" s="323"/>
      <c r="FE224" s="323"/>
      <c r="FF224" s="322"/>
      <c r="FG224" s="323"/>
      <c r="FH224" s="323"/>
      <c r="FI224" s="323"/>
      <c r="FJ224" s="323"/>
      <c r="FK224" s="323"/>
      <c r="FL224" s="323"/>
    </row>
    <row r="225" spans="1:168" ht="15" x14ac:dyDescent="0.25">
      <c r="A225" s="326" t="s">
        <v>546</v>
      </c>
      <c r="C225" s="400" t="s">
        <v>558</v>
      </c>
      <c r="D225" s="401" t="s">
        <v>921</v>
      </c>
      <c r="E225" s="402"/>
      <c r="F225" s="403"/>
      <c r="G225" s="403"/>
      <c r="H225" s="403"/>
      <c r="I225" s="403"/>
      <c r="J225" s="404"/>
      <c r="K225" s="340"/>
      <c r="L225" s="405"/>
      <c r="M225" s="405"/>
      <c r="N225" s="405"/>
      <c r="O225" s="405"/>
      <c r="Q225" s="320"/>
      <c r="R225" s="406"/>
      <c r="S225" s="406"/>
      <c r="T225" s="406"/>
      <c r="U225" s="406"/>
      <c r="AE225" s="368" t="b">
        <f>IF(F225=CHAR(80),TRUE,FALSE)</f>
        <v>0</v>
      </c>
      <c r="AF225" s="369" t="b">
        <f>IF(H225=CHAR(80),TRUE,FALSE)</f>
        <v>0</v>
      </c>
      <c r="AG225" s="370" t="b">
        <f>IF(OR(C225=CHAR(80),C225="."),TRUE,FALSE)</f>
        <v>1</v>
      </c>
      <c r="AH225" s="407">
        <v>3</v>
      </c>
      <c r="AI225" s="408" t="s">
        <v>711</v>
      </c>
      <c r="AJ225" s="409" t="b">
        <v>1</v>
      </c>
      <c r="AK225" s="409" t="b">
        <v>1</v>
      </c>
      <c r="AL225" s="410"/>
      <c r="AM225" s="320"/>
      <c r="AN225" s="320"/>
      <c r="AO225" s="320"/>
      <c r="AP225" s="320"/>
      <c r="AQ225" s="320"/>
      <c r="AR225" s="320"/>
      <c r="AS225" s="320"/>
      <c r="AT225" s="398" t="str">
        <f t="shared" si="671"/>
        <v/>
      </c>
      <c r="AU225" s="319" t="str">
        <f t="shared" si="670"/>
        <v>PROJECT DEVELOPMENTS</v>
      </c>
      <c r="AV225" s="411"/>
      <c r="AW225" s="398" t="str">
        <f>IF(OR(AND(Setup_Flag=1,AV225="",$C225=""),AND(Setup_Flag=1,AV225="Y",$C225="",All_Filters="Yes",$FE225="Hide")),FALSE,"")</f>
        <v/>
      </c>
      <c r="AX225" s="411"/>
      <c r="AY225" s="398" t="str">
        <f>IF(OR(AND(MR2_Flag=1,AX225="",$C225=""),AND(MR2_Flag=1,AX225="Y",$C225="",All_Filters="Yes",$FE225="Hide")),FALSE,"")</f>
        <v/>
      </c>
      <c r="AZ225" s="411"/>
      <c r="BA225" s="398" t="str">
        <f>IF(OR(AND(DP_Flag=1,AZ225="",$C225=""),AND(DP_Flag=1,AZ225="Y",$C225="",All_Filters="Yes",$FE225="Hide")),FALSE,"")</f>
        <v/>
      </c>
      <c r="BB225" s="411"/>
      <c r="BC225" s="398" t="str">
        <f>IF(OR(AND(SS_Flag=1,BB225="",$C225=""),AND(SS_Flag=1,BB225="Y",$C225="",All_Filters="Yes",$FE225="Hide")),FALSE,"")</f>
        <v/>
      </c>
      <c r="BD225" s="411"/>
      <c r="BE225" s="398" t="str">
        <f>IF(OR(AND(SP_Flag=1,BD225="",$C225=""),AND(SP_Flag=1,BD225="Y",$C225="",All_Filters="Yes",$FE225="Hide")),FALSE,"")</f>
        <v/>
      </c>
      <c r="BF225" s="411"/>
      <c r="BG225" s="398" t="str">
        <f>IF(OR(AND(FM_Flag=1,BF225="",$C225=""),AND(FM_Flag=1,BF225="Y",$C225="",All_Filters="Yes",$FE225="Hide")),FALSE,"")</f>
        <v/>
      </c>
      <c r="BH225" s="320"/>
      <c r="BI225" s="323"/>
      <c r="BJ225" s="323"/>
      <c r="BK225" s="323"/>
      <c r="BL225" s="323"/>
      <c r="BM225" s="323"/>
      <c r="BN225" s="323"/>
      <c r="BO225" s="323"/>
      <c r="BP225" s="323"/>
      <c r="BQ225" s="323"/>
      <c r="BR225" s="323"/>
      <c r="BS225" s="323"/>
      <c r="BT225" s="323"/>
      <c r="BU225" s="323"/>
      <c r="BV225" s="323"/>
      <c r="BW225" s="323"/>
      <c r="BX225" s="323"/>
      <c r="BY225" s="323"/>
      <c r="BZ225" s="323"/>
      <c r="CA225" s="323"/>
      <c r="CB225" s="323"/>
      <c r="CC225" s="323"/>
      <c r="CD225" s="323"/>
      <c r="CE225" s="323"/>
      <c r="CF225" s="323"/>
      <c r="CG225" s="323"/>
      <c r="CH225" s="323"/>
      <c r="CI225" s="323"/>
      <c r="CJ225" s="323"/>
      <c r="CK225" s="323"/>
      <c r="CL225" s="323"/>
      <c r="CM225" s="323"/>
      <c r="CN225" s="323"/>
      <c r="CO225" s="323"/>
      <c r="CP225" s="323"/>
      <c r="CQ225" s="323"/>
      <c r="CR225" s="323"/>
      <c r="CS225" s="323"/>
      <c r="CT225" s="323"/>
      <c r="CU225" s="323"/>
      <c r="CV225" s="323"/>
      <c r="CW225" s="323"/>
      <c r="CX225" s="323"/>
      <c r="CY225" s="323"/>
      <c r="CZ225" s="323"/>
      <c r="DA225" s="323"/>
      <c r="DB225" s="323"/>
      <c r="DC225" s="323"/>
      <c r="DD225" s="323"/>
      <c r="DE225" s="323"/>
      <c r="DF225" s="323"/>
      <c r="DG225" s="323"/>
      <c r="DH225" s="323"/>
      <c r="DI225" s="323"/>
      <c r="DJ225" s="323"/>
      <c r="DK225" s="323"/>
      <c r="DL225" s="323"/>
      <c r="DM225" s="323"/>
      <c r="DN225" s="323"/>
      <c r="DO225" s="323"/>
      <c r="DP225" s="323"/>
      <c r="DQ225" s="323"/>
      <c r="DR225" s="323"/>
      <c r="DS225" s="323"/>
      <c r="DT225" s="323"/>
      <c r="DU225" s="323"/>
      <c r="DV225" s="323"/>
      <c r="DW225" s="323"/>
      <c r="DX225" s="323"/>
      <c r="DY225" s="323"/>
      <c r="DZ225" s="323"/>
      <c r="EA225" s="323"/>
      <c r="EB225" s="323"/>
      <c r="EC225" s="323"/>
      <c r="ED225" s="323"/>
      <c r="EE225" s="323"/>
      <c r="EF225" s="323"/>
      <c r="EG225" s="323"/>
      <c r="EH225" s="323"/>
      <c r="EI225" s="323"/>
      <c r="EJ225" s="323"/>
      <c r="EK225" s="323"/>
      <c r="EL225" s="323"/>
      <c r="EM225" s="323"/>
      <c r="EN225" s="323"/>
      <c r="EO225" s="323"/>
      <c r="EP225" s="323"/>
      <c r="EQ225" s="323"/>
      <c r="ER225" s="323"/>
      <c r="ES225" s="323"/>
      <c r="ET225" s="323"/>
      <c r="EU225" s="323"/>
      <c r="EV225" s="323"/>
      <c r="EW225" s="323"/>
      <c r="EX225" s="323"/>
      <c r="EY225" s="323"/>
      <c r="EZ225" s="323"/>
      <c r="FA225" s="323"/>
      <c r="FB225" s="323"/>
      <c r="FC225" s="323"/>
      <c r="FD225" s="323"/>
      <c r="FE225" s="323"/>
      <c r="FF225" s="322"/>
      <c r="FG225" s="323"/>
      <c r="FH225" s="323"/>
      <c r="FI225" s="323"/>
      <c r="FJ225" s="323"/>
      <c r="FK225" s="323"/>
      <c r="FL225" s="323"/>
    </row>
    <row r="226" spans="1:168" ht="6" customHeight="1" x14ac:dyDescent="0.25">
      <c r="A226" s="326" t="s">
        <v>546</v>
      </c>
      <c r="C226" s="412"/>
      <c r="D226" s="413"/>
      <c r="E226" s="414"/>
      <c r="F226" s="415"/>
      <c r="G226" s="415"/>
      <c r="H226" s="415"/>
      <c r="I226" s="415"/>
      <c r="J226" s="416"/>
      <c r="K226" s="335"/>
      <c r="L226" s="417"/>
      <c r="M226" s="417"/>
      <c r="N226" s="417"/>
      <c r="O226" s="417"/>
      <c r="Q226" s="320"/>
      <c r="AE226" s="368"/>
      <c r="AF226" s="369"/>
      <c r="AG226" s="370" t="b">
        <f>AG225</f>
        <v>1</v>
      </c>
      <c r="AH226" s="370"/>
      <c r="AI226" s="395"/>
      <c r="AJ226" s="396"/>
      <c r="AK226" s="396"/>
      <c r="AL226" s="397"/>
      <c r="AM226" s="320"/>
      <c r="AN226" s="320"/>
      <c r="AO226" s="320"/>
      <c r="AP226" s="320"/>
      <c r="AQ226" s="320"/>
      <c r="AR226" s="320"/>
      <c r="AS226" s="320"/>
      <c r="AT226" s="398" t="str">
        <f t="shared" si="671"/>
        <v/>
      </c>
      <c r="AU226" s="319" t="str">
        <f t="shared" si="670"/>
        <v/>
      </c>
      <c r="AV226" s="399"/>
      <c r="AW226" s="398" t="str">
        <f>AW225</f>
        <v/>
      </c>
      <c r="AX226" s="399"/>
      <c r="AY226" s="398" t="str">
        <f>AY225</f>
        <v/>
      </c>
      <c r="AZ226" s="399"/>
      <c r="BA226" s="398" t="str">
        <f>BA225</f>
        <v/>
      </c>
      <c r="BB226" s="399"/>
      <c r="BC226" s="398" t="str">
        <f>BC225</f>
        <v/>
      </c>
      <c r="BD226" s="399"/>
      <c r="BE226" s="398" t="str">
        <f>BE225</f>
        <v/>
      </c>
      <c r="BF226" s="399"/>
      <c r="BG226" s="398" t="str">
        <f>BG225</f>
        <v/>
      </c>
      <c r="BH226" s="320"/>
      <c r="BI226" s="323"/>
      <c r="BJ226" s="323"/>
      <c r="BK226" s="323"/>
      <c r="BL226" s="323"/>
      <c r="BM226" s="323"/>
      <c r="BN226" s="323"/>
      <c r="BO226" s="323"/>
      <c r="BP226" s="323"/>
      <c r="BQ226" s="323"/>
      <c r="BR226" s="323"/>
      <c r="BS226" s="323"/>
      <c r="BT226" s="323"/>
      <c r="BU226" s="323"/>
      <c r="BV226" s="323"/>
      <c r="BW226" s="323"/>
      <c r="BX226" s="323"/>
      <c r="BY226" s="323"/>
      <c r="BZ226" s="323"/>
      <c r="CA226" s="323"/>
      <c r="CB226" s="323"/>
      <c r="CC226" s="323"/>
      <c r="CD226" s="323"/>
      <c r="CE226" s="323"/>
      <c r="CF226" s="323"/>
      <c r="CG226" s="323"/>
      <c r="CH226" s="323"/>
      <c r="CI226" s="323"/>
      <c r="CJ226" s="323"/>
      <c r="CK226" s="323"/>
      <c r="CL226" s="323"/>
      <c r="CM226" s="323"/>
      <c r="CN226" s="323"/>
      <c r="CO226" s="323"/>
      <c r="CP226" s="323"/>
      <c r="CQ226" s="323"/>
      <c r="CR226" s="323"/>
      <c r="CS226" s="323"/>
      <c r="CT226" s="323"/>
      <c r="CU226" s="323"/>
      <c r="CV226" s="323"/>
      <c r="CW226" s="323"/>
      <c r="CX226" s="323"/>
      <c r="CY226" s="323"/>
      <c r="CZ226" s="323"/>
      <c r="DA226" s="323"/>
      <c r="DB226" s="323"/>
      <c r="DC226" s="323"/>
      <c r="DD226" s="323"/>
      <c r="DE226" s="323"/>
      <c r="DF226" s="323"/>
      <c r="DG226" s="323"/>
      <c r="DH226" s="323"/>
      <c r="DI226" s="323"/>
      <c r="DJ226" s="323"/>
      <c r="DK226" s="323"/>
      <c r="DL226" s="323"/>
      <c r="DM226" s="323"/>
      <c r="DN226" s="323"/>
      <c r="DO226" s="323"/>
      <c r="DP226" s="323"/>
      <c r="DQ226" s="323"/>
      <c r="DR226" s="323"/>
      <c r="DS226" s="323"/>
      <c r="DT226" s="323"/>
      <c r="DU226" s="323"/>
      <c r="DV226" s="323"/>
      <c r="DW226" s="323"/>
      <c r="DX226" s="323"/>
      <c r="DY226" s="323"/>
      <c r="DZ226" s="323"/>
      <c r="EA226" s="323"/>
      <c r="EB226" s="323"/>
      <c r="EC226" s="323"/>
      <c r="ED226" s="323"/>
      <c r="EE226" s="323"/>
      <c r="EF226" s="323"/>
      <c r="EG226" s="323"/>
      <c r="EH226" s="323"/>
      <c r="EI226" s="323"/>
      <c r="EJ226" s="323"/>
      <c r="EK226" s="323"/>
      <c r="EL226" s="323"/>
      <c r="EM226" s="323"/>
      <c r="EN226" s="323"/>
      <c r="EO226" s="323"/>
      <c r="EP226" s="323"/>
      <c r="EQ226" s="323"/>
      <c r="ER226" s="323"/>
      <c r="ES226" s="323"/>
      <c r="ET226" s="323"/>
      <c r="EU226" s="323"/>
      <c r="EV226" s="323"/>
      <c r="EW226" s="323"/>
      <c r="EX226" s="323"/>
      <c r="EY226" s="323"/>
      <c r="EZ226" s="323"/>
      <c r="FA226" s="323"/>
      <c r="FB226" s="323"/>
      <c r="FC226" s="323"/>
      <c r="FD226" s="323"/>
      <c r="FE226" s="323"/>
      <c r="FF226" s="322"/>
      <c r="FG226" s="323"/>
      <c r="FH226" s="323"/>
      <c r="FI226" s="323"/>
      <c r="FJ226" s="323"/>
      <c r="FK226" s="323"/>
      <c r="FL226" s="323"/>
    </row>
    <row r="227" spans="1:168" ht="6" customHeight="1" x14ac:dyDescent="0.25">
      <c r="A227" s="326" t="s">
        <v>546</v>
      </c>
      <c r="C227" s="389"/>
      <c r="D227" s="325"/>
      <c r="E227" s="390"/>
      <c r="F227" s="362"/>
      <c r="G227" s="418"/>
      <c r="H227" s="419"/>
      <c r="I227" s="340"/>
      <c r="J227" s="392"/>
      <c r="K227" s="340"/>
      <c r="L227" s="393"/>
      <c r="M227" s="393"/>
      <c r="N227" s="393"/>
      <c r="O227" s="393"/>
      <c r="Q227" s="320"/>
      <c r="AE227" s="368"/>
      <c r="AF227" s="369"/>
      <c r="AG227" s="394" t="b">
        <f>AG228</f>
        <v>1</v>
      </c>
      <c r="AH227" s="394"/>
      <c r="AI227" s="395"/>
      <c r="AJ227" s="396"/>
      <c r="AK227" s="396"/>
      <c r="AL227" s="397"/>
      <c r="AM227" s="320"/>
      <c r="AN227" s="320"/>
      <c r="AO227" s="320"/>
      <c r="AP227" s="320"/>
      <c r="AQ227" s="320"/>
      <c r="AR227" s="320"/>
      <c r="AS227" s="320"/>
      <c r="AT227" s="398" t="str">
        <f t="shared" si="671"/>
        <v/>
      </c>
      <c r="AU227" s="319" t="str">
        <f t="shared" si="670"/>
        <v/>
      </c>
      <c r="AV227" s="399"/>
      <c r="AW227" s="398" t="str">
        <f ca="1">AW228</f>
        <v/>
      </c>
      <c r="AX227" s="399"/>
      <c r="AY227" s="398" t="str">
        <f ca="1">AY228</f>
        <v/>
      </c>
      <c r="AZ227" s="399"/>
      <c r="BA227" s="398" t="str">
        <f ca="1">BA228</f>
        <v/>
      </c>
      <c r="BB227" s="399"/>
      <c r="BC227" s="398" t="str">
        <f ca="1">BC228</f>
        <v/>
      </c>
      <c r="BD227" s="399"/>
      <c r="BE227" s="398" t="str">
        <f ca="1">BE228</f>
        <v/>
      </c>
      <c r="BF227" s="399"/>
      <c r="BG227" s="398" t="str">
        <f ca="1">BG228</f>
        <v/>
      </c>
      <c r="BH227" s="320"/>
      <c r="FE227" s="341" t="str">
        <f ca="1">FE228</f>
        <v>Hide</v>
      </c>
      <c r="FF227" s="322"/>
      <c r="FG227" s="323"/>
      <c r="FH227" s="323"/>
      <c r="FI227" s="323"/>
      <c r="FJ227" s="323"/>
      <c r="FK227" s="323"/>
      <c r="FL227" s="323"/>
    </row>
    <row r="228" spans="1:168" ht="26.4" x14ac:dyDescent="0.25">
      <c r="A228" s="326" t="s">
        <v>546</v>
      </c>
      <c r="C228" s="400" t="s">
        <v>558</v>
      </c>
      <c r="D228" s="420" t="str">
        <f>"6." &amp; AI228</f>
        <v>6.53</v>
      </c>
      <c r="E228" s="402" t="s">
        <v>922</v>
      </c>
      <c r="F228" s="422"/>
      <c r="G228" s="423" t="s">
        <v>203</v>
      </c>
      <c r="H228" s="424"/>
      <c r="I228" s="425" t="s">
        <v>216</v>
      </c>
      <c r="J228" s="426"/>
      <c r="K228" s="340"/>
      <c r="L228" s="405"/>
      <c r="M228" s="405"/>
      <c r="N228" s="405"/>
      <c r="O228" s="405"/>
      <c r="Q228" s="320"/>
      <c r="R228" s="406"/>
      <c r="S228" s="406"/>
      <c r="T228" s="406"/>
      <c r="U228" s="406"/>
      <c r="AE228" s="368" t="b">
        <f>IF(F228=CHAR(80),TRUE,FALSE)</f>
        <v>0</v>
      </c>
      <c r="AF228" s="369" t="b">
        <f>IF(H228=CHAR(80),TRUE,FALSE)</f>
        <v>0</v>
      </c>
      <c r="AG228" s="370" t="b">
        <f>IF(OR(C228=CHAR(80),C228="."),TRUE,FALSE)</f>
        <v>1</v>
      </c>
      <c r="AH228" s="407">
        <v>0</v>
      </c>
      <c r="AI228" s="408">
        <v>53</v>
      </c>
      <c r="AJ228" s="409"/>
      <c r="AK228" s="409" t="b">
        <v>1</v>
      </c>
      <c r="AL228" s="410"/>
      <c r="AM228" s="320"/>
      <c r="AN228" s="320"/>
      <c r="AO228" s="320"/>
      <c r="AP228" s="320"/>
      <c r="AQ228" s="320"/>
      <c r="AR228" s="320"/>
      <c r="AS228" s="320"/>
      <c r="AT228" s="398" t="str">
        <f t="shared" si="671"/>
        <v/>
      </c>
      <c r="AU228" s="319" t="str">
        <f t="shared" si="670"/>
        <v>6.53</v>
      </c>
      <c r="AV228" s="411"/>
      <c r="AW228" s="398" t="str">
        <f ca="1">IF(OR(AND(Setup_Flag=1,AV228="",$C228=""),AND(Setup_Flag=1,AV228="Y",$C228="",All_Filters="Yes",$FE228="Hide")),FALSE,"")</f>
        <v/>
      </c>
      <c r="AX228" s="411"/>
      <c r="AY228" s="398" t="str">
        <f ca="1">IF(OR(AND(MR2_Flag=1,AX228="",$C228=""),AND(MR2_Flag=1,AX228="Y",$C228="",All_Filters="Yes",$FE228="Hide")),FALSE,"")</f>
        <v/>
      </c>
      <c r="AZ228" s="411"/>
      <c r="BA228" s="398" t="str">
        <f ca="1">IF(OR(AND(DP_Flag=1,AZ228="",$C228=""),AND(DP_Flag=1,AZ228="Y",$C228="",All_Filters="Yes",$FE228="Hide")),FALSE,"")</f>
        <v/>
      </c>
      <c r="BB228" s="411"/>
      <c r="BC228" s="398" t="str">
        <f ca="1">IF(OR(AND(SS_Flag=1,BB228="",$C228=""),AND(SS_Flag=1,BB228="Y",$C228="",All_Filters="Yes",$FE228="Hide")),FALSE,"")</f>
        <v/>
      </c>
      <c r="BD228" s="411"/>
      <c r="BE228" s="398" t="str">
        <f ca="1">IF(OR(AND(SP_Flag=1,BD228="",$C228=""),AND(SP_Flag=1,BD228="Y",$C228="",All_Filters="Yes",$FE228="Hide")),FALSE,"")</f>
        <v/>
      </c>
      <c r="BF228" s="411"/>
      <c r="BG228" s="398" t="str">
        <f ca="1">IF(OR(AND(FM_Flag=1,BF228="",$C228=""),AND(FM_Flag=1,BF228="Y",$C228="",All_Filters="Yes",$FE228="Hide")),FALSE,"")</f>
        <v/>
      </c>
      <c r="BH228" s="320"/>
      <c r="BI228" s="268"/>
      <c r="BJ228" s="427" t="s">
        <v>675</v>
      </c>
      <c r="BK228" s="427" t="s">
        <v>675</v>
      </c>
      <c r="BL228" s="427" t="s">
        <v>675</v>
      </c>
      <c r="BM228" s="427" t="s">
        <v>675</v>
      </c>
      <c r="BN228" s="427" t="s">
        <v>675</v>
      </c>
      <c r="BO228" s="427" t="s">
        <v>675</v>
      </c>
      <c r="BP228" s="428" t="str">
        <f ca="1">IF(OR(BI$16=0,BR$16&lt;&gt;0),"",IF(OFFSET(BI228,0,BI$16)="Y",1,IF(OFFSET(BI228,0,BI$16)="N",0,"")))</f>
        <v/>
      </c>
      <c r="BQ228" s="337"/>
      <c r="BR228" s="268"/>
      <c r="BS228" s="429" t="e">
        <v>#N/A</v>
      </c>
      <c r="BT228" s="429" t="e">
        <v>#N/A</v>
      </c>
      <c r="BU228" s="429" t="e">
        <v>#N/A</v>
      </c>
      <c r="BV228" s="429" t="e">
        <v>#N/A</v>
      </c>
      <c r="BW228" s="429" t="e">
        <v>#N/A</v>
      </c>
      <c r="BX228" s="429" t="e">
        <v>#N/A</v>
      </c>
      <c r="BY228" s="429" t="e">
        <v>#N/A</v>
      </c>
      <c r="BZ228" s="429" t="e">
        <v>#N/A</v>
      </c>
      <c r="CA228" s="429" t="e">
        <v>#N/A</v>
      </c>
      <c r="CB228" s="429" t="e">
        <v>#N/A</v>
      </c>
      <c r="CC228" s="429" t="e">
        <v>#N/A</v>
      </c>
      <c r="CD228" s="429" t="e">
        <v>#N/A</v>
      </c>
      <c r="CE228" s="429" t="e">
        <v>#N/A</v>
      </c>
      <c r="CF228" s="429" t="e">
        <v>#N/A</v>
      </c>
      <c r="CG228" s="429" t="e">
        <v>#N/A</v>
      </c>
      <c r="CH228" s="429" t="e">
        <v>#N/A</v>
      </c>
      <c r="CI228" s="429" t="e">
        <v>#N/A</v>
      </c>
      <c r="CJ228" s="429" t="e">
        <v>#N/A</v>
      </c>
      <c r="CK228" s="429" t="e">
        <v>#N/A</v>
      </c>
      <c r="CL228" s="428" t="str">
        <f ca="1">IF(BR$16=0,"",IF(OFFSET(BR228,0,BR$16)="Y",1,IF(OFFSET(BR228,0,BR$16)="N",0,"")))</f>
        <v/>
      </c>
      <c r="CM228" s="337"/>
      <c r="CN228" s="268"/>
      <c r="CO228" s="429" t="e">
        <v>#N/A</v>
      </c>
      <c r="CP228" s="429" t="e">
        <v>#N/A</v>
      </c>
      <c r="CQ228" s="429" t="e">
        <v>#N/A</v>
      </c>
      <c r="CR228" s="429" t="e">
        <v>#N/A</v>
      </c>
      <c r="CS228" s="427" t="s">
        <v>675</v>
      </c>
      <c r="CT228" s="428" t="str">
        <f ca="1">IF(OR(CN$16=0,CV$16&lt;&gt;0),"",IF(CV$16=1,0,IF(OFFSET(CN228,0,CN$16)="Y",1,IF(OFFSET(CN228,0,CN$16)="N",0,""))))</f>
        <v/>
      </c>
      <c r="CV228" s="268"/>
      <c r="CW228" s="429" t="e">
        <v>#N/A</v>
      </c>
      <c r="CX228" s="429" t="e">
        <v>#N/A</v>
      </c>
      <c r="CY228" s="429" t="e">
        <v>#N/A</v>
      </c>
      <c r="CZ228" s="429" t="e">
        <v>#N/A</v>
      </c>
      <c r="DA228" s="429" t="e">
        <v>#N/A</v>
      </c>
      <c r="DB228" s="429" t="e">
        <v>#N/A</v>
      </c>
      <c r="DC228" s="429" t="e">
        <v>#N/A</v>
      </c>
      <c r="DD228" s="429" t="e">
        <v>#N/A</v>
      </c>
      <c r="DE228" s="429" t="e">
        <v>#N/A</v>
      </c>
      <c r="DF228" s="428" t="str">
        <f>IF(CV$16=0,"",IF(OR(AND(CW$16=1,CW228="Y"),AND(CX$16=1,CX228="Y"),AND(CY$16=1,CY228="Y"),AND(CZ$16=1,CZ228="Y"),AND(DA$16=1,DA228="Y"),AND(DB$16=1,DB228="Y"),AND(DC$16=1,DC228="Y"),AND(DD$16=1,DD228="Y"),AND(DE$16=1,DE228="Y")),1,IF(OR(AND(CW$16=1,CW228="N"),AND(CX$16=1,CX228="N"),AND(CY$16=1,CY228="N"),AND(CZ$16=1,CZ228="N"),AND(DA$16=1,DA228="N"),AND(DB$16=1,DB228="N"),AND(DC$16=1,DC228="N"),AND(DD$16=1,DD228="N"),AND(DE$16=1,DE228="N")),0,"")))</f>
        <v/>
      </c>
      <c r="DH228" s="268"/>
      <c r="DI228" s="429" t="e">
        <v>#N/A</v>
      </c>
      <c r="DJ228" s="429" t="e">
        <v>#N/A</v>
      </c>
      <c r="DK228" s="428" t="str">
        <f ca="1">IF(DH$16=0,"",IF(OFFSET(DH228,0,DH$16)="Y",1,IF(OFFSET(DH228,0,DH$16)="N",0,"")))</f>
        <v/>
      </c>
      <c r="DM228" s="268"/>
      <c r="DN228" s="429" t="e">
        <v>#N/A</v>
      </c>
      <c r="DO228" s="429" t="e">
        <v>#N/A</v>
      </c>
      <c r="DP228" s="428" t="str">
        <f ca="1">IF(DM$16=0,"",IF(OFFSET(DM228,0,DM$16)="Y",1,IF(OFFSET(DM228,0,DM$16)="N",0,"")))</f>
        <v/>
      </c>
      <c r="DR228" s="268"/>
      <c r="DS228" s="430" t="e">
        <v>#N/A</v>
      </c>
      <c r="DT228" s="431"/>
      <c r="DU228" s="428" t="str">
        <f ca="1">IF(DR$16=0,"",IF(AND(OFFSET(DR228,0,1)="Y",DS$16="Yes"),1,IF(OFFSET(DR228,0,1)="N",1,0)))</f>
        <v/>
      </c>
      <c r="DW228" s="268"/>
      <c r="DX228" s="430" t="e">
        <v>#N/A</v>
      </c>
      <c r="DY228" s="431"/>
      <c r="DZ228" s="428" t="str">
        <f ca="1">IF(DW$16=0,"",IF(AND(OFFSET(DW228,0,1)="Y",DX$16="Yes"),1,IF(OFFSET(DW228,0,1)="N",1,0)))</f>
        <v/>
      </c>
      <c r="EB228" s="268"/>
      <c r="EC228" s="430" t="e">
        <v>#N/A</v>
      </c>
      <c r="ED228" s="431"/>
      <c r="EE228" s="428" t="str">
        <f ca="1">IF(EB$16=0,"",IF(AND(OFFSET(EB228,0,1)="Y",EC$16="Yes"),1,IF(OFFSET(EB228,0,1)="N",1,0)))</f>
        <v/>
      </c>
      <c r="EG228" s="268"/>
      <c r="EH228" s="430" t="e">
        <v>#N/A</v>
      </c>
      <c r="EI228" s="431"/>
      <c r="EJ228" s="428" t="str">
        <f ca="1">IF(EG$16=0,"",IF(AND(OFFSET(EG228,0,1)="Y",EH$16="Yes"),1,IF(OFFSET(EG228,0,1)="N",1,0)))</f>
        <v/>
      </c>
      <c r="EL228" s="268"/>
      <c r="EM228" s="430" t="e">
        <v>#N/A</v>
      </c>
      <c r="EN228" s="431"/>
      <c r="EO228" s="428" t="str">
        <f ca="1">IF(EL$16=0,"",IF(AND(OFFSET(EL228,0,1)="Y",EM$16="Yes"),1,IF(OFFSET(EL228,0,1)="N",1,0)))</f>
        <v/>
      </c>
      <c r="EP228" s="271"/>
      <c r="EQ228" s="516" t="str">
        <f ca="1">BP228</f>
        <v/>
      </c>
      <c r="ER228" s="516" t="str">
        <f t="shared" ref="ER228" ca="1" si="724">CL228</f>
        <v/>
      </c>
      <c r="ES228" s="516" t="str">
        <f t="shared" ref="ES228" ca="1" si="725">CT228</f>
        <v/>
      </c>
      <c r="ET228" s="516" t="str">
        <f t="shared" ref="ET228" si="726">DF228</f>
        <v/>
      </c>
      <c r="EU228" s="516" t="str">
        <f t="shared" ref="EU228" ca="1" si="727">DK228</f>
        <v/>
      </c>
      <c r="EV228" s="516" t="str">
        <f t="shared" ref="EV228" ca="1" si="728">DP228</f>
        <v/>
      </c>
      <c r="EW228" s="516" t="str">
        <f t="shared" ref="EW228" ca="1" si="729">DU228</f>
        <v/>
      </c>
      <c r="EX228" s="516" t="str">
        <f t="shared" ref="EX228" ca="1" si="730">DZ228</f>
        <v/>
      </c>
      <c r="EY228" s="516" t="str">
        <f t="shared" ref="EY228" ca="1" si="731">EE228</f>
        <v/>
      </c>
      <c r="EZ228" s="516" t="str">
        <f t="shared" ref="EZ228" ca="1" si="732">EJ228</f>
        <v/>
      </c>
      <c r="FA228" s="516" t="str">
        <f t="shared" ref="FA228" ca="1" si="733">EO228</f>
        <v/>
      </c>
      <c r="FC228" s="516">
        <f t="shared" ref="FC228" ca="1" si="734">COUNTA(EQ228:FA228)-COUNTBLANK(EQ228:FA228)</f>
        <v>0</v>
      </c>
      <c r="FD228" s="280">
        <f t="shared" ref="FD228" ca="1" si="735">SUM(EQ228:FA228)</f>
        <v>0</v>
      </c>
      <c r="FE228" s="280" t="str">
        <f t="shared" ref="FE228" ca="1" si="736">IF(AND(FC228=FD228,FD228&gt;0),"Show","Hide")</f>
        <v>Hide</v>
      </c>
      <c r="FF228" s="322"/>
      <c r="FG228" s="323"/>
      <c r="FH228" s="323"/>
      <c r="FI228" s="323"/>
      <c r="FJ228" s="323"/>
      <c r="FK228" s="323"/>
      <c r="FL228" s="323"/>
    </row>
    <row r="229" spans="1:168" ht="6" customHeight="1" x14ac:dyDescent="0.25">
      <c r="A229" s="326" t="s">
        <v>546</v>
      </c>
      <c r="C229" s="412"/>
      <c r="D229" s="413"/>
      <c r="E229" s="414"/>
      <c r="F229" s="432"/>
      <c r="G229" s="433"/>
      <c r="H229" s="434"/>
      <c r="I229" s="335"/>
      <c r="J229" s="416"/>
      <c r="K229" s="335"/>
      <c r="L229" s="417"/>
      <c r="M229" s="417"/>
      <c r="N229" s="417"/>
      <c r="O229" s="417"/>
      <c r="Q229" s="320"/>
      <c r="AE229" s="368"/>
      <c r="AF229" s="369"/>
      <c r="AG229" s="370" t="b">
        <f>AG228</f>
        <v>1</v>
      </c>
      <c r="AH229" s="370"/>
      <c r="AI229" s="395"/>
      <c r="AJ229" s="396"/>
      <c r="AK229" s="396"/>
      <c r="AL229" s="397"/>
      <c r="AM229" s="320"/>
      <c r="AN229" s="320"/>
      <c r="AO229" s="320"/>
      <c r="AP229" s="320"/>
      <c r="AQ229" s="320"/>
      <c r="AR229" s="320"/>
      <c r="AS229" s="320"/>
      <c r="AT229" s="398" t="str">
        <f t="shared" si="671"/>
        <v/>
      </c>
      <c r="AU229" s="319" t="str">
        <f t="shared" si="670"/>
        <v/>
      </c>
      <c r="AV229" s="399"/>
      <c r="AW229" s="398" t="str">
        <f ca="1">AW228</f>
        <v/>
      </c>
      <c r="AX229" s="399"/>
      <c r="AY229" s="398" t="str">
        <f ca="1">AY228</f>
        <v/>
      </c>
      <c r="AZ229" s="399"/>
      <c r="BA229" s="398" t="str">
        <f ca="1">BA228</f>
        <v/>
      </c>
      <c r="BB229" s="399"/>
      <c r="BC229" s="398" t="str">
        <f ca="1">BC228</f>
        <v/>
      </c>
      <c r="BD229" s="399"/>
      <c r="BE229" s="398" t="str">
        <f ca="1">BE228</f>
        <v/>
      </c>
      <c r="BF229" s="399"/>
      <c r="BG229" s="398" t="str">
        <f ca="1">BG228</f>
        <v/>
      </c>
      <c r="BH229" s="320"/>
      <c r="FE229" s="341" t="str">
        <f ca="1">FE228</f>
        <v>Hide</v>
      </c>
      <c r="FF229" s="322"/>
      <c r="FG229" s="323"/>
      <c r="FH229" s="323"/>
      <c r="FI229" s="323"/>
      <c r="FJ229" s="323"/>
      <c r="FK229" s="323"/>
      <c r="FL229" s="323"/>
    </row>
    <row r="230" spans="1:168" ht="6" customHeight="1" x14ac:dyDescent="0.25">
      <c r="A230" s="326" t="s">
        <v>546</v>
      </c>
      <c r="C230" s="389"/>
      <c r="D230" s="325"/>
      <c r="E230" s="390"/>
      <c r="F230" s="625"/>
      <c r="G230" s="626"/>
      <c r="H230" s="626"/>
      <c r="I230" s="627"/>
      <c r="J230" s="392"/>
      <c r="K230" s="340"/>
      <c r="L230" s="393"/>
      <c r="M230" s="393"/>
      <c r="N230" s="393"/>
      <c r="O230" s="393"/>
      <c r="Q230" s="320"/>
      <c r="AE230" s="368"/>
      <c r="AF230" s="369"/>
      <c r="AG230" s="394" t="b">
        <f>AG231</f>
        <v>1</v>
      </c>
      <c r="AH230" s="394"/>
      <c r="AI230" s="395"/>
      <c r="AJ230" s="396"/>
      <c r="AK230" s="396"/>
      <c r="AL230" s="397"/>
      <c r="AM230" s="320"/>
      <c r="AN230" s="320"/>
      <c r="AO230" s="320"/>
      <c r="AP230" s="320"/>
      <c r="AQ230" s="320"/>
      <c r="AR230" s="320"/>
      <c r="AS230" s="320"/>
      <c r="AT230" s="398" t="str">
        <f t="shared" si="671"/>
        <v/>
      </c>
      <c r="AU230" s="319" t="str">
        <f t="shared" si="670"/>
        <v/>
      </c>
      <c r="AV230" s="399"/>
      <c r="AW230" s="398" t="str">
        <f ca="1">AW231</f>
        <v/>
      </c>
      <c r="AX230" s="399"/>
      <c r="AY230" s="398" t="str">
        <f ca="1">AY231</f>
        <v/>
      </c>
      <c r="AZ230" s="399"/>
      <c r="BA230" s="398" t="str">
        <f ca="1">BA231</f>
        <v/>
      </c>
      <c r="BB230" s="399"/>
      <c r="BC230" s="398" t="str">
        <f ca="1">BC231</f>
        <v/>
      </c>
      <c r="BD230" s="399"/>
      <c r="BE230" s="398" t="str">
        <f ca="1">BE231</f>
        <v/>
      </c>
      <c r="BF230" s="399"/>
      <c r="BG230" s="398" t="str">
        <f ca="1">BG231</f>
        <v/>
      </c>
      <c r="BH230" s="320"/>
      <c r="FE230" s="341" t="str">
        <f ca="1">FE231</f>
        <v>Hide</v>
      </c>
      <c r="FF230" s="322"/>
      <c r="FG230" s="323"/>
      <c r="FH230" s="323"/>
      <c r="FI230" s="323"/>
      <c r="FJ230" s="323"/>
      <c r="FK230" s="323"/>
      <c r="FL230" s="323"/>
    </row>
    <row r="231" spans="1:168" ht="15" x14ac:dyDescent="0.25">
      <c r="A231" s="326" t="s">
        <v>546</v>
      </c>
      <c r="C231" s="400" t="s">
        <v>558</v>
      </c>
      <c r="D231" s="435" t="str">
        <f>D228&amp;".1"</f>
        <v>6.53.1</v>
      </c>
      <c r="E231" s="436" t="s">
        <v>923</v>
      </c>
      <c r="F231" s="628" t="s">
        <v>715</v>
      </c>
      <c r="G231" s="629"/>
      <c r="H231" s="629"/>
      <c r="I231" s="630"/>
      <c r="J231" s="426"/>
      <c r="K231" s="340"/>
      <c r="L231" s="405"/>
      <c r="M231" s="405"/>
      <c r="N231" s="405"/>
      <c r="O231" s="405"/>
      <c r="Q231" s="320"/>
      <c r="R231" s="406"/>
      <c r="S231" s="406"/>
      <c r="T231" s="406"/>
      <c r="U231" s="406"/>
      <c r="AE231" s="368" t="b">
        <f>IF(F231=CHAR(80),TRUE,FALSE)</f>
        <v>0</v>
      </c>
      <c r="AF231" s="369" t="b">
        <f>IF(H231=CHAR(80),TRUE,FALSE)</f>
        <v>0</v>
      </c>
      <c r="AG231" s="370" t="b">
        <f>IF(OR(C231=CHAR(80),C231="."),TRUE,FALSE)</f>
        <v>1</v>
      </c>
      <c r="AH231" s="407">
        <v>2</v>
      </c>
      <c r="AI231" s="408" t="s">
        <v>711</v>
      </c>
      <c r="AJ231" s="409"/>
      <c r="AK231" s="409"/>
      <c r="AL231" s="410" t="b">
        <v>1</v>
      </c>
      <c r="AM231" s="320"/>
      <c r="AN231" s="320"/>
      <c r="AO231" s="320"/>
      <c r="AP231" s="320"/>
      <c r="AQ231" s="320"/>
      <c r="AR231" s="320"/>
      <c r="AS231" s="320"/>
      <c r="AT231" s="398" t="str">
        <f t="shared" si="671"/>
        <v/>
      </c>
      <c r="AU231" s="319" t="str">
        <f t="shared" si="670"/>
        <v>6.53.1</v>
      </c>
      <c r="AV231" s="411"/>
      <c r="AW231" s="398" t="str">
        <f ca="1">IF(OR(AND(Setup_Flag=1,AV231="",$C231=""),AND(Setup_Flag=1,AV231="Y",$C231="",All_Filters="Yes",$FE231="Hide")),FALSE,"")</f>
        <v/>
      </c>
      <c r="AX231" s="411"/>
      <c r="AY231" s="398" t="str">
        <f ca="1">IF(OR(AND(MR2_Flag=1,AX231="",$C231=""),AND(MR2_Flag=1,AX231="Y",$C231="",All_Filters="Yes",$FE231="Hide")),FALSE,"")</f>
        <v/>
      </c>
      <c r="AZ231" s="411"/>
      <c r="BA231" s="398" t="str">
        <f ca="1">IF(OR(AND(DP_Flag=1,AZ231="",$C231=""),AND(DP_Flag=1,AZ231="Y",$C231="",All_Filters="Yes",$FE231="Hide")),FALSE,"")</f>
        <v/>
      </c>
      <c r="BB231" s="411"/>
      <c r="BC231" s="398" t="str">
        <f ca="1">IF(OR(AND(SS_Flag=1,BB231="",$C231=""),AND(SS_Flag=1,BB231="Y",$C231="",All_Filters="Yes",$FE231="Hide")),FALSE,"")</f>
        <v/>
      </c>
      <c r="BD231" s="411"/>
      <c r="BE231" s="398" t="str">
        <f ca="1">IF(OR(AND(SP_Flag=1,BD231="",$C231=""),AND(SP_Flag=1,BD231="Y",$C231="",All_Filters="Yes",$FE231="Hide")),FALSE,"")</f>
        <v/>
      </c>
      <c r="BF231" s="411"/>
      <c r="BG231" s="398" t="str">
        <f ca="1">IF(OR(AND(FM_Flag=1,BF231="",$C231=""),AND(FM_Flag=1,BF231="Y",$C231="",All_Filters="Yes",$FE231="Hide")),FALSE,"")</f>
        <v/>
      </c>
      <c r="BH231" s="320"/>
      <c r="BI231" s="268"/>
      <c r="BJ231" s="427" t="s">
        <v>675</v>
      </c>
      <c r="BK231" s="427" t="s">
        <v>675</v>
      </c>
      <c r="BL231" s="427" t="s">
        <v>675</v>
      </c>
      <c r="BM231" s="427" t="s">
        <v>675</v>
      </c>
      <c r="BN231" s="427" t="s">
        <v>675</v>
      </c>
      <c r="BO231" s="427" t="s">
        <v>675</v>
      </c>
      <c r="BP231" s="428" t="str">
        <f ca="1">IF(OR(BI$16=0,BR$16&lt;&gt;0),"",IF(OFFSET(BI231,0,BI$16)="Y",1,IF(OFFSET(BI231,0,BI$16)="N",0,"")))</f>
        <v/>
      </c>
      <c r="BQ231" s="337"/>
      <c r="BR231" s="268"/>
      <c r="BS231" s="429" t="e">
        <v>#N/A</v>
      </c>
      <c r="BT231" s="429" t="e">
        <v>#N/A</v>
      </c>
      <c r="BU231" s="429" t="e">
        <v>#N/A</v>
      </c>
      <c r="BV231" s="429" t="e">
        <v>#N/A</v>
      </c>
      <c r="BW231" s="429" t="e">
        <v>#N/A</v>
      </c>
      <c r="BX231" s="429" t="e">
        <v>#N/A</v>
      </c>
      <c r="BY231" s="429" t="e">
        <v>#N/A</v>
      </c>
      <c r="BZ231" s="429" t="e">
        <v>#N/A</v>
      </c>
      <c r="CA231" s="429" t="e">
        <v>#N/A</v>
      </c>
      <c r="CB231" s="429" t="e">
        <v>#N/A</v>
      </c>
      <c r="CC231" s="429" t="e">
        <v>#N/A</v>
      </c>
      <c r="CD231" s="429" t="e">
        <v>#N/A</v>
      </c>
      <c r="CE231" s="429" t="e">
        <v>#N/A</v>
      </c>
      <c r="CF231" s="429" t="e">
        <v>#N/A</v>
      </c>
      <c r="CG231" s="429" t="e">
        <v>#N/A</v>
      </c>
      <c r="CH231" s="429" t="e">
        <v>#N/A</v>
      </c>
      <c r="CI231" s="429" t="e">
        <v>#N/A</v>
      </c>
      <c r="CJ231" s="429" t="e">
        <v>#N/A</v>
      </c>
      <c r="CK231" s="429" t="e">
        <v>#N/A</v>
      </c>
      <c r="CL231" s="428" t="str">
        <f ca="1">IF(BR$16=0,"",IF(OFFSET(BR231,0,BR$16)="Y",1,IF(OFFSET(BR231,0,BR$16)="N",0,"")))</f>
        <v/>
      </c>
      <c r="CM231" s="337"/>
      <c r="CN231" s="268"/>
      <c r="CO231" s="429" t="e">
        <v>#N/A</v>
      </c>
      <c r="CP231" s="429" t="e">
        <v>#N/A</v>
      </c>
      <c r="CQ231" s="429" t="e">
        <v>#N/A</v>
      </c>
      <c r="CR231" s="429" t="e">
        <v>#N/A</v>
      </c>
      <c r="CS231" s="427" t="s">
        <v>675</v>
      </c>
      <c r="CT231" s="428" t="str">
        <f ca="1">IF(OR(CN$16=0,CV$16&lt;&gt;0),"",IF(CV$16=1,0,IF(OFFSET(CN231,0,CN$16)="Y",1,IF(OFFSET(CN231,0,CN$16)="N",0,""))))</f>
        <v/>
      </c>
      <c r="CV231" s="268"/>
      <c r="CW231" s="429" t="e">
        <v>#N/A</v>
      </c>
      <c r="CX231" s="429" t="e">
        <v>#N/A</v>
      </c>
      <c r="CY231" s="429" t="e">
        <v>#N/A</v>
      </c>
      <c r="CZ231" s="429" t="e">
        <v>#N/A</v>
      </c>
      <c r="DA231" s="429" t="e">
        <v>#N/A</v>
      </c>
      <c r="DB231" s="429" t="e">
        <v>#N/A</v>
      </c>
      <c r="DC231" s="429" t="e">
        <v>#N/A</v>
      </c>
      <c r="DD231" s="429" t="e">
        <v>#N/A</v>
      </c>
      <c r="DE231" s="429" t="e">
        <v>#N/A</v>
      </c>
      <c r="DF231" s="428" t="str">
        <f>IF(CV$16=0,"",IF(OR(AND(CW$16=1,CW231="Y"),AND(CX$16=1,CX231="Y"),AND(CY$16=1,CY231="Y"),AND(CZ$16=1,CZ231="Y"),AND(DA$16=1,DA231="Y"),AND(DB$16=1,DB231="Y"),AND(DC$16=1,DC231="Y"),AND(DD$16=1,DD231="Y"),AND(DE$16=1,DE231="Y")),1,IF(OR(AND(CW$16=1,CW231="N"),AND(CX$16=1,CX231="N"),AND(CY$16=1,CY231="N"),AND(CZ$16=1,CZ231="N"),AND(DA$16=1,DA231="N"),AND(DB$16=1,DB231="N"),AND(DC$16=1,DC231="N"),AND(DD$16=1,DD231="N"),AND(DE$16=1,DE231="N")),0,"")))</f>
        <v/>
      </c>
      <c r="DH231" s="268"/>
      <c r="DI231" s="429" t="e">
        <v>#N/A</v>
      </c>
      <c r="DJ231" s="429" t="e">
        <v>#N/A</v>
      </c>
      <c r="DK231" s="428" t="str">
        <f ca="1">IF(DH$16=0,"",IF(OFFSET(DH231,0,DH$16)="Y",1,IF(OFFSET(DH231,0,DH$16)="N",0,"")))</f>
        <v/>
      </c>
      <c r="DM231" s="268"/>
      <c r="DN231" s="429" t="e">
        <v>#N/A</v>
      </c>
      <c r="DO231" s="429" t="e">
        <v>#N/A</v>
      </c>
      <c r="DP231" s="428" t="str">
        <f ca="1">IF(DM$16=0,"",IF(OFFSET(DM231,0,DM$16)="Y",1,IF(OFFSET(DM231,0,DM$16)="N",0,"")))</f>
        <v/>
      </c>
      <c r="DR231" s="268"/>
      <c r="DS231" s="430" t="e">
        <v>#N/A</v>
      </c>
      <c r="DT231" s="431"/>
      <c r="DU231" s="428" t="str">
        <f ca="1">IF(DR$16=0,"",IF(AND(OFFSET(DR231,0,1)="Y",DS$16="Yes"),1,IF(OFFSET(DR231,0,1)="N",1,0)))</f>
        <v/>
      </c>
      <c r="DW231" s="268"/>
      <c r="DX231" s="430" t="e">
        <v>#N/A</v>
      </c>
      <c r="DY231" s="431"/>
      <c r="DZ231" s="428" t="str">
        <f ca="1">IF(DW$16=0,"",IF(AND(OFFSET(DW231,0,1)="Y",DX$16="Yes"),1,IF(OFFSET(DW231,0,1)="N",1,0)))</f>
        <v/>
      </c>
      <c r="EB231" s="268"/>
      <c r="EC231" s="430" t="e">
        <v>#N/A</v>
      </c>
      <c r="ED231" s="431"/>
      <c r="EE231" s="428" t="str">
        <f ca="1">IF(EB$16=0,"",IF(AND(OFFSET(EB231,0,1)="Y",EC$16="Yes"),1,IF(OFFSET(EB231,0,1)="N",1,0)))</f>
        <v/>
      </c>
      <c r="EG231" s="268"/>
      <c r="EH231" s="430" t="e">
        <v>#N/A</v>
      </c>
      <c r="EI231" s="431"/>
      <c r="EJ231" s="428" t="str">
        <f ca="1">IF(EG$16=0,"",IF(AND(OFFSET(EG231,0,1)="Y",EH$16="Yes"),1,IF(OFFSET(EG231,0,1)="N",1,0)))</f>
        <v/>
      </c>
      <c r="EL231" s="268"/>
      <c r="EM231" s="430" t="e">
        <v>#N/A</v>
      </c>
      <c r="EN231" s="431"/>
      <c r="EO231" s="428" t="str">
        <f ca="1">IF(EL$16=0,"",IF(AND(OFFSET(EL231,0,1)="Y",EM$16="Yes"),1,IF(OFFSET(EL231,0,1)="N",1,0)))</f>
        <v/>
      </c>
      <c r="EP231" s="271"/>
      <c r="EQ231" s="516" t="str">
        <f ca="1">BP231</f>
        <v/>
      </c>
      <c r="ER231" s="516" t="str">
        <f t="shared" ref="ER231" ca="1" si="737">CL231</f>
        <v/>
      </c>
      <c r="ES231" s="516" t="str">
        <f t="shared" ref="ES231" ca="1" si="738">CT231</f>
        <v/>
      </c>
      <c r="ET231" s="516" t="str">
        <f t="shared" ref="ET231" si="739">DF231</f>
        <v/>
      </c>
      <c r="EU231" s="516" t="str">
        <f t="shared" ref="EU231" ca="1" si="740">DK231</f>
        <v/>
      </c>
      <c r="EV231" s="516" t="str">
        <f t="shared" ref="EV231" ca="1" si="741">DP231</f>
        <v/>
      </c>
      <c r="EW231" s="516" t="str">
        <f t="shared" ref="EW231" ca="1" si="742">DU231</f>
        <v/>
      </c>
      <c r="EX231" s="516" t="str">
        <f t="shared" ref="EX231" ca="1" si="743">DZ231</f>
        <v/>
      </c>
      <c r="EY231" s="516" t="str">
        <f t="shared" ref="EY231" ca="1" si="744">EE231</f>
        <v/>
      </c>
      <c r="EZ231" s="516" t="str">
        <f t="shared" ref="EZ231" ca="1" si="745">EJ231</f>
        <v/>
      </c>
      <c r="FA231" s="516" t="str">
        <f t="shared" ref="FA231" ca="1" si="746">EO231</f>
        <v/>
      </c>
      <c r="FC231" s="516">
        <f t="shared" ref="FC231" ca="1" si="747">COUNTA(EQ231:FA231)-COUNTBLANK(EQ231:FA231)</f>
        <v>0</v>
      </c>
      <c r="FD231" s="280">
        <f t="shared" ref="FD231" ca="1" si="748">SUM(EQ231:FA231)</f>
        <v>0</v>
      </c>
      <c r="FE231" s="280" t="str">
        <f t="shared" ref="FE231" ca="1" si="749">IF(AND(FC231=FD231,FD231&gt;0),"Show","Hide")</f>
        <v>Hide</v>
      </c>
      <c r="FF231" s="322"/>
      <c r="FG231" s="323"/>
      <c r="FH231" s="323"/>
      <c r="FI231" s="323"/>
      <c r="FJ231" s="323"/>
      <c r="FK231" s="323"/>
      <c r="FL231" s="323"/>
    </row>
    <row r="232" spans="1:168" ht="6" customHeight="1" x14ac:dyDescent="0.25">
      <c r="A232" s="326" t="s">
        <v>546</v>
      </c>
      <c r="C232" s="412"/>
      <c r="D232" s="413"/>
      <c r="E232" s="414"/>
      <c r="F232" s="631"/>
      <c r="G232" s="632"/>
      <c r="H232" s="632"/>
      <c r="I232" s="633"/>
      <c r="J232" s="416"/>
      <c r="K232" s="335"/>
      <c r="L232" s="417"/>
      <c r="M232" s="417"/>
      <c r="N232" s="417"/>
      <c r="O232" s="417"/>
      <c r="Q232" s="320"/>
      <c r="AE232" s="368"/>
      <c r="AF232" s="369"/>
      <c r="AG232" s="370" t="b">
        <f>AG231</f>
        <v>1</v>
      </c>
      <c r="AH232" s="370"/>
      <c r="AI232" s="395"/>
      <c r="AJ232" s="396"/>
      <c r="AK232" s="396"/>
      <c r="AL232" s="397"/>
      <c r="AM232" s="320"/>
      <c r="AN232" s="320"/>
      <c r="AO232" s="320"/>
      <c r="AP232" s="320"/>
      <c r="AQ232" s="320"/>
      <c r="AR232" s="320"/>
      <c r="AS232" s="320"/>
      <c r="AT232" s="398" t="str">
        <f t="shared" si="671"/>
        <v/>
      </c>
      <c r="AU232" s="319" t="str">
        <f t="shared" si="670"/>
        <v/>
      </c>
      <c r="AV232" s="399"/>
      <c r="AW232" s="398" t="str">
        <f ca="1">AW231</f>
        <v/>
      </c>
      <c r="AX232" s="399"/>
      <c r="AY232" s="398" t="str">
        <f ca="1">AY231</f>
        <v/>
      </c>
      <c r="AZ232" s="399"/>
      <c r="BA232" s="398" t="str">
        <f ca="1">BA231</f>
        <v/>
      </c>
      <c r="BB232" s="399"/>
      <c r="BC232" s="398" t="str">
        <f ca="1">BC231</f>
        <v/>
      </c>
      <c r="BD232" s="399"/>
      <c r="BE232" s="398" t="str">
        <f ca="1">BE231</f>
        <v/>
      </c>
      <c r="BF232" s="399"/>
      <c r="BG232" s="398" t="str">
        <f ca="1">BG231</f>
        <v/>
      </c>
      <c r="BH232" s="320"/>
      <c r="FE232" s="341" t="str">
        <f ca="1">FE231</f>
        <v>Hide</v>
      </c>
      <c r="FF232" s="322"/>
      <c r="FG232" s="323"/>
      <c r="FH232" s="323"/>
      <c r="FI232" s="323"/>
      <c r="FJ232" s="323"/>
      <c r="FK232" s="323"/>
      <c r="FL232" s="323"/>
    </row>
    <row r="233" spans="1:168" ht="6" customHeight="1" x14ac:dyDescent="0.25">
      <c r="A233" s="326" t="s">
        <v>546</v>
      </c>
      <c r="C233" s="389"/>
      <c r="D233" s="325"/>
      <c r="E233" s="390"/>
      <c r="F233" s="391"/>
      <c r="G233" s="391"/>
      <c r="H233" s="391"/>
      <c r="I233" s="391"/>
      <c r="J233" s="392"/>
      <c r="K233" s="340"/>
      <c r="L233" s="393"/>
      <c r="M233" s="393"/>
      <c r="N233" s="393"/>
      <c r="O233" s="393"/>
      <c r="Q233" s="320"/>
      <c r="AE233" s="368"/>
      <c r="AF233" s="369"/>
      <c r="AG233" s="394" t="b">
        <f>AG234</f>
        <v>1</v>
      </c>
      <c r="AH233" s="394"/>
      <c r="AI233" s="395"/>
      <c r="AJ233" s="396"/>
      <c r="AK233" s="396"/>
      <c r="AL233" s="397"/>
      <c r="AM233" s="320"/>
      <c r="AN233" s="320"/>
      <c r="AO233" s="320"/>
      <c r="AP233" s="320"/>
      <c r="AQ233" s="320"/>
      <c r="AR233" s="320"/>
      <c r="AS233" s="320"/>
      <c r="AT233" s="398" t="str">
        <f t="shared" si="671"/>
        <v/>
      </c>
      <c r="AU233" s="319" t="str">
        <f t="shared" si="670"/>
        <v/>
      </c>
      <c r="AV233" s="399"/>
      <c r="AW233" s="398" t="str">
        <f>AW234</f>
        <v/>
      </c>
      <c r="AX233" s="399"/>
      <c r="AY233" s="398" t="str">
        <f>AY234</f>
        <v/>
      </c>
      <c r="AZ233" s="399"/>
      <c r="BA233" s="398" t="str">
        <f>BA234</f>
        <v/>
      </c>
      <c r="BB233" s="399"/>
      <c r="BC233" s="398" t="str">
        <f>BC234</f>
        <v/>
      </c>
      <c r="BD233" s="399"/>
      <c r="BE233" s="398" t="str">
        <f>BE234</f>
        <v/>
      </c>
      <c r="BF233" s="399"/>
      <c r="BG233" s="398" t="str">
        <f>BG234</f>
        <v/>
      </c>
      <c r="BH233" s="320"/>
      <c r="BI233" s="323"/>
      <c r="BJ233" s="323"/>
      <c r="BK233" s="323"/>
      <c r="BL233" s="323"/>
      <c r="BM233" s="323"/>
      <c r="BN233" s="323"/>
      <c r="BO233" s="323"/>
      <c r="BP233" s="323"/>
      <c r="BQ233" s="323"/>
      <c r="BR233" s="323"/>
      <c r="BS233" s="323"/>
      <c r="BT233" s="323"/>
      <c r="BU233" s="323"/>
      <c r="BV233" s="323"/>
      <c r="BW233" s="323"/>
      <c r="BX233" s="323"/>
      <c r="BY233" s="323"/>
      <c r="BZ233" s="323"/>
      <c r="CA233" s="323"/>
      <c r="CB233" s="323"/>
      <c r="CC233" s="323"/>
      <c r="CD233" s="323"/>
      <c r="CE233" s="323"/>
      <c r="CF233" s="323"/>
      <c r="CG233" s="323"/>
      <c r="CH233" s="323"/>
      <c r="CI233" s="323"/>
      <c r="CJ233" s="323"/>
      <c r="CK233" s="323"/>
      <c r="CL233" s="323"/>
      <c r="CM233" s="323"/>
      <c r="CN233" s="323"/>
      <c r="CO233" s="323"/>
      <c r="CP233" s="323"/>
      <c r="CQ233" s="323"/>
      <c r="CR233" s="323"/>
      <c r="CS233" s="323"/>
      <c r="CT233" s="323"/>
      <c r="CU233" s="323"/>
      <c r="CV233" s="323"/>
      <c r="CW233" s="323"/>
      <c r="CX233" s="323"/>
      <c r="CY233" s="323"/>
      <c r="CZ233" s="323"/>
      <c r="DA233" s="323"/>
      <c r="DB233" s="323"/>
      <c r="DC233" s="323"/>
      <c r="DD233" s="323"/>
      <c r="DE233" s="323"/>
      <c r="DF233" s="323"/>
      <c r="DG233" s="323"/>
      <c r="DH233" s="323"/>
      <c r="DI233" s="323"/>
      <c r="DJ233" s="323"/>
      <c r="DK233" s="323"/>
      <c r="DL233" s="323"/>
      <c r="DM233" s="323"/>
      <c r="DN233" s="323"/>
      <c r="DO233" s="323"/>
      <c r="DP233" s="323"/>
      <c r="DQ233" s="323"/>
      <c r="DR233" s="323"/>
      <c r="DS233" s="323"/>
      <c r="DT233" s="323"/>
      <c r="DU233" s="323"/>
      <c r="DV233" s="323"/>
      <c r="DW233" s="323"/>
      <c r="DX233" s="323"/>
      <c r="DY233" s="323"/>
      <c r="DZ233" s="323"/>
      <c r="EA233" s="323"/>
      <c r="EB233" s="323"/>
      <c r="EC233" s="323"/>
      <c r="ED233" s="323"/>
      <c r="EE233" s="323"/>
      <c r="EF233" s="323"/>
      <c r="EG233" s="323"/>
      <c r="EH233" s="323"/>
      <c r="EI233" s="323"/>
      <c r="EJ233" s="323"/>
      <c r="EK233" s="323"/>
      <c r="EL233" s="323"/>
      <c r="EM233" s="323"/>
      <c r="EN233" s="323"/>
      <c r="EO233" s="323"/>
      <c r="EP233" s="323"/>
      <c r="EQ233" s="323"/>
      <c r="ER233" s="323"/>
      <c r="ES233" s="323"/>
      <c r="ET233" s="323"/>
      <c r="EU233" s="323"/>
      <c r="EV233" s="323"/>
      <c r="EW233" s="323"/>
      <c r="EX233" s="323"/>
      <c r="EY233" s="323"/>
      <c r="EZ233" s="323"/>
      <c r="FA233" s="323"/>
      <c r="FB233" s="323"/>
      <c r="FC233" s="323"/>
      <c r="FD233" s="323"/>
      <c r="FE233" s="323"/>
      <c r="FF233" s="322"/>
      <c r="FG233" s="323"/>
      <c r="FH233" s="323"/>
      <c r="FI233" s="323"/>
      <c r="FJ233" s="323"/>
      <c r="FK233" s="323"/>
      <c r="FL233" s="323"/>
    </row>
    <row r="234" spans="1:168" ht="15" x14ac:dyDescent="0.25">
      <c r="A234" s="326" t="s">
        <v>546</v>
      </c>
      <c r="C234" s="400" t="s">
        <v>558</v>
      </c>
      <c r="D234" s="401" t="s">
        <v>924</v>
      </c>
      <c r="E234" s="402"/>
      <c r="F234" s="403"/>
      <c r="G234" s="403"/>
      <c r="H234" s="403"/>
      <c r="I234" s="403"/>
      <c r="J234" s="404"/>
      <c r="K234" s="340"/>
      <c r="L234" s="405"/>
      <c r="M234" s="405"/>
      <c r="N234" s="405"/>
      <c r="O234" s="405"/>
      <c r="Q234" s="320"/>
      <c r="R234" s="406"/>
      <c r="S234" s="406"/>
      <c r="T234" s="406"/>
      <c r="U234" s="406"/>
      <c r="AE234" s="368" t="b">
        <f>IF(F234=CHAR(80),TRUE,FALSE)</f>
        <v>0</v>
      </c>
      <c r="AF234" s="369" t="b">
        <f>IF(H234=CHAR(80),TRUE,FALSE)</f>
        <v>0</v>
      </c>
      <c r="AG234" s="370" t="b">
        <f>IF(OR(C234=CHAR(80),C234="."),TRUE,FALSE)</f>
        <v>1</v>
      </c>
      <c r="AH234" s="407">
        <v>3</v>
      </c>
      <c r="AI234" s="408" t="s">
        <v>711</v>
      </c>
      <c r="AJ234" s="409" t="b">
        <v>1</v>
      </c>
      <c r="AK234" s="409" t="b">
        <v>1</v>
      </c>
      <c r="AL234" s="410"/>
      <c r="AM234" s="320"/>
      <c r="AN234" s="320"/>
      <c r="AO234" s="320"/>
      <c r="AP234" s="320"/>
      <c r="AQ234" s="320"/>
      <c r="AR234" s="320"/>
      <c r="AS234" s="320"/>
      <c r="AT234" s="398" t="str">
        <f t="shared" si="671"/>
        <v/>
      </c>
      <c r="AU234" s="319" t="str">
        <f t="shared" si="670"/>
        <v>CONFERENCE CALLS</v>
      </c>
      <c r="AV234" s="411"/>
      <c r="AW234" s="398" t="str">
        <f>IF(OR(AND(Setup_Flag=1,AV234="",$C234=""),AND(Setup_Flag=1,AV234="Y",$C234="",All_Filters="Yes",$FE234="Hide")),FALSE,"")</f>
        <v/>
      </c>
      <c r="AX234" s="411"/>
      <c r="AY234" s="398" t="str">
        <f>IF(OR(AND(MR2_Flag=1,AX234="",$C234=""),AND(MR2_Flag=1,AX234="Y",$C234="",All_Filters="Yes",$FE234="Hide")),FALSE,"")</f>
        <v/>
      </c>
      <c r="AZ234" s="411"/>
      <c r="BA234" s="398" t="str">
        <f>IF(OR(AND(DP_Flag=1,AZ234="",$C234=""),AND(DP_Flag=1,AZ234="Y",$C234="",All_Filters="Yes",$FE234="Hide")),FALSE,"")</f>
        <v/>
      </c>
      <c r="BB234" s="411"/>
      <c r="BC234" s="398" t="str">
        <f>IF(OR(AND(SS_Flag=1,BB234="",$C234=""),AND(SS_Flag=1,BB234="Y",$C234="",All_Filters="Yes",$FE234="Hide")),FALSE,"")</f>
        <v/>
      </c>
      <c r="BD234" s="411"/>
      <c r="BE234" s="398" t="str">
        <f>IF(OR(AND(SP_Flag=1,BD234="",$C234=""),AND(SP_Flag=1,BD234="Y",$C234="",All_Filters="Yes",$FE234="Hide")),FALSE,"")</f>
        <v/>
      </c>
      <c r="BF234" s="411"/>
      <c r="BG234" s="398" t="str">
        <f>IF(OR(AND(FM_Flag=1,BF234="",$C234=""),AND(FM_Flag=1,BF234="Y",$C234="",All_Filters="Yes",$FE234="Hide")),FALSE,"")</f>
        <v/>
      </c>
      <c r="BH234" s="320"/>
      <c r="BI234" s="323"/>
      <c r="BJ234" s="323"/>
      <c r="BK234" s="323"/>
      <c r="BL234" s="323"/>
      <c r="BM234" s="323"/>
      <c r="BN234" s="323"/>
      <c r="BO234" s="323"/>
      <c r="BP234" s="323"/>
      <c r="BQ234" s="323"/>
      <c r="BR234" s="323"/>
      <c r="BS234" s="323"/>
      <c r="BT234" s="323"/>
      <c r="BU234" s="323"/>
      <c r="BV234" s="323"/>
      <c r="BW234" s="323"/>
      <c r="BX234" s="323"/>
      <c r="BY234" s="323"/>
      <c r="BZ234" s="323"/>
      <c r="CA234" s="323"/>
      <c r="CB234" s="323"/>
      <c r="CC234" s="323"/>
      <c r="CD234" s="323"/>
      <c r="CE234" s="323"/>
      <c r="CF234" s="323"/>
      <c r="CG234" s="323"/>
      <c r="CH234" s="323"/>
      <c r="CI234" s="323"/>
      <c r="CJ234" s="323"/>
      <c r="CK234" s="323"/>
      <c r="CL234" s="323"/>
      <c r="CM234" s="323"/>
      <c r="CN234" s="323"/>
      <c r="CO234" s="323"/>
      <c r="CP234" s="323"/>
      <c r="CQ234" s="323"/>
      <c r="CR234" s="323"/>
      <c r="CS234" s="323"/>
      <c r="CT234" s="323"/>
      <c r="CU234" s="323"/>
      <c r="CV234" s="323"/>
      <c r="CW234" s="323"/>
      <c r="CX234" s="323"/>
      <c r="CY234" s="323"/>
      <c r="CZ234" s="323"/>
      <c r="DA234" s="323"/>
      <c r="DB234" s="323"/>
      <c r="DC234" s="323"/>
      <c r="DD234" s="323"/>
      <c r="DE234" s="323"/>
      <c r="DF234" s="323"/>
      <c r="DG234" s="323"/>
      <c r="DH234" s="323"/>
      <c r="DI234" s="323"/>
      <c r="DJ234" s="323"/>
      <c r="DK234" s="323"/>
      <c r="DL234" s="323"/>
      <c r="DM234" s="323"/>
      <c r="DN234" s="323"/>
      <c r="DO234" s="323"/>
      <c r="DP234" s="323"/>
      <c r="DQ234" s="323"/>
      <c r="DR234" s="323"/>
      <c r="DS234" s="323"/>
      <c r="DT234" s="323"/>
      <c r="DU234" s="323"/>
      <c r="DV234" s="323"/>
      <c r="DW234" s="323"/>
      <c r="DX234" s="323"/>
      <c r="DY234" s="323"/>
      <c r="DZ234" s="323"/>
      <c r="EA234" s="323"/>
      <c r="EB234" s="323"/>
      <c r="EC234" s="323"/>
      <c r="ED234" s="323"/>
      <c r="EE234" s="323"/>
      <c r="EF234" s="323"/>
      <c r="EG234" s="323"/>
      <c r="EH234" s="323"/>
      <c r="EI234" s="323"/>
      <c r="EJ234" s="323"/>
      <c r="EK234" s="323"/>
      <c r="EL234" s="323"/>
      <c r="EM234" s="323"/>
      <c r="EN234" s="323"/>
      <c r="EO234" s="323"/>
      <c r="EP234" s="323"/>
      <c r="EQ234" s="323"/>
      <c r="ER234" s="323"/>
      <c r="ES234" s="323"/>
      <c r="ET234" s="323"/>
      <c r="EU234" s="323"/>
      <c r="EV234" s="323"/>
      <c r="EW234" s="323"/>
      <c r="EX234" s="323"/>
      <c r="EY234" s="323"/>
      <c r="EZ234" s="323"/>
      <c r="FA234" s="323"/>
      <c r="FB234" s="323"/>
      <c r="FC234" s="323"/>
      <c r="FD234" s="323"/>
      <c r="FE234" s="323"/>
      <c r="FF234" s="322"/>
      <c r="FG234" s="323"/>
      <c r="FH234" s="323"/>
      <c r="FI234" s="323"/>
      <c r="FJ234" s="323"/>
      <c r="FK234" s="323"/>
      <c r="FL234" s="323"/>
    </row>
    <row r="235" spans="1:168" ht="6" customHeight="1" x14ac:dyDescent="0.25">
      <c r="A235" s="326" t="s">
        <v>546</v>
      </c>
      <c r="C235" s="412"/>
      <c r="D235" s="413"/>
      <c r="E235" s="414"/>
      <c r="F235" s="415"/>
      <c r="G235" s="415"/>
      <c r="H235" s="415"/>
      <c r="I235" s="415"/>
      <c r="J235" s="416"/>
      <c r="K235" s="335"/>
      <c r="L235" s="417"/>
      <c r="M235" s="417"/>
      <c r="N235" s="417"/>
      <c r="O235" s="417"/>
      <c r="Q235" s="320"/>
      <c r="AE235" s="368"/>
      <c r="AF235" s="369"/>
      <c r="AG235" s="370" t="b">
        <f>AG234</f>
        <v>1</v>
      </c>
      <c r="AH235" s="370"/>
      <c r="AI235" s="395"/>
      <c r="AJ235" s="396"/>
      <c r="AK235" s="396"/>
      <c r="AL235" s="397"/>
      <c r="AM235" s="320"/>
      <c r="AN235" s="320"/>
      <c r="AO235" s="320"/>
      <c r="AP235" s="320"/>
      <c r="AQ235" s="320"/>
      <c r="AR235" s="320"/>
      <c r="AS235" s="320"/>
      <c r="AT235" s="398" t="str">
        <f t="shared" si="671"/>
        <v/>
      </c>
      <c r="AU235" s="319" t="str">
        <f t="shared" si="670"/>
        <v/>
      </c>
      <c r="AV235" s="399"/>
      <c r="AW235" s="398" t="str">
        <f>AW234</f>
        <v/>
      </c>
      <c r="AX235" s="399"/>
      <c r="AY235" s="398" t="str">
        <f>AY234</f>
        <v/>
      </c>
      <c r="AZ235" s="399"/>
      <c r="BA235" s="398" t="str">
        <f>BA234</f>
        <v/>
      </c>
      <c r="BB235" s="399"/>
      <c r="BC235" s="398" t="str">
        <f>BC234</f>
        <v/>
      </c>
      <c r="BD235" s="399"/>
      <c r="BE235" s="398" t="str">
        <f>BE234</f>
        <v/>
      </c>
      <c r="BF235" s="399"/>
      <c r="BG235" s="398" t="str">
        <f>BG234</f>
        <v/>
      </c>
      <c r="BH235" s="320"/>
      <c r="BI235" s="323"/>
      <c r="BJ235" s="323"/>
      <c r="BK235" s="323"/>
      <c r="BL235" s="323"/>
      <c r="BM235" s="323"/>
      <c r="BN235" s="323"/>
      <c r="BO235" s="323"/>
      <c r="BP235" s="323"/>
      <c r="BQ235" s="323"/>
      <c r="BR235" s="323"/>
      <c r="BS235" s="323"/>
      <c r="BT235" s="323"/>
      <c r="BU235" s="323"/>
      <c r="BV235" s="323"/>
      <c r="BW235" s="323"/>
      <c r="BX235" s="323"/>
      <c r="BY235" s="323"/>
      <c r="BZ235" s="323"/>
      <c r="CA235" s="323"/>
      <c r="CB235" s="323"/>
      <c r="CC235" s="323"/>
      <c r="CD235" s="323"/>
      <c r="CE235" s="323"/>
      <c r="CF235" s="323"/>
      <c r="CG235" s="323"/>
      <c r="CH235" s="323"/>
      <c r="CI235" s="323"/>
      <c r="CJ235" s="323"/>
      <c r="CK235" s="323"/>
      <c r="CL235" s="323"/>
      <c r="CM235" s="323"/>
      <c r="CN235" s="323"/>
      <c r="CO235" s="323"/>
      <c r="CP235" s="323"/>
      <c r="CQ235" s="323"/>
      <c r="CR235" s="323"/>
      <c r="CS235" s="323"/>
      <c r="CT235" s="323"/>
      <c r="CU235" s="323"/>
      <c r="CV235" s="323"/>
      <c r="CW235" s="323"/>
      <c r="CX235" s="323"/>
      <c r="CY235" s="323"/>
      <c r="CZ235" s="323"/>
      <c r="DA235" s="323"/>
      <c r="DB235" s="323"/>
      <c r="DC235" s="323"/>
      <c r="DD235" s="323"/>
      <c r="DE235" s="323"/>
      <c r="DF235" s="323"/>
      <c r="DG235" s="323"/>
      <c r="DH235" s="323"/>
      <c r="DI235" s="323"/>
      <c r="DJ235" s="323"/>
      <c r="DK235" s="323"/>
      <c r="DL235" s="323"/>
      <c r="DM235" s="323"/>
      <c r="DN235" s="323"/>
      <c r="DO235" s="323"/>
      <c r="DP235" s="323"/>
      <c r="DQ235" s="323"/>
      <c r="DR235" s="323"/>
      <c r="DS235" s="323"/>
      <c r="DT235" s="323"/>
      <c r="DU235" s="323"/>
      <c r="DV235" s="323"/>
      <c r="DW235" s="323"/>
      <c r="DX235" s="323"/>
      <c r="DY235" s="323"/>
      <c r="DZ235" s="323"/>
      <c r="EA235" s="323"/>
      <c r="EB235" s="323"/>
      <c r="EC235" s="323"/>
      <c r="ED235" s="323"/>
      <c r="EE235" s="323"/>
      <c r="EF235" s="323"/>
      <c r="EG235" s="323"/>
      <c r="EH235" s="323"/>
      <c r="EI235" s="323"/>
      <c r="EJ235" s="323"/>
      <c r="EK235" s="323"/>
      <c r="EL235" s="323"/>
      <c r="EM235" s="323"/>
      <c r="EN235" s="323"/>
      <c r="EO235" s="323"/>
      <c r="EP235" s="323"/>
      <c r="EQ235" s="323"/>
      <c r="ER235" s="323"/>
      <c r="ES235" s="323"/>
      <c r="ET235" s="323"/>
      <c r="EU235" s="323"/>
      <c r="EV235" s="323"/>
      <c r="EW235" s="323"/>
      <c r="EX235" s="323"/>
      <c r="EY235" s="323"/>
      <c r="EZ235" s="323"/>
      <c r="FA235" s="323"/>
      <c r="FB235" s="323"/>
      <c r="FC235" s="323"/>
      <c r="FD235" s="323"/>
      <c r="FE235" s="323"/>
      <c r="FF235" s="322"/>
      <c r="FG235" s="323"/>
      <c r="FH235" s="323"/>
      <c r="FI235" s="323"/>
      <c r="FJ235" s="323"/>
      <c r="FK235" s="323"/>
      <c r="FL235" s="323"/>
    </row>
    <row r="236" spans="1:168" ht="6" customHeight="1" x14ac:dyDescent="0.25">
      <c r="A236" s="326" t="s">
        <v>546</v>
      </c>
      <c r="C236" s="389"/>
      <c r="D236" s="325"/>
      <c r="E236" s="390"/>
      <c r="F236" s="362"/>
      <c r="G236" s="418"/>
      <c r="H236" s="419"/>
      <c r="I236" s="340"/>
      <c r="J236" s="392"/>
      <c r="K236" s="340"/>
      <c r="L236" s="393"/>
      <c r="M236" s="393"/>
      <c r="N236" s="393"/>
      <c r="O236" s="393"/>
      <c r="Q236" s="320"/>
      <c r="AE236" s="368"/>
      <c r="AF236" s="369"/>
      <c r="AG236" s="394" t="b">
        <f>AG237</f>
        <v>1</v>
      </c>
      <c r="AH236" s="394"/>
      <c r="AI236" s="395"/>
      <c r="AJ236" s="396"/>
      <c r="AK236" s="396"/>
      <c r="AL236" s="397"/>
      <c r="AM236" s="320"/>
      <c r="AN236" s="320"/>
      <c r="AO236" s="320"/>
      <c r="AP236" s="320"/>
      <c r="AQ236" s="320"/>
      <c r="AR236" s="320"/>
      <c r="AS236" s="320"/>
      <c r="AT236" s="398" t="str">
        <f t="shared" si="671"/>
        <v/>
      </c>
      <c r="AU236" s="319" t="str">
        <f t="shared" si="670"/>
        <v/>
      </c>
      <c r="AV236" s="399"/>
      <c r="AW236" s="398" t="str">
        <f ca="1">AW237</f>
        <v/>
      </c>
      <c r="AX236" s="399"/>
      <c r="AY236" s="398" t="str">
        <f ca="1">AY237</f>
        <v/>
      </c>
      <c r="AZ236" s="399"/>
      <c r="BA236" s="398" t="str">
        <f ca="1">BA237</f>
        <v/>
      </c>
      <c r="BB236" s="399"/>
      <c r="BC236" s="398" t="str">
        <f ca="1">BC237</f>
        <v/>
      </c>
      <c r="BD236" s="399"/>
      <c r="BE236" s="398" t="str">
        <f ca="1">BE237</f>
        <v/>
      </c>
      <c r="BF236" s="399"/>
      <c r="BG236" s="398" t="str">
        <f ca="1">BG237</f>
        <v/>
      </c>
      <c r="BH236" s="320"/>
      <c r="FE236" s="341" t="str">
        <f ca="1">FE237</f>
        <v>Hide</v>
      </c>
      <c r="FF236" s="322"/>
      <c r="FG236" s="323"/>
      <c r="FH236" s="323"/>
      <c r="FI236" s="323"/>
      <c r="FJ236" s="323"/>
      <c r="FK236" s="323"/>
      <c r="FL236" s="323"/>
    </row>
    <row r="237" spans="1:168" ht="15" x14ac:dyDescent="0.25">
      <c r="A237" s="326" t="s">
        <v>546</v>
      </c>
      <c r="C237" s="400" t="s">
        <v>558</v>
      </c>
      <c r="D237" s="420" t="str">
        <f>"6." &amp; AI237</f>
        <v>6.54</v>
      </c>
      <c r="E237" s="402" t="s">
        <v>925</v>
      </c>
      <c r="F237" s="422"/>
      <c r="G237" s="423" t="s">
        <v>203</v>
      </c>
      <c r="H237" s="424"/>
      <c r="I237" s="425" t="s">
        <v>216</v>
      </c>
      <c r="J237" s="426"/>
      <c r="K237" s="340"/>
      <c r="L237" s="405"/>
      <c r="M237" s="405"/>
      <c r="N237" s="405"/>
      <c r="O237" s="405"/>
      <c r="Q237" s="320"/>
      <c r="R237" s="406"/>
      <c r="S237" s="406"/>
      <c r="T237" s="406"/>
      <c r="U237" s="406"/>
      <c r="AE237" s="368" t="b">
        <f>IF(F237=CHAR(80),TRUE,FALSE)</f>
        <v>0</v>
      </c>
      <c r="AF237" s="369" t="b">
        <f>IF(H237=CHAR(80),TRUE,FALSE)</f>
        <v>0</v>
      </c>
      <c r="AG237" s="370" t="b">
        <f>IF(OR(C237=CHAR(80),C237="."),TRUE,FALSE)</f>
        <v>1</v>
      </c>
      <c r="AH237" s="407">
        <v>0</v>
      </c>
      <c r="AI237" s="408">
        <v>54</v>
      </c>
      <c r="AJ237" s="409"/>
      <c r="AK237" s="409" t="b">
        <v>1</v>
      </c>
      <c r="AL237" s="410"/>
      <c r="AM237" s="320"/>
      <c r="AN237" s="320"/>
      <c r="AO237" s="320"/>
      <c r="AP237" s="320"/>
      <c r="AQ237" s="320"/>
      <c r="AR237" s="320"/>
      <c r="AS237" s="320"/>
      <c r="AT237" s="398" t="str">
        <f t="shared" si="671"/>
        <v/>
      </c>
      <c r="AU237" s="319" t="str">
        <f t="shared" si="670"/>
        <v>6.54</v>
      </c>
      <c r="AV237" s="411"/>
      <c r="AW237" s="398" t="str">
        <f ca="1">IF(OR(AND(Setup_Flag=1,AV237="",$C237=""),AND(Setup_Flag=1,AV237="Y",$C237="",All_Filters="Yes",$FE237="Hide")),FALSE,"")</f>
        <v/>
      </c>
      <c r="AX237" s="411"/>
      <c r="AY237" s="398" t="str">
        <f ca="1">IF(OR(AND(MR2_Flag=1,AX237="",$C237=""),AND(MR2_Flag=1,AX237="Y",$C237="",All_Filters="Yes",$FE237="Hide")),FALSE,"")</f>
        <v/>
      </c>
      <c r="AZ237" s="411"/>
      <c r="BA237" s="398" t="str">
        <f ca="1">IF(OR(AND(DP_Flag=1,AZ237="",$C237=""),AND(DP_Flag=1,AZ237="Y",$C237="",All_Filters="Yes",$FE237="Hide")),FALSE,"")</f>
        <v/>
      </c>
      <c r="BB237" s="411"/>
      <c r="BC237" s="398" t="str">
        <f ca="1">IF(OR(AND(SS_Flag=1,BB237="",$C237=""),AND(SS_Flag=1,BB237="Y",$C237="",All_Filters="Yes",$FE237="Hide")),FALSE,"")</f>
        <v/>
      </c>
      <c r="BD237" s="411"/>
      <c r="BE237" s="398" t="str">
        <f ca="1">IF(OR(AND(SP_Flag=1,BD237="",$C237=""),AND(SP_Flag=1,BD237="Y",$C237="",All_Filters="Yes",$FE237="Hide")),FALSE,"")</f>
        <v/>
      </c>
      <c r="BF237" s="411"/>
      <c r="BG237" s="398" t="str">
        <f ca="1">IF(OR(AND(FM_Flag=1,BF237="",$C237=""),AND(FM_Flag=1,BF237="Y",$C237="",All_Filters="Yes",$FE237="Hide")),FALSE,"")</f>
        <v/>
      </c>
      <c r="BH237" s="320"/>
      <c r="BI237" s="268"/>
      <c r="BJ237" s="427" t="s">
        <v>675</v>
      </c>
      <c r="BK237" s="427" t="s">
        <v>675</v>
      </c>
      <c r="BL237" s="427" t="s">
        <v>675</v>
      </c>
      <c r="BM237" s="427" t="s">
        <v>675</v>
      </c>
      <c r="BN237" s="427" t="s">
        <v>675</v>
      </c>
      <c r="BO237" s="427" t="s">
        <v>675</v>
      </c>
      <c r="BP237" s="428" t="str">
        <f ca="1">IF(OR(BI$16=0,BR$16&lt;&gt;0),"",IF(OFFSET(BI237,0,BI$16)="Y",1,IF(OFFSET(BI237,0,BI$16)="N",0,"")))</f>
        <v/>
      </c>
      <c r="BQ237" s="337"/>
      <c r="BR237" s="268"/>
      <c r="BS237" s="429" t="e">
        <v>#N/A</v>
      </c>
      <c r="BT237" s="429" t="e">
        <v>#N/A</v>
      </c>
      <c r="BU237" s="429" t="e">
        <v>#N/A</v>
      </c>
      <c r="BV237" s="429" t="e">
        <v>#N/A</v>
      </c>
      <c r="BW237" s="429" t="e">
        <v>#N/A</v>
      </c>
      <c r="BX237" s="429" t="e">
        <v>#N/A</v>
      </c>
      <c r="BY237" s="429" t="e">
        <v>#N/A</v>
      </c>
      <c r="BZ237" s="429" t="e">
        <v>#N/A</v>
      </c>
      <c r="CA237" s="429" t="e">
        <v>#N/A</v>
      </c>
      <c r="CB237" s="429" t="e">
        <v>#N/A</v>
      </c>
      <c r="CC237" s="429" t="e">
        <v>#N/A</v>
      </c>
      <c r="CD237" s="429" t="e">
        <v>#N/A</v>
      </c>
      <c r="CE237" s="429" t="e">
        <v>#N/A</v>
      </c>
      <c r="CF237" s="429" t="e">
        <v>#N/A</v>
      </c>
      <c r="CG237" s="429" t="e">
        <v>#N/A</v>
      </c>
      <c r="CH237" s="429" t="e">
        <v>#N/A</v>
      </c>
      <c r="CI237" s="429" t="e">
        <v>#N/A</v>
      </c>
      <c r="CJ237" s="429" t="e">
        <v>#N/A</v>
      </c>
      <c r="CK237" s="429" t="e">
        <v>#N/A</v>
      </c>
      <c r="CL237" s="428" t="str">
        <f ca="1">IF(BR$16=0,"",IF(OFFSET(BR237,0,BR$16)="Y",1,IF(OFFSET(BR237,0,BR$16)="N",0,"")))</f>
        <v/>
      </c>
      <c r="CM237" s="337"/>
      <c r="CN237" s="268"/>
      <c r="CO237" s="429" t="e">
        <v>#N/A</v>
      </c>
      <c r="CP237" s="429" t="e">
        <v>#N/A</v>
      </c>
      <c r="CQ237" s="429" t="e">
        <v>#N/A</v>
      </c>
      <c r="CR237" s="429" t="e">
        <v>#N/A</v>
      </c>
      <c r="CS237" s="427" t="s">
        <v>675</v>
      </c>
      <c r="CT237" s="428" t="str">
        <f ca="1">IF(OR(CN$16=0,CV$16&lt;&gt;0),"",IF(CV$16=1,0,IF(OFFSET(CN237,0,CN$16)="Y",1,IF(OFFSET(CN237,0,CN$16)="N",0,""))))</f>
        <v/>
      </c>
      <c r="CV237" s="268"/>
      <c r="CW237" s="429" t="e">
        <v>#N/A</v>
      </c>
      <c r="CX237" s="429" t="e">
        <v>#N/A</v>
      </c>
      <c r="CY237" s="429" t="e">
        <v>#N/A</v>
      </c>
      <c r="CZ237" s="429" t="e">
        <v>#N/A</v>
      </c>
      <c r="DA237" s="429" t="e">
        <v>#N/A</v>
      </c>
      <c r="DB237" s="429" t="e">
        <v>#N/A</v>
      </c>
      <c r="DC237" s="429" t="e">
        <v>#N/A</v>
      </c>
      <c r="DD237" s="429" t="e">
        <v>#N/A</v>
      </c>
      <c r="DE237" s="429" t="e">
        <v>#N/A</v>
      </c>
      <c r="DF237" s="428" t="str">
        <f>IF(CV$16=0,"",IF(OR(AND(CW$16=1,CW237="Y"),AND(CX$16=1,CX237="Y"),AND(CY$16=1,CY237="Y"),AND(CZ$16=1,CZ237="Y"),AND(DA$16=1,DA237="Y"),AND(DB$16=1,DB237="Y"),AND(DC$16=1,DC237="Y"),AND(DD$16=1,DD237="Y"),AND(DE$16=1,DE237="Y")),1,IF(OR(AND(CW$16=1,CW237="N"),AND(CX$16=1,CX237="N"),AND(CY$16=1,CY237="N"),AND(CZ$16=1,CZ237="N"),AND(DA$16=1,DA237="N"),AND(DB$16=1,DB237="N"),AND(DC$16=1,DC237="N"),AND(DD$16=1,DD237="N"),AND(DE$16=1,DE237="N")),0,"")))</f>
        <v/>
      </c>
      <c r="DH237" s="268"/>
      <c r="DI237" s="429" t="e">
        <v>#N/A</v>
      </c>
      <c r="DJ237" s="429" t="e">
        <v>#N/A</v>
      </c>
      <c r="DK237" s="428" t="str">
        <f ca="1">IF(DH$16=0,"",IF(OFFSET(DH237,0,DH$16)="Y",1,IF(OFFSET(DH237,0,DH$16)="N",0,"")))</f>
        <v/>
      </c>
      <c r="DM237" s="268"/>
      <c r="DN237" s="429" t="e">
        <v>#N/A</v>
      </c>
      <c r="DO237" s="429" t="e">
        <v>#N/A</v>
      </c>
      <c r="DP237" s="428" t="str">
        <f ca="1">IF(DM$16=0,"",IF(OFFSET(DM237,0,DM$16)="Y",1,IF(OFFSET(DM237,0,DM$16)="N",0,"")))</f>
        <v/>
      </c>
      <c r="DR237" s="268"/>
      <c r="DS237" s="430" t="e">
        <v>#N/A</v>
      </c>
      <c r="DT237" s="431"/>
      <c r="DU237" s="428" t="str">
        <f ca="1">IF(DR$16=0,"",IF(AND(OFFSET(DR237,0,1)="Y",DS$16="Yes"),1,IF(OFFSET(DR237,0,1)="N",1,0)))</f>
        <v/>
      </c>
      <c r="DW237" s="268"/>
      <c r="DX237" s="430" t="e">
        <v>#N/A</v>
      </c>
      <c r="DY237" s="431"/>
      <c r="DZ237" s="428" t="str">
        <f ca="1">IF(DW$16=0,"",IF(AND(OFFSET(DW237,0,1)="Y",DX$16="Yes"),1,IF(OFFSET(DW237,0,1)="N",1,0)))</f>
        <v/>
      </c>
      <c r="EB237" s="268"/>
      <c r="EC237" s="430" t="e">
        <v>#N/A</v>
      </c>
      <c r="ED237" s="431"/>
      <c r="EE237" s="428" t="str">
        <f ca="1">IF(EB$16=0,"",IF(AND(OFFSET(EB237,0,1)="Y",EC$16="Yes"),1,IF(OFFSET(EB237,0,1)="N",1,0)))</f>
        <v/>
      </c>
      <c r="EG237" s="268"/>
      <c r="EH237" s="430" t="e">
        <v>#N/A</v>
      </c>
      <c r="EI237" s="431"/>
      <c r="EJ237" s="428" t="str">
        <f ca="1">IF(EG$16=0,"",IF(AND(OFFSET(EG237,0,1)="Y",EH$16="Yes"),1,IF(OFFSET(EG237,0,1)="N",1,0)))</f>
        <v/>
      </c>
      <c r="EL237" s="268"/>
      <c r="EM237" s="430" t="e">
        <v>#N/A</v>
      </c>
      <c r="EN237" s="431"/>
      <c r="EO237" s="428" t="str">
        <f ca="1">IF(EL$16=0,"",IF(AND(OFFSET(EL237,0,1)="Y",EM$16="Yes"),1,IF(OFFSET(EL237,0,1)="N",1,0)))</f>
        <v/>
      </c>
      <c r="EP237" s="271"/>
      <c r="EQ237" s="516" t="str">
        <f ca="1">BP237</f>
        <v/>
      </c>
      <c r="ER237" s="516" t="str">
        <f t="shared" ref="ER237" ca="1" si="750">CL237</f>
        <v/>
      </c>
      <c r="ES237" s="516" t="str">
        <f t="shared" ref="ES237" ca="1" si="751">CT237</f>
        <v/>
      </c>
      <c r="ET237" s="516" t="str">
        <f t="shared" ref="ET237" si="752">DF237</f>
        <v/>
      </c>
      <c r="EU237" s="516" t="str">
        <f t="shared" ref="EU237" ca="1" si="753">DK237</f>
        <v/>
      </c>
      <c r="EV237" s="516" t="str">
        <f t="shared" ref="EV237" ca="1" si="754">DP237</f>
        <v/>
      </c>
      <c r="EW237" s="516" t="str">
        <f t="shared" ref="EW237" ca="1" si="755">DU237</f>
        <v/>
      </c>
      <c r="EX237" s="516" t="str">
        <f t="shared" ref="EX237" ca="1" si="756">DZ237</f>
        <v/>
      </c>
      <c r="EY237" s="516" t="str">
        <f t="shared" ref="EY237" ca="1" si="757">EE237</f>
        <v/>
      </c>
      <c r="EZ237" s="516" t="str">
        <f t="shared" ref="EZ237" ca="1" si="758">EJ237</f>
        <v/>
      </c>
      <c r="FA237" s="516" t="str">
        <f t="shared" ref="FA237" ca="1" si="759">EO237</f>
        <v/>
      </c>
      <c r="FC237" s="516">
        <f t="shared" ref="FC237" ca="1" si="760">COUNTA(EQ237:FA237)-COUNTBLANK(EQ237:FA237)</f>
        <v>0</v>
      </c>
      <c r="FD237" s="280">
        <f t="shared" ref="FD237" ca="1" si="761">SUM(EQ237:FA237)</f>
        <v>0</v>
      </c>
      <c r="FE237" s="280" t="str">
        <f t="shared" ref="FE237" ca="1" si="762">IF(AND(FC237=FD237,FD237&gt;0),"Show","Hide")</f>
        <v>Hide</v>
      </c>
      <c r="FF237" s="322"/>
      <c r="FG237" s="323"/>
      <c r="FH237" s="323"/>
      <c r="FI237" s="323"/>
      <c r="FJ237" s="323"/>
      <c r="FK237" s="323"/>
      <c r="FL237" s="323"/>
    </row>
    <row r="238" spans="1:168" ht="6" customHeight="1" x14ac:dyDescent="0.25">
      <c r="A238" s="326" t="s">
        <v>546</v>
      </c>
      <c r="C238" s="412"/>
      <c r="D238" s="413"/>
      <c r="E238" s="414"/>
      <c r="F238" s="432"/>
      <c r="G238" s="433"/>
      <c r="H238" s="434"/>
      <c r="I238" s="335"/>
      <c r="J238" s="416"/>
      <c r="K238" s="335"/>
      <c r="L238" s="417"/>
      <c r="M238" s="417"/>
      <c r="N238" s="417"/>
      <c r="O238" s="417"/>
      <c r="Q238" s="320"/>
      <c r="AE238" s="368"/>
      <c r="AF238" s="369"/>
      <c r="AG238" s="370" t="b">
        <f>AG237</f>
        <v>1</v>
      </c>
      <c r="AH238" s="370"/>
      <c r="AI238" s="395"/>
      <c r="AJ238" s="396"/>
      <c r="AK238" s="396"/>
      <c r="AL238" s="397"/>
      <c r="AM238" s="320"/>
      <c r="AN238" s="320"/>
      <c r="AO238" s="320"/>
      <c r="AP238" s="320"/>
      <c r="AQ238" s="320"/>
      <c r="AR238" s="320"/>
      <c r="AS238" s="320"/>
      <c r="AT238" s="398" t="str">
        <f t="shared" si="671"/>
        <v/>
      </c>
      <c r="AU238" s="319" t="str">
        <f t="shared" si="670"/>
        <v/>
      </c>
      <c r="AV238" s="399"/>
      <c r="AW238" s="398" t="str">
        <f ca="1">AW237</f>
        <v/>
      </c>
      <c r="AX238" s="399"/>
      <c r="AY238" s="398" t="str">
        <f ca="1">AY237</f>
        <v/>
      </c>
      <c r="AZ238" s="399"/>
      <c r="BA238" s="398" t="str">
        <f ca="1">BA237</f>
        <v/>
      </c>
      <c r="BB238" s="399"/>
      <c r="BC238" s="398" t="str">
        <f ca="1">BC237</f>
        <v/>
      </c>
      <c r="BD238" s="399"/>
      <c r="BE238" s="398" t="str">
        <f ca="1">BE237</f>
        <v/>
      </c>
      <c r="BF238" s="399"/>
      <c r="BG238" s="398" t="str">
        <f ca="1">BG237</f>
        <v/>
      </c>
      <c r="BH238" s="320"/>
      <c r="FE238" s="341" t="str">
        <f ca="1">FE237</f>
        <v>Hide</v>
      </c>
      <c r="FF238" s="322"/>
      <c r="FG238" s="323"/>
      <c r="FH238" s="323"/>
      <c r="FI238" s="323"/>
      <c r="FJ238" s="323"/>
      <c r="FK238" s="323"/>
      <c r="FL238" s="323"/>
    </row>
    <row r="239" spans="1:168" ht="6" customHeight="1" x14ac:dyDescent="0.25">
      <c r="A239" s="326" t="s">
        <v>546</v>
      </c>
      <c r="C239" s="389"/>
      <c r="D239" s="325"/>
      <c r="E239" s="390"/>
      <c r="F239" s="362"/>
      <c r="G239" s="418"/>
      <c r="H239" s="419"/>
      <c r="I239" s="340"/>
      <c r="J239" s="392"/>
      <c r="K239" s="340"/>
      <c r="L239" s="393"/>
      <c r="M239" s="393"/>
      <c r="N239" s="393"/>
      <c r="O239" s="393"/>
      <c r="Q239" s="320"/>
      <c r="AE239" s="368"/>
      <c r="AF239" s="369"/>
      <c r="AG239" s="394" t="b">
        <f>AG240</f>
        <v>1</v>
      </c>
      <c r="AH239" s="394"/>
      <c r="AI239" s="395"/>
      <c r="AJ239" s="396"/>
      <c r="AK239" s="396"/>
      <c r="AL239" s="397"/>
      <c r="AM239" s="320"/>
      <c r="AN239" s="320"/>
      <c r="AO239" s="320"/>
      <c r="AP239" s="320"/>
      <c r="AQ239" s="320"/>
      <c r="AR239" s="320"/>
      <c r="AS239" s="320"/>
      <c r="AT239" s="398" t="str">
        <f t="shared" si="671"/>
        <v/>
      </c>
      <c r="AU239" s="319" t="str">
        <f t="shared" si="670"/>
        <v/>
      </c>
      <c r="AV239" s="399"/>
      <c r="AW239" s="398" t="str">
        <f ca="1">AW240</f>
        <v/>
      </c>
      <c r="AX239" s="399"/>
      <c r="AY239" s="398" t="str">
        <f ca="1">AY240</f>
        <v/>
      </c>
      <c r="AZ239" s="399"/>
      <c r="BA239" s="398" t="str">
        <f ca="1">BA240</f>
        <v/>
      </c>
      <c r="BB239" s="399"/>
      <c r="BC239" s="398" t="str">
        <f ca="1">BC240</f>
        <v/>
      </c>
      <c r="BD239" s="399"/>
      <c r="BE239" s="398" t="str">
        <f ca="1">BE240</f>
        <v/>
      </c>
      <c r="BF239" s="399"/>
      <c r="BG239" s="398" t="str">
        <f ca="1">BG240</f>
        <v/>
      </c>
      <c r="BH239" s="320"/>
      <c r="FE239" s="341" t="str">
        <f ca="1">FE240</f>
        <v>Hide</v>
      </c>
      <c r="FF239" s="322"/>
      <c r="FG239" s="323"/>
      <c r="FH239" s="323"/>
      <c r="FI239" s="323"/>
      <c r="FJ239" s="323"/>
      <c r="FK239" s="323"/>
      <c r="FL239" s="323"/>
    </row>
    <row r="240" spans="1:168" ht="26.4" x14ac:dyDescent="0.25">
      <c r="A240" s="326" t="s">
        <v>546</v>
      </c>
      <c r="C240" s="400" t="s">
        <v>558</v>
      </c>
      <c r="D240" s="420" t="str">
        <f>"6." &amp; AI240</f>
        <v>6.55</v>
      </c>
      <c r="E240" s="402" t="s">
        <v>926</v>
      </c>
      <c r="F240" s="422"/>
      <c r="G240" s="423" t="s">
        <v>203</v>
      </c>
      <c r="H240" s="424"/>
      <c r="I240" s="425" t="s">
        <v>216</v>
      </c>
      <c r="J240" s="426"/>
      <c r="K240" s="340"/>
      <c r="L240" s="405"/>
      <c r="M240" s="405"/>
      <c r="N240" s="405"/>
      <c r="O240" s="405"/>
      <c r="Q240" s="320"/>
      <c r="R240" s="406"/>
      <c r="S240" s="406"/>
      <c r="T240" s="406"/>
      <c r="U240" s="406"/>
      <c r="AE240" s="368" t="b">
        <f>IF(F240=CHAR(80),TRUE,FALSE)</f>
        <v>0</v>
      </c>
      <c r="AF240" s="369" t="b">
        <f>IF(H240=CHAR(80),TRUE,FALSE)</f>
        <v>0</v>
      </c>
      <c r="AG240" s="370" t="b">
        <f>IF(OR(C240=CHAR(80),C240="."),TRUE,FALSE)</f>
        <v>1</v>
      </c>
      <c r="AH240" s="407">
        <v>0</v>
      </c>
      <c r="AI240" s="408">
        <v>55</v>
      </c>
      <c r="AJ240" s="409"/>
      <c r="AK240" s="409" t="b">
        <v>1</v>
      </c>
      <c r="AL240" s="410"/>
      <c r="AM240" s="320"/>
      <c r="AN240" s="320"/>
      <c r="AO240" s="320"/>
      <c r="AP240" s="320"/>
      <c r="AQ240" s="320"/>
      <c r="AR240" s="320"/>
      <c r="AS240" s="320"/>
      <c r="AT240" s="398" t="str">
        <f t="shared" si="671"/>
        <v/>
      </c>
      <c r="AU240" s="319" t="str">
        <f t="shared" si="670"/>
        <v>6.55</v>
      </c>
      <c r="AV240" s="411"/>
      <c r="AW240" s="398" t="str">
        <f ca="1">IF(OR(AND(Setup_Flag=1,AV240="",$C240=""),AND(Setup_Flag=1,AV240="Y",$C240="",All_Filters="Yes",$FE240="Hide")),FALSE,"")</f>
        <v/>
      </c>
      <c r="AX240" s="411"/>
      <c r="AY240" s="398" t="str">
        <f ca="1">IF(OR(AND(MR2_Flag=1,AX240="",$C240=""),AND(MR2_Flag=1,AX240="Y",$C240="",All_Filters="Yes",$FE240="Hide")),FALSE,"")</f>
        <v/>
      </c>
      <c r="AZ240" s="411"/>
      <c r="BA240" s="398" t="str">
        <f ca="1">IF(OR(AND(DP_Flag=1,AZ240="",$C240=""),AND(DP_Flag=1,AZ240="Y",$C240="",All_Filters="Yes",$FE240="Hide")),FALSE,"")</f>
        <v/>
      </c>
      <c r="BB240" s="411"/>
      <c r="BC240" s="398" t="str">
        <f ca="1">IF(OR(AND(SS_Flag=1,BB240="",$C240=""),AND(SS_Flag=1,BB240="Y",$C240="",All_Filters="Yes",$FE240="Hide")),FALSE,"")</f>
        <v/>
      </c>
      <c r="BD240" s="411"/>
      <c r="BE240" s="398" t="str">
        <f ca="1">IF(OR(AND(SP_Flag=1,BD240="",$C240=""),AND(SP_Flag=1,BD240="Y",$C240="",All_Filters="Yes",$FE240="Hide")),FALSE,"")</f>
        <v/>
      </c>
      <c r="BF240" s="411"/>
      <c r="BG240" s="398" t="str">
        <f ca="1">IF(OR(AND(FM_Flag=1,BF240="",$C240=""),AND(FM_Flag=1,BF240="Y",$C240="",All_Filters="Yes",$FE240="Hide")),FALSE,"")</f>
        <v/>
      </c>
      <c r="BH240" s="320"/>
      <c r="BI240" s="268"/>
      <c r="BJ240" s="427" t="s">
        <v>675</v>
      </c>
      <c r="BK240" s="427" t="s">
        <v>675</v>
      </c>
      <c r="BL240" s="427" t="s">
        <v>675</v>
      </c>
      <c r="BM240" s="427" t="s">
        <v>675</v>
      </c>
      <c r="BN240" s="427" t="s">
        <v>675</v>
      </c>
      <c r="BO240" s="427" t="s">
        <v>675</v>
      </c>
      <c r="BP240" s="428" t="str">
        <f ca="1">IF(OR(BI$16=0,BR$16&lt;&gt;0),"",IF(OFFSET(BI240,0,BI$16)="Y",1,IF(OFFSET(BI240,0,BI$16)="N",0,"")))</f>
        <v/>
      </c>
      <c r="BQ240" s="337"/>
      <c r="BR240" s="268"/>
      <c r="BS240" s="429" t="e">
        <v>#N/A</v>
      </c>
      <c r="BT240" s="429" t="e">
        <v>#N/A</v>
      </c>
      <c r="BU240" s="429" t="e">
        <v>#N/A</v>
      </c>
      <c r="BV240" s="429" t="e">
        <v>#N/A</v>
      </c>
      <c r="BW240" s="429" t="e">
        <v>#N/A</v>
      </c>
      <c r="BX240" s="429" t="e">
        <v>#N/A</v>
      </c>
      <c r="BY240" s="429" t="e">
        <v>#N/A</v>
      </c>
      <c r="BZ240" s="429" t="e">
        <v>#N/A</v>
      </c>
      <c r="CA240" s="429" t="e">
        <v>#N/A</v>
      </c>
      <c r="CB240" s="429" t="e">
        <v>#N/A</v>
      </c>
      <c r="CC240" s="429" t="e">
        <v>#N/A</v>
      </c>
      <c r="CD240" s="429" t="e">
        <v>#N/A</v>
      </c>
      <c r="CE240" s="429" t="e">
        <v>#N/A</v>
      </c>
      <c r="CF240" s="429" t="e">
        <v>#N/A</v>
      </c>
      <c r="CG240" s="429" t="e">
        <v>#N/A</v>
      </c>
      <c r="CH240" s="429" t="e">
        <v>#N/A</v>
      </c>
      <c r="CI240" s="429" t="e">
        <v>#N/A</v>
      </c>
      <c r="CJ240" s="429" t="e">
        <v>#N/A</v>
      </c>
      <c r="CK240" s="429" t="e">
        <v>#N/A</v>
      </c>
      <c r="CL240" s="428" t="str">
        <f ca="1">IF(BR$16=0,"",IF(OFFSET(BR240,0,BR$16)="Y",1,IF(OFFSET(BR240,0,BR$16)="N",0,"")))</f>
        <v/>
      </c>
      <c r="CM240" s="337"/>
      <c r="CN240" s="268"/>
      <c r="CO240" s="429" t="e">
        <v>#N/A</v>
      </c>
      <c r="CP240" s="429" t="e">
        <v>#N/A</v>
      </c>
      <c r="CQ240" s="429" t="e">
        <v>#N/A</v>
      </c>
      <c r="CR240" s="429" t="e">
        <v>#N/A</v>
      </c>
      <c r="CS240" s="427" t="s">
        <v>675</v>
      </c>
      <c r="CT240" s="428" t="str">
        <f ca="1">IF(OR(CN$16=0,CV$16&lt;&gt;0),"",IF(CV$16=1,0,IF(OFFSET(CN240,0,CN$16)="Y",1,IF(OFFSET(CN240,0,CN$16)="N",0,""))))</f>
        <v/>
      </c>
      <c r="CV240" s="268"/>
      <c r="CW240" s="429" t="e">
        <v>#N/A</v>
      </c>
      <c r="CX240" s="429" t="e">
        <v>#N/A</v>
      </c>
      <c r="CY240" s="429" t="e">
        <v>#N/A</v>
      </c>
      <c r="CZ240" s="429" t="e">
        <v>#N/A</v>
      </c>
      <c r="DA240" s="429" t="e">
        <v>#N/A</v>
      </c>
      <c r="DB240" s="429" t="e">
        <v>#N/A</v>
      </c>
      <c r="DC240" s="429" t="e">
        <v>#N/A</v>
      </c>
      <c r="DD240" s="429" t="e">
        <v>#N/A</v>
      </c>
      <c r="DE240" s="429" t="e">
        <v>#N/A</v>
      </c>
      <c r="DF240" s="428" t="str">
        <f>IF(CV$16=0,"",IF(OR(AND(CW$16=1,CW240="Y"),AND(CX$16=1,CX240="Y"),AND(CY$16=1,CY240="Y"),AND(CZ$16=1,CZ240="Y"),AND(DA$16=1,DA240="Y"),AND(DB$16=1,DB240="Y"),AND(DC$16=1,DC240="Y"),AND(DD$16=1,DD240="Y"),AND(DE$16=1,DE240="Y")),1,IF(OR(AND(CW$16=1,CW240="N"),AND(CX$16=1,CX240="N"),AND(CY$16=1,CY240="N"),AND(CZ$16=1,CZ240="N"),AND(DA$16=1,DA240="N"),AND(DB$16=1,DB240="N"),AND(DC$16=1,DC240="N"),AND(DD$16=1,DD240="N"),AND(DE$16=1,DE240="N")),0,"")))</f>
        <v/>
      </c>
      <c r="DH240" s="268"/>
      <c r="DI240" s="429" t="e">
        <v>#N/A</v>
      </c>
      <c r="DJ240" s="429" t="e">
        <v>#N/A</v>
      </c>
      <c r="DK240" s="428" t="str">
        <f ca="1">IF(DH$16=0,"",IF(OFFSET(DH240,0,DH$16)="Y",1,IF(OFFSET(DH240,0,DH$16)="N",0,"")))</f>
        <v/>
      </c>
      <c r="DM240" s="268"/>
      <c r="DN240" s="429" t="e">
        <v>#N/A</v>
      </c>
      <c r="DO240" s="429" t="e">
        <v>#N/A</v>
      </c>
      <c r="DP240" s="428" t="str">
        <f ca="1">IF(DM$16=0,"",IF(OFFSET(DM240,0,DM$16)="Y",1,IF(OFFSET(DM240,0,DM$16)="N",0,"")))</f>
        <v/>
      </c>
      <c r="DR240" s="268"/>
      <c r="DS240" s="430" t="e">
        <v>#N/A</v>
      </c>
      <c r="DT240" s="431"/>
      <c r="DU240" s="428" t="str">
        <f ca="1">IF(DR$16=0,"",IF(AND(OFFSET(DR240,0,1)="Y",DS$16="Yes"),1,IF(OFFSET(DR240,0,1)="N",1,0)))</f>
        <v/>
      </c>
      <c r="DW240" s="268"/>
      <c r="DX240" s="430" t="e">
        <v>#N/A</v>
      </c>
      <c r="DY240" s="431"/>
      <c r="DZ240" s="428" t="str">
        <f ca="1">IF(DW$16=0,"",IF(AND(OFFSET(DW240,0,1)="Y",DX$16="Yes"),1,IF(OFFSET(DW240,0,1)="N",1,0)))</f>
        <v/>
      </c>
      <c r="EB240" s="268"/>
      <c r="EC240" s="430" t="e">
        <v>#N/A</v>
      </c>
      <c r="ED240" s="431"/>
      <c r="EE240" s="428" t="str">
        <f ca="1">IF(EB$16=0,"",IF(AND(OFFSET(EB240,0,1)="Y",EC$16="Yes"),1,IF(OFFSET(EB240,0,1)="N",1,0)))</f>
        <v/>
      </c>
      <c r="EG240" s="268"/>
      <c r="EH240" s="430" t="e">
        <v>#N/A</v>
      </c>
      <c r="EI240" s="431"/>
      <c r="EJ240" s="428" t="str">
        <f ca="1">IF(EG$16=0,"",IF(AND(OFFSET(EG240,0,1)="Y",EH$16="Yes"),1,IF(OFFSET(EG240,0,1)="N",1,0)))</f>
        <v/>
      </c>
      <c r="EL240" s="268"/>
      <c r="EM240" s="430" t="e">
        <v>#N/A</v>
      </c>
      <c r="EN240" s="431"/>
      <c r="EO240" s="428" t="str">
        <f ca="1">IF(EL$16=0,"",IF(AND(OFFSET(EL240,0,1)="Y",EM$16="Yes"),1,IF(OFFSET(EL240,0,1)="N",1,0)))</f>
        <v/>
      </c>
      <c r="EP240" s="271"/>
      <c r="EQ240" s="516" t="str">
        <f ca="1">BP240</f>
        <v/>
      </c>
      <c r="ER240" s="516" t="str">
        <f t="shared" ref="ER240" ca="1" si="763">CL240</f>
        <v/>
      </c>
      <c r="ES240" s="516" t="str">
        <f t="shared" ref="ES240" ca="1" si="764">CT240</f>
        <v/>
      </c>
      <c r="ET240" s="516" t="str">
        <f t="shared" ref="ET240" si="765">DF240</f>
        <v/>
      </c>
      <c r="EU240" s="516" t="str">
        <f t="shared" ref="EU240" ca="1" si="766">DK240</f>
        <v/>
      </c>
      <c r="EV240" s="516" t="str">
        <f t="shared" ref="EV240" ca="1" si="767">DP240</f>
        <v/>
      </c>
      <c r="EW240" s="516" t="str">
        <f t="shared" ref="EW240" ca="1" si="768">DU240</f>
        <v/>
      </c>
      <c r="EX240" s="516" t="str">
        <f t="shared" ref="EX240" ca="1" si="769">DZ240</f>
        <v/>
      </c>
      <c r="EY240" s="516" t="str">
        <f t="shared" ref="EY240" ca="1" si="770">EE240</f>
        <v/>
      </c>
      <c r="EZ240" s="516" t="str">
        <f t="shared" ref="EZ240" ca="1" si="771">EJ240</f>
        <v/>
      </c>
      <c r="FA240" s="516" t="str">
        <f t="shared" ref="FA240" ca="1" si="772">EO240</f>
        <v/>
      </c>
      <c r="FC240" s="516">
        <f t="shared" ref="FC240" ca="1" si="773">COUNTA(EQ240:FA240)-COUNTBLANK(EQ240:FA240)</f>
        <v>0</v>
      </c>
      <c r="FD240" s="280">
        <f t="shared" ref="FD240" ca="1" si="774">SUM(EQ240:FA240)</f>
        <v>0</v>
      </c>
      <c r="FE240" s="280" t="str">
        <f t="shared" ref="FE240" ca="1" si="775">IF(AND(FC240=FD240,FD240&gt;0),"Show","Hide")</f>
        <v>Hide</v>
      </c>
      <c r="FF240" s="322"/>
      <c r="FG240" s="323"/>
      <c r="FH240" s="323"/>
      <c r="FI240" s="323"/>
      <c r="FJ240" s="323"/>
      <c r="FK240" s="323"/>
      <c r="FL240" s="323"/>
    </row>
    <row r="241" spans="1:168" ht="6" customHeight="1" x14ac:dyDescent="0.25">
      <c r="A241" s="326" t="s">
        <v>546</v>
      </c>
      <c r="C241" s="412"/>
      <c r="D241" s="413"/>
      <c r="E241" s="414"/>
      <c r="F241" s="432"/>
      <c r="G241" s="433"/>
      <c r="H241" s="434"/>
      <c r="I241" s="335"/>
      <c r="J241" s="416"/>
      <c r="K241" s="335"/>
      <c r="L241" s="417"/>
      <c r="M241" s="417"/>
      <c r="N241" s="417"/>
      <c r="O241" s="417"/>
      <c r="Q241" s="320"/>
      <c r="AE241" s="368"/>
      <c r="AF241" s="369"/>
      <c r="AG241" s="370" t="b">
        <f>AG240</f>
        <v>1</v>
      </c>
      <c r="AH241" s="370"/>
      <c r="AI241" s="395"/>
      <c r="AJ241" s="396"/>
      <c r="AK241" s="396"/>
      <c r="AL241" s="397"/>
      <c r="AM241" s="320"/>
      <c r="AN241" s="320"/>
      <c r="AO241" s="320"/>
      <c r="AP241" s="320"/>
      <c r="AQ241" s="320"/>
      <c r="AR241" s="320"/>
      <c r="AS241" s="320"/>
      <c r="AT241" s="398" t="str">
        <f t="shared" si="671"/>
        <v/>
      </c>
      <c r="AU241" s="319" t="str">
        <f t="shared" si="670"/>
        <v/>
      </c>
      <c r="AV241" s="399"/>
      <c r="AW241" s="398" t="str">
        <f ca="1">AW240</f>
        <v/>
      </c>
      <c r="AX241" s="399"/>
      <c r="AY241" s="398" t="str">
        <f ca="1">AY240</f>
        <v/>
      </c>
      <c r="AZ241" s="399"/>
      <c r="BA241" s="398" t="str">
        <f ca="1">BA240</f>
        <v/>
      </c>
      <c r="BB241" s="399"/>
      <c r="BC241" s="398" t="str">
        <f ca="1">BC240</f>
        <v/>
      </c>
      <c r="BD241" s="399"/>
      <c r="BE241" s="398" t="str">
        <f ca="1">BE240</f>
        <v/>
      </c>
      <c r="BF241" s="399"/>
      <c r="BG241" s="398" t="str">
        <f ca="1">BG240</f>
        <v/>
      </c>
      <c r="BH241" s="320"/>
      <c r="FE241" s="341" t="str">
        <f ca="1">FE240</f>
        <v>Hide</v>
      </c>
      <c r="FF241" s="322"/>
      <c r="FG241" s="323"/>
      <c r="FH241" s="323"/>
      <c r="FI241" s="323"/>
      <c r="FJ241" s="323"/>
      <c r="FK241" s="323"/>
      <c r="FL241" s="323"/>
    </row>
    <row r="242" spans="1:168" ht="6" customHeight="1" x14ac:dyDescent="0.25">
      <c r="A242" s="326" t="s">
        <v>546</v>
      </c>
      <c r="C242" s="389"/>
      <c r="D242" s="325"/>
      <c r="E242" s="390"/>
      <c r="F242" s="362"/>
      <c r="G242" s="418"/>
      <c r="H242" s="419"/>
      <c r="I242" s="340"/>
      <c r="J242" s="392"/>
      <c r="K242" s="340"/>
      <c r="L242" s="393"/>
      <c r="M242" s="393"/>
      <c r="N242" s="393"/>
      <c r="O242" s="393"/>
      <c r="Q242" s="320"/>
      <c r="AE242" s="368"/>
      <c r="AF242" s="369"/>
      <c r="AG242" s="394" t="b">
        <f>AG243</f>
        <v>1</v>
      </c>
      <c r="AH242" s="394"/>
      <c r="AI242" s="395"/>
      <c r="AJ242" s="396"/>
      <c r="AK242" s="396"/>
      <c r="AL242" s="397"/>
      <c r="AM242" s="320"/>
      <c r="AN242" s="320"/>
      <c r="AO242" s="320"/>
      <c r="AP242" s="320"/>
      <c r="AQ242" s="320"/>
      <c r="AR242" s="320"/>
      <c r="AS242" s="320"/>
      <c r="AT242" s="398" t="str">
        <f t="shared" si="671"/>
        <v/>
      </c>
      <c r="AU242" s="319" t="str">
        <f t="shared" si="670"/>
        <v/>
      </c>
      <c r="AV242" s="399"/>
      <c r="AW242" s="398" t="str">
        <f ca="1">AW243</f>
        <v/>
      </c>
      <c r="AX242" s="399"/>
      <c r="AY242" s="398" t="str">
        <f ca="1">AY243</f>
        <v/>
      </c>
      <c r="AZ242" s="399"/>
      <c r="BA242" s="398" t="str">
        <f ca="1">BA243</f>
        <v/>
      </c>
      <c r="BB242" s="399"/>
      <c r="BC242" s="398" t="str">
        <f ca="1">BC243</f>
        <v/>
      </c>
      <c r="BD242" s="399"/>
      <c r="BE242" s="398" t="str">
        <f ca="1">BE243</f>
        <v/>
      </c>
      <c r="BF242" s="399"/>
      <c r="BG242" s="398" t="str">
        <f ca="1">BG243</f>
        <v/>
      </c>
      <c r="BH242" s="320"/>
      <c r="FE242" s="341" t="str">
        <f ca="1">FE243</f>
        <v>Hide</v>
      </c>
      <c r="FF242" s="322"/>
      <c r="FG242" s="323"/>
      <c r="FH242" s="323"/>
      <c r="FI242" s="323"/>
      <c r="FJ242" s="323"/>
      <c r="FK242" s="323"/>
      <c r="FL242" s="323"/>
    </row>
    <row r="243" spans="1:168" ht="15" x14ac:dyDescent="0.25">
      <c r="A243" s="326" t="s">
        <v>546</v>
      </c>
      <c r="C243" s="400" t="s">
        <v>558</v>
      </c>
      <c r="D243" s="420" t="str">
        <f>"6." &amp; AI243</f>
        <v>6.56</v>
      </c>
      <c r="E243" s="402" t="s">
        <v>927</v>
      </c>
      <c r="F243" s="422"/>
      <c r="G243" s="423" t="s">
        <v>203</v>
      </c>
      <c r="H243" s="424"/>
      <c r="I243" s="425" t="s">
        <v>216</v>
      </c>
      <c r="J243" s="426"/>
      <c r="K243" s="340"/>
      <c r="L243" s="405"/>
      <c r="M243" s="405"/>
      <c r="N243" s="405"/>
      <c r="O243" s="405"/>
      <c r="Q243" s="320"/>
      <c r="R243" s="406"/>
      <c r="S243" s="406"/>
      <c r="T243" s="406"/>
      <c r="U243" s="406"/>
      <c r="AE243" s="368" t="b">
        <f>IF(F243=CHAR(80),TRUE,FALSE)</f>
        <v>0</v>
      </c>
      <c r="AF243" s="369" t="b">
        <f>IF(H243=CHAR(80),TRUE,FALSE)</f>
        <v>0</v>
      </c>
      <c r="AG243" s="370" t="b">
        <f>IF(OR(C243=CHAR(80),C243="."),TRUE,FALSE)</f>
        <v>1</v>
      </c>
      <c r="AH243" s="407">
        <v>0</v>
      </c>
      <c r="AI243" s="408">
        <v>56</v>
      </c>
      <c r="AJ243" s="409"/>
      <c r="AK243" s="409" t="b">
        <v>1</v>
      </c>
      <c r="AL243" s="410"/>
      <c r="AM243" s="320"/>
      <c r="AN243" s="320"/>
      <c r="AO243" s="320"/>
      <c r="AP243" s="320"/>
      <c r="AQ243" s="320"/>
      <c r="AR243" s="320"/>
      <c r="AS243" s="320"/>
      <c r="AT243" s="398" t="str">
        <f t="shared" si="671"/>
        <v/>
      </c>
      <c r="AU243" s="319" t="str">
        <f t="shared" si="670"/>
        <v>6.56</v>
      </c>
      <c r="AV243" s="411"/>
      <c r="AW243" s="398" t="str">
        <f ca="1">IF(OR(AND(Setup_Flag=1,AV243="",$C243=""),AND(Setup_Flag=1,AV243="Y",$C243="",All_Filters="Yes",$FE243="Hide")),FALSE,"")</f>
        <v/>
      </c>
      <c r="AX243" s="411"/>
      <c r="AY243" s="398" t="str">
        <f ca="1">IF(OR(AND(MR2_Flag=1,AX243="",$C243=""),AND(MR2_Flag=1,AX243="Y",$C243="",All_Filters="Yes",$FE243="Hide")),FALSE,"")</f>
        <v/>
      </c>
      <c r="AZ243" s="411"/>
      <c r="BA243" s="398" t="str">
        <f ca="1">IF(OR(AND(DP_Flag=1,AZ243="",$C243=""),AND(DP_Flag=1,AZ243="Y",$C243="",All_Filters="Yes",$FE243="Hide")),FALSE,"")</f>
        <v/>
      </c>
      <c r="BB243" s="411"/>
      <c r="BC243" s="398" t="str">
        <f ca="1">IF(OR(AND(SS_Flag=1,BB243="",$C243=""),AND(SS_Flag=1,BB243="Y",$C243="",All_Filters="Yes",$FE243="Hide")),FALSE,"")</f>
        <v/>
      </c>
      <c r="BD243" s="411"/>
      <c r="BE243" s="398" t="str">
        <f ca="1">IF(OR(AND(SP_Flag=1,BD243="",$C243=""),AND(SP_Flag=1,BD243="Y",$C243="",All_Filters="Yes",$FE243="Hide")),FALSE,"")</f>
        <v/>
      </c>
      <c r="BF243" s="411"/>
      <c r="BG243" s="398" t="str">
        <f ca="1">IF(OR(AND(FM_Flag=1,BF243="",$C243=""),AND(FM_Flag=1,BF243="Y",$C243="",All_Filters="Yes",$FE243="Hide")),FALSE,"")</f>
        <v/>
      </c>
      <c r="BH243" s="320"/>
      <c r="BI243" s="268"/>
      <c r="BJ243" s="427" t="s">
        <v>675</v>
      </c>
      <c r="BK243" s="427" t="s">
        <v>675</v>
      </c>
      <c r="BL243" s="427" t="s">
        <v>675</v>
      </c>
      <c r="BM243" s="427" t="s">
        <v>675</v>
      </c>
      <c r="BN243" s="427" t="s">
        <v>675</v>
      </c>
      <c r="BO243" s="427" t="s">
        <v>675</v>
      </c>
      <c r="BP243" s="428" t="str">
        <f ca="1">IF(OR(BI$16=0,BR$16&lt;&gt;0),"",IF(OFFSET(BI243,0,BI$16)="Y",1,IF(OFFSET(BI243,0,BI$16)="N",0,"")))</f>
        <v/>
      </c>
      <c r="BQ243" s="337"/>
      <c r="BR243" s="268"/>
      <c r="BS243" s="429" t="e">
        <v>#N/A</v>
      </c>
      <c r="BT243" s="429" t="e">
        <v>#N/A</v>
      </c>
      <c r="BU243" s="429" t="e">
        <v>#N/A</v>
      </c>
      <c r="BV243" s="429" t="e">
        <v>#N/A</v>
      </c>
      <c r="BW243" s="429" t="e">
        <v>#N/A</v>
      </c>
      <c r="BX243" s="429" t="e">
        <v>#N/A</v>
      </c>
      <c r="BY243" s="429" t="e">
        <v>#N/A</v>
      </c>
      <c r="BZ243" s="429" t="e">
        <v>#N/A</v>
      </c>
      <c r="CA243" s="429" t="e">
        <v>#N/A</v>
      </c>
      <c r="CB243" s="429" t="e">
        <v>#N/A</v>
      </c>
      <c r="CC243" s="429" t="e">
        <v>#N/A</v>
      </c>
      <c r="CD243" s="429" t="e">
        <v>#N/A</v>
      </c>
      <c r="CE243" s="429" t="e">
        <v>#N/A</v>
      </c>
      <c r="CF243" s="429" t="e">
        <v>#N/A</v>
      </c>
      <c r="CG243" s="429" t="e">
        <v>#N/A</v>
      </c>
      <c r="CH243" s="429" t="e">
        <v>#N/A</v>
      </c>
      <c r="CI243" s="429" t="e">
        <v>#N/A</v>
      </c>
      <c r="CJ243" s="429" t="e">
        <v>#N/A</v>
      </c>
      <c r="CK243" s="429" t="e">
        <v>#N/A</v>
      </c>
      <c r="CL243" s="428" t="str">
        <f ca="1">IF(BR$16=0,"",IF(OFFSET(BR243,0,BR$16)="Y",1,IF(OFFSET(BR243,0,BR$16)="N",0,"")))</f>
        <v/>
      </c>
      <c r="CM243" s="337"/>
      <c r="CN243" s="268"/>
      <c r="CO243" s="429" t="e">
        <v>#N/A</v>
      </c>
      <c r="CP243" s="429" t="e">
        <v>#N/A</v>
      </c>
      <c r="CQ243" s="429" t="e">
        <v>#N/A</v>
      </c>
      <c r="CR243" s="429" t="e">
        <v>#N/A</v>
      </c>
      <c r="CS243" s="427" t="s">
        <v>675</v>
      </c>
      <c r="CT243" s="428" t="str">
        <f ca="1">IF(OR(CN$16=0,CV$16&lt;&gt;0),"",IF(CV$16=1,0,IF(OFFSET(CN243,0,CN$16)="Y",1,IF(OFFSET(CN243,0,CN$16)="N",0,""))))</f>
        <v/>
      </c>
      <c r="CV243" s="268"/>
      <c r="CW243" s="429" t="e">
        <v>#N/A</v>
      </c>
      <c r="CX243" s="429" t="e">
        <v>#N/A</v>
      </c>
      <c r="CY243" s="429" t="e">
        <v>#N/A</v>
      </c>
      <c r="CZ243" s="429" t="e">
        <v>#N/A</v>
      </c>
      <c r="DA243" s="429" t="e">
        <v>#N/A</v>
      </c>
      <c r="DB243" s="429" t="e">
        <v>#N/A</v>
      </c>
      <c r="DC243" s="429" t="e">
        <v>#N/A</v>
      </c>
      <c r="DD243" s="429" t="e">
        <v>#N/A</v>
      </c>
      <c r="DE243" s="429" t="e">
        <v>#N/A</v>
      </c>
      <c r="DF243" s="428" t="str">
        <f>IF(CV$16=0,"",IF(OR(AND(CW$16=1,CW243="Y"),AND(CX$16=1,CX243="Y"),AND(CY$16=1,CY243="Y"),AND(CZ$16=1,CZ243="Y"),AND(DA$16=1,DA243="Y"),AND(DB$16=1,DB243="Y"),AND(DC$16=1,DC243="Y"),AND(DD$16=1,DD243="Y"),AND(DE$16=1,DE243="Y")),1,IF(OR(AND(CW$16=1,CW243="N"),AND(CX$16=1,CX243="N"),AND(CY$16=1,CY243="N"),AND(CZ$16=1,CZ243="N"),AND(DA$16=1,DA243="N"),AND(DB$16=1,DB243="N"),AND(DC$16=1,DC243="N"),AND(DD$16=1,DD243="N"),AND(DE$16=1,DE243="N")),0,"")))</f>
        <v/>
      </c>
      <c r="DH243" s="268"/>
      <c r="DI243" s="429" t="e">
        <v>#N/A</v>
      </c>
      <c r="DJ243" s="429" t="e">
        <v>#N/A</v>
      </c>
      <c r="DK243" s="428" t="str">
        <f ca="1">IF(DH$16=0,"",IF(OFFSET(DH243,0,DH$16)="Y",1,IF(OFFSET(DH243,0,DH$16)="N",0,"")))</f>
        <v/>
      </c>
      <c r="DM243" s="268"/>
      <c r="DN243" s="429" t="e">
        <v>#N/A</v>
      </c>
      <c r="DO243" s="429" t="e">
        <v>#N/A</v>
      </c>
      <c r="DP243" s="428" t="str">
        <f ca="1">IF(DM$16=0,"",IF(OFFSET(DM243,0,DM$16)="Y",1,IF(OFFSET(DM243,0,DM$16)="N",0,"")))</f>
        <v/>
      </c>
      <c r="DR243" s="268"/>
      <c r="DS243" s="430" t="e">
        <v>#N/A</v>
      </c>
      <c r="DT243" s="431"/>
      <c r="DU243" s="428" t="str">
        <f ca="1">IF(DR$16=0,"",IF(AND(OFFSET(DR243,0,1)="Y",DS$16="Yes"),1,IF(OFFSET(DR243,0,1)="N",1,0)))</f>
        <v/>
      </c>
      <c r="DW243" s="268"/>
      <c r="DX243" s="430" t="e">
        <v>#N/A</v>
      </c>
      <c r="DY243" s="431"/>
      <c r="DZ243" s="428" t="str">
        <f ca="1">IF(DW$16=0,"",IF(AND(OFFSET(DW243,0,1)="Y",DX$16="Yes"),1,IF(OFFSET(DW243,0,1)="N",1,0)))</f>
        <v/>
      </c>
      <c r="EB243" s="268"/>
      <c r="EC243" s="430" t="e">
        <v>#N/A</v>
      </c>
      <c r="ED243" s="431"/>
      <c r="EE243" s="428" t="str">
        <f ca="1">IF(EB$16=0,"",IF(AND(OFFSET(EB243,0,1)="Y",EC$16="Yes"),1,IF(OFFSET(EB243,0,1)="N",1,0)))</f>
        <v/>
      </c>
      <c r="EG243" s="268"/>
      <c r="EH243" s="430" t="e">
        <v>#N/A</v>
      </c>
      <c r="EI243" s="431"/>
      <c r="EJ243" s="428" t="str">
        <f ca="1">IF(EG$16=0,"",IF(AND(OFFSET(EG243,0,1)="Y",EH$16="Yes"),1,IF(OFFSET(EG243,0,1)="N",1,0)))</f>
        <v/>
      </c>
      <c r="EL243" s="268"/>
      <c r="EM243" s="430" t="e">
        <v>#N/A</v>
      </c>
      <c r="EN243" s="431"/>
      <c r="EO243" s="428" t="str">
        <f ca="1">IF(EL$16=0,"",IF(AND(OFFSET(EL243,0,1)="Y",EM$16="Yes"),1,IF(OFFSET(EL243,0,1)="N",1,0)))</f>
        <v/>
      </c>
      <c r="EP243" s="271"/>
      <c r="EQ243" s="516" t="str">
        <f ca="1">BP243</f>
        <v/>
      </c>
      <c r="ER243" s="516" t="str">
        <f t="shared" ref="ER243" ca="1" si="776">CL243</f>
        <v/>
      </c>
      <c r="ES243" s="516" t="str">
        <f t="shared" ref="ES243" ca="1" si="777">CT243</f>
        <v/>
      </c>
      <c r="ET243" s="516" t="str">
        <f t="shared" ref="ET243" si="778">DF243</f>
        <v/>
      </c>
      <c r="EU243" s="516" t="str">
        <f t="shared" ref="EU243" ca="1" si="779">DK243</f>
        <v/>
      </c>
      <c r="EV243" s="516" t="str">
        <f t="shared" ref="EV243" ca="1" si="780">DP243</f>
        <v/>
      </c>
      <c r="EW243" s="516" t="str">
        <f t="shared" ref="EW243" ca="1" si="781">DU243</f>
        <v/>
      </c>
      <c r="EX243" s="516" t="str">
        <f t="shared" ref="EX243" ca="1" si="782">DZ243</f>
        <v/>
      </c>
      <c r="EY243" s="516" t="str">
        <f t="shared" ref="EY243" ca="1" si="783">EE243</f>
        <v/>
      </c>
      <c r="EZ243" s="516" t="str">
        <f t="shared" ref="EZ243" ca="1" si="784">EJ243</f>
        <v/>
      </c>
      <c r="FA243" s="516" t="str">
        <f t="shared" ref="FA243" ca="1" si="785">EO243</f>
        <v/>
      </c>
      <c r="FC243" s="516">
        <f t="shared" ref="FC243" ca="1" si="786">COUNTA(EQ243:FA243)-COUNTBLANK(EQ243:FA243)</f>
        <v>0</v>
      </c>
      <c r="FD243" s="280">
        <f t="shared" ref="FD243" ca="1" si="787">SUM(EQ243:FA243)</f>
        <v>0</v>
      </c>
      <c r="FE243" s="280" t="str">
        <f t="shared" ref="FE243" ca="1" si="788">IF(AND(FC243=FD243,FD243&gt;0),"Show","Hide")</f>
        <v>Hide</v>
      </c>
      <c r="FF243" s="322"/>
      <c r="FG243" s="323"/>
      <c r="FH243" s="323"/>
      <c r="FI243" s="323"/>
      <c r="FJ243" s="323"/>
      <c r="FK243" s="323"/>
      <c r="FL243" s="323"/>
    </row>
    <row r="244" spans="1:168" ht="6" customHeight="1" x14ac:dyDescent="0.25">
      <c r="A244" s="326" t="s">
        <v>546</v>
      </c>
      <c r="C244" s="412"/>
      <c r="D244" s="413"/>
      <c r="E244" s="414"/>
      <c r="F244" s="432"/>
      <c r="G244" s="433"/>
      <c r="H244" s="434"/>
      <c r="I244" s="335"/>
      <c r="J244" s="416"/>
      <c r="K244" s="335"/>
      <c r="L244" s="417"/>
      <c r="M244" s="417"/>
      <c r="N244" s="417"/>
      <c r="O244" s="417"/>
      <c r="Q244" s="320"/>
      <c r="AE244" s="368"/>
      <c r="AF244" s="369"/>
      <c r="AG244" s="370" t="b">
        <f>AG243</f>
        <v>1</v>
      </c>
      <c r="AH244" s="370"/>
      <c r="AI244" s="395"/>
      <c r="AJ244" s="396"/>
      <c r="AK244" s="396"/>
      <c r="AL244" s="397"/>
      <c r="AM244" s="320"/>
      <c r="AN244" s="320"/>
      <c r="AO244" s="320"/>
      <c r="AP244" s="320"/>
      <c r="AQ244" s="320"/>
      <c r="AR244" s="320"/>
      <c r="AS244" s="320"/>
      <c r="AT244" s="398" t="str">
        <f t="shared" si="671"/>
        <v/>
      </c>
      <c r="AU244" s="319" t="str">
        <f t="shared" si="670"/>
        <v/>
      </c>
      <c r="AV244" s="399"/>
      <c r="AW244" s="398" t="str">
        <f ca="1">AW243</f>
        <v/>
      </c>
      <c r="AX244" s="399"/>
      <c r="AY244" s="398" t="str">
        <f ca="1">AY243</f>
        <v/>
      </c>
      <c r="AZ244" s="399"/>
      <c r="BA244" s="398" t="str">
        <f ca="1">BA243</f>
        <v/>
      </c>
      <c r="BB244" s="399"/>
      <c r="BC244" s="398" t="str">
        <f ca="1">BC243</f>
        <v/>
      </c>
      <c r="BD244" s="399"/>
      <c r="BE244" s="398" t="str">
        <f ca="1">BE243</f>
        <v/>
      </c>
      <c r="BF244" s="399"/>
      <c r="BG244" s="398" t="str">
        <f ca="1">BG243</f>
        <v/>
      </c>
      <c r="BH244" s="320"/>
      <c r="FE244" s="341" t="str">
        <f ca="1">FE243</f>
        <v>Hide</v>
      </c>
      <c r="FF244" s="322"/>
      <c r="FG244" s="323"/>
      <c r="FH244" s="323"/>
      <c r="FI244" s="323"/>
      <c r="FJ244" s="323"/>
      <c r="FK244" s="323"/>
      <c r="FL244" s="323"/>
    </row>
    <row r="245" spans="1:168" ht="6" customHeight="1" x14ac:dyDescent="0.25">
      <c r="A245" s="326" t="s">
        <v>546</v>
      </c>
      <c r="C245" s="389"/>
      <c r="D245" s="325"/>
      <c r="E245" s="390"/>
      <c r="F245" s="362"/>
      <c r="G245" s="418"/>
      <c r="H245" s="419"/>
      <c r="I245" s="340"/>
      <c r="J245" s="392"/>
      <c r="K245" s="340"/>
      <c r="L245" s="393"/>
      <c r="M245" s="393"/>
      <c r="N245" s="393"/>
      <c r="O245" s="393"/>
      <c r="Q245" s="320"/>
      <c r="AE245" s="368"/>
      <c r="AF245" s="369"/>
      <c r="AG245" s="394" t="b">
        <f>AG246</f>
        <v>1</v>
      </c>
      <c r="AH245" s="394"/>
      <c r="AI245" s="395"/>
      <c r="AJ245" s="396"/>
      <c r="AK245" s="396"/>
      <c r="AL245" s="397"/>
      <c r="AM245" s="320"/>
      <c r="AN245" s="320"/>
      <c r="AO245" s="320"/>
      <c r="AP245" s="320"/>
      <c r="AQ245" s="320"/>
      <c r="AR245" s="320"/>
      <c r="AS245" s="320"/>
      <c r="AT245" s="398" t="str">
        <f t="shared" si="671"/>
        <v/>
      </c>
      <c r="AU245" s="319" t="str">
        <f t="shared" si="670"/>
        <v/>
      </c>
      <c r="AV245" s="399"/>
      <c r="AW245" s="398" t="str">
        <f ca="1">AW246</f>
        <v/>
      </c>
      <c r="AX245" s="399"/>
      <c r="AY245" s="398" t="str">
        <f ca="1">AY246</f>
        <v/>
      </c>
      <c r="AZ245" s="399"/>
      <c r="BA245" s="398" t="str">
        <f ca="1">BA246</f>
        <v/>
      </c>
      <c r="BB245" s="399"/>
      <c r="BC245" s="398" t="str">
        <f ca="1">BC246</f>
        <v/>
      </c>
      <c r="BD245" s="399"/>
      <c r="BE245" s="398" t="str">
        <f ca="1">BE246</f>
        <v/>
      </c>
      <c r="BF245" s="399"/>
      <c r="BG245" s="398" t="str">
        <f ca="1">BG246</f>
        <v/>
      </c>
      <c r="BH245" s="320"/>
      <c r="FE245" s="341" t="str">
        <f ca="1">FE246</f>
        <v>Hide</v>
      </c>
      <c r="FF245" s="322"/>
      <c r="FG245" s="323"/>
      <c r="FH245" s="323"/>
      <c r="FI245" s="323"/>
      <c r="FJ245" s="323"/>
      <c r="FK245" s="323"/>
      <c r="FL245" s="323"/>
    </row>
    <row r="246" spans="1:168" ht="15" x14ac:dyDescent="0.25">
      <c r="A246" s="326" t="s">
        <v>546</v>
      </c>
      <c r="C246" s="400" t="s">
        <v>558</v>
      </c>
      <c r="D246" s="420" t="str">
        <f>"6." &amp; AI246</f>
        <v>6.57</v>
      </c>
      <c r="E246" s="402" t="s">
        <v>928</v>
      </c>
      <c r="F246" s="422"/>
      <c r="G246" s="423" t="s">
        <v>203</v>
      </c>
      <c r="H246" s="424"/>
      <c r="I246" s="425" t="s">
        <v>216</v>
      </c>
      <c r="J246" s="426"/>
      <c r="K246" s="340"/>
      <c r="L246" s="405"/>
      <c r="M246" s="405"/>
      <c r="N246" s="405"/>
      <c r="O246" s="405"/>
      <c r="Q246" s="320"/>
      <c r="R246" s="406"/>
      <c r="S246" s="406"/>
      <c r="T246" s="406"/>
      <c r="U246" s="406"/>
      <c r="AE246" s="368" t="b">
        <f>IF(F246=CHAR(80),TRUE,FALSE)</f>
        <v>0</v>
      </c>
      <c r="AF246" s="369" t="b">
        <f>IF(H246=CHAR(80),TRUE,FALSE)</f>
        <v>0</v>
      </c>
      <c r="AG246" s="370" t="b">
        <f>IF(OR(C246=CHAR(80),C246="."),TRUE,FALSE)</f>
        <v>1</v>
      </c>
      <c r="AH246" s="407">
        <v>0</v>
      </c>
      <c r="AI246" s="408">
        <v>57</v>
      </c>
      <c r="AJ246" s="409"/>
      <c r="AK246" s="409" t="b">
        <v>1</v>
      </c>
      <c r="AL246" s="410"/>
      <c r="AM246" s="320"/>
      <c r="AN246" s="320"/>
      <c r="AO246" s="320"/>
      <c r="AP246" s="320"/>
      <c r="AQ246" s="320"/>
      <c r="AR246" s="320"/>
      <c r="AS246" s="320"/>
      <c r="AT246" s="398" t="str">
        <f t="shared" si="671"/>
        <v/>
      </c>
      <c r="AU246" s="319" t="str">
        <f t="shared" si="670"/>
        <v>6.57</v>
      </c>
      <c r="AV246" s="411"/>
      <c r="AW246" s="398" t="str">
        <f ca="1">IF(OR(AND(Setup_Flag=1,AV246="",$C246=""),AND(Setup_Flag=1,AV246="Y",$C246="",All_Filters="Yes",$FE246="Hide")),FALSE,"")</f>
        <v/>
      </c>
      <c r="AX246" s="411"/>
      <c r="AY246" s="398" t="str">
        <f ca="1">IF(OR(AND(MR2_Flag=1,AX246="",$C246=""),AND(MR2_Flag=1,AX246="Y",$C246="",All_Filters="Yes",$FE246="Hide")),FALSE,"")</f>
        <v/>
      </c>
      <c r="AZ246" s="411"/>
      <c r="BA246" s="398" t="str">
        <f ca="1">IF(OR(AND(DP_Flag=1,AZ246="",$C246=""),AND(DP_Flag=1,AZ246="Y",$C246="",All_Filters="Yes",$FE246="Hide")),FALSE,"")</f>
        <v/>
      </c>
      <c r="BB246" s="411"/>
      <c r="BC246" s="398" t="str">
        <f ca="1">IF(OR(AND(SS_Flag=1,BB246="",$C246=""),AND(SS_Flag=1,BB246="Y",$C246="",All_Filters="Yes",$FE246="Hide")),FALSE,"")</f>
        <v/>
      </c>
      <c r="BD246" s="411"/>
      <c r="BE246" s="398" t="str">
        <f ca="1">IF(OR(AND(SP_Flag=1,BD246="",$C246=""),AND(SP_Flag=1,BD246="Y",$C246="",All_Filters="Yes",$FE246="Hide")),FALSE,"")</f>
        <v/>
      </c>
      <c r="BF246" s="411"/>
      <c r="BG246" s="398" t="str">
        <f ca="1">IF(OR(AND(FM_Flag=1,BF246="",$C246=""),AND(FM_Flag=1,BF246="Y",$C246="",All_Filters="Yes",$FE246="Hide")),FALSE,"")</f>
        <v/>
      </c>
      <c r="BH246" s="320"/>
      <c r="BI246" s="268"/>
      <c r="BJ246" s="427" t="s">
        <v>675</v>
      </c>
      <c r="BK246" s="427" t="s">
        <v>675</v>
      </c>
      <c r="BL246" s="427" t="s">
        <v>675</v>
      </c>
      <c r="BM246" s="427" t="s">
        <v>675</v>
      </c>
      <c r="BN246" s="427" t="s">
        <v>675</v>
      </c>
      <c r="BO246" s="427" t="s">
        <v>675</v>
      </c>
      <c r="BP246" s="428" t="str">
        <f ca="1">IF(OR(BI$16=0,BR$16&lt;&gt;0),"",IF(OFFSET(BI246,0,BI$16)="Y",1,IF(OFFSET(BI246,0,BI$16)="N",0,"")))</f>
        <v/>
      </c>
      <c r="BQ246" s="337"/>
      <c r="BR246" s="268"/>
      <c r="BS246" s="429" t="e">
        <v>#N/A</v>
      </c>
      <c r="BT246" s="429" t="e">
        <v>#N/A</v>
      </c>
      <c r="BU246" s="429" t="e">
        <v>#N/A</v>
      </c>
      <c r="BV246" s="429" t="e">
        <v>#N/A</v>
      </c>
      <c r="BW246" s="429" t="e">
        <v>#N/A</v>
      </c>
      <c r="BX246" s="429" t="e">
        <v>#N/A</v>
      </c>
      <c r="BY246" s="429" t="e">
        <v>#N/A</v>
      </c>
      <c r="BZ246" s="429" t="e">
        <v>#N/A</v>
      </c>
      <c r="CA246" s="429" t="e">
        <v>#N/A</v>
      </c>
      <c r="CB246" s="429" t="e">
        <v>#N/A</v>
      </c>
      <c r="CC246" s="429" t="e">
        <v>#N/A</v>
      </c>
      <c r="CD246" s="429" t="e">
        <v>#N/A</v>
      </c>
      <c r="CE246" s="429" t="e">
        <v>#N/A</v>
      </c>
      <c r="CF246" s="429" t="e">
        <v>#N/A</v>
      </c>
      <c r="CG246" s="429" t="e">
        <v>#N/A</v>
      </c>
      <c r="CH246" s="429" t="e">
        <v>#N/A</v>
      </c>
      <c r="CI246" s="429" t="e">
        <v>#N/A</v>
      </c>
      <c r="CJ246" s="429" t="e">
        <v>#N/A</v>
      </c>
      <c r="CK246" s="429" t="e">
        <v>#N/A</v>
      </c>
      <c r="CL246" s="428" t="str">
        <f ca="1">IF(BR$16=0,"",IF(OFFSET(BR246,0,BR$16)="Y",1,IF(OFFSET(BR246,0,BR$16)="N",0,"")))</f>
        <v/>
      </c>
      <c r="CM246" s="337"/>
      <c r="CN246" s="268"/>
      <c r="CO246" s="429" t="e">
        <v>#N/A</v>
      </c>
      <c r="CP246" s="429" t="e">
        <v>#N/A</v>
      </c>
      <c r="CQ246" s="429" t="e">
        <v>#N/A</v>
      </c>
      <c r="CR246" s="429" t="e">
        <v>#N/A</v>
      </c>
      <c r="CS246" s="427" t="s">
        <v>675</v>
      </c>
      <c r="CT246" s="428" t="str">
        <f ca="1">IF(OR(CN$16=0,CV$16&lt;&gt;0),"",IF(CV$16=1,0,IF(OFFSET(CN246,0,CN$16)="Y",1,IF(OFFSET(CN246,0,CN$16)="N",0,""))))</f>
        <v/>
      </c>
      <c r="CV246" s="268"/>
      <c r="CW246" s="429" t="e">
        <v>#N/A</v>
      </c>
      <c r="CX246" s="429" t="e">
        <v>#N/A</v>
      </c>
      <c r="CY246" s="429" t="e">
        <v>#N/A</v>
      </c>
      <c r="CZ246" s="429" t="e">
        <v>#N/A</v>
      </c>
      <c r="DA246" s="429" t="e">
        <v>#N/A</v>
      </c>
      <c r="DB246" s="429" t="e">
        <v>#N/A</v>
      </c>
      <c r="DC246" s="429" t="e">
        <v>#N/A</v>
      </c>
      <c r="DD246" s="429" t="e">
        <v>#N/A</v>
      </c>
      <c r="DE246" s="429" t="e">
        <v>#N/A</v>
      </c>
      <c r="DF246" s="428" t="str">
        <f>IF(CV$16=0,"",IF(OR(AND(CW$16=1,CW246="Y"),AND(CX$16=1,CX246="Y"),AND(CY$16=1,CY246="Y"),AND(CZ$16=1,CZ246="Y"),AND(DA$16=1,DA246="Y"),AND(DB$16=1,DB246="Y"),AND(DC$16=1,DC246="Y"),AND(DD$16=1,DD246="Y"),AND(DE$16=1,DE246="Y")),1,IF(OR(AND(CW$16=1,CW246="N"),AND(CX$16=1,CX246="N"),AND(CY$16=1,CY246="N"),AND(CZ$16=1,CZ246="N"),AND(DA$16=1,DA246="N"),AND(DB$16=1,DB246="N"),AND(DC$16=1,DC246="N"),AND(DD$16=1,DD246="N"),AND(DE$16=1,DE246="N")),0,"")))</f>
        <v/>
      </c>
      <c r="DH246" s="268"/>
      <c r="DI246" s="429" t="e">
        <v>#N/A</v>
      </c>
      <c r="DJ246" s="429" t="e">
        <v>#N/A</v>
      </c>
      <c r="DK246" s="428" t="str">
        <f ca="1">IF(DH$16=0,"",IF(OFFSET(DH246,0,DH$16)="Y",1,IF(OFFSET(DH246,0,DH$16)="N",0,"")))</f>
        <v/>
      </c>
      <c r="DM246" s="268"/>
      <c r="DN246" s="429" t="e">
        <v>#N/A</v>
      </c>
      <c r="DO246" s="429" t="e">
        <v>#N/A</v>
      </c>
      <c r="DP246" s="428" t="str">
        <f ca="1">IF(DM$16=0,"",IF(OFFSET(DM246,0,DM$16)="Y",1,IF(OFFSET(DM246,0,DM$16)="N",0,"")))</f>
        <v/>
      </c>
      <c r="DR246" s="268"/>
      <c r="DS246" s="430" t="e">
        <v>#N/A</v>
      </c>
      <c r="DT246" s="431"/>
      <c r="DU246" s="428" t="str">
        <f ca="1">IF(DR$16=0,"",IF(AND(OFFSET(DR246,0,1)="Y",DS$16="Yes"),1,IF(OFFSET(DR246,0,1)="N",1,0)))</f>
        <v/>
      </c>
      <c r="DW246" s="268"/>
      <c r="DX246" s="430" t="e">
        <v>#N/A</v>
      </c>
      <c r="DY246" s="431"/>
      <c r="DZ246" s="428" t="str">
        <f ca="1">IF(DW$16=0,"",IF(AND(OFFSET(DW246,0,1)="Y",DX$16="Yes"),1,IF(OFFSET(DW246,0,1)="N",1,0)))</f>
        <v/>
      </c>
      <c r="EB246" s="268"/>
      <c r="EC246" s="430" t="e">
        <v>#N/A</v>
      </c>
      <c r="ED246" s="431"/>
      <c r="EE246" s="428" t="str">
        <f ca="1">IF(EB$16=0,"",IF(AND(OFFSET(EB246,0,1)="Y",EC$16="Yes"),1,IF(OFFSET(EB246,0,1)="N",1,0)))</f>
        <v/>
      </c>
      <c r="EG246" s="268"/>
      <c r="EH246" s="430" t="e">
        <v>#N/A</v>
      </c>
      <c r="EI246" s="431"/>
      <c r="EJ246" s="428" t="str">
        <f ca="1">IF(EG$16=0,"",IF(AND(OFFSET(EG246,0,1)="Y",EH$16="Yes"),1,IF(OFFSET(EG246,0,1)="N",1,0)))</f>
        <v/>
      </c>
      <c r="EL246" s="268"/>
      <c r="EM246" s="430" t="e">
        <v>#N/A</v>
      </c>
      <c r="EN246" s="431"/>
      <c r="EO246" s="428" t="str">
        <f ca="1">IF(EL$16=0,"",IF(AND(OFFSET(EL246,0,1)="Y",EM$16="Yes"),1,IF(OFFSET(EL246,0,1)="N",1,0)))</f>
        <v/>
      </c>
      <c r="EP246" s="271"/>
      <c r="EQ246" s="516" t="str">
        <f ca="1">BP246</f>
        <v/>
      </c>
      <c r="ER246" s="516" t="str">
        <f t="shared" ref="ER246" ca="1" si="789">CL246</f>
        <v/>
      </c>
      <c r="ES246" s="516" t="str">
        <f t="shared" ref="ES246" ca="1" si="790">CT246</f>
        <v/>
      </c>
      <c r="ET246" s="516" t="str">
        <f t="shared" ref="ET246" si="791">DF246</f>
        <v/>
      </c>
      <c r="EU246" s="516" t="str">
        <f t="shared" ref="EU246" ca="1" si="792">DK246</f>
        <v/>
      </c>
      <c r="EV246" s="516" t="str">
        <f t="shared" ref="EV246" ca="1" si="793">DP246</f>
        <v/>
      </c>
      <c r="EW246" s="516" t="str">
        <f t="shared" ref="EW246" ca="1" si="794">DU246</f>
        <v/>
      </c>
      <c r="EX246" s="516" t="str">
        <f t="shared" ref="EX246" ca="1" si="795">DZ246</f>
        <v/>
      </c>
      <c r="EY246" s="516" t="str">
        <f t="shared" ref="EY246" ca="1" si="796">EE246</f>
        <v/>
      </c>
      <c r="EZ246" s="516" t="str">
        <f t="shared" ref="EZ246" ca="1" si="797">EJ246</f>
        <v/>
      </c>
      <c r="FA246" s="516" t="str">
        <f t="shared" ref="FA246" ca="1" si="798">EO246</f>
        <v/>
      </c>
      <c r="FC246" s="516">
        <f t="shared" ref="FC246" ca="1" si="799">COUNTA(EQ246:FA246)-COUNTBLANK(EQ246:FA246)</f>
        <v>0</v>
      </c>
      <c r="FD246" s="280">
        <f t="shared" ref="FD246" ca="1" si="800">SUM(EQ246:FA246)</f>
        <v>0</v>
      </c>
      <c r="FE246" s="280" t="str">
        <f t="shared" ref="FE246" ca="1" si="801">IF(AND(FC246=FD246,FD246&gt;0),"Show","Hide")</f>
        <v>Hide</v>
      </c>
      <c r="FF246" s="322"/>
      <c r="FG246" s="323"/>
      <c r="FH246" s="323"/>
      <c r="FI246" s="323"/>
      <c r="FJ246" s="323"/>
      <c r="FK246" s="323"/>
      <c r="FL246" s="323"/>
    </row>
    <row r="247" spans="1:168" ht="6" customHeight="1" x14ac:dyDescent="0.25">
      <c r="A247" s="326" t="s">
        <v>546</v>
      </c>
      <c r="C247" s="412"/>
      <c r="D247" s="413"/>
      <c r="E247" s="414"/>
      <c r="F247" s="432"/>
      <c r="G247" s="433"/>
      <c r="H247" s="434"/>
      <c r="I247" s="335"/>
      <c r="J247" s="416"/>
      <c r="K247" s="335"/>
      <c r="L247" s="417"/>
      <c r="M247" s="417"/>
      <c r="N247" s="417"/>
      <c r="O247" s="417"/>
      <c r="Q247" s="320"/>
      <c r="AE247" s="368"/>
      <c r="AF247" s="369"/>
      <c r="AG247" s="370" t="b">
        <f>AG246</f>
        <v>1</v>
      </c>
      <c r="AH247" s="370"/>
      <c r="AI247" s="395"/>
      <c r="AJ247" s="396"/>
      <c r="AK247" s="396"/>
      <c r="AL247" s="397"/>
      <c r="AM247" s="320"/>
      <c r="AN247" s="320"/>
      <c r="AO247" s="320"/>
      <c r="AP247" s="320"/>
      <c r="AQ247" s="320"/>
      <c r="AR247" s="320"/>
      <c r="AS247" s="320"/>
      <c r="AT247" s="398" t="str">
        <f t="shared" si="671"/>
        <v/>
      </c>
      <c r="AU247" s="319" t="str">
        <f t="shared" si="670"/>
        <v/>
      </c>
      <c r="AV247" s="399"/>
      <c r="AW247" s="398" t="str">
        <f ca="1">AW246</f>
        <v/>
      </c>
      <c r="AX247" s="399"/>
      <c r="AY247" s="398" t="str">
        <f ca="1">AY246</f>
        <v/>
      </c>
      <c r="AZ247" s="399"/>
      <c r="BA247" s="398" t="str">
        <f ca="1">BA246</f>
        <v/>
      </c>
      <c r="BB247" s="399"/>
      <c r="BC247" s="398" t="str">
        <f ca="1">BC246</f>
        <v/>
      </c>
      <c r="BD247" s="399"/>
      <c r="BE247" s="398" t="str">
        <f ca="1">BE246</f>
        <v/>
      </c>
      <c r="BF247" s="399"/>
      <c r="BG247" s="398" t="str">
        <f ca="1">BG246</f>
        <v/>
      </c>
      <c r="BH247" s="320"/>
      <c r="FE247" s="341" t="str">
        <f ca="1">FE246</f>
        <v>Hide</v>
      </c>
      <c r="FF247" s="322"/>
      <c r="FG247" s="323"/>
      <c r="FH247" s="323"/>
      <c r="FI247" s="323"/>
      <c r="FJ247" s="323"/>
      <c r="FK247" s="323"/>
      <c r="FL247" s="323"/>
    </row>
    <row r="248" spans="1:168" ht="6" customHeight="1" x14ac:dyDescent="0.25">
      <c r="A248" s="326" t="s">
        <v>546</v>
      </c>
      <c r="C248" s="389"/>
      <c r="D248" s="325"/>
      <c r="E248" s="390"/>
      <c r="F248" s="362"/>
      <c r="G248" s="418"/>
      <c r="H248" s="419"/>
      <c r="I248" s="340"/>
      <c r="J248" s="392"/>
      <c r="K248" s="340"/>
      <c r="L248" s="393"/>
      <c r="M248" s="393"/>
      <c r="N248" s="393"/>
      <c r="O248" s="393"/>
      <c r="Q248" s="320"/>
      <c r="AE248" s="368"/>
      <c r="AF248" s="369"/>
      <c r="AG248" s="394" t="b">
        <f>AG249</f>
        <v>1</v>
      </c>
      <c r="AH248" s="394"/>
      <c r="AI248" s="395"/>
      <c r="AJ248" s="396"/>
      <c r="AK248" s="396"/>
      <c r="AL248" s="397"/>
      <c r="AM248" s="320"/>
      <c r="AN248" s="320"/>
      <c r="AO248" s="320"/>
      <c r="AP248" s="320"/>
      <c r="AQ248" s="320"/>
      <c r="AR248" s="320"/>
      <c r="AS248" s="320"/>
      <c r="AT248" s="398" t="str">
        <f t="shared" si="671"/>
        <v/>
      </c>
      <c r="AU248" s="319" t="str">
        <f t="shared" si="670"/>
        <v/>
      </c>
      <c r="AV248" s="399"/>
      <c r="AW248" s="398" t="str">
        <f ca="1">AW249</f>
        <v/>
      </c>
      <c r="AX248" s="399"/>
      <c r="AY248" s="398" t="str">
        <f ca="1">AY249</f>
        <v/>
      </c>
      <c r="AZ248" s="399"/>
      <c r="BA248" s="398" t="str">
        <f ca="1">BA249</f>
        <v/>
      </c>
      <c r="BB248" s="399"/>
      <c r="BC248" s="398" t="str">
        <f ca="1">BC249</f>
        <v/>
      </c>
      <c r="BD248" s="399"/>
      <c r="BE248" s="398" t="str">
        <f ca="1">BE249</f>
        <v/>
      </c>
      <c r="BF248" s="399"/>
      <c r="BG248" s="398" t="str">
        <f ca="1">BG249</f>
        <v/>
      </c>
      <c r="BH248" s="320"/>
      <c r="FE248" s="341" t="str">
        <f ca="1">FE249</f>
        <v>Hide</v>
      </c>
      <c r="FF248" s="322"/>
      <c r="FG248" s="323"/>
      <c r="FH248" s="323"/>
      <c r="FI248" s="323"/>
      <c r="FJ248" s="323"/>
      <c r="FK248" s="323"/>
      <c r="FL248" s="323"/>
    </row>
    <row r="249" spans="1:168" ht="26.4" x14ac:dyDescent="0.25">
      <c r="A249" s="326" t="s">
        <v>546</v>
      </c>
      <c r="C249" s="400" t="s">
        <v>558</v>
      </c>
      <c r="D249" s="420" t="str">
        <f>"6." &amp; AI249</f>
        <v>6.58</v>
      </c>
      <c r="E249" s="402" t="s">
        <v>929</v>
      </c>
      <c r="F249" s="422"/>
      <c r="G249" s="423" t="s">
        <v>203</v>
      </c>
      <c r="H249" s="424"/>
      <c r="I249" s="425" t="s">
        <v>216</v>
      </c>
      <c r="J249" s="426"/>
      <c r="K249" s="340"/>
      <c r="L249" s="405"/>
      <c r="M249" s="405"/>
      <c r="N249" s="405"/>
      <c r="O249" s="405"/>
      <c r="Q249" s="320"/>
      <c r="R249" s="406"/>
      <c r="S249" s="406"/>
      <c r="T249" s="406"/>
      <c r="U249" s="406"/>
      <c r="AE249" s="368" t="b">
        <f>IF(F249=CHAR(80),TRUE,FALSE)</f>
        <v>0</v>
      </c>
      <c r="AF249" s="369" t="b">
        <f>IF(H249=CHAR(80),TRUE,FALSE)</f>
        <v>0</v>
      </c>
      <c r="AG249" s="370" t="b">
        <f>IF(OR(C249=CHAR(80),C249="."),TRUE,FALSE)</f>
        <v>1</v>
      </c>
      <c r="AH249" s="407">
        <v>0</v>
      </c>
      <c r="AI249" s="408">
        <v>58</v>
      </c>
      <c r="AJ249" s="409"/>
      <c r="AK249" s="409" t="b">
        <v>1</v>
      </c>
      <c r="AL249" s="410"/>
      <c r="AM249" s="320"/>
      <c r="AN249" s="320"/>
      <c r="AO249" s="320"/>
      <c r="AP249" s="320"/>
      <c r="AQ249" s="320"/>
      <c r="AR249" s="320"/>
      <c r="AS249" s="320"/>
      <c r="AT249" s="398" t="str">
        <f t="shared" si="671"/>
        <v/>
      </c>
      <c r="AU249" s="319" t="str">
        <f t="shared" si="670"/>
        <v>6.58</v>
      </c>
      <c r="AV249" s="411"/>
      <c r="AW249" s="398" t="str">
        <f ca="1">IF(OR(AND(Setup_Flag=1,AV249="",$C249=""),AND(Setup_Flag=1,AV249="Y",$C249="",All_Filters="Yes",$FE249="Hide")),FALSE,"")</f>
        <v/>
      </c>
      <c r="AX249" s="411"/>
      <c r="AY249" s="398" t="str">
        <f ca="1">IF(OR(AND(MR2_Flag=1,AX249="",$C249=""),AND(MR2_Flag=1,AX249="Y",$C249="",All_Filters="Yes",$FE249="Hide")),FALSE,"")</f>
        <v/>
      </c>
      <c r="AZ249" s="411"/>
      <c r="BA249" s="398" t="str">
        <f ca="1">IF(OR(AND(DP_Flag=1,AZ249="",$C249=""),AND(DP_Flag=1,AZ249="Y",$C249="",All_Filters="Yes",$FE249="Hide")),FALSE,"")</f>
        <v/>
      </c>
      <c r="BB249" s="411"/>
      <c r="BC249" s="398" t="str">
        <f ca="1">IF(OR(AND(SS_Flag=1,BB249="",$C249=""),AND(SS_Flag=1,BB249="Y",$C249="",All_Filters="Yes",$FE249="Hide")),FALSE,"")</f>
        <v/>
      </c>
      <c r="BD249" s="411"/>
      <c r="BE249" s="398" t="str">
        <f ca="1">IF(OR(AND(SP_Flag=1,BD249="",$C249=""),AND(SP_Flag=1,BD249="Y",$C249="",All_Filters="Yes",$FE249="Hide")),FALSE,"")</f>
        <v/>
      </c>
      <c r="BF249" s="411"/>
      <c r="BG249" s="398" t="str">
        <f ca="1">IF(OR(AND(FM_Flag=1,BF249="",$C249=""),AND(FM_Flag=1,BF249="Y",$C249="",All_Filters="Yes",$FE249="Hide")),FALSE,"")</f>
        <v/>
      </c>
      <c r="BH249" s="320"/>
      <c r="BI249" s="268"/>
      <c r="BJ249" s="427" t="s">
        <v>675</v>
      </c>
      <c r="BK249" s="427" t="s">
        <v>675</v>
      </c>
      <c r="BL249" s="427" t="s">
        <v>675</v>
      </c>
      <c r="BM249" s="427" t="s">
        <v>675</v>
      </c>
      <c r="BN249" s="427" t="s">
        <v>675</v>
      </c>
      <c r="BO249" s="427" t="s">
        <v>675</v>
      </c>
      <c r="BP249" s="428" t="str">
        <f ca="1">IF(OR(BI$16=0,BR$16&lt;&gt;0),"",IF(OFFSET(BI249,0,BI$16)="Y",1,IF(OFFSET(BI249,0,BI$16)="N",0,"")))</f>
        <v/>
      </c>
      <c r="BQ249" s="337"/>
      <c r="BR249" s="268"/>
      <c r="BS249" s="429" t="e">
        <v>#N/A</v>
      </c>
      <c r="BT249" s="429" t="e">
        <v>#N/A</v>
      </c>
      <c r="BU249" s="429" t="e">
        <v>#N/A</v>
      </c>
      <c r="BV249" s="429" t="e">
        <v>#N/A</v>
      </c>
      <c r="BW249" s="429" t="e">
        <v>#N/A</v>
      </c>
      <c r="BX249" s="429" t="e">
        <v>#N/A</v>
      </c>
      <c r="BY249" s="429" t="e">
        <v>#N/A</v>
      </c>
      <c r="BZ249" s="429" t="e">
        <v>#N/A</v>
      </c>
      <c r="CA249" s="429" t="e">
        <v>#N/A</v>
      </c>
      <c r="CB249" s="429" t="e">
        <v>#N/A</v>
      </c>
      <c r="CC249" s="429" t="e">
        <v>#N/A</v>
      </c>
      <c r="CD249" s="429" t="e">
        <v>#N/A</v>
      </c>
      <c r="CE249" s="429" t="e">
        <v>#N/A</v>
      </c>
      <c r="CF249" s="429" t="e">
        <v>#N/A</v>
      </c>
      <c r="CG249" s="429" t="e">
        <v>#N/A</v>
      </c>
      <c r="CH249" s="429" t="e">
        <v>#N/A</v>
      </c>
      <c r="CI249" s="429" t="e">
        <v>#N/A</v>
      </c>
      <c r="CJ249" s="429" t="e">
        <v>#N/A</v>
      </c>
      <c r="CK249" s="429" t="e">
        <v>#N/A</v>
      </c>
      <c r="CL249" s="428" t="str">
        <f ca="1">IF(BR$16=0,"",IF(OFFSET(BR249,0,BR$16)="Y",1,IF(OFFSET(BR249,0,BR$16)="N",0,"")))</f>
        <v/>
      </c>
      <c r="CM249" s="337"/>
      <c r="CN249" s="268"/>
      <c r="CO249" s="429" t="e">
        <v>#N/A</v>
      </c>
      <c r="CP249" s="429" t="e">
        <v>#N/A</v>
      </c>
      <c r="CQ249" s="429" t="e">
        <v>#N/A</v>
      </c>
      <c r="CR249" s="429" t="e">
        <v>#N/A</v>
      </c>
      <c r="CS249" s="427" t="s">
        <v>675</v>
      </c>
      <c r="CT249" s="428" t="str">
        <f ca="1">IF(OR(CN$16=0,CV$16&lt;&gt;0),"",IF(CV$16=1,0,IF(OFFSET(CN249,0,CN$16)="Y",1,IF(OFFSET(CN249,0,CN$16)="N",0,""))))</f>
        <v/>
      </c>
      <c r="CV249" s="268"/>
      <c r="CW249" s="429" t="e">
        <v>#N/A</v>
      </c>
      <c r="CX249" s="429" t="e">
        <v>#N/A</v>
      </c>
      <c r="CY249" s="429" t="e">
        <v>#N/A</v>
      </c>
      <c r="CZ249" s="429" t="e">
        <v>#N/A</v>
      </c>
      <c r="DA249" s="429" t="e">
        <v>#N/A</v>
      </c>
      <c r="DB249" s="429" t="e">
        <v>#N/A</v>
      </c>
      <c r="DC249" s="429" t="e">
        <v>#N/A</v>
      </c>
      <c r="DD249" s="429" t="e">
        <v>#N/A</v>
      </c>
      <c r="DE249" s="429" t="e">
        <v>#N/A</v>
      </c>
      <c r="DF249" s="428" t="str">
        <f>IF(CV$16=0,"",IF(OR(AND(CW$16=1,CW249="Y"),AND(CX$16=1,CX249="Y"),AND(CY$16=1,CY249="Y"),AND(CZ$16=1,CZ249="Y"),AND(DA$16=1,DA249="Y"),AND(DB$16=1,DB249="Y"),AND(DC$16=1,DC249="Y"),AND(DD$16=1,DD249="Y"),AND(DE$16=1,DE249="Y")),1,IF(OR(AND(CW$16=1,CW249="N"),AND(CX$16=1,CX249="N"),AND(CY$16=1,CY249="N"),AND(CZ$16=1,CZ249="N"),AND(DA$16=1,DA249="N"),AND(DB$16=1,DB249="N"),AND(DC$16=1,DC249="N"),AND(DD$16=1,DD249="N"),AND(DE$16=1,DE249="N")),0,"")))</f>
        <v/>
      </c>
      <c r="DH249" s="268"/>
      <c r="DI249" s="429" t="e">
        <v>#N/A</v>
      </c>
      <c r="DJ249" s="429" t="e">
        <v>#N/A</v>
      </c>
      <c r="DK249" s="428" t="str">
        <f ca="1">IF(DH$16=0,"",IF(OFFSET(DH249,0,DH$16)="Y",1,IF(OFFSET(DH249,0,DH$16)="N",0,"")))</f>
        <v/>
      </c>
      <c r="DM249" s="268"/>
      <c r="DN249" s="429" t="e">
        <v>#N/A</v>
      </c>
      <c r="DO249" s="429" t="e">
        <v>#N/A</v>
      </c>
      <c r="DP249" s="428" t="str">
        <f ca="1">IF(DM$16=0,"",IF(OFFSET(DM249,0,DM$16)="Y",1,IF(OFFSET(DM249,0,DM$16)="N",0,"")))</f>
        <v/>
      </c>
      <c r="DR249" s="268"/>
      <c r="DS249" s="430" t="e">
        <v>#N/A</v>
      </c>
      <c r="DT249" s="431"/>
      <c r="DU249" s="428" t="str">
        <f ca="1">IF(DR$16=0,"",IF(AND(OFFSET(DR249,0,1)="Y",DS$16="Yes"),1,IF(OFFSET(DR249,0,1)="N",1,0)))</f>
        <v/>
      </c>
      <c r="DW249" s="268"/>
      <c r="DX249" s="430" t="e">
        <v>#N/A</v>
      </c>
      <c r="DY249" s="431"/>
      <c r="DZ249" s="428" t="str">
        <f ca="1">IF(DW$16=0,"",IF(AND(OFFSET(DW249,0,1)="Y",DX$16="Yes"),1,IF(OFFSET(DW249,0,1)="N",1,0)))</f>
        <v/>
      </c>
      <c r="EB249" s="268"/>
      <c r="EC249" s="430" t="e">
        <v>#N/A</v>
      </c>
      <c r="ED249" s="431"/>
      <c r="EE249" s="428" t="str">
        <f ca="1">IF(EB$16=0,"",IF(AND(OFFSET(EB249,0,1)="Y",EC$16="Yes"),1,IF(OFFSET(EB249,0,1)="N",1,0)))</f>
        <v/>
      </c>
      <c r="EG249" s="268"/>
      <c r="EH249" s="430" t="e">
        <v>#N/A</v>
      </c>
      <c r="EI249" s="431"/>
      <c r="EJ249" s="428" t="str">
        <f ca="1">IF(EG$16=0,"",IF(AND(OFFSET(EG249,0,1)="Y",EH$16="Yes"),1,IF(OFFSET(EG249,0,1)="N",1,0)))</f>
        <v/>
      </c>
      <c r="EL249" s="268"/>
      <c r="EM249" s="430" t="e">
        <v>#N/A</v>
      </c>
      <c r="EN249" s="431"/>
      <c r="EO249" s="428" t="str">
        <f ca="1">IF(EL$16=0,"",IF(AND(OFFSET(EL249,0,1)="Y",EM$16="Yes"),1,IF(OFFSET(EL249,0,1)="N",1,0)))</f>
        <v/>
      </c>
      <c r="EP249" s="271"/>
      <c r="EQ249" s="516" t="str">
        <f ca="1">BP249</f>
        <v/>
      </c>
      <c r="ER249" s="516" t="str">
        <f t="shared" ref="ER249" ca="1" si="802">CL249</f>
        <v/>
      </c>
      <c r="ES249" s="516" t="str">
        <f t="shared" ref="ES249" ca="1" si="803">CT249</f>
        <v/>
      </c>
      <c r="ET249" s="516" t="str">
        <f t="shared" ref="ET249" si="804">DF249</f>
        <v/>
      </c>
      <c r="EU249" s="516" t="str">
        <f t="shared" ref="EU249" ca="1" si="805">DK249</f>
        <v/>
      </c>
      <c r="EV249" s="516" t="str">
        <f t="shared" ref="EV249" ca="1" si="806">DP249</f>
        <v/>
      </c>
      <c r="EW249" s="516" t="str">
        <f t="shared" ref="EW249" ca="1" si="807">DU249</f>
        <v/>
      </c>
      <c r="EX249" s="516" t="str">
        <f t="shared" ref="EX249" ca="1" si="808">DZ249</f>
        <v/>
      </c>
      <c r="EY249" s="516" t="str">
        <f t="shared" ref="EY249" ca="1" si="809">EE249</f>
        <v/>
      </c>
      <c r="EZ249" s="516" t="str">
        <f t="shared" ref="EZ249" ca="1" si="810">EJ249</f>
        <v/>
      </c>
      <c r="FA249" s="516" t="str">
        <f t="shared" ref="FA249" ca="1" si="811">EO249</f>
        <v/>
      </c>
      <c r="FC249" s="516">
        <f t="shared" ref="FC249" ca="1" si="812">COUNTA(EQ249:FA249)-COUNTBLANK(EQ249:FA249)</f>
        <v>0</v>
      </c>
      <c r="FD249" s="280">
        <f t="shared" ref="FD249" ca="1" si="813">SUM(EQ249:FA249)</f>
        <v>0</v>
      </c>
      <c r="FE249" s="280" t="str">
        <f t="shared" ref="FE249" ca="1" si="814">IF(AND(FC249=FD249,FD249&gt;0),"Show","Hide")</f>
        <v>Hide</v>
      </c>
      <c r="FF249" s="322"/>
      <c r="FG249" s="323"/>
      <c r="FH249" s="323"/>
      <c r="FI249" s="323"/>
      <c r="FJ249" s="323"/>
      <c r="FK249" s="323"/>
      <c r="FL249" s="323"/>
    </row>
    <row r="250" spans="1:168" ht="6" customHeight="1" x14ac:dyDescent="0.25">
      <c r="A250" s="326" t="s">
        <v>546</v>
      </c>
      <c r="C250" s="412"/>
      <c r="D250" s="413"/>
      <c r="E250" s="414"/>
      <c r="F250" s="432"/>
      <c r="G250" s="433"/>
      <c r="H250" s="434"/>
      <c r="I250" s="335"/>
      <c r="J250" s="416"/>
      <c r="K250" s="335"/>
      <c r="L250" s="417"/>
      <c r="M250" s="417"/>
      <c r="N250" s="417"/>
      <c r="O250" s="417"/>
      <c r="Q250" s="320"/>
      <c r="AE250" s="368"/>
      <c r="AF250" s="369"/>
      <c r="AG250" s="370" t="b">
        <f>AG249</f>
        <v>1</v>
      </c>
      <c r="AH250" s="370"/>
      <c r="AI250" s="395"/>
      <c r="AJ250" s="396"/>
      <c r="AK250" s="396"/>
      <c r="AL250" s="397"/>
      <c r="AM250" s="320"/>
      <c r="AN250" s="320"/>
      <c r="AO250" s="320"/>
      <c r="AP250" s="320"/>
      <c r="AQ250" s="320"/>
      <c r="AR250" s="320"/>
      <c r="AS250" s="320"/>
      <c r="AT250" s="398" t="str">
        <f t="shared" si="671"/>
        <v/>
      </c>
      <c r="AU250" s="319" t="str">
        <f t="shared" si="670"/>
        <v/>
      </c>
      <c r="AV250" s="399"/>
      <c r="AW250" s="398" t="str">
        <f ca="1">AW249</f>
        <v/>
      </c>
      <c r="AX250" s="399"/>
      <c r="AY250" s="398" t="str">
        <f ca="1">AY249</f>
        <v/>
      </c>
      <c r="AZ250" s="399"/>
      <c r="BA250" s="398" t="str">
        <f ca="1">BA249</f>
        <v/>
      </c>
      <c r="BB250" s="399"/>
      <c r="BC250" s="398" t="str">
        <f ca="1">BC249</f>
        <v/>
      </c>
      <c r="BD250" s="399"/>
      <c r="BE250" s="398" t="str">
        <f ca="1">BE249</f>
        <v/>
      </c>
      <c r="BF250" s="399"/>
      <c r="BG250" s="398" t="str">
        <f ca="1">BG249</f>
        <v/>
      </c>
      <c r="BH250" s="320"/>
      <c r="FE250" s="341" t="str">
        <f ca="1">FE249</f>
        <v>Hide</v>
      </c>
      <c r="FF250" s="322"/>
      <c r="FG250" s="323"/>
      <c r="FH250" s="323"/>
      <c r="FI250" s="323"/>
      <c r="FJ250" s="323"/>
      <c r="FK250" s="323"/>
      <c r="FL250" s="323"/>
    </row>
    <row r="251" spans="1:168" ht="6" customHeight="1" x14ac:dyDescent="0.25">
      <c r="A251" s="326" t="s">
        <v>546</v>
      </c>
      <c r="C251" s="389"/>
      <c r="D251" s="325"/>
      <c r="E251" s="390"/>
      <c r="F251" s="362"/>
      <c r="G251" s="418"/>
      <c r="H251" s="419"/>
      <c r="I251" s="340"/>
      <c r="J251" s="392"/>
      <c r="K251" s="340"/>
      <c r="L251" s="393"/>
      <c r="M251" s="393"/>
      <c r="N251" s="393"/>
      <c r="O251" s="393"/>
      <c r="Q251" s="320"/>
      <c r="AE251" s="368"/>
      <c r="AF251" s="369"/>
      <c r="AG251" s="394" t="b">
        <f>AG252</f>
        <v>1</v>
      </c>
      <c r="AH251" s="394"/>
      <c r="AI251" s="395"/>
      <c r="AJ251" s="396"/>
      <c r="AK251" s="396"/>
      <c r="AL251" s="397"/>
      <c r="AM251" s="320"/>
      <c r="AN251" s="320"/>
      <c r="AO251" s="320"/>
      <c r="AP251" s="320"/>
      <c r="AQ251" s="320"/>
      <c r="AR251" s="320"/>
      <c r="AS251" s="320"/>
      <c r="AT251" s="398" t="str">
        <f t="shared" si="671"/>
        <v/>
      </c>
      <c r="AU251" s="319" t="str">
        <f t="shared" si="670"/>
        <v/>
      </c>
      <c r="AV251" s="399"/>
      <c r="AW251" s="398" t="str">
        <f ca="1">AW252</f>
        <v/>
      </c>
      <c r="AX251" s="399"/>
      <c r="AY251" s="398" t="str">
        <f ca="1">AY252</f>
        <v/>
      </c>
      <c r="AZ251" s="399"/>
      <c r="BA251" s="398" t="str">
        <f ca="1">BA252</f>
        <v/>
      </c>
      <c r="BB251" s="399"/>
      <c r="BC251" s="398" t="str">
        <f ca="1">BC252</f>
        <v/>
      </c>
      <c r="BD251" s="399"/>
      <c r="BE251" s="398" t="str">
        <f ca="1">BE252</f>
        <v/>
      </c>
      <c r="BF251" s="399"/>
      <c r="BG251" s="398" t="str">
        <f ca="1">BG252</f>
        <v/>
      </c>
      <c r="BH251" s="320"/>
      <c r="FE251" s="341" t="str">
        <f ca="1">FE252</f>
        <v>Hide</v>
      </c>
      <c r="FF251" s="322"/>
      <c r="FG251" s="323"/>
      <c r="FH251" s="323"/>
      <c r="FI251" s="323"/>
      <c r="FJ251" s="323"/>
      <c r="FK251" s="323"/>
      <c r="FL251" s="323"/>
    </row>
    <row r="252" spans="1:168" ht="15" x14ac:dyDescent="0.25">
      <c r="A252" s="326" t="s">
        <v>546</v>
      </c>
      <c r="C252" s="400" t="s">
        <v>558</v>
      </c>
      <c r="D252" s="435" t="str">
        <f>D249&amp;".1"</f>
        <v>6.58.1</v>
      </c>
      <c r="E252" s="436" t="s">
        <v>930</v>
      </c>
      <c r="F252" s="422"/>
      <c r="G252" s="423" t="s">
        <v>203</v>
      </c>
      <c r="H252" s="424"/>
      <c r="I252" s="425" t="s">
        <v>216</v>
      </c>
      <c r="J252" s="426"/>
      <c r="K252" s="340"/>
      <c r="L252" s="405"/>
      <c r="M252" s="405"/>
      <c r="N252" s="405"/>
      <c r="O252" s="405"/>
      <c r="Q252" s="320"/>
      <c r="R252" s="406"/>
      <c r="S252" s="406"/>
      <c r="T252" s="406"/>
      <c r="U252" s="406"/>
      <c r="AE252" s="368" t="b">
        <f>IF(F252=CHAR(80),TRUE,FALSE)</f>
        <v>0</v>
      </c>
      <c r="AF252" s="369" t="b">
        <f>IF(H252=CHAR(80),TRUE,FALSE)</f>
        <v>0</v>
      </c>
      <c r="AG252" s="370" t="b">
        <f>IF(OR(C252=CHAR(80),C252="."),TRUE,FALSE)</f>
        <v>1</v>
      </c>
      <c r="AH252" s="407">
        <v>0</v>
      </c>
      <c r="AI252" s="408" t="s">
        <v>711</v>
      </c>
      <c r="AJ252" s="409"/>
      <c r="AK252" s="409"/>
      <c r="AL252" s="410" t="b">
        <v>1</v>
      </c>
      <c r="AM252" s="320"/>
      <c r="AN252" s="320"/>
      <c r="AO252" s="320"/>
      <c r="AP252" s="320"/>
      <c r="AQ252" s="320"/>
      <c r="AR252" s="320"/>
      <c r="AS252" s="320"/>
      <c r="AT252" s="398" t="str">
        <f t="shared" si="671"/>
        <v/>
      </c>
      <c r="AU252" s="319" t="str">
        <f t="shared" si="670"/>
        <v>6.58.1</v>
      </c>
      <c r="AV252" s="411"/>
      <c r="AW252" s="398" t="str">
        <f ca="1">IF(OR(AND(Setup_Flag=1,AV252="",$C252=""),AND(Setup_Flag=1,AV252="Y",$C252="",All_Filters="Yes",$FE252="Hide")),FALSE,"")</f>
        <v/>
      </c>
      <c r="AX252" s="411"/>
      <c r="AY252" s="398" t="str">
        <f ca="1">IF(OR(AND(MR2_Flag=1,AX252="",$C252=""),AND(MR2_Flag=1,AX252="Y",$C252="",All_Filters="Yes",$FE252="Hide")),FALSE,"")</f>
        <v/>
      </c>
      <c r="AZ252" s="411"/>
      <c r="BA252" s="398" t="str">
        <f ca="1">IF(OR(AND(DP_Flag=1,AZ252="",$C252=""),AND(DP_Flag=1,AZ252="Y",$C252="",All_Filters="Yes",$FE252="Hide")),FALSE,"")</f>
        <v/>
      </c>
      <c r="BB252" s="411"/>
      <c r="BC252" s="398" t="str">
        <f ca="1">IF(OR(AND(SS_Flag=1,BB252="",$C252=""),AND(SS_Flag=1,BB252="Y",$C252="",All_Filters="Yes",$FE252="Hide")),FALSE,"")</f>
        <v/>
      </c>
      <c r="BD252" s="411"/>
      <c r="BE252" s="398" t="str">
        <f ca="1">IF(OR(AND(SP_Flag=1,BD252="",$C252=""),AND(SP_Flag=1,BD252="Y",$C252="",All_Filters="Yes",$FE252="Hide")),FALSE,"")</f>
        <v/>
      </c>
      <c r="BF252" s="411"/>
      <c r="BG252" s="398" t="str">
        <f ca="1">IF(OR(AND(FM_Flag=1,BF252="",$C252=""),AND(FM_Flag=1,BF252="Y",$C252="",All_Filters="Yes",$FE252="Hide")),FALSE,"")</f>
        <v/>
      </c>
      <c r="BH252" s="320"/>
      <c r="BI252" s="268"/>
      <c r="BJ252" s="427" t="s">
        <v>675</v>
      </c>
      <c r="BK252" s="427" t="s">
        <v>675</v>
      </c>
      <c r="BL252" s="427" t="s">
        <v>675</v>
      </c>
      <c r="BM252" s="427" t="s">
        <v>675</v>
      </c>
      <c r="BN252" s="427" t="s">
        <v>675</v>
      </c>
      <c r="BO252" s="427" t="s">
        <v>675</v>
      </c>
      <c r="BP252" s="428" t="str">
        <f ca="1">IF(OR(BI$16=0,BR$16&lt;&gt;0),"",IF(OFFSET(BI252,0,BI$16)="Y",1,IF(OFFSET(BI252,0,BI$16)="N",0,"")))</f>
        <v/>
      </c>
      <c r="BQ252" s="337"/>
      <c r="BR252" s="268"/>
      <c r="BS252" s="429" t="e">
        <v>#N/A</v>
      </c>
      <c r="BT252" s="429" t="e">
        <v>#N/A</v>
      </c>
      <c r="BU252" s="429" t="e">
        <v>#N/A</v>
      </c>
      <c r="BV252" s="429" t="e">
        <v>#N/A</v>
      </c>
      <c r="BW252" s="429" t="e">
        <v>#N/A</v>
      </c>
      <c r="BX252" s="429" t="e">
        <v>#N/A</v>
      </c>
      <c r="BY252" s="429" t="e">
        <v>#N/A</v>
      </c>
      <c r="BZ252" s="429" t="e">
        <v>#N/A</v>
      </c>
      <c r="CA252" s="429" t="e">
        <v>#N/A</v>
      </c>
      <c r="CB252" s="429" t="e">
        <v>#N/A</v>
      </c>
      <c r="CC252" s="429" t="e">
        <v>#N/A</v>
      </c>
      <c r="CD252" s="429" t="e">
        <v>#N/A</v>
      </c>
      <c r="CE252" s="429" t="e">
        <v>#N/A</v>
      </c>
      <c r="CF252" s="429" t="e">
        <v>#N/A</v>
      </c>
      <c r="CG252" s="429" t="e">
        <v>#N/A</v>
      </c>
      <c r="CH252" s="429" t="e">
        <v>#N/A</v>
      </c>
      <c r="CI252" s="429" t="e">
        <v>#N/A</v>
      </c>
      <c r="CJ252" s="429" t="e">
        <v>#N/A</v>
      </c>
      <c r="CK252" s="429" t="e">
        <v>#N/A</v>
      </c>
      <c r="CL252" s="428" t="str">
        <f ca="1">IF(BR$16=0,"",IF(OFFSET(BR252,0,BR$16)="Y",1,IF(OFFSET(BR252,0,BR$16)="N",0,"")))</f>
        <v/>
      </c>
      <c r="CM252" s="337"/>
      <c r="CN252" s="268"/>
      <c r="CO252" s="429" t="e">
        <v>#N/A</v>
      </c>
      <c r="CP252" s="429" t="e">
        <v>#N/A</v>
      </c>
      <c r="CQ252" s="429" t="e">
        <v>#N/A</v>
      </c>
      <c r="CR252" s="429" t="e">
        <v>#N/A</v>
      </c>
      <c r="CS252" s="427" t="s">
        <v>675</v>
      </c>
      <c r="CT252" s="428" t="str">
        <f ca="1">IF(OR(CN$16=0,CV$16&lt;&gt;0),"",IF(CV$16=1,0,IF(OFFSET(CN252,0,CN$16)="Y",1,IF(OFFSET(CN252,0,CN$16)="N",0,""))))</f>
        <v/>
      </c>
      <c r="CV252" s="268"/>
      <c r="CW252" s="429" t="e">
        <v>#N/A</v>
      </c>
      <c r="CX252" s="429" t="e">
        <v>#N/A</v>
      </c>
      <c r="CY252" s="429" t="e">
        <v>#N/A</v>
      </c>
      <c r="CZ252" s="429" t="e">
        <v>#N/A</v>
      </c>
      <c r="DA252" s="429" t="e">
        <v>#N/A</v>
      </c>
      <c r="DB252" s="429" t="e">
        <v>#N/A</v>
      </c>
      <c r="DC252" s="429" t="e">
        <v>#N/A</v>
      </c>
      <c r="DD252" s="429" t="e">
        <v>#N/A</v>
      </c>
      <c r="DE252" s="429" t="e">
        <v>#N/A</v>
      </c>
      <c r="DF252" s="428" t="str">
        <f>IF(CV$16=0,"",IF(OR(AND(CW$16=1,CW252="Y"),AND(CX$16=1,CX252="Y"),AND(CY$16=1,CY252="Y"),AND(CZ$16=1,CZ252="Y"),AND(DA$16=1,DA252="Y"),AND(DB$16=1,DB252="Y"),AND(DC$16=1,DC252="Y"),AND(DD$16=1,DD252="Y"),AND(DE$16=1,DE252="Y")),1,IF(OR(AND(CW$16=1,CW252="N"),AND(CX$16=1,CX252="N"),AND(CY$16=1,CY252="N"),AND(CZ$16=1,CZ252="N"),AND(DA$16=1,DA252="N"),AND(DB$16=1,DB252="N"),AND(DC$16=1,DC252="N"),AND(DD$16=1,DD252="N"),AND(DE$16=1,DE252="N")),0,"")))</f>
        <v/>
      </c>
      <c r="DH252" s="268"/>
      <c r="DI252" s="429" t="e">
        <v>#N/A</v>
      </c>
      <c r="DJ252" s="429" t="e">
        <v>#N/A</v>
      </c>
      <c r="DK252" s="428" t="str">
        <f ca="1">IF(DH$16=0,"",IF(OFFSET(DH252,0,DH$16)="Y",1,IF(OFFSET(DH252,0,DH$16)="N",0,"")))</f>
        <v/>
      </c>
      <c r="DM252" s="268"/>
      <c r="DN252" s="429" t="e">
        <v>#N/A</v>
      </c>
      <c r="DO252" s="429" t="e">
        <v>#N/A</v>
      </c>
      <c r="DP252" s="428" t="str">
        <f ca="1">IF(DM$16=0,"",IF(OFFSET(DM252,0,DM$16)="Y",1,IF(OFFSET(DM252,0,DM$16)="N",0,"")))</f>
        <v/>
      </c>
      <c r="DR252" s="268"/>
      <c r="DS252" s="430" t="e">
        <v>#N/A</v>
      </c>
      <c r="DT252" s="431"/>
      <c r="DU252" s="428" t="str">
        <f ca="1">IF(DR$16=0,"",IF(AND(OFFSET(DR252,0,1)="Y",DS$16="Yes"),1,IF(OFFSET(DR252,0,1)="N",1,0)))</f>
        <v/>
      </c>
      <c r="DW252" s="268"/>
      <c r="DX252" s="430" t="e">
        <v>#N/A</v>
      </c>
      <c r="DY252" s="431"/>
      <c r="DZ252" s="428" t="str">
        <f ca="1">IF(DW$16=0,"",IF(AND(OFFSET(DW252,0,1)="Y",DX$16="Yes"),1,IF(OFFSET(DW252,0,1)="N",1,0)))</f>
        <v/>
      </c>
      <c r="EB252" s="268"/>
      <c r="EC252" s="430" t="e">
        <v>#N/A</v>
      </c>
      <c r="ED252" s="431"/>
      <c r="EE252" s="428" t="str">
        <f ca="1">IF(EB$16=0,"",IF(AND(OFFSET(EB252,0,1)="Y",EC$16="Yes"),1,IF(OFFSET(EB252,0,1)="N",1,0)))</f>
        <v/>
      </c>
      <c r="EG252" s="268"/>
      <c r="EH252" s="430" t="e">
        <v>#N/A</v>
      </c>
      <c r="EI252" s="431"/>
      <c r="EJ252" s="428" t="str">
        <f ca="1">IF(EG$16=0,"",IF(AND(OFFSET(EG252,0,1)="Y",EH$16="Yes"),1,IF(OFFSET(EG252,0,1)="N",1,0)))</f>
        <v/>
      </c>
      <c r="EL252" s="268"/>
      <c r="EM252" s="430" t="e">
        <v>#N/A</v>
      </c>
      <c r="EN252" s="431"/>
      <c r="EO252" s="428" t="str">
        <f ca="1">IF(EL$16=0,"",IF(AND(OFFSET(EL252,0,1)="Y",EM$16="Yes"),1,IF(OFFSET(EL252,0,1)="N",1,0)))</f>
        <v/>
      </c>
      <c r="EP252" s="271"/>
      <c r="EQ252" s="516" t="str">
        <f ca="1">BP252</f>
        <v/>
      </c>
      <c r="ER252" s="516" t="str">
        <f t="shared" ref="ER252" ca="1" si="815">CL252</f>
        <v/>
      </c>
      <c r="ES252" s="516" t="str">
        <f t="shared" ref="ES252" ca="1" si="816">CT252</f>
        <v/>
      </c>
      <c r="ET252" s="516" t="str">
        <f t="shared" ref="ET252" si="817">DF252</f>
        <v/>
      </c>
      <c r="EU252" s="516" t="str">
        <f t="shared" ref="EU252" ca="1" si="818">DK252</f>
        <v/>
      </c>
      <c r="EV252" s="516" t="str">
        <f t="shared" ref="EV252" ca="1" si="819">DP252</f>
        <v/>
      </c>
      <c r="EW252" s="516" t="str">
        <f t="shared" ref="EW252" ca="1" si="820">DU252</f>
        <v/>
      </c>
      <c r="EX252" s="516" t="str">
        <f t="shared" ref="EX252" ca="1" si="821">DZ252</f>
        <v/>
      </c>
      <c r="EY252" s="516" t="str">
        <f t="shared" ref="EY252" ca="1" si="822">EE252</f>
        <v/>
      </c>
      <c r="EZ252" s="516" t="str">
        <f t="shared" ref="EZ252" ca="1" si="823">EJ252</f>
        <v/>
      </c>
      <c r="FA252" s="516" t="str">
        <f t="shared" ref="FA252" ca="1" si="824">EO252</f>
        <v/>
      </c>
      <c r="FC252" s="516">
        <f t="shared" ref="FC252" ca="1" si="825">COUNTA(EQ252:FA252)-COUNTBLANK(EQ252:FA252)</f>
        <v>0</v>
      </c>
      <c r="FD252" s="280">
        <f t="shared" ref="FD252" ca="1" si="826">SUM(EQ252:FA252)</f>
        <v>0</v>
      </c>
      <c r="FE252" s="280" t="str">
        <f t="shared" ref="FE252" ca="1" si="827">IF(AND(FC252=FD252,FD252&gt;0),"Show","Hide")</f>
        <v>Hide</v>
      </c>
      <c r="FF252" s="322"/>
      <c r="FG252" s="323"/>
      <c r="FH252" s="323"/>
      <c r="FI252" s="323"/>
      <c r="FJ252" s="323"/>
      <c r="FK252" s="323"/>
      <c r="FL252" s="323"/>
    </row>
    <row r="253" spans="1:168" ht="6" customHeight="1" x14ac:dyDescent="0.25">
      <c r="A253" s="326" t="s">
        <v>546</v>
      </c>
      <c r="C253" s="412"/>
      <c r="D253" s="413"/>
      <c r="E253" s="414"/>
      <c r="F253" s="432"/>
      <c r="G253" s="433"/>
      <c r="H253" s="434"/>
      <c r="I253" s="335"/>
      <c r="J253" s="416"/>
      <c r="K253" s="335"/>
      <c r="L253" s="417"/>
      <c r="M253" s="417"/>
      <c r="N253" s="417"/>
      <c r="O253" s="417"/>
      <c r="Q253" s="320"/>
      <c r="AE253" s="368"/>
      <c r="AF253" s="369"/>
      <c r="AG253" s="370" t="b">
        <f>AG252</f>
        <v>1</v>
      </c>
      <c r="AH253" s="370"/>
      <c r="AI253" s="395"/>
      <c r="AJ253" s="396"/>
      <c r="AK253" s="396"/>
      <c r="AL253" s="397"/>
      <c r="AM253" s="320"/>
      <c r="AN253" s="320"/>
      <c r="AO253" s="320"/>
      <c r="AP253" s="320"/>
      <c r="AQ253" s="320"/>
      <c r="AR253" s="320"/>
      <c r="AS253" s="320"/>
      <c r="AT253" s="398" t="str">
        <f t="shared" si="671"/>
        <v/>
      </c>
      <c r="AU253" s="319" t="str">
        <f t="shared" si="670"/>
        <v/>
      </c>
      <c r="AV253" s="399"/>
      <c r="AW253" s="398" t="str">
        <f ca="1">AW252</f>
        <v/>
      </c>
      <c r="AX253" s="399"/>
      <c r="AY253" s="398" t="str">
        <f ca="1">AY252</f>
        <v/>
      </c>
      <c r="AZ253" s="399"/>
      <c r="BA253" s="398" t="str">
        <f ca="1">BA252</f>
        <v/>
      </c>
      <c r="BB253" s="399"/>
      <c r="BC253" s="398" t="str">
        <f ca="1">BC252</f>
        <v/>
      </c>
      <c r="BD253" s="399"/>
      <c r="BE253" s="398" t="str">
        <f ca="1">BE252</f>
        <v/>
      </c>
      <c r="BF253" s="399"/>
      <c r="BG253" s="398" t="str">
        <f ca="1">BG252</f>
        <v/>
      </c>
      <c r="BH253" s="320"/>
      <c r="FE253" s="341" t="str">
        <f ca="1">FE252</f>
        <v>Hide</v>
      </c>
      <c r="FF253" s="322"/>
      <c r="FG253" s="323"/>
      <c r="FH253" s="323"/>
      <c r="FI253" s="323"/>
      <c r="FJ253" s="323"/>
      <c r="FK253" s="323"/>
      <c r="FL253" s="323"/>
    </row>
    <row r="254" spans="1:168" ht="6" customHeight="1" x14ac:dyDescent="0.25">
      <c r="A254" s="326" t="s">
        <v>546</v>
      </c>
      <c r="C254" s="389"/>
      <c r="D254" s="325"/>
      <c r="E254" s="390"/>
      <c r="F254" s="362"/>
      <c r="G254" s="418"/>
      <c r="H254" s="419"/>
      <c r="I254" s="340"/>
      <c r="J254" s="392"/>
      <c r="K254" s="340"/>
      <c r="L254" s="393"/>
      <c r="M254" s="393"/>
      <c r="N254" s="393"/>
      <c r="O254" s="393"/>
      <c r="Q254" s="320"/>
      <c r="AE254" s="368"/>
      <c r="AF254" s="369"/>
      <c r="AG254" s="394" t="b">
        <f>AG255</f>
        <v>1</v>
      </c>
      <c r="AH254" s="394"/>
      <c r="AI254" s="395"/>
      <c r="AJ254" s="396"/>
      <c r="AK254" s="396"/>
      <c r="AL254" s="397"/>
      <c r="AM254" s="320"/>
      <c r="AN254" s="320"/>
      <c r="AO254" s="320"/>
      <c r="AP254" s="320"/>
      <c r="AQ254" s="320"/>
      <c r="AR254" s="320"/>
      <c r="AS254" s="320"/>
      <c r="AT254" s="398" t="str">
        <f t="shared" si="671"/>
        <v/>
      </c>
      <c r="AU254" s="319" t="str">
        <f t="shared" si="670"/>
        <v/>
      </c>
      <c r="AV254" s="399"/>
      <c r="AW254" s="398" t="str">
        <f ca="1">AW255</f>
        <v/>
      </c>
      <c r="AX254" s="399"/>
      <c r="AY254" s="398" t="str">
        <f ca="1">AY255</f>
        <v/>
      </c>
      <c r="AZ254" s="399"/>
      <c r="BA254" s="398" t="str">
        <f ca="1">BA255</f>
        <v/>
      </c>
      <c r="BB254" s="399"/>
      <c r="BC254" s="398" t="str">
        <f ca="1">BC255</f>
        <v/>
      </c>
      <c r="BD254" s="399"/>
      <c r="BE254" s="398" t="str">
        <f ca="1">BE255</f>
        <v/>
      </c>
      <c r="BF254" s="399"/>
      <c r="BG254" s="398" t="str">
        <f ca="1">BG255</f>
        <v/>
      </c>
      <c r="BH254" s="320"/>
      <c r="FE254" s="341" t="str">
        <f ca="1">FE255</f>
        <v>Hide</v>
      </c>
      <c r="FF254" s="322"/>
      <c r="FG254" s="323"/>
      <c r="FH254" s="323"/>
      <c r="FI254" s="323"/>
      <c r="FJ254" s="323"/>
      <c r="FK254" s="323"/>
      <c r="FL254" s="323"/>
    </row>
    <row r="255" spans="1:168" ht="15" x14ac:dyDescent="0.25">
      <c r="A255" s="326" t="s">
        <v>546</v>
      </c>
      <c r="C255" s="400" t="s">
        <v>558</v>
      </c>
      <c r="D255" s="420" t="str">
        <f>"6." &amp; AI255</f>
        <v>6.59</v>
      </c>
      <c r="E255" s="402" t="s">
        <v>931</v>
      </c>
      <c r="F255" s="422"/>
      <c r="G255" s="423" t="s">
        <v>203</v>
      </c>
      <c r="H255" s="424"/>
      <c r="I255" s="425" t="s">
        <v>216</v>
      </c>
      <c r="J255" s="426"/>
      <c r="K255" s="340"/>
      <c r="L255" s="405"/>
      <c r="M255" s="405"/>
      <c r="N255" s="405"/>
      <c r="O255" s="405"/>
      <c r="Q255" s="320"/>
      <c r="R255" s="406"/>
      <c r="S255" s="406"/>
      <c r="T255" s="406"/>
      <c r="U255" s="406"/>
      <c r="AE255" s="368" t="b">
        <f>IF(F255=CHAR(80),TRUE,FALSE)</f>
        <v>0</v>
      </c>
      <c r="AF255" s="369" t="b">
        <f>IF(H255=CHAR(80),TRUE,FALSE)</f>
        <v>0</v>
      </c>
      <c r="AG255" s="370" t="b">
        <f>IF(OR(C255=CHAR(80),C255="."),TRUE,FALSE)</f>
        <v>1</v>
      </c>
      <c r="AH255" s="407">
        <v>0</v>
      </c>
      <c r="AI255" s="408">
        <v>59</v>
      </c>
      <c r="AJ255" s="409"/>
      <c r="AK255" s="409" t="b">
        <v>1</v>
      </c>
      <c r="AL255" s="410"/>
      <c r="AM255" s="320"/>
      <c r="AN255" s="320"/>
      <c r="AO255" s="320"/>
      <c r="AP255" s="320"/>
      <c r="AQ255" s="320"/>
      <c r="AR255" s="320"/>
      <c r="AS255" s="320"/>
      <c r="AT255" s="398" t="str">
        <f t="shared" si="671"/>
        <v/>
      </c>
      <c r="AU255" s="319" t="str">
        <f t="shared" si="670"/>
        <v>6.59</v>
      </c>
      <c r="AV255" s="411"/>
      <c r="AW255" s="398" t="str">
        <f ca="1">IF(OR(AND(Setup_Flag=1,AV255="",$C255=""),AND(Setup_Flag=1,AV255="Y",$C255="",All_Filters="Yes",$FE255="Hide")),FALSE,"")</f>
        <v/>
      </c>
      <c r="AX255" s="411"/>
      <c r="AY255" s="398" t="str">
        <f ca="1">IF(OR(AND(MR2_Flag=1,AX255="",$C255=""),AND(MR2_Flag=1,AX255="Y",$C255="",All_Filters="Yes",$FE255="Hide")),FALSE,"")</f>
        <v/>
      </c>
      <c r="AZ255" s="411"/>
      <c r="BA255" s="398" t="str">
        <f ca="1">IF(OR(AND(DP_Flag=1,AZ255="",$C255=""),AND(DP_Flag=1,AZ255="Y",$C255="",All_Filters="Yes",$FE255="Hide")),FALSE,"")</f>
        <v/>
      </c>
      <c r="BB255" s="411"/>
      <c r="BC255" s="398" t="str">
        <f ca="1">IF(OR(AND(SS_Flag=1,BB255="",$C255=""),AND(SS_Flag=1,BB255="Y",$C255="",All_Filters="Yes",$FE255="Hide")),FALSE,"")</f>
        <v/>
      </c>
      <c r="BD255" s="411"/>
      <c r="BE255" s="398" t="str">
        <f ca="1">IF(OR(AND(SP_Flag=1,BD255="",$C255=""),AND(SP_Flag=1,BD255="Y",$C255="",All_Filters="Yes",$FE255="Hide")),FALSE,"")</f>
        <v/>
      </c>
      <c r="BF255" s="411"/>
      <c r="BG255" s="398" t="str">
        <f ca="1">IF(OR(AND(FM_Flag=1,BF255="",$C255=""),AND(FM_Flag=1,BF255="Y",$C255="",All_Filters="Yes",$FE255="Hide")),FALSE,"")</f>
        <v/>
      </c>
      <c r="BH255" s="320"/>
      <c r="BI255" s="268"/>
      <c r="BJ255" s="427" t="s">
        <v>675</v>
      </c>
      <c r="BK255" s="427" t="s">
        <v>675</v>
      </c>
      <c r="BL255" s="427" t="s">
        <v>675</v>
      </c>
      <c r="BM255" s="427" t="s">
        <v>675</v>
      </c>
      <c r="BN255" s="427" t="s">
        <v>675</v>
      </c>
      <c r="BO255" s="427" t="s">
        <v>675</v>
      </c>
      <c r="BP255" s="428" t="str">
        <f ca="1">IF(OR(BI$16=0,BR$16&lt;&gt;0),"",IF(OFFSET(BI255,0,BI$16)="Y",1,IF(OFFSET(BI255,0,BI$16)="N",0,"")))</f>
        <v/>
      </c>
      <c r="BQ255" s="337"/>
      <c r="BR255" s="268"/>
      <c r="BS255" s="429" t="e">
        <v>#N/A</v>
      </c>
      <c r="BT255" s="429" t="e">
        <v>#N/A</v>
      </c>
      <c r="BU255" s="429" t="e">
        <v>#N/A</v>
      </c>
      <c r="BV255" s="429" t="e">
        <v>#N/A</v>
      </c>
      <c r="BW255" s="429" t="e">
        <v>#N/A</v>
      </c>
      <c r="BX255" s="429" t="e">
        <v>#N/A</v>
      </c>
      <c r="BY255" s="429" t="e">
        <v>#N/A</v>
      </c>
      <c r="BZ255" s="429" t="e">
        <v>#N/A</v>
      </c>
      <c r="CA255" s="429" t="e">
        <v>#N/A</v>
      </c>
      <c r="CB255" s="429" t="e">
        <v>#N/A</v>
      </c>
      <c r="CC255" s="429" t="e">
        <v>#N/A</v>
      </c>
      <c r="CD255" s="429" t="e">
        <v>#N/A</v>
      </c>
      <c r="CE255" s="429" t="e">
        <v>#N/A</v>
      </c>
      <c r="CF255" s="429" t="e">
        <v>#N/A</v>
      </c>
      <c r="CG255" s="429" t="e">
        <v>#N/A</v>
      </c>
      <c r="CH255" s="429" t="e">
        <v>#N/A</v>
      </c>
      <c r="CI255" s="429" t="e">
        <v>#N/A</v>
      </c>
      <c r="CJ255" s="429" t="e">
        <v>#N/A</v>
      </c>
      <c r="CK255" s="429" t="e">
        <v>#N/A</v>
      </c>
      <c r="CL255" s="428" t="str">
        <f ca="1">IF(BR$16=0,"",IF(OFFSET(BR255,0,BR$16)="Y",1,IF(OFFSET(BR255,0,BR$16)="N",0,"")))</f>
        <v/>
      </c>
      <c r="CM255" s="337"/>
      <c r="CN255" s="268"/>
      <c r="CO255" s="429" t="e">
        <v>#N/A</v>
      </c>
      <c r="CP255" s="429" t="e">
        <v>#N/A</v>
      </c>
      <c r="CQ255" s="429" t="e">
        <v>#N/A</v>
      </c>
      <c r="CR255" s="429" t="e">
        <v>#N/A</v>
      </c>
      <c r="CS255" s="427" t="s">
        <v>675</v>
      </c>
      <c r="CT255" s="428" t="str">
        <f ca="1">IF(OR(CN$16=0,CV$16&lt;&gt;0),"",IF(CV$16=1,0,IF(OFFSET(CN255,0,CN$16)="Y",1,IF(OFFSET(CN255,0,CN$16)="N",0,""))))</f>
        <v/>
      </c>
      <c r="CV255" s="268"/>
      <c r="CW255" s="429" t="e">
        <v>#N/A</v>
      </c>
      <c r="CX255" s="429" t="e">
        <v>#N/A</v>
      </c>
      <c r="CY255" s="429" t="e">
        <v>#N/A</v>
      </c>
      <c r="CZ255" s="429" t="e">
        <v>#N/A</v>
      </c>
      <c r="DA255" s="429" t="e">
        <v>#N/A</v>
      </c>
      <c r="DB255" s="429" t="e">
        <v>#N/A</v>
      </c>
      <c r="DC255" s="429" t="e">
        <v>#N/A</v>
      </c>
      <c r="DD255" s="429" t="e">
        <v>#N/A</v>
      </c>
      <c r="DE255" s="429" t="e">
        <v>#N/A</v>
      </c>
      <c r="DF255" s="428" t="str">
        <f>IF(CV$16=0,"",IF(OR(AND(CW$16=1,CW255="Y"),AND(CX$16=1,CX255="Y"),AND(CY$16=1,CY255="Y"),AND(CZ$16=1,CZ255="Y"),AND(DA$16=1,DA255="Y"),AND(DB$16=1,DB255="Y"),AND(DC$16=1,DC255="Y"),AND(DD$16=1,DD255="Y"),AND(DE$16=1,DE255="Y")),1,IF(OR(AND(CW$16=1,CW255="N"),AND(CX$16=1,CX255="N"),AND(CY$16=1,CY255="N"),AND(CZ$16=1,CZ255="N"),AND(DA$16=1,DA255="N"),AND(DB$16=1,DB255="N"),AND(DC$16=1,DC255="N"),AND(DD$16=1,DD255="N"),AND(DE$16=1,DE255="N")),0,"")))</f>
        <v/>
      </c>
      <c r="DH255" s="268"/>
      <c r="DI255" s="429" t="e">
        <v>#N/A</v>
      </c>
      <c r="DJ255" s="429" t="e">
        <v>#N/A</v>
      </c>
      <c r="DK255" s="428" t="str">
        <f ca="1">IF(DH$16=0,"",IF(OFFSET(DH255,0,DH$16)="Y",1,IF(OFFSET(DH255,0,DH$16)="N",0,"")))</f>
        <v/>
      </c>
      <c r="DM255" s="268"/>
      <c r="DN255" s="429" t="e">
        <v>#N/A</v>
      </c>
      <c r="DO255" s="429" t="e">
        <v>#N/A</v>
      </c>
      <c r="DP255" s="428" t="str">
        <f ca="1">IF(DM$16=0,"",IF(OFFSET(DM255,0,DM$16)="Y",1,IF(OFFSET(DM255,0,DM$16)="N",0,"")))</f>
        <v/>
      </c>
      <c r="DR255" s="268"/>
      <c r="DS255" s="430" t="e">
        <v>#N/A</v>
      </c>
      <c r="DT255" s="431"/>
      <c r="DU255" s="428" t="str">
        <f ca="1">IF(DR$16=0,"",IF(AND(OFFSET(DR255,0,1)="Y",DS$16="Yes"),1,IF(OFFSET(DR255,0,1)="N",1,0)))</f>
        <v/>
      </c>
      <c r="DW255" s="268"/>
      <c r="DX255" s="430" t="e">
        <v>#N/A</v>
      </c>
      <c r="DY255" s="431"/>
      <c r="DZ255" s="428" t="str">
        <f ca="1">IF(DW$16=0,"",IF(AND(OFFSET(DW255,0,1)="Y",DX$16="Yes"),1,IF(OFFSET(DW255,0,1)="N",1,0)))</f>
        <v/>
      </c>
      <c r="EB255" s="268"/>
      <c r="EC255" s="430" t="e">
        <v>#N/A</v>
      </c>
      <c r="ED255" s="431"/>
      <c r="EE255" s="428" t="str">
        <f ca="1">IF(EB$16=0,"",IF(AND(OFFSET(EB255,0,1)="Y",EC$16="Yes"),1,IF(OFFSET(EB255,0,1)="N",1,0)))</f>
        <v/>
      </c>
      <c r="EG255" s="268"/>
      <c r="EH255" s="430" t="e">
        <v>#N/A</v>
      </c>
      <c r="EI255" s="431"/>
      <c r="EJ255" s="428" t="str">
        <f ca="1">IF(EG$16=0,"",IF(AND(OFFSET(EG255,0,1)="Y",EH$16="Yes"),1,IF(OFFSET(EG255,0,1)="N",1,0)))</f>
        <v/>
      </c>
      <c r="EL255" s="268"/>
      <c r="EM255" s="430" t="e">
        <v>#N/A</v>
      </c>
      <c r="EN255" s="431"/>
      <c r="EO255" s="428" t="str">
        <f ca="1">IF(EL$16=0,"",IF(AND(OFFSET(EL255,0,1)="Y",EM$16="Yes"),1,IF(OFFSET(EL255,0,1)="N",1,0)))</f>
        <v/>
      </c>
      <c r="EP255" s="271"/>
      <c r="EQ255" s="516" t="str">
        <f ca="1">BP255</f>
        <v/>
      </c>
      <c r="ER255" s="516" t="str">
        <f t="shared" ref="ER255" ca="1" si="828">CL255</f>
        <v/>
      </c>
      <c r="ES255" s="516" t="str">
        <f t="shared" ref="ES255" ca="1" si="829">CT255</f>
        <v/>
      </c>
      <c r="ET255" s="516" t="str">
        <f t="shared" ref="ET255" si="830">DF255</f>
        <v/>
      </c>
      <c r="EU255" s="516" t="str">
        <f t="shared" ref="EU255" ca="1" si="831">DK255</f>
        <v/>
      </c>
      <c r="EV255" s="516" t="str">
        <f t="shared" ref="EV255" ca="1" si="832">DP255</f>
        <v/>
      </c>
      <c r="EW255" s="516" t="str">
        <f t="shared" ref="EW255" ca="1" si="833">DU255</f>
        <v/>
      </c>
      <c r="EX255" s="516" t="str">
        <f t="shared" ref="EX255" ca="1" si="834">DZ255</f>
        <v/>
      </c>
      <c r="EY255" s="516" t="str">
        <f t="shared" ref="EY255" ca="1" si="835">EE255</f>
        <v/>
      </c>
      <c r="EZ255" s="516" t="str">
        <f t="shared" ref="EZ255" ca="1" si="836">EJ255</f>
        <v/>
      </c>
      <c r="FA255" s="516" t="str">
        <f t="shared" ref="FA255" ca="1" si="837">EO255</f>
        <v/>
      </c>
      <c r="FC255" s="516">
        <f t="shared" ref="FC255" ca="1" si="838">COUNTA(EQ255:FA255)-COUNTBLANK(EQ255:FA255)</f>
        <v>0</v>
      </c>
      <c r="FD255" s="280">
        <f t="shared" ref="FD255" ca="1" si="839">SUM(EQ255:FA255)</f>
        <v>0</v>
      </c>
      <c r="FE255" s="280" t="str">
        <f t="shared" ref="FE255" ca="1" si="840">IF(AND(FC255=FD255,FD255&gt;0),"Show","Hide")</f>
        <v>Hide</v>
      </c>
      <c r="FF255" s="322"/>
      <c r="FG255" s="323"/>
      <c r="FH255" s="323"/>
      <c r="FI255" s="323"/>
      <c r="FJ255" s="323"/>
      <c r="FK255" s="323"/>
      <c r="FL255" s="323"/>
    </row>
    <row r="256" spans="1:168" ht="6" customHeight="1" x14ac:dyDescent="0.25">
      <c r="A256" s="326" t="s">
        <v>546</v>
      </c>
      <c r="C256" s="412"/>
      <c r="D256" s="413"/>
      <c r="E256" s="414"/>
      <c r="F256" s="432"/>
      <c r="G256" s="433"/>
      <c r="H256" s="434"/>
      <c r="I256" s="335"/>
      <c r="J256" s="416"/>
      <c r="K256" s="335"/>
      <c r="L256" s="417"/>
      <c r="M256" s="417"/>
      <c r="N256" s="417"/>
      <c r="O256" s="417"/>
      <c r="Q256" s="320"/>
      <c r="AE256" s="368"/>
      <c r="AF256" s="369"/>
      <c r="AG256" s="370" t="b">
        <f>AG255</f>
        <v>1</v>
      </c>
      <c r="AH256" s="370"/>
      <c r="AI256" s="395"/>
      <c r="AJ256" s="396"/>
      <c r="AK256" s="396"/>
      <c r="AL256" s="397"/>
      <c r="AM256" s="320"/>
      <c r="AN256" s="320"/>
      <c r="AO256" s="320"/>
      <c r="AP256" s="320"/>
      <c r="AQ256" s="320"/>
      <c r="AR256" s="320"/>
      <c r="AS256" s="320"/>
      <c r="AT256" s="398" t="str">
        <f t="shared" si="671"/>
        <v/>
      </c>
      <c r="AU256" s="319" t="str">
        <f t="shared" si="670"/>
        <v/>
      </c>
      <c r="AV256" s="399"/>
      <c r="AW256" s="398" t="str">
        <f ca="1">AW255</f>
        <v/>
      </c>
      <c r="AX256" s="399"/>
      <c r="AY256" s="398" t="str">
        <f ca="1">AY255</f>
        <v/>
      </c>
      <c r="AZ256" s="399"/>
      <c r="BA256" s="398" t="str">
        <f ca="1">BA255</f>
        <v/>
      </c>
      <c r="BB256" s="399"/>
      <c r="BC256" s="398" t="str">
        <f ca="1">BC255</f>
        <v/>
      </c>
      <c r="BD256" s="399"/>
      <c r="BE256" s="398" t="str">
        <f ca="1">BE255</f>
        <v/>
      </c>
      <c r="BF256" s="399"/>
      <c r="BG256" s="398" t="str">
        <f ca="1">BG255</f>
        <v/>
      </c>
      <c r="BH256" s="320"/>
      <c r="FE256" s="341" t="str">
        <f ca="1">FE255</f>
        <v>Hide</v>
      </c>
      <c r="FF256" s="322"/>
      <c r="FG256" s="323"/>
      <c r="FH256" s="323"/>
      <c r="FI256" s="323"/>
      <c r="FJ256" s="323"/>
      <c r="FK256" s="323"/>
      <c r="FL256" s="323"/>
    </row>
    <row r="257" spans="1:168" ht="6" customHeight="1" x14ac:dyDescent="0.25">
      <c r="A257" s="326" t="s">
        <v>546</v>
      </c>
      <c r="C257" s="389"/>
      <c r="D257" s="325"/>
      <c r="E257" s="390"/>
      <c r="F257" s="391"/>
      <c r="G257" s="391"/>
      <c r="H257" s="391"/>
      <c r="I257" s="391"/>
      <c r="J257" s="392"/>
      <c r="K257" s="340"/>
      <c r="L257" s="393"/>
      <c r="M257" s="393"/>
      <c r="N257" s="393"/>
      <c r="O257" s="393"/>
      <c r="Q257" s="320"/>
      <c r="AE257" s="368"/>
      <c r="AF257" s="369"/>
      <c r="AG257" s="394" t="b">
        <f>AG258</f>
        <v>1</v>
      </c>
      <c r="AH257" s="394"/>
      <c r="AI257" s="395"/>
      <c r="AJ257" s="396"/>
      <c r="AK257" s="396"/>
      <c r="AL257" s="397"/>
      <c r="AM257" s="320"/>
      <c r="AN257" s="320"/>
      <c r="AO257" s="320"/>
      <c r="AP257" s="320"/>
      <c r="AQ257" s="320"/>
      <c r="AR257" s="320"/>
      <c r="AS257" s="320"/>
      <c r="AT257" s="398" t="str">
        <f t="shared" si="671"/>
        <v/>
      </c>
      <c r="AU257" s="319" t="str">
        <f t="shared" si="670"/>
        <v/>
      </c>
      <c r="AV257" s="399"/>
      <c r="AW257" s="398" t="str">
        <f>AW258</f>
        <v/>
      </c>
      <c r="AX257" s="399"/>
      <c r="AY257" s="398" t="str">
        <f>AY258</f>
        <v/>
      </c>
      <c r="AZ257" s="399"/>
      <c r="BA257" s="398" t="str">
        <f>BA258</f>
        <v/>
      </c>
      <c r="BB257" s="399"/>
      <c r="BC257" s="398" t="str">
        <f>BC258</f>
        <v/>
      </c>
      <c r="BD257" s="399"/>
      <c r="BE257" s="398" t="str">
        <f>BE258</f>
        <v/>
      </c>
      <c r="BF257" s="399"/>
      <c r="BG257" s="398" t="str">
        <f>BG258</f>
        <v/>
      </c>
      <c r="BH257" s="320"/>
      <c r="BI257" s="323"/>
      <c r="BJ257" s="323"/>
      <c r="BK257" s="323"/>
      <c r="BL257" s="323"/>
      <c r="BM257" s="323"/>
      <c r="BN257" s="323"/>
      <c r="BO257" s="323"/>
      <c r="BP257" s="323"/>
      <c r="BQ257" s="323"/>
      <c r="BR257" s="323"/>
      <c r="BS257" s="323"/>
      <c r="BT257" s="323"/>
      <c r="BU257" s="323"/>
      <c r="BV257" s="323"/>
      <c r="BW257" s="323"/>
      <c r="BX257" s="323"/>
      <c r="BY257" s="323"/>
      <c r="BZ257" s="323"/>
      <c r="CA257" s="323"/>
      <c r="CB257" s="323"/>
      <c r="CC257" s="323"/>
      <c r="CD257" s="323"/>
      <c r="CE257" s="323"/>
      <c r="CF257" s="323"/>
      <c r="CG257" s="323"/>
      <c r="CH257" s="323"/>
      <c r="CI257" s="323"/>
      <c r="CJ257" s="323"/>
      <c r="CK257" s="323"/>
      <c r="CL257" s="323"/>
      <c r="CM257" s="323"/>
      <c r="CN257" s="323"/>
      <c r="CO257" s="323"/>
      <c r="CP257" s="323"/>
      <c r="CQ257" s="323"/>
      <c r="CR257" s="323"/>
      <c r="CS257" s="323"/>
      <c r="CT257" s="323"/>
      <c r="CU257" s="323"/>
      <c r="CV257" s="323"/>
      <c r="CW257" s="323"/>
      <c r="CX257" s="323"/>
      <c r="CY257" s="323"/>
      <c r="CZ257" s="323"/>
      <c r="DA257" s="323"/>
      <c r="DB257" s="323"/>
      <c r="DC257" s="323"/>
      <c r="DD257" s="323"/>
      <c r="DE257" s="323"/>
      <c r="DF257" s="323"/>
      <c r="DG257" s="323"/>
      <c r="DH257" s="323"/>
      <c r="DI257" s="323"/>
      <c r="DJ257" s="323"/>
      <c r="DK257" s="323"/>
      <c r="DL257" s="323"/>
      <c r="DM257" s="323"/>
      <c r="DN257" s="323"/>
      <c r="DO257" s="323"/>
      <c r="DP257" s="323"/>
      <c r="DQ257" s="323"/>
      <c r="DR257" s="323"/>
      <c r="DS257" s="323"/>
      <c r="DT257" s="323"/>
      <c r="DU257" s="323"/>
      <c r="DV257" s="323"/>
      <c r="DW257" s="323"/>
      <c r="DX257" s="323"/>
      <c r="DY257" s="323"/>
      <c r="DZ257" s="323"/>
      <c r="EA257" s="323"/>
      <c r="EB257" s="323"/>
      <c r="EC257" s="323"/>
      <c r="ED257" s="323"/>
      <c r="EE257" s="323"/>
      <c r="EF257" s="323"/>
      <c r="EG257" s="323"/>
      <c r="EH257" s="323"/>
      <c r="EI257" s="323"/>
      <c r="EJ257" s="323"/>
      <c r="EK257" s="323"/>
      <c r="EL257" s="323"/>
      <c r="EM257" s="323"/>
      <c r="EN257" s="323"/>
      <c r="EO257" s="323"/>
      <c r="EP257" s="323"/>
      <c r="EQ257" s="323"/>
      <c r="ER257" s="323"/>
      <c r="ES257" s="323"/>
      <c r="ET257" s="323"/>
      <c r="EU257" s="323"/>
      <c r="EV257" s="323"/>
      <c r="EW257" s="323"/>
      <c r="EX257" s="323"/>
      <c r="EY257" s="323"/>
      <c r="EZ257" s="323"/>
      <c r="FA257" s="323"/>
      <c r="FB257" s="323"/>
      <c r="FC257" s="323"/>
      <c r="FD257" s="323"/>
      <c r="FE257" s="323"/>
      <c r="FF257" s="322"/>
      <c r="FG257" s="323"/>
      <c r="FH257" s="323"/>
      <c r="FI257" s="323"/>
      <c r="FJ257" s="323"/>
      <c r="FK257" s="323"/>
      <c r="FL257" s="323"/>
    </row>
    <row r="258" spans="1:168" ht="15" x14ac:dyDescent="0.25">
      <c r="A258" s="326" t="s">
        <v>546</v>
      </c>
      <c r="C258" s="400" t="s">
        <v>558</v>
      </c>
      <c r="D258" s="401" t="s">
        <v>932</v>
      </c>
      <c r="E258" s="402"/>
      <c r="F258" s="403"/>
      <c r="G258" s="403"/>
      <c r="H258" s="403"/>
      <c r="I258" s="403"/>
      <c r="J258" s="404"/>
      <c r="K258" s="340"/>
      <c r="L258" s="405"/>
      <c r="M258" s="405"/>
      <c r="N258" s="405"/>
      <c r="O258" s="405"/>
      <c r="Q258" s="320"/>
      <c r="R258" s="406"/>
      <c r="S258" s="406"/>
      <c r="T258" s="406"/>
      <c r="U258" s="406"/>
      <c r="AE258" s="368" t="b">
        <f>IF(F258=CHAR(80),TRUE,FALSE)</f>
        <v>0</v>
      </c>
      <c r="AF258" s="369" t="b">
        <f>IF(H258=CHAR(80),TRUE,FALSE)</f>
        <v>0</v>
      </c>
      <c r="AG258" s="370" t="b">
        <f>IF(OR(C258=CHAR(80),C258="."),TRUE,FALSE)</f>
        <v>1</v>
      </c>
      <c r="AH258" s="407">
        <v>3</v>
      </c>
      <c r="AI258" s="408" t="s">
        <v>711</v>
      </c>
      <c r="AJ258" s="409" t="b">
        <v>1</v>
      </c>
      <c r="AK258" s="409" t="b">
        <v>1</v>
      </c>
      <c r="AL258" s="410"/>
      <c r="AM258" s="320"/>
      <c r="AN258" s="320"/>
      <c r="AO258" s="320"/>
      <c r="AP258" s="320"/>
      <c r="AQ258" s="320"/>
      <c r="AR258" s="320"/>
      <c r="AS258" s="320"/>
      <c r="AT258" s="398" t="str">
        <f t="shared" si="671"/>
        <v/>
      </c>
      <c r="AU258" s="319" t="str">
        <f t="shared" si="670"/>
        <v>VALUE AWARENESS</v>
      </c>
      <c r="AV258" s="411"/>
      <c r="AW258" s="398" t="str">
        <f>IF(OR(AND(Setup_Flag=1,AV258="",$C258=""),AND(Setup_Flag=1,AV258="Y",$C258="",All_Filters="Yes",$FE258="Hide")),FALSE,"")</f>
        <v/>
      </c>
      <c r="AX258" s="411"/>
      <c r="AY258" s="398" t="str">
        <f>IF(OR(AND(MR2_Flag=1,AX258="",$C258=""),AND(MR2_Flag=1,AX258="Y",$C258="",All_Filters="Yes",$FE258="Hide")),FALSE,"")</f>
        <v/>
      </c>
      <c r="AZ258" s="411"/>
      <c r="BA258" s="398" t="str">
        <f>IF(OR(AND(DP_Flag=1,AZ258="",$C258=""),AND(DP_Flag=1,AZ258="Y",$C258="",All_Filters="Yes",$FE258="Hide")),FALSE,"")</f>
        <v/>
      </c>
      <c r="BB258" s="411"/>
      <c r="BC258" s="398" t="str">
        <f>IF(OR(AND(SS_Flag=1,BB258="",$C258=""),AND(SS_Flag=1,BB258="Y",$C258="",All_Filters="Yes",$FE258="Hide")),FALSE,"")</f>
        <v/>
      </c>
      <c r="BD258" s="411"/>
      <c r="BE258" s="398" t="str">
        <f>IF(OR(AND(SP_Flag=1,BD258="",$C258=""),AND(SP_Flag=1,BD258="Y",$C258="",All_Filters="Yes",$FE258="Hide")),FALSE,"")</f>
        <v/>
      </c>
      <c r="BF258" s="411"/>
      <c r="BG258" s="398" t="str">
        <f>IF(OR(AND(FM_Flag=1,BF258="",$C258=""),AND(FM_Flag=1,BF258="Y",$C258="",All_Filters="Yes",$FE258="Hide")),FALSE,"")</f>
        <v/>
      </c>
      <c r="BH258" s="320"/>
      <c r="BI258" s="323"/>
      <c r="BJ258" s="323"/>
      <c r="BK258" s="323"/>
      <c r="BL258" s="323"/>
      <c r="BM258" s="323"/>
      <c r="BN258" s="323"/>
      <c r="BO258" s="323"/>
      <c r="BP258" s="323"/>
      <c r="BQ258" s="323"/>
      <c r="BR258" s="323"/>
      <c r="BS258" s="323"/>
      <c r="BT258" s="323"/>
      <c r="BU258" s="323"/>
      <c r="BV258" s="323"/>
      <c r="BW258" s="323"/>
      <c r="BX258" s="323"/>
      <c r="BY258" s="323"/>
      <c r="BZ258" s="323"/>
      <c r="CA258" s="323"/>
      <c r="CB258" s="323"/>
      <c r="CC258" s="323"/>
      <c r="CD258" s="323"/>
      <c r="CE258" s="323"/>
      <c r="CF258" s="323"/>
      <c r="CG258" s="323"/>
      <c r="CH258" s="323"/>
      <c r="CI258" s="323"/>
      <c r="CJ258" s="323"/>
      <c r="CK258" s="323"/>
      <c r="CL258" s="323"/>
      <c r="CM258" s="323"/>
      <c r="CN258" s="323"/>
      <c r="CO258" s="323"/>
      <c r="CP258" s="323"/>
      <c r="CQ258" s="323"/>
      <c r="CR258" s="323"/>
      <c r="CS258" s="323"/>
      <c r="CT258" s="323"/>
      <c r="CU258" s="323"/>
      <c r="CV258" s="323"/>
      <c r="CW258" s="323"/>
      <c r="CX258" s="323"/>
      <c r="CY258" s="323"/>
      <c r="CZ258" s="323"/>
      <c r="DA258" s="323"/>
      <c r="DB258" s="323"/>
      <c r="DC258" s="323"/>
      <c r="DD258" s="323"/>
      <c r="DE258" s="323"/>
      <c r="DF258" s="323"/>
      <c r="DG258" s="323"/>
      <c r="DH258" s="323"/>
      <c r="DI258" s="323"/>
      <c r="DJ258" s="323"/>
      <c r="DK258" s="323"/>
      <c r="DL258" s="323"/>
      <c r="DM258" s="323"/>
      <c r="DN258" s="323"/>
      <c r="DO258" s="323"/>
      <c r="DP258" s="323"/>
      <c r="DQ258" s="323"/>
      <c r="DR258" s="323"/>
      <c r="DS258" s="323"/>
      <c r="DT258" s="323"/>
      <c r="DU258" s="323"/>
      <c r="DV258" s="323"/>
      <c r="DW258" s="323"/>
      <c r="DX258" s="323"/>
      <c r="DY258" s="323"/>
      <c r="DZ258" s="323"/>
      <c r="EA258" s="323"/>
      <c r="EB258" s="323"/>
      <c r="EC258" s="323"/>
      <c r="ED258" s="323"/>
      <c r="EE258" s="323"/>
      <c r="EF258" s="323"/>
      <c r="EG258" s="323"/>
      <c r="EH258" s="323"/>
      <c r="EI258" s="323"/>
      <c r="EJ258" s="323"/>
      <c r="EK258" s="323"/>
      <c r="EL258" s="323"/>
      <c r="EM258" s="323"/>
      <c r="EN258" s="323"/>
      <c r="EO258" s="323"/>
      <c r="EP258" s="323"/>
      <c r="EQ258" s="323"/>
      <c r="ER258" s="323"/>
      <c r="ES258" s="323"/>
      <c r="ET258" s="323"/>
      <c r="EU258" s="323"/>
      <c r="EV258" s="323"/>
      <c r="EW258" s="323"/>
      <c r="EX258" s="323"/>
      <c r="EY258" s="323"/>
      <c r="EZ258" s="323"/>
      <c r="FA258" s="323"/>
      <c r="FB258" s="323"/>
      <c r="FC258" s="323"/>
      <c r="FD258" s="323"/>
      <c r="FE258" s="323"/>
      <c r="FF258" s="322"/>
      <c r="FG258" s="323"/>
      <c r="FH258" s="323"/>
      <c r="FI258" s="323"/>
      <c r="FJ258" s="323"/>
      <c r="FK258" s="323"/>
      <c r="FL258" s="323"/>
    </row>
    <row r="259" spans="1:168" ht="6" customHeight="1" x14ac:dyDescent="0.25">
      <c r="A259" s="326" t="s">
        <v>546</v>
      </c>
      <c r="C259" s="412"/>
      <c r="D259" s="413"/>
      <c r="E259" s="414"/>
      <c r="F259" s="415"/>
      <c r="G259" s="415"/>
      <c r="H259" s="415"/>
      <c r="I259" s="415"/>
      <c r="J259" s="416"/>
      <c r="K259" s="335"/>
      <c r="L259" s="417"/>
      <c r="M259" s="417"/>
      <c r="N259" s="417"/>
      <c r="O259" s="417"/>
      <c r="Q259" s="320"/>
      <c r="AE259" s="368"/>
      <c r="AF259" s="369"/>
      <c r="AG259" s="370" t="b">
        <f>AG258</f>
        <v>1</v>
      </c>
      <c r="AH259" s="370"/>
      <c r="AI259" s="395"/>
      <c r="AJ259" s="396"/>
      <c r="AK259" s="396"/>
      <c r="AL259" s="397"/>
      <c r="AM259" s="320"/>
      <c r="AN259" s="320"/>
      <c r="AO259" s="320"/>
      <c r="AP259" s="320"/>
      <c r="AQ259" s="320"/>
      <c r="AR259" s="320"/>
      <c r="AS259" s="320"/>
      <c r="AT259" s="398" t="str">
        <f t="shared" si="671"/>
        <v/>
      </c>
      <c r="AU259" s="319" t="str">
        <f t="shared" si="670"/>
        <v/>
      </c>
      <c r="AV259" s="399"/>
      <c r="AW259" s="398" t="str">
        <f>AW258</f>
        <v/>
      </c>
      <c r="AX259" s="399"/>
      <c r="AY259" s="398" t="str">
        <f>AY258</f>
        <v/>
      </c>
      <c r="AZ259" s="399"/>
      <c r="BA259" s="398" t="str">
        <f>BA258</f>
        <v/>
      </c>
      <c r="BB259" s="399"/>
      <c r="BC259" s="398" t="str">
        <f>BC258</f>
        <v/>
      </c>
      <c r="BD259" s="399"/>
      <c r="BE259" s="398" t="str">
        <f>BE258</f>
        <v/>
      </c>
      <c r="BF259" s="399"/>
      <c r="BG259" s="398" t="str">
        <f>BG258</f>
        <v/>
      </c>
      <c r="BH259" s="320"/>
      <c r="BI259" s="323"/>
      <c r="BJ259" s="323"/>
      <c r="BK259" s="323"/>
      <c r="BL259" s="323"/>
      <c r="BM259" s="323"/>
      <c r="BN259" s="323"/>
      <c r="BO259" s="323"/>
      <c r="BP259" s="323"/>
      <c r="BQ259" s="323"/>
      <c r="BR259" s="323"/>
      <c r="BS259" s="323"/>
      <c r="BT259" s="323"/>
      <c r="BU259" s="323"/>
      <c r="BV259" s="323"/>
      <c r="BW259" s="323"/>
      <c r="BX259" s="323"/>
      <c r="BY259" s="323"/>
      <c r="BZ259" s="323"/>
      <c r="CA259" s="323"/>
      <c r="CB259" s="323"/>
      <c r="CC259" s="323"/>
      <c r="CD259" s="323"/>
      <c r="CE259" s="323"/>
      <c r="CF259" s="323"/>
      <c r="CG259" s="323"/>
      <c r="CH259" s="323"/>
      <c r="CI259" s="323"/>
      <c r="CJ259" s="323"/>
      <c r="CK259" s="323"/>
      <c r="CL259" s="323"/>
      <c r="CM259" s="323"/>
      <c r="CN259" s="323"/>
      <c r="CO259" s="323"/>
      <c r="CP259" s="323"/>
      <c r="CQ259" s="323"/>
      <c r="CR259" s="323"/>
      <c r="CS259" s="323"/>
      <c r="CT259" s="323"/>
      <c r="CU259" s="323"/>
      <c r="CV259" s="323"/>
      <c r="CW259" s="323"/>
      <c r="CX259" s="323"/>
      <c r="CY259" s="323"/>
      <c r="CZ259" s="323"/>
      <c r="DA259" s="323"/>
      <c r="DB259" s="323"/>
      <c r="DC259" s="323"/>
      <c r="DD259" s="323"/>
      <c r="DE259" s="323"/>
      <c r="DF259" s="323"/>
      <c r="DG259" s="323"/>
      <c r="DH259" s="323"/>
      <c r="DI259" s="323"/>
      <c r="DJ259" s="323"/>
      <c r="DK259" s="323"/>
      <c r="DL259" s="323"/>
      <c r="DM259" s="323"/>
      <c r="DN259" s="323"/>
      <c r="DO259" s="323"/>
      <c r="DP259" s="323"/>
      <c r="DQ259" s="323"/>
      <c r="DR259" s="323"/>
      <c r="DS259" s="323"/>
      <c r="DT259" s="323"/>
      <c r="DU259" s="323"/>
      <c r="DV259" s="323"/>
      <c r="DW259" s="323"/>
      <c r="DX259" s="323"/>
      <c r="DY259" s="323"/>
      <c r="DZ259" s="323"/>
      <c r="EA259" s="323"/>
      <c r="EB259" s="323"/>
      <c r="EC259" s="323"/>
      <c r="ED259" s="323"/>
      <c r="EE259" s="323"/>
      <c r="EF259" s="323"/>
      <c r="EG259" s="323"/>
      <c r="EH259" s="323"/>
      <c r="EI259" s="323"/>
      <c r="EJ259" s="323"/>
      <c r="EK259" s="323"/>
      <c r="EL259" s="323"/>
      <c r="EM259" s="323"/>
      <c r="EN259" s="323"/>
      <c r="EO259" s="323"/>
      <c r="EP259" s="323"/>
      <c r="EQ259" s="323"/>
      <c r="ER259" s="323"/>
      <c r="ES259" s="323"/>
      <c r="ET259" s="323"/>
      <c r="EU259" s="323"/>
      <c r="EV259" s="323"/>
      <c r="EW259" s="323"/>
      <c r="EX259" s="323"/>
      <c r="EY259" s="323"/>
      <c r="EZ259" s="323"/>
      <c r="FA259" s="323"/>
      <c r="FB259" s="323"/>
      <c r="FC259" s="323"/>
      <c r="FD259" s="323"/>
      <c r="FE259" s="323"/>
      <c r="FF259" s="322"/>
      <c r="FG259" s="323"/>
      <c r="FH259" s="323"/>
      <c r="FI259" s="323"/>
      <c r="FJ259" s="323"/>
      <c r="FK259" s="323"/>
      <c r="FL259" s="323"/>
    </row>
    <row r="260" spans="1:168" ht="6" customHeight="1" x14ac:dyDescent="0.25">
      <c r="A260" s="326" t="s">
        <v>546</v>
      </c>
      <c r="C260" s="389"/>
      <c r="D260" s="325"/>
      <c r="E260" s="390"/>
      <c r="F260" s="362"/>
      <c r="G260" s="418"/>
      <c r="H260" s="419"/>
      <c r="I260" s="340"/>
      <c r="J260" s="392"/>
      <c r="K260" s="340"/>
      <c r="L260" s="393"/>
      <c r="M260" s="393"/>
      <c r="N260" s="393"/>
      <c r="O260" s="393"/>
      <c r="Q260" s="320"/>
      <c r="AE260" s="368"/>
      <c r="AF260" s="369"/>
      <c r="AG260" s="394" t="b">
        <f>AG261</f>
        <v>1</v>
      </c>
      <c r="AH260" s="394"/>
      <c r="AI260" s="395"/>
      <c r="AJ260" s="396"/>
      <c r="AK260" s="396"/>
      <c r="AL260" s="397"/>
      <c r="AM260" s="320"/>
      <c r="AN260" s="320"/>
      <c r="AO260" s="320"/>
      <c r="AP260" s="320"/>
      <c r="AQ260" s="320"/>
      <c r="AR260" s="320"/>
      <c r="AS260" s="320"/>
      <c r="AT260" s="398" t="str">
        <f t="shared" si="671"/>
        <v/>
      </c>
      <c r="AU260" s="319" t="str">
        <f t="shared" si="670"/>
        <v/>
      </c>
      <c r="AV260" s="399"/>
      <c r="AW260" s="398" t="str">
        <f ca="1">AW261</f>
        <v/>
      </c>
      <c r="AX260" s="399"/>
      <c r="AY260" s="398" t="str">
        <f ca="1">AY261</f>
        <v/>
      </c>
      <c r="AZ260" s="399"/>
      <c r="BA260" s="398" t="str">
        <f ca="1">BA261</f>
        <v/>
      </c>
      <c r="BB260" s="399"/>
      <c r="BC260" s="398" t="str">
        <f ca="1">BC261</f>
        <v/>
      </c>
      <c r="BD260" s="399"/>
      <c r="BE260" s="398" t="str">
        <f ca="1">BE261</f>
        <v/>
      </c>
      <c r="BF260" s="399"/>
      <c r="BG260" s="398" t="str">
        <f ca="1">BG261</f>
        <v/>
      </c>
      <c r="BH260" s="320"/>
      <c r="FE260" s="341" t="str">
        <f ca="1">FE261</f>
        <v>Hide</v>
      </c>
      <c r="FF260" s="322"/>
      <c r="FG260" s="323"/>
      <c r="FH260" s="323"/>
      <c r="FI260" s="323"/>
      <c r="FJ260" s="323"/>
      <c r="FK260" s="323"/>
      <c r="FL260" s="323"/>
    </row>
    <row r="261" spans="1:168" ht="26.4" x14ac:dyDescent="0.25">
      <c r="A261" s="326" t="s">
        <v>546</v>
      </c>
      <c r="C261" s="400" t="s">
        <v>558</v>
      </c>
      <c r="D261" s="420" t="str">
        <f>"6." &amp; AI261</f>
        <v>6.60</v>
      </c>
      <c r="E261" s="402" t="s">
        <v>933</v>
      </c>
      <c r="F261" s="422"/>
      <c r="G261" s="423" t="s">
        <v>203</v>
      </c>
      <c r="H261" s="424"/>
      <c r="I261" s="425" t="s">
        <v>216</v>
      </c>
      <c r="J261" s="426"/>
      <c r="K261" s="340"/>
      <c r="L261" s="405"/>
      <c r="M261" s="405"/>
      <c r="N261" s="405"/>
      <c r="O261" s="405"/>
      <c r="Q261" s="320"/>
      <c r="R261" s="406"/>
      <c r="S261" s="406"/>
      <c r="T261" s="406"/>
      <c r="U261" s="406"/>
      <c r="AE261" s="368" t="b">
        <f>IF(F261=CHAR(80),TRUE,FALSE)</f>
        <v>0</v>
      </c>
      <c r="AF261" s="369" t="b">
        <f>IF(H261=CHAR(80),TRUE,FALSE)</f>
        <v>0</v>
      </c>
      <c r="AG261" s="370" t="b">
        <f>IF(OR(C261=CHAR(80),C261="."),TRUE,FALSE)</f>
        <v>1</v>
      </c>
      <c r="AH261" s="407">
        <v>0</v>
      </c>
      <c r="AI261" s="408">
        <v>60</v>
      </c>
      <c r="AJ261" s="409"/>
      <c r="AK261" s="409" t="b">
        <v>1</v>
      </c>
      <c r="AL261" s="410"/>
      <c r="AM261" s="320"/>
      <c r="AN261" s="320"/>
      <c r="AO261" s="320"/>
      <c r="AP261" s="320"/>
      <c r="AQ261" s="320"/>
      <c r="AR261" s="320"/>
      <c r="AS261" s="320"/>
      <c r="AT261" s="398" t="str">
        <f t="shared" si="671"/>
        <v/>
      </c>
      <c r="AU261" s="319" t="str">
        <f t="shared" si="670"/>
        <v>6.60</v>
      </c>
      <c r="AV261" s="411"/>
      <c r="AW261" s="398" t="str">
        <f ca="1">IF(OR(AND(Setup_Flag=1,AV261="",$C261=""),AND(Setup_Flag=1,AV261="Y",$C261="",All_Filters="Yes",$FE261="Hide")),FALSE,"")</f>
        <v/>
      </c>
      <c r="AX261" s="411"/>
      <c r="AY261" s="398" t="str">
        <f ca="1">IF(OR(AND(MR2_Flag=1,AX261="",$C261=""),AND(MR2_Flag=1,AX261="Y",$C261="",All_Filters="Yes",$FE261="Hide")),FALSE,"")</f>
        <v/>
      </c>
      <c r="AZ261" s="411"/>
      <c r="BA261" s="398" t="str">
        <f ca="1">IF(OR(AND(DP_Flag=1,AZ261="",$C261=""),AND(DP_Flag=1,AZ261="Y",$C261="",All_Filters="Yes",$FE261="Hide")),FALSE,"")</f>
        <v/>
      </c>
      <c r="BB261" s="411"/>
      <c r="BC261" s="398" t="str">
        <f ca="1">IF(OR(AND(SS_Flag=1,BB261="",$C261=""),AND(SS_Flag=1,BB261="Y",$C261="",All_Filters="Yes",$FE261="Hide")),FALSE,"")</f>
        <v/>
      </c>
      <c r="BD261" s="411"/>
      <c r="BE261" s="398" t="str">
        <f ca="1">IF(OR(AND(SP_Flag=1,BD261="",$C261=""),AND(SP_Flag=1,BD261="Y",$C261="",All_Filters="Yes",$FE261="Hide")),FALSE,"")</f>
        <v/>
      </c>
      <c r="BF261" s="411"/>
      <c r="BG261" s="398" t="str">
        <f ca="1">IF(OR(AND(FM_Flag=1,BF261="",$C261=""),AND(FM_Flag=1,BF261="Y",$C261="",All_Filters="Yes",$FE261="Hide")),FALSE,"")</f>
        <v/>
      </c>
      <c r="BH261" s="320"/>
      <c r="BI261" s="268"/>
      <c r="BJ261" s="427" t="s">
        <v>675</v>
      </c>
      <c r="BK261" s="427" t="s">
        <v>675</v>
      </c>
      <c r="BL261" s="427" t="s">
        <v>675</v>
      </c>
      <c r="BM261" s="427" t="s">
        <v>675</v>
      </c>
      <c r="BN261" s="427" t="s">
        <v>675</v>
      </c>
      <c r="BO261" s="427" t="s">
        <v>675</v>
      </c>
      <c r="BP261" s="428" t="str">
        <f ca="1">IF(OR(BI$16=0,BR$16&lt;&gt;0),"",IF(OFFSET(BI261,0,BI$16)="Y",1,IF(OFFSET(BI261,0,BI$16)="N",0,"")))</f>
        <v/>
      </c>
      <c r="BQ261" s="337"/>
      <c r="BR261" s="268"/>
      <c r="BS261" s="429" t="e">
        <v>#N/A</v>
      </c>
      <c r="BT261" s="429" t="e">
        <v>#N/A</v>
      </c>
      <c r="BU261" s="429" t="e">
        <v>#N/A</v>
      </c>
      <c r="BV261" s="429" t="e">
        <v>#N/A</v>
      </c>
      <c r="BW261" s="429" t="e">
        <v>#N/A</v>
      </c>
      <c r="BX261" s="429" t="e">
        <v>#N/A</v>
      </c>
      <c r="BY261" s="429" t="e">
        <v>#N/A</v>
      </c>
      <c r="BZ261" s="429" t="e">
        <v>#N/A</v>
      </c>
      <c r="CA261" s="429" t="e">
        <v>#N/A</v>
      </c>
      <c r="CB261" s="429" t="e">
        <v>#N/A</v>
      </c>
      <c r="CC261" s="429" t="e">
        <v>#N/A</v>
      </c>
      <c r="CD261" s="429" t="e">
        <v>#N/A</v>
      </c>
      <c r="CE261" s="429" t="e">
        <v>#N/A</v>
      </c>
      <c r="CF261" s="429" t="e">
        <v>#N/A</v>
      </c>
      <c r="CG261" s="429" t="e">
        <v>#N/A</v>
      </c>
      <c r="CH261" s="429" t="e">
        <v>#N/A</v>
      </c>
      <c r="CI261" s="429" t="e">
        <v>#N/A</v>
      </c>
      <c r="CJ261" s="429" t="e">
        <v>#N/A</v>
      </c>
      <c r="CK261" s="429" t="e">
        <v>#N/A</v>
      </c>
      <c r="CL261" s="428" t="str">
        <f ca="1">IF(BR$16=0,"",IF(OFFSET(BR261,0,BR$16)="Y",1,IF(OFFSET(BR261,0,BR$16)="N",0,"")))</f>
        <v/>
      </c>
      <c r="CM261" s="337"/>
      <c r="CN261" s="268"/>
      <c r="CO261" s="429" t="e">
        <v>#N/A</v>
      </c>
      <c r="CP261" s="429" t="e">
        <v>#N/A</v>
      </c>
      <c r="CQ261" s="429" t="e">
        <v>#N/A</v>
      </c>
      <c r="CR261" s="429" t="e">
        <v>#N/A</v>
      </c>
      <c r="CS261" s="427" t="s">
        <v>675</v>
      </c>
      <c r="CT261" s="428" t="str">
        <f ca="1">IF(OR(CN$16=0,CV$16&lt;&gt;0),"",IF(CV$16=1,0,IF(OFFSET(CN261,0,CN$16)="Y",1,IF(OFFSET(CN261,0,CN$16)="N",0,""))))</f>
        <v/>
      </c>
      <c r="CV261" s="268"/>
      <c r="CW261" s="429" t="e">
        <v>#N/A</v>
      </c>
      <c r="CX261" s="429" t="e">
        <v>#N/A</v>
      </c>
      <c r="CY261" s="429" t="e">
        <v>#N/A</v>
      </c>
      <c r="CZ261" s="429" t="e">
        <v>#N/A</v>
      </c>
      <c r="DA261" s="429" t="e">
        <v>#N/A</v>
      </c>
      <c r="DB261" s="429" t="e">
        <v>#N/A</v>
      </c>
      <c r="DC261" s="429" t="e">
        <v>#N/A</v>
      </c>
      <c r="DD261" s="429" t="e">
        <v>#N/A</v>
      </c>
      <c r="DE261" s="429" t="e">
        <v>#N/A</v>
      </c>
      <c r="DF261" s="428" t="str">
        <f>IF(CV$16=0,"",IF(OR(AND(CW$16=1,CW261="Y"),AND(CX$16=1,CX261="Y"),AND(CY$16=1,CY261="Y"),AND(CZ$16=1,CZ261="Y"),AND(DA$16=1,DA261="Y"),AND(DB$16=1,DB261="Y"),AND(DC$16=1,DC261="Y"),AND(DD$16=1,DD261="Y"),AND(DE$16=1,DE261="Y")),1,IF(OR(AND(CW$16=1,CW261="N"),AND(CX$16=1,CX261="N"),AND(CY$16=1,CY261="N"),AND(CZ$16=1,CZ261="N"),AND(DA$16=1,DA261="N"),AND(DB$16=1,DB261="N"),AND(DC$16=1,DC261="N"),AND(DD$16=1,DD261="N"),AND(DE$16=1,DE261="N")),0,"")))</f>
        <v/>
      </c>
      <c r="DH261" s="268"/>
      <c r="DI261" s="429" t="e">
        <v>#N/A</v>
      </c>
      <c r="DJ261" s="429" t="e">
        <v>#N/A</v>
      </c>
      <c r="DK261" s="428" t="str">
        <f ca="1">IF(DH$16=0,"",IF(OFFSET(DH261,0,DH$16)="Y",1,IF(OFFSET(DH261,0,DH$16)="N",0,"")))</f>
        <v/>
      </c>
      <c r="DM261" s="268"/>
      <c r="DN261" s="429" t="e">
        <v>#N/A</v>
      </c>
      <c r="DO261" s="429" t="e">
        <v>#N/A</v>
      </c>
      <c r="DP261" s="428" t="str">
        <f ca="1">IF(DM$16=0,"",IF(OFFSET(DM261,0,DM$16)="Y",1,IF(OFFSET(DM261,0,DM$16)="N",0,"")))</f>
        <v/>
      </c>
      <c r="DR261" s="268"/>
      <c r="DS261" s="430" t="e">
        <v>#N/A</v>
      </c>
      <c r="DT261" s="431"/>
      <c r="DU261" s="428" t="str">
        <f ca="1">IF(DR$16=0,"",IF(AND(OFFSET(DR261,0,1)="Y",DS$16="Yes"),1,IF(OFFSET(DR261,0,1)="N",1,0)))</f>
        <v/>
      </c>
      <c r="DW261" s="268"/>
      <c r="DX261" s="430" t="e">
        <v>#N/A</v>
      </c>
      <c r="DY261" s="431"/>
      <c r="DZ261" s="428" t="str">
        <f ca="1">IF(DW$16=0,"",IF(AND(OFFSET(DW261,0,1)="Y",DX$16="Yes"),1,IF(OFFSET(DW261,0,1)="N",1,0)))</f>
        <v/>
      </c>
      <c r="EB261" s="268"/>
      <c r="EC261" s="430" t="e">
        <v>#N/A</v>
      </c>
      <c r="ED261" s="431"/>
      <c r="EE261" s="428" t="str">
        <f ca="1">IF(EB$16=0,"",IF(AND(OFFSET(EB261,0,1)="Y",EC$16="Yes"),1,IF(OFFSET(EB261,0,1)="N",1,0)))</f>
        <v/>
      </c>
      <c r="EG261" s="268"/>
      <c r="EH261" s="430" t="e">
        <v>#N/A</v>
      </c>
      <c r="EI261" s="431"/>
      <c r="EJ261" s="428" t="str">
        <f ca="1">IF(EG$16=0,"",IF(AND(OFFSET(EG261,0,1)="Y",EH$16="Yes"),1,IF(OFFSET(EG261,0,1)="N",1,0)))</f>
        <v/>
      </c>
      <c r="EL261" s="268"/>
      <c r="EM261" s="430" t="e">
        <v>#N/A</v>
      </c>
      <c r="EN261" s="431"/>
      <c r="EO261" s="428" t="str">
        <f ca="1">IF(EL$16=0,"",IF(AND(OFFSET(EL261,0,1)="Y",EM$16="Yes"),1,IF(OFFSET(EL261,0,1)="N",1,0)))</f>
        <v/>
      </c>
      <c r="EP261" s="271"/>
      <c r="EQ261" s="516" t="str">
        <f ca="1">BP261</f>
        <v/>
      </c>
      <c r="ER261" s="516" t="str">
        <f t="shared" ref="ER261" ca="1" si="841">CL261</f>
        <v/>
      </c>
      <c r="ES261" s="516" t="str">
        <f t="shared" ref="ES261" ca="1" si="842">CT261</f>
        <v/>
      </c>
      <c r="ET261" s="516" t="str">
        <f t="shared" ref="ET261" si="843">DF261</f>
        <v/>
      </c>
      <c r="EU261" s="516" t="str">
        <f t="shared" ref="EU261" ca="1" si="844">DK261</f>
        <v/>
      </c>
      <c r="EV261" s="516" t="str">
        <f t="shared" ref="EV261" ca="1" si="845">DP261</f>
        <v/>
      </c>
      <c r="EW261" s="516" t="str">
        <f t="shared" ref="EW261" ca="1" si="846">DU261</f>
        <v/>
      </c>
      <c r="EX261" s="516" t="str">
        <f t="shared" ref="EX261" ca="1" si="847">DZ261</f>
        <v/>
      </c>
      <c r="EY261" s="516" t="str">
        <f t="shared" ref="EY261" ca="1" si="848">EE261</f>
        <v/>
      </c>
      <c r="EZ261" s="516" t="str">
        <f t="shared" ref="EZ261" ca="1" si="849">EJ261</f>
        <v/>
      </c>
      <c r="FA261" s="516" t="str">
        <f t="shared" ref="FA261" ca="1" si="850">EO261</f>
        <v/>
      </c>
      <c r="FC261" s="516">
        <f t="shared" ref="FC261" ca="1" si="851">COUNTA(EQ261:FA261)-COUNTBLANK(EQ261:FA261)</f>
        <v>0</v>
      </c>
      <c r="FD261" s="280">
        <f t="shared" ref="FD261" ca="1" si="852">SUM(EQ261:FA261)</f>
        <v>0</v>
      </c>
      <c r="FE261" s="280" t="str">
        <f t="shared" ref="FE261" ca="1" si="853">IF(AND(FC261=FD261,FD261&gt;0),"Show","Hide")</f>
        <v>Hide</v>
      </c>
      <c r="FF261" s="322"/>
      <c r="FG261" s="323"/>
      <c r="FH261" s="323"/>
      <c r="FI261" s="323"/>
      <c r="FJ261" s="323"/>
      <c r="FK261" s="323"/>
      <c r="FL261" s="323"/>
    </row>
    <row r="262" spans="1:168" ht="6" customHeight="1" x14ac:dyDescent="0.25">
      <c r="A262" s="326" t="s">
        <v>546</v>
      </c>
      <c r="C262" s="412"/>
      <c r="D262" s="413"/>
      <c r="E262" s="414"/>
      <c r="F262" s="432"/>
      <c r="G262" s="433"/>
      <c r="H262" s="434"/>
      <c r="I262" s="335"/>
      <c r="J262" s="416"/>
      <c r="K262" s="335"/>
      <c r="L262" s="417"/>
      <c r="M262" s="417"/>
      <c r="N262" s="417"/>
      <c r="O262" s="417"/>
      <c r="Q262" s="320"/>
      <c r="AE262" s="368"/>
      <c r="AF262" s="369"/>
      <c r="AG262" s="370" t="b">
        <f>AG261</f>
        <v>1</v>
      </c>
      <c r="AH262" s="370"/>
      <c r="AI262" s="395"/>
      <c r="AJ262" s="396"/>
      <c r="AK262" s="396"/>
      <c r="AL262" s="397"/>
      <c r="AM262" s="320"/>
      <c r="AN262" s="320"/>
      <c r="AO262" s="320"/>
      <c r="AP262" s="320"/>
      <c r="AQ262" s="320"/>
      <c r="AR262" s="320"/>
      <c r="AS262" s="320"/>
      <c r="AT262" s="398" t="str">
        <f t="shared" si="671"/>
        <v/>
      </c>
      <c r="AU262" s="319" t="str">
        <f t="shared" si="670"/>
        <v/>
      </c>
      <c r="AV262" s="399"/>
      <c r="AW262" s="398" t="str">
        <f ca="1">AW261</f>
        <v/>
      </c>
      <c r="AX262" s="399"/>
      <c r="AY262" s="398" t="str">
        <f ca="1">AY261</f>
        <v/>
      </c>
      <c r="AZ262" s="399"/>
      <c r="BA262" s="398" t="str">
        <f ca="1">BA261</f>
        <v/>
      </c>
      <c r="BB262" s="399"/>
      <c r="BC262" s="398" t="str">
        <f ca="1">BC261</f>
        <v/>
      </c>
      <c r="BD262" s="399"/>
      <c r="BE262" s="398" t="str">
        <f ca="1">BE261</f>
        <v/>
      </c>
      <c r="BF262" s="399"/>
      <c r="BG262" s="398" t="str">
        <f ca="1">BG261</f>
        <v/>
      </c>
      <c r="BH262" s="320"/>
      <c r="FE262" s="341" t="str">
        <f ca="1">FE261</f>
        <v>Hide</v>
      </c>
      <c r="FF262" s="322"/>
      <c r="FG262" s="323"/>
      <c r="FH262" s="323"/>
      <c r="FI262" s="323"/>
      <c r="FJ262" s="323"/>
      <c r="FK262" s="323"/>
      <c r="FL262" s="323"/>
    </row>
    <row r="263" spans="1:168" ht="6" customHeight="1" x14ac:dyDescent="0.25">
      <c r="A263" s="326" t="s">
        <v>546</v>
      </c>
      <c r="C263" s="389"/>
      <c r="D263" s="325"/>
      <c r="E263" s="390"/>
      <c r="F263" s="362"/>
      <c r="G263" s="418"/>
      <c r="H263" s="419"/>
      <c r="I263" s="340"/>
      <c r="J263" s="392"/>
      <c r="K263" s="340"/>
      <c r="L263" s="393"/>
      <c r="M263" s="393"/>
      <c r="N263" s="393"/>
      <c r="O263" s="393"/>
      <c r="Q263" s="320"/>
      <c r="AE263" s="368"/>
      <c r="AF263" s="369"/>
      <c r="AG263" s="394" t="b">
        <f>AG264</f>
        <v>1</v>
      </c>
      <c r="AH263" s="394"/>
      <c r="AI263" s="395"/>
      <c r="AJ263" s="396"/>
      <c r="AK263" s="396"/>
      <c r="AL263" s="397"/>
      <c r="AM263" s="320"/>
      <c r="AN263" s="320"/>
      <c r="AO263" s="320"/>
      <c r="AP263" s="320"/>
      <c r="AQ263" s="320"/>
      <c r="AR263" s="320"/>
      <c r="AS263" s="320"/>
      <c r="AT263" s="398" t="str">
        <f t="shared" si="671"/>
        <v/>
      </c>
      <c r="AU263" s="319" t="str">
        <f t="shared" si="670"/>
        <v/>
      </c>
      <c r="AV263" s="399"/>
      <c r="AW263" s="398" t="str">
        <f ca="1">AW264</f>
        <v/>
      </c>
      <c r="AX263" s="399"/>
      <c r="AY263" s="398" t="str">
        <f ca="1">AY264</f>
        <v/>
      </c>
      <c r="AZ263" s="399"/>
      <c r="BA263" s="398" t="str">
        <f ca="1">BA264</f>
        <v/>
      </c>
      <c r="BB263" s="399"/>
      <c r="BC263" s="398" t="str">
        <f ca="1">BC264</f>
        <v/>
      </c>
      <c r="BD263" s="399"/>
      <c r="BE263" s="398" t="str">
        <f ca="1">BE264</f>
        <v/>
      </c>
      <c r="BF263" s="399"/>
      <c r="BG263" s="398" t="str">
        <f ca="1">BG264</f>
        <v/>
      </c>
      <c r="BH263" s="320"/>
      <c r="FE263" s="341" t="str">
        <f ca="1">FE264</f>
        <v>Hide</v>
      </c>
      <c r="FF263" s="322"/>
      <c r="FG263" s="323"/>
      <c r="FH263" s="323"/>
      <c r="FI263" s="323"/>
      <c r="FJ263" s="323"/>
      <c r="FK263" s="323"/>
      <c r="FL263" s="323"/>
    </row>
    <row r="264" spans="1:168" ht="26.4" x14ac:dyDescent="0.25">
      <c r="A264" s="326" t="s">
        <v>546</v>
      </c>
      <c r="C264" s="400" t="s">
        <v>558</v>
      </c>
      <c r="D264" s="420" t="str">
        <f>"6." &amp; AI264</f>
        <v>6.61</v>
      </c>
      <c r="E264" s="402" t="s">
        <v>934</v>
      </c>
      <c r="F264" s="422"/>
      <c r="G264" s="423" t="s">
        <v>203</v>
      </c>
      <c r="H264" s="424"/>
      <c r="I264" s="425" t="s">
        <v>216</v>
      </c>
      <c r="J264" s="426"/>
      <c r="K264" s="340"/>
      <c r="L264" s="405"/>
      <c r="M264" s="405"/>
      <c r="N264" s="405"/>
      <c r="O264" s="405"/>
      <c r="Q264" s="320"/>
      <c r="R264" s="406"/>
      <c r="S264" s="406"/>
      <c r="T264" s="406"/>
      <c r="U264" s="406"/>
      <c r="AE264" s="368" t="b">
        <f>IF(F264=CHAR(80),TRUE,FALSE)</f>
        <v>0</v>
      </c>
      <c r="AF264" s="369" t="b">
        <f>IF(H264=CHAR(80),TRUE,FALSE)</f>
        <v>0</v>
      </c>
      <c r="AG264" s="370" t="b">
        <f>IF(OR(C264=CHAR(80),C264="."),TRUE,FALSE)</f>
        <v>1</v>
      </c>
      <c r="AH264" s="407">
        <v>0</v>
      </c>
      <c r="AI264" s="408">
        <v>61</v>
      </c>
      <c r="AJ264" s="409"/>
      <c r="AK264" s="409" t="b">
        <v>1</v>
      </c>
      <c r="AL264" s="410"/>
      <c r="AM264" s="320"/>
      <c r="AN264" s="320"/>
      <c r="AO264" s="320"/>
      <c r="AP264" s="320"/>
      <c r="AQ264" s="320"/>
      <c r="AR264" s="320"/>
      <c r="AS264" s="320"/>
      <c r="AT264" s="398" t="str">
        <f t="shared" si="671"/>
        <v/>
      </c>
      <c r="AU264" s="319" t="str">
        <f t="shared" si="670"/>
        <v>6.61</v>
      </c>
      <c r="AV264" s="411"/>
      <c r="AW264" s="398" t="str">
        <f ca="1">IF(OR(AND(Setup_Flag=1,AV264="",$C264=""),AND(Setup_Flag=1,AV264="Y",$C264="",All_Filters="Yes",$FE264="Hide")),FALSE,"")</f>
        <v/>
      </c>
      <c r="AX264" s="411"/>
      <c r="AY264" s="398" t="str">
        <f ca="1">IF(OR(AND(MR2_Flag=1,AX264="",$C264=""),AND(MR2_Flag=1,AX264="Y",$C264="",All_Filters="Yes",$FE264="Hide")),FALSE,"")</f>
        <v/>
      </c>
      <c r="AZ264" s="411"/>
      <c r="BA264" s="398" t="str">
        <f ca="1">IF(OR(AND(DP_Flag=1,AZ264="",$C264=""),AND(DP_Flag=1,AZ264="Y",$C264="",All_Filters="Yes",$FE264="Hide")),FALSE,"")</f>
        <v/>
      </c>
      <c r="BB264" s="411"/>
      <c r="BC264" s="398" t="str">
        <f ca="1">IF(OR(AND(SS_Flag=1,BB264="",$C264=""),AND(SS_Flag=1,BB264="Y",$C264="",All_Filters="Yes",$FE264="Hide")),FALSE,"")</f>
        <v/>
      </c>
      <c r="BD264" s="411"/>
      <c r="BE264" s="398" t="str">
        <f ca="1">IF(OR(AND(SP_Flag=1,BD264="",$C264=""),AND(SP_Flag=1,BD264="Y",$C264="",All_Filters="Yes",$FE264="Hide")),FALSE,"")</f>
        <v/>
      </c>
      <c r="BF264" s="411"/>
      <c r="BG264" s="398" t="str">
        <f ca="1">IF(OR(AND(FM_Flag=1,BF264="",$C264=""),AND(FM_Flag=1,BF264="Y",$C264="",All_Filters="Yes",$FE264="Hide")),FALSE,"")</f>
        <v/>
      </c>
      <c r="BH264" s="320"/>
      <c r="BI264" s="268"/>
      <c r="BJ264" s="427" t="s">
        <v>675</v>
      </c>
      <c r="BK264" s="427" t="s">
        <v>675</v>
      </c>
      <c r="BL264" s="427" t="s">
        <v>675</v>
      </c>
      <c r="BM264" s="427" t="s">
        <v>675</v>
      </c>
      <c r="BN264" s="427" t="s">
        <v>675</v>
      </c>
      <c r="BO264" s="427" t="s">
        <v>675</v>
      </c>
      <c r="BP264" s="428" t="str">
        <f ca="1">IF(OR(BI$16=0,BR$16&lt;&gt;0),"",IF(OFFSET(BI264,0,BI$16)="Y",1,IF(OFFSET(BI264,0,BI$16)="N",0,"")))</f>
        <v/>
      </c>
      <c r="BQ264" s="337"/>
      <c r="BR264" s="268"/>
      <c r="BS264" s="429" t="e">
        <v>#N/A</v>
      </c>
      <c r="BT264" s="429" t="e">
        <v>#N/A</v>
      </c>
      <c r="BU264" s="429" t="e">
        <v>#N/A</v>
      </c>
      <c r="BV264" s="429" t="e">
        <v>#N/A</v>
      </c>
      <c r="BW264" s="429" t="e">
        <v>#N/A</v>
      </c>
      <c r="BX264" s="429" t="e">
        <v>#N/A</v>
      </c>
      <c r="BY264" s="429" t="e">
        <v>#N/A</v>
      </c>
      <c r="BZ264" s="429" t="e">
        <v>#N/A</v>
      </c>
      <c r="CA264" s="429" t="e">
        <v>#N/A</v>
      </c>
      <c r="CB264" s="429" t="e">
        <v>#N/A</v>
      </c>
      <c r="CC264" s="429" t="e">
        <v>#N/A</v>
      </c>
      <c r="CD264" s="429" t="e">
        <v>#N/A</v>
      </c>
      <c r="CE264" s="429" t="e">
        <v>#N/A</v>
      </c>
      <c r="CF264" s="429" t="e">
        <v>#N/A</v>
      </c>
      <c r="CG264" s="429" t="e">
        <v>#N/A</v>
      </c>
      <c r="CH264" s="429" t="e">
        <v>#N/A</v>
      </c>
      <c r="CI264" s="429" t="e">
        <v>#N/A</v>
      </c>
      <c r="CJ264" s="429" t="e">
        <v>#N/A</v>
      </c>
      <c r="CK264" s="429" t="e">
        <v>#N/A</v>
      </c>
      <c r="CL264" s="428" t="str">
        <f ca="1">IF(BR$16=0,"",IF(OFFSET(BR264,0,BR$16)="Y",1,IF(OFFSET(BR264,0,BR$16)="N",0,"")))</f>
        <v/>
      </c>
      <c r="CM264" s="337"/>
      <c r="CN264" s="268"/>
      <c r="CO264" s="429" t="e">
        <v>#N/A</v>
      </c>
      <c r="CP264" s="429" t="e">
        <v>#N/A</v>
      </c>
      <c r="CQ264" s="429" t="e">
        <v>#N/A</v>
      </c>
      <c r="CR264" s="429" t="e">
        <v>#N/A</v>
      </c>
      <c r="CS264" s="427" t="s">
        <v>675</v>
      </c>
      <c r="CT264" s="428" t="str">
        <f ca="1">IF(OR(CN$16=0,CV$16&lt;&gt;0),"",IF(CV$16=1,0,IF(OFFSET(CN264,0,CN$16)="Y",1,IF(OFFSET(CN264,0,CN$16)="N",0,""))))</f>
        <v/>
      </c>
      <c r="CV264" s="268"/>
      <c r="CW264" s="429" t="e">
        <v>#N/A</v>
      </c>
      <c r="CX264" s="429" t="e">
        <v>#N/A</v>
      </c>
      <c r="CY264" s="429" t="e">
        <v>#N/A</v>
      </c>
      <c r="CZ264" s="429" t="e">
        <v>#N/A</v>
      </c>
      <c r="DA264" s="429" t="e">
        <v>#N/A</v>
      </c>
      <c r="DB264" s="429" t="e">
        <v>#N/A</v>
      </c>
      <c r="DC264" s="429" t="e">
        <v>#N/A</v>
      </c>
      <c r="DD264" s="429" t="e">
        <v>#N/A</v>
      </c>
      <c r="DE264" s="429" t="e">
        <v>#N/A</v>
      </c>
      <c r="DF264" s="428" t="str">
        <f>IF(CV$16=0,"",IF(OR(AND(CW$16=1,CW264="Y"),AND(CX$16=1,CX264="Y"),AND(CY$16=1,CY264="Y"),AND(CZ$16=1,CZ264="Y"),AND(DA$16=1,DA264="Y"),AND(DB$16=1,DB264="Y"),AND(DC$16=1,DC264="Y"),AND(DD$16=1,DD264="Y"),AND(DE$16=1,DE264="Y")),1,IF(OR(AND(CW$16=1,CW264="N"),AND(CX$16=1,CX264="N"),AND(CY$16=1,CY264="N"),AND(CZ$16=1,CZ264="N"),AND(DA$16=1,DA264="N"),AND(DB$16=1,DB264="N"),AND(DC$16=1,DC264="N"),AND(DD$16=1,DD264="N"),AND(DE$16=1,DE264="N")),0,"")))</f>
        <v/>
      </c>
      <c r="DH264" s="268"/>
      <c r="DI264" s="429" t="e">
        <v>#N/A</v>
      </c>
      <c r="DJ264" s="429" t="e">
        <v>#N/A</v>
      </c>
      <c r="DK264" s="428" t="str">
        <f ca="1">IF(DH$16=0,"",IF(OFFSET(DH264,0,DH$16)="Y",1,IF(OFFSET(DH264,0,DH$16)="N",0,"")))</f>
        <v/>
      </c>
      <c r="DM264" s="268"/>
      <c r="DN264" s="429" t="e">
        <v>#N/A</v>
      </c>
      <c r="DO264" s="429" t="e">
        <v>#N/A</v>
      </c>
      <c r="DP264" s="428" t="str">
        <f ca="1">IF(DM$16=0,"",IF(OFFSET(DM264,0,DM$16)="Y",1,IF(OFFSET(DM264,0,DM$16)="N",0,"")))</f>
        <v/>
      </c>
      <c r="DR264" s="268"/>
      <c r="DS264" s="430" t="e">
        <v>#N/A</v>
      </c>
      <c r="DT264" s="431"/>
      <c r="DU264" s="428" t="str">
        <f ca="1">IF(DR$16=0,"",IF(AND(OFFSET(DR264,0,1)="Y",DS$16="Yes"),1,IF(OFFSET(DR264,0,1)="N",1,0)))</f>
        <v/>
      </c>
      <c r="DW264" s="268"/>
      <c r="DX264" s="430" t="e">
        <v>#N/A</v>
      </c>
      <c r="DY264" s="431"/>
      <c r="DZ264" s="428" t="str">
        <f ca="1">IF(DW$16=0,"",IF(AND(OFFSET(DW264,0,1)="Y",DX$16="Yes"),1,IF(OFFSET(DW264,0,1)="N",1,0)))</f>
        <v/>
      </c>
      <c r="EB264" s="268"/>
      <c r="EC264" s="430" t="e">
        <v>#N/A</v>
      </c>
      <c r="ED264" s="431"/>
      <c r="EE264" s="428" t="str">
        <f ca="1">IF(EB$16=0,"",IF(AND(OFFSET(EB264,0,1)="Y",EC$16="Yes"),1,IF(OFFSET(EB264,0,1)="N",1,0)))</f>
        <v/>
      </c>
      <c r="EG264" s="268"/>
      <c r="EH264" s="430" t="e">
        <v>#N/A</v>
      </c>
      <c r="EI264" s="431"/>
      <c r="EJ264" s="428" t="str">
        <f ca="1">IF(EG$16=0,"",IF(AND(OFFSET(EG264,0,1)="Y",EH$16="Yes"),1,IF(OFFSET(EG264,0,1)="N",1,0)))</f>
        <v/>
      </c>
      <c r="EL264" s="268"/>
      <c r="EM264" s="430" t="e">
        <v>#N/A</v>
      </c>
      <c r="EN264" s="431"/>
      <c r="EO264" s="428" t="str">
        <f ca="1">IF(EL$16=0,"",IF(AND(OFFSET(EL264,0,1)="Y",EM$16="Yes"),1,IF(OFFSET(EL264,0,1)="N",1,0)))</f>
        <v/>
      </c>
      <c r="EP264" s="271"/>
      <c r="EQ264" s="516" t="str">
        <f ca="1">BP264</f>
        <v/>
      </c>
      <c r="ER264" s="516" t="str">
        <f t="shared" ref="ER264" ca="1" si="854">CL264</f>
        <v/>
      </c>
      <c r="ES264" s="516" t="str">
        <f t="shared" ref="ES264" ca="1" si="855">CT264</f>
        <v/>
      </c>
      <c r="ET264" s="516" t="str">
        <f t="shared" ref="ET264" si="856">DF264</f>
        <v/>
      </c>
      <c r="EU264" s="516" t="str">
        <f t="shared" ref="EU264" ca="1" si="857">DK264</f>
        <v/>
      </c>
      <c r="EV264" s="516" t="str">
        <f t="shared" ref="EV264" ca="1" si="858">DP264</f>
        <v/>
      </c>
      <c r="EW264" s="516" t="str">
        <f t="shared" ref="EW264" ca="1" si="859">DU264</f>
        <v/>
      </c>
      <c r="EX264" s="516" t="str">
        <f t="shared" ref="EX264" ca="1" si="860">DZ264</f>
        <v/>
      </c>
      <c r="EY264" s="516" t="str">
        <f t="shared" ref="EY264" ca="1" si="861">EE264</f>
        <v/>
      </c>
      <c r="EZ264" s="516" t="str">
        <f t="shared" ref="EZ264" ca="1" si="862">EJ264</f>
        <v/>
      </c>
      <c r="FA264" s="516" t="str">
        <f t="shared" ref="FA264" ca="1" si="863">EO264</f>
        <v/>
      </c>
      <c r="FC264" s="516">
        <f t="shared" ref="FC264" ca="1" si="864">COUNTA(EQ264:FA264)-COUNTBLANK(EQ264:FA264)</f>
        <v>0</v>
      </c>
      <c r="FD264" s="280">
        <f t="shared" ref="FD264" ca="1" si="865">SUM(EQ264:FA264)</f>
        <v>0</v>
      </c>
      <c r="FE264" s="280" t="str">
        <f t="shared" ref="FE264" ca="1" si="866">IF(AND(FC264=FD264,FD264&gt;0),"Show","Hide")</f>
        <v>Hide</v>
      </c>
      <c r="FF264" s="322"/>
      <c r="FG264" s="323"/>
      <c r="FH264" s="323"/>
      <c r="FI264" s="323"/>
      <c r="FJ264" s="323"/>
      <c r="FK264" s="323"/>
      <c r="FL264" s="323"/>
    </row>
    <row r="265" spans="1:168" ht="6" customHeight="1" x14ac:dyDescent="0.25">
      <c r="A265" s="326" t="s">
        <v>546</v>
      </c>
      <c r="C265" s="412"/>
      <c r="D265" s="413"/>
      <c r="E265" s="414"/>
      <c r="F265" s="432"/>
      <c r="G265" s="433"/>
      <c r="H265" s="434"/>
      <c r="I265" s="335"/>
      <c r="J265" s="416"/>
      <c r="K265" s="335"/>
      <c r="L265" s="417"/>
      <c r="M265" s="417"/>
      <c r="N265" s="417"/>
      <c r="O265" s="417"/>
      <c r="Q265" s="320"/>
      <c r="AE265" s="368"/>
      <c r="AF265" s="369"/>
      <c r="AG265" s="370" t="b">
        <f>AG264</f>
        <v>1</v>
      </c>
      <c r="AH265" s="370"/>
      <c r="AI265" s="395"/>
      <c r="AJ265" s="396"/>
      <c r="AK265" s="396"/>
      <c r="AL265" s="397"/>
      <c r="AM265" s="320"/>
      <c r="AN265" s="320"/>
      <c r="AO265" s="320"/>
      <c r="AP265" s="320"/>
      <c r="AQ265" s="320"/>
      <c r="AR265" s="320"/>
      <c r="AS265" s="320"/>
      <c r="AT265" s="398" t="str">
        <f t="shared" si="671"/>
        <v/>
      </c>
      <c r="AU265" s="319" t="str">
        <f t="shared" si="670"/>
        <v/>
      </c>
      <c r="AV265" s="399"/>
      <c r="AW265" s="398" t="str">
        <f ca="1">AW264</f>
        <v/>
      </c>
      <c r="AX265" s="399"/>
      <c r="AY265" s="398" t="str">
        <f ca="1">AY264</f>
        <v/>
      </c>
      <c r="AZ265" s="399"/>
      <c r="BA265" s="398" t="str">
        <f ca="1">BA264</f>
        <v/>
      </c>
      <c r="BB265" s="399"/>
      <c r="BC265" s="398" t="str">
        <f ca="1">BC264</f>
        <v/>
      </c>
      <c r="BD265" s="399"/>
      <c r="BE265" s="398" t="str">
        <f ca="1">BE264</f>
        <v/>
      </c>
      <c r="BF265" s="399"/>
      <c r="BG265" s="398" t="str">
        <f ca="1">BG264</f>
        <v/>
      </c>
      <c r="BH265" s="320"/>
      <c r="FE265" s="341" t="str">
        <f ca="1">FE264</f>
        <v>Hide</v>
      </c>
      <c r="FF265" s="322"/>
      <c r="FG265" s="323"/>
      <c r="FH265" s="323"/>
      <c r="FI265" s="323"/>
      <c r="FJ265" s="323"/>
      <c r="FK265" s="323"/>
      <c r="FL265" s="323"/>
    </row>
    <row r="266" spans="1:168" ht="6" customHeight="1" x14ac:dyDescent="0.25">
      <c r="A266" s="326" t="s">
        <v>546</v>
      </c>
      <c r="C266" s="389"/>
      <c r="D266" s="325"/>
      <c r="E266" s="390"/>
      <c r="F266" s="362"/>
      <c r="G266" s="418"/>
      <c r="H266" s="419"/>
      <c r="I266" s="340"/>
      <c r="J266" s="392"/>
      <c r="K266" s="340"/>
      <c r="L266" s="393"/>
      <c r="M266" s="393"/>
      <c r="N266" s="393"/>
      <c r="O266" s="393"/>
      <c r="Q266" s="320"/>
      <c r="AE266" s="368"/>
      <c r="AF266" s="369"/>
      <c r="AG266" s="394" t="b">
        <f>AG267</f>
        <v>1</v>
      </c>
      <c r="AH266" s="394"/>
      <c r="AI266" s="395"/>
      <c r="AJ266" s="396"/>
      <c r="AK266" s="396"/>
      <c r="AL266" s="397"/>
      <c r="AM266" s="320"/>
      <c r="AN266" s="320"/>
      <c r="AO266" s="320"/>
      <c r="AP266" s="320"/>
      <c r="AQ266" s="320"/>
      <c r="AR266" s="320"/>
      <c r="AS266" s="320"/>
      <c r="AT266" s="398" t="str">
        <f t="shared" si="671"/>
        <v/>
      </c>
      <c r="AU266" s="319" t="str">
        <f t="shared" si="670"/>
        <v/>
      </c>
      <c r="AV266" s="399"/>
      <c r="AW266" s="398" t="str">
        <f ca="1">AW267</f>
        <v/>
      </c>
      <c r="AX266" s="399"/>
      <c r="AY266" s="398" t="str">
        <f ca="1">AY267</f>
        <v/>
      </c>
      <c r="AZ266" s="399"/>
      <c r="BA266" s="398" t="str">
        <f ca="1">BA267</f>
        <v/>
      </c>
      <c r="BB266" s="399"/>
      <c r="BC266" s="398" t="str">
        <f ca="1">BC267</f>
        <v/>
      </c>
      <c r="BD266" s="399"/>
      <c r="BE266" s="398" t="str">
        <f ca="1">BE267</f>
        <v/>
      </c>
      <c r="BF266" s="399"/>
      <c r="BG266" s="398" t="str">
        <f ca="1">BG267</f>
        <v/>
      </c>
      <c r="BH266" s="320"/>
      <c r="FE266" s="341" t="str">
        <f ca="1">FE267</f>
        <v>Hide</v>
      </c>
      <c r="FF266" s="322"/>
      <c r="FG266" s="323"/>
      <c r="FH266" s="323"/>
      <c r="FI266" s="323"/>
      <c r="FJ266" s="323"/>
      <c r="FK266" s="323"/>
      <c r="FL266" s="323"/>
    </row>
    <row r="267" spans="1:168" ht="39.6" x14ac:dyDescent="0.25">
      <c r="A267" s="326" t="s">
        <v>546</v>
      </c>
      <c r="C267" s="400" t="s">
        <v>558</v>
      </c>
      <c r="D267" s="420" t="str">
        <f>"6." &amp; AI267</f>
        <v>6.62</v>
      </c>
      <c r="E267" s="402" t="s">
        <v>935</v>
      </c>
      <c r="F267" s="422"/>
      <c r="G267" s="423" t="s">
        <v>203</v>
      </c>
      <c r="H267" s="424"/>
      <c r="I267" s="425" t="s">
        <v>216</v>
      </c>
      <c r="J267" s="426"/>
      <c r="K267" s="340"/>
      <c r="L267" s="405"/>
      <c r="M267" s="405"/>
      <c r="N267" s="405"/>
      <c r="O267" s="405"/>
      <c r="Q267" s="320"/>
      <c r="R267" s="406"/>
      <c r="S267" s="406"/>
      <c r="T267" s="406"/>
      <c r="U267" s="406"/>
      <c r="AE267" s="368" t="b">
        <f>IF(F267=CHAR(80),TRUE,FALSE)</f>
        <v>0</v>
      </c>
      <c r="AF267" s="369" t="b">
        <f>IF(H267=CHAR(80),TRUE,FALSE)</f>
        <v>0</v>
      </c>
      <c r="AG267" s="370" t="b">
        <f>IF(OR(C267=CHAR(80),C267="."),TRUE,FALSE)</f>
        <v>1</v>
      </c>
      <c r="AH267" s="407">
        <v>0</v>
      </c>
      <c r="AI267" s="408">
        <v>62</v>
      </c>
      <c r="AJ267" s="409"/>
      <c r="AK267" s="409" t="b">
        <v>1</v>
      </c>
      <c r="AL267" s="410"/>
      <c r="AM267" s="320"/>
      <c r="AN267" s="320"/>
      <c r="AO267" s="320"/>
      <c r="AP267" s="320"/>
      <c r="AQ267" s="320"/>
      <c r="AR267" s="320"/>
      <c r="AS267" s="320"/>
      <c r="AT267" s="398" t="str">
        <f t="shared" si="671"/>
        <v/>
      </c>
      <c r="AU267" s="319" t="str">
        <f t="shared" si="670"/>
        <v>6.62</v>
      </c>
      <c r="AV267" s="411"/>
      <c r="AW267" s="398" t="str">
        <f ca="1">IF(OR(AND(Setup_Flag=1,AV267="",$C267=""),AND(Setup_Flag=1,AV267="Y",$C267="",All_Filters="Yes",$FE267="Hide")),FALSE,"")</f>
        <v/>
      </c>
      <c r="AX267" s="411"/>
      <c r="AY267" s="398" t="str">
        <f ca="1">IF(OR(AND(MR2_Flag=1,AX267="",$C267=""),AND(MR2_Flag=1,AX267="Y",$C267="",All_Filters="Yes",$FE267="Hide")),FALSE,"")</f>
        <v/>
      </c>
      <c r="AZ267" s="411"/>
      <c r="BA267" s="398" t="str">
        <f ca="1">IF(OR(AND(DP_Flag=1,AZ267="",$C267=""),AND(DP_Flag=1,AZ267="Y",$C267="",All_Filters="Yes",$FE267="Hide")),FALSE,"")</f>
        <v/>
      </c>
      <c r="BB267" s="411"/>
      <c r="BC267" s="398" t="str">
        <f ca="1">IF(OR(AND(SS_Flag=1,BB267="",$C267=""),AND(SS_Flag=1,BB267="Y",$C267="",All_Filters="Yes",$FE267="Hide")),FALSE,"")</f>
        <v/>
      </c>
      <c r="BD267" s="411"/>
      <c r="BE267" s="398" t="str">
        <f ca="1">IF(OR(AND(SP_Flag=1,BD267="",$C267=""),AND(SP_Flag=1,BD267="Y",$C267="",All_Filters="Yes",$FE267="Hide")),FALSE,"")</f>
        <v/>
      </c>
      <c r="BF267" s="411"/>
      <c r="BG267" s="398" t="str">
        <f ca="1">IF(OR(AND(FM_Flag=1,BF267="",$C267=""),AND(FM_Flag=1,BF267="Y",$C267="",All_Filters="Yes",$FE267="Hide")),FALSE,"")</f>
        <v/>
      </c>
      <c r="BH267" s="320"/>
      <c r="BI267" s="268"/>
      <c r="BJ267" s="427" t="s">
        <v>675</v>
      </c>
      <c r="BK267" s="427" t="s">
        <v>675</v>
      </c>
      <c r="BL267" s="427" t="s">
        <v>675</v>
      </c>
      <c r="BM267" s="427" t="s">
        <v>675</v>
      </c>
      <c r="BN267" s="427" t="s">
        <v>675</v>
      </c>
      <c r="BO267" s="427" t="s">
        <v>675</v>
      </c>
      <c r="BP267" s="428" t="str">
        <f ca="1">IF(OR(BI$16=0,BR$16&lt;&gt;0),"",IF(OFFSET(BI267,0,BI$16)="Y",1,IF(OFFSET(BI267,0,BI$16)="N",0,"")))</f>
        <v/>
      </c>
      <c r="BQ267" s="337"/>
      <c r="BR267" s="268"/>
      <c r="BS267" s="429" t="e">
        <v>#N/A</v>
      </c>
      <c r="BT267" s="429" t="e">
        <v>#N/A</v>
      </c>
      <c r="BU267" s="429" t="e">
        <v>#N/A</v>
      </c>
      <c r="BV267" s="429" t="e">
        <v>#N/A</v>
      </c>
      <c r="BW267" s="429" t="e">
        <v>#N/A</v>
      </c>
      <c r="BX267" s="429" t="e">
        <v>#N/A</v>
      </c>
      <c r="BY267" s="429" t="e">
        <v>#N/A</v>
      </c>
      <c r="BZ267" s="429" t="e">
        <v>#N/A</v>
      </c>
      <c r="CA267" s="429" t="e">
        <v>#N/A</v>
      </c>
      <c r="CB267" s="429" t="e">
        <v>#N/A</v>
      </c>
      <c r="CC267" s="429" t="e">
        <v>#N/A</v>
      </c>
      <c r="CD267" s="429" t="e">
        <v>#N/A</v>
      </c>
      <c r="CE267" s="429" t="e">
        <v>#N/A</v>
      </c>
      <c r="CF267" s="429" t="e">
        <v>#N/A</v>
      </c>
      <c r="CG267" s="429" t="e">
        <v>#N/A</v>
      </c>
      <c r="CH267" s="429" t="e">
        <v>#N/A</v>
      </c>
      <c r="CI267" s="429" t="e">
        <v>#N/A</v>
      </c>
      <c r="CJ267" s="429" t="e">
        <v>#N/A</v>
      </c>
      <c r="CK267" s="429" t="e">
        <v>#N/A</v>
      </c>
      <c r="CL267" s="428" t="str">
        <f ca="1">IF(BR$16=0,"",IF(OFFSET(BR267,0,BR$16)="Y",1,IF(OFFSET(BR267,0,BR$16)="N",0,"")))</f>
        <v/>
      </c>
      <c r="CM267" s="337"/>
      <c r="CN267" s="268"/>
      <c r="CO267" s="429" t="e">
        <v>#N/A</v>
      </c>
      <c r="CP267" s="429" t="e">
        <v>#N/A</v>
      </c>
      <c r="CQ267" s="429" t="e">
        <v>#N/A</v>
      </c>
      <c r="CR267" s="429" t="e">
        <v>#N/A</v>
      </c>
      <c r="CS267" s="427" t="s">
        <v>675</v>
      </c>
      <c r="CT267" s="428" t="str">
        <f ca="1">IF(OR(CN$16=0,CV$16&lt;&gt;0),"",IF(CV$16=1,0,IF(OFFSET(CN267,0,CN$16)="Y",1,IF(OFFSET(CN267,0,CN$16)="N",0,""))))</f>
        <v/>
      </c>
      <c r="CV267" s="268"/>
      <c r="CW267" s="429" t="e">
        <v>#N/A</v>
      </c>
      <c r="CX267" s="429" t="e">
        <v>#N/A</v>
      </c>
      <c r="CY267" s="429" t="e">
        <v>#N/A</v>
      </c>
      <c r="CZ267" s="429" t="e">
        <v>#N/A</v>
      </c>
      <c r="DA267" s="429" t="e">
        <v>#N/A</v>
      </c>
      <c r="DB267" s="429" t="e">
        <v>#N/A</v>
      </c>
      <c r="DC267" s="429" t="e">
        <v>#N/A</v>
      </c>
      <c r="DD267" s="429" t="e">
        <v>#N/A</v>
      </c>
      <c r="DE267" s="429" t="e">
        <v>#N/A</v>
      </c>
      <c r="DF267" s="428" t="str">
        <f>IF(CV$16=0,"",IF(OR(AND(CW$16=1,CW267="Y"),AND(CX$16=1,CX267="Y"),AND(CY$16=1,CY267="Y"),AND(CZ$16=1,CZ267="Y"),AND(DA$16=1,DA267="Y"),AND(DB$16=1,DB267="Y"),AND(DC$16=1,DC267="Y"),AND(DD$16=1,DD267="Y"),AND(DE$16=1,DE267="Y")),1,IF(OR(AND(CW$16=1,CW267="N"),AND(CX$16=1,CX267="N"),AND(CY$16=1,CY267="N"),AND(CZ$16=1,CZ267="N"),AND(DA$16=1,DA267="N"),AND(DB$16=1,DB267="N"),AND(DC$16=1,DC267="N"),AND(DD$16=1,DD267="N"),AND(DE$16=1,DE267="N")),0,"")))</f>
        <v/>
      </c>
      <c r="DH267" s="268"/>
      <c r="DI267" s="429" t="e">
        <v>#N/A</v>
      </c>
      <c r="DJ267" s="429" t="e">
        <v>#N/A</v>
      </c>
      <c r="DK267" s="428" t="str">
        <f ca="1">IF(DH$16=0,"",IF(OFFSET(DH267,0,DH$16)="Y",1,IF(OFFSET(DH267,0,DH$16)="N",0,"")))</f>
        <v/>
      </c>
      <c r="DM267" s="268"/>
      <c r="DN267" s="429" t="e">
        <v>#N/A</v>
      </c>
      <c r="DO267" s="429" t="e">
        <v>#N/A</v>
      </c>
      <c r="DP267" s="428" t="str">
        <f ca="1">IF(DM$16=0,"",IF(OFFSET(DM267,0,DM$16)="Y",1,IF(OFFSET(DM267,0,DM$16)="N",0,"")))</f>
        <v/>
      </c>
      <c r="DR267" s="268"/>
      <c r="DS267" s="430" t="e">
        <v>#N/A</v>
      </c>
      <c r="DT267" s="431"/>
      <c r="DU267" s="428" t="str">
        <f ca="1">IF(DR$16=0,"",IF(AND(OFFSET(DR267,0,1)="Y",DS$16="Yes"),1,IF(OFFSET(DR267,0,1)="N",1,0)))</f>
        <v/>
      </c>
      <c r="DW267" s="268"/>
      <c r="DX267" s="430" t="e">
        <v>#N/A</v>
      </c>
      <c r="DY267" s="431"/>
      <c r="DZ267" s="428" t="str">
        <f ca="1">IF(DW$16=0,"",IF(AND(OFFSET(DW267,0,1)="Y",DX$16="Yes"),1,IF(OFFSET(DW267,0,1)="N",1,0)))</f>
        <v/>
      </c>
      <c r="EB267" s="268"/>
      <c r="EC267" s="430" t="e">
        <v>#N/A</v>
      </c>
      <c r="ED267" s="431"/>
      <c r="EE267" s="428" t="str">
        <f ca="1">IF(EB$16=0,"",IF(AND(OFFSET(EB267,0,1)="Y",EC$16="Yes"),1,IF(OFFSET(EB267,0,1)="N",1,0)))</f>
        <v/>
      </c>
      <c r="EG267" s="268"/>
      <c r="EH267" s="430" t="e">
        <v>#N/A</v>
      </c>
      <c r="EI267" s="431"/>
      <c r="EJ267" s="428" t="str">
        <f ca="1">IF(EG$16=0,"",IF(AND(OFFSET(EG267,0,1)="Y",EH$16="Yes"),1,IF(OFFSET(EG267,0,1)="N",1,0)))</f>
        <v/>
      </c>
      <c r="EL267" s="268"/>
      <c r="EM267" s="430" t="e">
        <v>#N/A</v>
      </c>
      <c r="EN267" s="431"/>
      <c r="EO267" s="428" t="str">
        <f ca="1">IF(EL$16=0,"",IF(AND(OFFSET(EL267,0,1)="Y",EM$16="Yes"),1,IF(OFFSET(EL267,0,1)="N",1,0)))</f>
        <v/>
      </c>
      <c r="EP267" s="271"/>
      <c r="EQ267" s="516" t="str">
        <f ca="1">BP267</f>
        <v/>
      </c>
      <c r="ER267" s="516" t="str">
        <f t="shared" ref="ER267" ca="1" si="867">CL267</f>
        <v/>
      </c>
      <c r="ES267" s="516" t="str">
        <f t="shared" ref="ES267" ca="1" si="868">CT267</f>
        <v/>
      </c>
      <c r="ET267" s="516" t="str">
        <f t="shared" ref="ET267" si="869">DF267</f>
        <v/>
      </c>
      <c r="EU267" s="516" t="str">
        <f t="shared" ref="EU267" ca="1" si="870">DK267</f>
        <v/>
      </c>
      <c r="EV267" s="516" t="str">
        <f t="shared" ref="EV267" ca="1" si="871">DP267</f>
        <v/>
      </c>
      <c r="EW267" s="516" t="str">
        <f t="shared" ref="EW267" ca="1" si="872">DU267</f>
        <v/>
      </c>
      <c r="EX267" s="516" t="str">
        <f t="shared" ref="EX267" ca="1" si="873">DZ267</f>
        <v/>
      </c>
      <c r="EY267" s="516" t="str">
        <f t="shared" ref="EY267" ca="1" si="874">EE267</f>
        <v/>
      </c>
      <c r="EZ267" s="516" t="str">
        <f t="shared" ref="EZ267" ca="1" si="875">EJ267</f>
        <v/>
      </c>
      <c r="FA267" s="516" t="str">
        <f t="shared" ref="FA267" ca="1" si="876">EO267</f>
        <v/>
      </c>
      <c r="FC267" s="516">
        <f t="shared" ref="FC267" ca="1" si="877">COUNTA(EQ267:FA267)-COUNTBLANK(EQ267:FA267)</f>
        <v>0</v>
      </c>
      <c r="FD267" s="280">
        <f t="shared" ref="FD267" ca="1" si="878">SUM(EQ267:FA267)</f>
        <v>0</v>
      </c>
      <c r="FE267" s="280" t="str">
        <f t="shared" ref="FE267" ca="1" si="879">IF(AND(FC267=FD267,FD267&gt;0),"Show","Hide")</f>
        <v>Hide</v>
      </c>
      <c r="FF267" s="322"/>
      <c r="FG267" s="323"/>
      <c r="FH267" s="323"/>
      <c r="FI267" s="323"/>
      <c r="FJ267" s="323"/>
      <c r="FK267" s="323"/>
      <c r="FL267" s="323"/>
    </row>
    <row r="268" spans="1:168" ht="6" customHeight="1" x14ac:dyDescent="0.25">
      <c r="A268" s="326" t="s">
        <v>546</v>
      </c>
      <c r="C268" s="412"/>
      <c r="D268" s="413"/>
      <c r="E268" s="414"/>
      <c r="F268" s="432"/>
      <c r="G268" s="433"/>
      <c r="H268" s="434"/>
      <c r="I268" s="335"/>
      <c r="J268" s="416"/>
      <c r="K268" s="335"/>
      <c r="L268" s="417"/>
      <c r="M268" s="417"/>
      <c r="N268" s="417"/>
      <c r="O268" s="417"/>
      <c r="Q268" s="320"/>
      <c r="AE268" s="368"/>
      <c r="AF268" s="369"/>
      <c r="AG268" s="370" t="b">
        <f>AG267</f>
        <v>1</v>
      </c>
      <c r="AH268" s="370"/>
      <c r="AI268" s="395"/>
      <c r="AJ268" s="396"/>
      <c r="AK268" s="396"/>
      <c r="AL268" s="397"/>
      <c r="AM268" s="320"/>
      <c r="AN268" s="320"/>
      <c r="AO268" s="320"/>
      <c r="AP268" s="320"/>
      <c r="AQ268" s="320"/>
      <c r="AR268" s="320"/>
      <c r="AS268" s="320"/>
      <c r="AT268" s="398" t="str">
        <f t="shared" si="671"/>
        <v/>
      </c>
      <c r="AU268" s="319" t="str">
        <f t="shared" si="670"/>
        <v/>
      </c>
      <c r="AV268" s="399"/>
      <c r="AW268" s="398" t="str">
        <f ca="1">AW267</f>
        <v/>
      </c>
      <c r="AX268" s="399"/>
      <c r="AY268" s="398" t="str">
        <f ca="1">AY267</f>
        <v/>
      </c>
      <c r="AZ268" s="399"/>
      <c r="BA268" s="398" t="str">
        <f ca="1">BA267</f>
        <v/>
      </c>
      <c r="BB268" s="399"/>
      <c r="BC268" s="398" t="str">
        <f ca="1">BC267</f>
        <v/>
      </c>
      <c r="BD268" s="399"/>
      <c r="BE268" s="398" t="str">
        <f ca="1">BE267</f>
        <v/>
      </c>
      <c r="BF268" s="399"/>
      <c r="BG268" s="398" t="str">
        <f ca="1">BG267</f>
        <v/>
      </c>
      <c r="BH268" s="320"/>
      <c r="FE268" s="341" t="str">
        <f ca="1">FE267</f>
        <v>Hide</v>
      </c>
      <c r="FF268" s="322"/>
      <c r="FG268" s="323"/>
      <c r="FH268" s="323"/>
      <c r="FI268" s="323"/>
      <c r="FJ268" s="323"/>
      <c r="FK268" s="323"/>
      <c r="FL268" s="323"/>
    </row>
    <row r="269" spans="1:168" ht="6" customHeight="1" x14ac:dyDescent="0.25">
      <c r="A269" s="326" t="s">
        <v>546</v>
      </c>
      <c r="C269" s="389"/>
      <c r="D269" s="325"/>
      <c r="E269" s="390"/>
      <c r="F269" s="362"/>
      <c r="G269" s="418"/>
      <c r="H269" s="419"/>
      <c r="I269" s="340"/>
      <c r="J269" s="392"/>
      <c r="K269" s="340"/>
      <c r="L269" s="393"/>
      <c r="M269" s="393"/>
      <c r="N269" s="393"/>
      <c r="O269" s="393"/>
      <c r="Q269" s="320"/>
      <c r="AE269" s="368"/>
      <c r="AF269" s="369"/>
      <c r="AG269" s="394" t="b">
        <f>AG270</f>
        <v>1</v>
      </c>
      <c r="AH269" s="394"/>
      <c r="AI269" s="395"/>
      <c r="AJ269" s="396"/>
      <c r="AK269" s="396"/>
      <c r="AL269" s="397"/>
      <c r="AM269" s="320"/>
      <c r="AN269" s="320"/>
      <c r="AO269" s="320"/>
      <c r="AP269" s="320"/>
      <c r="AQ269" s="320"/>
      <c r="AR269" s="320"/>
      <c r="AS269" s="320"/>
      <c r="AT269" s="398" t="str">
        <f t="shared" si="671"/>
        <v/>
      </c>
      <c r="AU269" s="319" t="str">
        <f t="shared" si="670"/>
        <v/>
      </c>
      <c r="AV269" s="399"/>
      <c r="AW269" s="398" t="str">
        <f ca="1">AW270</f>
        <v/>
      </c>
      <c r="AX269" s="399"/>
      <c r="AY269" s="398" t="str">
        <f ca="1">AY270</f>
        <v/>
      </c>
      <c r="AZ269" s="399"/>
      <c r="BA269" s="398" t="str">
        <f ca="1">BA270</f>
        <v/>
      </c>
      <c r="BB269" s="399"/>
      <c r="BC269" s="398" t="str">
        <f ca="1">BC270</f>
        <v/>
      </c>
      <c r="BD269" s="399"/>
      <c r="BE269" s="398" t="str">
        <f ca="1">BE270</f>
        <v/>
      </c>
      <c r="BF269" s="399"/>
      <c r="BG269" s="398" t="str">
        <f ca="1">BG270</f>
        <v/>
      </c>
      <c r="BH269" s="320"/>
      <c r="FE269" s="341" t="str">
        <f ca="1">FE270</f>
        <v>Hide</v>
      </c>
      <c r="FF269" s="322"/>
      <c r="FG269" s="323"/>
      <c r="FH269" s="323"/>
      <c r="FI269" s="323"/>
      <c r="FJ269" s="323"/>
      <c r="FK269" s="323"/>
      <c r="FL269" s="323"/>
    </row>
    <row r="270" spans="1:168" ht="26.4" x14ac:dyDescent="0.25">
      <c r="A270" s="326" t="s">
        <v>546</v>
      </c>
      <c r="C270" s="400" t="s">
        <v>558</v>
      </c>
      <c r="D270" s="420" t="str">
        <f>"6." &amp; AI270</f>
        <v>6.63</v>
      </c>
      <c r="E270" s="402" t="s">
        <v>936</v>
      </c>
      <c r="F270" s="422"/>
      <c r="G270" s="423" t="s">
        <v>203</v>
      </c>
      <c r="H270" s="424"/>
      <c r="I270" s="425" t="s">
        <v>216</v>
      </c>
      <c r="J270" s="426"/>
      <c r="K270" s="340"/>
      <c r="L270" s="405"/>
      <c r="M270" s="405"/>
      <c r="N270" s="405"/>
      <c r="O270" s="405"/>
      <c r="Q270" s="320"/>
      <c r="R270" s="406"/>
      <c r="S270" s="406"/>
      <c r="T270" s="406"/>
      <c r="U270" s="406"/>
      <c r="AE270" s="368" t="b">
        <f>IF(F270=CHAR(80),TRUE,FALSE)</f>
        <v>0</v>
      </c>
      <c r="AF270" s="369" t="b">
        <f>IF(H270=CHAR(80),TRUE,FALSE)</f>
        <v>0</v>
      </c>
      <c r="AG270" s="370" t="b">
        <f>IF(OR(C270=CHAR(80),C270="."),TRUE,FALSE)</f>
        <v>1</v>
      </c>
      <c r="AH270" s="407">
        <v>0</v>
      </c>
      <c r="AI270" s="408">
        <v>63</v>
      </c>
      <c r="AJ270" s="409"/>
      <c r="AK270" s="409" t="b">
        <v>1</v>
      </c>
      <c r="AL270" s="410"/>
      <c r="AM270" s="320"/>
      <c r="AN270" s="320"/>
      <c r="AO270" s="320"/>
      <c r="AP270" s="320"/>
      <c r="AQ270" s="320"/>
      <c r="AR270" s="320"/>
      <c r="AS270" s="320"/>
      <c r="AT270" s="398" t="str">
        <f t="shared" si="671"/>
        <v/>
      </c>
      <c r="AU270" s="319" t="str">
        <f t="shared" si="670"/>
        <v>6.63</v>
      </c>
      <c r="AV270" s="411"/>
      <c r="AW270" s="398" t="str">
        <f ca="1">IF(OR(AND(Setup_Flag=1,AV270="",$C270=""),AND(Setup_Flag=1,AV270="Y",$C270="",All_Filters="Yes",$FE270="Hide")),FALSE,"")</f>
        <v/>
      </c>
      <c r="AX270" s="411"/>
      <c r="AY270" s="398" t="str">
        <f ca="1">IF(OR(AND(MR2_Flag=1,AX270="",$C270=""),AND(MR2_Flag=1,AX270="Y",$C270="",All_Filters="Yes",$FE270="Hide")),FALSE,"")</f>
        <v/>
      </c>
      <c r="AZ270" s="411"/>
      <c r="BA270" s="398" t="str">
        <f ca="1">IF(OR(AND(DP_Flag=1,AZ270="",$C270=""),AND(DP_Flag=1,AZ270="Y",$C270="",All_Filters="Yes",$FE270="Hide")),FALSE,"")</f>
        <v/>
      </c>
      <c r="BB270" s="411"/>
      <c r="BC270" s="398" t="str">
        <f ca="1">IF(OR(AND(SS_Flag=1,BB270="",$C270=""),AND(SS_Flag=1,BB270="Y",$C270="",All_Filters="Yes",$FE270="Hide")),FALSE,"")</f>
        <v/>
      </c>
      <c r="BD270" s="411"/>
      <c r="BE270" s="398" t="str">
        <f ca="1">IF(OR(AND(SP_Flag=1,BD270="",$C270=""),AND(SP_Flag=1,BD270="Y",$C270="",All_Filters="Yes",$FE270="Hide")),FALSE,"")</f>
        <v/>
      </c>
      <c r="BF270" s="411"/>
      <c r="BG270" s="398" t="str">
        <f ca="1">IF(OR(AND(FM_Flag=1,BF270="",$C270=""),AND(FM_Flag=1,BF270="Y",$C270="",All_Filters="Yes",$FE270="Hide")),FALSE,"")</f>
        <v/>
      </c>
      <c r="BH270" s="320"/>
      <c r="BI270" s="268"/>
      <c r="BJ270" s="427" t="s">
        <v>675</v>
      </c>
      <c r="BK270" s="427" t="s">
        <v>675</v>
      </c>
      <c r="BL270" s="427" t="s">
        <v>675</v>
      </c>
      <c r="BM270" s="427" t="s">
        <v>675</v>
      </c>
      <c r="BN270" s="427" t="s">
        <v>675</v>
      </c>
      <c r="BO270" s="427" t="s">
        <v>675</v>
      </c>
      <c r="BP270" s="428" t="str">
        <f ca="1">IF(OR(BI$16=0,BR$16&lt;&gt;0),"",IF(OFFSET(BI270,0,BI$16)="Y",1,IF(OFFSET(BI270,0,BI$16)="N",0,"")))</f>
        <v/>
      </c>
      <c r="BQ270" s="337"/>
      <c r="BR270" s="268"/>
      <c r="BS270" s="429" t="e">
        <v>#N/A</v>
      </c>
      <c r="BT270" s="429" t="e">
        <v>#N/A</v>
      </c>
      <c r="BU270" s="429" t="e">
        <v>#N/A</v>
      </c>
      <c r="BV270" s="429" t="e">
        <v>#N/A</v>
      </c>
      <c r="BW270" s="429" t="e">
        <v>#N/A</v>
      </c>
      <c r="BX270" s="429" t="e">
        <v>#N/A</v>
      </c>
      <c r="BY270" s="429" t="e">
        <v>#N/A</v>
      </c>
      <c r="BZ270" s="429" t="e">
        <v>#N/A</v>
      </c>
      <c r="CA270" s="429" t="e">
        <v>#N/A</v>
      </c>
      <c r="CB270" s="429" t="e">
        <v>#N/A</v>
      </c>
      <c r="CC270" s="429" t="e">
        <v>#N/A</v>
      </c>
      <c r="CD270" s="429" t="e">
        <v>#N/A</v>
      </c>
      <c r="CE270" s="429" t="e">
        <v>#N/A</v>
      </c>
      <c r="CF270" s="429" t="e">
        <v>#N/A</v>
      </c>
      <c r="CG270" s="429" t="e">
        <v>#N/A</v>
      </c>
      <c r="CH270" s="429" t="e">
        <v>#N/A</v>
      </c>
      <c r="CI270" s="429" t="e">
        <v>#N/A</v>
      </c>
      <c r="CJ270" s="429" t="e">
        <v>#N/A</v>
      </c>
      <c r="CK270" s="429" t="e">
        <v>#N/A</v>
      </c>
      <c r="CL270" s="428" t="str">
        <f ca="1">IF(BR$16=0,"",IF(OFFSET(BR270,0,BR$16)="Y",1,IF(OFFSET(BR270,0,BR$16)="N",0,"")))</f>
        <v/>
      </c>
      <c r="CM270" s="337"/>
      <c r="CN270" s="268"/>
      <c r="CO270" s="429" t="e">
        <v>#N/A</v>
      </c>
      <c r="CP270" s="429" t="e">
        <v>#N/A</v>
      </c>
      <c r="CQ270" s="429" t="e">
        <v>#N/A</v>
      </c>
      <c r="CR270" s="429" t="e">
        <v>#N/A</v>
      </c>
      <c r="CS270" s="427" t="s">
        <v>675</v>
      </c>
      <c r="CT270" s="428" t="str">
        <f ca="1">IF(OR(CN$16=0,CV$16&lt;&gt;0),"",IF(CV$16=1,0,IF(OFFSET(CN270,0,CN$16)="Y",1,IF(OFFSET(CN270,0,CN$16)="N",0,""))))</f>
        <v/>
      </c>
      <c r="CV270" s="268"/>
      <c r="CW270" s="429" t="e">
        <v>#N/A</v>
      </c>
      <c r="CX270" s="429" t="e">
        <v>#N/A</v>
      </c>
      <c r="CY270" s="429" t="e">
        <v>#N/A</v>
      </c>
      <c r="CZ270" s="429" t="e">
        <v>#N/A</v>
      </c>
      <c r="DA270" s="429" t="e">
        <v>#N/A</v>
      </c>
      <c r="DB270" s="429" t="e">
        <v>#N/A</v>
      </c>
      <c r="DC270" s="429" t="e">
        <v>#N/A</v>
      </c>
      <c r="DD270" s="429" t="e">
        <v>#N/A</v>
      </c>
      <c r="DE270" s="429" t="e">
        <v>#N/A</v>
      </c>
      <c r="DF270" s="428" t="str">
        <f>IF(CV$16=0,"",IF(OR(AND(CW$16=1,CW270="Y"),AND(CX$16=1,CX270="Y"),AND(CY$16=1,CY270="Y"),AND(CZ$16=1,CZ270="Y"),AND(DA$16=1,DA270="Y"),AND(DB$16=1,DB270="Y"),AND(DC$16=1,DC270="Y"),AND(DD$16=1,DD270="Y"),AND(DE$16=1,DE270="Y")),1,IF(OR(AND(CW$16=1,CW270="N"),AND(CX$16=1,CX270="N"),AND(CY$16=1,CY270="N"),AND(CZ$16=1,CZ270="N"),AND(DA$16=1,DA270="N"),AND(DB$16=1,DB270="N"),AND(DC$16=1,DC270="N"),AND(DD$16=1,DD270="N"),AND(DE$16=1,DE270="N")),0,"")))</f>
        <v/>
      </c>
      <c r="DH270" s="268"/>
      <c r="DI270" s="429" t="e">
        <v>#N/A</v>
      </c>
      <c r="DJ270" s="429" t="e">
        <v>#N/A</v>
      </c>
      <c r="DK270" s="428" t="str">
        <f ca="1">IF(DH$16=0,"",IF(OFFSET(DH270,0,DH$16)="Y",1,IF(OFFSET(DH270,0,DH$16)="N",0,"")))</f>
        <v/>
      </c>
      <c r="DM270" s="268"/>
      <c r="DN270" s="429" t="e">
        <v>#N/A</v>
      </c>
      <c r="DO270" s="429" t="e">
        <v>#N/A</v>
      </c>
      <c r="DP270" s="428" t="str">
        <f ca="1">IF(DM$16=0,"",IF(OFFSET(DM270,0,DM$16)="Y",1,IF(OFFSET(DM270,0,DM$16)="N",0,"")))</f>
        <v/>
      </c>
      <c r="DR270" s="268"/>
      <c r="DS270" s="430" t="e">
        <v>#N/A</v>
      </c>
      <c r="DT270" s="431"/>
      <c r="DU270" s="428" t="str">
        <f ca="1">IF(DR$16=0,"",IF(AND(OFFSET(DR270,0,1)="Y",DS$16="Yes"),1,IF(OFFSET(DR270,0,1)="N",1,0)))</f>
        <v/>
      </c>
      <c r="DW270" s="268"/>
      <c r="DX270" s="430" t="e">
        <v>#N/A</v>
      </c>
      <c r="DY270" s="431"/>
      <c r="DZ270" s="428" t="str">
        <f ca="1">IF(DW$16=0,"",IF(AND(OFFSET(DW270,0,1)="Y",DX$16="Yes"),1,IF(OFFSET(DW270,0,1)="N",1,0)))</f>
        <v/>
      </c>
      <c r="EB270" s="268"/>
      <c r="EC270" s="430" t="e">
        <v>#N/A</v>
      </c>
      <c r="ED270" s="431"/>
      <c r="EE270" s="428" t="str">
        <f ca="1">IF(EB$16=0,"",IF(AND(OFFSET(EB270,0,1)="Y",EC$16="Yes"),1,IF(OFFSET(EB270,0,1)="N",1,0)))</f>
        <v/>
      </c>
      <c r="EG270" s="268"/>
      <c r="EH270" s="430" t="e">
        <v>#N/A</v>
      </c>
      <c r="EI270" s="431"/>
      <c r="EJ270" s="428" t="str">
        <f ca="1">IF(EG$16=0,"",IF(AND(OFFSET(EG270,0,1)="Y",EH$16="Yes"),1,IF(OFFSET(EG270,0,1)="N",1,0)))</f>
        <v/>
      </c>
      <c r="EL270" s="268"/>
      <c r="EM270" s="430" t="e">
        <v>#N/A</v>
      </c>
      <c r="EN270" s="431"/>
      <c r="EO270" s="428" t="str">
        <f ca="1">IF(EL$16=0,"",IF(AND(OFFSET(EL270,0,1)="Y",EM$16="Yes"),1,IF(OFFSET(EL270,0,1)="N",1,0)))</f>
        <v/>
      </c>
      <c r="EP270" s="271"/>
      <c r="EQ270" s="516" t="str">
        <f ca="1">BP270</f>
        <v/>
      </c>
      <c r="ER270" s="516" t="str">
        <f t="shared" ref="ER270" ca="1" si="880">CL270</f>
        <v/>
      </c>
      <c r="ES270" s="516" t="str">
        <f t="shared" ref="ES270" ca="1" si="881">CT270</f>
        <v/>
      </c>
      <c r="ET270" s="516" t="str">
        <f t="shared" ref="ET270" si="882">DF270</f>
        <v/>
      </c>
      <c r="EU270" s="516" t="str">
        <f t="shared" ref="EU270" ca="1" si="883">DK270</f>
        <v/>
      </c>
      <c r="EV270" s="516" t="str">
        <f t="shared" ref="EV270" ca="1" si="884">DP270</f>
        <v/>
      </c>
      <c r="EW270" s="516" t="str">
        <f t="shared" ref="EW270" ca="1" si="885">DU270</f>
        <v/>
      </c>
      <c r="EX270" s="516" t="str">
        <f t="shared" ref="EX270" ca="1" si="886">DZ270</f>
        <v/>
      </c>
      <c r="EY270" s="516" t="str">
        <f t="shared" ref="EY270" ca="1" si="887">EE270</f>
        <v/>
      </c>
      <c r="EZ270" s="516" t="str">
        <f t="shared" ref="EZ270" ca="1" si="888">EJ270</f>
        <v/>
      </c>
      <c r="FA270" s="516" t="str">
        <f t="shared" ref="FA270" ca="1" si="889">EO270</f>
        <v/>
      </c>
      <c r="FC270" s="516">
        <f t="shared" ref="FC270" ca="1" si="890">COUNTA(EQ270:FA270)-COUNTBLANK(EQ270:FA270)</f>
        <v>0</v>
      </c>
      <c r="FD270" s="280">
        <f t="shared" ref="FD270" ca="1" si="891">SUM(EQ270:FA270)</f>
        <v>0</v>
      </c>
      <c r="FE270" s="280" t="str">
        <f t="shared" ref="FE270" ca="1" si="892">IF(AND(FC270=FD270,FD270&gt;0),"Show","Hide")</f>
        <v>Hide</v>
      </c>
      <c r="FF270" s="322"/>
      <c r="FG270" s="323"/>
      <c r="FH270" s="323"/>
      <c r="FI270" s="323"/>
      <c r="FJ270" s="323"/>
      <c r="FK270" s="323"/>
      <c r="FL270" s="323"/>
    </row>
    <row r="271" spans="1:168" ht="6" customHeight="1" x14ac:dyDescent="0.25">
      <c r="A271" s="326" t="s">
        <v>546</v>
      </c>
      <c r="C271" s="412"/>
      <c r="D271" s="413"/>
      <c r="E271" s="414"/>
      <c r="F271" s="432"/>
      <c r="G271" s="433"/>
      <c r="H271" s="434"/>
      <c r="I271" s="335"/>
      <c r="J271" s="416"/>
      <c r="K271" s="335"/>
      <c r="L271" s="417"/>
      <c r="M271" s="417"/>
      <c r="N271" s="417"/>
      <c r="O271" s="417"/>
      <c r="Q271" s="320"/>
      <c r="AE271" s="368"/>
      <c r="AF271" s="369"/>
      <c r="AG271" s="370" t="b">
        <f>AG270</f>
        <v>1</v>
      </c>
      <c r="AH271" s="370"/>
      <c r="AI271" s="395"/>
      <c r="AJ271" s="396"/>
      <c r="AK271" s="396"/>
      <c r="AL271" s="397"/>
      <c r="AM271" s="320"/>
      <c r="AN271" s="320"/>
      <c r="AO271" s="320"/>
      <c r="AP271" s="320"/>
      <c r="AQ271" s="320"/>
      <c r="AR271" s="320"/>
      <c r="AS271" s="320"/>
      <c r="AT271" s="398" t="str">
        <f t="shared" si="671"/>
        <v/>
      </c>
      <c r="AU271" s="319" t="str">
        <f t="shared" si="670"/>
        <v/>
      </c>
      <c r="AV271" s="399"/>
      <c r="AW271" s="398" t="str">
        <f ca="1">AW270</f>
        <v/>
      </c>
      <c r="AX271" s="399"/>
      <c r="AY271" s="398" t="str">
        <f ca="1">AY270</f>
        <v/>
      </c>
      <c r="AZ271" s="399"/>
      <c r="BA271" s="398" t="str">
        <f ca="1">BA270</f>
        <v/>
      </c>
      <c r="BB271" s="399"/>
      <c r="BC271" s="398" t="str">
        <f ca="1">BC270</f>
        <v/>
      </c>
      <c r="BD271" s="399"/>
      <c r="BE271" s="398" t="str">
        <f ca="1">BE270</f>
        <v/>
      </c>
      <c r="BF271" s="399"/>
      <c r="BG271" s="398" t="str">
        <f ca="1">BG270</f>
        <v/>
      </c>
      <c r="BH271" s="320"/>
      <c r="FE271" s="341" t="str">
        <f ca="1">FE270</f>
        <v>Hide</v>
      </c>
      <c r="FF271" s="322"/>
      <c r="FG271" s="323"/>
      <c r="FH271" s="323"/>
      <c r="FI271" s="323"/>
      <c r="FJ271" s="323"/>
      <c r="FK271" s="323"/>
      <c r="FL271" s="323"/>
    </row>
    <row r="272" spans="1:168" ht="6" customHeight="1" x14ac:dyDescent="0.25">
      <c r="A272" s="326" t="s">
        <v>546</v>
      </c>
      <c r="C272" s="389"/>
      <c r="D272" s="325"/>
      <c r="E272" s="390"/>
      <c r="F272" s="391"/>
      <c r="G272" s="391"/>
      <c r="H272" s="391"/>
      <c r="I272" s="391"/>
      <c r="J272" s="392"/>
      <c r="K272" s="340"/>
      <c r="L272" s="393"/>
      <c r="M272" s="393"/>
      <c r="N272" s="393"/>
      <c r="O272" s="393"/>
      <c r="Q272" s="320"/>
      <c r="AE272" s="368"/>
      <c r="AF272" s="369"/>
      <c r="AG272" s="394" t="b">
        <f>AG273</f>
        <v>1</v>
      </c>
      <c r="AH272" s="394"/>
      <c r="AI272" s="395"/>
      <c r="AJ272" s="396"/>
      <c r="AK272" s="396"/>
      <c r="AL272" s="397"/>
      <c r="AM272" s="320"/>
      <c r="AN272" s="320"/>
      <c r="AO272" s="320"/>
      <c r="AP272" s="320"/>
      <c r="AQ272" s="320"/>
      <c r="AR272" s="320"/>
      <c r="AS272" s="320"/>
      <c r="AT272" s="398" t="str">
        <f t="shared" si="671"/>
        <v/>
      </c>
      <c r="AU272" s="319" t="str">
        <f t="shared" ref="AU272:AU287" si="893">IF(D272&lt;&gt;0,D272,"")</f>
        <v/>
      </c>
      <c r="AV272" s="399"/>
      <c r="AW272" s="398" t="str">
        <f>AW273</f>
        <v/>
      </c>
      <c r="AX272" s="399"/>
      <c r="AY272" s="398" t="str">
        <f>AY273</f>
        <v/>
      </c>
      <c r="AZ272" s="399"/>
      <c r="BA272" s="398" t="str">
        <f>BA273</f>
        <v/>
      </c>
      <c r="BB272" s="399"/>
      <c r="BC272" s="398" t="str">
        <f>BC273</f>
        <v/>
      </c>
      <c r="BD272" s="399"/>
      <c r="BE272" s="398" t="str">
        <f>BE273</f>
        <v/>
      </c>
      <c r="BF272" s="399"/>
      <c r="BG272" s="398" t="str">
        <f>BG273</f>
        <v/>
      </c>
      <c r="BH272" s="320"/>
      <c r="BI272" s="323"/>
      <c r="BJ272" s="323"/>
      <c r="BK272" s="323"/>
      <c r="BL272" s="323"/>
      <c r="BM272" s="323"/>
      <c r="BN272" s="323"/>
      <c r="BO272" s="323"/>
      <c r="BP272" s="323"/>
      <c r="BQ272" s="323"/>
      <c r="BR272" s="323"/>
      <c r="BS272" s="323"/>
      <c r="BT272" s="323"/>
      <c r="BU272" s="323"/>
      <c r="BV272" s="323"/>
      <c r="BW272" s="323"/>
      <c r="BX272" s="323"/>
      <c r="BY272" s="323"/>
      <c r="BZ272" s="323"/>
      <c r="CA272" s="323"/>
      <c r="CB272" s="323"/>
      <c r="CC272" s="323"/>
      <c r="CD272" s="323"/>
      <c r="CE272" s="323"/>
      <c r="CF272" s="323"/>
      <c r="CG272" s="323"/>
      <c r="CH272" s="323"/>
      <c r="CI272" s="323"/>
      <c r="CJ272" s="323"/>
      <c r="CK272" s="323"/>
      <c r="CL272" s="323"/>
      <c r="CM272" s="323"/>
      <c r="CN272" s="323"/>
      <c r="CO272" s="323"/>
      <c r="CP272" s="323"/>
      <c r="CQ272" s="323"/>
      <c r="CR272" s="323"/>
      <c r="CS272" s="323"/>
      <c r="CT272" s="323"/>
      <c r="CU272" s="323"/>
      <c r="CV272" s="323"/>
      <c r="CW272" s="323"/>
      <c r="CX272" s="323"/>
      <c r="CY272" s="323"/>
      <c r="CZ272" s="323"/>
      <c r="DA272" s="323"/>
      <c r="DB272" s="323"/>
      <c r="DC272" s="323"/>
      <c r="DD272" s="323"/>
      <c r="DE272" s="323"/>
      <c r="DF272" s="323"/>
      <c r="DG272" s="323"/>
      <c r="DH272" s="323"/>
      <c r="DI272" s="323"/>
      <c r="DJ272" s="323"/>
      <c r="DK272" s="323"/>
      <c r="DL272" s="323"/>
      <c r="DM272" s="323"/>
      <c r="DN272" s="323"/>
      <c r="DO272" s="323"/>
      <c r="DP272" s="323"/>
      <c r="DQ272" s="323"/>
      <c r="DR272" s="323"/>
      <c r="DS272" s="323"/>
      <c r="DT272" s="323"/>
      <c r="DU272" s="323"/>
      <c r="DV272" s="323"/>
      <c r="DW272" s="323"/>
      <c r="DX272" s="323"/>
      <c r="DY272" s="323"/>
      <c r="DZ272" s="323"/>
      <c r="EA272" s="323"/>
      <c r="EB272" s="323"/>
      <c r="EC272" s="323"/>
      <c r="ED272" s="323"/>
      <c r="EE272" s="323"/>
      <c r="EF272" s="323"/>
      <c r="EG272" s="323"/>
      <c r="EH272" s="323"/>
      <c r="EI272" s="323"/>
      <c r="EJ272" s="323"/>
      <c r="EK272" s="323"/>
      <c r="EL272" s="323"/>
      <c r="EM272" s="323"/>
      <c r="EN272" s="323"/>
      <c r="EO272" s="323"/>
      <c r="EP272" s="323"/>
      <c r="EQ272" s="323"/>
      <c r="ER272" s="323"/>
      <c r="ES272" s="323"/>
      <c r="ET272" s="323"/>
      <c r="EU272" s="323"/>
      <c r="EV272" s="323"/>
      <c r="EW272" s="323"/>
      <c r="EX272" s="323"/>
      <c r="EY272" s="323"/>
      <c r="EZ272" s="323"/>
      <c r="FA272" s="323"/>
      <c r="FB272" s="323"/>
      <c r="FC272" s="323"/>
      <c r="FD272" s="323"/>
      <c r="FE272" s="323"/>
      <c r="FF272" s="322"/>
      <c r="FG272" s="323"/>
      <c r="FH272" s="323"/>
      <c r="FI272" s="323"/>
      <c r="FJ272" s="323"/>
      <c r="FK272" s="323"/>
      <c r="FL272" s="323"/>
    </row>
    <row r="273" spans="1:168" ht="15" x14ac:dyDescent="0.25">
      <c r="A273" s="326" t="s">
        <v>546</v>
      </c>
      <c r="C273" s="400" t="s">
        <v>558</v>
      </c>
      <c r="D273" s="401" t="s">
        <v>937</v>
      </c>
      <c r="E273" s="402"/>
      <c r="F273" s="403"/>
      <c r="G273" s="403"/>
      <c r="H273" s="403"/>
      <c r="I273" s="403"/>
      <c r="J273" s="404"/>
      <c r="K273" s="340"/>
      <c r="L273" s="405"/>
      <c r="M273" s="405"/>
      <c r="N273" s="405"/>
      <c r="O273" s="405"/>
      <c r="Q273" s="320"/>
      <c r="R273" s="406"/>
      <c r="S273" s="406"/>
      <c r="T273" s="406"/>
      <c r="U273" s="406"/>
      <c r="AE273" s="368" t="b">
        <f>IF(F273=CHAR(80),TRUE,FALSE)</f>
        <v>0</v>
      </c>
      <c r="AF273" s="369" t="b">
        <f>IF(H273=CHAR(80),TRUE,FALSE)</f>
        <v>0</v>
      </c>
      <c r="AG273" s="370" t="b">
        <f>IF(OR(C273=CHAR(80),C273="."),TRUE,FALSE)</f>
        <v>1</v>
      </c>
      <c r="AH273" s="407">
        <v>3</v>
      </c>
      <c r="AI273" s="408" t="s">
        <v>711</v>
      </c>
      <c r="AJ273" s="409" t="b">
        <v>1</v>
      </c>
      <c r="AK273" s="409" t="b">
        <v>1</v>
      </c>
      <c r="AL273" s="410"/>
      <c r="AM273" s="320"/>
      <c r="AN273" s="320"/>
      <c r="AO273" s="320"/>
      <c r="AP273" s="320"/>
      <c r="AQ273" s="320"/>
      <c r="AR273" s="320"/>
      <c r="AS273" s="320"/>
      <c r="AT273" s="398" t="str">
        <f t="shared" ref="AT273:AT286" si="894">IF(AG273&lt;&gt;TRUE,FALSE,"")</f>
        <v/>
      </c>
      <c r="AU273" s="319" t="str">
        <f t="shared" si="893"/>
        <v>CONSTRUCTION ALIGNMENT</v>
      </c>
      <c r="AV273" s="411"/>
      <c r="AW273" s="398" t="str">
        <f>IF(OR(AND(Setup_Flag=1,AV273="",$C273=""),AND(Setup_Flag=1,AV273="Y",$C273="",All_Filters="Yes",$FE273="Hide")),FALSE,"")</f>
        <v/>
      </c>
      <c r="AX273" s="411"/>
      <c r="AY273" s="398" t="str">
        <f>IF(OR(AND(MR2_Flag=1,AX273="",$C273=""),AND(MR2_Flag=1,AX273="Y",$C273="",All_Filters="Yes",$FE273="Hide")),FALSE,"")</f>
        <v/>
      </c>
      <c r="AZ273" s="411"/>
      <c r="BA273" s="398" t="str">
        <f>IF(OR(AND(DP_Flag=1,AZ273="",$C273=""),AND(DP_Flag=1,AZ273="Y",$C273="",All_Filters="Yes",$FE273="Hide")),FALSE,"")</f>
        <v/>
      </c>
      <c r="BB273" s="411"/>
      <c r="BC273" s="398" t="str">
        <f>IF(OR(AND(SS_Flag=1,BB273="",$C273=""),AND(SS_Flag=1,BB273="Y",$C273="",All_Filters="Yes",$FE273="Hide")),FALSE,"")</f>
        <v/>
      </c>
      <c r="BD273" s="411"/>
      <c r="BE273" s="398" t="str">
        <f>IF(OR(AND(SP_Flag=1,BD273="",$C273=""),AND(SP_Flag=1,BD273="Y",$C273="",All_Filters="Yes",$FE273="Hide")),FALSE,"")</f>
        <v/>
      </c>
      <c r="BF273" s="411"/>
      <c r="BG273" s="398" t="str">
        <f>IF(OR(AND(FM_Flag=1,BF273="",$C273=""),AND(FM_Flag=1,BF273="Y",$C273="",All_Filters="Yes",$FE273="Hide")),FALSE,"")</f>
        <v/>
      </c>
      <c r="BH273" s="320"/>
      <c r="BI273" s="323"/>
      <c r="BJ273" s="323"/>
      <c r="BK273" s="323"/>
      <c r="BL273" s="323"/>
      <c r="BM273" s="323"/>
      <c r="BN273" s="323"/>
      <c r="BO273" s="323"/>
      <c r="BP273" s="323"/>
      <c r="BQ273" s="323"/>
      <c r="BR273" s="323"/>
      <c r="BS273" s="323"/>
      <c r="BT273" s="323"/>
      <c r="BU273" s="323"/>
      <c r="BV273" s="323"/>
      <c r="BW273" s="323"/>
      <c r="BX273" s="323"/>
      <c r="BY273" s="323"/>
      <c r="BZ273" s="323"/>
      <c r="CA273" s="323"/>
      <c r="CB273" s="323"/>
      <c r="CC273" s="323"/>
      <c r="CD273" s="323"/>
      <c r="CE273" s="323"/>
      <c r="CF273" s="323"/>
      <c r="CG273" s="323"/>
      <c r="CH273" s="323"/>
      <c r="CI273" s="323"/>
      <c r="CJ273" s="323"/>
      <c r="CK273" s="323"/>
      <c r="CL273" s="323"/>
      <c r="CM273" s="323"/>
      <c r="CN273" s="323"/>
      <c r="CO273" s="323"/>
      <c r="CP273" s="323"/>
      <c r="CQ273" s="323"/>
      <c r="CR273" s="323"/>
      <c r="CS273" s="323"/>
      <c r="CT273" s="323"/>
      <c r="CU273" s="323"/>
      <c r="CV273" s="323"/>
      <c r="CW273" s="323"/>
      <c r="CX273" s="323"/>
      <c r="CY273" s="323"/>
      <c r="CZ273" s="323"/>
      <c r="DA273" s="323"/>
      <c r="DB273" s="323"/>
      <c r="DC273" s="323"/>
      <c r="DD273" s="323"/>
      <c r="DE273" s="323"/>
      <c r="DF273" s="323"/>
      <c r="DG273" s="323"/>
      <c r="DH273" s="323"/>
      <c r="DI273" s="323"/>
      <c r="DJ273" s="323"/>
      <c r="DK273" s="323"/>
      <c r="DL273" s="323"/>
      <c r="DM273" s="323"/>
      <c r="DN273" s="323"/>
      <c r="DO273" s="323"/>
      <c r="DP273" s="323"/>
      <c r="DQ273" s="323"/>
      <c r="DR273" s="323"/>
      <c r="DS273" s="323"/>
      <c r="DT273" s="323"/>
      <c r="DU273" s="323"/>
      <c r="DV273" s="323"/>
      <c r="DW273" s="323"/>
      <c r="DX273" s="323"/>
      <c r="DY273" s="323"/>
      <c r="DZ273" s="323"/>
      <c r="EA273" s="323"/>
      <c r="EB273" s="323"/>
      <c r="EC273" s="323"/>
      <c r="ED273" s="323"/>
      <c r="EE273" s="323"/>
      <c r="EF273" s="323"/>
      <c r="EG273" s="323"/>
      <c r="EH273" s="323"/>
      <c r="EI273" s="323"/>
      <c r="EJ273" s="323"/>
      <c r="EK273" s="323"/>
      <c r="EL273" s="323"/>
      <c r="EM273" s="323"/>
      <c r="EN273" s="323"/>
      <c r="EO273" s="323"/>
      <c r="EP273" s="323"/>
      <c r="EQ273" s="323"/>
      <c r="ER273" s="323"/>
      <c r="ES273" s="323"/>
      <c r="ET273" s="323"/>
      <c r="EU273" s="323"/>
      <c r="EV273" s="323"/>
      <c r="EW273" s="323"/>
      <c r="EX273" s="323"/>
      <c r="EY273" s="323"/>
      <c r="EZ273" s="323"/>
      <c r="FA273" s="323"/>
      <c r="FB273" s="323"/>
      <c r="FC273" s="323"/>
      <c r="FD273" s="323"/>
      <c r="FE273" s="323"/>
      <c r="FF273" s="322"/>
      <c r="FG273" s="323"/>
      <c r="FH273" s="323"/>
      <c r="FI273" s="323"/>
      <c r="FJ273" s="323"/>
      <c r="FK273" s="323"/>
      <c r="FL273" s="323"/>
    </row>
    <row r="274" spans="1:168" ht="6" customHeight="1" x14ac:dyDescent="0.25">
      <c r="A274" s="326" t="s">
        <v>546</v>
      </c>
      <c r="C274" s="412"/>
      <c r="D274" s="413"/>
      <c r="E274" s="414"/>
      <c r="F274" s="415"/>
      <c r="G274" s="415"/>
      <c r="H274" s="415"/>
      <c r="I274" s="415"/>
      <c r="J274" s="416"/>
      <c r="K274" s="335"/>
      <c r="L274" s="417"/>
      <c r="M274" s="417"/>
      <c r="N274" s="417"/>
      <c r="O274" s="417"/>
      <c r="Q274" s="320"/>
      <c r="AE274" s="368"/>
      <c r="AF274" s="369"/>
      <c r="AG274" s="370" t="b">
        <f>AG273</f>
        <v>1</v>
      </c>
      <c r="AH274" s="370"/>
      <c r="AI274" s="395"/>
      <c r="AJ274" s="396"/>
      <c r="AK274" s="396"/>
      <c r="AL274" s="397"/>
      <c r="AM274" s="320"/>
      <c r="AN274" s="320"/>
      <c r="AO274" s="320"/>
      <c r="AP274" s="320"/>
      <c r="AQ274" s="320"/>
      <c r="AR274" s="320"/>
      <c r="AS274" s="320"/>
      <c r="AT274" s="398" t="str">
        <f t="shared" si="894"/>
        <v/>
      </c>
      <c r="AU274" s="319" t="str">
        <f t="shared" si="893"/>
        <v/>
      </c>
      <c r="AV274" s="399"/>
      <c r="AW274" s="398" t="str">
        <f>AW273</f>
        <v/>
      </c>
      <c r="AX274" s="399"/>
      <c r="AY274" s="398" t="str">
        <f>AY273</f>
        <v/>
      </c>
      <c r="AZ274" s="399"/>
      <c r="BA274" s="398" t="str">
        <f>BA273</f>
        <v/>
      </c>
      <c r="BB274" s="399"/>
      <c r="BC274" s="398" t="str">
        <f>BC273</f>
        <v/>
      </c>
      <c r="BD274" s="399"/>
      <c r="BE274" s="398" t="str">
        <f>BE273</f>
        <v/>
      </c>
      <c r="BF274" s="399"/>
      <c r="BG274" s="398" t="str">
        <f>BG273</f>
        <v/>
      </c>
      <c r="BH274" s="320"/>
      <c r="BI274" s="323"/>
      <c r="BJ274" s="323"/>
      <c r="BK274" s="323"/>
      <c r="BL274" s="323"/>
      <c r="BM274" s="323"/>
      <c r="BN274" s="323"/>
      <c r="BO274" s="323"/>
      <c r="BP274" s="323"/>
      <c r="BQ274" s="323"/>
      <c r="BR274" s="323"/>
      <c r="BS274" s="323"/>
      <c r="BT274" s="323"/>
      <c r="BU274" s="323"/>
      <c r="BV274" s="323"/>
      <c r="BW274" s="323"/>
      <c r="BX274" s="323"/>
      <c r="BY274" s="323"/>
      <c r="BZ274" s="323"/>
      <c r="CA274" s="323"/>
      <c r="CB274" s="323"/>
      <c r="CC274" s="323"/>
      <c r="CD274" s="323"/>
      <c r="CE274" s="323"/>
      <c r="CF274" s="323"/>
      <c r="CG274" s="323"/>
      <c r="CH274" s="323"/>
      <c r="CI274" s="323"/>
      <c r="CJ274" s="323"/>
      <c r="CK274" s="323"/>
      <c r="CL274" s="323"/>
      <c r="CM274" s="323"/>
      <c r="CN274" s="323"/>
      <c r="CO274" s="323"/>
      <c r="CP274" s="323"/>
      <c r="CQ274" s="323"/>
      <c r="CR274" s="323"/>
      <c r="CS274" s="323"/>
      <c r="CT274" s="323"/>
      <c r="CU274" s="323"/>
      <c r="CV274" s="323"/>
      <c r="CW274" s="323"/>
      <c r="CX274" s="323"/>
      <c r="CY274" s="323"/>
      <c r="CZ274" s="323"/>
      <c r="DA274" s="323"/>
      <c r="DB274" s="323"/>
      <c r="DC274" s="323"/>
      <c r="DD274" s="323"/>
      <c r="DE274" s="323"/>
      <c r="DF274" s="323"/>
      <c r="DG274" s="323"/>
      <c r="DH274" s="323"/>
      <c r="DI274" s="323"/>
      <c r="DJ274" s="323"/>
      <c r="DK274" s="323"/>
      <c r="DL274" s="323"/>
      <c r="DM274" s="323"/>
      <c r="DN274" s="323"/>
      <c r="DO274" s="323"/>
      <c r="DP274" s="323"/>
      <c r="DQ274" s="323"/>
      <c r="DR274" s="323"/>
      <c r="DS274" s="323"/>
      <c r="DT274" s="323"/>
      <c r="DU274" s="323"/>
      <c r="DV274" s="323"/>
      <c r="DW274" s="323"/>
      <c r="DX274" s="323"/>
      <c r="DY274" s="323"/>
      <c r="DZ274" s="323"/>
      <c r="EA274" s="323"/>
      <c r="EB274" s="323"/>
      <c r="EC274" s="323"/>
      <c r="ED274" s="323"/>
      <c r="EE274" s="323"/>
      <c r="EF274" s="323"/>
      <c r="EG274" s="323"/>
      <c r="EH274" s="323"/>
      <c r="EI274" s="323"/>
      <c r="EJ274" s="323"/>
      <c r="EK274" s="323"/>
      <c r="EL274" s="323"/>
      <c r="EM274" s="323"/>
      <c r="EN274" s="323"/>
      <c r="EO274" s="323"/>
      <c r="EP274" s="323"/>
      <c r="EQ274" s="323"/>
      <c r="ER274" s="323"/>
      <c r="ES274" s="323"/>
      <c r="ET274" s="323"/>
      <c r="EU274" s="323"/>
      <c r="EV274" s="323"/>
      <c r="EW274" s="323"/>
      <c r="EX274" s="323"/>
      <c r="EY274" s="323"/>
      <c r="EZ274" s="323"/>
      <c r="FA274" s="323"/>
      <c r="FB274" s="323"/>
      <c r="FC274" s="323"/>
      <c r="FD274" s="323"/>
      <c r="FE274" s="323"/>
      <c r="FF274" s="322"/>
      <c r="FG274" s="323"/>
      <c r="FH274" s="323"/>
      <c r="FI274" s="323"/>
      <c r="FJ274" s="323"/>
      <c r="FK274" s="323"/>
      <c r="FL274" s="323"/>
    </row>
    <row r="275" spans="1:168" ht="6" customHeight="1" x14ac:dyDescent="0.25">
      <c r="A275" s="326" t="s">
        <v>546</v>
      </c>
      <c r="C275" s="389"/>
      <c r="D275" s="325"/>
      <c r="E275" s="390"/>
      <c r="F275" s="362"/>
      <c r="G275" s="418"/>
      <c r="H275" s="419"/>
      <c r="I275" s="340"/>
      <c r="J275" s="392"/>
      <c r="K275" s="340"/>
      <c r="L275" s="393"/>
      <c r="M275" s="393"/>
      <c r="N275" s="393"/>
      <c r="O275" s="393"/>
      <c r="Q275" s="320"/>
      <c r="AE275" s="368"/>
      <c r="AF275" s="369"/>
      <c r="AG275" s="394" t="b">
        <f>AG276</f>
        <v>1</v>
      </c>
      <c r="AH275" s="394"/>
      <c r="AI275" s="395"/>
      <c r="AJ275" s="396"/>
      <c r="AK275" s="396"/>
      <c r="AL275" s="397"/>
      <c r="AM275" s="320"/>
      <c r="AN275" s="320"/>
      <c r="AO275" s="320"/>
      <c r="AP275" s="320"/>
      <c r="AQ275" s="320"/>
      <c r="AR275" s="320"/>
      <c r="AS275" s="320"/>
      <c r="AT275" s="398" t="str">
        <f t="shared" si="894"/>
        <v/>
      </c>
      <c r="AU275" s="319" t="str">
        <f t="shared" si="893"/>
        <v/>
      </c>
      <c r="AV275" s="399"/>
      <c r="AW275" s="398" t="str">
        <f ca="1">AW276</f>
        <v/>
      </c>
      <c r="AX275" s="399"/>
      <c r="AY275" s="398" t="str">
        <f ca="1">AY276</f>
        <v/>
      </c>
      <c r="AZ275" s="399"/>
      <c r="BA275" s="398" t="str">
        <f ca="1">BA276</f>
        <v/>
      </c>
      <c r="BB275" s="399"/>
      <c r="BC275" s="398" t="str">
        <f ca="1">BC276</f>
        <v/>
      </c>
      <c r="BD275" s="399"/>
      <c r="BE275" s="398" t="str">
        <f ca="1">BE276</f>
        <v/>
      </c>
      <c r="BF275" s="399"/>
      <c r="BG275" s="398" t="str">
        <f ca="1">BG276</f>
        <v/>
      </c>
      <c r="BH275" s="320"/>
      <c r="FE275" s="341" t="str">
        <f ca="1">FE276</f>
        <v>Hide</v>
      </c>
      <c r="FF275" s="322"/>
      <c r="FG275" s="323"/>
      <c r="FH275" s="323"/>
      <c r="FI275" s="323"/>
      <c r="FJ275" s="323"/>
      <c r="FK275" s="323"/>
      <c r="FL275" s="323"/>
    </row>
    <row r="276" spans="1:168" ht="26.4" x14ac:dyDescent="0.25">
      <c r="A276" s="326" t="s">
        <v>546</v>
      </c>
      <c r="C276" s="400" t="s">
        <v>558</v>
      </c>
      <c r="D276" s="420" t="str">
        <f>"6." &amp; AI276</f>
        <v>6.64</v>
      </c>
      <c r="E276" s="402" t="s">
        <v>938</v>
      </c>
      <c r="F276" s="422"/>
      <c r="G276" s="423" t="s">
        <v>203</v>
      </c>
      <c r="H276" s="424"/>
      <c r="I276" s="425" t="s">
        <v>216</v>
      </c>
      <c r="J276" s="426"/>
      <c r="K276" s="340"/>
      <c r="L276" s="405"/>
      <c r="M276" s="405"/>
      <c r="N276" s="405"/>
      <c r="O276" s="405"/>
      <c r="Q276" s="320"/>
      <c r="R276" s="406"/>
      <c r="S276" s="406"/>
      <c r="T276" s="406"/>
      <c r="U276" s="406"/>
      <c r="AE276" s="368" t="b">
        <f>IF(F276=CHAR(80),TRUE,FALSE)</f>
        <v>0</v>
      </c>
      <c r="AF276" s="369" t="b">
        <f>IF(H276=CHAR(80),TRUE,FALSE)</f>
        <v>0</v>
      </c>
      <c r="AG276" s="370" t="b">
        <f>IF(OR(C276=CHAR(80),C276="."),TRUE,FALSE)</f>
        <v>1</v>
      </c>
      <c r="AH276" s="407">
        <v>0</v>
      </c>
      <c r="AI276" s="408">
        <v>64</v>
      </c>
      <c r="AJ276" s="409"/>
      <c r="AK276" s="409" t="b">
        <v>1</v>
      </c>
      <c r="AL276" s="410"/>
      <c r="AM276" s="320"/>
      <c r="AN276" s="320"/>
      <c r="AO276" s="320"/>
      <c r="AP276" s="320"/>
      <c r="AQ276" s="320"/>
      <c r="AR276" s="320"/>
      <c r="AS276" s="320"/>
      <c r="AT276" s="398" t="str">
        <f t="shared" si="894"/>
        <v/>
      </c>
      <c r="AU276" s="319" t="str">
        <f t="shared" si="893"/>
        <v>6.64</v>
      </c>
      <c r="AV276" s="411"/>
      <c r="AW276" s="398" t="str">
        <f ca="1">IF(OR(AND(Setup_Flag=1,AV276="",$C276=""),AND(Setup_Flag=1,AV276="Y",$C276="",All_Filters="Yes",$FE276="Hide")),FALSE,"")</f>
        <v/>
      </c>
      <c r="AX276" s="411"/>
      <c r="AY276" s="398" t="str">
        <f ca="1">IF(OR(AND(MR2_Flag=1,AX276="",$C276=""),AND(MR2_Flag=1,AX276="Y",$C276="",All_Filters="Yes",$FE276="Hide")),FALSE,"")</f>
        <v/>
      </c>
      <c r="AZ276" s="411"/>
      <c r="BA276" s="398" t="str">
        <f ca="1">IF(OR(AND(DP_Flag=1,AZ276="",$C276=""),AND(DP_Flag=1,AZ276="Y",$C276="",All_Filters="Yes",$FE276="Hide")),FALSE,"")</f>
        <v/>
      </c>
      <c r="BB276" s="411"/>
      <c r="BC276" s="398" t="str">
        <f ca="1">IF(OR(AND(SS_Flag=1,BB276="",$C276=""),AND(SS_Flag=1,BB276="Y",$C276="",All_Filters="Yes",$FE276="Hide")),FALSE,"")</f>
        <v/>
      </c>
      <c r="BD276" s="411"/>
      <c r="BE276" s="398" t="str">
        <f ca="1">IF(OR(AND(SP_Flag=1,BD276="",$C276=""),AND(SP_Flag=1,BD276="Y",$C276="",All_Filters="Yes",$FE276="Hide")),FALSE,"")</f>
        <v/>
      </c>
      <c r="BF276" s="411"/>
      <c r="BG276" s="398" t="str">
        <f ca="1">IF(OR(AND(FM_Flag=1,BF276="",$C276=""),AND(FM_Flag=1,BF276="Y",$C276="",All_Filters="Yes",$FE276="Hide")),FALSE,"")</f>
        <v/>
      </c>
      <c r="BH276" s="320"/>
      <c r="BI276" s="268"/>
      <c r="BJ276" s="427" t="s">
        <v>675</v>
      </c>
      <c r="BK276" s="427" t="s">
        <v>675</v>
      </c>
      <c r="BL276" s="427" t="s">
        <v>675</v>
      </c>
      <c r="BM276" s="427" t="s">
        <v>675</v>
      </c>
      <c r="BN276" s="427" t="s">
        <v>675</v>
      </c>
      <c r="BO276" s="427" t="s">
        <v>675</v>
      </c>
      <c r="BP276" s="428" t="str">
        <f ca="1">IF(OR(BI$16=0,BR$16&lt;&gt;0),"",IF(OFFSET(BI276,0,BI$16)="Y",1,IF(OFFSET(BI276,0,BI$16)="N",0,"")))</f>
        <v/>
      </c>
      <c r="BQ276" s="337"/>
      <c r="BR276" s="268"/>
      <c r="BS276" s="429" t="e">
        <v>#N/A</v>
      </c>
      <c r="BT276" s="429" t="e">
        <v>#N/A</v>
      </c>
      <c r="BU276" s="429" t="e">
        <v>#N/A</v>
      </c>
      <c r="BV276" s="429" t="e">
        <v>#N/A</v>
      </c>
      <c r="BW276" s="429" t="e">
        <v>#N/A</v>
      </c>
      <c r="BX276" s="429" t="e">
        <v>#N/A</v>
      </c>
      <c r="BY276" s="429" t="e">
        <v>#N/A</v>
      </c>
      <c r="BZ276" s="429" t="e">
        <v>#N/A</v>
      </c>
      <c r="CA276" s="429" t="e">
        <v>#N/A</v>
      </c>
      <c r="CB276" s="429" t="e">
        <v>#N/A</v>
      </c>
      <c r="CC276" s="429" t="e">
        <v>#N/A</v>
      </c>
      <c r="CD276" s="429" t="e">
        <v>#N/A</v>
      </c>
      <c r="CE276" s="429" t="e">
        <v>#N/A</v>
      </c>
      <c r="CF276" s="429" t="e">
        <v>#N/A</v>
      </c>
      <c r="CG276" s="429" t="e">
        <v>#N/A</v>
      </c>
      <c r="CH276" s="429" t="e">
        <v>#N/A</v>
      </c>
      <c r="CI276" s="429" t="e">
        <v>#N/A</v>
      </c>
      <c r="CJ276" s="429" t="e">
        <v>#N/A</v>
      </c>
      <c r="CK276" s="429" t="e">
        <v>#N/A</v>
      </c>
      <c r="CL276" s="428" t="str">
        <f ca="1">IF(BR$16=0,"",IF(OFFSET(BR276,0,BR$16)="Y",1,IF(OFFSET(BR276,0,BR$16)="N",0,"")))</f>
        <v/>
      </c>
      <c r="CM276" s="337"/>
      <c r="CN276" s="268"/>
      <c r="CO276" s="429" t="e">
        <v>#N/A</v>
      </c>
      <c r="CP276" s="429" t="e">
        <v>#N/A</v>
      </c>
      <c r="CQ276" s="429" t="e">
        <v>#N/A</v>
      </c>
      <c r="CR276" s="429" t="e">
        <v>#N/A</v>
      </c>
      <c r="CS276" s="427" t="s">
        <v>675</v>
      </c>
      <c r="CT276" s="428" t="str">
        <f ca="1">IF(OR(CN$16=0,CV$16&lt;&gt;0),"",IF(CV$16=1,0,IF(OFFSET(CN276,0,CN$16)="Y",1,IF(OFFSET(CN276,0,CN$16)="N",0,""))))</f>
        <v/>
      </c>
      <c r="CV276" s="268"/>
      <c r="CW276" s="429" t="e">
        <v>#N/A</v>
      </c>
      <c r="CX276" s="429" t="e">
        <v>#N/A</v>
      </c>
      <c r="CY276" s="429" t="e">
        <v>#N/A</v>
      </c>
      <c r="CZ276" s="429" t="e">
        <v>#N/A</v>
      </c>
      <c r="DA276" s="429" t="e">
        <v>#N/A</v>
      </c>
      <c r="DB276" s="429" t="e">
        <v>#N/A</v>
      </c>
      <c r="DC276" s="429" t="e">
        <v>#N/A</v>
      </c>
      <c r="DD276" s="429" t="e">
        <v>#N/A</v>
      </c>
      <c r="DE276" s="429" t="e">
        <v>#N/A</v>
      </c>
      <c r="DF276" s="428" t="str">
        <f>IF(CV$16=0,"",IF(OR(AND(CW$16=1,CW276="Y"),AND(CX$16=1,CX276="Y"),AND(CY$16=1,CY276="Y"),AND(CZ$16=1,CZ276="Y"),AND(DA$16=1,DA276="Y"),AND(DB$16=1,DB276="Y"),AND(DC$16=1,DC276="Y"),AND(DD$16=1,DD276="Y"),AND(DE$16=1,DE276="Y")),1,IF(OR(AND(CW$16=1,CW276="N"),AND(CX$16=1,CX276="N"),AND(CY$16=1,CY276="N"),AND(CZ$16=1,CZ276="N"),AND(DA$16=1,DA276="N"),AND(DB$16=1,DB276="N"),AND(DC$16=1,DC276="N"),AND(DD$16=1,DD276="N"),AND(DE$16=1,DE276="N")),0,"")))</f>
        <v/>
      </c>
      <c r="DH276" s="268"/>
      <c r="DI276" s="429" t="e">
        <v>#N/A</v>
      </c>
      <c r="DJ276" s="429" t="e">
        <v>#N/A</v>
      </c>
      <c r="DK276" s="428" t="str">
        <f ca="1">IF(DH$16=0,"",IF(OFFSET(DH276,0,DH$16)="Y",1,IF(OFFSET(DH276,0,DH$16)="N",0,"")))</f>
        <v/>
      </c>
      <c r="DM276" s="268"/>
      <c r="DN276" s="429" t="e">
        <v>#N/A</v>
      </c>
      <c r="DO276" s="429" t="e">
        <v>#N/A</v>
      </c>
      <c r="DP276" s="428" t="str">
        <f ca="1">IF(DM$16=0,"",IF(OFFSET(DM276,0,DM$16)="Y",1,IF(OFFSET(DM276,0,DM$16)="N",0,"")))</f>
        <v/>
      </c>
      <c r="DR276" s="268"/>
      <c r="DS276" s="430" t="e">
        <v>#N/A</v>
      </c>
      <c r="DT276" s="431"/>
      <c r="DU276" s="428" t="str">
        <f ca="1">IF(DR$16=0,"",IF(AND(OFFSET(DR276,0,1)="Y",DS$16="Yes"),1,IF(OFFSET(DR276,0,1)="N",1,0)))</f>
        <v/>
      </c>
      <c r="DW276" s="268"/>
      <c r="DX276" s="430" t="e">
        <v>#N/A</v>
      </c>
      <c r="DY276" s="431"/>
      <c r="DZ276" s="428" t="str">
        <f ca="1">IF(DW$16=0,"",IF(AND(OFFSET(DW276,0,1)="Y",DX$16="Yes"),1,IF(OFFSET(DW276,0,1)="N",1,0)))</f>
        <v/>
      </c>
      <c r="EB276" s="268"/>
      <c r="EC276" s="430" t="e">
        <v>#N/A</v>
      </c>
      <c r="ED276" s="431"/>
      <c r="EE276" s="428" t="str">
        <f ca="1">IF(EB$16=0,"",IF(AND(OFFSET(EB276,0,1)="Y",EC$16="Yes"),1,IF(OFFSET(EB276,0,1)="N",1,0)))</f>
        <v/>
      </c>
      <c r="EG276" s="268"/>
      <c r="EH276" s="430" t="e">
        <v>#N/A</v>
      </c>
      <c r="EI276" s="431"/>
      <c r="EJ276" s="428" t="str">
        <f ca="1">IF(EG$16=0,"",IF(AND(OFFSET(EG276,0,1)="Y",EH$16="Yes"),1,IF(OFFSET(EG276,0,1)="N",1,0)))</f>
        <v/>
      </c>
      <c r="EL276" s="268"/>
      <c r="EM276" s="430" t="e">
        <v>#N/A</v>
      </c>
      <c r="EN276" s="431"/>
      <c r="EO276" s="428" t="str">
        <f ca="1">IF(EL$16=0,"",IF(AND(OFFSET(EL276,0,1)="Y",EM$16="Yes"),1,IF(OFFSET(EL276,0,1)="N",1,0)))</f>
        <v/>
      </c>
      <c r="EP276" s="271"/>
      <c r="EQ276" s="516" t="str">
        <f ca="1">BP276</f>
        <v/>
      </c>
      <c r="ER276" s="516" t="str">
        <f t="shared" ref="ER276" ca="1" si="895">CL276</f>
        <v/>
      </c>
      <c r="ES276" s="516" t="str">
        <f t="shared" ref="ES276" ca="1" si="896">CT276</f>
        <v/>
      </c>
      <c r="ET276" s="516" t="str">
        <f t="shared" ref="ET276" si="897">DF276</f>
        <v/>
      </c>
      <c r="EU276" s="516" t="str">
        <f t="shared" ref="EU276" ca="1" si="898">DK276</f>
        <v/>
      </c>
      <c r="EV276" s="516" t="str">
        <f t="shared" ref="EV276" ca="1" si="899">DP276</f>
        <v/>
      </c>
      <c r="EW276" s="516" t="str">
        <f t="shared" ref="EW276" ca="1" si="900">DU276</f>
        <v/>
      </c>
      <c r="EX276" s="516" t="str">
        <f t="shared" ref="EX276" ca="1" si="901">DZ276</f>
        <v/>
      </c>
      <c r="EY276" s="516" t="str">
        <f t="shared" ref="EY276" ca="1" si="902">EE276</f>
        <v/>
      </c>
      <c r="EZ276" s="516" t="str">
        <f t="shared" ref="EZ276" ca="1" si="903">EJ276</f>
        <v/>
      </c>
      <c r="FA276" s="516" t="str">
        <f t="shared" ref="FA276" ca="1" si="904">EO276</f>
        <v/>
      </c>
      <c r="FC276" s="516">
        <f t="shared" ref="FC276" ca="1" si="905">COUNTA(EQ276:FA276)-COUNTBLANK(EQ276:FA276)</f>
        <v>0</v>
      </c>
      <c r="FD276" s="280">
        <f t="shared" ref="FD276" ca="1" si="906">SUM(EQ276:FA276)</f>
        <v>0</v>
      </c>
      <c r="FE276" s="280" t="str">
        <f t="shared" ref="FE276" ca="1" si="907">IF(AND(FC276=FD276,FD276&gt;0),"Show","Hide")</f>
        <v>Hide</v>
      </c>
      <c r="FF276" s="322"/>
      <c r="FG276" s="323"/>
      <c r="FH276" s="323"/>
      <c r="FI276" s="323"/>
      <c r="FJ276" s="323"/>
      <c r="FK276" s="323"/>
      <c r="FL276" s="323"/>
    </row>
    <row r="277" spans="1:168" ht="6" customHeight="1" x14ac:dyDescent="0.25">
      <c r="A277" s="326" t="s">
        <v>546</v>
      </c>
      <c r="C277" s="412"/>
      <c r="D277" s="413"/>
      <c r="E277" s="414"/>
      <c r="F277" s="432"/>
      <c r="G277" s="433"/>
      <c r="H277" s="434"/>
      <c r="I277" s="335"/>
      <c r="J277" s="416"/>
      <c r="K277" s="335"/>
      <c r="L277" s="417"/>
      <c r="M277" s="417"/>
      <c r="N277" s="417"/>
      <c r="O277" s="417"/>
      <c r="Q277" s="320"/>
      <c r="AE277" s="368"/>
      <c r="AF277" s="369"/>
      <c r="AG277" s="370" t="b">
        <f>AG276</f>
        <v>1</v>
      </c>
      <c r="AH277" s="370"/>
      <c r="AI277" s="395"/>
      <c r="AJ277" s="396"/>
      <c r="AK277" s="396"/>
      <c r="AL277" s="397"/>
      <c r="AM277" s="320"/>
      <c r="AN277" s="320"/>
      <c r="AO277" s="320"/>
      <c r="AP277" s="320"/>
      <c r="AQ277" s="320"/>
      <c r="AR277" s="320"/>
      <c r="AS277" s="320"/>
      <c r="AT277" s="398" t="str">
        <f t="shared" si="894"/>
        <v/>
      </c>
      <c r="AU277" s="319" t="str">
        <f t="shared" si="893"/>
        <v/>
      </c>
      <c r="AV277" s="399"/>
      <c r="AW277" s="398" t="str">
        <f ca="1">AW276</f>
        <v/>
      </c>
      <c r="AX277" s="399"/>
      <c r="AY277" s="398" t="str">
        <f ca="1">AY276</f>
        <v/>
      </c>
      <c r="AZ277" s="399"/>
      <c r="BA277" s="398" t="str">
        <f ca="1">BA276</f>
        <v/>
      </c>
      <c r="BB277" s="399"/>
      <c r="BC277" s="398" t="str">
        <f ca="1">BC276</f>
        <v/>
      </c>
      <c r="BD277" s="399"/>
      <c r="BE277" s="398" t="str">
        <f ca="1">BE276</f>
        <v/>
      </c>
      <c r="BF277" s="399"/>
      <c r="BG277" s="398" t="str">
        <f ca="1">BG276</f>
        <v/>
      </c>
      <c r="BH277" s="320"/>
      <c r="FE277" s="341" t="str">
        <f ca="1">FE276</f>
        <v>Hide</v>
      </c>
      <c r="FF277" s="322"/>
      <c r="FG277" s="323"/>
      <c r="FH277" s="323"/>
      <c r="FI277" s="323"/>
      <c r="FJ277" s="323"/>
      <c r="FK277" s="323"/>
      <c r="FL277" s="323"/>
    </row>
    <row r="278" spans="1:168" ht="6" customHeight="1" x14ac:dyDescent="0.25">
      <c r="A278" s="326" t="s">
        <v>546</v>
      </c>
      <c r="C278" s="389"/>
      <c r="D278" s="325"/>
      <c r="E278" s="390"/>
      <c r="F278" s="362"/>
      <c r="G278" s="418"/>
      <c r="H278" s="419"/>
      <c r="I278" s="340"/>
      <c r="J278" s="392"/>
      <c r="K278" s="340"/>
      <c r="L278" s="393"/>
      <c r="M278" s="393"/>
      <c r="N278" s="393"/>
      <c r="O278" s="393"/>
      <c r="Q278" s="320"/>
      <c r="AE278" s="368"/>
      <c r="AF278" s="369"/>
      <c r="AG278" s="394" t="b">
        <f>AG279</f>
        <v>1</v>
      </c>
      <c r="AH278" s="394"/>
      <c r="AI278" s="395"/>
      <c r="AJ278" s="396"/>
      <c r="AK278" s="396"/>
      <c r="AL278" s="397"/>
      <c r="AM278" s="320"/>
      <c r="AN278" s="320"/>
      <c r="AO278" s="320"/>
      <c r="AP278" s="320"/>
      <c r="AQ278" s="320"/>
      <c r="AR278" s="320"/>
      <c r="AS278" s="320"/>
      <c r="AT278" s="398" t="str">
        <f t="shared" si="894"/>
        <v/>
      </c>
      <c r="AU278" s="319" t="str">
        <f t="shared" si="893"/>
        <v/>
      </c>
      <c r="AV278" s="399"/>
      <c r="AW278" s="398" t="str">
        <f ca="1">AW279</f>
        <v/>
      </c>
      <c r="AX278" s="399"/>
      <c r="AY278" s="398" t="str">
        <f ca="1">AY279</f>
        <v/>
      </c>
      <c r="AZ278" s="399"/>
      <c r="BA278" s="398" t="str">
        <f ca="1">BA279</f>
        <v/>
      </c>
      <c r="BB278" s="399"/>
      <c r="BC278" s="398" t="str">
        <f ca="1">BC279</f>
        <v/>
      </c>
      <c r="BD278" s="399"/>
      <c r="BE278" s="398" t="str">
        <f ca="1">BE279</f>
        <v/>
      </c>
      <c r="BF278" s="399"/>
      <c r="BG278" s="398" t="str">
        <f ca="1">BG279</f>
        <v/>
      </c>
      <c r="BH278" s="320"/>
      <c r="FE278" s="341" t="str">
        <f ca="1">FE279</f>
        <v>Hide</v>
      </c>
      <c r="FF278" s="322"/>
      <c r="FG278" s="323"/>
      <c r="FH278" s="323"/>
      <c r="FI278" s="323"/>
      <c r="FJ278" s="323"/>
      <c r="FK278" s="323"/>
      <c r="FL278" s="323"/>
    </row>
    <row r="279" spans="1:168" ht="39.6" x14ac:dyDescent="0.25">
      <c r="A279" s="326" t="s">
        <v>546</v>
      </c>
      <c r="C279" s="400" t="s">
        <v>558</v>
      </c>
      <c r="D279" s="420" t="str">
        <f>"6." &amp; AI279</f>
        <v>6.65</v>
      </c>
      <c r="E279" s="402" t="s">
        <v>939</v>
      </c>
      <c r="F279" s="422"/>
      <c r="G279" s="423" t="s">
        <v>203</v>
      </c>
      <c r="H279" s="424"/>
      <c r="I279" s="425" t="s">
        <v>216</v>
      </c>
      <c r="J279" s="426"/>
      <c r="K279" s="340"/>
      <c r="L279" s="405"/>
      <c r="M279" s="405"/>
      <c r="N279" s="405"/>
      <c r="O279" s="405"/>
      <c r="Q279" s="320"/>
      <c r="R279" s="406"/>
      <c r="S279" s="406"/>
      <c r="T279" s="406"/>
      <c r="U279" s="406"/>
      <c r="AE279" s="368" t="b">
        <f>IF(F279=CHAR(80),TRUE,FALSE)</f>
        <v>0</v>
      </c>
      <c r="AF279" s="369" t="b">
        <f>IF(H279=CHAR(80),TRUE,FALSE)</f>
        <v>0</v>
      </c>
      <c r="AG279" s="370" t="b">
        <f>IF(OR(C279=CHAR(80),C279="."),TRUE,FALSE)</f>
        <v>1</v>
      </c>
      <c r="AH279" s="407">
        <v>0</v>
      </c>
      <c r="AI279" s="408">
        <v>65</v>
      </c>
      <c r="AJ279" s="409"/>
      <c r="AK279" s="409" t="b">
        <v>1</v>
      </c>
      <c r="AL279" s="410"/>
      <c r="AM279" s="320"/>
      <c r="AN279" s="320"/>
      <c r="AO279" s="320"/>
      <c r="AP279" s="320"/>
      <c r="AQ279" s="320"/>
      <c r="AR279" s="320"/>
      <c r="AS279" s="320"/>
      <c r="AT279" s="398" t="str">
        <f t="shared" si="894"/>
        <v/>
      </c>
      <c r="AU279" s="319" t="str">
        <f t="shared" si="893"/>
        <v>6.65</v>
      </c>
      <c r="AV279" s="411"/>
      <c r="AW279" s="398" t="str">
        <f ca="1">IF(OR(AND(Setup_Flag=1,AV279="",$C279=""),AND(Setup_Flag=1,AV279="Y",$C279="",All_Filters="Yes",$FE279="Hide")),FALSE,"")</f>
        <v/>
      </c>
      <c r="AX279" s="411"/>
      <c r="AY279" s="398" t="str">
        <f ca="1">IF(OR(AND(MR2_Flag=1,AX279="",$C279=""),AND(MR2_Flag=1,AX279="Y",$C279="",All_Filters="Yes",$FE279="Hide")),FALSE,"")</f>
        <v/>
      </c>
      <c r="AZ279" s="411"/>
      <c r="BA279" s="398" t="str">
        <f ca="1">IF(OR(AND(DP_Flag=1,AZ279="",$C279=""),AND(DP_Flag=1,AZ279="Y",$C279="",All_Filters="Yes",$FE279="Hide")),FALSE,"")</f>
        <v/>
      </c>
      <c r="BB279" s="411"/>
      <c r="BC279" s="398" t="str">
        <f ca="1">IF(OR(AND(SS_Flag=1,BB279="",$C279=""),AND(SS_Flag=1,BB279="Y",$C279="",All_Filters="Yes",$FE279="Hide")),FALSE,"")</f>
        <v/>
      </c>
      <c r="BD279" s="411"/>
      <c r="BE279" s="398" t="str">
        <f ca="1">IF(OR(AND(SP_Flag=1,BD279="",$C279=""),AND(SP_Flag=1,BD279="Y",$C279="",All_Filters="Yes",$FE279="Hide")),FALSE,"")</f>
        <v/>
      </c>
      <c r="BF279" s="411"/>
      <c r="BG279" s="398" t="str">
        <f ca="1">IF(OR(AND(FM_Flag=1,BF279="",$C279=""),AND(FM_Flag=1,BF279="Y",$C279="",All_Filters="Yes",$FE279="Hide")),FALSE,"")</f>
        <v/>
      </c>
      <c r="BH279" s="320"/>
      <c r="BI279" s="268"/>
      <c r="BJ279" s="427" t="s">
        <v>675</v>
      </c>
      <c r="BK279" s="427" t="s">
        <v>675</v>
      </c>
      <c r="BL279" s="427" t="s">
        <v>675</v>
      </c>
      <c r="BM279" s="427" t="s">
        <v>675</v>
      </c>
      <c r="BN279" s="427" t="s">
        <v>675</v>
      </c>
      <c r="BO279" s="427" t="s">
        <v>675</v>
      </c>
      <c r="BP279" s="428" t="str">
        <f ca="1">IF(OR(BI$16=0,BR$16&lt;&gt;0),"",IF(OFFSET(BI279,0,BI$16)="Y",1,IF(OFFSET(BI279,0,BI$16)="N",0,"")))</f>
        <v/>
      </c>
      <c r="BQ279" s="337"/>
      <c r="BR279" s="268"/>
      <c r="BS279" s="429" t="e">
        <v>#N/A</v>
      </c>
      <c r="BT279" s="429" t="e">
        <v>#N/A</v>
      </c>
      <c r="BU279" s="429" t="e">
        <v>#N/A</v>
      </c>
      <c r="BV279" s="429" t="e">
        <v>#N/A</v>
      </c>
      <c r="BW279" s="429" t="e">
        <v>#N/A</v>
      </c>
      <c r="BX279" s="429" t="e">
        <v>#N/A</v>
      </c>
      <c r="BY279" s="429" t="e">
        <v>#N/A</v>
      </c>
      <c r="BZ279" s="429" t="e">
        <v>#N/A</v>
      </c>
      <c r="CA279" s="429" t="e">
        <v>#N/A</v>
      </c>
      <c r="CB279" s="429" t="e">
        <v>#N/A</v>
      </c>
      <c r="CC279" s="429" t="e">
        <v>#N/A</v>
      </c>
      <c r="CD279" s="429" t="e">
        <v>#N/A</v>
      </c>
      <c r="CE279" s="429" t="e">
        <v>#N/A</v>
      </c>
      <c r="CF279" s="429" t="e">
        <v>#N/A</v>
      </c>
      <c r="CG279" s="429" t="e">
        <v>#N/A</v>
      </c>
      <c r="CH279" s="429" t="e">
        <v>#N/A</v>
      </c>
      <c r="CI279" s="429" t="e">
        <v>#N/A</v>
      </c>
      <c r="CJ279" s="429" t="e">
        <v>#N/A</v>
      </c>
      <c r="CK279" s="429" t="e">
        <v>#N/A</v>
      </c>
      <c r="CL279" s="428" t="str">
        <f ca="1">IF(BR$16=0,"",IF(OFFSET(BR279,0,BR$16)="Y",1,IF(OFFSET(BR279,0,BR$16)="N",0,"")))</f>
        <v/>
      </c>
      <c r="CM279" s="337"/>
      <c r="CN279" s="268"/>
      <c r="CO279" s="429" t="e">
        <v>#N/A</v>
      </c>
      <c r="CP279" s="429" t="e">
        <v>#N/A</v>
      </c>
      <c r="CQ279" s="429" t="e">
        <v>#N/A</v>
      </c>
      <c r="CR279" s="429" t="e">
        <v>#N/A</v>
      </c>
      <c r="CS279" s="427" t="s">
        <v>675</v>
      </c>
      <c r="CT279" s="428" t="str">
        <f ca="1">IF(OR(CN$16=0,CV$16&lt;&gt;0),"",IF(CV$16=1,0,IF(OFFSET(CN279,0,CN$16)="Y",1,IF(OFFSET(CN279,0,CN$16)="N",0,""))))</f>
        <v/>
      </c>
      <c r="CV279" s="268"/>
      <c r="CW279" s="429" t="e">
        <v>#N/A</v>
      </c>
      <c r="CX279" s="429" t="e">
        <v>#N/A</v>
      </c>
      <c r="CY279" s="429" t="e">
        <v>#N/A</v>
      </c>
      <c r="CZ279" s="429" t="e">
        <v>#N/A</v>
      </c>
      <c r="DA279" s="429" t="e">
        <v>#N/A</v>
      </c>
      <c r="DB279" s="429" t="e">
        <v>#N/A</v>
      </c>
      <c r="DC279" s="429" t="e">
        <v>#N/A</v>
      </c>
      <c r="DD279" s="429" t="e">
        <v>#N/A</v>
      </c>
      <c r="DE279" s="429" t="e">
        <v>#N/A</v>
      </c>
      <c r="DF279" s="428" t="str">
        <f>IF(CV$16=0,"",IF(OR(AND(CW$16=1,CW279="Y"),AND(CX$16=1,CX279="Y"),AND(CY$16=1,CY279="Y"),AND(CZ$16=1,CZ279="Y"),AND(DA$16=1,DA279="Y"),AND(DB$16=1,DB279="Y"),AND(DC$16=1,DC279="Y"),AND(DD$16=1,DD279="Y"),AND(DE$16=1,DE279="Y")),1,IF(OR(AND(CW$16=1,CW279="N"),AND(CX$16=1,CX279="N"),AND(CY$16=1,CY279="N"),AND(CZ$16=1,CZ279="N"),AND(DA$16=1,DA279="N"),AND(DB$16=1,DB279="N"),AND(DC$16=1,DC279="N"),AND(DD$16=1,DD279="N"),AND(DE$16=1,DE279="N")),0,"")))</f>
        <v/>
      </c>
      <c r="DH279" s="268"/>
      <c r="DI279" s="429" t="e">
        <v>#N/A</v>
      </c>
      <c r="DJ279" s="429" t="e">
        <v>#N/A</v>
      </c>
      <c r="DK279" s="428" t="str">
        <f ca="1">IF(DH$16=0,"",IF(OFFSET(DH279,0,DH$16)="Y",1,IF(OFFSET(DH279,0,DH$16)="N",0,"")))</f>
        <v/>
      </c>
      <c r="DM279" s="268"/>
      <c r="DN279" s="429" t="e">
        <v>#N/A</v>
      </c>
      <c r="DO279" s="429" t="e">
        <v>#N/A</v>
      </c>
      <c r="DP279" s="428" t="str">
        <f ca="1">IF(DM$16=0,"",IF(OFFSET(DM279,0,DM$16)="Y",1,IF(OFFSET(DM279,0,DM$16)="N",0,"")))</f>
        <v/>
      </c>
      <c r="DR279" s="268"/>
      <c r="DS279" s="430" t="e">
        <v>#N/A</v>
      </c>
      <c r="DT279" s="431"/>
      <c r="DU279" s="428" t="str">
        <f ca="1">IF(DR$16=0,"",IF(AND(OFFSET(DR279,0,1)="Y",DS$16="Yes"),1,IF(OFFSET(DR279,0,1)="N",1,0)))</f>
        <v/>
      </c>
      <c r="DW279" s="268"/>
      <c r="DX279" s="430" t="e">
        <v>#N/A</v>
      </c>
      <c r="DY279" s="431"/>
      <c r="DZ279" s="428" t="str">
        <f ca="1">IF(DW$16=0,"",IF(AND(OFFSET(DW279,0,1)="Y",DX$16="Yes"),1,IF(OFFSET(DW279,0,1)="N",1,0)))</f>
        <v/>
      </c>
      <c r="EB279" s="268"/>
      <c r="EC279" s="430" t="e">
        <v>#N/A</v>
      </c>
      <c r="ED279" s="431"/>
      <c r="EE279" s="428" t="str">
        <f ca="1">IF(EB$16=0,"",IF(AND(OFFSET(EB279,0,1)="Y",EC$16="Yes"),1,IF(OFFSET(EB279,0,1)="N",1,0)))</f>
        <v/>
      </c>
      <c r="EG279" s="268"/>
      <c r="EH279" s="430" t="e">
        <v>#N/A</v>
      </c>
      <c r="EI279" s="431"/>
      <c r="EJ279" s="428" t="str">
        <f ca="1">IF(EG$16=0,"",IF(AND(OFFSET(EG279,0,1)="Y",EH$16="Yes"),1,IF(OFFSET(EG279,0,1)="N",1,0)))</f>
        <v/>
      </c>
      <c r="EL279" s="268"/>
      <c r="EM279" s="430" t="e">
        <v>#N/A</v>
      </c>
      <c r="EN279" s="431"/>
      <c r="EO279" s="428" t="str">
        <f ca="1">IF(EL$16=0,"",IF(AND(OFFSET(EL279,0,1)="Y",EM$16="Yes"),1,IF(OFFSET(EL279,0,1)="N",1,0)))</f>
        <v/>
      </c>
      <c r="EP279" s="271"/>
      <c r="EQ279" s="516" t="str">
        <f ca="1">BP279</f>
        <v/>
      </c>
      <c r="ER279" s="516" t="str">
        <f t="shared" ref="ER279" ca="1" si="908">CL279</f>
        <v/>
      </c>
      <c r="ES279" s="516" t="str">
        <f t="shared" ref="ES279" ca="1" si="909">CT279</f>
        <v/>
      </c>
      <c r="ET279" s="516" t="str">
        <f t="shared" ref="ET279" si="910">DF279</f>
        <v/>
      </c>
      <c r="EU279" s="516" t="str">
        <f t="shared" ref="EU279" ca="1" si="911">DK279</f>
        <v/>
      </c>
      <c r="EV279" s="516" t="str">
        <f t="shared" ref="EV279" ca="1" si="912">DP279</f>
        <v/>
      </c>
      <c r="EW279" s="516" t="str">
        <f t="shared" ref="EW279" ca="1" si="913">DU279</f>
        <v/>
      </c>
      <c r="EX279" s="516" t="str">
        <f t="shared" ref="EX279" ca="1" si="914">DZ279</f>
        <v/>
      </c>
      <c r="EY279" s="516" t="str">
        <f t="shared" ref="EY279" ca="1" si="915">EE279</f>
        <v/>
      </c>
      <c r="EZ279" s="516" t="str">
        <f t="shared" ref="EZ279" ca="1" si="916">EJ279</f>
        <v/>
      </c>
      <c r="FA279" s="516" t="str">
        <f t="shared" ref="FA279" ca="1" si="917">EO279</f>
        <v/>
      </c>
      <c r="FC279" s="516">
        <f t="shared" ref="FC279" ca="1" si="918">COUNTA(EQ279:FA279)-COUNTBLANK(EQ279:FA279)</f>
        <v>0</v>
      </c>
      <c r="FD279" s="280">
        <f t="shared" ref="FD279" ca="1" si="919">SUM(EQ279:FA279)</f>
        <v>0</v>
      </c>
      <c r="FE279" s="280" t="str">
        <f t="shared" ref="FE279" ca="1" si="920">IF(AND(FC279=FD279,FD279&gt;0),"Show","Hide")</f>
        <v>Hide</v>
      </c>
      <c r="FF279" s="322"/>
      <c r="FG279" s="323"/>
      <c r="FH279" s="323"/>
      <c r="FI279" s="323"/>
      <c r="FJ279" s="323"/>
      <c r="FK279" s="323"/>
      <c r="FL279" s="323"/>
    </row>
    <row r="280" spans="1:168" ht="6" customHeight="1" x14ac:dyDescent="0.25">
      <c r="A280" s="326" t="s">
        <v>546</v>
      </c>
      <c r="C280" s="412"/>
      <c r="D280" s="413"/>
      <c r="E280" s="414"/>
      <c r="F280" s="432"/>
      <c r="G280" s="433"/>
      <c r="H280" s="434"/>
      <c r="I280" s="335"/>
      <c r="J280" s="416"/>
      <c r="K280" s="335"/>
      <c r="L280" s="417"/>
      <c r="M280" s="417"/>
      <c r="N280" s="417"/>
      <c r="O280" s="417"/>
      <c r="Q280" s="320"/>
      <c r="AE280" s="368"/>
      <c r="AF280" s="369"/>
      <c r="AG280" s="370" t="b">
        <f>AG279</f>
        <v>1</v>
      </c>
      <c r="AH280" s="370"/>
      <c r="AI280" s="395"/>
      <c r="AJ280" s="396"/>
      <c r="AK280" s="396"/>
      <c r="AL280" s="397"/>
      <c r="AM280" s="320"/>
      <c r="AN280" s="320"/>
      <c r="AO280" s="320"/>
      <c r="AP280" s="320"/>
      <c r="AQ280" s="320"/>
      <c r="AR280" s="320"/>
      <c r="AS280" s="320"/>
      <c r="AT280" s="398" t="str">
        <f t="shared" si="894"/>
        <v/>
      </c>
      <c r="AU280" s="319" t="str">
        <f t="shared" si="893"/>
        <v/>
      </c>
      <c r="AV280" s="399"/>
      <c r="AW280" s="398" t="str">
        <f ca="1">AW279</f>
        <v/>
      </c>
      <c r="AX280" s="399"/>
      <c r="AY280" s="398" t="str">
        <f ca="1">AY279</f>
        <v/>
      </c>
      <c r="AZ280" s="399"/>
      <c r="BA280" s="398" t="str">
        <f ca="1">BA279</f>
        <v/>
      </c>
      <c r="BB280" s="399"/>
      <c r="BC280" s="398" t="str">
        <f ca="1">BC279</f>
        <v/>
      </c>
      <c r="BD280" s="399"/>
      <c r="BE280" s="398" t="str">
        <f ca="1">BE279</f>
        <v/>
      </c>
      <c r="BF280" s="399"/>
      <c r="BG280" s="398" t="str">
        <f ca="1">BG279</f>
        <v/>
      </c>
      <c r="BH280" s="320"/>
      <c r="FE280" s="341" t="str">
        <f ca="1">FE279</f>
        <v>Hide</v>
      </c>
      <c r="FF280" s="322"/>
      <c r="FG280" s="323"/>
      <c r="FH280" s="323"/>
      <c r="FI280" s="323"/>
      <c r="FJ280" s="323"/>
      <c r="FK280" s="323"/>
      <c r="FL280" s="323"/>
    </row>
    <row r="281" spans="1:168" ht="6" customHeight="1" x14ac:dyDescent="0.25">
      <c r="A281" s="326" t="s">
        <v>546</v>
      </c>
      <c r="C281" s="389"/>
      <c r="D281" s="325"/>
      <c r="E281" s="390"/>
      <c r="F281" s="362"/>
      <c r="G281" s="418"/>
      <c r="H281" s="419"/>
      <c r="I281" s="340"/>
      <c r="J281" s="392"/>
      <c r="K281" s="340"/>
      <c r="L281" s="393"/>
      <c r="M281" s="393"/>
      <c r="N281" s="393"/>
      <c r="O281" s="393"/>
      <c r="Q281" s="320"/>
      <c r="AE281" s="368"/>
      <c r="AF281" s="369"/>
      <c r="AG281" s="394" t="b">
        <f>AG282</f>
        <v>1</v>
      </c>
      <c r="AH281" s="394"/>
      <c r="AI281" s="395"/>
      <c r="AJ281" s="396"/>
      <c r="AK281" s="396"/>
      <c r="AL281" s="397"/>
      <c r="AM281" s="320"/>
      <c r="AN281" s="320"/>
      <c r="AO281" s="320"/>
      <c r="AP281" s="320"/>
      <c r="AQ281" s="320"/>
      <c r="AR281" s="320"/>
      <c r="AS281" s="320"/>
      <c r="AT281" s="398" t="str">
        <f t="shared" si="894"/>
        <v/>
      </c>
      <c r="AU281" s="319" t="str">
        <f t="shared" si="893"/>
        <v/>
      </c>
      <c r="AV281" s="399"/>
      <c r="AW281" s="398" t="str">
        <f ca="1">AW282</f>
        <v/>
      </c>
      <c r="AX281" s="399"/>
      <c r="AY281" s="398" t="str">
        <f ca="1">AY282</f>
        <v/>
      </c>
      <c r="AZ281" s="399"/>
      <c r="BA281" s="398" t="str">
        <f ca="1">BA282</f>
        <v/>
      </c>
      <c r="BB281" s="399"/>
      <c r="BC281" s="398" t="str">
        <f ca="1">BC282</f>
        <v/>
      </c>
      <c r="BD281" s="399"/>
      <c r="BE281" s="398" t="str">
        <f ca="1">BE282</f>
        <v/>
      </c>
      <c r="BF281" s="399"/>
      <c r="BG281" s="398" t="str">
        <f ca="1">BG282</f>
        <v/>
      </c>
      <c r="BH281" s="320"/>
      <c r="FE281" s="341" t="str">
        <f ca="1">FE282</f>
        <v>Hide</v>
      </c>
      <c r="FF281" s="322"/>
      <c r="FG281" s="323"/>
      <c r="FH281" s="323"/>
      <c r="FI281" s="323"/>
      <c r="FJ281" s="323"/>
      <c r="FK281" s="323"/>
      <c r="FL281" s="323"/>
    </row>
    <row r="282" spans="1:168" ht="39.6" x14ac:dyDescent="0.25">
      <c r="A282" s="326" t="s">
        <v>546</v>
      </c>
      <c r="C282" s="400" t="s">
        <v>558</v>
      </c>
      <c r="D282" s="435" t="str">
        <f>D279&amp;".1"</f>
        <v>6.65.1</v>
      </c>
      <c r="E282" s="436" t="s">
        <v>940</v>
      </c>
      <c r="F282" s="422"/>
      <c r="G282" s="423" t="s">
        <v>203</v>
      </c>
      <c r="H282" s="424"/>
      <c r="I282" s="425" t="s">
        <v>216</v>
      </c>
      <c r="J282" s="426"/>
      <c r="K282" s="340"/>
      <c r="L282" s="405"/>
      <c r="M282" s="405"/>
      <c r="N282" s="405"/>
      <c r="O282" s="405"/>
      <c r="Q282" s="320"/>
      <c r="R282" s="406"/>
      <c r="S282" s="406"/>
      <c r="T282" s="406"/>
      <c r="U282" s="406"/>
      <c r="AE282" s="368" t="b">
        <f>IF(F282=CHAR(80),TRUE,FALSE)</f>
        <v>0</v>
      </c>
      <c r="AF282" s="369" t="b">
        <f>IF(H282=CHAR(80),TRUE,FALSE)</f>
        <v>0</v>
      </c>
      <c r="AG282" s="370" t="b">
        <f>IF(OR(C282=CHAR(80),C282="."),TRUE,FALSE)</f>
        <v>1</v>
      </c>
      <c r="AH282" s="407">
        <v>0</v>
      </c>
      <c r="AI282" s="408" t="s">
        <v>711</v>
      </c>
      <c r="AJ282" s="409"/>
      <c r="AK282" s="409"/>
      <c r="AL282" s="410" t="b">
        <v>1</v>
      </c>
      <c r="AM282" s="320"/>
      <c r="AN282" s="320"/>
      <c r="AO282" s="320"/>
      <c r="AP282" s="320"/>
      <c r="AQ282" s="320"/>
      <c r="AR282" s="320"/>
      <c r="AS282" s="320"/>
      <c r="AT282" s="398" t="str">
        <f t="shared" si="894"/>
        <v/>
      </c>
      <c r="AU282" s="319" t="str">
        <f t="shared" si="893"/>
        <v>6.65.1</v>
      </c>
      <c r="AV282" s="411"/>
      <c r="AW282" s="398" t="str">
        <f ca="1">IF(OR(AND(Setup_Flag=1,AV282="",$C282=""),AND(Setup_Flag=1,AV282="Y",$C282="",All_Filters="Yes",$FE282="Hide")),FALSE,"")</f>
        <v/>
      </c>
      <c r="AX282" s="411"/>
      <c r="AY282" s="398" t="str">
        <f ca="1">IF(OR(AND(MR2_Flag=1,AX282="",$C282=""),AND(MR2_Flag=1,AX282="Y",$C282="",All_Filters="Yes",$FE282="Hide")),FALSE,"")</f>
        <v/>
      </c>
      <c r="AZ282" s="411"/>
      <c r="BA282" s="398" t="str">
        <f ca="1">IF(OR(AND(DP_Flag=1,AZ282="",$C282=""),AND(DP_Flag=1,AZ282="Y",$C282="",All_Filters="Yes",$FE282="Hide")),FALSE,"")</f>
        <v/>
      </c>
      <c r="BB282" s="411"/>
      <c r="BC282" s="398" t="str">
        <f ca="1">IF(OR(AND(SS_Flag=1,BB282="",$C282=""),AND(SS_Flag=1,BB282="Y",$C282="",All_Filters="Yes",$FE282="Hide")),FALSE,"")</f>
        <v/>
      </c>
      <c r="BD282" s="411"/>
      <c r="BE282" s="398" t="str">
        <f ca="1">IF(OR(AND(SP_Flag=1,BD282="",$C282=""),AND(SP_Flag=1,BD282="Y",$C282="",All_Filters="Yes",$FE282="Hide")),FALSE,"")</f>
        <v/>
      </c>
      <c r="BF282" s="411"/>
      <c r="BG282" s="398" t="str">
        <f ca="1">IF(OR(AND(FM_Flag=1,BF282="",$C282=""),AND(FM_Flag=1,BF282="Y",$C282="",All_Filters="Yes",$FE282="Hide")),FALSE,"")</f>
        <v/>
      </c>
      <c r="BH282" s="320"/>
      <c r="BI282" s="268"/>
      <c r="BJ282" s="427" t="s">
        <v>675</v>
      </c>
      <c r="BK282" s="427" t="s">
        <v>675</v>
      </c>
      <c r="BL282" s="427" t="s">
        <v>675</v>
      </c>
      <c r="BM282" s="427" t="s">
        <v>675</v>
      </c>
      <c r="BN282" s="427" t="s">
        <v>675</v>
      </c>
      <c r="BO282" s="427" t="s">
        <v>675</v>
      </c>
      <c r="BP282" s="428" t="str">
        <f ca="1">IF(OR(BI$16=0,BR$16&lt;&gt;0),"",IF(OFFSET(BI282,0,BI$16)="Y",1,IF(OFFSET(BI282,0,BI$16)="N",0,"")))</f>
        <v/>
      </c>
      <c r="BQ282" s="337"/>
      <c r="BR282" s="268"/>
      <c r="BS282" s="429" t="e">
        <v>#N/A</v>
      </c>
      <c r="BT282" s="429" t="e">
        <v>#N/A</v>
      </c>
      <c r="BU282" s="429" t="e">
        <v>#N/A</v>
      </c>
      <c r="BV282" s="429" t="e">
        <v>#N/A</v>
      </c>
      <c r="BW282" s="429" t="e">
        <v>#N/A</v>
      </c>
      <c r="BX282" s="429" t="e">
        <v>#N/A</v>
      </c>
      <c r="BY282" s="429" t="e">
        <v>#N/A</v>
      </c>
      <c r="BZ282" s="429" t="e">
        <v>#N/A</v>
      </c>
      <c r="CA282" s="429" t="e">
        <v>#N/A</v>
      </c>
      <c r="CB282" s="429" t="e">
        <v>#N/A</v>
      </c>
      <c r="CC282" s="429" t="e">
        <v>#N/A</v>
      </c>
      <c r="CD282" s="429" t="e">
        <v>#N/A</v>
      </c>
      <c r="CE282" s="429" t="e">
        <v>#N/A</v>
      </c>
      <c r="CF282" s="429" t="e">
        <v>#N/A</v>
      </c>
      <c r="CG282" s="429" t="e">
        <v>#N/A</v>
      </c>
      <c r="CH282" s="429" t="e">
        <v>#N/A</v>
      </c>
      <c r="CI282" s="429" t="e">
        <v>#N/A</v>
      </c>
      <c r="CJ282" s="429" t="e">
        <v>#N/A</v>
      </c>
      <c r="CK282" s="429" t="e">
        <v>#N/A</v>
      </c>
      <c r="CL282" s="428" t="str">
        <f ca="1">IF(BR$16=0,"",IF(OFFSET(BR282,0,BR$16)="Y",1,IF(OFFSET(BR282,0,BR$16)="N",0,"")))</f>
        <v/>
      </c>
      <c r="CM282" s="337"/>
      <c r="CN282" s="268"/>
      <c r="CO282" s="429" t="e">
        <v>#N/A</v>
      </c>
      <c r="CP282" s="429" t="e">
        <v>#N/A</v>
      </c>
      <c r="CQ282" s="429" t="e">
        <v>#N/A</v>
      </c>
      <c r="CR282" s="429" t="e">
        <v>#N/A</v>
      </c>
      <c r="CS282" s="427" t="s">
        <v>675</v>
      </c>
      <c r="CT282" s="428" t="str">
        <f ca="1">IF(OR(CN$16=0,CV$16&lt;&gt;0),"",IF(CV$16=1,0,IF(OFFSET(CN282,0,CN$16)="Y",1,IF(OFFSET(CN282,0,CN$16)="N",0,""))))</f>
        <v/>
      </c>
      <c r="CV282" s="268"/>
      <c r="CW282" s="429" t="e">
        <v>#N/A</v>
      </c>
      <c r="CX282" s="429" t="e">
        <v>#N/A</v>
      </c>
      <c r="CY282" s="429" t="e">
        <v>#N/A</v>
      </c>
      <c r="CZ282" s="429" t="e">
        <v>#N/A</v>
      </c>
      <c r="DA282" s="429" t="e">
        <v>#N/A</v>
      </c>
      <c r="DB282" s="429" t="e">
        <v>#N/A</v>
      </c>
      <c r="DC282" s="429" t="e">
        <v>#N/A</v>
      </c>
      <c r="DD282" s="429" t="e">
        <v>#N/A</v>
      </c>
      <c r="DE282" s="429" t="e">
        <v>#N/A</v>
      </c>
      <c r="DF282" s="428" t="str">
        <f>IF(CV$16=0,"",IF(OR(AND(CW$16=1,CW282="Y"),AND(CX$16=1,CX282="Y"),AND(CY$16=1,CY282="Y"),AND(CZ$16=1,CZ282="Y"),AND(DA$16=1,DA282="Y"),AND(DB$16=1,DB282="Y"),AND(DC$16=1,DC282="Y"),AND(DD$16=1,DD282="Y"),AND(DE$16=1,DE282="Y")),1,IF(OR(AND(CW$16=1,CW282="N"),AND(CX$16=1,CX282="N"),AND(CY$16=1,CY282="N"),AND(CZ$16=1,CZ282="N"),AND(DA$16=1,DA282="N"),AND(DB$16=1,DB282="N"),AND(DC$16=1,DC282="N"),AND(DD$16=1,DD282="N"),AND(DE$16=1,DE282="N")),0,"")))</f>
        <v/>
      </c>
      <c r="DH282" s="268"/>
      <c r="DI282" s="429" t="e">
        <v>#N/A</v>
      </c>
      <c r="DJ282" s="429" t="e">
        <v>#N/A</v>
      </c>
      <c r="DK282" s="428" t="str">
        <f ca="1">IF(DH$16=0,"",IF(OFFSET(DH282,0,DH$16)="Y",1,IF(OFFSET(DH282,0,DH$16)="N",0,"")))</f>
        <v/>
      </c>
      <c r="DM282" s="268"/>
      <c r="DN282" s="429" t="e">
        <v>#N/A</v>
      </c>
      <c r="DO282" s="429" t="e">
        <v>#N/A</v>
      </c>
      <c r="DP282" s="428" t="str">
        <f ca="1">IF(DM$16=0,"",IF(OFFSET(DM282,0,DM$16)="Y",1,IF(OFFSET(DM282,0,DM$16)="N",0,"")))</f>
        <v/>
      </c>
      <c r="DR282" s="268"/>
      <c r="DS282" s="430" t="e">
        <v>#N/A</v>
      </c>
      <c r="DT282" s="431"/>
      <c r="DU282" s="428" t="str">
        <f ca="1">IF(DR$16=0,"",IF(AND(OFFSET(DR282,0,1)="Y",DS$16="Yes"),1,IF(OFFSET(DR282,0,1)="N",1,0)))</f>
        <v/>
      </c>
      <c r="DW282" s="268"/>
      <c r="DX282" s="430" t="e">
        <v>#N/A</v>
      </c>
      <c r="DY282" s="431"/>
      <c r="DZ282" s="428" t="str">
        <f ca="1">IF(DW$16=0,"",IF(AND(OFFSET(DW282,0,1)="Y",DX$16="Yes"),1,IF(OFFSET(DW282,0,1)="N",1,0)))</f>
        <v/>
      </c>
      <c r="EB282" s="268"/>
      <c r="EC282" s="430" t="e">
        <v>#N/A</v>
      </c>
      <c r="ED282" s="431"/>
      <c r="EE282" s="428" t="str">
        <f ca="1">IF(EB$16=0,"",IF(AND(OFFSET(EB282,0,1)="Y",EC$16="Yes"),1,IF(OFFSET(EB282,0,1)="N",1,0)))</f>
        <v/>
      </c>
      <c r="EG282" s="268"/>
      <c r="EH282" s="430" t="e">
        <v>#N/A</v>
      </c>
      <c r="EI282" s="431"/>
      <c r="EJ282" s="428" t="str">
        <f ca="1">IF(EG$16=0,"",IF(AND(OFFSET(EG282,0,1)="Y",EH$16="Yes"),1,IF(OFFSET(EG282,0,1)="N",1,0)))</f>
        <v/>
      </c>
      <c r="EL282" s="268"/>
      <c r="EM282" s="430" t="e">
        <v>#N/A</v>
      </c>
      <c r="EN282" s="431"/>
      <c r="EO282" s="428" t="str">
        <f ca="1">IF(EL$16=0,"",IF(AND(OFFSET(EL282,0,1)="Y",EM$16="Yes"),1,IF(OFFSET(EL282,0,1)="N",1,0)))</f>
        <v/>
      </c>
      <c r="EP282" s="271"/>
      <c r="EQ282" s="516" t="str">
        <f ca="1">BP282</f>
        <v/>
      </c>
      <c r="ER282" s="516" t="str">
        <f t="shared" ref="ER282" ca="1" si="921">CL282</f>
        <v/>
      </c>
      <c r="ES282" s="516" t="str">
        <f t="shared" ref="ES282" ca="1" si="922">CT282</f>
        <v/>
      </c>
      <c r="ET282" s="516" t="str">
        <f t="shared" ref="ET282" si="923">DF282</f>
        <v/>
      </c>
      <c r="EU282" s="516" t="str">
        <f t="shared" ref="EU282" ca="1" si="924">DK282</f>
        <v/>
      </c>
      <c r="EV282" s="516" t="str">
        <f t="shared" ref="EV282" ca="1" si="925">DP282</f>
        <v/>
      </c>
      <c r="EW282" s="516" t="str">
        <f t="shared" ref="EW282" ca="1" si="926">DU282</f>
        <v/>
      </c>
      <c r="EX282" s="516" t="str">
        <f t="shared" ref="EX282" ca="1" si="927">DZ282</f>
        <v/>
      </c>
      <c r="EY282" s="516" t="str">
        <f t="shared" ref="EY282" ca="1" si="928">EE282</f>
        <v/>
      </c>
      <c r="EZ282" s="516" t="str">
        <f t="shared" ref="EZ282" ca="1" si="929">EJ282</f>
        <v/>
      </c>
      <c r="FA282" s="516" t="str">
        <f t="shared" ref="FA282" ca="1" si="930">EO282</f>
        <v/>
      </c>
      <c r="FC282" s="516">
        <f t="shared" ref="FC282" ca="1" si="931">COUNTA(EQ282:FA282)-COUNTBLANK(EQ282:FA282)</f>
        <v>0</v>
      </c>
      <c r="FD282" s="280">
        <f t="shared" ref="FD282" ca="1" si="932">SUM(EQ282:FA282)</f>
        <v>0</v>
      </c>
      <c r="FE282" s="280" t="str">
        <f t="shared" ref="FE282" ca="1" si="933">IF(AND(FC282=FD282,FD282&gt;0),"Show","Hide")</f>
        <v>Hide</v>
      </c>
      <c r="FF282" s="322"/>
      <c r="FG282" s="323"/>
      <c r="FH282" s="323"/>
      <c r="FI282" s="323"/>
      <c r="FJ282" s="323"/>
      <c r="FK282" s="323"/>
      <c r="FL282" s="323"/>
    </row>
    <row r="283" spans="1:168" ht="6" customHeight="1" x14ac:dyDescent="0.25">
      <c r="A283" s="326" t="s">
        <v>546</v>
      </c>
      <c r="C283" s="412"/>
      <c r="D283" s="413"/>
      <c r="E283" s="414"/>
      <c r="F283" s="432"/>
      <c r="G283" s="433"/>
      <c r="H283" s="434"/>
      <c r="I283" s="335"/>
      <c r="J283" s="416"/>
      <c r="K283" s="335"/>
      <c r="L283" s="417"/>
      <c r="M283" s="417"/>
      <c r="N283" s="417"/>
      <c r="O283" s="417"/>
      <c r="Q283" s="320"/>
      <c r="AE283" s="368"/>
      <c r="AF283" s="369"/>
      <c r="AG283" s="370" t="b">
        <f>AG282</f>
        <v>1</v>
      </c>
      <c r="AH283" s="370"/>
      <c r="AI283" s="395"/>
      <c r="AJ283" s="396"/>
      <c r="AK283" s="396"/>
      <c r="AL283" s="397"/>
      <c r="AM283" s="320"/>
      <c r="AN283" s="320"/>
      <c r="AO283" s="320"/>
      <c r="AP283" s="320"/>
      <c r="AQ283" s="320"/>
      <c r="AR283" s="320"/>
      <c r="AS283" s="320"/>
      <c r="AT283" s="398" t="str">
        <f t="shared" si="894"/>
        <v/>
      </c>
      <c r="AU283" s="319" t="str">
        <f t="shared" si="893"/>
        <v/>
      </c>
      <c r="AV283" s="399"/>
      <c r="AW283" s="398" t="str">
        <f ca="1">AW282</f>
        <v/>
      </c>
      <c r="AX283" s="399"/>
      <c r="AY283" s="398" t="str">
        <f ca="1">AY282</f>
        <v/>
      </c>
      <c r="AZ283" s="399"/>
      <c r="BA283" s="398" t="str">
        <f ca="1">BA282</f>
        <v/>
      </c>
      <c r="BB283" s="399"/>
      <c r="BC283" s="398" t="str">
        <f ca="1">BC282</f>
        <v/>
      </c>
      <c r="BD283" s="399"/>
      <c r="BE283" s="398" t="str">
        <f ca="1">BE282</f>
        <v/>
      </c>
      <c r="BF283" s="399"/>
      <c r="BG283" s="398" t="str">
        <f ca="1">BG282</f>
        <v/>
      </c>
      <c r="BH283" s="320"/>
      <c r="FE283" s="341" t="str">
        <f ca="1">FE282</f>
        <v>Hide</v>
      </c>
      <c r="FF283" s="322"/>
      <c r="FG283" s="323"/>
      <c r="FH283" s="323"/>
      <c r="FI283" s="323"/>
      <c r="FJ283" s="323"/>
      <c r="FK283" s="323"/>
      <c r="FL283" s="323"/>
    </row>
    <row r="284" spans="1:168" ht="6" customHeight="1" x14ac:dyDescent="0.25">
      <c r="A284" s="326" t="s">
        <v>546</v>
      </c>
      <c r="C284" s="389"/>
      <c r="D284" s="325"/>
      <c r="E284" s="390"/>
      <c r="F284" s="362"/>
      <c r="G284" s="418"/>
      <c r="H284" s="419"/>
      <c r="I284" s="340"/>
      <c r="J284" s="392"/>
      <c r="K284" s="340"/>
      <c r="L284" s="393"/>
      <c r="M284" s="393"/>
      <c r="N284" s="393"/>
      <c r="O284" s="393"/>
      <c r="Q284" s="320"/>
      <c r="AE284" s="368"/>
      <c r="AF284" s="369"/>
      <c r="AG284" s="394" t="b">
        <f>AG285</f>
        <v>1</v>
      </c>
      <c r="AH284" s="394"/>
      <c r="AI284" s="395"/>
      <c r="AJ284" s="396"/>
      <c r="AK284" s="396"/>
      <c r="AL284" s="397"/>
      <c r="AM284" s="320"/>
      <c r="AN284" s="320"/>
      <c r="AO284" s="320"/>
      <c r="AP284" s="320"/>
      <c r="AQ284" s="320"/>
      <c r="AR284" s="320"/>
      <c r="AS284" s="320"/>
      <c r="AT284" s="398" t="str">
        <f t="shared" si="894"/>
        <v/>
      </c>
      <c r="AU284" s="319" t="str">
        <f t="shared" si="893"/>
        <v/>
      </c>
      <c r="AV284" s="399"/>
      <c r="AW284" s="398" t="str">
        <f ca="1">AW285</f>
        <v/>
      </c>
      <c r="AX284" s="399"/>
      <c r="AY284" s="398" t="str">
        <f ca="1">AY285</f>
        <v/>
      </c>
      <c r="AZ284" s="399"/>
      <c r="BA284" s="398" t="str">
        <f ca="1">BA285</f>
        <v/>
      </c>
      <c r="BB284" s="399"/>
      <c r="BC284" s="398" t="str">
        <f ca="1">BC285</f>
        <v/>
      </c>
      <c r="BD284" s="399"/>
      <c r="BE284" s="398" t="str">
        <f ca="1">BE285</f>
        <v/>
      </c>
      <c r="BF284" s="399"/>
      <c r="BG284" s="398" t="str">
        <f ca="1">BG285</f>
        <v/>
      </c>
      <c r="BH284" s="320"/>
      <c r="FE284" s="341" t="str">
        <f ca="1">FE285</f>
        <v>Hide</v>
      </c>
      <c r="FF284" s="322"/>
      <c r="FG284" s="323"/>
      <c r="FH284" s="323"/>
      <c r="FI284" s="323"/>
      <c r="FJ284" s="323"/>
      <c r="FK284" s="323"/>
      <c r="FL284" s="323"/>
    </row>
    <row r="285" spans="1:168" ht="26.4" x14ac:dyDescent="0.25">
      <c r="A285" s="326" t="s">
        <v>546</v>
      </c>
      <c r="C285" s="400" t="s">
        <v>558</v>
      </c>
      <c r="D285" s="420" t="str">
        <f>"6." &amp; AI285</f>
        <v>6.66</v>
      </c>
      <c r="E285" s="402" t="s">
        <v>941</v>
      </c>
      <c r="F285" s="422"/>
      <c r="G285" s="423" t="s">
        <v>203</v>
      </c>
      <c r="H285" s="424"/>
      <c r="I285" s="425" t="s">
        <v>216</v>
      </c>
      <c r="J285" s="426"/>
      <c r="K285" s="340"/>
      <c r="L285" s="405"/>
      <c r="M285" s="405"/>
      <c r="N285" s="405"/>
      <c r="O285" s="405"/>
      <c r="Q285" s="320"/>
      <c r="R285" s="406"/>
      <c r="S285" s="406"/>
      <c r="T285" s="406"/>
      <c r="U285" s="406"/>
      <c r="AE285" s="368" t="b">
        <f>IF(F285=CHAR(80),TRUE,FALSE)</f>
        <v>0</v>
      </c>
      <c r="AF285" s="369" t="b">
        <f>IF(H285=CHAR(80),TRUE,FALSE)</f>
        <v>0</v>
      </c>
      <c r="AG285" s="370" t="b">
        <f>IF(OR(C285=CHAR(80),C285="."),TRUE,FALSE)</f>
        <v>1</v>
      </c>
      <c r="AH285" s="407">
        <v>0</v>
      </c>
      <c r="AI285" s="408">
        <v>66</v>
      </c>
      <c r="AJ285" s="409"/>
      <c r="AK285" s="409" t="b">
        <v>1</v>
      </c>
      <c r="AL285" s="410"/>
      <c r="AM285" s="320"/>
      <c r="AN285" s="320"/>
      <c r="AO285" s="320"/>
      <c r="AP285" s="320"/>
      <c r="AQ285" s="320"/>
      <c r="AR285" s="320"/>
      <c r="AS285" s="320"/>
      <c r="AT285" s="398" t="str">
        <f t="shared" si="894"/>
        <v/>
      </c>
      <c r="AU285" s="319" t="str">
        <f t="shared" si="893"/>
        <v>6.66</v>
      </c>
      <c r="AV285" s="411"/>
      <c r="AW285" s="398" t="str">
        <f ca="1">IF(OR(AND(Setup_Flag=1,AV285="",$C285=""),AND(Setup_Flag=1,AV285="Y",$C285="",All_Filters="Yes",$FE285="Hide")),FALSE,"")</f>
        <v/>
      </c>
      <c r="AX285" s="411"/>
      <c r="AY285" s="398" t="str">
        <f ca="1">IF(OR(AND(MR2_Flag=1,AX285="",$C285=""),AND(MR2_Flag=1,AX285="Y",$C285="",All_Filters="Yes",$FE285="Hide")),FALSE,"")</f>
        <v/>
      </c>
      <c r="AZ285" s="411"/>
      <c r="BA285" s="398" t="str">
        <f ca="1">IF(OR(AND(DP_Flag=1,AZ285="",$C285=""),AND(DP_Flag=1,AZ285="Y",$C285="",All_Filters="Yes",$FE285="Hide")),FALSE,"")</f>
        <v/>
      </c>
      <c r="BB285" s="411"/>
      <c r="BC285" s="398" t="str">
        <f ca="1">IF(OR(AND(SS_Flag=1,BB285="",$C285=""),AND(SS_Flag=1,BB285="Y",$C285="",All_Filters="Yes",$FE285="Hide")),FALSE,"")</f>
        <v/>
      </c>
      <c r="BD285" s="411"/>
      <c r="BE285" s="398" t="str">
        <f ca="1">IF(OR(AND(SP_Flag=1,BD285="",$C285=""),AND(SP_Flag=1,BD285="Y",$C285="",All_Filters="Yes",$FE285="Hide")),FALSE,"")</f>
        <v/>
      </c>
      <c r="BF285" s="411"/>
      <c r="BG285" s="398" t="str">
        <f ca="1">IF(OR(AND(FM_Flag=1,BF285="",$C285=""),AND(FM_Flag=1,BF285="Y",$C285="",All_Filters="Yes",$FE285="Hide")),FALSE,"")</f>
        <v/>
      </c>
      <c r="BH285" s="320"/>
      <c r="BI285" s="268"/>
      <c r="BJ285" s="427" t="s">
        <v>675</v>
      </c>
      <c r="BK285" s="427" t="s">
        <v>675</v>
      </c>
      <c r="BL285" s="427" t="s">
        <v>675</v>
      </c>
      <c r="BM285" s="427" t="s">
        <v>675</v>
      </c>
      <c r="BN285" s="427" t="s">
        <v>675</v>
      </c>
      <c r="BO285" s="427" t="s">
        <v>675</v>
      </c>
      <c r="BP285" s="428" t="str">
        <f ca="1">IF(OR(BI$16=0,BR$16&lt;&gt;0),"",IF(OFFSET(BI285,0,BI$16)="Y",1,IF(OFFSET(BI285,0,BI$16)="N",0,"")))</f>
        <v/>
      </c>
      <c r="BQ285" s="337"/>
      <c r="BR285" s="268"/>
      <c r="BS285" s="429" t="e">
        <v>#N/A</v>
      </c>
      <c r="BT285" s="429" t="e">
        <v>#N/A</v>
      </c>
      <c r="BU285" s="429" t="e">
        <v>#N/A</v>
      </c>
      <c r="BV285" s="429" t="e">
        <v>#N/A</v>
      </c>
      <c r="BW285" s="429" t="e">
        <v>#N/A</v>
      </c>
      <c r="BX285" s="429" t="e">
        <v>#N/A</v>
      </c>
      <c r="BY285" s="429" t="e">
        <v>#N/A</v>
      </c>
      <c r="BZ285" s="429" t="e">
        <v>#N/A</v>
      </c>
      <c r="CA285" s="429" t="e">
        <v>#N/A</v>
      </c>
      <c r="CB285" s="429" t="e">
        <v>#N/A</v>
      </c>
      <c r="CC285" s="429" t="e">
        <v>#N/A</v>
      </c>
      <c r="CD285" s="429" t="e">
        <v>#N/A</v>
      </c>
      <c r="CE285" s="429" t="e">
        <v>#N/A</v>
      </c>
      <c r="CF285" s="429" t="e">
        <v>#N/A</v>
      </c>
      <c r="CG285" s="429" t="e">
        <v>#N/A</v>
      </c>
      <c r="CH285" s="429" t="e">
        <v>#N/A</v>
      </c>
      <c r="CI285" s="429" t="e">
        <v>#N/A</v>
      </c>
      <c r="CJ285" s="429" t="e">
        <v>#N/A</v>
      </c>
      <c r="CK285" s="429" t="e">
        <v>#N/A</v>
      </c>
      <c r="CL285" s="428" t="str">
        <f ca="1">IF(BR$16=0,"",IF(OFFSET(BR285,0,BR$16)="Y",1,IF(OFFSET(BR285,0,BR$16)="N",0,"")))</f>
        <v/>
      </c>
      <c r="CM285" s="337"/>
      <c r="CN285" s="268"/>
      <c r="CO285" s="429" t="e">
        <v>#N/A</v>
      </c>
      <c r="CP285" s="429" t="e">
        <v>#N/A</v>
      </c>
      <c r="CQ285" s="429" t="e">
        <v>#N/A</v>
      </c>
      <c r="CR285" s="429" t="e">
        <v>#N/A</v>
      </c>
      <c r="CS285" s="427" t="s">
        <v>675</v>
      </c>
      <c r="CT285" s="428" t="str">
        <f ca="1">IF(OR(CN$16=0,CV$16&lt;&gt;0),"",IF(CV$16=1,0,IF(OFFSET(CN285,0,CN$16)="Y",1,IF(OFFSET(CN285,0,CN$16)="N",0,""))))</f>
        <v/>
      </c>
      <c r="CV285" s="268"/>
      <c r="CW285" s="429" t="e">
        <v>#N/A</v>
      </c>
      <c r="CX285" s="429" t="e">
        <v>#N/A</v>
      </c>
      <c r="CY285" s="429" t="e">
        <v>#N/A</v>
      </c>
      <c r="CZ285" s="429" t="e">
        <v>#N/A</v>
      </c>
      <c r="DA285" s="429" t="e">
        <v>#N/A</v>
      </c>
      <c r="DB285" s="429" t="e">
        <v>#N/A</v>
      </c>
      <c r="DC285" s="429" t="e">
        <v>#N/A</v>
      </c>
      <c r="DD285" s="429" t="e">
        <v>#N/A</v>
      </c>
      <c r="DE285" s="429" t="e">
        <v>#N/A</v>
      </c>
      <c r="DF285" s="428" t="str">
        <f>IF(CV$16=0,"",IF(OR(AND(CW$16=1,CW285="Y"),AND(CX$16=1,CX285="Y"),AND(CY$16=1,CY285="Y"),AND(CZ$16=1,CZ285="Y"),AND(DA$16=1,DA285="Y"),AND(DB$16=1,DB285="Y"),AND(DC$16=1,DC285="Y"),AND(DD$16=1,DD285="Y"),AND(DE$16=1,DE285="Y")),1,IF(OR(AND(CW$16=1,CW285="N"),AND(CX$16=1,CX285="N"),AND(CY$16=1,CY285="N"),AND(CZ$16=1,CZ285="N"),AND(DA$16=1,DA285="N"),AND(DB$16=1,DB285="N"),AND(DC$16=1,DC285="N"),AND(DD$16=1,DD285="N"),AND(DE$16=1,DE285="N")),0,"")))</f>
        <v/>
      </c>
      <c r="DH285" s="268"/>
      <c r="DI285" s="429" t="e">
        <v>#N/A</v>
      </c>
      <c r="DJ285" s="429" t="e">
        <v>#N/A</v>
      </c>
      <c r="DK285" s="428" t="str">
        <f ca="1">IF(DH$16=0,"",IF(OFFSET(DH285,0,DH$16)="Y",1,IF(OFFSET(DH285,0,DH$16)="N",0,"")))</f>
        <v/>
      </c>
      <c r="DM285" s="268"/>
      <c r="DN285" s="429" t="e">
        <v>#N/A</v>
      </c>
      <c r="DO285" s="429" t="e">
        <v>#N/A</v>
      </c>
      <c r="DP285" s="428" t="str">
        <f ca="1">IF(DM$16=0,"",IF(OFFSET(DM285,0,DM$16)="Y",1,IF(OFFSET(DM285,0,DM$16)="N",0,"")))</f>
        <v/>
      </c>
      <c r="DR285" s="268"/>
      <c r="DS285" s="430" t="e">
        <v>#N/A</v>
      </c>
      <c r="DT285" s="431"/>
      <c r="DU285" s="428" t="str">
        <f ca="1">IF(DR$16=0,"",IF(AND(OFFSET(DR285,0,1)="Y",DS$16="Yes"),1,IF(OFFSET(DR285,0,1)="N",1,0)))</f>
        <v/>
      </c>
      <c r="DW285" s="268"/>
      <c r="DX285" s="430" t="e">
        <v>#N/A</v>
      </c>
      <c r="DY285" s="431"/>
      <c r="DZ285" s="428" t="str">
        <f ca="1">IF(DW$16=0,"",IF(AND(OFFSET(DW285,0,1)="Y",DX$16="Yes"),1,IF(OFFSET(DW285,0,1)="N",1,0)))</f>
        <v/>
      </c>
      <c r="EB285" s="268"/>
      <c r="EC285" s="430" t="e">
        <v>#N/A</v>
      </c>
      <c r="ED285" s="431"/>
      <c r="EE285" s="428" t="str">
        <f ca="1">IF(EB$16=0,"",IF(AND(OFFSET(EB285,0,1)="Y",EC$16="Yes"),1,IF(OFFSET(EB285,0,1)="N",1,0)))</f>
        <v/>
      </c>
      <c r="EG285" s="268"/>
      <c r="EH285" s="430" t="e">
        <v>#N/A</v>
      </c>
      <c r="EI285" s="431"/>
      <c r="EJ285" s="428" t="str">
        <f ca="1">IF(EG$16=0,"",IF(AND(OFFSET(EG285,0,1)="Y",EH$16="Yes"),1,IF(OFFSET(EG285,0,1)="N",1,0)))</f>
        <v/>
      </c>
      <c r="EL285" s="268"/>
      <c r="EM285" s="430" t="e">
        <v>#N/A</v>
      </c>
      <c r="EN285" s="431"/>
      <c r="EO285" s="428" t="str">
        <f ca="1">IF(EL$16=0,"",IF(AND(OFFSET(EL285,0,1)="Y",EM$16="Yes"),1,IF(OFFSET(EL285,0,1)="N",1,0)))</f>
        <v/>
      </c>
      <c r="EP285" s="271"/>
      <c r="EQ285" s="516" t="str">
        <f ca="1">BP285</f>
        <v/>
      </c>
      <c r="ER285" s="516" t="str">
        <f t="shared" ref="ER285" ca="1" si="934">CL285</f>
        <v/>
      </c>
      <c r="ES285" s="516" t="str">
        <f t="shared" ref="ES285" ca="1" si="935">CT285</f>
        <v/>
      </c>
      <c r="ET285" s="516" t="str">
        <f t="shared" ref="ET285" si="936">DF285</f>
        <v/>
      </c>
      <c r="EU285" s="516" t="str">
        <f t="shared" ref="EU285" ca="1" si="937">DK285</f>
        <v/>
      </c>
      <c r="EV285" s="516" t="str">
        <f t="shared" ref="EV285" ca="1" si="938">DP285</f>
        <v/>
      </c>
      <c r="EW285" s="516" t="str">
        <f t="shared" ref="EW285" ca="1" si="939">DU285</f>
        <v/>
      </c>
      <c r="EX285" s="516" t="str">
        <f t="shared" ref="EX285" ca="1" si="940">DZ285</f>
        <v/>
      </c>
      <c r="EY285" s="516" t="str">
        <f t="shared" ref="EY285" ca="1" si="941">EE285</f>
        <v/>
      </c>
      <c r="EZ285" s="516" t="str">
        <f t="shared" ref="EZ285" ca="1" si="942">EJ285</f>
        <v/>
      </c>
      <c r="FA285" s="516" t="str">
        <f t="shared" ref="FA285" ca="1" si="943">EO285</f>
        <v/>
      </c>
      <c r="FC285" s="516">
        <f t="shared" ref="FC285" ca="1" si="944">COUNTA(EQ285:FA285)-COUNTBLANK(EQ285:FA285)</f>
        <v>0</v>
      </c>
      <c r="FD285" s="280">
        <f t="shared" ref="FD285" ca="1" si="945">SUM(EQ285:FA285)</f>
        <v>0</v>
      </c>
      <c r="FE285" s="280" t="str">
        <f t="shared" ref="FE285" ca="1" si="946">IF(AND(FC285=FD285,FD285&gt;0),"Show","Hide")</f>
        <v>Hide</v>
      </c>
      <c r="FF285" s="322"/>
      <c r="FG285" s="323"/>
      <c r="FH285" s="323"/>
      <c r="FI285" s="323"/>
      <c r="FJ285" s="323"/>
      <c r="FK285" s="323"/>
      <c r="FL285" s="323"/>
    </row>
    <row r="286" spans="1:168" ht="6" customHeight="1" x14ac:dyDescent="0.25">
      <c r="A286" s="326" t="s">
        <v>546</v>
      </c>
      <c r="C286" s="412"/>
      <c r="D286" s="413"/>
      <c r="E286" s="414"/>
      <c r="F286" s="432"/>
      <c r="G286" s="433"/>
      <c r="H286" s="434"/>
      <c r="I286" s="335"/>
      <c r="J286" s="416"/>
      <c r="K286" s="335"/>
      <c r="L286" s="417"/>
      <c r="M286" s="417"/>
      <c r="N286" s="417"/>
      <c r="O286" s="417"/>
      <c r="Q286" s="320"/>
      <c r="AE286" s="368"/>
      <c r="AF286" s="369"/>
      <c r="AG286" s="370" t="b">
        <f>AG285</f>
        <v>1</v>
      </c>
      <c r="AH286" s="370"/>
      <c r="AI286" s="395"/>
      <c r="AJ286" s="396"/>
      <c r="AK286" s="396"/>
      <c r="AL286" s="397"/>
      <c r="AM286" s="320"/>
      <c r="AN286" s="320"/>
      <c r="AO286" s="320"/>
      <c r="AP286" s="320"/>
      <c r="AQ286" s="320"/>
      <c r="AR286" s="320"/>
      <c r="AS286" s="320"/>
      <c r="AT286" s="398" t="str">
        <f t="shared" si="894"/>
        <v/>
      </c>
      <c r="AU286" s="319" t="str">
        <f t="shared" si="893"/>
        <v/>
      </c>
      <c r="AV286" s="399"/>
      <c r="AW286" s="398" t="str">
        <f ca="1">AW285</f>
        <v/>
      </c>
      <c r="AX286" s="399"/>
      <c r="AY286" s="398" t="str">
        <f ca="1">AY285</f>
        <v/>
      </c>
      <c r="AZ286" s="399"/>
      <c r="BA286" s="398" t="str">
        <f ca="1">BA285</f>
        <v/>
      </c>
      <c r="BB286" s="399"/>
      <c r="BC286" s="398" t="str">
        <f ca="1">BC285</f>
        <v/>
      </c>
      <c r="BD286" s="399"/>
      <c r="BE286" s="398" t="str">
        <f ca="1">BE285</f>
        <v/>
      </c>
      <c r="BF286" s="399"/>
      <c r="BG286" s="398" t="str">
        <f ca="1">BG285</f>
        <v/>
      </c>
      <c r="BH286" s="320"/>
      <c r="FE286" s="341" t="str">
        <f ca="1">FE285</f>
        <v>Hide</v>
      </c>
      <c r="FF286" s="322"/>
      <c r="FG286" s="323"/>
      <c r="FH286" s="323"/>
      <c r="FI286" s="323"/>
      <c r="FJ286" s="323"/>
      <c r="FK286" s="323"/>
      <c r="FL286" s="323"/>
    </row>
    <row r="287" spans="1:168" ht="13.8" thickBot="1" x14ac:dyDescent="0.3">
      <c r="A287" s="319"/>
      <c r="C287" s="637" t="s">
        <v>703</v>
      </c>
      <c r="D287" s="638"/>
      <c r="E287" s="638"/>
      <c r="F287" s="638"/>
      <c r="G287" s="638"/>
      <c r="H287" s="638"/>
      <c r="I287" s="638"/>
      <c r="J287" s="437"/>
      <c r="K287" s="438"/>
      <c r="L287" s="362"/>
      <c r="Q287" s="320"/>
      <c r="AE287" s="439"/>
      <c r="AF287" s="380"/>
      <c r="AG287" s="440"/>
      <c r="AH287" s="440"/>
      <c r="AJ287" s="440"/>
      <c r="AK287" s="441"/>
      <c r="AL287" s="442"/>
      <c r="AM287" s="320"/>
      <c r="AN287" s="320"/>
      <c r="AO287" s="320"/>
      <c r="AP287" s="322"/>
      <c r="AQ287" s="322"/>
      <c r="AR287" s="322"/>
      <c r="AS287" s="320"/>
      <c r="AT287" s="443">
        <v>0</v>
      </c>
      <c r="AU287" s="319" t="str">
        <f t="shared" si="893"/>
        <v/>
      </c>
      <c r="AV287" s="444">
        <f>Setup_Flag</f>
        <v>0</v>
      </c>
      <c r="AW287" s="417"/>
      <c r="AX287" s="444">
        <f>MR2_Flag</f>
        <v>0</v>
      </c>
      <c r="AY287" s="417"/>
      <c r="AZ287" s="444">
        <f>DP_Flag</f>
        <v>0</v>
      </c>
      <c r="BA287" s="417"/>
      <c r="BB287" s="444">
        <f>SS_Flag</f>
        <v>0</v>
      </c>
      <c r="BC287" s="417"/>
      <c r="BD287" s="444">
        <f>SP_Flag</f>
        <v>0</v>
      </c>
      <c r="BE287" s="417"/>
      <c r="BF287" s="444">
        <f>FM_Flag</f>
        <v>0</v>
      </c>
      <c r="BG287" s="417"/>
      <c r="BH287" s="320"/>
      <c r="FF287" s="322"/>
      <c r="FG287" s="323"/>
      <c r="FH287" s="323"/>
      <c r="FI287" s="323"/>
      <c r="FJ287" s="323"/>
      <c r="FK287" s="323"/>
      <c r="FL287" s="323"/>
    </row>
    <row r="288" spans="1:168" ht="6" customHeight="1" x14ac:dyDescent="0.25">
      <c r="A288" s="319"/>
      <c r="C288" s="445"/>
      <c r="D288" s="634"/>
      <c r="E288" s="634"/>
      <c r="F288" s="634"/>
      <c r="G288" s="634"/>
      <c r="H288" s="634"/>
      <c r="I288" s="634"/>
      <c r="J288" s="634"/>
      <c r="K288" s="340"/>
      <c r="Q288" s="320"/>
      <c r="AE288" s="345"/>
      <c r="AG288" s="338"/>
      <c r="AM288" s="320"/>
      <c r="AN288" s="320"/>
      <c r="AO288" s="322"/>
      <c r="AP288" s="322"/>
      <c r="AQ288" s="322"/>
      <c r="AR288" s="322"/>
      <c r="AS288" s="320"/>
      <c r="AT288" s="322"/>
      <c r="AU288" s="322"/>
      <c r="AV288" s="320"/>
      <c r="AW288" s="320"/>
      <c r="AX288" s="320"/>
      <c r="AY288" s="320"/>
      <c r="AZ288" s="320"/>
      <c r="BA288" s="320"/>
      <c r="BB288" s="320"/>
      <c r="BC288" s="320"/>
      <c r="BD288" s="320"/>
      <c r="BE288" s="320"/>
      <c r="BF288" s="320"/>
      <c r="BG288" s="320"/>
      <c r="BH288" s="320"/>
      <c r="FF288" s="322"/>
      <c r="FG288" s="323"/>
      <c r="FH288" s="323"/>
      <c r="FI288" s="323"/>
      <c r="FJ288" s="323"/>
      <c r="FK288" s="323"/>
      <c r="FL288" s="323"/>
    </row>
    <row r="289" spans="1:168" x14ac:dyDescent="0.25">
      <c r="A289" s="326" t="s">
        <v>546</v>
      </c>
      <c r="B289" s="344">
        <v>1</v>
      </c>
      <c r="C289" s="445"/>
      <c r="D289" s="635"/>
      <c r="E289" s="635"/>
      <c r="F289" s="635"/>
      <c r="G289" s="635"/>
      <c r="H289" s="635"/>
      <c r="I289" s="635"/>
      <c r="J289" s="635"/>
      <c r="K289" s="340"/>
      <c r="L289" s="446">
        <f>IF(OR(COUNTBLANK(L16:L287)-1=ROWS(POA:Note_Pad)-2,COUNTIF(L16:L287,"n/a")=ROWS(POA:Note_Pad)-2,COUNTBLANK(L16:L287)-1+COUNTIF(L16:L287,"n/a")=ROWS(POA:Note_Pad)-2),0,1)</f>
        <v>0</v>
      </c>
      <c r="M289" s="446">
        <f>IF(OR(COUNTBLANK(M16:M287)-1=ROWS(POA:Note_Pad)-2,COUNTIF(M16:M287,"n/a")=ROWS(POA:Note_Pad)-2,COUNTBLANK(M16:M287)-1+COUNTIF(M16:M287,"n/a")=ROWS(POA:Note_Pad)-2),0,1)</f>
        <v>0</v>
      </c>
      <c r="N289" s="446">
        <f>IF(OR(COUNTBLANK(N16:N287)-1=ROWS(POA:Note_Pad)-2,COUNTIF(N16:N287,"n/a")=ROWS(POA:Note_Pad)-2,COUNTBLANK(N16:N287)-1+COUNTIF(N16:N287,"n/a")=ROWS(POA:Note_Pad)-2),0,1)</f>
        <v>0</v>
      </c>
      <c r="O289" s="446">
        <f>IF(OR(COUNTBLANK(O16:O287)-1=ROWS(POA:Note_Pad)-2,COUNTIF(O16:O287,"n/a")=ROWS(POA:Note_Pad)-2,COUNTBLANK(O16:O287)-1+COUNTIF(O16:O287,"n/a")=ROWS(POA:Note_Pad)-2),0,1)</f>
        <v>0</v>
      </c>
      <c r="Q289" s="320"/>
      <c r="AM289" s="320"/>
      <c r="AN289" s="346">
        <f>D289</f>
        <v>0</v>
      </c>
      <c r="AO289" s="322"/>
      <c r="AP289" s="322"/>
      <c r="AQ289" s="322"/>
      <c r="AR289" s="322"/>
      <c r="AS289" s="320"/>
      <c r="AT289" s="322"/>
      <c r="AU289" s="322"/>
      <c r="AV289" s="320"/>
      <c r="AW289" s="320"/>
      <c r="AX289" s="320"/>
      <c r="AY289" s="320"/>
      <c r="AZ289" s="320"/>
      <c r="BA289" s="320"/>
      <c r="BB289" s="320"/>
      <c r="BC289" s="320"/>
      <c r="BD289" s="320"/>
      <c r="BE289" s="320"/>
      <c r="BF289" s="320"/>
      <c r="BG289" s="320"/>
      <c r="BH289" s="320"/>
      <c r="FF289" s="322"/>
      <c r="FG289" s="323"/>
      <c r="FH289" s="323"/>
      <c r="FI289" s="323"/>
      <c r="FJ289" s="323"/>
      <c r="FK289" s="323"/>
      <c r="FL289" s="323"/>
    </row>
    <row r="290" spans="1:168" ht="6" customHeight="1" x14ac:dyDescent="0.25">
      <c r="A290" s="319"/>
      <c r="C290" s="447"/>
      <c r="D290" s="636"/>
      <c r="E290" s="636"/>
      <c r="F290" s="636"/>
      <c r="G290" s="636"/>
      <c r="H290" s="636"/>
      <c r="I290" s="636"/>
      <c r="J290" s="636"/>
      <c r="K290" s="335"/>
      <c r="Q290" s="320"/>
      <c r="AM290" s="320"/>
      <c r="AN290" s="320"/>
      <c r="AO290" s="322"/>
      <c r="AP290" s="322"/>
      <c r="AQ290" s="322"/>
      <c r="AR290" s="322"/>
      <c r="AS290" s="320"/>
      <c r="AT290" s="322"/>
      <c r="AU290" s="322"/>
      <c r="AV290" s="320"/>
      <c r="AW290" s="320"/>
      <c r="AX290" s="320"/>
      <c r="AY290" s="320"/>
      <c r="AZ290" s="320"/>
      <c r="BA290" s="320"/>
      <c r="BB290" s="320"/>
      <c r="BC290" s="320"/>
      <c r="BD290" s="320"/>
      <c r="BE290" s="320"/>
      <c r="BF290" s="320"/>
      <c r="BG290" s="320"/>
      <c r="BH290" s="320"/>
      <c r="FF290" s="322"/>
      <c r="FG290" s="323"/>
      <c r="FH290" s="323"/>
      <c r="FI290" s="323"/>
      <c r="FJ290" s="323"/>
      <c r="FK290" s="323"/>
      <c r="FL290" s="323"/>
    </row>
    <row r="291" spans="1:168" x14ac:dyDescent="0.25">
      <c r="A291" s="319"/>
      <c r="C291" s="365"/>
      <c r="D291" s="365"/>
      <c r="E291" s="365"/>
      <c r="F291" s="365"/>
      <c r="G291" s="365"/>
      <c r="H291" s="365"/>
      <c r="I291" s="365"/>
      <c r="J291" s="365"/>
      <c r="Q291" s="320"/>
      <c r="AM291" s="320"/>
      <c r="AN291" s="320"/>
      <c r="AO291" s="322"/>
      <c r="AP291" s="322"/>
      <c r="AQ291" s="322"/>
      <c r="AR291" s="322"/>
      <c r="AS291" s="320"/>
      <c r="AT291" s="322"/>
      <c r="AU291" s="322"/>
      <c r="AV291" s="320"/>
      <c r="AW291" s="320"/>
      <c r="AX291" s="320"/>
      <c r="AY291" s="320"/>
      <c r="AZ291" s="320"/>
      <c r="BA291" s="320"/>
      <c r="BB291" s="320"/>
      <c r="BC291" s="320"/>
      <c r="BD291" s="320"/>
      <c r="BE291" s="320"/>
      <c r="BF291" s="320"/>
      <c r="BG291" s="320"/>
      <c r="BH291" s="320"/>
      <c r="FF291" s="322"/>
      <c r="FG291" s="323"/>
      <c r="FH291" s="323"/>
      <c r="FI291" s="323"/>
      <c r="FJ291" s="323"/>
      <c r="FK291" s="323"/>
      <c r="FL291" s="323"/>
    </row>
    <row r="292" spans="1:168" ht="4.2" customHeight="1" x14ac:dyDescent="0.25">
      <c r="A292" s="319"/>
      <c r="B292" s="320"/>
      <c r="C292" s="320"/>
      <c r="D292" s="321"/>
      <c r="E292" s="321"/>
      <c r="F292" s="320"/>
      <c r="G292" s="320"/>
      <c r="H292" s="320"/>
      <c r="I292" s="320"/>
      <c r="J292" s="320"/>
      <c r="K292" s="320"/>
      <c r="L292" s="320"/>
      <c r="M292" s="320"/>
      <c r="N292" s="320"/>
      <c r="O292" s="320"/>
      <c r="P292" s="320"/>
      <c r="Q292" s="320"/>
      <c r="R292" s="320"/>
      <c r="S292" s="320"/>
      <c r="T292" s="320"/>
      <c r="U292" s="320"/>
      <c r="V292" s="320"/>
      <c r="W292" s="320"/>
      <c r="X292" s="320"/>
      <c r="Y292" s="320"/>
      <c r="Z292" s="320"/>
      <c r="AA292" s="320"/>
      <c r="AB292" s="320"/>
      <c r="AC292" s="320"/>
      <c r="AD292" s="320"/>
      <c r="AE292" s="320"/>
      <c r="AF292" s="320"/>
      <c r="AG292" s="320"/>
      <c r="AH292" s="320"/>
      <c r="AI292" s="320"/>
      <c r="AJ292" s="320"/>
      <c r="AK292" s="320"/>
      <c r="AL292" s="320"/>
      <c r="AM292" s="320"/>
      <c r="AN292" s="320"/>
      <c r="AO292" s="322"/>
      <c r="AP292" s="322"/>
      <c r="AQ292" s="322"/>
      <c r="AR292" s="322"/>
      <c r="AS292" s="320"/>
      <c r="AT292" s="322"/>
      <c r="AU292" s="322"/>
      <c r="AV292" s="320"/>
      <c r="AW292" s="320"/>
      <c r="AX292" s="320"/>
      <c r="AY292" s="320"/>
      <c r="AZ292" s="320"/>
      <c r="BA292" s="320"/>
      <c r="BB292" s="320"/>
      <c r="BC292" s="320"/>
      <c r="BD292" s="320"/>
      <c r="BE292" s="320"/>
      <c r="BF292" s="320"/>
      <c r="BG292" s="320"/>
      <c r="BH292" s="320"/>
      <c r="BI292" s="320"/>
      <c r="BJ292" s="322"/>
      <c r="BK292" s="322"/>
      <c r="BL292" s="320"/>
      <c r="BM292" s="320"/>
      <c r="BN292" s="320"/>
      <c r="BO292" s="320"/>
      <c r="BP292" s="320"/>
      <c r="BQ292" s="320"/>
      <c r="BR292" s="320"/>
      <c r="BS292" s="320"/>
      <c r="BT292" s="320"/>
      <c r="BU292" s="320"/>
      <c r="BV292" s="320"/>
      <c r="BW292" s="320"/>
      <c r="BX292" s="320"/>
      <c r="BY292" s="320"/>
      <c r="BZ292" s="320"/>
      <c r="CA292" s="323"/>
      <c r="CB292" s="323"/>
      <c r="CC292" s="323"/>
      <c r="CD292" s="323"/>
      <c r="CE292" s="323"/>
      <c r="CF292" s="323"/>
      <c r="CG292" s="323"/>
      <c r="CH292" s="323"/>
      <c r="CI292" s="323"/>
      <c r="CJ292" s="323"/>
      <c r="CK292" s="323"/>
      <c r="CL292" s="323"/>
      <c r="CM292" s="323"/>
      <c r="CN292" s="323"/>
      <c r="CO292" s="323"/>
      <c r="CP292" s="323"/>
      <c r="CQ292" s="323"/>
      <c r="CR292" s="323"/>
      <c r="CS292" s="323"/>
      <c r="CT292" s="323"/>
      <c r="CU292" s="323"/>
      <c r="CV292" s="323"/>
      <c r="CW292" s="323"/>
      <c r="CX292" s="323"/>
      <c r="CY292" s="323"/>
      <c r="CZ292" s="323"/>
      <c r="DA292" s="323"/>
      <c r="DB292" s="323"/>
      <c r="DC292" s="323"/>
      <c r="DD292" s="323"/>
      <c r="DE292" s="323"/>
      <c r="DF292" s="323"/>
      <c r="DG292" s="323"/>
      <c r="DH292" s="323"/>
      <c r="DI292" s="323"/>
      <c r="DJ292" s="323"/>
      <c r="DK292" s="323"/>
      <c r="DL292" s="323"/>
      <c r="DM292" s="323"/>
      <c r="DN292" s="323"/>
      <c r="DO292" s="323"/>
      <c r="DP292" s="323"/>
      <c r="DQ292" s="323"/>
      <c r="DR292" s="323"/>
      <c r="DS292" s="323"/>
      <c r="DT292" s="323"/>
      <c r="DU292" s="323"/>
      <c r="DV292" s="323"/>
      <c r="DW292" s="323"/>
      <c r="DX292" s="323"/>
      <c r="DY292" s="323"/>
      <c r="DZ292" s="323"/>
      <c r="EA292" s="323"/>
      <c r="EB292" s="323"/>
      <c r="EC292" s="323"/>
      <c r="ED292" s="323"/>
      <c r="EE292" s="323"/>
      <c r="EF292" s="323"/>
      <c r="EG292" s="323"/>
      <c r="EH292" s="323"/>
      <c r="EI292" s="323"/>
      <c r="EJ292" s="323"/>
      <c r="EK292" s="323"/>
      <c r="EL292" s="323"/>
      <c r="EM292" s="323"/>
      <c r="EN292" s="323"/>
      <c r="EO292" s="323"/>
      <c r="EP292" s="323"/>
      <c r="EQ292" s="323"/>
      <c r="ER292" s="323"/>
      <c r="ES292" s="323"/>
      <c r="ET292" s="323"/>
      <c r="EU292" s="323"/>
      <c r="EV292" s="323"/>
      <c r="EW292" s="323"/>
      <c r="EX292" s="323"/>
      <c r="EY292" s="323"/>
      <c r="EZ292" s="323"/>
      <c r="FA292" s="323"/>
      <c r="FB292" s="323"/>
      <c r="FC292" s="323"/>
      <c r="FD292" s="323"/>
      <c r="FE292" s="323"/>
      <c r="FF292" s="323"/>
      <c r="FG292" s="323"/>
      <c r="FH292" s="323"/>
      <c r="FI292" s="323"/>
      <c r="FJ292" s="323"/>
      <c r="FK292" s="323"/>
      <c r="FL292" s="323"/>
    </row>
    <row r="293" spans="1:168" x14ac:dyDescent="0.25">
      <c r="A293" s="319"/>
      <c r="B293" s="319"/>
      <c r="C293" s="448" t="s">
        <v>704</v>
      </c>
      <c r="D293" s="321"/>
      <c r="E293" s="321"/>
      <c r="F293" s="320"/>
      <c r="G293" s="320"/>
      <c r="H293" s="320"/>
      <c r="I293" s="320"/>
      <c r="J293" s="320"/>
      <c r="K293" s="320"/>
      <c r="L293" s="320"/>
      <c r="M293" s="320"/>
      <c r="N293" s="320"/>
      <c r="O293" s="320"/>
      <c r="P293" s="320"/>
      <c r="Q293" s="320"/>
      <c r="R293" s="320"/>
      <c r="S293" s="320"/>
      <c r="T293" s="320"/>
      <c r="U293" s="320"/>
      <c r="V293" s="320"/>
      <c r="W293" s="320"/>
      <c r="X293" s="320"/>
      <c r="Y293" s="320"/>
      <c r="Z293" s="320"/>
      <c r="AA293" s="320"/>
      <c r="AB293" s="320"/>
      <c r="AC293" s="320"/>
      <c r="AD293" s="320"/>
      <c r="AE293" s="320"/>
      <c r="AF293" s="320"/>
      <c r="AG293" s="320"/>
      <c r="AH293" s="320"/>
      <c r="AI293" s="320"/>
      <c r="AJ293" s="320"/>
      <c r="AK293" s="320"/>
      <c r="AL293" s="320"/>
      <c r="AM293" s="320"/>
      <c r="AN293" s="320"/>
      <c r="AO293" s="322"/>
      <c r="AP293" s="322"/>
      <c r="AQ293" s="322"/>
      <c r="AR293" s="322"/>
      <c r="AS293" s="320"/>
      <c r="AT293" s="322"/>
      <c r="AU293" s="322"/>
      <c r="AV293" s="320"/>
      <c r="AW293" s="320"/>
      <c r="AX293" s="320"/>
      <c r="AY293" s="320"/>
      <c r="AZ293" s="320"/>
      <c r="BA293" s="320"/>
      <c r="BB293" s="320"/>
      <c r="BC293" s="320"/>
      <c r="BD293" s="320"/>
      <c r="BE293" s="320"/>
      <c r="BF293" s="320"/>
      <c r="BG293" s="320"/>
      <c r="BH293" s="320"/>
      <c r="BI293" s="320"/>
      <c r="BJ293" s="322"/>
      <c r="BK293" s="322"/>
      <c r="BL293" s="320"/>
      <c r="BM293" s="320"/>
      <c r="BN293" s="320"/>
      <c r="BO293" s="320"/>
      <c r="BP293" s="320"/>
      <c r="BQ293" s="320"/>
      <c r="BR293" s="320"/>
      <c r="BS293" s="320"/>
      <c r="BT293" s="320"/>
      <c r="BU293" s="320"/>
      <c r="BV293" s="320"/>
      <c r="BW293" s="320"/>
      <c r="BX293" s="320"/>
      <c r="BY293" s="320"/>
      <c r="BZ293" s="320"/>
      <c r="CA293" s="323"/>
      <c r="CB293" s="323"/>
      <c r="CC293" s="323"/>
      <c r="CD293" s="323"/>
      <c r="CE293" s="323"/>
      <c r="CF293" s="323"/>
      <c r="CG293" s="323"/>
      <c r="CH293" s="323"/>
      <c r="CI293" s="323"/>
      <c r="CJ293" s="323"/>
      <c r="CK293" s="323"/>
      <c r="CL293" s="323"/>
      <c r="CM293" s="323"/>
      <c r="CN293" s="323"/>
      <c r="CO293" s="323"/>
      <c r="CP293" s="323"/>
      <c r="CQ293" s="323"/>
      <c r="CR293" s="323"/>
      <c r="CS293" s="323"/>
      <c r="CT293" s="323"/>
      <c r="CU293" s="323"/>
      <c r="CV293" s="323"/>
      <c r="CW293" s="323"/>
      <c r="CX293" s="323"/>
      <c r="CY293" s="323"/>
      <c r="CZ293" s="323"/>
      <c r="DA293" s="323"/>
      <c r="DB293" s="323"/>
      <c r="DC293" s="323"/>
      <c r="DD293" s="323"/>
      <c r="DE293" s="323"/>
      <c r="DF293" s="323"/>
      <c r="DG293" s="323"/>
      <c r="DH293" s="323"/>
      <c r="DI293" s="323"/>
      <c r="DJ293" s="323"/>
      <c r="DK293" s="323"/>
      <c r="DL293" s="323"/>
      <c r="DM293" s="323"/>
      <c r="DN293" s="323"/>
      <c r="DO293" s="323"/>
      <c r="DP293" s="323"/>
      <c r="DQ293" s="323"/>
      <c r="DR293" s="323"/>
      <c r="DS293" s="323"/>
      <c r="DT293" s="323"/>
      <c r="DU293" s="323"/>
      <c r="DV293" s="323"/>
      <c r="DW293" s="323"/>
      <c r="DX293" s="323"/>
      <c r="DY293" s="323"/>
      <c r="DZ293" s="323"/>
      <c r="EA293" s="323"/>
      <c r="EB293" s="323"/>
      <c r="EC293" s="323"/>
      <c r="ED293" s="323"/>
      <c r="EE293" s="323"/>
      <c r="EF293" s="323"/>
      <c r="EG293" s="323"/>
      <c r="EH293" s="323"/>
      <c r="EI293" s="323"/>
      <c r="EJ293" s="323"/>
      <c r="EK293" s="323"/>
      <c r="EL293" s="323"/>
      <c r="EM293" s="323"/>
      <c r="EN293" s="323"/>
      <c r="EO293" s="323"/>
      <c r="EP293" s="323"/>
      <c r="EQ293" s="323"/>
      <c r="ER293" s="323"/>
      <c r="ES293" s="323"/>
      <c r="ET293" s="323"/>
      <c r="EU293" s="323"/>
      <c r="EV293" s="323"/>
      <c r="EW293" s="323"/>
      <c r="EX293" s="323"/>
      <c r="EY293" s="323"/>
      <c r="EZ293" s="323"/>
      <c r="FA293" s="323"/>
      <c r="FB293" s="323"/>
      <c r="FC293" s="323"/>
      <c r="FD293" s="323"/>
      <c r="FE293" s="323"/>
      <c r="FF293" s="323"/>
      <c r="FG293" s="323"/>
      <c r="FH293" s="323"/>
      <c r="FI293" s="323"/>
      <c r="FJ293" s="323"/>
      <c r="FK293" s="323"/>
      <c r="FL293" s="323"/>
    </row>
    <row r="294" spans="1:168" x14ac:dyDescent="0.25">
      <c r="A294" s="319"/>
      <c r="B294" s="320"/>
      <c r="C294" s="320"/>
      <c r="D294" s="321"/>
      <c r="E294" s="321"/>
      <c r="F294" s="320"/>
      <c r="G294" s="320"/>
      <c r="H294" s="320"/>
      <c r="I294" s="320"/>
      <c r="J294" s="320"/>
      <c r="K294" s="320"/>
      <c r="L294" s="320"/>
      <c r="M294" s="320"/>
      <c r="N294" s="320"/>
      <c r="O294" s="320"/>
      <c r="P294" s="320"/>
      <c r="Q294" s="320"/>
      <c r="R294" s="320"/>
      <c r="S294" s="320"/>
      <c r="T294" s="320"/>
      <c r="U294" s="320"/>
      <c r="V294" s="320"/>
      <c r="W294" s="343">
        <f>SUM(W13:W16)</f>
        <v>0</v>
      </c>
      <c r="X294" s="320"/>
      <c r="Y294" s="320"/>
      <c r="Z294" s="320"/>
      <c r="AA294" s="320"/>
      <c r="AB294" s="320"/>
      <c r="AC294" s="320"/>
      <c r="AD294" s="320"/>
      <c r="AE294" s="343">
        <f>COUNTIF(POA_Y,TRUE)</f>
        <v>0</v>
      </c>
      <c r="AF294" s="343">
        <f>COUNTIF(POA_N,TRUE)</f>
        <v>0</v>
      </c>
      <c r="AG294" s="343">
        <f>COUNTIF(Eval_1,TRUE)</f>
        <v>270</v>
      </c>
      <c r="AH294" s="320"/>
      <c r="AI294" s="320"/>
      <c r="AJ294" s="320"/>
      <c r="AK294" s="320"/>
      <c r="AL294" s="320"/>
      <c r="AM294" s="343">
        <f>COUNTA(Cause_Codes)</f>
        <v>0</v>
      </c>
      <c r="AN294" s="320" t="s">
        <v>705</v>
      </c>
      <c r="AO294" s="322"/>
      <c r="AP294" s="322"/>
      <c r="AQ294" s="322"/>
      <c r="AR294" s="322"/>
      <c r="AS294" s="320"/>
      <c r="AT294" s="322"/>
      <c r="AU294" s="322"/>
      <c r="AV294" s="319">
        <f ca="1">(COUNTA(AV16:AV287)-2)+(COUNTBLANK(Show_Setup)-2)/3</f>
        <v>90</v>
      </c>
      <c r="AW294" s="320"/>
      <c r="AX294" s="319">
        <f ca="1">(COUNTA(AX16:AX287)-2)+(COUNTBLANK(Show_MR2)-2)/3</f>
        <v>90</v>
      </c>
      <c r="AY294" s="320"/>
      <c r="AZ294" s="319">
        <f ca="1">(COUNTA(AZ16:AZ287)-2)+(COUNTBLANK(Show_DP)-2)/3</f>
        <v>90</v>
      </c>
      <c r="BA294" s="320"/>
      <c r="BB294" s="319">
        <f ca="1">(COUNTA(BB16:BB287)-2)+(COUNTBLANK(Show_SS)-2)/3</f>
        <v>90</v>
      </c>
      <c r="BC294" s="320"/>
      <c r="BD294" s="319">
        <f ca="1">(COUNTA(BD16:BD287)-2)+(COUNTBLANK(Show_SP)-2)/3</f>
        <v>90</v>
      </c>
      <c r="BE294" s="320"/>
      <c r="BF294" s="319">
        <f ca="1">(COUNTA(BF16:BF287)-2)+(COUNTBLANK(Show_FM)-2)/3</f>
        <v>90</v>
      </c>
      <c r="BG294" s="320"/>
      <c r="BH294" s="320"/>
      <c r="BI294" s="320"/>
      <c r="BJ294" s="322"/>
      <c r="BK294" s="322"/>
      <c r="BL294" s="320"/>
      <c r="BM294" s="320"/>
      <c r="BN294" s="320"/>
      <c r="BO294" s="320"/>
      <c r="BP294" s="320"/>
      <c r="BQ294" s="320"/>
      <c r="BR294" s="320"/>
      <c r="BS294" s="320"/>
      <c r="BT294" s="320"/>
      <c r="BU294" s="320"/>
      <c r="BV294" s="320"/>
      <c r="BW294" s="320"/>
      <c r="BX294" s="320"/>
      <c r="BY294" s="320"/>
      <c r="BZ294" s="320"/>
      <c r="CA294" s="323"/>
      <c r="CB294" s="323"/>
      <c r="CC294" s="323"/>
      <c r="CD294" s="323"/>
      <c r="CE294" s="323"/>
      <c r="CF294" s="323"/>
      <c r="CG294" s="323"/>
      <c r="CH294" s="323"/>
      <c r="CI294" s="323"/>
      <c r="CJ294" s="323"/>
      <c r="CK294" s="323"/>
      <c r="CL294" s="323"/>
      <c r="CM294" s="323"/>
      <c r="CN294" s="323"/>
      <c r="CO294" s="323"/>
      <c r="CP294" s="323"/>
      <c r="CQ294" s="323"/>
      <c r="CR294" s="323"/>
      <c r="CS294" s="323"/>
      <c r="CT294" s="323"/>
      <c r="CU294" s="323"/>
      <c r="CV294" s="323"/>
      <c r="CW294" s="323"/>
      <c r="CX294" s="323"/>
      <c r="CY294" s="323"/>
      <c r="CZ294" s="323"/>
      <c r="DA294" s="323"/>
      <c r="DB294" s="323"/>
      <c r="DC294" s="323"/>
      <c r="DD294" s="323"/>
      <c r="DE294" s="323"/>
      <c r="DF294" s="323"/>
      <c r="DG294" s="323"/>
      <c r="DH294" s="323"/>
      <c r="DI294" s="323"/>
      <c r="DJ294" s="323"/>
      <c r="DK294" s="323"/>
      <c r="DL294" s="323"/>
      <c r="DM294" s="323"/>
      <c r="DN294" s="323"/>
      <c r="DO294" s="323"/>
      <c r="DP294" s="323"/>
      <c r="DQ294" s="323"/>
      <c r="DR294" s="323"/>
      <c r="DS294" s="323"/>
      <c r="DT294" s="323"/>
      <c r="DU294" s="323"/>
      <c r="DV294" s="323"/>
      <c r="DW294" s="323"/>
      <c r="DX294" s="323"/>
      <c r="DY294" s="323"/>
      <c r="DZ294" s="323"/>
      <c r="EA294" s="323"/>
      <c r="EB294" s="323"/>
      <c r="EC294" s="323"/>
      <c r="ED294" s="323"/>
      <c r="EE294" s="323"/>
      <c r="EF294" s="323"/>
      <c r="EG294" s="323"/>
      <c r="EH294" s="323"/>
      <c r="EI294" s="323"/>
      <c r="EJ294" s="323"/>
      <c r="EK294" s="323"/>
      <c r="EL294" s="323"/>
      <c r="EM294" s="323"/>
      <c r="EN294" s="323"/>
      <c r="EO294" s="323"/>
      <c r="EP294" s="323"/>
      <c r="EQ294" s="323"/>
      <c r="ER294" s="323"/>
      <c r="ES294" s="323"/>
      <c r="ET294" s="323"/>
      <c r="EU294" s="323"/>
      <c r="EV294" s="323"/>
      <c r="EW294" s="323"/>
      <c r="EX294" s="323"/>
      <c r="EY294" s="323"/>
      <c r="EZ294" s="323"/>
      <c r="FA294" s="323"/>
      <c r="FB294" s="323"/>
      <c r="FC294" s="323"/>
      <c r="FD294" s="323"/>
      <c r="FE294" s="449">
        <f ca="1">COUNTIF(Hide_QRS,"Show")</f>
        <v>0</v>
      </c>
      <c r="FF294" s="323"/>
      <c r="FG294" s="323"/>
      <c r="FH294" s="323"/>
      <c r="FI294" s="323"/>
      <c r="FJ294" s="323"/>
      <c r="FK294" s="323"/>
      <c r="FL294" s="323"/>
    </row>
    <row r="295" spans="1:168" x14ac:dyDescent="0.25">
      <c r="A295" s="319"/>
      <c r="B295" s="320"/>
      <c r="C295" s="320"/>
      <c r="D295" s="321"/>
      <c r="E295" s="321"/>
      <c r="F295" s="320"/>
      <c r="G295" s="320"/>
      <c r="H295" s="320"/>
      <c r="I295" s="320"/>
      <c r="J295" s="320"/>
      <c r="K295" s="320"/>
      <c r="L295" s="320"/>
      <c r="M295" s="320"/>
      <c r="N295" s="320"/>
      <c r="O295" s="320"/>
      <c r="P295" s="320"/>
      <c r="Q295" s="320"/>
      <c r="R295" s="320"/>
      <c r="S295" s="320"/>
      <c r="T295" s="320"/>
      <c r="U295" s="320"/>
      <c r="V295" s="320"/>
      <c r="W295" s="320"/>
      <c r="X295" s="320"/>
      <c r="Y295" s="320"/>
      <c r="Z295" s="320"/>
      <c r="AA295" s="320"/>
      <c r="AB295" s="320"/>
      <c r="AC295" s="320"/>
      <c r="AD295" s="320"/>
      <c r="AE295" s="320"/>
      <c r="AF295" s="320"/>
      <c r="AG295" s="320"/>
      <c r="AH295" s="320"/>
      <c r="AI295" s="320"/>
      <c r="AJ295" s="320"/>
      <c r="AK295" s="320"/>
      <c r="AL295" s="320"/>
      <c r="AM295" s="343">
        <f>SUM(ST)+SUM(PA)+SUM(CA)</f>
        <v>0</v>
      </c>
      <c r="AN295" s="320" t="s">
        <v>706</v>
      </c>
      <c r="AO295" s="322"/>
      <c r="AP295" s="322"/>
      <c r="AQ295" s="322"/>
      <c r="AR295" s="322"/>
      <c r="AS295" s="320"/>
      <c r="AT295" s="320"/>
      <c r="AU295" s="320"/>
      <c r="AV295" s="320"/>
      <c r="AW295" s="320"/>
      <c r="AX295" s="320"/>
      <c r="AY295" s="320"/>
      <c r="AZ295" s="320"/>
      <c r="BA295" s="320"/>
      <c r="BB295" s="320"/>
      <c r="BC295" s="320"/>
      <c r="BD295" s="320"/>
      <c r="BE295" s="320"/>
      <c r="BF295" s="320"/>
      <c r="BG295" s="320"/>
      <c r="BH295" s="320"/>
      <c r="BI295" s="320"/>
      <c r="BJ295" s="320"/>
      <c r="BK295" s="320"/>
      <c r="BL295" s="320"/>
      <c r="BM295" s="320"/>
      <c r="BN295" s="320"/>
      <c r="BO295" s="320"/>
      <c r="BP295" s="320"/>
      <c r="BQ295" s="320"/>
      <c r="BR295" s="320"/>
      <c r="BS295" s="320"/>
      <c r="BT295" s="320"/>
      <c r="BU295" s="320"/>
      <c r="BV295" s="320"/>
      <c r="BW295" s="320"/>
      <c r="BX295" s="320"/>
      <c r="BY295" s="320"/>
      <c r="BZ295" s="320"/>
      <c r="CA295" s="323"/>
      <c r="CB295" s="323"/>
      <c r="CC295" s="323"/>
      <c r="CD295" s="323"/>
      <c r="CE295" s="323"/>
      <c r="CF295" s="323"/>
      <c r="CG295" s="323"/>
      <c r="CH295" s="323"/>
      <c r="CI295" s="323"/>
      <c r="CJ295" s="323"/>
      <c r="CK295" s="323"/>
      <c r="CL295" s="323"/>
      <c r="CM295" s="323"/>
      <c r="CN295" s="323"/>
      <c r="CO295" s="323"/>
      <c r="CP295" s="323"/>
      <c r="CQ295" s="323"/>
      <c r="CR295" s="323"/>
      <c r="CS295" s="323"/>
      <c r="CT295" s="323"/>
      <c r="CU295" s="323"/>
      <c r="CV295" s="323"/>
      <c r="CW295" s="323"/>
      <c r="CX295" s="323"/>
      <c r="CY295" s="323"/>
      <c r="CZ295" s="323"/>
      <c r="DA295" s="323"/>
      <c r="DB295" s="323"/>
      <c r="DC295" s="323"/>
      <c r="DD295" s="323"/>
      <c r="DE295" s="323"/>
      <c r="DF295" s="323"/>
      <c r="DG295" s="323"/>
      <c r="DH295" s="323"/>
      <c r="DI295" s="323"/>
      <c r="DJ295" s="323"/>
      <c r="DK295" s="323"/>
      <c r="DL295" s="323"/>
      <c r="DM295" s="323"/>
      <c r="DN295" s="323"/>
      <c r="DO295" s="323"/>
      <c r="DP295" s="323"/>
      <c r="DQ295" s="323"/>
      <c r="DR295" s="323"/>
      <c r="DS295" s="323"/>
      <c r="DT295" s="323"/>
      <c r="DU295" s="323"/>
      <c r="DV295" s="323"/>
      <c r="DW295" s="323"/>
      <c r="DX295" s="323"/>
      <c r="DY295" s="323"/>
      <c r="DZ295" s="323"/>
      <c r="EA295" s="323"/>
      <c r="EB295" s="323"/>
      <c r="EC295" s="323"/>
      <c r="ED295" s="323"/>
      <c r="EE295" s="323"/>
      <c r="EF295" s="323"/>
      <c r="EG295" s="323"/>
      <c r="EH295" s="323"/>
      <c r="EI295" s="323"/>
      <c r="EJ295" s="323"/>
      <c r="EK295" s="323"/>
      <c r="EL295" s="323"/>
      <c r="EM295" s="323"/>
      <c r="EN295" s="323"/>
      <c r="EO295" s="323"/>
      <c r="EP295" s="323"/>
      <c r="EQ295" s="323"/>
      <c r="ER295" s="323"/>
      <c r="ES295" s="323"/>
      <c r="ET295" s="323"/>
      <c r="EU295" s="323"/>
      <c r="EV295" s="323"/>
      <c r="EW295" s="323"/>
      <c r="EX295" s="323"/>
      <c r="EY295" s="323"/>
      <c r="EZ295" s="323"/>
      <c r="FA295" s="323"/>
      <c r="FB295" s="323"/>
      <c r="FC295" s="323"/>
      <c r="FD295" s="323"/>
      <c r="FE295" s="323"/>
      <c r="FF295" s="323"/>
      <c r="FG295" s="323"/>
      <c r="FH295" s="323"/>
      <c r="FI295" s="323"/>
      <c r="FJ295" s="323"/>
      <c r="FK295" s="323"/>
      <c r="FL295" s="323"/>
    </row>
    <row r="296" spans="1:168" x14ac:dyDescent="0.25">
      <c r="A296" s="319"/>
      <c r="B296" s="320"/>
      <c r="C296" s="320"/>
      <c r="D296" s="321"/>
      <c r="E296" s="321"/>
      <c r="F296" s="320"/>
      <c r="G296" s="320"/>
      <c r="H296" s="320"/>
      <c r="I296" s="320"/>
      <c r="J296" s="320"/>
      <c r="K296" s="320"/>
      <c r="L296" s="320"/>
      <c r="M296" s="320"/>
      <c r="N296" s="320"/>
      <c r="O296" s="320"/>
      <c r="P296" s="320"/>
      <c r="Q296" s="320"/>
      <c r="R296" s="320"/>
      <c r="S296" s="320"/>
      <c r="T296" s="320"/>
      <c r="U296" s="320"/>
      <c r="V296" s="320"/>
      <c r="W296" s="343">
        <f>Find_1</f>
        <v>0</v>
      </c>
      <c r="X296" s="320"/>
      <c r="Y296" s="320"/>
      <c r="Z296" s="320"/>
      <c r="AA296" s="320"/>
      <c r="AB296" s="320"/>
      <c r="AC296" s="320"/>
      <c r="AD296" s="320"/>
      <c r="AE296" s="320"/>
      <c r="AF296" s="320"/>
      <c r="AG296" s="320"/>
      <c r="AH296" s="320"/>
      <c r="AI296" s="320"/>
      <c r="AJ296" s="320"/>
      <c r="AK296" s="320"/>
      <c r="AL296" s="320"/>
      <c r="AM296" s="343">
        <f>SUM(COUNTIF(Cause_Codes,"{C08a}"),COUNTIF(Cause_Codes,"{C08b}"),COUNTIF(Cause_Codes,"{C08c}"),COUNTIF(Cause_Codes,"{C08d}"),COUNTIF(Cause_Codes,"{C08e}"),COUNTIF(Cause_Codes,"{C08f}"))-COUNTA(CC08_Practices)</f>
        <v>0</v>
      </c>
      <c r="AN296" s="320" t="s">
        <v>707</v>
      </c>
      <c r="AO296" s="322"/>
      <c r="AP296" s="322"/>
      <c r="AQ296" s="322"/>
      <c r="AR296" s="322"/>
      <c r="AS296" s="320"/>
      <c r="AT296" s="320"/>
      <c r="AU296" s="320"/>
      <c r="AV296" s="320"/>
      <c r="AW296" s="320"/>
      <c r="AX296" s="320"/>
      <c r="AY296" s="320"/>
      <c r="AZ296" s="320"/>
      <c r="BA296" s="320"/>
      <c r="BB296" s="320"/>
      <c r="BC296" s="320"/>
      <c r="BD296" s="320"/>
      <c r="BE296" s="320"/>
      <c r="BF296" s="320"/>
      <c r="BG296" s="320"/>
      <c r="BH296" s="320"/>
      <c r="BI296" s="320"/>
      <c r="BJ296" s="320"/>
      <c r="BK296" s="320"/>
      <c r="BL296" s="320"/>
      <c r="BM296" s="320"/>
      <c r="BN296" s="320"/>
      <c r="BO296" s="320"/>
      <c r="BP296" s="320"/>
      <c r="BQ296" s="320"/>
      <c r="BR296" s="320"/>
      <c r="BS296" s="320"/>
      <c r="BT296" s="320"/>
      <c r="BU296" s="320"/>
      <c r="BV296" s="320"/>
      <c r="BW296" s="320"/>
      <c r="BX296" s="320"/>
      <c r="BY296" s="320"/>
      <c r="BZ296" s="320"/>
      <c r="CA296" s="323"/>
      <c r="CB296" s="323"/>
      <c r="CC296" s="323"/>
      <c r="CD296" s="323"/>
      <c r="CE296" s="323"/>
      <c r="CF296" s="323"/>
      <c r="CG296" s="323"/>
      <c r="CH296" s="323"/>
      <c r="CI296" s="323"/>
      <c r="CJ296" s="323"/>
      <c r="CK296" s="323"/>
      <c r="CL296" s="323"/>
      <c r="CM296" s="323"/>
      <c r="CN296" s="323"/>
      <c r="CO296" s="323"/>
      <c r="CP296" s="323"/>
      <c r="CQ296" s="323"/>
      <c r="CR296" s="323"/>
      <c r="CS296" s="323"/>
      <c r="CT296" s="323"/>
      <c r="CU296" s="323"/>
      <c r="CV296" s="323"/>
      <c r="CW296" s="323"/>
      <c r="CX296" s="323"/>
      <c r="CY296" s="323"/>
      <c r="CZ296" s="323"/>
      <c r="DA296" s="323"/>
      <c r="DB296" s="323"/>
      <c r="DC296" s="323"/>
      <c r="DD296" s="323"/>
      <c r="DE296" s="323"/>
      <c r="DF296" s="323"/>
      <c r="DG296" s="323"/>
      <c r="DH296" s="323"/>
      <c r="DI296" s="323"/>
      <c r="DJ296" s="323"/>
      <c r="DK296" s="323"/>
      <c r="DL296" s="323"/>
      <c r="DM296" s="323"/>
      <c r="DN296" s="323"/>
      <c r="DO296" s="323"/>
      <c r="DP296" s="323"/>
      <c r="DQ296" s="323"/>
      <c r="DR296" s="323"/>
      <c r="DS296" s="323"/>
      <c r="DT296" s="323"/>
      <c r="DU296" s="323"/>
      <c r="DV296" s="323"/>
      <c r="DW296" s="323"/>
      <c r="DX296" s="323"/>
      <c r="DY296" s="323"/>
      <c r="DZ296" s="323"/>
      <c r="EA296" s="323"/>
      <c r="EB296" s="323"/>
      <c r="EC296" s="323"/>
      <c r="ED296" s="323"/>
      <c r="EE296" s="323"/>
      <c r="EF296" s="323"/>
      <c r="EG296" s="323"/>
      <c r="EH296" s="323"/>
      <c r="EI296" s="323"/>
      <c r="EJ296" s="323"/>
      <c r="EK296" s="323"/>
      <c r="EL296" s="323"/>
      <c r="EM296" s="323"/>
      <c r="EN296" s="323"/>
      <c r="EO296" s="323"/>
      <c r="EP296" s="323"/>
      <c r="EQ296" s="323"/>
      <c r="ER296" s="323"/>
      <c r="ES296" s="323"/>
      <c r="ET296" s="323"/>
      <c r="EU296" s="323"/>
      <c r="EV296" s="323"/>
      <c r="EW296" s="323"/>
      <c r="EX296" s="323"/>
      <c r="EY296" s="323"/>
      <c r="EZ296" s="323"/>
      <c r="FA296" s="323"/>
      <c r="FB296" s="323"/>
      <c r="FC296" s="323"/>
      <c r="FD296" s="323"/>
      <c r="FE296" s="323"/>
      <c r="FF296" s="323"/>
      <c r="FG296" s="323"/>
      <c r="FH296" s="323"/>
      <c r="FI296" s="323"/>
      <c r="FJ296" s="323"/>
      <c r="FK296" s="323"/>
      <c r="FL296" s="323"/>
    </row>
    <row r="297" spans="1:168" x14ac:dyDescent="0.25">
      <c r="A297" s="319"/>
      <c r="B297" s="320"/>
      <c r="C297" s="320"/>
      <c r="D297" s="321"/>
      <c r="E297" s="321"/>
      <c r="F297" s="320"/>
      <c r="G297" s="320"/>
      <c r="H297" s="320"/>
      <c r="I297" s="320"/>
      <c r="J297" s="320"/>
      <c r="K297" s="320"/>
      <c r="L297" s="320"/>
      <c r="M297" s="320"/>
      <c r="N297" s="320"/>
      <c r="O297" s="320"/>
      <c r="P297" s="320"/>
      <c r="Q297" s="320"/>
      <c r="R297" s="320"/>
      <c r="S297" s="320"/>
      <c r="T297" s="320"/>
      <c r="U297" s="320"/>
      <c r="V297" s="320"/>
      <c r="W297" s="320"/>
      <c r="X297" s="320"/>
      <c r="Y297" s="320"/>
      <c r="Z297" s="320"/>
      <c r="AA297" s="320"/>
      <c r="AB297" s="320"/>
      <c r="AC297" s="320"/>
      <c r="AD297" s="320"/>
      <c r="AE297" s="320"/>
      <c r="AF297" s="320"/>
      <c r="AG297" s="320"/>
      <c r="AH297" s="320"/>
      <c r="AI297" s="320"/>
      <c r="AJ297" s="320"/>
      <c r="AK297" s="320"/>
      <c r="AL297" s="320"/>
      <c r="AM297" s="343">
        <f>SUM(COUNTIF(Cause_Codes,"{C99}"),COUNTIF(Cause_Codes,"{S99}"))-COUNTA(Others)</f>
        <v>0</v>
      </c>
      <c r="AN297" s="320" t="s">
        <v>708</v>
      </c>
      <c r="AO297" s="322"/>
      <c r="AP297" s="322"/>
      <c r="AQ297" s="322"/>
      <c r="AR297" s="322"/>
      <c r="AS297" s="320"/>
      <c r="AT297" s="320"/>
      <c r="AU297" s="320"/>
      <c r="AV297" s="320"/>
      <c r="AW297" s="320"/>
      <c r="AX297" s="320"/>
      <c r="AY297" s="320"/>
      <c r="AZ297" s="320"/>
      <c r="BA297" s="320"/>
      <c r="BB297" s="320"/>
      <c r="BC297" s="320"/>
      <c r="BD297" s="320"/>
      <c r="BE297" s="320"/>
      <c r="BF297" s="320"/>
      <c r="BG297" s="320"/>
      <c r="BH297" s="320"/>
      <c r="BI297" s="320"/>
      <c r="BJ297" s="320"/>
      <c r="BK297" s="320"/>
      <c r="BL297" s="320"/>
      <c r="BM297" s="320"/>
      <c r="BN297" s="320"/>
      <c r="BO297" s="320"/>
      <c r="BP297" s="320"/>
      <c r="BQ297" s="320"/>
      <c r="BR297" s="320"/>
      <c r="BS297" s="320"/>
      <c r="BT297" s="320"/>
      <c r="BU297" s="320"/>
      <c r="BV297" s="320"/>
      <c r="BW297" s="320"/>
      <c r="BX297" s="320"/>
      <c r="BY297" s="320"/>
      <c r="BZ297" s="320"/>
      <c r="CA297" s="323"/>
      <c r="CB297" s="323"/>
      <c r="CC297" s="323"/>
      <c r="CD297" s="323"/>
      <c r="CE297" s="323"/>
      <c r="CF297" s="323"/>
      <c r="CG297" s="323"/>
      <c r="CH297" s="323"/>
      <c r="CI297" s="323"/>
      <c r="CJ297" s="323"/>
      <c r="CK297" s="323"/>
      <c r="CL297" s="323"/>
      <c r="CM297" s="323"/>
      <c r="CN297" s="323"/>
      <c r="CO297" s="323"/>
      <c r="CP297" s="323"/>
      <c r="CQ297" s="323"/>
      <c r="CR297" s="323"/>
      <c r="CS297" s="323"/>
      <c r="CT297" s="323"/>
      <c r="CU297" s="323"/>
      <c r="CV297" s="323"/>
      <c r="CW297" s="323"/>
      <c r="CX297" s="323"/>
      <c r="CY297" s="323"/>
      <c r="CZ297" s="323"/>
      <c r="DA297" s="323"/>
      <c r="DB297" s="323"/>
      <c r="DC297" s="323"/>
      <c r="DD297" s="323"/>
      <c r="DE297" s="323"/>
      <c r="DF297" s="323"/>
      <c r="DG297" s="323"/>
      <c r="DH297" s="323"/>
      <c r="DI297" s="323"/>
      <c r="DJ297" s="323"/>
      <c r="DK297" s="323"/>
      <c r="DL297" s="323"/>
      <c r="DM297" s="323"/>
      <c r="DN297" s="323"/>
      <c r="DO297" s="323"/>
      <c r="DP297" s="323"/>
      <c r="DQ297" s="323"/>
      <c r="DR297" s="323"/>
      <c r="DS297" s="323"/>
      <c r="DT297" s="323"/>
      <c r="DU297" s="323"/>
      <c r="DV297" s="323"/>
      <c r="DW297" s="323"/>
      <c r="DX297" s="323"/>
      <c r="DY297" s="323"/>
      <c r="DZ297" s="323"/>
      <c r="EA297" s="323"/>
      <c r="EB297" s="323"/>
      <c r="EC297" s="323"/>
      <c r="ED297" s="323"/>
      <c r="EE297" s="323"/>
      <c r="EF297" s="323"/>
      <c r="EG297" s="323"/>
      <c r="EH297" s="323"/>
      <c r="EI297" s="323"/>
      <c r="EJ297" s="323"/>
      <c r="EK297" s="323"/>
      <c r="EL297" s="323"/>
      <c r="EM297" s="323"/>
      <c r="EN297" s="323"/>
      <c r="EO297" s="323"/>
      <c r="EP297" s="323"/>
      <c r="EQ297" s="323"/>
      <c r="ER297" s="323"/>
      <c r="ES297" s="323"/>
      <c r="ET297" s="323"/>
      <c r="EU297" s="323"/>
      <c r="EV297" s="323"/>
      <c r="EW297" s="323"/>
      <c r="EX297" s="323"/>
      <c r="EY297" s="323"/>
      <c r="EZ297" s="323"/>
      <c r="FA297" s="323"/>
      <c r="FB297" s="323"/>
      <c r="FC297" s="323"/>
      <c r="FD297" s="323"/>
      <c r="FE297" s="323"/>
      <c r="FF297" s="323"/>
      <c r="FG297" s="323"/>
      <c r="FH297" s="323"/>
      <c r="FI297" s="323"/>
      <c r="FJ297" s="323"/>
      <c r="FK297" s="323"/>
      <c r="FL297" s="323"/>
    </row>
    <row r="298" spans="1:168" x14ac:dyDescent="0.25">
      <c r="A298" s="319"/>
      <c r="B298" s="320"/>
      <c r="C298" s="320"/>
      <c r="D298" s="321"/>
      <c r="E298" s="321"/>
      <c r="F298" s="320"/>
      <c r="G298" s="320"/>
      <c r="H298" s="320"/>
      <c r="I298" s="320"/>
      <c r="J298" s="320"/>
      <c r="K298" s="320"/>
      <c r="L298" s="320"/>
      <c r="M298" s="320"/>
      <c r="N298" s="320"/>
      <c r="O298" s="320"/>
      <c r="P298" s="320"/>
      <c r="Q298" s="320"/>
      <c r="R298" s="320"/>
      <c r="S298" s="320"/>
      <c r="T298" s="320"/>
      <c r="U298" s="320"/>
      <c r="V298" s="320"/>
      <c r="W298" s="320"/>
      <c r="X298" s="320"/>
      <c r="Y298" s="320"/>
      <c r="Z298" s="320"/>
      <c r="AA298" s="320"/>
      <c r="AB298" s="320"/>
      <c r="AC298" s="320"/>
      <c r="AD298" s="320"/>
      <c r="AE298" s="320"/>
      <c r="AF298" s="320"/>
      <c r="AG298" s="320"/>
      <c r="AH298" s="320"/>
      <c r="AI298" s="320"/>
      <c r="AJ298" s="320"/>
      <c r="AK298" s="320"/>
      <c r="AL298" s="320"/>
      <c r="AM298" s="320"/>
      <c r="AN298" s="320"/>
      <c r="AO298" s="322"/>
      <c r="AP298" s="322"/>
      <c r="AQ298" s="322"/>
      <c r="AR298" s="322"/>
      <c r="AS298" s="320"/>
      <c r="AT298" s="320"/>
      <c r="AU298" s="320"/>
      <c r="AV298" s="320"/>
      <c r="AW298" s="320"/>
      <c r="AX298" s="320"/>
      <c r="AY298" s="320"/>
      <c r="AZ298" s="320"/>
      <c r="BA298" s="320"/>
      <c r="BB298" s="320"/>
      <c r="BC298" s="320"/>
      <c r="BD298" s="320"/>
      <c r="BE298" s="320"/>
      <c r="BF298" s="320"/>
      <c r="BG298" s="320"/>
      <c r="BH298" s="320"/>
      <c r="BI298" s="320"/>
      <c r="BJ298" s="320"/>
      <c r="BK298" s="320"/>
      <c r="BL298" s="320"/>
      <c r="BM298" s="320"/>
      <c r="BN298" s="320"/>
      <c r="BO298" s="320"/>
      <c r="BP298" s="320"/>
      <c r="BQ298" s="320"/>
      <c r="BR298" s="320"/>
      <c r="BS298" s="320"/>
      <c r="BT298" s="320"/>
      <c r="BU298" s="320"/>
      <c r="BV298" s="320"/>
      <c r="BW298" s="320"/>
      <c r="BX298" s="320"/>
      <c r="BY298" s="320"/>
      <c r="BZ298" s="320"/>
      <c r="CA298" s="323"/>
      <c r="CB298" s="323"/>
      <c r="CC298" s="323"/>
      <c r="CD298" s="323"/>
      <c r="CE298" s="323"/>
      <c r="CF298" s="323"/>
      <c r="CG298" s="323"/>
      <c r="CH298" s="323"/>
      <c r="CI298" s="323"/>
      <c r="CJ298" s="323"/>
      <c r="CK298" s="323"/>
      <c r="CL298" s="323"/>
      <c r="CM298" s="323"/>
      <c r="CN298" s="323"/>
      <c r="CO298" s="323"/>
      <c r="CP298" s="323"/>
      <c r="CQ298" s="323"/>
      <c r="CR298" s="323"/>
      <c r="CS298" s="323"/>
      <c r="CT298" s="323"/>
      <c r="CU298" s="323"/>
      <c r="CV298" s="323"/>
      <c r="CW298" s="323"/>
      <c r="CX298" s="323"/>
      <c r="CY298" s="323"/>
      <c r="CZ298" s="323"/>
      <c r="DA298" s="323"/>
      <c r="DB298" s="323"/>
      <c r="DC298" s="323"/>
      <c r="DD298" s="323"/>
      <c r="DE298" s="323"/>
      <c r="DF298" s="323"/>
      <c r="DG298" s="323"/>
      <c r="DH298" s="323"/>
      <c r="DI298" s="323"/>
      <c r="DJ298" s="323"/>
      <c r="DK298" s="323"/>
      <c r="DL298" s="323"/>
      <c r="DM298" s="323"/>
      <c r="DN298" s="323"/>
      <c r="DO298" s="323"/>
      <c r="DP298" s="323"/>
      <c r="DQ298" s="323"/>
      <c r="DR298" s="323"/>
      <c r="DS298" s="323"/>
      <c r="DT298" s="323"/>
      <c r="DU298" s="323"/>
      <c r="DV298" s="323"/>
      <c r="DW298" s="323"/>
      <c r="DX298" s="323"/>
      <c r="DY298" s="323"/>
      <c r="DZ298" s="323"/>
      <c r="EA298" s="323"/>
      <c r="EB298" s="323"/>
      <c r="EC298" s="323"/>
      <c r="ED298" s="323"/>
      <c r="EE298" s="323"/>
      <c r="EF298" s="323"/>
      <c r="EG298" s="323"/>
      <c r="EH298" s="323"/>
      <c r="EI298" s="323"/>
      <c r="EJ298" s="323"/>
      <c r="EK298" s="323"/>
      <c r="EL298" s="323"/>
      <c r="EM298" s="323"/>
      <c r="EN298" s="323"/>
      <c r="EO298" s="323"/>
      <c r="EP298" s="323"/>
      <c r="EQ298" s="323"/>
      <c r="ER298" s="323"/>
      <c r="ES298" s="323"/>
      <c r="ET298" s="323"/>
      <c r="EU298" s="323"/>
      <c r="EV298" s="323"/>
      <c r="EW298" s="323"/>
      <c r="EX298" s="323"/>
      <c r="EY298" s="323"/>
      <c r="EZ298" s="323"/>
      <c r="FA298" s="323"/>
      <c r="FB298" s="323"/>
      <c r="FC298" s="323"/>
      <c r="FD298" s="323"/>
      <c r="FE298" s="323"/>
      <c r="FF298" s="323"/>
      <c r="FG298" s="323"/>
      <c r="FH298" s="323"/>
      <c r="FI298" s="323"/>
      <c r="FJ298" s="323"/>
      <c r="FK298" s="323"/>
      <c r="FL298" s="323"/>
    </row>
    <row r="299" spans="1:168" x14ac:dyDescent="0.25">
      <c r="A299" s="319"/>
      <c r="B299" s="320"/>
      <c r="C299" s="320"/>
      <c r="D299" s="321"/>
      <c r="E299" s="321"/>
      <c r="F299" s="320"/>
      <c r="G299" s="320"/>
      <c r="H299" s="320"/>
      <c r="I299" s="320"/>
      <c r="J299" s="320"/>
      <c r="K299" s="320"/>
      <c r="L299" s="320"/>
      <c r="M299" s="320"/>
      <c r="N299" s="320"/>
      <c r="O299" s="320"/>
      <c r="P299" s="320"/>
      <c r="Q299" s="320"/>
      <c r="R299" s="320"/>
      <c r="S299" s="320"/>
      <c r="T299" s="320"/>
      <c r="U299" s="320"/>
      <c r="V299" s="320"/>
      <c r="W299" s="320"/>
      <c r="X299" s="320"/>
      <c r="Y299" s="320"/>
      <c r="Z299" s="320"/>
      <c r="AA299" s="320"/>
      <c r="AB299" s="320"/>
      <c r="AC299" s="320"/>
      <c r="AD299" s="320"/>
      <c r="AE299" s="320"/>
      <c r="AF299" s="320"/>
      <c r="AG299" s="320"/>
      <c r="AH299" s="320"/>
      <c r="AI299" s="320"/>
      <c r="AJ299" s="320"/>
      <c r="AK299" s="320"/>
      <c r="AL299" s="320"/>
      <c r="AM299" s="320"/>
      <c r="AN299" s="320"/>
      <c r="AO299" s="322"/>
      <c r="AP299" s="322"/>
      <c r="AQ299" s="322"/>
      <c r="AR299" s="322"/>
      <c r="AS299" s="320"/>
      <c r="AT299" s="320"/>
      <c r="AU299" s="320"/>
      <c r="AV299" s="320"/>
      <c r="AW299" s="320"/>
      <c r="AX299" s="320"/>
      <c r="AY299" s="320"/>
      <c r="AZ299" s="320"/>
      <c r="BA299" s="320"/>
      <c r="BB299" s="320"/>
      <c r="BC299" s="320"/>
      <c r="BD299" s="320"/>
      <c r="BE299" s="320"/>
      <c r="BF299" s="320"/>
      <c r="BG299" s="320"/>
      <c r="BH299" s="320"/>
      <c r="BI299" s="320"/>
      <c r="BJ299" s="320"/>
      <c r="BK299" s="320"/>
      <c r="BL299" s="320"/>
      <c r="BM299" s="320"/>
      <c r="BN299" s="320"/>
      <c r="BO299" s="320"/>
      <c r="BP299" s="320"/>
      <c r="BQ299" s="320"/>
      <c r="BR299" s="320"/>
      <c r="BS299" s="320"/>
      <c r="BT299" s="320"/>
      <c r="BU299" s="320"/>
      <c r="BV299" s="320"/>
      <c r="BW299" s="320"/>
      <c r="BX299" s="320"/>
      <c r="BY299" s="320"/>
      <c r="BZ299" s="320"/>
      <c r="CA299" s="323"/>
      <c r="CB299" s="323"/>
      <c r="CC299" s="323"/>
      <c r="CD299" s="323"/>
      <c r="CE299" s="323"/>
      <c r="CF299" s="323"/>
      <c r="CG299" s="323"/>
      <c r="CH299" s="323"/>
      <c r="CI299" s="323"/>
      <c r="CJ299" s="323"/>
      <c r="CK299" s="323"/>
      <c r="CL299" s="323"/>
      <c r="CM299" s="323"/>
      <c r="CN299" s="323"/>
      <c r="CO299" s="323"/>
      <c r="CP299" s="323"/>
      <c r="CQ299" s="323"/>
      <c r="CR299" s="323"/>
      <c r="CS299" s="323"/>
      <c r="CT299" s="323"/>
      <c r="CU299" s="323"/>
      <c r="CV299" s="323"/>
      <c r="CW299" s="323"/>
      <c r="CX299" s="323"/>
      <c r="CY299" s="323"/>
      <c r="CZ299" s="323"/>
      <c r="DA299" s="323"/>
      <c r="DB299" s="323"/>
      <c r="DC299" s="323"/>
      <c r="DD299" s="323"/>
      <c r="DE299" s="323"/>
      <c r="DF299" s="323"/>
      <c r="DG299" s="323"/>
      <c r="DH299" s="323"/>
      <c r="DI299" s="323"/>
      <c r="DJ299" s="323"/>
      <c r="DK299" s="323"/>
      <c r="DL299" s="323"/>
      <c r="DM299" s="323"/>
      <c r="DN299" s="323"/>
      <c r="DO299" s="323"/>
      <c r="DP299" s="323"/>
      <c r="DQ299" s="323"/>
      <c r="DR299" s="323"/>
      <c r="DS299" s="323"/>
      <c r="DT299" s="323"/>
      <c r="DU299" s="323"/>
      <c r="DV299" s="323"/>
      <c r="DW299" s="323"/>
      <c r="DX299" s="323"/>
      <c r="DY299" s="323"/>
      <c r="DZ299" s="323"/>
      <c r="EA299" s="323"/>
      <c r="EB299" s="323"/>
      <c r="EC299" s="323"/>
      <c r="ED299" s="323"/>
      <c r="EE299" s="323"/>
      <c r="EF299" s="323"/>
      <c r="EG299" s="323"/>
      <c r="EH299" s="323"/>
      <c r="EI299" s="323"/>
      <c r="EJ299" s="323"/>
      <c r="EK299" s="323"/>
      <c r="EL299" s="323"/>
      <c r="EM299" s="323"/>
      <c r="EN299" s="323"/>
      <c r="EO299" s="323"/>
      <c r="EP299" s="323"/>
      <c r="EQ299" s="323"/>
      <c r="ER299" s="323"/>
      <c r="ES299" s="323"/>
      <c r="ET299" s="323"/>
      <c r="EU299" s="323"/>
      <c r="EV299" s="323"/>
      <c r="EW299" s="323"/>
      <c r="EX299" s="323"/>
      <c r="EY299" s="323"/>
      <c r="EZ299" s="323"/>
      <c r="FA299" s="323"/>
      <c r="FB299" s="323"/>
      <c r="FC299" s="323"/>
      <c r="FD299" s="323"/>
      <c r="FE299" s="323"/>
      <c r="FF299" s="323"/>
      <c r="FG299" s="323"/>
      <c r="FH299" s="323"/>
      <c r="FI299" s="323"/>
      <c r="FJ299" s="323"/>
      <c r="FK299" s="323"/>
      <c r="FL299" s="323"/>
    </row>
    <row r="300" spans="1:168" x14ac:dyDescent="0.25">
      <c r="A300" s="319"/>
      <c r="B300" s="320"/>
      <c r="C300" s="320"/>
      <c r="D300" s="321"/>
      <c r="E300" s="321"/>
      <c r="F300" s="320"/>
      <c r="G300" s="320"/>
      <c r="H300" s="320"/>
      <c r="I300" s="320"/>
      <c r="J300" s="320"/>
      <c r="K300" s="320"/>
      <c r="L300" s="320"/>
      <c r="M300" s="320"/>
      <c r="N300" s="320"/>
      <c r="O300" s="320"/>
      <c r="P300" s="320"/>
      <c r="Q300" s="320"/>
      <c r="R300" s="320"/>
      <c r="S300" s="320"/>
      <c r="T300" s="320"/>
      <c r="U300" s="320"/>
      <c r="V300" s="320"/>
      <c r="W300" s="320"/>
      <c r="X300" s="320"/>
      <c r="Y300" s="320"/>
      <c r="Z300" s="320"/>
      <c r="AA300" s="320"/>
      <c r="AB300" s="320"/>
      <c r="AC300" s="320"/>
      <c r="AD300" s="320"/>
      <c r="AE300" s="320"/>
      <c r="AF300" s="320"/>
      <c r="AG300" s="320"/>
      <c r="AH300" s="320"/>
      <c r="AI300" s="320"/>
      <c r="AJ300" s="320"/>
      <c r="AK300" s="320"/>
      <c r="AL300" s="320"/>
      <c r="AM300" s="320"/>
      <c r="AN300" s="320"/>
      <c r="AO300" s="322"/>
      <c r="AP300" s="322"/>
      <c r="AQ300" s="322"/>
      <c r="AR300" s="322"/>
      <c r="AS300" s="320"/>
      <c r="AT300" s="320"/>
      <c r="AU300" s="320"/>
      <c r="AV300" s="320"/>
      <c r="AW300" s="320"/>
      <c r="AX300" s="320"/>
      <c r="AY300" s="320"/>
      <c r="AZ300" s="320"/>
      <c r="BA300" s="320"/>
      <c r="BB300" s="320"/>
      <c r="BC300" s="320"/>
      <c r="BD300" s="320"/>
      <c r="BE300" s="320"/>
      <c r="BF300" s="320"/>
      <c r="BG300" s="320"/>
      <c r="BH300" s="320"/>
      <c r="BI300" s="320"/>
      <c r="BJ300" s="320"/>
      <c r="BK300" s="320"/>
      <c r="BL300" s="320"/>
      <c r="BM300" s="320"/>
      <c r="BN300" s="320"/>
      <c r="BO300" s="320"/>
      <c r="BP300" s="320"/>
      <c r="BQ300" s="320"/>
      <c r="BR300" s="320"/>
      <c r="BS300" s="320"/>
      <c r="BT300" s="320"/>
      <c r="BU300" s="320"/>
      <c r="BV300" s="320"/>
      <c r="BW300" s="320"/>
      <c r="BX300" s="320"/>
      <c r="BY300" s="320"/>
      <c r="BZ300" s="320"/>
      <c r="CA300" s="323"/>
      <c r="CB300" s="323"/>
      <c r="CC300" s="323"/>
      <c r="CD300" s="323"/>
      <c r="CE300" s="323"/>
      <c r="CF300" s="323"/>
      <c r="CG300" s="323"/>
      <c r="CH300" s="323"/>
      <c r="CI300" s="323"/>
      <c r="CJ300" s="323"/>
      <c r="CK300" s="323"/>
      <c r="CL300" s="323"/>
      <c r="CM300" s="323"/>
      <c r="CN300" s="323"/>
      <c r="CO300" s="323"/>
      <c r="CP300" s="323"/>
      <c r="CQ300" s="323"/>
      <c r="CR300" s="323"/>
      <c r="CS300" s="323"/>
      <c r="CT300" s="323"/>
      <c r="CU300" s="323"/>
      <c r="CV300" s="323"/>
      <c r="CW300" s="323"/>
      <c r="CX300" s="323"/>
      <c r="CY300" s="323"/>
      <c r="CZ300" s="323"/>
      <c r="DA300" s="323"/>
      <c r="DB300" s="323"/>
      <c r="DC300" s="323"/>
      <c r="DD300" s="323"/>
      <c r="DE300" s="323"/>
      <c r="DF300" s="323"/>
      <c r="DG300" s="323"/>
      <c r="DH300" s="323"/>
      <c r="DI300" s="323"/>
      <c r="DJ300" s="323"/>
      <c r="DK300" s="323"/>
      <c r="DL300" s="323"/>
      <c r="DM300" s="323"/>
      <c r="DN300" s="323"/>
      <c r="DO300" s="323"/>
      <c r="DP300" s="323"/>
      <c r="DQ300" s="323"/>
      <c r="DR300" s="323"/>
      <c r="DS300" s="323"/>
      <c r="DT300" s="323"/>
      <c r="DU300" s="323"/>
      <c r="DV300" s="323"/>
      <c r="DW300" s="323"/>
      <c r="DX300" s="323"/>
      <c r="DY300" s="323"/>
      <c r="DZ300" s="323"/>
      <c r="EA300" s="323"/>
      <c r="EB300" s="323"/>
      <c r="EC300" s="323"/>
      <c r="ED300" s="323"/>
      <c r="EE300" s="323"/>
      <c r="EF300" s="323"/>
      <c r="EG300" s="323"/>
      <c r="EH300" s="323"/>
      <c r="EI300" s="323"/>
      <c r="EJ300" s="323"/>
      <c r="EK300" s="323"/>
      <c r="EL300" s="323"/>
      <c r="EM300" s="323"/>
      <c r="EN300" s="323"/>
      <c r="EO300" s="323"/>
      <c r="EP300" s="323"/>
      <c r="EQ300" s="323"/>
      <c r="ER300" s="323"/>
      <c r="ES300" s="323"/>
      <c r="ET300" s="323"/>
      <c r="EU300" s="323"/>
      <c r="EV300" s="323"/>
      <c r="EW300" s="323"/>
      <c r="EX300" s="323"/>
      <c r="EY300" s="323"/>
      <c r="EZ300" s="323"/>
      <c r="FA300" s="323"/>
      <c r="FB300" s="323"/>
      <c r="FC300" s="323"/>
      <c r="FD300" s="323"/>
      <c r="FE300" s="323"/>
      <c r="FF300" s="323"/>
      <c r="FG300" s="323"/>
      <c r="FH300" s="323"/>
      <c r="FI300" s="323"/>
      <c r="FJ300" s="323"/>
      <c r="FK300" s="323"/>
      <c r="FL300" s="323"/>
    </row>
    <row r="301" spans="1:168" x14ac:dyDescent="0.25">
      <c r="A301" s="319"/>
      <c r="B301" s="320"/>
      <c r="C301" s="320"/>
      <c r="D301" s="321"/>
      <c r="E301" s="321"/>
      <c r="F301" s="320"/>
      <c r="G301" s="320"/>
      <c r="H301" s="320"/>
      <c r="I301" s="320"/>
      <c r="J301" s="320"/>
      <c r="K301" s="320"/>
      <c r="L301" s="320"/>
      <c r="M301" s="320"/>
      <c r="N301" s="320"/>
      <c r="O301" s="320"/>
      <c r="P301" s="320"/>
      <c r="Q301" s="320"/>
      <c r="R301" s="320"/>
      <c r="S301" s="320"/>
      <c r="T301" s="320"/>
      <c r="U301" s="320"/>
      <c r="V301" s="320"/>
      <c r="W301" s="320"/>
      <c r="X301" s="320"/>
      <c r="Y301" s="320"/>
      <c r="Z301" s="320"/>
      <c r="AA301" s="320"/>
      <c r="AB301" s="320"/>
      <c r="AC301" s="320"/>
      <c r="AD301" s="320"/>
      <c r="AE301" s="320"/>
      <c r="AF301" s="320"/>
      <c r="AG301" s="320"/>
      <c r="AH301" s="320"/>
      <c r="AI301" s="320"/>
      <c r="AJ301" s="320"/>
      <c r="AK301" s="320"/>
      <c r="AL301" s="320"/>
      <c r="AM301" s="320"/>
      <c r="AN301" s="320"/>
      <c r="AO301" s="322"/>
      <c r="AP301" s="322"/>
      <c r="AQ301" s="322"/>
      <c r="AR301" s="322"/>
      <c r="AS301" s="320"/>
      <c r="AT301" s="320"/>
      <c r="AU301" s="320"/>
      <c r="AV301" s="320"/>
      <c r="AW301" s="320"/>
      <c r="AX301" s="320"/>
      <c r="AY301" s="320"/>
      <c r="AZ301" s="320"/>
      <c r="BA301" s="320"/>
      <c r="BB301" s="320"/>
      <c r="BC301" s="320"/>
      <c r="BD301" s="320"/>
      <c r="BE301" s="320"/>
      <c r="BF301" s="320"/>
      <c r="BG301" s="320"/>
      <c r="BH301" s="320"/>
      <c r="BI301" s="320"/>
      <c r="BJ301" s="320"/>
      <c r="BK301" s="320"/>
      <c r="BL301" s="320"/>
      <c r="BM301" s="320"/>
      <c r="BN301" s="320"/>
      <c r="BO301" s="320"/>
      <c r="BP301" s="320"/>
      <c r="BQ301" s="320"/>
      <c r="BR301" s="320"/>
      <c r="BS301" s="320"/>
      <c r="BT301" s="320"/>
      <c r="BU301" s="320"/>
      <c r="BV301" s="320"/>
      <c r="BW301" s="320"/>
      <c r="BX301" s="320"/>
      <c r="BY301" s="320"/>
      <c r="BZ301" s="320"/>
      <c r="CA301" s="323"/>
      <c r="CB301" s="323"/>
      <c r="CC301" s="323"/>
      <c r="CD301" s="323"/>
      <c r="CE301" s="323"/>
      <c r="CF301" s="323"/>
      <c r="CG301" s="323"/>
      <c r="CH301" s="323"/>
      <c r="CI301" s="323"/>
      <c r="CJ301" s="323"/>
      <c r="CK301" s="323"/>
      <c r="CL301" s="323"/>
      <c r="CM301" s="323"/>
      <c r="CN301" s="323"/>
      <c r="CO301" s="323"/>
      <c r="CP301" s="323"/>
      <c r="CQ301" s="323"/>
      <c r="CR301" s="323"/>
      <c r="CS301" s="323"/>
      <c r="CT301" s="323"/>
      <c r="CU301" s="323"/>
      <c r="CV301" s="323"/>
      <c r="CW301" s="323"/>
      <c r="CX301" s="323"/>
      <c r="CY301" s="323"/>
      <c r="CZ301" s="323"/>
      <c r="DA301" s="323"/>
      <c r="DB301" s="323"/>
      <c r="DC301" s="323"/>
      <c r="DD301" s="323"/>
      <c r="DE301" s="323"/>
      <c r="DF301" s="323"/>
      <c r="DG301" s="323"/>
      <c r="DH301" s="323"/>
      <c r="DI301" s="323"/>
      <c r="DJ301" s="323"/>
      <c r="DK301" s="323"/>
      <c r="DL301" s="323"/>
      <c r="DM301" s="323"/>
      <c r="DN301" s="323"/>
      <c r="DO301" s="323"/>
      <c r="DP301" s="323"/>
      <c r="DQ301" s="323"/>
      <c r="DR301" s="323"/>
      <c r="DS301" s="323"/>
      <c r="DT301" s="323"/>
      <c r="DU301" s="323"/>
      <c r="DV301" s="323"/>
      <c r="DW301" s="323"/>
      <c r="DX301" s="323"/>
      <c r="DY301" s="323"/>
      <c r="DZ301" s="323"/>
      <c r="EA301" s="323"/>
      <c r="EB301" s="323"/>
      <c r="EC301" s="323"/>
      <c r="ED301" s="323"/>
      <c r="EE301" s="323"/>
      <c r="EF301" s="323"/>
      <c r="EG301" s="323"/>
      <c r="EH301" s="323"/>
      <c r="EI301" s="323"/>
      <c r="EJ301" s="323"/>
      <c r="EK301" s="323"/>
      <c r="EL301" s="323"/>
      <c r="EM301" s="323"/>
      <c r="EN301" s="323"/>
      <c r="EO301" s="323"/>
      <c r="EP301" s="323"/>
      <c r="EQ301" s="323"/>
      <c r="ER301" s="323"/>
      <c r="ES301" s="323"/>
      <c r="ET301" s="323"/>
      <c r="EU301" s="323"/>
      <c r="EV301" s="323"/>
      <c r="EW301" s="323"/>
      <c r="EX301" s="323"/>
      <c r="EY301" s="323"/>
      <c r="EZ301" s="323"/>
      <c r="FA301" s="323"/>
      <c r="FB301" s="323"/>
      <c r="FC301" s="323"/>
      <c r="FD301" s="323"/>
      <c r="FE301" s="323"/>
      <c r="FF301" s="323"/>
      <c r="FG301" s="323"/>
      <c r="FH301" s="323"/>
      <c r="FI301" s="323"/>
      <c r="FJ301" s="323"/>
      <c r="FK301" s="323"/>
      <c r="FL301" s="323"/>
    </row>
    <row r="302" spans="1:168" x14ac:dyDescent="0.25">
      <c r="A302" s="319"/>
      <c r="B302" s="320"/>
      <c r="C302" s="320"/>
      <c r="D302" s="321"/>
      <c r="E302" s="321"/>
      <c r="F302" s="320"/>
      <c r="G302" s="320"/>
      <c r="H302" s="320"/>
      <c r="I302" s="320"/>
      <c r="J302" s="320"/>
      <c r="K302" s="320"/>
      <c r="L302" s="320"/>
      <c r="M302" s="320"/>
      <c r="N302" s="320"/>
      <c r="O302" s="320"/>
      <c r="P302" s="320"/>
      <c r="Q302" s="320"/>
      <c r="R302" s="320"/>
      <c r="S302" s="320"/>
      <c r="T302" s="320"/>
      <c r="U302" s="320"/>
      <c r="V302" s="320"/>
      <c r="W302" s="320"/>
      <c r="X302" s="320"/>
      <c r="Y302" s="320"/>
      <c r="Z302" s="320"/>
      <c r="AA302" s="320"/>
      <c r="AB302" s="320"/>
      <c r="AC302" s="320"/>
      <c r="AD302" s="320"/>
      <c r="AE302" s="320"/>
      <c r="AF302" s="320"/>
      <c r="AG302" s="320"/>
      <c r="AH302" s="320"/>
      <c r="AI302" s="320"/>
      <c r="AJ302" s="320"/>
      <c r="AK302" s="320"/>
      <c r="AL302" s="320"/>
      <c r="AM302" s="320"/>
      <c r="AN302" s="320"/>
      <c r="AO302" s="322"/>
      <c r="AP302" s="322"/>
      <c r="AQ302" s="322"/>
      <c r="AR302" s="322"/>
      <c r="AS302" s="320"/>
      <c r="AT302" s="320"/>
      <c r="AU302" s="320"/>
      <c r="AV302" s="320"/>
      <c r="AW302" s="320"/>
      <c r="AX302" s="320"/>
      <c r="AY302" s="320"/>
      <c r="AZ302" s="320"/>
      <c r="BA302" s="320"/>
      <c r="BB302" s="320"/>
      <c r="BC302" s="320"/>
      <c r="BD302" s="320"/>
      <c r="BE302" s="320"/>
      <c r="BF302" s="320"/>
      <c r="BG302" s="320"/>
      <c r="BH302" s="320"/>
      <c r="BI302" s="320"/>
      <c r="BJ302" s="320"/>
      <c r="BK302" s="320"/>
      <c r="BL302" s="320"/>
      <c r="BM302" s="320"/>
      <c r="BN302" s="320"/>
      <c r="BO302" s="320"/>
      <c r="BP302" s="320"/>
      <c r="BQ302" s="320"/>
      <c r="BR302" s="320"/>
      <c r="BS302" s="320"/>
      <c r="BT302" s="320"/>
      <c r="BU302" s="320"/>
      <c r="BV302" s="320"/>
      <c r="BW302" s="320"/>
      <c r="BX302" s="320"/>
      <c r="BY302" s="320"/>
      <c r="BZ302" s="320"/>
      <c r="CA302" s="323"/>
      <c r="CB302" s="323"/>
      <c r="CC302" s="323"/>
      <c r="CD302" s="323"/>
      <c r="CE302" s="323"/>
      <c r="CF302" s="323"/>
      <c r="CG302" s="323"/>
      <c r="CH302" s="323"/>
      <c r="CI302" s="323"/>
      <c r="CJ302" s="323"/>
      <c r="CK302" s="323"/>
      <c r="CL302" s="323"/>
      <c r="CM302" s="323"/>
      <c r="CN302" s="323"/>
      <c r="CO302" s="323"/>
      <c r="CP302" s="323"/>
      <c r="CQ302" s="323"/>
      <c r="CR302" s="323"/>
      <c r="CS302" s="323"/>
      <c r="CT302" s="323"/>
      <c r="CU302" s="323"/>
      <c r="CV302" s="323"/>
      <c r="CW302" s="323"/>
      <c r="CX302" s="323"/>
      <c r="CY302" s="323"/>
      <c r="CZ302" s="323"/>
      <c r="DA302" s="323"/>
      <c r="DB302" s="323"/>
      <c r="DC302" s="323"/>
      <c r="DD302" s="323"/>
      <c r="DE302" s="323"/>
      <c r="DF302" s="323"/>
      <c r="DG302" s="323"/>
      <c r="DH302" s="323"/>
      <c r="DI302" s="323"/>
      <c r="DJ302" s="323"/>
      <c r="DK302" s="323"/>
      <c r="DL302" s="323"/>
      <c r="DM302" s="323"/>
      <c r="DN302" s="323"/>
      <c r="DO302" s="323"/>
      <c r="DP302" s="323"/>
      <c r="DQ302" s="323"/>
      <c r="DR302" s="323"/>
      <c r="DS302" s="323"/>
      <c r="DT302" s="323"/>
      <c r="DU302" s="323"/>
      <c r="DV302" s="323"/>
      <c r="DW302" s="323"/>
      <c r="DX302" s="323"/>
      <c r="DY302" s="323"/>
      <c r="DZ302" s="323"/>
      <c r="EA302" s="323"/>
      <c r="EB302" s="323"/>
      <c r="EC302" s="323"/>
      <c r="ED302" s="323"/>
      <c r="EE302" s="323"/>
      <c r="EF302" s="323"/>
      <c r="EG302" s="323"/>
      <c r="EH302" s="323"/>
      <c r="EI302" s="323"/>
      <c r="EJ302" s="323"/>
      <c r="EK302" s="323"/>
      <c r="EL302" s="323"/>
      <c r="EM302" s="323"/>
      <c r="EN302" s="323"/>
      <c r="EO302" s="323"/>
      <c r="EP302" s="323"/>
      <c r="EQ302" s="323"/>
      <c r="ER302" s="323"/>
      <c r="ES302" s="323"/>
      <c r="ET302" s="323"/>
      <c r="EU302" s="323"/>
      <c r="EV302" s="323"/>
      <c r="EW302" s="323"/>
      <c r="EX302" s="323"/>
      <c r="EY302" s="323"/>
      <c r="EZ302" s="323"/>
      <c r="FA302" s="323"/>
      <c r="FB302" s="323"/>
      <c r="FC302" s="323"/>
      <c r="FD302" s="323"/>
      <c r="FE302" s="323"/>
      <c r="FF302" s="323"/>
      <c r="FG302" s="323"/>
      <c r="FH302" s="323"/>
      <c r="FI302" s="323"/>
      <c r="FJ302" s="323"/>
      <c r="FK302" s="323"/>
      <c r="FL302" s="323"/>
    </row>
    <row r="303" spans="1:168" x14ac:dyDescent="0.25">
      <c r="A303" s="319"/>
      <c r="B303" s="320"/>
      <c r="C303" s="320"/>
      <c r="D303" s="321"/>
      <c r="E303" s="321"/>
      <c r="F303" s="320"/>
      <c r="G303" s="320"/>
      <c r="H303" s="320"/>
      <c r="I303" s="320"/>
      <c r="J303" s="320"/>
      <c r="K303" s="320"/>
      <c r="L303" s="320"/>
      <c r="M303" s="320"/>
      <c r="N303" s="320"/>
      <c r="O303" s="320"/>
      <c r="P303" s="320"/>
      <c r="Q303" s="320"/>
      <c r="R303" s="320"/>
      <c r="S303" s="320"/>
      <c r="T303" s="320"/>
      <c r="U303" s="320"/>
      <c r="V303" s="320"/>
      <c r="W303" s="320"/>
      <c r="X303" s="320"/>
      <c r="Y303" s="320"/>
      <c r="Z303" s="320"/>
      <c r="AA303" s="320"/>
      <c r="AB303" s="320"/>
      <c r="AC303" s="320"/>
      <c r="AD303" s="320"/>
      <c r="AE303" s="320"/>
      <c r="AF303" s="320"/>
      <c r="AG303" s="320"/>
      <c r="AH303" s="320"/>
      <c r="AI303" s="320"/>
      <c r="AJ303" s="320"/>
      <c r="AK303" s="320"/>
      <c r="AL303" s="320"/>
      <c r="AM303" s="320"/>
      <c r="AN303" s="320"/>
      <c r="AO303" s="322"/>
      <c r="AP303" s="322"/>
      <c r="AQ303" s="322"/>
      <c r="AR303" s="322"/>
      <c r="AS303" s="320"/>
      <c r="AT303" s="320"/>
      <c r="AU303" s="320"/>
      <c r="AV303" s="320"/>
      <c r="AW303" s="320"/>
      <c r="AX303" s="320"/>
      <c r="AY303" s="320"/>
      <c r="AZ303" s="320"/>
      <c r="BA303" s="320"/>
      <c r="BB303" s="320"/>
      <c r="BC303" s="320"/>
      <c r="BD303" s="320"/>
      <c r="BE303" s="320"/>
      <c r="BF303" s="320"/>
      <c r="BG303" s="320"/>
      <c r="BH303" s="320"/>
      <c r="BI303" s="320"/>
      <c r="BJ303" s="320"/>
      <c r="BK303" s="320"/>
      <c r="BL303" s="320"/>
      <c r="BM303" s="320"/>
      <c r="BN303" s="320"/>
      <c r="BO303" s="320"/>
      <c r="BP303" s="320"/>
      <c r="BQ303" s="320"/>
      <c r="BR303" s="320"/>
      <c r="BS303" s="320"/>
      <c r="BT303" s="320"/>
      <c r="BU303" s="320"/>
      <c r="BV303" s="320"/>
      <c r="BW303" s="320"/>
      <c r="BX303" s="320"/>
      <c r="BY303" s="320"/>
      <c r="BZ303" s="320"/>
      <c r="CA303" s="323"/>
      <c r="CB303" s="323"/>
      <c r="CC303" s="323"/>
      <c r="CD303" s="323"/>
      <c r="CE303" s="323"/>
      <c r="CF303" s="323"/>
      <c r="CG303" s="323"/>
      <c r="CH303" s="323"/>
      <c r="CI303" s="323"/>
      <c r="CJ303" s="323"/>
      <c r="CK303" s="323"/>
      <c r="CL303" s="323"/>
      <c r="CM303" s="323"/>
      <c r="CN303" s="323"/>
      <c r="CO303" s="323"/>
      <c r="CP303" s="323"/>
      <c r="CQ303" s="323"/>
      <c r="CR303" s="323"/>
      <c r="CS303" s="323"/>
      <c r="CT303" s="323"/>
      <c r="CU303" s="323"/>
      <c r="CV303" s="323"/>
      <c r="CW303" s="323"/>
      <c r="CX303" s="323"/>
      <c r="CY303" s="323"/>
      <c r="CZ303" s="323"/>
      <c r="DA303" s="323"/>
      <c r="DB303" s="323"/>
      <c r="DC303" s="323"/>
      <c r="DD303" s="323"/>
      <c r="DE303" s="323"/>
      <c r="DF303" s="323"/>
      <c r="DG303" s="323"/>
      <c r="DH303" s="323"/>
      <c r="DI303" s="323"/>
      <c r="DJ303" s="323"/>
      <c r="DK303" s="323"/>
      <c r="DL303" s="323"/>
      <c r="DM303" s="323"/>
      <c r="DN303" s="323"/>
      <c r="DO303" s="323"/>
      <c r="DP303" s="323"/>
      <c r="DQ303" s="323"/>
      <c r="DR303" s="323"/>
      <c r="DS303" s="323"/>
      <c r="DT303" s="323"/>
      <c r="DU303" s="323"/>
      <c r="DV303" s="323"/>
      <c r="DW303" s="323"/>
      <c r="DX303" s="323"/>
      <c r="DY303" s="323"/>
      <c r="DZ303" s="323"/>
      <c r="EA303" s="323"/>
      <c r="EB303" s="323"/>
      <c r="EC303" s="323"/>
      <c r="ED303" s="323"/>
      <c r="EE303" s="323"/>
      <c r="EF303" s="323"/>
      <c r="EG303" s="323"/>
      <c r="EH303" s="323"/>
      <c r="EI303" s="323"/>
      <c r="EJ303" s="323"/>
      <c r="EK303" s="323"/>
      <c r="EL303" s="323"/>
      <c r="EM303" s="323"/>
      <c r="EN303" s="323"/>
      <c r="EO303" s="323"/>
      <c r="EP303" s="323"/>
      <c r="EQ303" s="323"/>
      <c r="ER303" s="323"/>
      <c r="ES303" s="323"/>
      <c r="ET303" s="323"/>
      <c r="EU303" s="323"/>
      <c r="EV303" s="323"/>
      <c r="EW303" s="323"/>
      <c r="EX303" s="323"/>
      <c r="EY303" s="323"/>
      <c r="EZ303" s="323"/>
      <c r="FA303" s="323"/>
      <c r="FB303" s="323"/>
      <c r="FC303" s="323"/>
      <c r="FD303" s="323"/>
      <c r="FE303" s="323"/>
      <c r="FF303" s="323"/>
      <c r="FG303" s="323"/>
      <c r="FH303" s="323"/>
      <c r="FI303" s="323"/>
      <c r="FJ303" s="323"/>
      <c r="FK303" s="323"/>
      <c r="FL303" s="323"/>
    </row>
    <row r="304" spans="1:168" x14ac:dyDescent="0.25">
      <c r="A304" s="319"/>
      <c r="B304" s="320"/>
      <c r="C304" s="320"/>
      <c r="D304" s="321"/>
      <c r="E304" s="321"/>
      <c r="F304" s="320"/>
      <c r="G304" s="320"/>
      <c r="H304" s="320"/>
      <c r="I304" s="320"/>
      <c r="J304" s="320"/>
      <c r="K304" s="320"/>
      <c r="L304" s="320"/>
      <c r="M304" s="320"/>
      <c r="N304" s="320"/>
      <c r="O304" s="320"/>
      <c r="P304" s="320"/>
      <c r="Q304" s="320"/>
      <c r="R304" s="320"/>
      <c r="S304" s="320"/>
      <c r="T304" s="320"/>
      <c r="U304" s="320"/>
      <c r="V304" s="320"/>
      <c r="W304" s="320"/>
      <c r="X304" s="320"/>
      <c r="Y304" s="320"/>
      <c r="Z304" s="320"/>
      <c r="AA304" s="320"/>
      <c r="AB304" s="320"/>
      <c r="AC304" s="320"/>
      <c r="AD304" s="320"/>
      <c r="AE304" s="320"/>
      <c r="AF304" s="320"/>
      <c r="AG304" s="320"/>
      <c r="AH304" s="320"/>
      <c r="AI304" s="320"/>
      <c r="AJ304" s="320"/>
      <c r="AK304" s="320"/>
      <c r="AL304" s="320"/>
      <c r="AM304" s="320"/>
      <c r="AN304" s="320"/>
      <c r="AO304" s="322"/>
      <c r="AP304" s="322"/>
      <c r="AQ304" s="322"/>
      <c r="AR304" s="322"/>
      <c r="AS304" s="320"/>
      <c r="AT304" s="320"/>
      <c r="AU304" s="320"/>
      <c r="AV304" s="320"/>
      <c r="AW304" s="320"/>
      <c r="AX304" s="320"/>
      <c r="AY304" s="320"/>
      <c r="AZ304" s="320"/>
      <c r="BA304" s="320"/>
      <c r="BB304" s="320"/>
      <c r="BC304" s="320"/>
      <c r="BD304" s="320"/>
      <c r="BE304" s="320"/>
      <c r="BF304" s="320"/>
      <c r="BG304" s="320"/>
      <c r="BH304" s="320"/>
      <c r="BI304" s="320"/>
      <c r="BJ304" s="320"/>
      <c r="BK304" s="320"/>
      <c r="BL304" s="320"/>
      <c r="BM304" s="320"/>
      <c r="BN304" s="320"/>
      <c r="BO304" s="320"/>
      <c r="BP304" s="320"/>
      <c r="BQ304" s="320"/>
      <c r="BR304" s="320"/>
      <c r="BS304" s="320"/>
      <c r="BT304" s="320"/>
      <c r="BU304" s="320"/>
      <c r="BV304" s="320"/>
      <c r="BW304" s="320"/>
      <c r="BX304" s="320"/>
      <c r="BY304" s="320"/>
      <c r="BZ304" s="320"/>
      <c r="CA304" s="323"/>
      <c r="CB304" s="323"/>
      <c r="CC304" s="323"/>
      <c r="CD304" s="323"/>
      <c r="CE304" s="323"/>
      <c r="CF304" s="323"/>
      <c r="CG304" s="323"/>
      <c r="CH304" s="323"/>
      <c r="CI304" s="323"/>
      <c r="CJ304" s="323"/>
      <c r="CK304" s="323"/>
      <c r="CL304" s="323"/>
      <c r="CM304" s="323"/>
      <c r="CN304" s="323"/>
      <c r="CO304" s="323"/>
      <c r="CP304" s="323"/>
      <c r="CQ304" s="323"/>
      <c r="CR304" s="323"/>
      <c r="CS304" s="323"/>
      <c r="CT304" s="323"/>
      <c r="CU304" s="323"/>
      <c r="CV304" s="323"/>
      <c r="CW304" s="323"/>
      <c r="CX304" s="323"/>
      <c r="CY304" s="323"/>
      <c r="CZ304" s="323"/>
      <c r="DA304" s="323"/>
      <c r="DB304" s="323"/>
      <c r="DC304" s="323"/>
      <c r="DD304" s="323"/>
      <c r="DE304" s="323"/>
      <c r="DF304" s="323"/>
      <c r="DG304" s="323"/>
      <c r="DH304" s="323"/>
      <c r="DI304" s="323"/>
      <c r="DJ304" s="323"/>
      <c r="DK304" s="323"/>
      <c r="DL304" s="323"/>
      <c r="DM304" s="323"/>
      <c r="DN304" s="323"/>
      <c r="DO304" s="323"/>
      <c r="DP304" s="323"/>
      <c r="DQ304" s="323"/>
      <c r="DR304" s="323"/>
      <c r="DS304" s="323"/>
      <c r="DT304" s="323"/>
      <c r="DU304" s="323"/>
      <c r="DV304" s="323"/>
      <c r="DW304" s="323"/>
      <c r="DX304" s="323"/>
      <c r="DY304" s="323"/>
      <c r="DZ304" s="323"/>
      <c r="EA304" s="323"/>
      <c r="EB304" s="323"/>
      <c r="EC304" s="323"/>
      <c r="ED304" s="323"/>
      <c r="EE304" s="323"/>
      <c r="EF304" s="323"/>
      <c r="EG304" s="323"/>
      <c r="EH304" s="323"/>
      <c r="EI304" s="323"/>
      <c r="EJ304" s="323"/>
      <c r="EK304" s="323"/>
      <c r="EL304" s="323"/>
      <c r="EM304" s="323"/>
      <c r="EN304" s="323"/>
      <c r="EO304" s="323"/>
      <c r="EP304" s="323"/>
      <c r="EQ304" s="323"/>
      <c r="ER304" s="323"/>
      <c r="ES304" s="323"/>
      <c r="ET304" s="323"/>
      <c r="EU304" s="323"/>
      <c r="EV304" s="323"/>
      <c r="EW304" s="323"/>
      <c r="EX304" s="323"/>
      <c r="EY304" s="323"/>
      <c r="EZ304" s="323"/>
      <c r="FA304" s="323"/>
      <c r="FB304" s="323"/>
      <c r="FC304" s="323"/>
      <c r="FD304" s="323"/>
      <c r="FE304" s="323"/>
      <c r="FF304" s="323"/>
      <c r="FG304" s="323"/>
      <c r="FH304" s="323"/>
      <c r="FI304" s="323"/>
      <c r="FJ304" s="323"/>
      <c r="FK304" s="323"/>
      <c r="FL304" s="323"/>
    </row>
    <row r="305" spans="1:168" x14ac:dyDescent="0.25">
      <c r="A305" s="319"/>
      <c r="B305" s="320"/>
      <c r="C305" s="320"/>
      <c r="D305" s="321"/>
      <c r="E305" s="321"/>
      <c r="F305" s="320"/>
      <c r="G305" s="320"/>
      <c r="H305" s="320"/>
      <c r="I305" s="320"/>
      <c r="J305" s="320"/>
      <c r="K305" s="320"/>
      <c r="L305" s="320"/>
      <c r="M305" s="320"/>
      <c r="N305" s="320"/>
      <c r="O305" s="320"/>
      <c r="P305" s="320"/>
      <c r="Q305" s="320"/>
      <c r="R305" s="320"/>
      <c r="S305" s="320"/>
      <c r="T305" s="320"/>
      <c r="U305" s="320"/>
      <c r="V305" s="320"/>
      <c r="W305" s="320"/>
      <c r="X305" s="320"/>
      <c r="Y305" s="320"/>
      <c r="Z305" s="320"/>
      <c r="AA305" s="320"/>
      <c r="AB305" s="320"/>
      <c r="AC305" s="320"/>
      <c r="AD305" s="320"/>
      <c r="AE305" s="320"/>
      <c r="AF305" s="320"/>
      <c r="AG305" s="320"/>
      <c r="AH305" s="320"/>
      <c r="AI305" s="320"/>
      <c r="AJ305" s="320"/>
      <c r="AK305" s="320"/>
      <c r="AL305" s="320"/>
      <c r="AM305" s="320"/>
      <c r="AN305" s="320"/>
      <c r="AO305" s="322"/>
      <c r="AP305" s="322"/>
      <c r="AQ305" s="322"/>
      <c r="AR305" s="322"/>
      <c r="AS305" s="320"/>
      <c r="AT305" s="320"/>
      <c r="AU305" s="320"/>
      <c r="AV305" s="320"/>
      <c r="AW305" s="320"/>
      <c r="AX305" s="320"/>
      <c r="AY305" s="320"/>
      <c r="AZ305" s="320"/>
      <c r="BA305" s="320"/>
      <c r="BB305" s="320"/>
      <c r="BC305" s="320"/>
      <c r="BD305" s="320"/>
      <c r="BE305" s="320"/>
      <c r="BF305" s="320"/>
      <c r="BG305" s="320"/>
      <c r="BH305" s="320"/>
      <c r="BI305" s="320"/>
      <c r="BJ305" s="320"/>
      <c r="BK305" s="320"/>
      <c r="BL305" s="320"/>
      <c r="BM305" s="320"/>
      <c r="BN305" s="320"/>
      <c r="BO305" s="320"/>
      <c r="BP305" s="320"/>
      <c r="BQ305" s="320"/>
      <c r="BR305" s="320"/>
      <c r="BS305" s="320"/>
      <c r="BT305" s="320"/>
      <c r="BU305" s="320"/>
      <c r="BV305" s="320"/>
      <c r="BW305" s="320"/>
      <c r="BX305" s="320"/>
      <c r="BY305" s="320"/>
      <c r="BZ305" s="320"/>
      <c r="CA305" s="323"/>
      <c r="CB305" s="323"/>
      <c r="CC305" s="323"/>
      <c r="CD305" s="323"/>
      <c r="CE305" s="323"/>
      <c r="CF305" s="323"/>
      <c r="CG305" s="323"/>
      <c r="CH305" s="323"/>
      <c r="CI305" s="323"/>
      <c r="CJ305" s="323"/>
      <c r="CK305" s="323"/>
      <c r="CL305" s="323"/>
      <c r="CM305" s="323"/>
      <c r="CN305" s="323"/>
      <c r="CO305" s="323"/>
      <c r="CP305" s="323"/>
      <c r="CQ305" s="323"/>
      <c r="CR305" s="323"/>
      <c r="CS305" s="323"/>
      <c r="CT305" s="323"/>
      <c r="CU305" s="323"/>
      <c r="CV305" s="323"/>
      <c r="CW305" s="323"/>
      <c r="CX305" s="323"/>
      <c r="CY305" s="323"/>
      <c r="CZ305" s="323"/>
      <c r="DA305" s="323"/>
      <c r="DB305" s="323"/>
      <c r="DC305" s="323"/>
      <c r="DD305" s="323"/>
      <c r="DE305" s="323"/>
      <c r="DF305" s="323"/>
      <c r="DG305" s="323"/>
      <c r="DH305" s="323"/>
      <c r="DI305" s="323"/>
      <c r="DJ305" s="323"/>
      <c r="DK305" s="323"/>
      <c r="DL305" s="323"/>
      <c r="DM305" s="323"/>
      <c r="DN305" s="323"/>
      <c r="DO305" s="323"/>
      <c r="DP305" s="323"/>
      <c r="DQ305" s="323"/>
      <c r="DR305" s="323"/>
      <c r="DS305" s="323"/>
      <c r="DT305" s="323"/>
      <c r="DU305" s="323"/>
      <c r="DV305" s="323"/>
      <c r="DW305" s="323"/>
      <c r="DX305" s="323"/>
      <c r="DY305" s="323"/>
      <c r="DZ305" s="323"/>
      <c r="EA305" s="323"/>
      <c r="EB305" s="323"/>
      <c r="EC305" s="323"/>
      <c r="ED305" s="323"/>
      <c r="EE305" s="323"/>
      <c r="EF305" s="323"/>
      <c r="EG305" s="323"/>
      <c r="EH305" s="323"/>
      <c r="EI305" s="323"/>
      <c r="EJ305" s="323"/>
      <c r="EK305" s="323"/>
      <c r="EL305" s="323"/>
      <c r="EM305" s="323"/>
      <c r="EN305" s="323"/>
      <c r="EO305" s="323"/>
      <c r="EP305" s="323"/>
      <c r="EQ305" s="323"/>
      <c r="ER305" s="323"/>
      <c r="ES305" s="323"/>
      <c r="ET305" s="323"/>
      <c r="EU305" s="323"/>
      <c r="EV305" s="323"/>
      <c r="EW305" s="323"/>
      <c r="EX305" s="323"/>
      <c r="EY305" s="323"/>
      <c r="EZ305" s="323"/>
      <c r="FA305" s="323"/>
      <c r="FB305" s="323"/>
      <c r="FC305" s="323"/>
      <c r="FD305" s="323"/>
      <c r="FE305" s="323"/>
      <c r="FF305" s="323"/>
      <c r="FG305" s="323"/>
      <c r="FH305" s="323"/>
      <c r="FI305" s="323"/>
      <c r="FJ305" s="323"/>
      <c r="FK305" s="323"/>
      <c r="FL305" s="323"/>
    </row>
    <row r="306" spans="1:168" x14ac:dyDescent="0.25">
      <c r="A306" s="319"/>
      <c r="B306" s="320"/>
      <c r="C306" s="320"/>
      <c r="D306" s="321"/>
      <c r="E306" s="321"/>
      <c r="F306" s="320"/>
      <c r="G306" s="320"/>
      <c r="H306" s="320"/>
      <c r="I306" s="320"/>
      <c r="J306" s="320"/>
      <c r="K306" s="320"/>
      <c r="L306" s="320"/>
      <c r="M306" s="320"/>
      <c r="N306" s="320"/>
      <c r="O306" s="320"/>
      <c r="P306" s="320"/>
      <c r="Q306" s="320"/>
      <c r="R306" s="320"/>
      <c r="S306" s="320"/>
      <c r="T306" s="320"/>
      <c r="U306" s="320"/>
      <c r="V306" s="320"/>
      <c r="W306" s="320"/>
      <c r="X306" s="320"/>
      <c r="Y306" s="320"/>
      <c r="Z306" s="320"/>
      <c r="AA306" s="320"/>
      <c r="AB306" s="320"/>
      <c r="AC306" s="320"/>
      <c r="AD306" s="320"/>
      <c r="AE306" s="320"/>
      <c r="AF306" s="320"/>
      <c r="AG306" s="320"/>
      <c r="AH306" s="320"/>
      <c r="AI306" s="320"/>
      <c r="AJ306" s="320"/>
      <c r="AK306" s="320"/>
      <c r="AL306" s="320"/>
      <c r="AM306" s="320"/>
      <c r="AN306" s="320"/>
      <c r="AO306" s="322"/>
      <c r="AP306" s="322"/>
      <c r="AQ306" s="322"/>
      <c r="AR306" s="322"/>
      <c r="AS306" s="320"/>
      <c r="AT306" s="320"/>
      <c r="AU306" s="320"/>
      <c r="AV306" s="320"/>
      <c r="AW306" s="320"/>
      <c r="AX306" s="320"/>
      <c r="AY306" s="320"/>
      <c r="AZ306" s="320"/>
      <c r="BA306" s="320"/>
      <c r="BB306" s="320"/>
      <c r="BC306" s="320"/>
      <c r="BD306" s="320"/>
      <c r="BE306" s="320"/>
      <c r="BF306" s="320"/>
      <c r="BG306" s="320"/>
      <c r="BH306" s="320"/>
      <c r="BI306" s="320"/>
      <c r="BJ306" s="320"/>
      <c r="BK306" s="320"/>
      <c r="BL306" s="320"/>
      <c r="BM306" s="320"/>
      <c r="BN306" s="320"/>
      <c r="BO306" s="320"/>
      <c r="BP306" s="320"/>
      <c r="BQ306" s="320"/>
      <c r="BR306" s="320"/>
      <c r="BS306" s="320"/>
      <c r="BT306" s="320"/>
      <c r="BU306" s="320"/>
      <c r="BV306" s="320"/>
      <c r="BW306" s="320"/>
      <c r="BX306" s="320"/>
      <c r="BY306" s="320"/>
      <c r="BZ306" s="320"/>
      <c r="CA306" s="323"/>
      <c r="CB306" s="323"/>
      <c r="CC306" s="323"/>
      <c r="CD306" s="323"/>
      <c r="CE306" s="323"/>
      <c r="CF306" s="323"/>
      <c r="CG306" s="323"/>
      <c r="CH306" s="323"/>
      <c r="CI306" s="323"/>
      <c r="CJ306" s="323"/>
      <c r="CK306" s="323"/>
      <c r="CL306" s="323"/>
      <c r="CM306" s="323"/>
      <c r="CN306" s="323"/>
      <c r="CO306" s="323"/>
      <c r="CP306" s="323"/>
      <c r="CQ306" s="323"/>
      <c r="CR306" s="323"/>
      <c r="CS306" s="323"/>
      <c r="CT306" s="323"/>
      <c r="CU306" s="323"/>
      <c r="CV306" s="323"/>
      <c r="CW306" s="323"/>
      <c r="CX306" s="323"/>
      <c r="CY306" s="323"/>
      <c r="CZ306" s="323"/>
      <c r="DA306" s="323"/>
      <c r="DB306" s="323"/>
      <c r="DC306" s="323"/>
      <c r="DD306" s="323"/>
      <c r="DE306" s="323"/>
      <c r="DF306" s="323"/>
      <c r="DG306" s="323"/>
      <c r="DH306" s="323"/>
      <c r="DI306" s="323"/>
      <c r="DJ306" s="323"/>
      <c r="DK306" s="323"/>
      <c r="DL306" s="323"/>
      <c r="DM306" s="323"/>
      <c r="DN306" s="323"/>
      <c r="DO306" s="323"/>
      <c r="DP306" s="323"/>
      <c r="DQ306" s="323"/>
      <c r="DR306" s="323"/>
      <c r="DS306" s="323"/>
      <c r="DT306" s="323"/>
      <c r="DU306" s="323"/>
      <c r="DV306" s="323"/>
      <c r="DW306" s="323"/>
      <c r="DX306" s="323"/>
      <c r="DY306" s="323"/>
      <c r="DZ306" s="323"/>
      <c r="EA306" s="323"/>
      <c r="EB306" s="323"/>
      <c r="EC306" s="323"/>
      <c r="ED306" s="323"/>
      <c r="EE306" s="323"/>
      <c r="EF306" s="323"/>
      <c r="EG306" s="323"/>
      <c r="EH306" s="323"/>
      <c r="EI306" s="323"/>
      <c r="EJ306" s="323"/>
      <c r="EK306" s="323"/>
      <c r="EL306" s="323"/>
      <c r="EM306" s="323"/>
      <c r="EN306" s="323"/>
      <c r="EO306" s="323"/>
      <c r="EP306" s="323"/>
      <c r="EQ306" s="323"/>
      <c r="ER306" s="323"/>
      <c r="ES306" s="323"/>
      <c r="ET306" s="323"/>
      <c r="EU306" s="323"/>
      <c r="EV306" s="323"/>
      <c r="EW306" s="323"/>
      <c r="EX306" s="323"/>
      <c r="EY306" s="323"/>
      <c r="EZ306" s="323"/>
      <c r="FA306" s="323"/>
      <c r="FB306" s="323"/>
      <c r="FC306" s="323"/>
      <c r="FD306" s="323"/>
      <c r="FE306" s="323"/>
      <c r="FF306" s="323"/>
      <c r="FG306" s="323"/>
      <c r="FH306" s="323"/>
      <c r="FI306" s="323"/>
      <c r="FJ306" s="323"/>
      <c r="FK306" s="323"/>
      <c r="FL306" s="323"/>
    </row>
    <row r="307" spans="1:168" x14ac:dyDescent="0.25">
      <c r="A307" s="319"/>
      <c r="B307" s="320"/>
      <c r="C307" s="320"/>
      <c r="D307" s="321"/>
      <c r="E307" s="321"/>
      <c r="F307" s="320"/>
      <c r="G307" s="320"/>
      <c r="H307" s="320"/>
      <c r="I307" s="320"/>
      <c r="J307" s="320"/>
      <c r="K307" s="320"/>
      <c r="L307" s="320"/>
      <c r="M307" s="320"/>
      <c r="N307" s="320"/>
      <c r="O307" s="320"/>
      <c r="P307" s="320"/>
      <c r="Q307" s="320"/>
      <c r="R307" s="320"/>
      <c r="S307" s="320"/>
      <c r="T307" s="320"/>
      <c r="U307" s="320"/>
      <c r="V307" s="320"/>
      <c r="W307" s="320"/>
      <c r="X307" s="320"/>
      <c r="Y307" s="320"/>
      <c r="Z307" s="320"/>
      <c r="AA307" s="320"/>
      <c r="AB307" s="320"/>
      <c r="AC307" s="320"/>
      <c r="AD307" s="320"/>
      <c r="AE307" s="320"/>
      <c r="AF307" s="320"/>
      <c r="AG307" s="320"/>
      <c r="AH307" s="320"/>
      <c r="AI307" s="320"/>
      <c r="AJ307" s="320"/>
      <c r="AK307" s="320"/>
      <c r="AL307" s="320"/>
      <c r="AM307" s="320"/>
      <c r="AN307" s="320"/>
      <c r="AO307" s="322"/>
      <c r="AP307" s="322"/>
      <c r="AQ307" s="322"/>
      <c r="AR307" s="322"/>
      <c r="AS307" s="320"/>
      <c r="AT307" s="320"/>
      <c r="AU307" s="320"/>
      <c r="AV307" s="320"/>
      <c r="AW307" s="320"/>
      <c r="AX307" s="320"/>
      <c r="AY307" s="320"/>
      <c r="AZ307" s="320"/>
      <c r="BA307" s="320"/>
      <c r="BB307" s="320"/>
      <c r="BC307" s="320"/>
      <c r="BD307" s="320"/>
      <c r="BE307" s="320"/>
      <c r="BF307" s="320"/>
      <c r="BG307" s="320"/>
      <c r="BH307" s="320"/>
      <c r="BI307" s="320"/>
      <c r="BJ307" s="320"/>
      <c r="BK307" s="320"/>
      <c r="BL307" s="320"/>
      <c r="BM307" s="320"/>
      <c r="BN307" s="320"/>
      <c r="BO307" s="320"/>
      <c r="BP307" s="320"/>
      <c r="BQ307" s="320"/>
      <c r="BR307" s="320"/>
      <c r="BS307" s="320"/>
      <c r="BT307" s="320"/>
      <c r="BU307" s="320"/>
      <c r="BV307" s="320"/>
      <c r="BW307" s="320"/>
      <c r="BX307" s="320"/>
      <c r="BY307" s="320"/>
      <c r="BZ307" s="320"/>
      <c r="CA307" s="323"/>
      <c r="CB307" s="323"/>
      <c r="CC307" s="323"/>
      <c r="CD307" s="323"/>
      <c r="CE307" s="323"/>
      <c r="CF307" s="323"/>
      <c r="CG307" s="323"/>
      <c r="CH307" s="323"/>
      <c r="CI307" s="323"/>
      <c r="CJ307" s="323"/>
      <c r="CK307" s="323"/>
      <c r="CL307" s="323"/>
      <c r="CM307" s="323"/>
      <c r="CN307" s="323"/>
      <c r="CO307" s="323"/>
      <c r="CP307" s="323"/>
      <c r="CQ307" s="323"/>
      <c r="CR307" s="323"/>
      <c r="CS307" s="323"/>
      <c r="CT307" s="323"/>
      <c r="CU307" s="323"/>
      <c r="CV307" s="323"/>
      <c r="CW307" s="323"/>
      <c r="CX307" s="323"/>
      <c r="CY307" s="323"/>
      <c r="CZ307" s="323"/>
      <c r="DA307" s="323"/>
      <c r="DB307" s="323"/>
      <c r="DC307" s="323"/>
      <c r="DD307" s="323"/>
      <c r="DE307" s="323"/>
      <c r="DF307" s="323"/>
      <c r="DG307" s="323"/>
      <c r="DH307" s="323"/>
      <c r="DI307" s="323"/>
      <c r="DJ307" s="323"/>
      <c r="DK307" s="323"/>
      <c r="DL307" s="323"/>
      <c r="DM307" s="323"/>
      <c r="DN307" s="323"/>
      <c r="DO307" s="323"/>
      <c r="DP307" s="323"/>
      <c r="DQ307" s="323"/>
      <c r="DR307" s="323"/>
      <c r="DS307" s="323"/>
      <c r="DT307" s="323"/>
      <c r="DU307" s="323"/>
      <c r="DV307" s="323"/>
      <c r="DW307" s="323"/>
      <c r="DX307" s="323"/>
      <c r="DY307" s="323"/>
      <c r="DZ307" s="323"/>
      <c r="EA307" s="323"/>
      <c r="EB307" s="323"/>
      <c r="EC307" s="323"/>
      <c r="ED307" s="323"/>
      <c r="EE307" s="323"/>
      <c r="EF307" s="323"/>
      <c r="EG307" s="323"/>
      <c r="EH307" s="323"/>
      <c r="EI307" s="323"/>
      <c r="EJ307" s="323"/>
      <c r="EK307" s="323"/>
      <c r="EL307" s="323"/>
      <c r="EM307" s="323"/>
      <c r="EN307" s="323"/>
      <c r="EO307" s="323"/>
      <c r="EP307" s="323"/>
      <c r="EQ307" s="323"/>
      <c r="ER307" s="323"/>
      <c r="ES307" s="323"/>
      <c r="ET307" s="323"/>
      <c r="EU307" s="323"/>
      <c r="EV307" s="323"/>
      <c r="EW307" s="323"/>
      <c r="EX307" s="323"/>
      <c r="EY307" s="323"/>
      <c r="EZ307" s="323"/>
      <c r="FA307" s="323"/>
      <c r="FB307" s="323"/>
      <c r="FC307" s="323"/>
      <c r="FD307" s="323"/>
      <c r="FE307" s="323"/>
      <c r="FF307" s="323"/>
      <c r="FG307" s="323"/>
      <c r="FH307" s="323"/>
      <c r="FI307" s="323"/>
      <c r="FJ307" s="323"/>
      <c r="FK307" s="323"/>
      <c r="FL307" s="323"/>
    </row>
    <row r="308" spans="1:168" x14ac:dyDescent="0.25">
      <c r="A308" s="319"/>
      <c r="B308" s="320"/>
      <c r="C308" s="320"/>
      <c r="D308" s="321"/>
      <c r="E308" s="321"/>
      <c r="F308" s="320"/>
      <c r="G308" s="320"/>
      <c r="H308" s="320"/>
      <c r="I308" s="320"/>
      <c r="J308" s="320"/>
      <c r="K308" s="320"/>
      <c r="L308" s="320"/>
      <c r="M308" s="320"/>
      <c r="N308" s="320"/>
      <c r="O308" s="320"/>
      <c r="P308" s="320"/>
      <c r="Q308" s="320"/>
      <c r="R308" s="320"/>
      <c r="S308" s="320"/>
      <c r="T308" s="320"/>
      <c r="U308" s="320"/>
      <c r="V308" s="320"/>
      <c r="W308" s="320"/>
      <c r="X308" s="320"/>
      <c r="Y308" s="320"/>
      <c r="Z308" s="320"/>
      <c r="AA308" s="320"/>
      <c r="AB308" s="320"/>
      <c r="AC308" s="320"/>
      <c r="AD308" s="320"/>
      <c r="AE308" s="320"/>
      <c r="AF308" s="320"/>
      <c r="AG308" s="320"/>
      <c r="AH308" s="320"/>
      <c r="AI308" s="320"/>
      <c r="AJ308" s="320"/>
      <c r="AK308" s="320"/>
      <c r="AL308" s="320"/>
      <c r="AM308" s="320"/>
      <c r="AN308" s="320"/>
      <c r="AO308" s="320"/>
      <c r="AP308" s="320"/>
      <c r="AQ308" s="320"/>
      <c r="AR308" s="320"/>
      <c r="AS308" s="320"/>
      <c r="AT308" s="320"/>
      <c r="AU308" s="320"/>
      <c r="AV308" s="320"/>
      <c r="AW308" s="320"/>
      <c r="AX308" s="320"/>
      <c r="AY308" s="320"/>
      <c r="AZ308" s="320"/>
      <c r="BA308" s="320"/>
      <c r="BB308" s="320"/>
      <c r="BC308" s="320"/>
      <c r="BD308" s="320"/>
      <c r="BE308" s="320"/>
      <c r="BF308" s="320"/>
      <c r="BG308" s="320"/>
      <c r="BH308" s="320"/>
      <c r="BI308" s="320"/>
      <c r="BJ308" s="320"/>
      <c r="BK308" s="320"/>
      <c r="BL308" s="320"/>
      <c r="BM308" s="320"/>
      <c r="BN308" s="320"/>
      <c r="BO308" s="320"/>
      <c r="BP308" s="320"/>
      <c r="BQ308" s="320"/>
      <c r="BR308" s="320"/>
      <c r="BS308" s="320"/>
      <c r="BT308" s="320"/>
      <c r="BU308" s="320"/>
      <c r="BV308" s="320"/>
      <c r="BW308" s="320"/>
      <c r="BX308" s="320"/>
      <c r="BY308" s="320"/>
      <c r="BZ308" s="320"/>
      <c r="CA308" s="323"/>
      <c r="CB308" s="323"/>
      <c r="CC308" s="323"/>
      <c r="CD308" s="323"/>
      <c r="CE308" s="323"/>
      <c r="CF308" s="323"/>
      <c r="CG308" s="323"/>
      <c r="CH308" s="323"/>
      <c r="CI308" s="323"/>
      <c r="CJ308" s="323"/>
      <c r="CK308" s="323"/>
      <c r="CL308" s="323"/>
      <c r="CM308" s="323"/>
      <c r="CN308" s="323"/>
      <c r="CO308" s="323"/>
      <c r="CP308" s="323"/>
      <c r="CQ308" s="323"/>
      <c r="CR308" s="323"/>
      <c r="CS308" s="323"/>
      <c r="CT308" s="323"/>
      <c r="CU308" s="323"/>
      <c r="CV308" s="323"/>
      <c r="CW308" s="323"/>
      <c r="CX308" s="323"/>
      <c r="CY308" s="323"/>
      <c r="CZ308" s="323"/>
      <c r="DA308" s="323"/>
      <c r="DB308" s="323"/>
      <c r="DC308" s="323"/>
      <c r="DD308" s="323"/>
      <c r="DE308" s="323"/>
      <c r="DF308" s="323"/>
      <c r="DG308" s="323"/>
      <c r="DH308" s="323"/>
      <c r="DI308" s="323"/>
      <c r="DJ308" s="323"/>
      <c r="DK308" s="323"/>
      <c r="DL308" s="323"/>
      <c r="DM308" s="323"/>
      <c r="DN308" s="323"/>
      <c r="DO308" s="323"/>
      <c r="DP308" s="323"/>
      <c r="DQ308" s="323"/>
      <c r="DR308" s="323"/>
      <c r="DS308" s="323"/>
      <c r="DT308" s="323"/>
      <c r="DU308" s="323"/>
      <c r="DV308" s="323"/>
      <c r="DW308" s="323"/>
      <c r="DX308" s="323"/>
      <c r="DY308" s="323"/>
      <c r="DZ308" s="323"/>
      <c r="EA308" s="323"/>
      <c r="EB308" s="323"/>
      <c r="EC308" s="323"/>
      <c r="ED308" s="323"/>
      <c r="EE308" s="323"/>
      <c r="EF308" s="323"/>
      <c r="EG308" s="323"/>
      <c r="EH308" s="323"/>
      <c r="EI308" s="323"/>
      <c r="EJ308" s="323"/>
      <c r="EK308" s="323"/>
      <c r="EL308" s="323"/>
      <c r="EM308" s="323"/>
      <c r="EN308" s="323"/>
      <c r="EO308" s="323"/>
      <c r="EP308" s="323"/>
      <c r="EQ308" s="323"/>
      <c r="ER308" s="323"/>
      <c r="ES308" s="323"/>
      <c r="ET308" s="323"/>
      <c r="EU308" s="323"/>
      <c r="EV308" s="323"/>
      <c r="EW308" s="323"/>
      <c r="EX308" s="323"/>
      <c r="EY308" s="323"/>
      <c r="EZ308" s="323"/>
      <c r="FA308" s="323"/>
      <c r="FB308" s="323"/>
      <c r="FC308" s="323"/>
      <c r="FD308" s="323"/>
      <c r="FE308" s="323"/>
      <c r="FF308" s="323"/>
      <c r="FG308" s="323"/>
      <c r="FH308" s="323"/>
      <c r="FI308" s="323"/>
      <c r="FJ308" s="323"/>
      <c r="FK308" s="323"/>
      <c r="FL308" s="323"/>
    </row>
    <row r="309" spans="1:168" x14ac:dyDescent="0.25">
      <c r="A309" s="319"/>
      <c r="B309" s="320"/>
      <c r="C309" s="320"/>
      <c r="D309" s="321"/>
      <c r="E309" s="321"/>
      <c r="F309" s="320"/>
      <c r="G309" s="320"/>
      <c r="H309" s="320"/>
      <c r="I309" s="320"/>
      <c r="J309" s="320"/>
      <c r="K309" s="320"/>
      <c r="L309" s="320"/>
      <c r="M309" s="320"/>
      <c r="N309" s="320"/>
      <c r="O309" s="320"/>
      <c r="P309" s="320"/>
      <c r="Q309" s="320"/>
      <c r="R309" s="320"/>
      <c r="S309" s="320"/>
      <c r="T309" s="320"/>
      <c r="U309" s="320"/>
      <c r="V309" s="320"/>
      <c r="W309" s="320"/>
      <c r="X309" s="320"/>
      <c r="Y309" s="320"/>
      <c r="Z309" s="320"/>
      <c r="AA309" s="320"/>
      <c r="AB309" s="320"/>
      <c r="AC309" s="320"/>
      <c r="AD309" s="320"/>
      <c r="AE309" s="320"/>
      <c r="AF309" s="320"/>
      <c r="AG309" s="320"/>
      <c r="AH309" s="320"/>
      <c r="AI309" s="320"/>
      <c r="AJ309" s="320"/>
      <c r="AK309" s="320"/>
      <c r="AL309" s="320"/>
      <c r="AM309" s="320"/>
      <c r="AN309" s="320"/>
      <c r="AO309" s="320"/>
      <c r="AP309" s="320"/>
      <c r="AQ309" s="320"/>
      <c r="AR309" s="320"/>
      <c r="AS309" s="320"/>
      <c r="AT309" s="320"/>
      <c r="AU309" s="320"/>
      <c r="AV309" s="320"/>
      <c r="AW309" s="320"/>
      <c r="AX309" s="320"/>
      <c r="AY309" s="320"/>
      <c r="AZ309" s="320"/>
      <c r="BA309" s="320"/>
      <c r="BB309" s="320"/>
      <c r="BC309" s="320"/>
      <c r="BD309" s="320"/>
      <c r="BE309" s="320"/>
      <c r="BF309" s="320"/>
      <c r="BG309" s="320"/>
      <c r="BH309" s="320"/>
      <c r="BI309" s="320"/>
      <c r="BJ309" s="320"/>
      <c r="BK309" s="320"/>
      <c r="BL309" s="320"/>
      <c r="BM309" s="320"/>
      <c r="BN309" s="320"/>
      <c r="BO309" s="320"/>
      <c r="BP309" s="320"/>
      <c r="BQ309" s="320"/>
      <c r="BR309" s="320"/>
      <c r="BS309" s="320"/>
      <c r="BT309" s="320"/>
      <c r="BU309" s="320"/>
      <c r="BV309" s="320"/>
      <c r="BW309" s="320"/>
      <c r="BX309" s="320"/>
      <c r="BY309" s="320"/>
      <c r="BZ309" s="320"/>
      <c r="CA309" s="323"/>
      <c r="CB309" s="323"/>
      <c r="CC309" s="323"/>
      <c r="CD309" s="323"/>
      <c r="CE309" s="323"/>
      <c r="CF309" s="323"/>
      <c r="CG309" s="323"/>
      <c r="CH309" s="323"/>
      <c r="CI309" s="323"/>
      <c r="CJ309" s="323"/>
      <c r="CK309" s="323"/>
      <c r="CL309" s="323"/>
      <c r="CM309" s="323"/>
      <c r="CN309" s="323"/>
      <c r="CO309" s="323"/>
      <c r="CP309" s="323"/>
      <c r="CQ309" s="323"/>
      <c r="CR309" s="323"/>
      <c r="CS309" s="323"/>
      <c r="CT309" s="323"/>
      <c r="CU309" s="323"/>
      <c r="CV309" s="323"/>
      <c r="CW309" s="323"/>
      <c r="CX309" s="323"/>
      <c r="CY309" s="323"/>
      <c r="CZ309" s="323"/>
      <c r="DA309" s="323"/>
      <c r="DB309" s="323"/>
      <c r="DC309" s="323"/>
      <c r="DD309" s="323"/>
      <c r="DE309" s="323"/>
      <c r="DF309" s="323"/>
      <c r="DG309" s="323"/>
      <c r="DH309" s="323"/>
      <c r="DI309" s="323"/>
      <c r="DJ309" s="323"/>
      <c r="DK309" s="323"/>
      <c r="DL309" s="323"/>
      <c r="DM309" s="323"/>
      <c r="DN309" s="323"/>
      <c r="DO309" s="323"/>
      <c r="DP309" s="323"/>
      <c r="DQ309" s="323"/>
      <c r="DR309" s="323"/>
      <c r="DS309" s="323"/>
      <c r="DT309" s="323"/>
      <c r="DU309" s="323"/>
      <c r="DV309" s="323"/>
      <c r="DW309" s="323"/>
      <c r="DX309" s="323"/>
      <c r="DY309" s="323"/>
      <c r="DZ309" s="323"/>
      <c r="EA309" s="323"/>
      <c r="EB309" s="323"/>
      <c r="EC309" s="323"/>
      <c r="ED309" s="323"/>
      <c r="EE309" s="323"/>
      <c r="EF309" s="323"/>
      <c r="EG309" s="323"/>
      <c r="EH309" s="323"/>
      <c r="EI309" s="323"/>
      <c r="EJ309" s="323"/>
      <c r="EK309" s="323"/>
      <c r="EL309" s="323"/>
      <c r="EM309" s="323"/>
      <c r="EN309" s="323"/>
      <c r="EO309" s="323"/>
      <c r="EP309" s="323"/>
      <c r="EQ309" s="323"/>
      <c r="ER309" s="323"/>
      <c r="ES309" s="323"/>
      <c r="ET309" s="323"/>
      <c r="EU309" s="323"/>
      <c r="EV309" s="323"/>
      <c r="EW309" s="323"/>
      <c r="EX309" s="323"/>
      <c r="EY309" s="323"/>
      <c r="EZ309" s="323"/>
      <c r="FA309" s="323"/>
      <c r="FB309" s="323"/>
      <c r="FC309" s="323"/>
      <c r="FD309" s="323"/>
      <c r="FE309" s="323"/>
      <c r="FF309" s="323"/>
      <c r="FG309" s="323"/>
      <c r="FH309" s="323"/>
      <c r="FI309" s="323"/>
      <c r="FJ309" s="323"/>
      <c r="FK309" s="323"/>
      <c r="FL309" s="323"/>
    </row>
    <row r="310" spans="1:168" x14ac:dyDescent="0.25">
      <c r="A310" s="319"/>
      <c r="B310" s="320"/>
      <c r="C310" s="320"/>
      <c r="D310" s="321"/>
      <c r="E310" s="321"/>
      <c r="F310" s="320"/>
      <c r="G310" s="320"/>
      <c r="H310" s="320"/>
      <c r="I310" s="320"/>
      <c r="J310" s="320"/>
      <c r="K310" s="320"/>
      <c r="L310" s="320"/>
      <c r="M310" s="320"/>
      <c r="N310" s="320"/>
      <c r="O310" s="320"/>
      <c r="P310" s="320"/>
      <c r="Q310" s="320"/>
      <c r="R310" s="320"/>
      <c r="S310" s="320"/>
      <c r="T310" s="320"/>
      <c r="U310" s="320"/>
      <c r="V310" s="320"/>
      <c r="W310" s="320"/>
      <c r="X310" s="320"/>
      <c r="Y310" s="320"/>
      <c r="Z310" s="320"/>
      <c r="AA310" s="320"/>
      <c r="AB310" s="320"/>
      <c r="AC310" s="320"/>
      <c r="AD310" s="320"/>
      <c r="AE310" s="320"/>
      <c r="AF310" s="320"/>
      <c r="AG310" s="320"/>
      <c r="AH310" s="320"/>
      <c r="AI310" s="320"/>
      <c r="AJ310" s="320"/>
      <c r="AK310" s="320"/>
      <c r="AL310" s="320"/>
      <c r="AM310" s="320"/>
      <c r="AN310" s="320"/>
      <c r="AO310" s="320"/>
      <c r="AP310" s="320"/>
      <c r="AQ310" s="320"/>
      <c r="AR310" s="320"/>
      <c r="AS310" s="320"/>
      <c r="AT310" s="320"/>
      <c r="AU310" s="320"/>
      <c r="AV310" s="320"/>
      <c r="AW310" s="320"/>
      <c r="AX310" s="320"/>
      <c r="AY310" s="320"/>
      <c r="AZ310" s="320"/>
      <c r="BA310" s="320"/>
      <c r="BB310" s="320"/>
      <c r="BC310" s="320"/>
      <c r="BD310" s="320"/>
      <c r="BE310" s="320"/>
      <c r="BF310" s="320"/>
      <c r="BG310" s="320"/>
      <c r="BH310" s="320"/>
      <c r="BI310" s="320"/>
      <c r="BJ310" s="320"/>
      <c r="BK310" s="320"/>
      <c r="BL310" s="320"/>
      <c r="BM310" s="320"/>
      <c r="BN310" s="320"/>
      <c r="BO310" s="320"/>
      <c r="BP310" s="320"/>
      <c r="BQ310" s="320"/>
      <c r="BR310" s="320"/>
      <c r="BS310" s="320"/>
      <c r="BT310" s="320"/>
      <c r="BU310" s="320"/>
      <c r="BV310" s="320"/>
      <c r="BW310" s="320"/>
      <c r="BX310" s="320"/>
      <c r="BY310" s="320"/>
      <c r="BZ310" s="320"/>
      <c r="CA310" s="323"/>
      <c r="CB310" s="323"/>
      <c r="CC310" s="323"/>
      <c r="CD310" s="323"/>
      <c r="CE310" s="323"/>
      <c r="CF310" s="323"/>
      <c r="CG310" s="323"/>
      <c r="CH310" s="323"/>
      <c r="CI310" s="323"/>
      <c r="CJ310" s="323"/>
      <c r="CK310" s="323"/>
      <c r="CL310" s="323"/>
      <c r="CM310" s="323"/>
      <c r="CN310" s="323"/>
      <c r="CO310" s="323"/>
      <c r="CP310" s="323"/>
      <c r="CQ310" s="323"/>
      <c r="CR310" s="323"/>
      <c r="CS310" s="323"/>
      <c r="CT310" s="323"/>
      <c r="CU310" s="323"/>
      <c r="CV310" s="323"/>
      <c r="CW310" s="323"/>
      <c r="CX310" s="323"/>
      <c r="CY310" s="323"/>
      <c r="CZ310" s="323"/>
      <c r="DA310" s="323"/>
      <c r="DB310" s="323"/>
      <c r="DC310" s="323"/>
      <c r="DD310" s="323"/>
      <c r="DE310" s="323"/>
      <c r="DF310" s="323"/>
      <c r="DG310" s="323"/>
      <c r="DH310" s="323"/>
      <c r="DI310" s="323"/>
      <c r="DJ310" s="323"/>
      <c r="DK310" s="323"/>
      <c r="DL310" s="323"/>
      <c r="DM310" s="323"/>
      <c r="DN310" s="323"/>
      <c r="DO310" s="323"/>
      <c r="DP310" s="323"/>
      <c r="DQ310" s="323"/>
      <c r="DR310" s="323"/>
      <c r="DS310" s="323"/>
      <c r="DT310" s="323"/>
      <c r="DU310" s="323"/>
      <c r="DV310" s="323"/>
      <c r="DW310" s="323"/>
      <c r="DX310" s="323"/>
      <c r="DY310" s="323"/>
      <c r="DZ310" s="323"/>
      <c r="EA310" s="323"/>
      <c r="EB310" s="323"/>
      <c r="EC310" s="323"/>
      <c r="ED310" s="323"/>
      <c r="EE310" s="323"/>
      <c r="EF310" s="323"/>
      <c r="EG310" s="323"/>
      <c r="EH310" s="323"/>
      <c r="EI310" s="323"/>
      <c r="EJ310" s="323"/>
      <c r="EK310" s="323"/>
      <c r="EL310" s="323"/>
      <c r="EM310" s="323"/>
      <c r="EN310" s="323"/>
      <c r="EO310" s="323"/>
      <c r="EP310" s="323"/>
      <c r="EQ310" s="323"/>
      <c r="ER310" s="323"/>
      <c r="ES310" s="323"/>
      <c r="ET310" s="323"/>
      <c r="EU310" s="323"/>
      <c r="EV310" s="323"/>
      <c r="EW310" s="323"/>
      <c r="EX310" s="323"/>
      <c r="EY310" s="323"/>
      <c r="EZ310" s="323"/>
      <c r="FA310" s="323"/>
      <c r="FB310" s="323"/>
      <c r="FC310" s="323"/>
      <c r="FD310" s="323"/>
      <c r="FE310" s="323"/>
      <c r="FF310" s="323"/>
      <c r="FG310" s="323"/>
      <c r="FH310" s="323"/>
      <c r="FI310" s="323"/>
      <c r="FJ310" s="323"/>
      <c r="FK310" s="323"/>
      <c r="FL310" s="323"/>
    </row>
    <row r="311" spans="1:168" x14ac:dyDescent="0.25">
      <c r="A311" s="319"/>
      <c r="B311" s="320"/>
      <c r="C311" s="320"/>
      <c r="D311" s="321"/>
      <c r="E311" s="321"/>
      <c r="F311" s="320"/>
      <c r="G311" s="320"/>
      <c r="H311" s="320"/>
      <c r="I311" s="320"/>
      <c r="J311" s="320"/>
      <c r="K311" s="320"/>
      <c r="L311" s="320"/>
      <c r="M311" s="320"/>
      <c r="N311" s="320"/>
      <c r="O311" s="320"/>
      <c r="P311" s="320"/>
      <c r="Q311" s="320"/>
      <c r="R311" s="320"/>
      <c r="S311" s="320"/>
      <c r="T311" s="320"/>
      <c r="U311" s="320"/>
      <c r="V311" s="320"/>
      <c r="W311" s="320"/>
      <c r="X311" s="320"/>
      <c r="Y311" s="320"/>
      <c r="Z311" s="320"/>
      <c r="AA311" s="320"/>
      <c r="AB311" s="320"/>
      <c r="AC311" s="320"/>
      <c r="AD311" s="320"/>
      <c r="AE311" s="320"/>
      <c r="AF311" s="320"/>
      <c r="AG311" s="320"/>
      <c r="AH311" s="320"/>
      <c r="AI311" s="320"/>
      <c r="AJ311" s="320"/>
      <c r="AK311" s="320"/>
      <c r="AL311" s="320"/>
      <c r="AM311" s="320"/>
      <c r="AN311" s="320"/>
      <c r="AO311" s="320"/>
      <c r="AP311" s="320"/>
      <c r="AQ311" s="320"/>
      <c r="AR311" s="320"/>
      <c r="AS311" s="320"/>
      <c r="AT311" s="320"/>
      <c r="AU311" s="320"/>
      <c r="AV311" s="320"/>
      <c r="AW311" s="320"/>
      <c r="AX311" s="320"/>
      <c r="AY311" s="320"/>
      <c r="AZ311" s="320"/>
      <c r="BA311" s="320"/>
      <c r="BB311" s="320"/>
      <c r="BC311" s="320"/>
      <c r="BD311" s="320"/>
      <c r="BE311" s="320"/>
      <c r="BF311" s="320"/>
      <c r="BG311" s="320"/>
      <c r="BH311" s="320"/>
      <c r="BI311" s="320"/>
      <c r="BJ311" s="320"/>
      <c r="BK311" s="320"/>
      <c r="BL311" s="320"/>
      <c r="BM311" s="320"/>
      <c r="BN311" s="320"/>
      <c r="BO311" s="320"/>
      <c r="BP311" s="320"/>
      <c r="BQ311" s="320"/>
      <c r="BR311" s="320"/>
      <c r="BS311" s="320"/>
      <c r="BT311" s="320"/>
      <c r="BU311" s="320"/>
      <c r="BV311" s="320"/>
      <c r="BW311" s="320"/>
      <c r="BX311" s="320"/>
      <c r="BY311" s="320"/>
      <c r="BZ311" s="320"/>
      <c r="CA311" s="323"/>
      <c r="CB311" s="323"/>
      <c r="CC311" s="323"/>
      <c r="CD311" s="323"/>
      <c r="CE311" s="323"/>
      <c r="CF311" s="323"/>
      <c r="CG311" s="323"/>
      <c r="CH311" s="323"/>
      <c r="CI311" s="323"/>
      <c r="CJ311" s="323"/>
      <c r="CK311" s="323"/>
      <c r="CL311" s="323"/>
      <c r="CM311" s="323"/>
      <c r="CN311" s="323"/>
      <c r="CO311" s="323"/>
      <c r="CP311" s="323"/>
      <c r="CQ311" s="323"/>
      <c r="CR311" s="323"/>
      <c r="CS311" s="323"/>
      <c r="CT311" s="323"/>
      <c r="CU311" s="323"/>
      <c r="CV311" s="323"/>
      <c r="CW311" s="323"/>
      <c r="CX311" s="323"/>
      <c r="CY311" s="323"/>
      <c r="CZ311" s="323"/>
      <c r="DA311" s="323"/>
      <c r="DB311" s="323"/>
      <c r="DC311" s="323"/>
      <c r="DD311" s="323"/>
      <c r="DE311" s="323"/>
      <c r="DF311" s="323"/>
      <c r="DG311" s="323"/>
      <c r="DH311" s="323"/>
      <c r="DI311" s="323"/>
      <c r="DJ311" s="323"/>
      <c r="DK311" s="323"/>
      <c r="DL311" s="323"/>
      <c r="DM311" s="323"/>
      <c r="DN311" s="323"/>
      <c r="DO311" s="323"/>
      <c r="DP311" s="323"/>
      <c r="DQ311" s="323"/>
      <c r="DR311" s="323"/>
      <c r="DS311" s="323"/>
      <c r="DT311" s="323"/>
      <c r="DU311" s="323"/>
      <c r="DV311" s="323"/>
      <c r="DW311" s="323"/>
      <c r="DX311" s="323"/>
      <c r="DY311" s="323"/>
      <c r="DZ311" s="323"/>
      <c r="EA311" s="323"/>
      <c r="EB311" s="323"/>
      <c r="EC311" s="323"/>
      <c r="ED311" s="323"/>
      <c r="EE311" s="323"/>
      <c r="EF311" s="323"/>
      <c r="EG311" s="323"/>
      <c r="EH311" s="323"/>
      <c r="EI311" s="323"/>
      <c r="EJ311" s="323"/>
      <c r="EK311" s="323"/>
      <c r="EL311" s="323"/>
      <c r="EM311" s="323"/>
      <c r="EN311" s="323"/>
      <c r="EO311" s="323"/>
      <c r="EP311" s="323"/>
      <c r="EQ311" s="323"/>
      <c r="ER311" s="323"/>
      <c r="ES311" s="323"/>
      <c r="ET311" s="323"/>
      <c r="EU311" s="323"/>
      <c r="EV311" s="323"/>
      <c r="EW311" s="323"/>
      <c r="EX311" s="323"/>
      <c r="EY311" s="323"/>
      <c r="EZ311" s="323"/>
      <c r="FA311" s="323"/>
      <c r="FB311" s="323"/>
      <c r="FC311" s="323"/>
      <c r="FD311" s="323"/>
      <c r="FE311" s="323"/>
      <c r="FF311" s="323"/>
      <c r="FG311" s="323"/>
      <c r="FH311" s="323"/>
      <c r="FI311" s="323"/>
      <c r="FJ311" s="323"/>
      <c r="FK311" s="323"/>
      <c r="FL311" s="323"/>
    </row>
    <row r="312" spans="1:168" x14ac:dyDescent="0.25">
      <c r="A312" s="319"/>
      <c r="B312" s="320"/>
      <c r="C312" s="320"/>
      <c r="D312" s="321"/>
      <c r="E312" s="321"/>
      <c r="F312" s="320"/>
      <c r="G312" s="320"/>
      <c r="H312" s="320"/>
      <c r="I312" s="320"/>
      <c r="J312" s="320"/>
      <c r="K312" s="320"/>
      <c r="L312" s="320"/>
      <c r="M312" s="320"/>
      <c r="N312" s="320"/>
      <c r="O312" s="320"/>
      <c r="P312" s="320"/>
      <c r="Q312" s="320"/>
      <c r="R312" s="320"/>
      <c r="S312" s="320"/>
      <c r="T312" s="320"/>
      <c r="U312" s="320"/>
      <c r="V312" s="320"/>
      <c r="W312" s="320"/>
      <c r="X312" s="320"/>
      <c r="Y312" s="320"/>
      <c r="Z312" s="320"/>
      <c r="AA312" s="320"/>
      <c r="AB312" s="320"/>
      <c r="AC312" s="320"/>
      <c r="AD312" s="320"/>
      <c r="AE312" s="320"/>
      <c r="AF312" s="320"/>
      <c r="AG312" s="320"/>
      <c r="AH312" s="320"/>
      <c r="AI312" s="320"/>
      <c r="AJ312" s="320"/>
      <c r="AK312" s="320"/>
      <c r="AL312" s="320"/>
      <c r="AM312" s="320"/>
      <c r="AN312" s="320"/>
      <c r="AO312" s="320"/>
      <c r="AP312" s="320"/>
      <c r="AQ312" s="320"/>
      <c r="AR312" s="320"/>
      <c r="AS312" s="320"/>
      <c r="AT312" s="320"/>
      <c r="AU312" s="320"/>
      <c r="AV312" s="320"/>
      <c r="AW312" s="320"/>
      <c r="AX312" s="320"/>
      <c r="AY312" s="320"/>
      <c r="AZ312" s="320"/>
      <c r="BA312" s="320"/>
      <c r="BB312" s="320"/>
      <c r="BC312" s="320"/>
      <c r="BD312" s="320"/>
      <c r="BE312" s="320"/>
      <c r="BF312" s="320"/>
      <c r="BG312" s="320"/>
      <c r="BH312" s="320"/>
      <c r="BI312" s="320"/>
      <c r="BJ312" s="320"/>
      <c r="BK312" s="320"/>
      <c r="BL312" s="320"/>
      <c r="BM312" s="320"/>
      <c r="BN312" s="320"/>
      <c r="BO312" s="320"/>
      <c r="BP312" s="320"/>
      <c r="BQ312" s="320"/>
      <c r="BR312" s="320"/>
      <c r="BS312" s="320"/>
      <c r="BT312" s="320"/>
      <c r="BU312" s="320"/>
      <c r="BV312" s="320"/>
      <c r="BW312" s="320"/>
      <c r="BX312" s="320"/>
      <c r="BY312" s="320"/>
      <c r="BZ312" s="320"/>
      <c r="CA312" s="323"/>
      <c r="CB312" s="323"/>
      <c r="CC312" s="323"/>
      <c r="CD312" s="323"/>
      <c r="CE312" s="323"/>
      <c r="CF312" s="323"/>
      <c r="CG312" s="323"/>
      <c r="CH312" s="323"/>
      <c r="CI312" s="323"/>
      <c r="CJ312" s="323"/>
      <c r="CK312" s="323"/>
      <c r="CL312" s="323"/>
      <c r="CM312" s="323"/>
      <c r="CN312" s="323"/>
      <c r="CO312" s="323"/>
      <c r="CP312" s="323"/>
      <c r="CQ312" s="323"/>
      <c r="CR312" s="323"/>
      <c r="CS312" s="323"/>
      <c r="CT312" s="323"/>
      <c r="CU312" s="323"/>
      <c r="CV312" s="323"/>
      <c r="CW312" s="323"/>
      <c r="CX312" s="323"/>
      <c r="CY312" s="323"/>
      <c r="CZ312" s="323"/>
      <c r="DA312" s="323"/>
      <c r="DB312" s="323"/>
      <c r="DC312" s="323"/>
      <c r="DD312" s="323"/>
      <c r="DE312" s="323"/>
      <c r="DF312" s="323"/>
      <c r="DG312" s="323"/>
      <c r="DH312" s="323"/>
      <c r="DI312" s="323"/>
      <c r="DJ312" s="323"/>
      <c r="DK312" s="323"/>
      <c r="DL312" s="323"/>
      <c r="DM312" s="323"/>
      <c r="DN312" s="323"/>
      <c r="DO312" s="323"/>
      <c r="DP312" s="323"/>
      <c r="DQ312" s="323"/>
      <c r="DR312" s="323"/>
      <c r="DS312" s="323"/>
      <c r="DT312" s="323"/>
      <c r="DU312" s="323"/>
      <c r="DV312" s="323"/>
      <c r="DW312" s="323"/>
      <c r="DX312" s="323"/>
      <c r="DY312" s="323"/>
      <c r="DZ312" s="323"/>
      <c r="EA312" s="323"/>
      <c r="EB312" s="323"/>
      <c r="EC312" s="323"/>
      <c r="ED312" s="323"/>
      <c r="EE312" s="323"/>
      <c r="EF312" s="323"/>
      <c r="EG312" s="323"/>
      <c r="EH312" s="323"/>
      <c r="EI312" s="323"/>
      <c r="EJ312" s="323"/>
      <c r="EK312" s="323"/>
      <c r="EL312" s="323"/>
      <c r="EM312" s="323"/>
      <c r="EN312" s="323"/>
      <c r="EO312" s="323"/>
      <c r="EP312" s="323"/>
      <c r="EQ312" s="323"/>
      <c r="ER312" s="323"/>
      <c r="ES312" s="323"/>
      <c r="ET312" s="323"/>
      <c r="EU312" s="323"/>
      <c r="EV312" s="323"/>
      <c r="EW312" s="323"/>
      <c r="EX312" s="323"/>
      <c r="EY312" s="323"/>
      <c r="EZ312" s="323"/>
      <c r="FA312" s="323"/>
      <c r="FB312" s="323"/>
      <c r="FC312" s="323"/>
      <c r="FD312" s="323"/>
      <c r="FE312" s="323"/>
      <c r="FF312" s="323"/>
      <c r="FG312" s="323"/>
      <c r="FH312" s="323"/>
      <c r="FI312" s="323"/>
      <c r="FJ312" s="323"/>
      <c r="FK312" s="323"/>
      <c r="FL312" s="323"/>
    </row>
    <row r="313" spans="1:168" x14ac:dyDescent="0.25">
      <c r="A313" s="319"/>
      <c r="B313" s="320"/>
      <c r="C313" s="320"/>
      <c r="D313" s="321"/>
      <c r="E313" s="321"/>
      <c r="F313" s="320"/>
      <c r="G313" s="320"/>
      <c r="H313" s="320"/>
      <c r="I313" s="320"/>
      <c r="J313" s="320"/>
      <c r="K313" s="320"/>
      <c r="L313" s="320"/>
      <c r="M313" s="320"/>
      <c r="N313" s="320"/>
      <c r="O313" s="320"/>
      <c r="P313" s="320"/>
      <c r="Q313" s="320"/>
      <c r="R313" s="320"/>
      <c r="S313" s="320"/>
      <c r="T313" s="320"/>
      <c r="U313" s="320"/>
      <c r="V313" s="320"/>
      <c r="W313" s="320"/>
      <c r="X313" s="320"/>
      <c r="Y313" s="320"/>
      <c r="Z313" s="320"/>
      <c r="AA313" s="320"/>
      <c r="AB313" s="320"/>
      <c r="AC313" s="320"/>
      <c r="AD313" s="320"/>
      <c r="AE313" s="320"/>
      <c r="AF313" s="320"/>
      <c r="AG313" s="320"/>
      <c r="AH313" s="320"/>
      <c r="AI313" s="320"/>
      <c r="AJ313" s="320"/>
      <c r="AK313" s="320"/>
      <c r="AL313" s="320"/>
      <c r="AM313" s="320"/>
      <c r="AN313" s="320"/>
      <c r="AO313" s="320"/>
      <c r="AP313" s="320"/>
      <c r="AQ313" s="320"/>
      <c r="AR313" s="320"/>
      <c r="AS313" s="320"/>
      <c r="AT313" s="320"/>
      <c r="AU313" s="320"/>
      <c r="AV313" s="320"/>
      <c r="AW313" s="320"/>
      <c r="AX313" s="320"/>
      <c r="AY313" s="320"/>
      <c r="AZ313" s="320"/>
      <c r="BA313" s="320"/>
      <c r="BB313" s="320"/>
      <c r="BC313" s="320"/>
      <c r="BD313" s="320"/>
      <c r="BE313" s="320"/>
      <c r="BF313" s="320"/>
      <c r="BG313" s="320"/>
      <c r="BH313" s="320"/>
      <c r="BI313" s="320"/>
      <c r="BJ313" s="320"/>
      <c r="BK313" s="320"/>
      <c r="BL313" s="320"/>
      <c r="BM313" s="320"/>
      <c r="BN313" s="320"/>
      <c r="BO313" s="320"/>
      <c r="BP313" s="320"/>
      <c r="BQ313" s="320"/>
      <c r="BR313" s="320"/>
      <c r="BS313" s="320"/>
      <c r="BT313" s="320"/>
      <c r="BU313" s="320"/>
      <c r="BV313" s="320"/>
      <c r="BW313" s="320"/>
      <c r="BX313" s="320"/>
      <c r="BY313" s="320"/>
      <c r="BZ313" s="320"/>
      <c r="CA313" s="323"/>
      <c r="CB313" s="323"/>
      <c r="CC313" s="323"/>
      <c r="CD313" s="323"/>
      <c r="CE313" s="323"/>
      <c r="CF313" s="323"/>
      <c r="CG313" s="323"/>
      <c r="CH313" s="323"/>
      <c r="CI313" s="323"/>
      <c r="CJ313" s="323"/>
      <c r="CK313" s="323"/>
      <c r="CL313" s="323"/>
      <c r="CM313" s="323"/>
      <c r="CN313" s="323"/>
      <c r="CO313" s="323"/>
      <c r="CP313" s="323"/>
      <c r="CQ313" s="323"/>
      <c r="CR313" s="323"/>
      <c r="CS313" s="323"/>
      <c r="CT313" s="323"/>
      <c r="CU313" s="323"/>
      <c r="CV313" s="323"/>
      <c r="CW313" s="323"/>
      <c r="CX313" s="323"/>
      <c r="CY313" s="323"/>
      <c r="CZ313" s="323"/>
      <c r="DA313" s="323"/>
      <c r="DB313" s="323"/>
      <c r="DC313" s="323"/>
      <c r="DD313" s="323"/>
      <c r="DE313" s="323"/>
      <c r="DF313" s="323"/>
      <c r="DG313" s="323"/>
      <c r="DH313" s="323"/>
      <c r="DI313" s="323"/>
      <c r="DJ313" s="323"/>
      <c r="DK313" s="323"/>
      <c r="DL313" s="323"/>
      <c r="DM313" s="323"/>
      <c r="DN313" s="323"/>
      <c r="DO313" s="323"/>
      <c r="DP313" s="323"/>
      <c r="DQ313" s="323"/>
      <c r="DR313" s="323"/>
      <c r="DS313" s="323"/>
      <c r="DT313" s="323"/>
      <c r="DU313" s="323"/>
      <c r="DV313" s="323"/>
      <c r="DW313" s="323"/>
      <c r="DX313" s="323"/>
      <c r="DY313" s="323"/>
      <c r="DZ313" s="323"/>
      <c r="EA313" s="323"/>
      <c r="EB313" s="323"/>
      <c r="EC313" s="323"/>
      <c r="ED313" s="323"/>
      <c r="EE313" s="323"/>
      <c r="EF313" s="323"/>
      <c r="EG313" s="323"/>
      <c r="EH313" s="323"/>
      <c r="EI313" s="323"/>
      <c r="EJ313" s="323"/>
      <c r="EK313" s="323"/>
      <c r="EL313" s="323"/>
      <c r="EM313" s="323"/>
      <c r="EN313" s="323"/>
      <c r="EO313" s="323"/>
      <c r="EP313" s="323"/>
      <c r="EQ313" s="323"/>
      <c r="ER313" s="323"/>
      <c r="ES313" s="323"/>
      <c r="ET313" s="323"/>
      <c r="EU313" s="323"/>
      <c r="EV313" s="323"/>
      <c r="EW313" s="323"/>
      <c r="EX313" s="323"/>
      <c r="EY313" s="323"/>
      <c r="EZ313" s="323"/>
      <c r="FA313" s="323"/>
      <c r="FB313" s="323"/>
      <c r="FC313" s="323"/>
      <c r="FD313" s="323"/>
      <c r="FE313" s="323"/>
      <c r="FF313" s="323"/>
      <c r="FG313" s="323"/>
      <c r="FH313" s="323"/>
      <c r="FI313" s="323"/>
      <c r="FJ313" s="323"/>
      <c r="FK313" s="323"/>
      <c r="FL313" s="323"/>
    </row>
    <row r="314" spans="1:168" x14ac:dyDescent="0.25">
      <c r="A314" s="319"/>
      <c r="B314" s="320"/>
      <c r="C314" s="320"/>
      <c r="D314" s="321"/>
      <c r="E314" s="321"/>
      <c r="F314" s="320"/>
      <c r="G314" s="320"/>
      <c r="H314" s="320"/>
      <c r="I314" s="320"/>
      <c r="J314" s="320"/>
      <c r="K314" s="320"/>
      <c r="L314" s="320"/>
      <c r="M314" s="320"/>
      <c r="N314" s="320"/>
      <c r="O314" s="320"/>
      <c r="P314" s="320"/>
      <c r="Q314" s="320"/>
      <c r="R314" s="320"/>
      <c r="S314" s="320"/>
      <c r="T314" s="320"/>
      <c r="U314" s="320"/>
      <c r="V314" s="320"/>
      <c r="W314" s="320"/>
      <c r="X314" s="320"/>
      <c r="Y314" s="320"/>
      <c r="Z314" s="320"/>
      <c r="AA314" s="320"/>
      <c r="AB314" s="320"/>
      <c r="AC314" s="320"/>
      <c r="AD314" s="320"/>
      <c r="AE314" s="320"/>
      <c r="AF314" s="320"/>
      <c r="AG314" s="320"/>
      <c r="AH314" s="320"/>
      <c r="AI314" s="320"/>
      <c r="AJ314" s="320"/>
      <c r="AK314" s="320"/>
      <c r="AL314" s="320"/>
      <c r="AM314" s="320"/>
      <c r="AN314" s="320"/>
      <c r="AO314" s="320"/>
      <c r="AP314" s="320"/>
      <c r="AQ314" s="320"/>
      <c r="AR314" s="320"/>
      <c r="AS314" s="320"/>
      <c r="AT314" s="320"/>
      <c r="AU314" s="320"/>
      <c r="AV314" s="320"/>
      <c r="AW314" s="320"/>
      <c r="AX314" s="320"/>
      <c r="AY314" s="320"/>
      <c r="AZ314" s="320"/>
      <c r="BA314" s="320"/>
      <c r="BB314" s="320"/>
      <c r="BC314" s="320"/>
      <c r="BD314" s="320"/>
      <c r="BE314" s="320"/>
      <c r="BF314" s="320"/>
      <c r="BG314" s="320"/>
      <c r="BH314" s="320"/>
      <c r="BI314" s="320"/>
      <c r="BJ314" s="320"/>
      <c r="BK314" s="320"/>
      <c r="BL314" s="320"/>
      <c r="BM314" s="320"/>
      <c r="BN314" s="320"/>
      <c r="BO314" s="320"/>
      <c r="BP314" s="320"/>
      <c r="BQ314" s="320"/>
      <c r="BR314" s="320"/>
      <c r="BS314" s="320"/>
      <c r="BT314" s="320"/>
      <c r="BU314" s="320"/>
      <c r="BV314" s="320"/>
      <c r="BW314" s="320"/>
      <c r="BX314" s="320"/>
      <c r="BY314" s="320"/>
      <c r="BZ314" s="320"/>
      <c r="CA314" s="323"/>
      <c r="CB314" s="323"/>
      <c r="CC314" s="323"/>
      <c r="CD314" s="323"/>
      <c r="CE314" s="323"/>
      <c r="CF314" s="323"/>
      <c r="CG314" s="323"/>
      <c r="CH314" s="323"/>
      <c r="CI314" s="323"/>
      <c r="CJ314" s="323"/>
      <c r="CK314" s="323"/>
      <c r="CL314" s="323"/>
      <c r="CM314" s="323"/>
      <c r="CN314" s="323"/>
      <c r="CO314" s="323"/>
      <c r="CP314" s="323"/>
      <c r="CQ314" s="323"/>
      <c r="CR314" s="323"/>
      <c r="CS314" s="323"/>
      <c r="CT314" s="323"/>
      <c r="CU314" s="323"/>
      <c r="CV314" s="323"/>
      <c r="CW314" s="323"/>
      <c r="CX314" s="323"/>
      <c r="CY314" s="323"/>
      <c r="CZ314" s="323"/>
      <c r="DA314" s="323"/>
      <c r="DB314" s="323"/>
      <c r="DC314" s="323"/>
      <c r="DD314" s="323"/>
      <c r="DE314" s="323"/>
      <c r="DF314" s="323"/>
      <c r="DG314" s="323"/>
      <c r="DH314" s="323"/>
      <c r="DI314" s="323"/>
      <c r="DJ314" s="323"/>
      <c r="DK314" s="323"/>
      <c r="DL314" s="323"/>
      <c r="DM314" s="323"/>
      <c r="DN314" s="323"/>
      <c r="DO314" s="323"/>
      <c r="DP314" s="323"/>
      <c r="DQ314" s="323"/>
      <c r="DR314" s="323"/>
      <c r="DS314" s="323"/>
      <c r="DT314" s="323"/>
      <c r="DU314" s="323"/>
      <c r="DV314" s="323"/>
      <c r="DW314" s="323"/>
      <c r="DX314" s="323"/>
      <c r="DY314" s="323"/>
      <c r="DZ314" s="323"/>
      <c r="EA314" s="323"/>
      <c r="EB314" s="323"/>
      <c r="EC314" s="323"/>
      <c r="ED314" s="323"/>
      <c r="EE314" s="323"/>
      <c r="EF314" s="323"/>
      <c r="EG314" s="323"/>
      <c r="EH314" s="323"/>
      <c r="EI314" s="323"/>
      <c r="EJ314" s="323"/>
      <c r="EK314" s="323"/>
      <c r="EL314" s="323"/>
      <c r="EM314" s="323"/>
      <c r="EN314" s="323"/>
      <c r="EO314" s="323"/>
      <c r="EP314" s="323"/>
      <c r="EQ314" s="323"/>
      <c r="ER314" s="323"/>
      <c r="ES314" s="323"/>
      <c r="ET314" s="323"/>
      <c r="EU314" s="323"/>
      <c r="EV314" s="323"/>
      <c r="EW314" s="323"/>
      <c r="EX314" s="323"/>
      <c r="EY314" s="323"/>
      <c r="EZ314" s="323"/>
      <c r="FA314" s="323"/>
      <c r="FB314" s="323"/>
      <c r="FC314" s="323"/>
      <c r="FD314" s="323"/>
      <c r="FE314" s="323"/>
      <c r="FF314" s="323"/>
      <c r="FG314" s="323"/>
      <c r="FH314" s="323"/>
      <c r="FI314" s="323"/>
      <c r="FJ314" s="323"/>
      <c r="FK314" s="323"/>
      <c r="FL314" s="323"/>
    </row>
    <row r="315" spans="1:168" x14ac:dyDescent="0.25">
      <c r="A315" s="319"/>
      <c r="B315" s="320"/>
      <c r="C315" s="320"/>
      <c r="D315" s="321"/>
      <c r="E315" s="321"/>
      <c r="F315" s="320"/>
      <c r="G315" s="320"/>
      <c r="H315" s="320"/>
      <c r="I315" s="320"/>
      <c r="J315" s="320"/>
      <c r="K315" s="320"/>
      <c r="L315" s="320"/>
      <c r="M315" s="320"/>
      <c r="N315" s="320"/>
      <c r="O315" s="320"/>
      <c r="P315" s="320"/>
      <c r="Q315" s="320"/>
      <c r="R315" s="320"/>
      <c r="S315" s="320"/>
      <c r="T315" s="320"/>
      <c r="U315" s="320"/>
      <c r="V315" s="320"/>
      <c r="W315" s="320"/>
      <c r="X315" s="320"/>
      <c r="Y315" s="320"/>
      <c r="Z315" s="320"/>
      <c r="AA315" s="320"/>
      <c r="AB315" s="320"/>
      <c r="AC315" s="320"/>
      <c r="AD315" s="320"/>
      <c r="AE315" s="320"/>
      <c r="AF315" s="320"/>
      <c r="AG315" s="320"/>
      <c r="AH315" s="320"/>
      <c r="AI315" s="320"/>
      <c r="AJ315" s="320"/>
      <c r="AK315" s="320"/>
      <c r="AL315" s="320"/>
      <c r="AM315" s="320"/>
      <c r="AN315" s="320"/>
      <c r="AO315" s="320"/>
      <c r="AP315" s="320"/>
      <c r="AQ315" s="320"/>
      <c r="AR315" s="320"/>
      <c r="AS315" s="320"/>
      <c r="AT315" s="320"/>
      <c r="AU315" s="320"/>
      <c r="AV315" s="320"/>
      <c r="AW315" s="320"/>
      <c r="AX315" s="320"/>
      <c r="AY315" s="320"/>
      <c r="AZ315" s="320"/>
      <c r="BA315" s="320"/>
      <c r="BB315" s="320"/>
      <c r="BC315" s="320"/>
      <c r="BD315" s="320"/>
      <c r="BE315" s="320"/>
      <c r="BF315" s="320"/>
      <c r="BG315" s="320"/>
      <c r="BH315" s="320"/>
      <c r="BI315" s="320"/>
      <c r="BJ315" s="320"/>
      <c r="BK315" s="320"/>
      <c r="BL315" s="320"/>
      <c r="BM315" s="320"/>
      <c r="BN315" s="320"/>
      <c r="BO315" s="320"/>
      <c r="BP315" s="320"/>
      <c r="BQ315" s="320"/>
      <c r="BR315" s="320"/>
      <c r="BS315" s="320"/>
      <c r="BT315" s="320"/>
      <c r="BU315" s="320"/>
      <c r="BV315" s="320"/>
      <c r="BW315" s="320"/>
      <c r="BX315" s="320"/>
      <c r="BY315" s="320"/>
      <c r="BZ315" s="320"/>
      <c r="CA315" s="323"/>
      <c r="CB315" s="323"/>
      <c r="CC315" s="323"/>
      <c r="CD315" s="323"/>
      <c r="CE315" s="323"/>
      <c r="CF315" s="323"/>
      <c r="CG315" s="323"/>
      <c r="CH315" s="323"/>
      <c r="CI315" s="323"/>
      <c r="CJ315" s="323"/>
      <c r="CK315" s="323"/>
      <c r="CL315" s="323"/>
      <c r="CM315" s="323"/>
      <c r="CN315" s="323"/>
      <c r="CO315" s="323"/>
      <c r="CP315" s="323"/>
      <c r="CQ315" s="323"/>
      <c r="CR315" s="323"/>
      <c r="CS315" s="323"/>
      <c r="CT315" s="323"/>
      <c r="CU315" s="323"/>
      <c r="CV315" s="323"/>
      <c r="CW315" s="323"/>
      <c r="CX315" s="323"/>
      <c r="CY315" s="323"/>
      <c r="CZ315" s="323"/>
      <c r="DA315" s="323"/>
      <c r="DB315" s="323"/>
      <c r="DC315" s="323"/>
      <c r="DD315" s="323"/>
      <c r="DE315" s="323"/>
      <c r="DF315" s="323"/>
      <c r="DG315" s="323"/>
      <c r="DH315" s="323"/>
      <c r="DI315" s="323"/>
      <c r="DJ315" s="323"/>
      <c r="DK315" s="323"/>
      <c r="DL315" s="323"/>
      <c r="DM315" s="323"/>
      <c r="DN315" s="323"/>
      <c r="DO315" s="323"/>
      <c r="DP315" s="323"/>
      <c r="DQ315" s="323"/>
      <c r="DR315" s="323"/>
      <c r="DS315" s="323"/>
      <c r="DT315" s="323"/>
      <c r="DU315" s="323"/>
      <c r="DV315" s="323"/>
      <c r="DW315" s="323"/>
      <c r="DX315" s="323"/>
      <c r="DY315" s="323"/>
      <c r="DZ315" s="323"/>
      <c r="EA315" s="323"/>
      <c r="EB315" s="323"/>
      <c r="EC315" s="323"/>
      <c r="ED315" s="323"/>
      <c r="EE315" s="323"/>
      <c r="EF315" s="323"/>
      <c r="EG315" s="323"/>
      <c r="EH315" s="323"/>
      <c r="EI315" s="323"/>
      <c r="EJ315" s="323"/>
      <c r="EK315" s="323"/>
      <c r="EL315" s="323"/>
      <c r="EM315" s="323"/>
      <c r="EN315" s="323"/>
      <c r="EO315" s="323"/>
      <c r="EP315" s="323"/>
      <c r="EQ315" s="323"/>
      <c r="ER315" s="323"/>
      <c r="ES315" s="323"/>
      <c r="ET315" s="323"/>
      <c r="EU315" s="323"/>
      <c r="EV315" s="323"/>
      <c r="EW315" s="323"/>
      <c r="EX315" s="323"/>
      <c r="EY315" s="323"/>
      <c r="EZ315" s="323"/>
      <c r="FA315" s="323"/>
      <c r="FB315" s="323"/>
      <c r="FC315" s="323"/>
      <c r="FD315" s="323"/>
      <c r="FE315" s="323"/>
      <c r="FF315" s="323"/>
      <c r="FG315" s="323"/>
      <c r="FH315" s="323"/>
      <c r="FI315" s="323"/>
      <c r="FJ315" s="323"/>
      <c r="FK315" s="323"/>
      <c r="FL315" s="323"/>
    </row>
    <row r="316" spans="1:168" x14ac:dyDescent="0.25">
      <c r="A316" s="319"/>
      <c r="B316" s="320"/>
      <c r="C316" s="320"/>
      <c r="D316" s="321"/>
      <c r="E316" s="321"/>
      <c r="F316" s="320"/>
      <c r="G316" s="320"/>
      <c r="H316" s="320"/>
      <c r="I316" s="320"/>
      <c r="J316" s="320"/>
      <c r="K316" s="320"/>
      <c r="L316" s="320"/>
      <c r="M316" s="320"/>
      <c r="N316" s="320"/>
      <c r="O316" s="320"/>
      <c r="P316" s="320"/>
      <c r="Q316" s="320"/>
      <c r="R316" s="320"/>
      <c r="S316" s="320"/>
      <c r="T316" s="320"/>
      <c r="U316" s="320"/>
      <c r="V316" s="320"/>
      <c r="W316" s="320"/>
      <c r="X316" s="320"/>
      <c r="Y316" s="320"/>
      <c r="Z316" s="320"/>
      <c r="AA316" s="320"/>
      <c r="AB316" s="320"/>
      <c r="AC316" s="320"/>
      <c r="AD316" s="320"/>
      <c r="AE316" s="320"/>
      <c r="AF316" s="320"/>
      <c r="AG316" s="320"/>
      <c r="AH316" s="320"/>
      <c r="AI316" s="320"/>
      <c r="AJ316" s="320"/>
      <c r="AK316" s="320"/>
      <c r="AL316" s="320"/>
      <c r="AM316" s="320"/>
      <c r="AN316" s="320"/>
      <c r="AO316" s="320"/>
      <c r="AP316" s="320"/>
      <c r="AQ316" s="320"/>
      <c r="AR316" s="320"/>
      <c r="AS316" s="320"/>
      <c r="AT316" s="320"/>
      <c r="AU316" s="320"/>
      <c r="AV316" s="320"/>
      <c r="AW316" s="320"/>
      <c r="AX316" s="320"/>
      <c r="AY316" s="320"/>
      <c r="AZ316" s="320"/>
      <c r="BA316" s="320"/>
      <c r="BB316" s="320"/>
      <c r="BC316" s="320"/>
      <c r="BD316" s="320"/>
      <c r="BE316" s="320"/>
      <c r="BF316" s="320"/>
      <c r="BG316" s="320"/>
      <c r="BH316" s="320"/>
      <c r="BI316" s="320"/>
      <c r="BJ316" s="320"/>
      <c r="BK316" s="320"/>
      <c r="BL316" s="320"/>
      <c r="BM316" s="320"/>
      <c r="BN316" s="320"/>
      <c r="BO316" s="320"/>
      <c r="BP316" s="320"/>
      <c r="BQ316" s="320"/>
      <c r="BR316" s="320"/>
      <c r="BS316" s="320"/>
      <c r="BT316" s="320"/>
      <c r="BU316" s="320"/>
      <c r="BV316" s="320"/>
      <c r="BW316" s="320"/>
      <c r="BX316" s="320"/>
      <c r="BY316" s="320"/>
      <c r="BZ316" s="320"/>
      <c r="CA316" s="323"/>
      <c r="CB316" s="323"/>
      <c r="CC316" s="323"/>
      <c r="CD316" s="323"/>
      <c r="CE316" s="323"/>
      <c r="CF316" s="323"/>
      <c r="CG316" s="323"/>
      <c r="CH316" s="323"/>
      <c r="CI316" s="323"/>
      <c r="CJ316" s="323"/>
      <c r="CK316" s="323"/>
      <c r="CL316" s="323"/>
      <c r="CM316" s="323"/>
      <c r="CN316" s="323"/>
      <c r="CO316" s="323"/>
      <c r="CP316" s="323"/>
      <c r="CQ316" s="323"/>
      <c r="CR316" s="323"/>
      <c r="CS316" s="323"/>
      <c r="CT316" s="323"/>
      <c r="CU316" s="323"/>
      <c r="CV316" s="323"/>
      <c r="CW316" s="323"/>
      <c r="CX316" s="323"/>
      <c r="CY316" s="323"/>
      <c r="CZ316" s="323"/>
      <c r="DA316" s="323"/>
      <c r="DB316" s="323"/>
      <c r="DC316" s="323"/>
      <c r="DD316" s="323"/>
      <c r="DE316" s="323"/>
      <c r="DF316" s="323"/>
      <c r="DG316" s="323"/>
      <c r="DH316" s="323"/>
      <c r="DI316" s="323"/>
      <c r="DJ316" s="323"/>
      <c r="DK316" s="323"/>
      <c r="DL316" s="323"/>
      <c r="DM316" s="323"/>
      <c r="DN316" s="323"/>
      <c r="DO316" s="323"/>
      <c r="DP316" s="323"/>
      <c r="DQ316" s="323"/>
      <c r="DR316" s="323"/>
      <c r="DS316" s="323"/>
      <c r="DT316" s="323"/>
      <c r="DU316" s="323"/>
      <c r="DV316" s="323"/>
      <c r="DW316" s="323"/>
      <c r="DX316" s="323"/>
      <c r="DY316" s="323"/>
      <c r="DZ316" s="323"/>
      <c r="EA316" s="323"/>
      <c r="EB316" s="323"/>
      <c r="EC316" s="323"/>
      <c r="ED316" s="323"/>
      <c r="EE316" s="323"/>
      <c r="EF316" s="323"/>
      <c r="EG316" s="323"/>
      <c r="EH316" s="323"/>
      <c r="EI316" s="323"/>
      <c r="EJ316" s="323"/>
      <c r="EK316" s="323"/>
      <c r="EL316" s="323"/>
      <c r="EM316" s="323"/>
      <c r="EN316" s="323"/>
      <c r="EO316" s="323"/>
      <c r="EP316" s="323"/>
      <c r="EQ316" s="323"/>
      <c r="ER316" s="323"/>
      <c r="ES316" s="323"/>
      <c r="ET316" s="323"/>
      <c r="EU316" s="323"/>
      <c r="EV316" s="323"/>
      <c r="EW316" s="323"/>
      <c r="EX316" s="323"/>
      <c r="EY316" s="323"/>
      <c r="EZ316" s="323"/>
      <c r="FA316" s="323"/>
      <c r="FB316" s="323"/>
      <c r="FC316" s="323"/>
      <c r="FD316" s="323"/>
      <c r="FE316" s="323"/>
      <c r="FF316" s="323"/>
      <c r="FG316" s="323"/>
      <c r="FH316" s="323"/>
      <c r="FI316" s="323"/>
      <c r="FJ316" s="323"/>
      <c r="FK316" s="323"/>
      <c r="FL316" s="323"/>
    </row>
    <row r="317" spans="1:168" x14ac:dyDescent="0.25">
      <c r="A317" s="319"/>
      <c r="B317" s="320"/>
      <c r="C317" s="320"/>
      <c r="D317" s="321"/>
      <c r="E317" s="321"/>
      <c r="F317" s="320"/>
      <c r="G317" s="320"/>
      <c r="H317" s="320"/>
      <c r="I317" s="320"/>
      <c r="J317" s="320"/>
      <c r="K317" s="320"/>
      <c r="L317" s="320"/>
      <c r="M317" s="320"/>
      <c r="N317" s="320"/>
      <c r="O317" s="320"/>
      <c r="P317" s="320"/>
      <c r="Q317" s="320"/>
      <c r="R317" s="320"/>
      <c r="S317" s="320"/>
      <c r="T317" s="320"/>
      <c r="U317" s="320"/>
      <c r="V317" s="320"/>
      <c r="W317" s="320"/>
      <c r="X317" s="320"/>
      <c r="Y317" s="320"/>
      <c r="Z317" s="320"/>
      <c r="AA317" s="320"/>
      <c r="AB317" s="320"/>
      <c r="AC317" s="320"/>
      <c r="AD317" s="320"/>
      <c r="AE317" s="320"/>
      <c r="AF317" s="320"/>
      <c r="AG317" s="320"/>
      <c r="AH317" s="320"/>
      <c r="AI317" s="320"/>
      <c r="AJ317" s="320"/>
      <c r="AK317" s="320"/>
      <c r="AL317" s="320"/>
      <c r="AM317" s="320"/>
      <c r="AN317" s="320"/>
      <c r="AO317" s="320"/>
      <c r="AP317" s="320"/>
      <c r="AQ317" s="320"/>
      <c r="AR317" s="320"/>
      <c r="AS317" s="320"/>
      <c r="AT317" s="320"/>
      <c r="AU317" s="320"/>
      <c r="AV317" s="320"/>
      <c r="AW317" s="320"/>
      <c r="AX317" s="320"/>
      <c r="AY317" s="320"/>
      <c r="AZ317" s="320"/>
      <c r="BA317" s="320"/>
      <c r="BB317" s="320"/>
      <c r="BC317" s="320"/>
      <c r="BD317" s="320"/>
      <c r="BE317" s="320"/>
      <c r="BF317" s="320"/>
      <c r="BG317" s="320"/>
      <c r="BH317" s="320"/>
      <c r="BI317" s="320"/>
      <c r="BJ317" s="320"/>
      <c r="BK317" s="320"/>
      <c r="BL317" s="320"/>
      <c r="BM317" s="320"/>
      <c r="BN317" s="320"/>
      <c r="BO317" s="320"/>
      <c r="BP317" s="320"/>
      <c r="BQ317" s="320"/>
      <c r="BR317" s="320"/>
      <c r="BS317" s="320"/>
      <c r="BT317" s="320"/>
      <c r="BU317" s="320"/>
      <c r="BV317" s="320"/>
      <c r="BW317" s="320"/>
      <c r="BX317" s="320"/>
      <c r="BY317" s="320"/>
      <c r="BZ317" s="320"/>
      <c r="CA317" s="323"/>
      <c r="CB317" s="323"/>
      <c r="CC317" s="323"/>
      <c r="CD317" s="323"/>
      <c r="CE317" s="323"/>
      <c r="CF317" s="323"/>
      <c r="CG317" s="323"/>
      <c r="CH317" s="323"/>
      <c r="CI317" s="323"/>
      <c r="CJ317" s="323"/>
      <c r="CK317" s="323"/>
      <c r="CL317" s="323"/>
      <c r="CM317" s="323"/>
      <c r="CN317" s="323"/>
      <c r="CO317" s="323"/>
      <c r="CP317" s="323"/>
      <c r="CQ317" s="323"/>
      <c r="CR317" s="323"/>
      <c r="CS317" s="323"/>
      <c r="CT317" s="323"/>
      <c r="CU317" s="323"/>
      <c r="CV317" s="323"/>
      <c r="CW317" s="323"/>
      <c r="CX317" s="323"/>
      <c r="CY317" s="323"/>
      <c r="CZ317" s="323"/>
      <c r="DA317" s="323"/>
      <c r="DB317" s="323"/>
      <c r="DC317" s="323"/>
      <c r="DD317" s="323"/>
      <c r="DE317" s="323"/>
      <c r="DF317" s="323"/>
      <c r="DG317" s="323"/>
      <c r="DH317" s="323"/>
      <c r="DI317" s="323"/>
      <c r="DJ317" s="323"/>
      <c r="DK317" s="323"/>
      <c r="DL317" s="323"/>
      <c r="DM317" s="323"/>
      <c r="DN317" s="323"/>
      <c r="DO317" s="323"/>
      <c r="DP317" s="323"/>
      <c r="DQ317" s="323"/>
      <c r="DR317" s="323"/>
      <c r="DS317" s="323"/>
      <c r="DT317" s="323"/>
      <c r="DU317" s="323"/>
      <c r="DV317" s="323"/>
      <c r="DW317" s="323"/>
      <c r="DX317" s="323"/>
      <c r="DY317" s="323"/>
      <c r="DZ317" s="323"/>
      <c r="EA317" s="323"/>
      <c r="EB317" s="323"/>
      <c r="EC317" s="323"/>
      <c r="ED317" s="323"/>
      <c r="EE317" s="323"/>
      <c r="EF317" s="323"/>
      <c r="EG317" s="323"/>
      <c r="EH317" s="323"/>
      <c r="EI317" s="323"/>
      <c r="EJ317" s="323"/>
      <c r="EK317" s="323"/>
      <c r="EL317" s="323"/>
      <c r="EM317" s="323"/>
      <c r="EN317" s="323"/>
      <c r="EO317" s="323"/>
      <c r="EP317" s="323"/>
      <c r="EQ317" s="323"/>
      <c r="ER317" s="323"/>
      <c r="ES317" s="323"/>
      <c r="ET317" s="323"/>
      <c r="EU317" s="323"/>
      <c r="EV317" s="323"/>
      <c r="EW317" s="323"/>
      <c r="EX317" s="323"/>
      <c r="EY317" s="323"/>
      <c r="EZ317" s="323"/>
      <c r="FA317" s="323"/>
      <c r="FB317" s="323"/>
      <c r="FC317" s="323"/>
      <c r="FD317" s="323"/>
      <c r="FE317" s="323"/>
      <c r="FF317" s="323"/>
      <c r="FG317" s="323"/>
      <c r="FH317" s="323"/>
      <c r="FI317" s="323"/>
      <c r="FJ317" s="323"/>
      <c r="FK317" s="323"/>
      <c r="FL317" s="323"/>
    </row>
    <row r="318" spans="1:168" x14ac:dyDescent="0.25">
      <c r="A318" s="319"/>
      <c r="B318" s="320"/>
      <c r="C318" s="320"/>
      <c r="D318" s="321"/>
      <c r="E318" s="321"/>
      <c r="F318" s="320"/>
      <c r="G318" s="320"/>
      <c r="H318" s="320"/>
      <c r="I318" s="320"/>
      <c r="J318" s="320"/>
      <c r="K318" s="320"/>
      <c r="L318" s="320"/>
      <c r="M318" s="320"/>
      <c r="N318" s="320"/>
      <c r="O318" s="320"/>
      <c r="P318" s="320"/>
      <c r="Q318" s="320"/>
      <c r="R318" s="320"/>
      <c r="S318" s="320"/>
      <c r="T318" s="320"/>
      <c r="U318" s="320"/>
      <c r="V318" s="320"/>
      <c r="W318" s="320"/>
      <c r="X318" s="320"/>
      <c r="Y318" s="320"/>
      <c r="Z318" s="320"/>
      <c r="AA318" s="320"/>
      <c r="AB318" s="320"/>
      <c r="AC318" s="320"/>
      <c r="AD318" s="320"/>
      <c r="AE318" s="320"/>
      <c r="AF318" s="320"/>
      <c r="AG318" s="320"/>
      <c r="AH318" s="320"/>
      <c r="AI318" s="320"/>
      <c r="AJ318" s="320"/>
      <c r="AK318" s="320"/>
      <c r="AL318" s="320"/>
      <c r="AM318" s="320"/>
      <c r="AN318" s="320"/>
      <c r="AO318" s="320"/>
      <c r="AP318" s="320"/>
      <c r="AQ318" s="320"/>
      <c r="AR318" s="320"/>
      <c r="AS318" s="320"/>
      <c r="AT318" s="320"/>
      <c r="AU318" s="320"/>
      <c r="AV318" s="320"/>
      <c r="AW318" s="320"/>
      <c r="AX318" s="320"/>
      <c r="AY318" s="320"/>
      <c r="AZ318" s="320"/>
      <c r="BA318" s="320"/>
      <c r="BB318" s="320"/>
      <c r="BC318" s="320"/>
      <c r="BD318" s="320"/>
      <c r="BE318" s="320"/>
      <c r="BF318" s="320"/>
      <c r="BG318" s="320"/>
      <c r="BH318" s="320"/>
      <c r="BI318" s="320"/>
      <c r="BJ318" s="320"/>
      <c r="BK318" s="320"/>
      <c r="BL318" s="320"/>
      <c r="BM318" s="320"/>
      <c r="BN318" s="320"/>
      <c r="BO318" s="320"/>
      <c r="BP318" s="320"/>
      <c r="BQ318" s="320"/>
      <c r="BR318" s="320"/>
      <c r="BS318" s="320"/>
      <c r="BT318" s="320"/>
      <c r="BU318" s="320"/>
      <c r="BV318" s="320"/>
      <c r="BW318" s="320"/>
      <c r="BX318" s="320"/>
      <c r="BY318" s="320"/>
      <c r="BZ318" s="320"/>
      <c r="CA318" s="323"/>
      <c r="CB318" s="323"/>
      <c r="CC318" s="323"/>
      <c r="CD318" s="323"/>
      <c r="CE318" s="323"/>
      <c r="CF318" s="323"/>
      <c r="CG318" s="323"/>
      <c r="CH318" s="323"/>
      <c r="CI318" s="323"/>
      <c r="CJ318" s="323"/>
      <c r="CK318" s="323"/>
      <c r="CL318" s="323"/>
      <c r="CM318" s="323"/>
      <c r="CN318" s="323"/>
      <c r="CO318" s="323"/>
      <c r="CP318" s="323"/>
      <c r="CQ318" s="323"/>
      <c r="CR318" s="323"/>
      <c r="CS318" s="323"/>
      <c r="CT318" s="323"/>
      <c r="CU318" s="323"/>
      <c r="CV318" s="323"/>
      <c r="CW318" s="323"/>
      <c r="CX318" s="323"/>
      <c r="CY318" s="323"/>
      <c r="CZ318" s="323"/>
      <c r="DA318" s="323"/>
      <c r="DB318" s="323"/>
      <c r="DC318" s="323"/>
      <c r="DD318" s="323"/>
      <c r="DE318" s="323"/>
      <c r="DF318" s="323"/>
      <c r="DG318" s="323"/>
      <c r="DH318" s="323"/>
      <c r="DI318" s="323"/>
      <c r="DJ318" s="323"/>
      <c r="DK318" s="323"/>
      <c r="DL318" s="323"/>
      <c r="DM318" s="323"/>
      <c r="DN318" s="323"/>
      <c r="DO318" s="323"/>
      <c r="DP318" s="323"/>
      <c r="DQ318" s="323"/>
      <c r="DR318" s="323"/>
      <c r="DS318" s="323"/>
      <c r="DT318" s="323"/>
      <c r="DU318" s="323"/>
      <c r="DV318" s="323"/>
      <c r="DW318" s="323"/>
      <c r="DX318" s="323"/>
      <c r="DY318" s="323"/>
      <c r="DZ318" s="323"/>
      <c r="EA318" s="323"/>
      <c r="EB318" s="323"/>
      <c r="EC318" s="323"/>
      <c r="ED318" s="323"/>
      <c r="EE318" s="323"/>
      <c r="EF318" s="323"/>
      <c r="EG318" s="323"/>
      <c r="EH318" s="323"/>
      <c r="EI318" s="323"/>
      <c r="EJ318" s="323"/>
      <c r="EK318" s="323"/>
      <c r="EL318" s="323"/>
      <c r="EM318" s="323"/>
      <c r="EN318" s="323"/>
      <c r="EO318" s="323"/>
      <c r="EP318" s="323"/>
      <c r="EQ318" s="323"/>
      <c r="ER318" s="323"/>
      <c r="ES318" s="323"/>
      <c r="ET318" s="323"/>
      <c r="EU318" s="323"/>
      <c r="EV318" s="323"/>
      <c r="EW318" s="323"/>
      <c r="EX318" s="323"/>
      <c r="EY318" s="323"/>
      <c r="EZ318" s="323"/>
      <c r="FA318" s="323"/>
      <c r="FB318" s="323"/>
      <c r="FC318" s="323"/>
      <c r="FD318" s="323"/>
      <c r="FE318" s="323"/>
      <c r="FF318" s="323"/>
      <c r="FG318" s="323"/>
      <c r="FH318" s="323"/>
      <c r="FI318" s="323"/>
      <c r="FJ318" s="323"/>
      <c r="FK318" s="323"/>
      <c r="FL318" s="323"/>
    </row>
    <row r="319" spans="1:168" x14ac:dyDescent="0.25">
      <c r="A319" s="319"/>
      <c r="B319" s="320"/>
      <c r="C319" s="320"/>
      <c r="D319" s="321"/>
      <c r="E319" s="321"/>
      <c r="F319" s="320"/>
      <c r="G319" s="320"/>
      <c r="H319" s="320"/>
      <c r="I319" s="320"/>
      <c r="J319" s="320"/>
      <c r="K319" s="320"/>
      <c r="L319" s="320"/>
      <c r="M319" s="320"/>
      <c r="N319" s="320"/>
      <c r="O319" s="320"/>
      <c r="P319" s="320"/>
      <c r="Q319" s="320"/>
      <c r="R319" s="320"/>
      <c r="S319" s="320"/>
      <c r="T319" s="320"/>
      <c r="U319" s="320"/>
      <c r="V319" s="320"/>
      <c r="W319" s="320"/>
      <c r="X319" s="320"/>
      <c r="Y319" s="320"/>
      <c r="Z319" s="320"/>
      <c r="AA319" s="320"/>
      <c r="AB319" s="320"/>
      <c r="AC319" s="320"/>
      <c r="AD319" s="320"/>
      <c r="AE319" s="320"/>
      <c r="AF319" s="320"/>
      <c r="AG319" s="320"/>
      <c r="AH319" s="320"/>
      <c r="AI319" s="320"/>
      <c r="AJ319" s="320"/>
      <c r="AK319" s="320"/>
      <c r="AL319" s="320"/>
      <c r="AM319" s="320"/>
      <c r="AN319" s="320"/>
      <c r="AO319" s="320"/>
      <c r="AP319" s="320"/>
      <c r="AQ319" s="320"/>
      <c r="AR319" s="320"/>
      <c r="AS319" s="320"/>
      <c r="AT319" s="320"/>
      <c r="AU319" s="320"/>
      <c r="AV319" s="320"/>
      <c r="AW319" s="320"/>
      <c r="AX319" s="320"/>
      <c r="AY319" s="320"/>
      <c r="AZ319" s="320"/>
      <c r="BA319" s="320"/>
      <c r="BB319" s="320"/>
      <c r="BC319" s="320"/>
      <c r="BD319" s="320"/>
      <c r="BE319" s="320"/>
      <c r="BF319" s="320"/>
      <c r="BG319" s="320"/>
      <c r="BH319" s="320"/>
      <c r="BI319" s="320"/>
      <c r="BJ319" s="320"/>
      <c r="BK319" s="320"/>
      <c r="BL319" s="320"/>
      <c r="BM319" s="320"/>
      <c r="BN319" s="320"/>
      <c r="BO319" s="320"/>
      <c r="BP319" s="320"/>
      <c r="BQ319" s="320"/>
      <c r="BR319" s="320"/>
      <c r="BS319" s="320"/>
      <c r="BT319" s="320"/>
      <c r="BU319" s="320"/>
      <c r="BV319" s="320"/>
      <c r="BW319" s="320"/>
      <c r="BX319" s="320"/>
      <c r="BY319" s="320"/>
      <c r="BZ319" s="320"/>
      <c r="CA319" s="323"/>
      <c r="CB319" s="323"/>
      <c r="CC319" s="323"/>
      <c r="CD319" s="323"/>
      <c r="CE319" s="323"/>
      <c r="CF319" s="323"/>
      <c r="CG319" s="323"/>
      <c r="CH319" s="323"/>
      <c r="CI319" s="323"/>
      <c r="CJ319" s="323"/>
      <c r="CK319" s="323"/>
      <c r="CL319" s="323"/>
      <c r="CM319" s="323"/>
      <c r="CN319" s="323"/>
      <c r="CO319" s="323"/>
      <c r="CP319" s="323"/>
      <c r="CQ319" s="323"/>
      <c r="CR319" s="323"/>
      <c r="CS319" s="323"/>
      <c r="CT319" s="323"/>
      <c r="CU319" s="323"/>
      <c r="CV319" s="323"/>
      <c r="CW319" s="323"/>
      <c r="CX319" s="323"/>
      <c r="CY319" s="323"/>
      <c r="CZ319" s="323"/>
      <c r="DA319" s="323"/>
      <c r="DB319" s="323"/>
      <c r="DC319" s="323"/>
      <c r="DD319" s="323"/>
      <c r="DE319" s="323"/>
      <c r="DF319" s="323"/>
      <c r="DG319" s="323"/>
      <c r="DH319" s="323"/>
      <c r="DI319" s="323"/>
      <c r="DJ319" s="323"/>
      <c r="DK319" s="323"/>
      <c r="DL319" s="323"/>
      <c r="DM319" s="323"/>
      <c r="DN319" s="323"/>
      <c r="DO319" s="323"/>
      <c r="DP319" s="323"/>
      <c r="DQ319" s="323"/>
      <c r="DR319" s="323"/>
      <c r="DS319" s="323"/>
      <c r="DT319" s="323"/>
      <c r="DU319" s="323"/>
      <c r="DV319" s="323"/>
      <c r="DW319" s="323"/>
      <c r="DX319" s="323"/>
      <c r="DY319" s="323"/>
      <c r="DZ319" s="323"/>
      <c r="EA319" s="323"/>
      <c r="EB319" s="323"/>
      <c r="EC319" s="323"/>
      <c r="ED319" s="323"/>
      <c r="EE319" s="323"/>
      <c r="EF319" s="323"/>
      <c r="EG319" s="323"/>
      <c r="EH319" s="323"/>
      <c r="EI319" s="323"/>
      <c r="EJ319" s="323"/>
      <c r="EK319" s="323"/>
      <c r="EL319" s="323"/>
      <c r="EM319" s="323"/>
      <c r="EN319" s="323"/>
      <c r="EO319" s="323"/>
      <c r="EP319" s="323"/>
      <c r="EQ319" s="323"/>
      <c r="ER319" s="323"/>
      <c r="ES319" s="323"/>
      <c r="ET319" s="323"/>
      <c r="EU319" s="323"/>
      <c r="EV319" s="323"/>
      <c r="EW319" s="323"/>
      <c r="EX319" s="323"/>
      <c r="EY319" s="323"/>
      <c r="EZ319" s="323"/>
      <c r="FA319" s="323"/>
      <c r="FB319" s="323"/>
      <c r="FC319" s="323"/>
      <c r="FD319" s="323"/>
      <c r="FE319" s="323"/>
      <c r="FF319" s="323"/>
      <c r="FG319" s="323"/>
      <c r="FH319" s="323"/>
      <c r="FI319" s="323"/>
      <c r="FJ319" s="323"/>
      <c r="FK319" s="323"/>
      <c r="FL319" s="323"/>
    </row>
    <row r="320" spans="1:168" x14ac:dyDescent="0.25">
      <c r="A320" s="319"/>
      <c r="B320" s="320"/>
      <c r="C320" s="320"/>
      <c r="D320" s="321"/>
      <c r="E320" s="321"/>
      <c r="F320" s="320"/>
      <c r="G320" s="320"/>
      <c r="H320" s="320"/>
      <c r="I320" s="320"/>
      <c r="J320" s="320"/>
      <c r="K320" s="320"/>
      <c r="L320" s="320"/>
      <c r="M320" s="320"/>
      <c r="N320" s="320"/>
      <c r="O320" s="320"/>
      <c r="P320" s="320"/>
      <c r="Q320" s="320"/>
      <c r="R320" s="320"/>
      <c r="S320" s="320"/>
      <c r="T320" s="320"/>
      <c r="U320" s="320"/>
      <c r="V320" s="320"/>
      <c r="W320" s="320"/>
      <c r="X320" s="320"/>
      <c r="Y320" s="320"/>
      <c r="Z320" s="320"/>
      <c r="AA320" s="320"/>
      <c r="AB320" s="320"/>
      <c r="AC320" s="320"/>
      <c r="AD320" s="320"/>
      <c r="AE320" s="320"/>
      <c r="AF320" s="320"/>
      <c r="AG320" s="320"/>
      <c r="AH320" s="320"/>
      <c r="AI320" s="320"/>
      <c r="AJ320" s="320"/>
      <c r="AK320" s="320"/>
      <c r="AL320" s="320"/>
      <c r="AM320" s="320"/>
      <c r="AN320" s="320"/>
      <c r="AO320" s="320"/>
      <c r="AP320" s="320"/>
      <c r="AQ320" s="320"/>
      <c r="AR320" s="320"/>
      <c r="AS320" s="320"/>
      <c r="AT320" s="320"/>
      <c r="AU320" s="320"/>
      <c r="AV320" s="320"/>
      <c r="AW320" s="320"/>
      <c r="AX320" s="320"/>
      <c r="AY320" s="320"/>
      <c r="AZ320" s="320"/>
      <c r="BA320" s="320"/>
      <c r="BB320" s="320"/>
      <c r="BC320" s="320"/>
      <c r="BD320" s="320"/>
      <c r="BE320" s="320"/>
      <c r="BF320" s="320"/>
      <c r="BG320" s="320"/>
      <c r="BH320" s="320"/>
      <c r="BI320" s="320"/>
      <c r="BJ320" s="320"/>
      <c r="BK320" s="320"/>
      <c r="BL320" s="320"/>
      <c r="BM320" s="320"/>
      <c r="BN320" s="320"/>
      <c r="BO320" s="320"/>
      <c r="BP320" s="320"/>
      <c r="BQ320" s="320"/>
      <c r="BR320" s="320"/>
      <c r="BS320" s="320"/>
      <c r="BT320" s="320"/>
      <c r="BU320" s="320"/>
      <c r="BV320" s="320"/>
      <c r="BW320" s="320"/>
      <c r="BX320" s="320"/>
      <c r="BY320" s="320"/>
      <c r="BZ320" s="320"/>
      <c r="CA320" s="323"/>
      <c r="CB320" s="323"/>
      <c r="CC320" s="323"/>
      <c r="CD320" s="323"/>
      <c r="CE320" s="323"/>
      <c r="CF320" s="323"/>
      <c r="CG320" s="323"/>
      <c r="CH320" s="323"/>
      <c r="CI320" s="323"/>
      <c r="CJ320" s="323"/>
      <c r="CK320" s="323"/>
      <c r="CL320" s="323"/>
      <c r="CM320" s="323"/>
      <c r="CN320" s="323"/>
      <c r="CO320" s="323"/>
      <c r="CP320" s="323"/>
      <c r="CQ320" s="323"/>
      <c r="CR320" s="323"/>
      <c r="CS320" s="323"/>
      <c r="CT320" s="323"/>
      <c r="CU320" s="323"/>
      <c r="CV320" s="323"/>
      <c r="CW320" s="323"/>
      <c r="CX320" s="323"/>
      <c r="CY320" s="323"/>
      <c r="CZ320" s="323"/>
      <c r="DA320" s="323"/>
      <c r="DB320" s="323"/>
      <c r="DC320" s="323"/>
      <c r="DD320" s="323"/>
      <c r="DE320" s="323"/>
      <c r="DF320" s="323"/>
      <c r="DG320" s="323"/>
      <c r="DH320" s="323"/>
      <c r="DI320" s="323"/>
      <c r="DJ320" s="323"/>
      <c r="DK320" s="323"/>
      <c r="DL320" s="323"/>
      <c r="DM320" s="323"/>
      <c r="DN320" s="323"/>
      <c r="DO320" s="323"/>
      <c r="DP320" s="323"/>
      <c r="DQ320" s="323"/>
      <c r="DR320" s="323"/>
      <c r="DS320" s="323"/>
      <c r="DT320" s="323"/>
      <c r="DU320" s="323"/>
      <c r="DV320" s="323"/>
      <c r="DW320" s="323"/>
      <c r="DX320" s="323"/>
      <c r="DY320" s="323"/>
      <c r="DZ320" s="323"/>
      <c r="EA320" s="323"/>
      <c r="EB320" s="323"/>
      <c r="EC320" s="323"/>
      <c r="ED320" s="323"/>
      <c r="EE320" s="323"/>
      <c r="EF320" s="323"/>
      <c r="EG320" s="323"/>
      <c r="EH320" s="323"/>
      <c r="EI320" s="323"/>
      <c r="EJ320" s="323"/>
      <c r="EK320" s="323"/>
      <c r="EL320" s="323"/>
      <c r="EM320" s="323"/>
      <c r="EN320" s="323"/>
      <c r="EO320" s="323"/>
      <c r="EP320" s="323"/>
      <c r="EQ320" s="323"/>
      <c r="ER320" s="323"/>
      <c r="ES320" s="323"/>
      <c r="ET320" s="323"/>
      <c r="EU320" s="323"/>
      <c r="EV320" s="323"/>
      <c r="EW320" s="323"/>
      <c r="EX320" s="323"/>
      <c r="EY320" s="323"/>
      <c r="EZ320" s="323"/>
      <c r="FA320" s="323"/>
      <c r="FB320" s="323"/>
      <c r="FC320" s="323"/>
      <c r="FD320" s="323"/>
      <c r="FE320" s="323"/>
      <c r="FF320" s="323"/>
      <c r="FG320" s="323"/>
      <c r="FH320" s="323"/>
      <c r="FI320" s="323"/>
      <c r="FJ320" s="323"/>
      <c r="FK320" s="323"/>
      <c r="FL320" s="323"/>
    </row>
    <row r="321" spans="1:168" x14ac:dyDescent="0.25">
      <c r="A321" s="319"/>
      <c r="B321" s="320"/>
      <c r="C321" s="320"/>
      <c r="D321" s="321"/>
      <c r="E321" s="321"/>
      <c r="F321" s="320"/>
      <c r="G321" s="320"/>
      <c r="H321" s="320"/>
      <c r="I321" s="320"/>
      <c r="J321" s="320"/>
      <c r="K321" s="320"/>
      <c r="L321" s="320"/>
      <c r="M321" s="320"/>
      <c r="N321" s="320"/>
      <c r="O321" s="320"/>
      <c r="P321" s="320"/>
      <c r="Q321" s="320"/>
      <c r="R321" s="320"/>
      <c r="S321" s="320"/>
      <c r="T321" s="320"/>
      <c r="U321" s="320"/>
      <c r="V321" s="320"/>
      <c r="W321" s="320"/>
      <c r="X321" s="320"/>
      <c r="Y321" s="320"/>
      <c r="Z321" s="320"/>
      <c r="AA321" s="320"/>
      <c r="AB321" s="320"/>
      <c r="AC321" s="320"/>
      <c r="AD321" s="320"/>
      <c r="AE321" s="320"/>
      <c r="AF321" s="320"/>
      <c r="AG321" s="320"/>
      <c r="AH321" s="320"/>
      <c r="AI321" s="320"/>
      <c r="AJ321" s="320"/>
      <c r="AK321" s="320"/>
      <c r="AL321" s="320"/>
      <c r="AM321" s="320"/>
      <c r="AN321" s="320"/>
      <c r="AO321" s="320"/>
      <c r="AP321" s="320"/>
      <c r="AQ321" s="320"/>
      <c r="AR321" s="320"/>
      <c r="AS321" s="320"/>
      <c r="AT321" s="320"/>
      <c r="AU321" s="320"/>
      <c r="AV321" s="320"/>
      <c r="AW321" s="320"/>
      <c r="AX321" s="320"/>
      <c r="AY321" s="320"/>
      <c r="AZ321" s="320"/>
      <c r="BA321" s="320"/>
      <c r="BB321" s="320"/>
      <c r="BC321" s="320"/>
      <c r="BD321" s="320"/>
      <c r="BE321" s="320"/>
      <c r="BF321" s="320"/>
      <c r="BG321" s="320"/>
      <c r="BH321" s="320"/>
      <c r="BI321" s="320"/>
      <c r="BJ321" s="320"/>
      <c r="BK321" s="320"/>
      <c r="BL321" s="320"/>
      <c r="BM321" s="320"/>
      <c r="BN321" s="320"/>
      <c r="BO321" s="320"/>
      <c r="BP321" s="320"/>
      <c r="BQ321" s="320"/>
      <c r="BR321" s="320"/>
      <c r="BS321" s="320"/>
      <c r="BT321" s="320"/>
      <c r="BU321" s="320"/>
      <c r="BV321" s="320"/>
      <c r="BW321" s="320"/>
      <c r="BX321" s="320"/>
      <c r="BY321" s="320"/>
      <c r="BZ321" s="320"/>
      <c r="CA321" s="323"/>
      <c r="CB321" s="323"/>
      <c r="CC321" s="323"/>
      <c r="CD321" s="323"/>
      <c r="CE321" s="323"/>
      <c r="CF321" s="323"/>
      <c r="CG321" s="323"/>
      <c r="CH321" s="323"/>
      <c r="CI321" s="323"/>
      <c r="CJ321" s="323"/>
      <c r="CK321" s="323"/>
      <c r="CL321" s="323"/>
      <c r="CM321" s="323"/>
      <c r="CN321" s="323"/>
      <c r="CO321" s="323"/>
      <c r="CP321" s="323"/>
      <c r="CQ321" s="323"/>
      <c r="CR321" s="323"/>
      <c r="CS321" s="323"/>
      <c r="CT321" s="323"/>
      <c r="CU321" s="323"/>
      <c r="CV321" s="323"/>
      <c r="CW321" s="323"/>
      <c r="CX321" s="323"/>
      <c r="CY321" s="323"/>
      <c r="CZ321" s="323"/>
      <c r="DA321" s="323"/>
      <c r="DB321" s="323"/>
      <c r="DC321" s="323"/>
      <c r="DD321" s="323"/>
      <c r="DE321" s="323"/>
      <c r="DF321" s="323"/>
      <c r="DG321" s="323"/>
      <c r="DH321" s="323"/>
      <c r="DI321" s="323"/>
      <c r="DJ321" s="323"/>
      <c r="DK321" s="323"/>
      <c r="DL321" s="323"/>
      <c r="DM321" s="323"/>
      <c r="DN321" s="323"/>
      <c r="DO321" s="323"/>
      <c r="DP321" s="323"/>
      <c r="DQ321" s="323"/>
      <c r="DR321" s="323"/>
      <c r="DS321" s="323"/>
      <c r="DT321" s="323"/>
      <c r="DU321" s="323"/>
      <c r="DV321" s="323"/>
      <c r="DW321" s="323"/>
      <c r="DX321" s="323"/>
      <c r="DY321" s="323"/>
      <c r="DZ321" s="323"/>
      <c r="EA321" s="323"/>
      <c r="EB321" s="323"/>
      <c r="EC321" s="323"/>
      <c r="ED321" s="323"/>
      <c r="EE321" s="323"/>
      <c r="EF321" s="323"/>
      <c r="EG321" s="323"/>
      <c r="EH321" s="323"/>
      <c r="EI321" s="323"/>
      <c r="EJ321" s="323"/>
      <c r="EK321" s="323"/>
      <c r="EL321" s="323"/>
      <c r="EM321" s="323"/>
      <c r="EN321" s="323"/>
      <c r="EO321" s="323"/>
      <c r="EP321" s="323"/>
      <c r="EQ321" s="323"/>
      <c r="ER321" s="323"/>
      <c r="ES321" s="323"/>
      <c r="ET321" s="323"/>
      <c r="EU321" s="323"/>
      <c r="EV321" s="323"/>
      <c r="EW321" s="323"/>
      <c r="EX321" s="323"/>
      <c r="EY321" s="323"/>
      <c r="EZ321" s="323"/>
      <c r="FA321" s="323"/>
      <c r="FB321" s="323"/>
      <c r="FC321" s="323"/>
      <c r="FD321" s="323"/>
      <c r="FE321" s="323"/>
      <c r="FF321" s="323"/>
      <c r="FG321" s="323"/>
      <c r="FH321" s="323"/>
      <c r="FI321" s="323"/>
      <c r="FJ321" s="323"/>
      <c r="FK321" s="323"/>
      <c r="FL321" s="323"/>
    </row>
    <row r="322" spans="1:168" x14ac:dyDescent="0.25">
      <c r="A322" s="319"/>
      <c r="B322" s="320"/>
      <c r="C322" s="320"/>
      <c r="D322" s="321"/>
      <c r="E322" s="321"/>
      <c r="F322" s="320"/>
      <c r="G322" s="320"/>
      <c r="H322" s="320"/>
      <c r="I322" s="320"/>
      <c r="J322" s="320"/>
      <c r="K322" s="320"/>
      <c r="L322" s="320"/>
      <c r="M322" s="320"/>
      <c r="N322" s="320"/>
      <c r="O322" s="320"/>
      <c r="P322" s="320"/>
      <c r="Q322" s="320"/>
      <c r="R322" s="320"/>
      <c r="S322" s="320"/>
      <c r="T322" s="320"/>
      <c r="U322" s="320"/>
      <c r="V322" s="320"/>
      <c r="W322" s="320"/>
      <c r="X322" s="320"/>
      <c r="Y322" s="320"/>
      <c r="Z322" s="320"/>
      <c r="AA322" s="320"/>
      <c r="AB322" s="320"/>
      <c r="AC322" s="320"/>
      <c r="AD322" s="320"/>
      <c r="AE322" s="320"/>
      <c r="AF322" s="320"/>
      <c r="AG322" s="320"/>
      <c r="AH322" s="320"/>
      <c r="AI322" s="320"/>
      <c r="AJ322" s="320"/>
      <c r="AK322" s="320"/>
      <c r="AL322" s="320"/>
      <c r="AM322" s="320"/>
      <c r="AN322" s="320"/>
      <c r="AO322" s="320"/>
      <c r="AP322" s="320"/>
      <c r="AQ322" s="320"/>
      <c r="AR322" s="320"/>
      <c r="AS322" s="320"/>
      <c r="AT322" s="320"/>
      <c r="AU322" s="320"/>
      <c r="AV322" s="320"/>
      <c r="AW322" s="320"/>
      <c r="AX322" s="320"/>
      <c r="AY322" s="320"/>
      <c r="AZ322" s="320"/>
      <c r="BA322" s="320"/>
      <c r="BB322" s="320"/>
      <c r="BC322" s="320"/>
      <c r="BD322" s="320"/>
      <c r="BE322" s="320"/>
      <c r="BF322" s="320"/>
      <c r="BG322" s="320"/>
      <c r="BH322" s="320"/>
      <c r="BI322" s="320"/>
      <c r="BJ322" s="320"/>
      <c r="BK322" s="320"/>
      <c r="BL322" s="320"/>
      <c r="BM322" s="320"/>
      <c r="BN322" s="320"/>
      <c r="BO322" s="320"/>
      <c r="BP322" s="320"/>
      <c r="BQ322" s="320"/>
      <c r="BR322" s="320"/>
      <c r="BS322" s="320"/>
      <c r="BT322" s="320"/>
      <c r="BU322" s="320"/>
      <c r="BV322" s="320"/>
      <c r="BW322" s="320"/>
      <c r="BX322" s="320"/>
      <c r="BY322" s="320"/>
      <c r="BZ322" s="320"/>
      <c r="CA322" s="323"/>
      <c r="CB322" s="323"/>
      <c r="CC322" s="323"/>
      <c r="CD322" s="323"/>
      <c r="CE322" s="323"/>
      <c r="CF322" s="323"/>
      <c r="CG322" s="323"/>
      <c r="CH322" s="323"/>
      <c r="CI322" s="323"/>
      <c r="CJ322" s="323"/>
      <c r="CK322" s="323"/>
      <c r="CL322" s="323"/>
      <c r="CM322" s="323"/>
      <c r="CN322" s="323"/>
      <c r="CO322" s="323"/>
      <c r="CP322" s="323"/>
      <c r="CQ322" s="323"/>
      <c r="CR322" s="323"/>
      <c r="CS322" s="323"/>
      <c r="CT322" s="323"/>
      <c r="CU322" s="323"/>
      <c r="CV322" s="323"/>
      <c r="CW322" s="323"/>
      <c r="CX322" s="323"/>
      <c r="CY322" s="323"/>
      <c r="CZ322" s="323"/>
      <c r="DA322" s="323"/>
      <c r="DB322" s="323"/>
      <c r="DC322" s="323"/>
      <c r="DD322" s="323"/>
      <c r="DE322" s="323"/>
      <c r="DF322" s="323"/>
      <c r="DG322" s="323"/>
      <c r="DH322" s="323"/>
      <c r="DI322" s="323"/>
      <c r="DJ322" s="323"/>
      <c r="DK322" s="323"/>
      <c r="DL322" s="323"/>
      <c r="DM322" s="323"/>
      <c r="DN322" s="323"/>
      <c r="DO322" s="323"/>
      <c r="DP322" s="323"/>
      <c r="DQ322" s="323"/>
      <c r="DR322" s="323"/>
      <c r="DS322" s="323"/>
      <c r="DT322" s="323"/>
      <c r="DU322" s="323"/>
      <c r="DV322" s="323"/>
      <c r="DW322" s="323"/>
      <c r="DX322" s="323"/>
      <c r="DY322" s="323"/>
      <c r="DZ322" s="323"/>
      <c r="EA322" s="323"/>
      <c r="EB322" s="323"/>
      <c r="EC322" s="323"/>
      <c r="ED322" s="323"/>
      <c r="EE322" s="323"/>
      <c r="EF322" s="323"/>
      <c r="EG322" s="323"/>
      <c r="EH322" s="323"/>
      <c r="EI322" s="323"/>
      <c r="EJ322" s="323"/>
      <c r="EK322" s="323"/>
      <c r="EL322" s="323"/>
      <c r="EM322" s="323"/>
      <c r="EN322" s="323"/>
      <c r="EO322" s="323"/>
      <c r="EP322" s="323"/>
      <c r="EQ322" s="323"/>
      <c r="ER322" s="323"/>
      <c r="ES322" s="323"/>
      <c r="ET322" s="323"/>
      <c r="EU322" s="323"/>
      <c r="EV322" s="323"/>
      <c r="EW322" s="323"/>
      <c r="EX322" s="323"/>
      <c r="EY322" s="323"/>
      <c r="EZ322" s="323"/>
      <c r="FA322" s="323"/>
      <c r="FB322" s="323"/>
      <c r="FC322" s="323"/>
      <c r="FD322" s="323"/>
      <c r="FE322" s="323"/>
      <c r="FF322" s="323"/>
      <c r="FG322" s="323"/>
      <c r="FH322" s="323"/>
      <c r="FI322" s="323"/>
      <c r="FJ322" s="323"/>
      <c r="FK322" s="323"/>
      <c r="FL322" s="323"/>
    </row>
    <row r="323" spans="1:168" x14ac:dyDescent="0.25">
      <c r="A323" s="319"/>
      <c r="B323" s="320"/>
      <c r="C323" s="320"/>
      <c r="D323" s="321"/>
      <c r="E323" s="321"/>
      <c r="F323" s="320"/>
      <c r="G323" s="320"/>
      <c r="H323" s="320"/>
      <c r="I323" s="320"/>
      <c r="J323" s="320"/>
      <c r="K323" s="320"/>
      <c r="L323" s="320"/>
      <c r="M323" s="320"/>
      <c r="N323" s="320"/>
      <c r="O323" s="320"/>
      <c r="P323" s="320"/>
      <c r="Q323" s="320"/>
      <c r="R323" s="320"/>
      <c r="S323" s="320"/>
      <c r="T323" s="320"/>
      <c r="U323" s="320"/>
      <c r="V323" s="320"/>
      <c r="W323" s="320"/>
      <c r="X323" s="320"/>
      <c r="Y323" s="320"/>
      <c r="Z323" s="320"/>
      <c r="AA323" s="320"/>
      <c r="AB323" s="320"/>
      <c r="AC323" s="320"/>
      <c r="AD323" s="320"/>
      <c r="AE323" s="320"/>
      <c r="AF323" s="320"/>
      <c r="AG323" s="320"/>
      <c r="AH323" s="320"/>
      <c r="AI323" s="320"/>
      <c r="AJ323" s="320"/>
      <c r="AK323" s="320"/>
      <c r="AL323" s="320"/>
      <c r="AM323" s="320"/>
      <c r="AN323" s="320"/>
      <c r="AO323" s="320"/>
      <c r="AP323" s="320"/>
      <c r="AQ323" s="320"/>
      <c r="AR323" s="320"/>
      <c r="AS323" s="320"/>
      <c r="AT323" s="320"/>
      <c r="AU323" s="320"/>
      <c r="AV323" s="320"/>
      <c r="AW323" s="320"/>
      <c r="AX323" s="320"/>
      <c r="AY323" s="320"/>
      <c r="AZ323" s="320"/>
      <c r="BA323" s="320"/>
      <c r="BB323" s="320"/>
      <c r="BC323" s="320"/>
      <c r="BD323" s="320"/>
      <c r="BE323" s="320"/>
      <c r="BF323" s="320"/>
      <c r="BG323" s="320"/>
      <c r="BH323" s="320"/>
      <c r="BI323" s="320"/>
      <c r="BJ323" s="320"/>
      <c r="BK323" s="320"/>
      <c r="BL323" s="320"/>
      <c r="BM323" s="320"/>
      <c r="BN323" s="320"/>
      <c r="BO323" s="320"/>
      <c r="BP323" s="320"/>
      <c r="BQ323" s="320"/>
      <c r="BR323" s="320"/>
      <c r="BS323" s="320"/>
      <c r="BT323" s="320"/>
      <c r="BU323" s="320"/>
      <c r="BV323" s="320"/>
      <c r="BW323" s="320"/>
      <c r="BX323" s="320"/>
      <c r="BY323" s="320"/>
      <c r="BZ323" s="320"/>
      <c r="CA323" s="323"/>
      <c r="CB323" s="323"/>
      <c r="CC323" s="323"/>
      <c r="CD323" s="323"/>
      <c r="CE323" s="323"/>
      <c r="CF323" s="323"/>
      <c r="CG323" s="323"/>
      <c r="CH323" s="323"/>
      <c r="CI323" s="323"/>
      <c r="CJ323" s="323"/>
      <c r="CK323" s="323"/>
      <c r="CL323" s="323"/>
      <c r="CM323" s="323"/>
      <c r="CN323" s="323"/>
      <c r="CO323" s="323"/>
      <c r="CP323" s="323"/>
      <c r="CQ323" s="323"/>
      <c r="CR323" s="323"/>
      <c r="CS323" s="323"/>
      <c r="CT323" s="323"/>
      <c r="CU323" s="323"/>
      <c r="CV323" s="323"/>
      <c r="CW323" s="323"/>
      <c r="CX323" s="323"/>
      <c r="CY323" s="323"/>
      <c r="CZ323" s="323"/>
      <c r="DA323" s="323"/>
      <c r="DB323" s="323"/>
      <c r="DC323" s="323"/>
      <c r="DD323" s="323"/>
      <c r="DE323" s="323"/>
      <c r="DF323" s="323"/>
      <c r="DG323" s="323"/>
      <c r="DH323" s="323"/>
      <c r="DI323" s="323"/>
      <c r="DJ323" s="323"/>
      <c r="DK323" s="323"/>
      <c r="DL323" s="323"/>
      <c r="DM323" s="323"/>
      <c r="DN323" s="323"/>
      <c r="DO323" s="323"/>
      <c r="DP323" s="323"/>
      <c r="DQ323" s="323"/>
      <c r="DR323" s="323"/>
      <c r="DS323" s="323"/>
      <c r="DT323" s="323"/>
      <c r="DU323" s="323"/>
      <c r="DV323" s="323"/>
      <c r="DW323" s="323"/>
      <c r="DX323" s="323"/>
      <c r="DY323" s="323"/>
      <c r="DZ323" s="323"/>
      <c r="EA323" s="323"/>
      <c r="EB323" s="323"/>
      <c r="EC323" s="323"/>
      <c r="ED323" s="323"/>
      <c r="EE323" s="323"/>
      <c r="EF323" s="323"/>
      <c r="EG323" s="323"/>
      <c r="EH323" s="323"/>
      <c r="EI323" s="323"/>
      <c r="EJ323" s="323"/>
      <c r="EK323" s="323"/>
      <c r="EL323" s="323"/>
      <c r="EM323" s="323"/>
      <c r="EN323" s="323"/>
      <c r="EO323" s="323"/>
      <c r="EP323" s="323"/>
      <c r="EQ323" s="323"/>
      <c r="ER323" s="323"/>
      <c r="ES323" s="323"/>
      <c r="ET323" s="323"/>
      <c r="EU323" s="323"/>
      <c r="EV323" s="323"/>
      <c r="EW323" s="323"/>
      <c r="EX323" s="323"/>
      <c r="EY323" s="323"/>
      <c r="EZ323" s="323"/>
      <c r="FA323" s="323"/>
      <c r="FB323" s="323"/>
      <c r="FC323" s="323"/>
      <c r="FD323" s="323"/>
      <c r="FE323" s="323"/>
      <c r="FF323" s="323"/>
      <c r="FG323" s="323"/>
      <c r="FH323" s="323"/>
      <c r="FI323" s="323"/>
      <c r="FJ323" s="323"/>
      <c r="FK323" s="323"/>
      <c r="FL323" s="323"/>
    </row>
    <row r="324" spans="1:168" x14ac:dyDescent="0.25">
      <c r="A324" s="319"/>
      <c r="B324" s="320"/>
      <c r="C324" s="320"/>
      <c r="D324" s="321"/>
      <c r="E324" s="321"/>
      <c r="F324" s="320"/>
      <c r="G324" s="320"/>
      <c r="H324" s="320"/>
      <c r="I324" s="320"/>
      <c r="J324" s="320"/>
      <c r="K324" s="320"/>
      <c r="L324" s="320"/>
      <c r="M324" s="320"/>
      <c r="N324" s="320"/>
      <c r="O324" s="320"/>
      <c r="P324" s="320"/>
      <c r="Q324" s="320"/>
      <c r="R324" s="320"/>
      <c r="S324" s="320"/>
      <c r="T324" s="320"/>
      <c r="U324" s="320"/>
      <c r="V324" s="320"/>
      <c r="W324" s="320"/>
      <c r="X324" s="320"/>
      <c r="Y324" s="320"/>
      <c r="Z324" s="320"/>
      <c r="AA324" s="320"/>
      <c r="AB324" s="320"/>
      <c r="AC324" s="320"/>
      <c r="AD324" s="320"/>
      <c r="AE324" s="320"/>
      <c r="AF324" s="320"/>
      <c r="AG324" s="320"/>
      <c r="AH324" s="320"/>
      <c r="AI324" s="320"/>
      <c r="AJ324" s="320"/>
      <c r="AK324" s="320"/>
      <c r="AL324" s="320"/>
      <c r="AM324" s="320"/>
      <c r="AN324" s="320"/>
      <c r="AO324" s="320"/>
      <c r="AP324" s="320"/>
      <c r="AQ324" s="320"/>
      <c r="AR324" s="320"/>
      <c r="AS324" s="320"/>
      <c r="AT324" s="320"/>
      <c r="AU324" s="320"/>
      <c r="AV324" s="320"/>
      <c r="AW324" s="320"/>
      <c r="AX324" s="320"/>
      <c r="AY324" s="320"/>
      <c r="AZ324" s="320"/>
      <c r="BA324" s="320"/>
      <c r="BB324" s="320"/>
      <c r="BC324" s="320"/>
      <c r="BD324" s="320"/>
      <c r="BE324" s="320"/>
      <c r="BF324" s="320"/>
      <c r="BG324" s="320"/>
      <c r="BH324" s="320"/>
      <c r="BI324" s="320"/>
      <c r="BJ324" s="320"/>
      <c r="BK324" s="320"/>
      <c r="BL324" s="320"/>
      <c r="BM324" s="320"/>
      <c r="BN324" s="320"/>
      <c r="BO324" s="320"/>
      <c r="BP324" s="320"/>
      <c r="BQ324" s="320"/>
      <c r="BR324" s="320"/>
      <c r="BS324" s="320"/>
      <c r="BT324" s="320"/>
      <c r="BU324" s="320"/>
      <c r="BV324" s="320"/>
      <c r="BW324" s="320"/>
      <c r="BX324" s="320"/>
      <c r="BY324" s="320"/>
      <c r="BZ324" s="320"/>
      <c r="CA324" s="323"/>
      <c r="CB324" s="323"/>
      <c r="CC324" s="323"/>
      <c r="CD324" s="323"/>
      <c r="CE324" s="323"/>
      <c r="CF324" s="323"/>
      <c r="CG324" s="323"/>
      <c r="CH324" s="323"/>
      <c r="CI324" s="323"/>
      <c r="CJ324" s="323"/>
      <c r="CK324" s="323"/>
      <c r="CL324" s="323"/>
      <c r="CM324" s="323"/>
      <c r="CN324" s="323"/>
      <c r="CO324" s="323"/>
      <c r="CP324" s="323"/>
      <c r="CQ324" s="323"/>
      <c r="CR324" s="323"/>
      <c r="CS324" s="323"/>
      <c r="CT324" s="323"/>
      <c r="CU324" s="323"/>
      <c r="CV324" s="323"/>
      <c r="CW324" s="323"/>
      <c r="CX324" s="323"/>
      <c r="CY324" s="323"/>
      <c r="CZ324" s="323"/>
      <c r="DA324" s="323"/>
      <c r="DB324" s="323"/>
      <c r="DC324" s="323"/>
      <c r="DD324" s="323"/>
      <c r="DE324" s="323"/>
      <c r="DF324" s="323"/>
      <c r="DG324" s="323"/>
      <c r="DH324" s="323"/>
      <c r="DI324" s="323"/>
      <c r="DJ324" s="323"/>
      <c r="DK324" s="323"/>
      <c r="DL324" s="323"/>
      <c r="DM324" s="323"/>
      <c r="DN324" s="323"/>
      <c r="DO324" s="323"/>
      <c r="DP324" s="323"/>
      <c r="DQ324" s="323"/>
      <c r="DR324" s="323"/>
      <c r="DS324" s="323"/>
      <c r="DT324" s="323"/>
      <c r="DU324" s="323"/>
      <c r="DV324" s="323"/>
      <c r="DW324" s="323"/>
      <c r="DX324" s="323"/>
      <c r="DY324" s="323"/>
      <c r="DZ324" s="323"/>
      <c r="EA324" s="323"/>
      <c r="EB324" s="323"/>
      <c r="EC324" s="323"/>
      <c r="ED324" s="323"/>
      <c r="EE324" s="323"/>
      <c r="EF324" s="323"/>
      <c r="EG324" s="323"/>
      <c r="EH324" s="323"/>
      <c r="EI324" s="323"/>
      <c r="EJ324" s="323"/>
      <c r="EK324" s="323"/>
      <c r="EL324" s="323"/>
      <c r="EM324" s="323"/>
      <c r="EN324" s="323"/>
      <c r="EO324" s="323"/>
      <c r="EP324" s="323"/>
      <c r="EQ324" s="323"/>
      <c r="ER324" s="323"/>
      <c r="ES324" s="323"/>
      <c r="ET324" s="323"/>
      <c r="EU324" s="323"/>
      <c r="EV324" s="323"/>
      <c r="EW324" s="323"/>
      <c r="EX324" s="323"/>
      <c r="EY324" s="323"/>
      <c r="EZ324" s="323"/>
      <c r="FA324" s="323"/>
      <c r="FB324" s="323"/>
      <c r="FC324" s="323"/>
      <c r="FD324" s="323"/>
      <c r="FE324" s="323"/>
      <c r="FF324" s="323"/>
      <c r="FG324" s="323"/>
      <c r="FH324" s="323"/>
      <c r="FI324" s="323"/>
      <c r="FJ324" s="323"/>
      <c r="FK324" s="323"/>
      <c r="FL324" s="323"/>
    </row>
    <row r="325" spans="1:168" x14ac:dyDescent="0.25">
      <c r="A325" s="319"/>
      <c r="B325" s="320"/>
      <c r="C325" s="320"/>
      <c r="D325" s="321"/>
      <c r="E325" s="321"/>
      <c r="F325" s="320"/>
      <c r="G325" s="320"/>
      <c r="H325" s="320"/>
      <c r="I325" s="320"/>
      <c r="J325" s="320"/>
      <c r="K325" s="320"/>
      <c r="L325" s="320"/>
      <c r="M325" s="320"/>
      <c r="N325" s="320"/>
      <c r="O325" s="320"/>
      <c r="P325" s="320"/>
      <c r="Q325" s="320"/>
      <c r="R325" s="320"/>
      <c r="S325" s="320"/>
      <c r="T325" s="320"/>
      <c r="U325" s="320"/>
      <c r="V325" s="320"/>
      <c r="W325" s="320"/>
      <c r="X325" s="320"/>
      <c r="Y325" s="320"/>
      <c r="Z325" s="320"/>
      <c r="AA325" s="320"/>
      <c r="AB325" s="320"/>
      <c r="AC325" s="320"/>
      <c r="AD325" s="320"/>
      <c r="AE325" s="320"/>
      <c r="AF325" s="320"/>
      <c r="AG325" s="320"/>
      <c r="AH325" s="320"/>
      <c r="AI325" s="320"/>
      <c r="AJ325" s="320"/>
      <c r="AK325" s="320"/>
      <c r="AL325" s="320"/>
      <c r="AM325" s="320"/>
      <c r="AN325" s="320"/>
      <c r="AO325" s="320"/>
      <c r="AP325" s="320"/>
      <c r="AQ325" s="320"/>
      <c r="AR325" s="320"/>
      <c r="AS325" s="320"/>
      <c r="AT325" s="320"/>
      <c r="AU325" s="320"/>
      <c r="AV325" s="320"/>
      <c r="AW325" s="320"/>
      <c r="AX325" s="320"/>
      <c r="AY325" s="320"/>
      <c r="AZ325" s="320"/>
      <c r="BA325" s="320"/>
      <c r="BB325" s="320"/>
      <c r="BC325" s="320"/>
      <c r="BD325" s="320"/>
      <c r="BE325" s="320"/>
      <c r="BF325" s="320"/>
      <c r="BG325" s="320"/>
      <c r="BH325" s="320"/>
      <c r="BI325" s="320"/>
      <c r="BJ325" s="320"/>
      <c r="BK325" s="320"/>
      <c r="BL325" s="320"/>
      <c r="BM325" s="320"/>
      <c r="BN325" s="320"/>
      <c r="BO325" s="320"/>
      <c r="BP325" s="320"/>
      <c r="BQ325" s="320"/>
      <c r="BR325" s="320"/>
      <c r="BS325" s="320"/>
      <c r="BT325" s="320"/>
      <c r="BU325" s="320"/>
      <c r="BV325" s="320"/>
      <c r="BW325" s="320"/>
      <c r="BX325" s="320"/>
      <c r="BY325" s="320"/>
      <c r="BZ325" s="320"/>
      <c r="CA325" s="323"/>
      <c r="CB325" s="323"/>
      <c r="CC325" s="323"/>
      <c r="CD325" s="323"/>
      <c r="CE325" s="323"/>
      <c r="CF325" s="323"/>
      <c r="CG325" s="323"/>
      <c r="CH325" s="323"/>
      <c r="CI325" s="323"/>
      <c r="CJ325" s="323"/>
      <c r="CK325" s="323"/>
      <c r="CL325" s="323"/>
      <c r="CM325" s="323"/>
      <c r="CN325" s="323"/>
      <c r="CO325" s="323"/>
      <c r="CP325" s="323"/>
      <c r="CQ325" s="323"/>
      <c r="CR325" s="323"/>
      <c r="CS325" s="323"/>
      <c r="CT325" s="323"/>
      <c r="CU325" s="323"/>
      <c r="CV325" s="323"/>
      <c r="CW325" s="323"/>
      <c r="CX325" s="323"/>
      <c r="CY325" s="323"/>
      <c r="CZ325" s="323"/>
      <c r="DA325" s="323"/>
      <c r="DB325" s="323"/>
      <c r="DC325" s="323"/>
      <c r="DD325" s="323"/>
      <c r="DE325" s="323"/>
      <c r="DF325" s="323"/>
      <c r="DG325" s="323"/>
      <c r="DH325" s="323"/>
      <c r="DI325" s="323"/>
      <c r="DJ325" s="323"/>
      <c r="DK325" s="323"/>
      <c r="DL325" s="323"/>
      <c r="DM325" s="323"/>
      <c r="DN325" s="323"/>
      <c r="DO325" s="323"/>
      <c r="DP325" s="323"/>
      <c r="DQ325" s="323"/>
      <c r="DR325" s="323"/>
      <c r="DS325" s="323"/>
      <c r="DT325" s="323"/>
      <c r="DU325" s="323"/>
      <c r="DV325" s="323"/>
      <c r="DW325" s="323"/>
      <c r="DX325" s="323"/>
      <c r="DY325" s="323"/>
      <c r="DZ325" s="323"/>
      <c r="EA325" s="323"/>
      <c r="EB325" s="323"/>
      <c r="EC325" s="323"/>
      <c r="ED325" s="323"/>
      <c r="EE325" s="323"/>
      <c r="EF325" s="323"/>
      <c r="EG325" s="323"/>
      <c r="EH325" s="323"/>
      <c r="EI325" s="323"/>
      <c r="EJ325" s="323"/>
      <c r="EK325" s="323"/>
      <c r="EL325" s="323"/>
      <c r="EM325" s="323"/>
      <c r="EN325" s="323"/>
      <c r="EO325" s="323"/>
      <c r="EP325" s="323"/>
      <c r="EQ325" s="323"/>
      <c r="ER325" s="323"/>
      <c r="ES325" s="323"/>
      <c r="ET325" s="323"/>
      <c r="EU325" s="323"/>
      <c r="EV325" s="323"/>
      <c r="EW325" s="323"/>
      <c r="EX325" s="323"/>
      <c r="EY325" s="323"/>
      <c r="EZ325" s="323"/>
      <c r="FA325" s="323"/>
      <c r="FB325" s="323"/>
      <c r="FC325" s="323"/>
      <c r="FD325" s="323"/>
      <c r="FE325" s="323"/>
      <c r="FF325" s="323"/>
      <c r="FG325" s="323"/>
      <c r="FH325" s="323"/>
      <c r="FI325" s="323"/>
      <c r="FJ325" s="323"/>
      <c r="FK325" s="323"/>
      <c r="FL325" s="323"/>
    </row>
    <row r="326" spans="1:168" x14ac:dyDescent="0.25">
      <c r="A326" s="319"/>
      <c r="B326" s="320"/>
      <c r="C326" s="320"/>
      <c r="D326" s="321"/>
      <c r="E326" s="321"/>
      <c r="F326" s="320"/>
      <c r="G326" s="320"/>
      <c r="H326" s="320"/>
      <c r="I326" s="320"/>
      <c r="J326" s="320"/>
      <c r="K326" s="320"/>
      <c r="L326" s="320"/>
      <c r="M326" s="320"/>
      <c r="N326" s="320"/>
      <c r="O326" s="320"/>
      <c r="P326" s="320"/>
      <c r="Q326" s="320"/>
      <c r="R326" s="320"/>
      <c r="S326" s="320"/>
      <c r="T326" s="320"/>
      <c r="U326" s="320"/>
      <c r="V326" s="320"/>
      <c r="W326" s="320"/>
      <c r="X326" s="320"/>
      <c r="Y326" s="320"/>
      <c r="Z326" s="320"/>
      <c r="AA326" s="320"/>
      <c r="AB326" s="320"/>
      <c r="AC326" s="320"/>
      <c r="AD326" s="320"/>
      <c r="AE326" s="320"/>
      <c r="AF326" s="320"/>
      <c r="AG326" s="320"/>
      <c r="AH326" s="320"/>
      <c r="AI326" s="320"/>
      <c r="AJ326" s="320"/>
      <c r="AK326" s="320"/>
      <c r="AL326" s="320"/>
      <c r="AM326" s="320"/>
      <c r="AN326" s="320"/>
      <c r="AO326" s="320"/>
      <c r="AP326" s="320"/>
      <c r="AQ326" s="320"/>
      <c r="AR326" s="320"/>
      <c r="AS326" s="320"/>
      <c r="AT326" s="320"/>
      <c r="AU326" s="320"/>
      <c r="AV326" s="320"/>
      <c r="AW326" s="320"/>
      <c r="AX326" s="320"/>
      <c r="AY326" s="320"/>
      <c r="AZ326" s="320"/>
      <c r="BA326" s="320"/>
      <c r="BB326" s="320"/>
      <c r="BC326" s="320"/>
      <c r="BD326" s="320"/>
      <c r="BE326" s="320"/>
      <c r="BF326" s="320"/>
      <c r="BG326" s="320"/>
      <c r="BH326" s="320"/>
      <c r="BI326" s="320"/>
      <c r="BJ326" s="320"/>
      <c r="BK326" s="320"/>
      <c r="BL326" s="320"/>
      <c r="BM326" s="320"/>
      <c r="BN326" s="320"/>
      <c r="BO326" s="320"/>
      <c r="BP326" s="320"/>
      <c r="BQ326" s="320"/>
      <c r="BR326" s="320"/>
      <c r="BS326" s="320"/>
      <c r="BT326" s="320"/>
      <c r="BU326" s="320"/>
      <c r="BV326" s="320"/>
      <c r="BW326" s="320"/>
      <c r="BX326" s="320"/>
      <c r="BY326" s="320"/>
      <c r="BZ326" s="320"/>
      <c r="CA326" s="323"/>
      <c r="CB326" s="323"/>
      <c r="CC326" s="323"/>
      <c r="CD326" s="323"/>
      <c r="CE326" s="323"/>
      <c r="CF326" s="323"/>
      <c r="CG326" s="323"/>
      <c r="CH326" s="323"/>
      <c r="CI326" s="323"/>
      <c r="CJ326" s="323"/>
      <c r="CK326" s="323"/>
      <c r="CL326" s="323"/>
      <c r="CM326" s="323"/>
      <c r="CN326" s="323"/>
      <c r="CO326" s="323"/>
      <c r="CP326" s="323"/>
      <c r="CQ326" s="323"/>
      <c r="CR326" s="323"/>
      <c r="CS326" s="323"/>
      <c r="CT326" s="323"/>
      <c r="CU326" s="323"/>
      <c r="CV326" s="323"/>
      <c r="CW326" s="323"/>
      <c r="CX326" s="323"/>
      <c r="CY326" s="323"/>
      <c r="CZ326" s="323"/>
      <c r="DA326" s="323"/>
      <c r="DB326" s="323"/>
      <c r="DC326" s="323"/>
      <c r="DD326" s="323"/>
      <c r="DE326" s="323"/>
      <c r="DF326" s="323"/>
      <c r="DG326" s="323"/>
      <c r="DH326" s="323"/>
      <c r="DI326" s="323"/>
      <c r="DJ326" s="323"/>
      <c r="DK326" s="323"/>
      <c r="DL326" s="323"/>
      <c r="DM326" s="323"/>
      <c r="DN326" s="323"/>
      <c r="DO326" s="323"/>
      <c r="DP326" s="323"/>
      <c r="DQ326" s="323"/>
      <c r="DR326" s="323"/>
      <c r="DS326" s="323"/>
      <c r="DT326" s="323"/>
      <c r="DU326" s="323"/>
      <c r="DV326" s="323"/>
      <c r="DW326" s="323"/>
      <c r="DX326" s="323"/>
      <c r="DY326" s="323"/>
      <c r="DZ326" s="323"/>
      <c r="EA326" s="323"/>
      <c r="EB326" s="323"/>
      <c r="EC326" s="323"/>
      <c r="ED326" s="323"/>
      <c r="EE326" s="323"/>
      <c r="EF326" s="323"/>
      <c r="EG326" s="323"/>
      <c r="EH326" s="323"/>
      <c r="EI326" s="323"/>
      <c r="EJ326" s="323"/>
      <c r="EK326" s="323"/>
      <c r="EL326" s="323"/>
      <c r="EM326" s="323"/>
      <c r="EN326" s="323"/>
      <c r="EO326" s="323"/>
      <c r="EP326" s="323"/>
      <c r="EQ326" s="323"/>
      <c r="ER326" s="323"/>
      <c r="ES326" s="323"/>
      <c r="ET326" s="323"/>
      <c r="EU326" s="323"/>
      <c r="EV326" s="323"/>
      <c r="EW326" s="323"/>
      <c r="EX326" s="323"/>
      <c r="EY326" s="323"/>
      <c r="EZ326" s="323"/>
      <c r="FA326" s="323"/>
      <c r="FB326" s="323"/>
      <c r="FC326" s="323"/>
      <c r="FD326" s="323"/>
      <c r="FE326" s="323"/>
      <c r="FF326" s="323"/>
      <c r="FG326" s="323"/>
      <c r="FH326" s="323"/>
      <c r="FI326" s="323"/>
      <c r="FJ326" s="323"/>
      <c r="FK326" s="323"/>
      <c r="FL326" s="323"/>
    </row>
    <row r="361" spans="1:168" hidden="1" x14ac:dyDescent="0.25"/>
    <row r="362" spans="1:168" hidden="1" x14ac:dyDescent="0.25">
      <c r="A362" s="326"/>
      <c r="C362" s="362"/>
      <c r="D362" s="363" t="str">
        <f>"No Findings have been identified for this " &amp; dmyTopic &amp; " at this time."</f>
        <v>No Findings have been identified for this Topic at this time.</v>
      </c>
      <c r="E362" s="364"/>
      <c r="G362" s="340"/>
      <c r="H362" s="371"/>
      <c r="I362" s="372"/>
      <c r="K362" s="340"/>
      <c r="Q362" s="320"/>
      <c r="R362" s="368"/>
      <c r="S362" s="345"/>
      <c r="T362" s="345"/>
      <c r="U362" s="345"/>
      <c r="V362" s="369"/>
      <c r="W362" s="337"/>
      <c r="X362" s="368"/>
      <c r="Y362" s="345"/>
      <c r="Z362" s="345"/>
      <c r="AA362" s="345"/>
      <c r="AB362" s="345"/>
      <c r="AC362" s="370"/>
      <c r="AD362" s="345"/>
      <c r="AE362" s="345"/>
      <c r="AF362" s="345"/>
      <c r="AG362" s="345"/>
      <c r="AH362" s="345"/>
      <c r="AI362" s="345"/>
      <c r="AJ362" s="345"/>
      <c r="AK362" s="345"/>
      <c r="AL362" s="345"/>
      <c r="AM362" s="320"/>
      <c r="AN362" s="320"/>
      <c r="AO362" s="320"/>
      <c r="AP362" s="320"/>
      <c r="AQ362" s="320"/>
      <c r="AR362" s="320"/>
      <c r="AS362" s="320"/>
      <c r="AT362" s="320"/>
      <c r="AU362" s="320"/>
      <c r="AV362" s="320"/>
      <c r="AW362" s="320"/>
      <c r="AX362" s="320"/>
      <c r="AY362" s="320"/>
      <c r="AZ362" s="320"/>
      <c r="BA362" s="320"/>
      <c r="BB362" s="320"/>
      <c r="BC362" s="320"/>
      <c r="BD362" s="320"/>
      <c r="BE362" s="320"/>
      <c r="BF362" s="320"/>
      <c r="BG362" s="320"/>
      <c r="BH362" s="320"/>
      <c r="BI362" s="320"/>
      <c r="BJ362" s="320"/>
      <c r="BK362" s="320"/>
      <c r="BL362" s="320"/>
      <c r="BM362" s="320"/>
      <c r="BN362" s="320"/>
      <c r="BO362" s="320"/>
      <c r="BP362" s="320"/>
      <c r="BQ362" s="320"/>
      <c r="BR362" s="320"/>
      <c r="BS362" s="320"/>
      <c r="BT362" s="320"/>
      <c r="BU362" s="320"/>
      <c r="BV362" s="320"/>
      <c r="BW362" s="320"/>
      <c r="BX362" s="320"/>
      <c r="BY362" s="320"/>
      <c r="BZ362" s="322"/>
      <c r="CA362" s="323"/>
      <c r="CB362" s="323"/>
      <c r="CC362" s="323"/>
      <c r="CD362" s="323"/>
      <c r="CE362" s="323"/>
      <c r="CF362" s="323"/>
      <c r="CG362" s="323"/>
      <c r="CH362" s="323"/>
      <c r="CI362" s="323"/>
      <c r="CJ362" s="323"/>
      <c r="CK362" s="323"/>
      <c r="CL362" s="323"/>
      <c r="CM362" s="323"/>
      <c r="CN362" s="323"/>
      <c r="CO362" s="323"/>
      <c r="CP362" s="323"/>
      <c r="CQ362" s="323"/>
      <c r="CR362" s="323"/>
      <c r="CS362" s="323"/>
      <c r="CT362" s="323"/>
      <c r="CU362" s="323"/>
      <c r="CV362" s="323"/>
      <c r="CW362" s="323"/>
      <c r="CX362" s="323"/>
      <c r="CY362" s="323"/>
      <c r="CZ362" s="323"/>
      <c r="DA362" s="323"/>
      <c r="DB362" s="323"/>
      <c r="DC362" s="323"/>
      <c r="DD362" s="323"/>
      <c r="DE362" s="323"/>
      <c r="DF362" s="323"/>
      <c r="DG362" s="323"/>
      <c r="DH362" s="323"/>
      <c r="DI362" s="323"/>
      <c r="DJ362" s="323"/>
      <c r="DK362" s="323"/>
      <c r="DL362" s="323"/>
      <c r="DM362" s="323"/>
      <c r="DN362" s="323"/>
      <c r="DO362" s="323"/>
      <c r="DP362" s="323"/>
      <c r="DQ362" s="323"/>
      <c r="DR362" s="323"/>
      <c r="DS362" s="323"/>
      <c r="DT362" s="323"/>
      <c r="DU362" s="323"/>
      <c r="DV362" s="323"/>
      <c r="DW362" s="323"/>
      <c r="DX362" s="323"/>
      <c r="DY362" s="323"/>
      <c r="DZ362" s="323"/>
      <c r="EA362" s="323"/>
      <c r="EB362" s="323"/>
      <c r="EC362" s="323"/>
      <c r="ED362" s="323"/>
      <c r="EE362" s="323"/>
      <c r="EF362" s="323"/>
      <c r="EG362" s="323"/>
      <c r="EH362" s="323"/>
      <c r="EI362" s="323"/>
      <c r="EJ362" s="323"/>
      <c r="EK362" s="323"/>
      <c r="EL362" s="323"/>
      <c r="EM362" s="323"/>
      <c r="EN362" s="323"/>
      <c r="EO362" s="323"/>
      <c r="EP362" s="323"/>
      <c r="EQ362" s="323"/>
      <c r="ER362" s="323"/>
      <c r="ES362" s="323"/>
      <c r="ET362" s="323"/>
      <c r="EU362" s="323"/>
      <c r="EV362" s="323"/>
      <c r="EW362" s="323"/>
      <c r="EX362" s="323"/>
      <c r="EY362" s="323"/>
      <c r="EZ362" s="323"/>
      <c r="FA362" s="323"/>
      <c r="FB362" s="323"/>
      <c r="FC362" s="323"/>
      <c r="FD362" s="323"/>
      <c r="FE362" s="323"/>
      <c r="FF362" s="323"/>
      <c r="FG362" s="323"/>
      <c r="FH362" s="323"/>
      <c r="FI362" s="323"/>
      <c r="FJ362" s="323"/>
      <c r="FK362" s="323"/>
      <c r="FL362" s="323"/>
    </row>
    <row r="363" spans="1:168" hidden="1" x14ac:dyDescent="0.25">
      <c r="A363" s="326"/>
      <c r="C363" s="362"/>
      <c r="D363" s="363"/>
      <c r="E363" s="364"/>
      <c r="G363" s="340"/>
      <c r="H363" s="371"/>
      <c r="I363" s="372"/>
      <c r="K363" s="340"/>
      <c r="Q363" s="320"/>
      <c r="R363" s="368"/>
      <c r="S363" s="345"/>
      <c r="T363" s="345"/>
      <c r="U363" s="345"/>
      <c r="V363" s="369"/>
      <c r="W363" s="337"/>
      <c r="X363" s="368"/>
      <c r="Y363" s="345"/>
      <c r="Z363" s="345"/>
      <c r="AA363" s="345"/>
      <c r="AB363" s="345"/>
      <c r="AC363" s="370"/>
      <c r="AD363" s="345"/>
      <c r="AE363" s="345"/>
      <c r="AF363" s="345"/>
      <c r="AG363" s="345"/>
      <c r="AH363" s="345"/>
      <c r="AI363" s="345"/>
      <c r="AJ363" s="345"/>
      <c r="AK363" s="345"/>
      <c r="AL363" s="345"/>
      <c r="AM363" s="320"/>
      <c r="AN363" s="320"/>
      <c r="AO363" s="320"/>
      <c r="AP363" s="320"/>
      <c r="AQ363" s="320"/>
      <c r="AR363" s="320"/>
      <c r="AS363" s="320"/>
      <c r="AT363" s="320"/>
      <c r="AU363" s="320"/>
      <c r="AV363" s="320"/>
      <c r="AW363" s="320"/>
      <c r="AX363" s="320"/>
      <c r="AY363" s="320"/>
      <c r="AZ363" s="320"/>
      <c r="BA363" s="320"/>
      <c r="BB363" s="320"/>
      <c r="BC363" s="320"/>
      <c r="BD363" s="320"/>
      <c r="BE363" s="320"/>
      <c r="BF363" s="320"/>
      <c r="BG363" s="320"/>
      <c r="BH363" s="320"/>
      <c r="BI363" s="320"/>
      <c r="BJ363" s="320"/>
      <c r="BK363" s="320"/>
      <c r="BL363" s="320"/>
      <c r="BM363" s="320"/>
      <c r="BN363" s="320"/>
      <c r="BO363" s="320"/>
      <c r="BP363" s="320"/>
      <c r="BQ363" s="320"/>
      <c r="BR363" s="320"/>
      <c r="BS363" s="320"/>
      <c r="BT363" s="320"/>
      <c r="BU363" s="320"/>
      <c r="BV363" s="320"/>
      <c r="BW363" s="320"/>
      <c r="BX363" s="320"/>
      <c r="BY363" s="320"/>
      <c r="BZ363" s="322"/>
      <c r="CA363" s="323"/>
      <c r="CB363" s="323"/>
      <c r="CC363" s="323"/>
      <c r="CD363" s="323"/>
      <c r="CE363" s="323"/>
      <c r="CF363" s="323"/>
      <c r="CG363" s="323"/>
      <c r="CH363" s="323"/>
      <c r="CI363" s="323"/>
      <c r="CJ363" s="323"/>
      <c r="CK363" s="323"/>
      <c r="CL363" s="323"/>
      <c r="CM363" s="323"/>
      <c r="CN363" s="323"/>
      <c r="CO363" s="323"/>
      <c r="CP363" s="323"/>
      <c r="CQ363" s="323"/>
      <c r="CR363" s="323"/>
      <c r="CS363" s="323"/>
      <c r="CT363" s="323"/>
      <c r="CU363" s="323"/>
      <c r="CV363" s="323"/>
      <c r="CW363" s="323"/>
      <c r="CX363" s="323"/>
      <c r="CY363" s="323"/>
      <c r="CZ363" s="323"/>
      <c r="DA363" s="323"/>
      <c r="DB363" s="323"/>
      <c r="DC363" s="323"/>
      <c r="DD363" s="323"/>
      <c r="DE363" s="323"/>
      <c r="DF363" s="323"/>
      <c r="DG363" s="323"/>
      <c r="DH363" s="323"/>
      <c r="DI363" s="323"/>
      <c r="DJ363" s="323"/>
      <c r="DK363" s="323"/>
      <c r="DL363" s="323"/>
      <c r="DM363" s="323"/>
      <c r="DN363" s="323"/>
      <c r="DO363" s="323"/>
      <c r="DP363" s="323"/>
      <c r="DQ363" s="323"/>
      <c r="DR363" s="323"/>
      <c r="DS363" s="323"/>
      <c r="DT363" s="323"/>
      <c r="DU363" s="323"/>
      <c r="DV363" s="323"/>
      <c r="DW363" s="323"/>
      <c r="DX363" s="323"/>
      <c r="DY363" s="323"/>
      <c r="DZ363" s="323"/>
      <c r="EA363" s="323"/>
      <c r="EB363" s="323"/>
      <c r="EC363" s="323"/>
      <c r="ED363" s="323"/>
      <c r="EE363" s="323"/>
      <c r="EF363" s="323"/>
      <c r="EG363" s="323"/>
      <c r="EH363" s="323"/>
      <c r="EI363" s="323"/>
      <c r="EJ363" s="323"/>
      <c r="EK363" s="323"/>
      <c r="EL363" s="323"/>
      <c r="EM363" s="323"/>
      <c r="EN363" s="323"/>
      <c r="EO363" s="323"/>
      <c r="EP363" s="323"/>
      <c r="EQ363" s="323"/>
      <c r="ER363" s="323"/>
      <c r="ES363" s="323"/>
      <c r="ET363" s="323"/>
      <c r="EU363" s="323"/>
      <c r="EV363" s="323"/>
      <c r="EW363" s="323"/>
      <c r="EX363" s="323"/>
      <c r="EY363" s="323"/>
      <c r="EZ363" s="323"/>
      <c r="FA363" s="323"/>
      <c r="FB363" s="323"/>
      <c r="FC363" s="323"/>
      <c r="FD363" s="323"/>
      <c r="FE363" s="323"/>
      <c r="FF363" s="323"/>
      <c r="FG363" s="323"/>
      <c r="FH363" s="323"/>
      <c r="FI363" s="323"/>
      <c r="FJ363" s="323"/>
      <c r="FK363" s="323"/>
      <c r="FL363" s="323"/>
    </row>
    <row r="364" spans="1:168" hidden="1" x14ac:dyDescent="0.25"/>
    <row r="365" spans="1:168" hidden="1" x14ac:dyDescent="0.25"/>
    <row r="366" spans="1:168" ht="15" hidden="1" x14ac:dyDescent="0.25">
      <c r="A366" s="326"/>
      <c r="B366" s="201">
        <v>3</v>
      </c>
      <c r="C366" s="450"/>
      <c r="D366" s="451">
        <f ca="1">OFFSET(D366,-2,0)+1</f>
        <v>1</v>
      </c>
      <c r="E366" s="452"/>
      <c r="F366" s="453"/>
      <c r="G366" s="454"/>
      <c r="H366" s="455"/>
      <c r="I366" s="456"/>
      <c r="J366" s="457"/>
      <c r="K366" s="340"/>
      <c r="Q366" s="320"/>
      <c r="R366" s="368" t="b">
        <f>IF(F366=CHAR(80),TRUE,FALSE)</f>
        <v>0</v>
      </c>
      <c r="S366" s="345" t="b">
        <f>IF(G366=CHAR(80),TRUE,FALSE)</f>
        <v>0</v>
      </c>
      <c r="T366" s="345" t="b">
        <f>IF(H366=CHAR(80),TRUE,FALSE)</f>
        <v>0</v>
      </c>
      <c r="U366" s="345" t="b">
        <f>IF(I366=CHAR(80),TRUE,FALSE)</f>
        <v>0</v>
      </c>
      <c r="V366" s="369"/>
      <c r="W366" s="458">
        <f>COUNTIF(R366:V366,TRUE)</f>
        <v>0</v>
      </c>
      <c r="X366" s="459" t="str">
        <f t="shared" ref="X366:AB367" si="947">IF(R366=TRUE,1,"")</f>
        <v/>
      </c>
      <c r="Y366" s="333" t="str">
        <f t="shared" si="947"/>
        <v/>
      </c>
      <c r="Z366" s="333" t="str">
        <f t="shared" si="947"/>
        <v/>
      </c>
      <c r="AA366" s="333" t="str">
        <f t="shared" si="947"/>
        <v/>
      </c>
      <c r="AB366" s="333" t="str">
        <f t="shared" si="947"/>
        <v/>
      </c>
      <c r="AC366" s="407" t="str">
        <f>IF(SUM(X366:AA366)&gt;0,1,"")</f>
        <v/>
      </c>
      <c r="AD366" s="345"/>
      <c r="AE366" s="345"/>
      <c r="AF366" s="345"/>
      <c r="AG366" s="345"/>
      <c r="AH366" s="345"/>
      <c r="AI366" s="345"/>
      <c r="AJ366" s="345"/>
      <c r="AK366" s="345"/>
      <c r="AL366" s="345"/>
      <c r="AM366" s="361"/>
      <c r="AN366" s="460"/>
      <c r="AO366" s="461"/>
      <c r="AP366" s="320"/>
      <c r="AQ366" s="320"/>
      <c r="AR366" s="461"/>
      <c r="AS366" s="320"/>
      <c r="AT366" s="320"/>
      <c r="AU366" s="320"/>
      <c r="AV366" s="320"/>
      <c r="AW366" s="320"/>
      <c r="AX366" s="320"/>
      <c r="AY366" s="320"/>
      <c r="AZ366" s="320"/>
      <c r="BA366" s="320"/>
      <c r="BB366" s="320"/>
      <c r="BC366" s="320"/>
      <c r="BD366" s="320"/>
      <c r="BE366" s="320"/>
      <c r="BF366" s="320"/>
      <c r="BG366" s="320"/>
      <c r="BH366" s="320"/>
      <c r="BI366" s="320"/>
      <c r="BJ366" s="320"/>
      <c r="BK366" s="320"/>
      <c r="BL366" s="320"/>
      <c r="BM366" s="320"/>
      <c r="BN366" s="320"/>
      <c r="BO366" s="320"/>
      <c r="BP366" s="320"/>
      <c r="BQ366" s="320"/>
      <c r="BR366" s="320"/>
      <c r="BS366" s="320"/>
      <c r="BT366" s="320"/>
      <c r="BU366" s="320"/>
      <c r="BV366" s="320"/>
      <c r="BW366" s="320"/>
      <c r="BX366" s="320"/>
      <c r="BY366" s="320"/>
      <c r="BZ366" s="322"/>
      <c r="CA366" s="323"/>
      <c r="CB366" s="323"/>
      <c r="CC366" s="323"/>
      <c r="CD366" s="323"/>
      <c r="CE366" s="323"/>
      <c r="CF366" s="323"/>
      <c r="CG366" s="323"/>
      <c r="CH366" s="323"/>
      <c r="CI366" s="323"/>
      <c r="CJ366" s="323"/>
      <c r="CK366" s="323"/>
      <c r="CL366" s="323"/>
      <c r="CM366" s="323"/>
      <c r="CN366" s="323"/>
      <c r="CO366" s="323"/>
      <c r="CP366" s="323"/>
      <c r="CQ366" s="323"/>
      <c r="CR366" s="323"/>
      <c r="CS366" s="323"/>
      <c r="CT366" s="323"/>
      <c r="CU366" s="323"/>
      <c r="CV366" s="323"/>
      <c r="CW366" s="323"/>
      <c r="CX366" s="323"/>
      <c r="CY366" s="323"/>
      <c r="CZ366" s="323"/>
      <c r="DA366" s="323"/>
      <c r="DB366" s="323"/>
      <c r="DC366" s="323"/>
      <c r="DD366" s="323"/>
      <c r="DE366" s="323"/>
      <c r="DF366" s="323"/>
      <c r="DG366" s="323"/>
      <c r="DH366" s="323"/>
      <c r="DI366" s="323"/>
      <c r="DJ366" s="323"/>
      <c r="DK366" s="323"/>
      <c r="DL366" s="323"/>
      <c r="DM366" s="323"/>
      <c r="DN366" s="323"/>
      <c r="DO366" s="323"/>
      <c r="DP366" s="323"/>
      <c r="DQ366" s="323"/>
      <c r="DR366" s="323"/>
      <c r="DS366" s="323"/>
      <c r="DT366" s="323"/>
      <c r="DU366" s="323"/>
      <c r="DV366" s="323"/>
      <c r="DW366" s="323"/>
      <c r="DX366" s="323"/>
      <c r="DY366" s="323"/>
      <c r="DZ366" s="323"/>
      <c r="EA366" s="323"/>
      <c r="EB366" s="323"/>
      <c r="EC366" s="323"/>
      <c r="ED366" s="323"/>
      <c r="EE366" s="323"/>
      <c r="EF366" s="323"/>
      <c r="EG366" s="323"/>
      <c r="EH366" s="323"/>
      <c r="EI366" s="323"/>
      <c r="EJ366" s="323"/>
      <c r="EK366" s="323"/>
      <c r="EL366" s="323"/>
      <c r="EM366" s="323"/>
      <c r="EN366" s="323"/>
      <c r="EO366" s="323"/>
      <c r="EP366" s="323"/>
      <c r="EQ366" s="323"/>
      <c r="ER366" s="323"/>
      <c r="ES366" s="323"/>
      <c r="ET366" s="323"/>
      <c r="EU366" s="323"/>
      <c r="EV366" s="323"/>
      <c r="EW366" s="323"/>
      <c r="EX366" s="323"/>
      <c r="EY366" s="323"/>
      <c r="EZ366" s="323"/>
      <c r="FA366" s="323"/>
      <c r="FB366" s="323"/>
      <c r="FC366" s="323"/>
      <c r="FD366" s="323"/>
      <c r="FE366" s="323"/>
      <c r="FF366" s="323"/>
      <c r="FG366" s="323"/>
      <c r="FH366" s="323"/>
      <c r="FI366" s="323"/>
      <c r="FJ366" s="323"/>
      <c r="FK366" s="323"/>
      <c r="FL366" s="323"/>
    </row>
    <row r="367" spans="1:168" hidden="1" x14ac:dyDescent="0.25">
      <c r="A367" s="326"/>
      <c r="C367" s="450"/>
      <c r="D367" s="462"/>
      <c r="E367" s="364"/>
      <c r="F367" s="462"/>
      <c r="G367" s="425"/>
      <c r="H367" s="423"/>
      <c r="I367" s="463"/>
      <c r="K367" s="340"/>
      <c r="Q367" s="320"/>
      <c r="R367" s="368"/>
      <c r="S367" s="345"/>
      <c r="T367" s="345"/>
      <c r="U367" s="345"/>
      <c r="V367" s="369"/>
      <c r="W367" s="337"/>
      <c r="X367" s="459" t="str">
        <f t="shared" si="947"/>
        <v/>
      </c>
      <c r="Y367" s="333" t="str">
        <f t="shared" si="947"/>
        <v/>
      </c>
      <c r="Z367" s="333" t="str">
        <f t="shared" si="947"/>
        <v/>
      </c>
      <c r="AA367" s="333" t="str">
        <f t="shared" si="947"/>
        <v/>
      </c>
      <c r="AB367" s="333" t="str">
        <f t="shared" si="947"/>
        <v/>
      </c>
      <c r="AC367" s="407" t="str">
        <f>IF(SUM(X367:AA367)&gt;0,1,"")</f>
        <v/>
      </c>
      <c r="AD367" s="345"/>
      <c r="AE367" s="345"/>
      <c r="AF367" s="345"/>
      <c r="AG367" s="345"/>
      <c r="AH367" s="345"/>
      <c r="AI367" s="345"/>
      <c r="AJ367" s="345"/>
      <c r="AK367" s="345"/>
      <c r="AL367" s="345"/>
      <c r="AM367" s="320"/>
      <c r="AN367" s="320"/>
      <c r="AO367" s="320"/>
      <c r="AP367" s="320"/>
      <c r="AQ367" s="320"/>
      <c r="AR367" s="320"/>
      <c r="AS367" s="320"/>
      <c r="AT367" s="320"/>
      <c r="AU367" s="320"/>
      <c r="AV367" s="320"/>
      <c r="AW367" s="320"/>
      <c r="AX367" s="320"/>
      <c r="AY367" s="320"/>
      <c r="AZ367" s="320"/>
      <c r="BA367" s="320"/>
      <c r="BB367" s="320"/>
      <c r="BC367" s="320"/>
      <c r="BD367" s="320"/>
      <c r="BE367" s="320"/>
      <c r="BF367" s="320"/>
      <c r="BG367" s="320"/>
      <c r="BH367" s="320"/>
      <c r="BI367" s="320"/>
      <c r="BJ367" s="320"/>
      <c r="BK367" s="320"/>
      <c r="BL367" s="320"/>
      <c r="BM367" s="320"/>
      <c r="BN367" s="320"/>
      <c r="BO367" s="320"/>
      <c r="BP367" s="320"/>
      <c r="BQ367" s="320"/>
      <c r="BR367" s="320"/>
      <c r="BS367" s="320"/>
      <c r="BT367" s="320"/>
      <c r="BU367" s="320"/>
      <c r="BV367" s="320"/>
      <c r="BW367" s="320"/>
      <c r="BX367" s="320"/>
      <c r="BY367" s="320"/>
      <c r="BZ367" s="322"/>
      <c r="CA367" s="323"/>
      <c r="CB367" s="323"/>
      <c r="CC367" s="323"/>
      <c r="CD367" s="323"/>
      <c r="CE367" s="323"/>
      <c r="CF367" s="323"/>
      <c r="CG367" s="323"/>
      <c r="CH367" s="323"/>
      <c r="CI367" s="323"/>
      <c r="CJ367" s="323"/>
      <c r="CK367" s="323"/>
      <c r="CL367" s="323"/>
      <c r="CM367" s="323"/>
      <c r="CN367" s="323"/>
      <c r="CO367" s="323"/>
      <c r="CP367" s="323"/>
      <c r="CQ367" s="323"/>
      <c r="CR367" s="323"/>
      <c r="CS367" s="323"/>
      <c r="CT367" s="323"/>
      <c r="CU367" s="323"/>
      <c r="CV367" s="323"/>
      <c r="CW367" s="323"/>
      <c r="CX367" s="323"/>
      <c r="CY367" s="323"/>
      <c r="CZ367" s="323"/>
      <c r="DA367" s="323"/>
      <c r="DB367" s="323"/>
      <c r="DC367" s="323"/>
      <c r="DD367" s="323"/>
      <c r="DE367" s="323"/>
      <c r="DF367" s="323"/>
      <c r="DG367" s="323"/>
      <c r="DH367" s="323"/>
      <c r="DI367" s="323"/>
      <c r="DJ367" s="323"/>
      <c r="DK367" s="323"/>
      <c r="DL367" s="323"/>
      <c r="DM367" s="323"/>
      <c r="DN367" s="323"/>
      <c r="DO367" s="323"/>
      <c r="DP367" s="323"/>
      <c r="DQ367" s="323"/>
      <c r="DR367" s="323"/>
      <c r="DS367" s="323"/>
      <c r="DT367" s="323"/>
      <c r="DU367" s="323"/>
      <c r="DV367" s="323"/>
      <c r="DW367" s="323"/>
      <c r="DX367" s="323"/>
      <c r="DY367" s="323"/>
      <c r="DZ367" s="323"/>
      <c r="EA367" s="323"/>
      <c r="EB367" s="323"/>
      <c r="EC367" s="323"/>
      <c r="ED367" s="323"/>
      <c r="EE367" s="323"/>
      <c r="EF367" s="323"/>
      <c r="EG367" s="323"/>
      <c r="EH367" s="323"/>
      <c r="EI367" s="323"/>
      <c r="EJ367" s="323"/>
      <c r="EK367" s="323"/>
      <c r="EL367" s="323"/>
      <c r="EM367" s="323"/>
      <c r="EN367" s="323"/>
      <c r="EO367" s="323"/>
      <c r="EP367" s="323"/>
      <c r="EQ367" s="323"/>
      <c r="ER367" s="323"/>
      <c r="ES367" s="323"/>
      <c r="ET367" s="323"/>
      <c r="EU367" s="323"/>
      <c r="EV367" s="323"/>
      <c r="EW367" s="323"/>
      <c r="EX367" s="323"/>
      <c r="EY367" s="323"/>
      <c r="EZ367" s="323"/>
      <c r="FA367" s="323"/>
      <c r="FB367" s="323"/>
      <c r="FC367" s="323"/>
      <c r="FD367" s="323"/>
      <c r="FE367" s="323"/>
      <c r="FF367" s="323"/>
      <c r="FG367" s="323"/>
      <c r="FH367" s="323"/>
      <c r="FI367" s="323"/>
      <c r="FJ367" s="323"/>
      <c r="FK367" s="323"/>
      <c r="FL367" s="323"/>
    </row>
    <row r="368" spans="1:168" ht="12.75" hidden="1" customHeight="1" x14ac:dyDescent="0.25"/>
    <row r="369" spans="1:168" ht="12.75" hidden="1" customHeight="1" x14ac:dyDescent="0.25"/>
    <row r="370" spans="1:168" ht="6" hidden="1" customHeight="1" x14ac:dyDescent="0.25">
      <c r="A370" s="326" t="s">
        <v>546</v>
      </c>
      <c r="C370" s="389"/>
      <c r="D370" s="325"/>
      <c r="E370" s="390"/>
      <c r="F370" s="464"/>
      <c r="G370" s="418"/>
      <c r="H370" s="465"/>
      <c r="I370" s="466"/>
      <c r="J370" s="392"/>
      <c r="K370" s="340"/>
      <c r="L370" s="393"/>
      <c r="M370" s="393"/>
      <c r="N370" s="393"/>
      <c r="O370" s="393"/>
      <c r="Q370" s="320"/>
      <c r="AE370" s="368"/>
      <c r="AF370" s="369"/>
      <c r="AG370" s="394" t="b">
        <f>AG371</f>
        <v>1</v>
      </c>
      <c r="AH370" s="394"/>
      <c r="AI370" s="395"/>
      <c r="AJ370" s="396"/>
      <c r="AK370" s="396"/>
      <c r="AL370" s="397"/>
      <c r="AM370" s="320"/>
      <c r="AN370" s="320"/>
      <c r="AO370" s="320"/>
      <c r="AP370" s="320"/>
      <c r="AQ370" s="320"/>
      <c r="AR370" s="320"/>
      <c r="AS370" s="320"/>
      <c r="AT370" s="398" t="str">
        <f>IF(AG370&lt;&gt;TRUE,FALSE,"")</f>
        <v/>
      </c>
      <c r="AU370" s="319" t="str">
        <f>IF(D370&lt;&gt;0,D370,"")</f>
        <v/>
      </c>
      <c r="AV370" s="399"/>
      <c r="AW370" s="398" t="str">
        <f ca="1">AW371</f>
        <v/>
      </c>
      <c r="AX370" s="399"/>
      <c r="AY370" s="398" t="str">
        <f ca="1">AY371</f>
        <v/>
      </c>
      <c r="AZ370" s="399"/>
      <c r="BA370" s="398" t="str">
        <f ca="1">BA371</f>
        <v/>
      </c>
      <c r="BB370" s="399"/>
      <c r="BC370" s="398" t="str">
        <f ca="1">BC371</f>
        <v/>
      </c>
      <c r="BD370" s="399"/>
      <c r="BE370" s="398" t="str">
        <f ca="1">BE371</f>
        <v/>
      </c>
      <c r="BF370" s="399"/>
      <c r="BG370" s="398" t="str">
        <f ca="1">BG371</f>
        <v/>
      </c>
      <c r="BH370" s="320"/>
      <c r="FE370" s="341" t="str">
        <f ca="1">FE371</f>
        <v>Hide</v>
      </c>
      <c r="FF370" s="322"/>
      <c r="FG370" s="323"/>
      <c r="FH370" s="323"/>
      <c r="FI370" s="323"/>
      <c r="FJ370" s="323"/>
      <c r="FK370" s="323"/>
      <c r="FL370" s="323"/>
    </row>
    <row r="371" spans="1:168" ht="15" hidden="1" x14ac:dyDescent="0.25">
      <c r="A371" s="326" t="s">
        <v>546</v>
      </c>
      <c r="C371" s="400" t="s">
        <v>558</v>
      </c>
      <c r="D371" s="420" t="str">
        <f>"6." &amp; AI371</f>
        <v>6.X</v>
      </c>
      <c r="E371" s="402" t="s">
        <v>709</v>
      </c>
      <c r="F371" s="422"/>
      <c r="G371" s="423" t="s">
        <v>203</v>
      </c>
      <c r="H371" s="424"/>
      <c r="I371" s="425" t="s">
        <v>216</v>
      </c>
      <c r="J371" s="426"/>
      <c r="K371" s="340"/>
      <c r="L371" s="405"/>
      <c r="M371" s="405"/>
      <c r="N371" s="405"/>
      <c r="O371" s="405"/>
      <c r="Q371" s="320"/>
      <c r="R371" s="406"/>
      <c r="S371" s="406"/>
      <c r="T371" s="406"/>
      <c r="U371" s="406"/>
      <c r="AE371" s="368" t="b">
        <f>IF(F371=CHAR(80),TRUE,FALSE)</f>
        <v>0</v>
      </c>
      <c r="AF371" s="369" t="b">
        <f>IF(H371=CHAR(80),TRUE,FALSE)</f>
        <v>0</v>
      </c>
      <c r="AG371" s="370" t="b">
        <f>IF(OR(C371=CHAR(80),C371="."),TRUE,FALSE)</f>
        <v>1</v>
      </c>
      <c r="AH371" s="407">
        <v>0</v>
      </c>
      <c r="AI371" s="408" t="s">
        <v>710</v>
      </c>
      <c r="AJ371" s="409"/>
      <c r="AK371" s="409" t="b">
        <v>1</v>
      </c>
      <c r="AL371" s="410"/>
      <c r="AM371" s="320"/>
      <c r="AN371" s="320"/>
      <c r="AO371" s="320"/>
      <c r="AP371" s="320"/>
      <c r="AQ371" s="320"/>
      <c r="AR371" s="320"/>
      <c r="AS371" s="320"/>
      <c r="AT371" s="398" t="str">
        <f>IF(AG371&lt;&gt;TRUE,FALSE,"")</f>
        <v/>
      </c>
      <c r="AU371" s="319" t="str">
        <f>IF(D371&lt;&gt;0,D371,"")</f>
        <v>6.X</v>
      </c>
      <c r="AV371" s="411"/>
      <c r="AW371" s="398" t="str">
        <f ca="1">IF(OR(AND(Setup_Flag=1,AV371="",$C371=""),AND(Setup_Flag=1,AV371="Y",$C371="",All_Filters="Yes",$FE371="Hide")),FALSE,"")</f>
        <v/>
      </c>
      <c r="AX371" s="411"/>
      <c r="AY371" s="398" t="str">
        <f ca="1">IF(OR(AND(MR2_Flag=1,AX371="",$C371=""),AND(MR2_Flag=1,AX371="Y",$C371="",All_Filters="Yes",$FE371="Hide")),FALSE,"")</f>
        <v/>
      </c>
      <c r="AZ371" s="411"/>
      <c r="BA371" s="398" t="str">
        <f ca="1">IF(OR(AND(DP_Flag=1,AZ371="",$C371=""),AND(DP_Flag=1,AZ371="Y",$C371="",All_Filters="Yes",$FE371="Hide")),FALSE,"")</f>
        <v/>
      </c>
      <c r="BB371" s="411"/>
      <c r="BC371" s="398" t="str">
        <f ca="1">IF(OR(AND(SS_Flag=1,BB371="",$C371=""),AND(SS_Flag=1,BB371="Y",$C371="",All_Filters="Yes",$FE371="Hide")),FALSE,"")</f>
        <v/>
      </c>
      <c r="BD371" s="411"/>
      <c r="BE371" s="398" t="str">
        <f ca="1">IF(OR(AND(SP_Flag=1,BD371="",$C371=""),AND(SP_Flag=1,BD371="Y",$C371="",All_Filters="Yes",$FE371="Hide")),FALSE,"")</f>
        <v/>
      </c>
      <c r="BF371" s="411"/>
      <c r="BG371" s="398" t="str">
        <f ca="1">IF(OR(AND(FM_Flag=1,BF371="",$C371=""),AND(FM_Flag=1,BF371="Y",$C371="",All_Filters="Yes",$FE371="Hide")),FALSE,"")</f>
        <v/>
      </c>
      <c r="BH371" s="320"/>
      <c r="BI371" s="268"/>
      <c r="BJ371" s="427" t="s">
        <v>675</v>
      </c>
      <c r="BK371" s="427" t="s">
        <v>675</v>
      </c>
      <c r="BL371" s="427" t="s">
        <v>675</v>
      </c>
      <c r="BM371" s="427" t="s">
        <v>675</v>
      </c>
      <c r="BN371" s="427" t="s">
        <v>675</v>
      </c>
      <c r="BO371" s="427" t="s">
        <v>675</v>
      </c>
      <c r="BP371" s="428" t="str">
        <f ca="1">IF(OR(BI$16=0,BR$16&lt;&gt;0),"",IF(OFFSET(BI371,0,BI$16)="Y",1,IF(OFFSET(BI371,0,BI$16)="N",0,"")))</f>
        <v/>
      </c>
      <c r="BQ371" s="337"/>
      <c r="BR371" s="268"/>
      <c r="BS371" s="429" t="e">
        <f t="array" aca="1" ref="BS371" ca="1">INDEX(QRS_Status, MATCH(1, ($BF$4=QRS_Practice)*('Master Control'!AK$35=QRS_Filter)*($AU371=QRS_Reqmt),0))</f>
        <v>#REF!</v>
      </c>
      <c r="BT371" s="429" t="e">
        <f t="array" aca="1" ref="BT371" ca="1">INDEX(QRS_Status, MATCH(1, ($BF$4=QRS_Practice)*('Master Control'!AL$35=QRS_Filter)*($AU371=QRS_Reqmt),0))</f>
        <v>#REF!</v>
      </c>
      <c r="BU371" s="429" t="e">
        <f t="array" aca="1" ref="BU371" ca="1">INDEX(QRS_Status, MATCH(1, ($BF$4=QRS_Practice)*('Master Control'!AM$35=QRS_Filter)*($AU371=QRS_Reqmt),0))</f>
        <v>#REF!</v>
      </c>
      <c r="BV371" s="429" t="e">
        <f t="array" aca="1" ref="BV371" ca="1">INDEX(QRS_Status, MATCH(1, ($BF$4=QRS_Practice)*('Master Control'!AN$35=QRS_Filter)*($AU371=QRS_Reqmt),0))</f>
        <v>#REF!</v>
      </c>
      <c r="BW371" s="429" t="e">
        <f t="array" aca="1" ref="BW371" ca="1">INDEX(QRS_Status, MATCH(1, ($BF$4=QRS_Practice)*('Master Control'!AO$35=QRS_Filter)*($AU371=QRS_Reqmt),0))</f>
        <v>#REF!</v>
      </c>
      <c r="BX371" s="429" t="e">
        <f t="array" aca="1" ref="BX371" ca="1">INDEX(QRS_Status, MATCH(1, ($BF$4=QRS_Practice)*('Master Control'!AP$35=QRS_Filter)*($AU371=QRS_Reqmt),0))</f>
        <v>#REF!</v>
      </c>
      <c r="BY371" s="429" t="e">
        <f t="array" aca="1" ref="BY371" ca="1">INDEX(QRS_Status, MATCH(1, ($BF$4=QRS_Practice)*('Master Control'!AQ$35=QRS_Filter)*($AU371=QRS_Reqmt),0))</f>
        <v>#REF!</v>
      </c>
      <c r="BZ371" s="429" t="e">
        <f t="array" aca="1" ref="BZ371" ca="1">INDEX(QRS_Status, MATCH(1, ($BF$4=QRS_Practice)*('Master Control'!AR$35=QRS_Filter)*($AU371=QRS_Reqmt),0))</f>
        <v>#REF!</v>
      </c>
      <c r="CA371" s="429" t="e">
        <f t="array" aca="1" ref="CA371" ca="1">INDEX(QRS_Status, MATCH(1, ($BF$4=QRS_Practice)*('Master Control'!AS$35=QRS_Filter)*($AU371=QRS_Reqmt),0))</f>
        <v>#REF!</v>
      </c>
      <c r="CB371" s="429" t="e">
        <f t="array" aca="1" ref="CB371" ca="1">INDEX(QRS_Status, MATCH(1, ($BF$4=QRS_Practice)*('Master Control'!AT$35=QRS_Filter)*($AU371=QRS_Reqmt),0))</f>
        <v>#REF!</v>
      </c>
      <c r="CC371" s="429" t="e">
        <f t="array" aca="1" ref="CC371" ca="1">INDEX(QRS_Status, MATCH(1, ($BF$4=QRS_Practice)*('Master Control'!AU$35=QRS_Filter)*($AU371=QRS_Reqmt),0))</f>
        <v>#REF!</v>
      </c>
      <c r="CD371" s="429" t="e">
        <f t="array" aca="1" ref="CD371" ca="1">INDEX(QRS_Status, MATCH(1, ($BF$4=QRS_Practice)*('Master Control'!AV$35=QRS_Filter)*($AU371=QRS_Reqmt),0))</f>
        <v>#REF!</v>
      </c>
      <c r="CE371" s="429" t="e">
        <f t="array" aca="1" ref="CE371" ca="1">INDEX(QRS_Status, MATCH(1, ($BF$4=QRS_Practice)*('Master Control'!AW$35=QRS_Filter)*($AU371=QRS_Reqmt),0))</f>
        <v>#REF!</v>
      </c>
      <c r="CF371" s="429" t="e">
        <f t="array" aca="1" ref="CF371" ca="1">INDEX(QRS_Status, MATCH(1, ($BF$4=QRS_Practice)*('Master Control'!AX$35=QRS_Filter)*($AU371=QRS_Reqmt),0))</f>
        <v>#REF!</v>
      </c>
      <c r="CG371" s="429" t="e">
        <f t="array" aca="1" ref="CG371" ca="1">INDEX(QRS_Status, MATCH(1, ($BF$4=QRS_Practice)*('Master Control'!AY$35=QRS_Filter)*($AU371=QRS_Reqmt),0))</f>
        <v>#REF!</v>
      </c>
      <c r="CH371" s="429" t="e">
        <f t="array" aca="1" ref="CH371" ca="1">INDEX(QRS_Status, MATCH(1, ($BF$4=QRS_Practice)*('Master Control'!AZ$35=QRS_Filter)*($AU371=QRS_Reqmt),0))</f>
        <v>#REF!</v>
      </c>
      <c r="CI371" s="429" t="e">
        <f t="array" aca="1" ref="CI371" ca="1">INDEX(QRS_Status, MATCH(1, ($BF$4=QRS_Practice)*('Master Control'!BA$35=QRS_Filter)*($AU371=QRS_Reqmt),0))</f>
        <v>#REF!</v>
      </c>
      <c r="CJ371" s="429" t="e">
        <f t="array" aca="1" ref="CJ371" ca="1">INDEX(QRS_Status, MATCH(1, ($BF$4=QRS_Practice)*('Master Control'!BB$35=QRS_Filter)*($AU371=QRS_Reqmt),0))</f>
        <v>#REF!</v>
      </c>
      <c r="CK371" s="429" t="e">
        <f t="array" aca="1" ref="CK371" ca="1">INDEX(QRS_Status, MATCH(1, ($BF$4=QRS_Practice)*('Master Control'!BC$35=QRS_Filter)*($AU371=QRS_Reqmt),0))</f>
        <v>#REF!</v>
      </c>
      <c r="CL371" s="428" t="str">
        <f ca="1">IF(BR$16=0,"",IF(OFFSET(BR371,0,BR$16)="Y",1,IF(OFFSET(BR371,0,BR$16)="N",0,"")))</f>
        <v/>
      </c>
      <c r="CM371" s="337"/>
      <c r="CN371" s="268"/>
      <c r="CO371" s="429" t="e">
        <f t="array" aca="1" ref="CO371" ca="1">INDEX(QRS_Status, MATCH(1, ($BF$4=QRS_Practice)*('Master Control'!BG$35=QRS_Filter)*($AU371=QRS_Reqmt),0))</f>
        <v>#REF!</v>
      </c>
      <c r="CP371" s="429" t="e">
        <f t="array" aca="1" ref="CP371" ca="1">INDEX(QRS_Status, MATCH(1, ($BF$4=QRS_Practice)*('Master Control'!BH$35=QRS_Filter)*($AU371=QRS_Reqmt),0))</f>
        <v>#REF!</v>
      </c>
      <c r="CQ371" s="429" t="e">
        <f t="array" aca="1" ref="CQ371" ca="1">INDEX(QRS_Status, MATCH(1, ($BF$4=QRS_Practice)*('Master Control'!BI$35=QRS_Filter)*($AU371=QRS_Reqmt),0))</f>
        <v>#REF!</v>
      </c>
      <c r="CR371" s="429" t="e">
        <f t="array" aca="1" ref="CR371" ca="1">INDEX(QRS_Status, MATCH(1, ($BF$4=QRS_Practice)*('Master Control'!BJ$35=QRS_Filter)*($AU371=QRS_Reqmt),0))</f>
        <v>#REF!</v>
      </c>
      <c r="CS371" s="427" t="s">
        <v>675</v>
      </c>
      <c r="CT371" s="428" t="str">
        <f ca="1">IF(OR(CN$16=0,CV$16&lt;&gt;0),"",IF(CV$16=1,0,IF(OFFSET(CN371,0,CN$16)="Y",1,IF(OFFSET(CN371,0,CN$16)="N",0,""))))</f>
        <v/>
      </c>
      <c r="CV371" s="268"/>
      <c r="CW371" s="429" t="e">
        <f t="array" aca="1" ref="CW371" ca="1">INDEX(QRS_Status, MATCH(1, ($BF$4=QRS_Practice)*('Master Control'!BO$35=QRS_Filter)*($AU371=QRS_Reqmt),0))</f>
        <v>#REF!</v>
      </c>
      <c r="CX371" s="429" t="e">
        <f t="array" aca="1" ref="CX371" ca="1">INDEX(QRS_Status, MATCH(1, ($BF$4=QRS_Practice)*('Master Control'!BP$35=QRS_Filter)*($AU371=QRS_Reqmt),0))</f>
        <v>#REF!</v>
      </c>
      <c r="CY371" s="429" t="e">
        <f t="array" aca="1" ref="CY371" ca="1">INDEX(QRS_Status, MATCH(1, ($BF$4=QRS_Practice)*('Master Control'!BQ$35=QRS_Filter)*($AU371=QRS_Reqmt),0))</f>
        <v>#REF!</v>
      </c>
      <c r="CZ371" s="429" t="e">
        <f t="array" aca="1" ref="CZ371" ca="1">INDEX(QRS_Status, MATCH(1, ($BF$4=QRS_Practice)*('Master Control'!BR$35=QRS_Filter)*($AU371=QRS_Reqmt),0))</f>
        <v>#REF!</v>
      </c>
      <c r="DA371" s="429" t="e">
        <f t="array" aca="1" ref="DA371" ca="1">INDEX(QRS_Status, MATCH(1, ($BF$4=QRS_Practice)*('Master Control'!BS$35=QRS_Filter)*($AU371=QRS_Reqmt),0))</f>
        <v>#REF!</v>
      </c>
      <c r="DB371" s="429" t="e">
        <f t="array" aca="1" ref="DB371" ca="1">INDEX(QRS_Status, MATCH(1, ($BF$4=QRS_Practice)*('Master Control'!BT$35=QRS_Filter)*($AU371=QRS_Reqmt),0))</f>
        <v>#REF!</v>
      </c>
      <c r="DC371" s="429" t="e">
        <f t="array" aca="1" ref="DC371" ca="1">INDEX(QRS_Status, MATCH(1, ($BF$4=QRS_Practice)*('Master Control'!BU$35=QRS_Filter)*($AU371=QRS_Reqmt),0))</f>
        <v>#REF!</v>
      </c>
      <c r="DD371" s="429" t="e">
        <f t="array" aca="1" ref="DD371" ca="1">INDEX(QRS_Status, MATCH(1, ($BF$4=QRS_Practice)*('Master Control'!BV$35=QRS_Filter)*($AU371=QRS_Reqmt),0))</f>
        <v>#REF!</v>
      </c>
      <c r="DE371" s="429" t="e">
        <f t="array" aca="1" ref="DE371" ca="1">INDEX(QRS_Status, MATCH(1, ($BF$4=QRS_Practice)*('Master Control'!BW$35=QRS_Filter)*($AU371=QRS_Reqmt),0))</f>
        <v>#REF!</v>
      </c>
      <c r="DF371" s="428" t="str">
        <f>IF(CV$16=0,"",IF(OR(AND(CW$16=1,CW371="Y"),AND(CX$16=1,CX371="Y"),AND(CY$16=1,CY371="Y"),AND(CZ$16=1,CZ371="Y"),AND(DA$16=1,DA371="Y"),AND(DB$16=1,DB371="Y"),AND(DC$16=1,DC371="Y"),AND(DD$16=1,DD371="Y"),AND(DE$16=1,DE371="Y")),1,IF(OR(AND(CW$16=1,CW371="N"),AND(CX$16=1,CX371="N"),AND(CY$16=1,CY371="N"),AND(CZ$16=1,CZ371="N"),AND(DA$16=1,DA371="N"),AND(DB$16=1,DB371="N"),AND(DC$16=1,DC371="N"),AND(DD$16=1,DD371="N"),AND(DE$16=1,DE371="N")),0,"")))</f>
        <v/>
      </c>
      <c r="DH371" s="268"/>
      <c r="DI371" s="429" t="e">
        <f t="array" aca="1" ref="DI371" ca="1">INDEX(QRS_Status, MATCH(1, ($BF$4=QRS_Practice)*('Master Control'!CA$35=QRS_Filter)*($AU371=QRS_Reqmt),0))</f>
        <v>#REF!</v>
      </c>
      <c r="DJ371" s="429" t="e">
        <f t="array" aca="1" ref="DJ371" ca="1">INDEX(QRS_Status, MATCH(1, ($BF$4=QRS_Practice)*('Master Control'!CB$35=QRS_Filter)*($AU371=QRS_Reqmt),0))</f>
        <v>#REF!</v>
      </c>
      <c r="DK371" s="428" t="str">
        <f ca="1">IF(DH$16=0,"",IF(OFFSET(DH371,0,DH$16)="Y",1,IF(OFFSET(DH371,0,DH$16)="N",0,"")))</f>
        <v/>
      </c>
      <c r="DM371" s="268"/>
      <c r="DN371" s="429" t="e">
        <f t="array" aca="1" ref="DN371" ca="1">INDEX(QRS_Status, MATCH(1, ($BF$4=QRS_Practice)*('Master Control'!CF$35=QRS_Filter)*($AU371=QRS_Reqmt),0))</f>
        <v>#REF!</v>
      </c>
      <c r="DO371" s="429" t="e">
        <f t="array" aca="1" ref="DO371" ca="1">INDEX(QRS_Status, MATCH(1, ($BF$4=QRS_Practice)*('Master Control'!CG$35=QRS_Filter)*($AU371=QRS_Reqmt),0))</f>
        <v>#REF!</v>
      </c>
      <c r="DP371" s="428" t="str">
        <f ca="1">IF(DM$16=0,"",IF(OFFSET(DM371,0,DM$16)="Y",1,IF(OFFSET(DM371,0,DM$16)="N",0,"")))</f>
        <v/>
      </c>
      <c r="DR371" s="268"/>
      <c r="DS371" s="430" t="e">
        <f t="array" aca="1" ref="DS371" ca="1">INDEX(QRS_Status, MATCH(1, ($BF$4=QRS_Practice)*("Corporate Risk Projects Only"=QRS_Filter)*($AU371=QRS_Reqmt),0))</f>
        <v>#REF!</v>
      </c>
      <c r="DT371" s="431"/>
      <c r="DU371" s="428" t="str">
        <f ca="1">IF(DR$16=0,"",IF(AND(OFFSET(DR371,0,1)="Y",DS$16="Yes"),1,IF(OFFSET(DR371,0,1)="N",1,0)))</f>
        <v/>
      </c>
      <c r="DW371" s="268"/>
      <c r="DX371" s="430" t="e">
        <f t="array" aca="1" ref="DX371" ca="1">INDEX(QRS_Status, MATCH(1, ($BF$4=QRS_Practice)*("Distributed Execution Projects Only"=QRS_Filter)*($AU371=QRS_Reqmt),0))</f>
        <v>#REF!</v>
      </c>
      <c r="DY371" s="431"/>
      <c r="DZ371" s="428" t="str">
        <f ca="1">IF(DW$16=0,"",IF(AND(OFFSET(DW371,0,1)="Y",DX$16="Yes"),1,IF(OFFSET(DW371,0,1)="N",1,0)))</f>
        <v/>
      </c>
      <c r="EB371" s="268"/>
      <c r="EC371" s="430" t="e">
        <f t="array" aca="1" ref="EC371" ca="1">INDEX(QRS_Status, MATCH(1, ($BF$4=QRS_Practice)*("Joint Venture Projects Only"=QRS_Filter)*($AU371=QRS_Reqmt),0))</f>
        <v>#REF!</v>
      </c>
      <c r="ED371" s="431"/>
      <c r="EE371" s="428" t="str">
        <f ca="1">IF(EB$16=0,"",IF(AND(OFFSET(EB371,0,1)="Y",EC$16="Yes"),1,IF(OFFSET(EB371,0,1)="N",1,0)))</f>
        <v/>
      </c>
      <c r="EG371" s="268"/>
      <c r="EH371" s="430" t="e">
        <f t="array" aca="1" ref="EH371" ca="1">INDEX(QRS_Status, MATCH(1, ($BF$4=QRS_Practice)*("Modular/Topside Projects Only"=QRS_Filter)*($AU371=QRS_Reqmt),0))</f>
        <v>#REF!</v>
      </c>
      <c r="EI371" s="431"/>
      <c r="EJ371" s="428" t="str">
        <f ca="1">IF(EG$16=0,"",IF(AND(OFFSET(EG371,0,1)="Y",EH$16="Yes"),1,IF(OFFSET(EG371,0,1)="N",1,0)))</f>
        <v/>
      </c>
      <c r="EL371" s="268"/>
      <c r="EM371" s="430" t="e">
        <f t="array" aca="1" ref="EM371" ca="1">INDEX(QRS_Status, MATCH(1, ($BF$4=QRS_Practice)*("Projects w/Other Fluor Entities Only"=QRS_Filter)*($AU371=QRS_Reqmt),0))</f>
        <v>#REF!</v>
      </c>
      <c r="EN371" s="431"/>
      <c r="EO371" s="428" t="str">
        <f ca="1">IF(EL$16=0,"",IF(AND(OFFSET(EL371,0,1)="Y",EM$16="Yes"),1,IF(OFFSET(EL371,0,1)="N",1,0)))</f>
        <v/>
      </c>
      <c r="EP371" s="271"/>
      <c r="EQ371" s="516" t="str">
        <f ca="1">BP371</f>
        <v/>
      </c>
      <c r="ER371" s="516" t="str">
        <f t="shared" ref="ER371" ca="1" si="948">CL371</f>
        <v/>
      </c>
      <c r="ES371" s="516" t="str">
        <f t="shared" ref="ES371" ca="1" si="949">CT371</f>
        <v/>
      </c>
      <c r="ET371" s="516" t="str">
        <f t="shared" ref="ET371" si="950">DF371</f>
        <v/>
      </c>
      <c r="EU371" s="516" t="str">
        <f t="shared" ref="EU371" ca="1" si="951">DK371</f>
        <v/>
      </c>
      <c r="EV371" s="516" t="str">
        <f t="shared" ref="EV371" ca="1" si="952">DP371</f>
        <v/>
      </c>
      <c r="EW371" s="516" t="str">
        <f t="shared" ref="EW371" ca="1" si="953">DU371</f>
        <v/>
      </c>
      <c r="EX371" s="516" t="str">
        <f t="shared" ref="EX371" ca="1" si="954">DZ371</f>
        <v/>
      </c>
      <c r="EY371" s="516" t="str">
        <f t="shared" ref="EY371" ca="1" si="955">EE371</f>
        <v/>
      </c>
      <c r="EZ371" s="516" t="str">
        <f t="shared" ref="EZ371" ca="1" si="956">EJ371</f>
        <v/>
      </c>
      <c r="FA371" s="516" t="str">
        <f t="shared" ref="FA371" ca="1" si="957">EO371</f>
        <v/>
      </c>
      <c r="FC371" s="516">
        <f t="shared" ref="FC371" ca="1" si="958">COUNTA(EQ371:FA371)-COUNTBLANK(EQ371:FA371)</f>
        <v>0</v>
      </c>
      <c r="FD371" s="280">
        <f t="shared" ref="FD371" ca="1" si="959">SUM(EQ371:FA371)</f>
        <v>0</v>
      </c>
      <c r="FE371" s="280" t="str">
        <f t="shared" ref="FE371" ca="1" si="960">IF(AND(FC371=FD371,FD371&gt;0),"Show","Hide")</f>
        <v>Hide</v>
      </c>
      <c r="FF371" s="322"/>
      <c r="FG371" s="323"/>
      <c r="FH371" s="323"/>
      <c r="FI371" s="323"/>
      <c r="FJ371" s="323"/>
      <c r="FK371" s="323"/>
      <c r="FL371" s="323"/>
    </row>
    <row r="372" spans="1:168" ht="6" hidden="1" customHeight="1" x14ac:dyDescent="0.25">
      <c r="A372" s="326" t="s">
        <v>546</v>
      </c>
      <c r="C372" s="412"/>
      <c r="D372" s="413"/>
      <c r="E372" s="414"/>
      <c r="F372" s="467"/>
      <c r="G372" s="433"/>
      <c r="H372" s="468"/>
      <c r="I372" s="469"/>
      <c r="J372" s="416"/>
      <c r="K372" s="335"/>
      <c r="L372" s="417"/>
      <c r="M372" s="417"/>
      <c r="N372" s="417"/>
      <c r="O372" s="417"/>
      <c r="Q372" s="320"/>
      <c r="AE372" s="368"/>
      <c r="AF372" s="369"/>
      <c r="AG372" s="370" t="b">
        <f>AG371</f>
        <v>1</v>
      </c>
      <c r="AH372" s="370"/>
      <c r="AI372" s="395"/>
      <c r="AJ372" s="396"/>
      <c r="AK372" s="396"/>
      <c r="AL372" s="397"/>
      <c r="AM372" s="320"/>
      <c r="AN372" s="320"/>
      <c r="AO372" s="320"/>
      <c r="AP372" s="320"/>
      <c r="AQ372" s="320"/>
      <c r="AR372" s="320"/>
      <c r="AS372" s="320"/>
      <c r="AT372" s="398" t="str">
        <f>IF(AG372&lt;&gt;TRUE,FALSE,"")</f>
        <v/>
      </c>
      <c r="AU372" s="319" t="str">
        <f>IF(D372&lt;&gt;0,D372,"")</f>
        <v/>
      </c>
      <c r="AV372" s="399"/>
      <c r="AW372" s="398" t="str">
        <f ca="1">AW371</f>
        <v/>
      </c>
      <c r="AX372" s="399"/>
      <c r="AY372" s="398" t="str">
        <f ca="1">AY371</f>
        <v/>
      </c>
      <c r="AZ372" s="399"/>
      <c r="BA372" s="398" t="str">
        <f ca="1">BA371</f>
        <v/>
      </c>
      <c r="BB372" s="399"/>
      <c r="BC372" s="398" t="str">
        <f ca="1">BC371</f>
        <v/>
      </c>
      <c r="BD372" s="399"/>
      <c r="BE372" s="398" t="str">
        <f ca="1">BE371</f>
        <v/>
      </c>
      <c r="BF372" s="399"/>
      <c r="BG372" s="398" t="str">
        <f ca="1">BG371</f>
        <v/>
      </c>
      <c r="BH372" s="320"/>
      <c r="FE372" s="341" t="str">
        <f ca="1">FE371</f>
        <v>Hide</v>
      </c>
      <c r="FF372" s="322"/>
      <c r="FG372" s="323"/>
      <c r="FH372" s="323"/>
      <c r="FI372" s="323"/>
      <c r="FJ372" s="323"/>
      <c r="FK372" s="323"/>
      <c r="FL372" s="323"/>
    </row>
    <row r="373" spans="1:168" hidden="1" x14ac:dyDescent="0.25"/>
    <row r="374" spans="1:168" hidden="1" x14ac:dyDescent="0.25"/>
    <row r="375" spans="1:168" ht="6" hidden="1" customHeight="1" x14ac:dyDescent="0.25">
      <c r="A375" s="326" t="s">
        <v>546</v>
      </c>
      <c r="C375" s="389"/>
      <c r="D375" s="325"/>
      <c r="E375" s="390"/>
      <c r="F375" s="464"/>
      <c r="G375" s="418"/>
      <c r="H375" s="465"/>
      <c r="I375" s="466"/>
      <c r="J375" s="392"/>
      <c r="K375" s="340"/>
      <c r="L375" s="393"/>
      <c r="M375" s="393"/>
      <c r="N375" s="393"/>
      <c r="O375" s="393"/>
      <c r="Q375" s="320"/>
      <c r="AE375" s="368"/>
      <c r="AF375" s="369"/>
      <c r="AG375" s="394" t="b">
        <f>AG376</f>
        <v>1</v>
      </c>
      <c r="AH375" s="394"/>
      <c r="AI375" s="395"/>
      <c r="AJ375" s="396"/>
      <c r="AK375" s="396"/>
      <c r="AL375" s="397"/>
      <c r="AM375" s="320"/>
      <c r="AN375" s="320"/>
      <c r="AO375" s="320"/>
      <c r="AP375" s="320"/>
      <c r="AQ375" s="320"/>
      <c r="AR375" s="320"/>
      <c r="AS375" s="320"/>
      <c r="AT375" s="398" t="str">
        <f>IF(AG375&lt;&gt;TRUE,FALSE,"")</f>
        <v/>
      </c>
      <c r="AU375" s="319" t="str">
        <f>IF(D375&lt;&gt;0,D375,"")</f>
        <v/>
      </c>
      <c r="AV375" s="399"/>
      <c r="AW375" s="398" t="str">
        <f ca="1">AW376</f>
        <v/>
      </c>
      <c r="AX375" s="399"/>
      <c r="AY375" s="398" t="str">
        <f ca="1">AY376</f>
        <v/>
      </c>
      <c r="AZ375" s="399"/>
      <c r="BA375" s="398" t="str">
        <f ca="1">BA376</f>
        <v/>
      </c>
      <c r="BB375" s="399"/>
      <c r="BC375" s="398" t="str">
        <f ca="1">BC376</f>
        <v/>
      </c>
      <c r="BD375" s="399"/>
      <c r="BE375" s="398" t="str">
        <f ca="1">BE376</f>
        <v/>
      </c>
      <c r="BF375" s="399"/>
      <c r="BG375" s="398" t="str">
        <f ca="1">BG376</f>
        <v/>
      </c>
      <c r="BH375" s="320"/>
      <c r="FE375" s="341" t="str">
        <f ca="1">FE376</f>
        <v>Hide</v>
      </c>
      <c r="FF375" s="322"/>
      <c r="FG375" s="323"/>
      <c r="FH375" s="323"/>
      <c r="FI375" s="323"/>
      <c r="FJ375" s="323"/>
      <c r="FK375" s="323"/>
      <c r="FL375" s="323"/>
    </row>
    <row r="376" spans="1:168" ht="15" hidden="1" x14ac:dyDescent="0.25">
      <c r="A376" s="326" t="s">
        <v>546</v>
      </c>
      <c r="C376" s="400" t="s">
        <v>558</v>
      </c>
      <c r="D376" s="435"/>
      <c r="E376" s="402" t="s">
        <v>709</v>
      </c>
      <c r="F376" s="422"/>
      <c r="G376" s="423" t="s">
        <v>203</v>
      </c>
      <c r="H376" s="424"/>
      <c r="I376" s="425" t="s">
        <v>216</v>
      </c>
      <c r="J376" s="426"/>
      <c r="K376" s="340"/>
      <c r="L376" s="405"/>
      <c r="M376" s="405"/>
      <c r="N376" s="405"/>
      <c r="O376" s="405"/>
      <c r="Q376" s="320"/>
      <c r="R376" s="406"/>
      <c r="S376" s="406"/>
      <c r="T376" s="406"/>
      <c r="U376" s="406"/>
      <c r="AE376" s="368" t="b">
        <f>IF(F376=CHAR(80),TRUE,FALSE)</f>
        <v>0</v>
      </c>
      <c r="AF376" s="369" t="b">
        <f>IF(H376=CHAR(80),TRUE,FALSE)</f>
        <v>0</v>
      </c>
      <c r="AG376" s="370" t="b">
        <f>IF(OR(C376=CHAR(80),C376="."),TRUE,FALSE)</f>
        <v>1</v>
      </c>
      <c r="AH376" s="407">
        <v>0</v>
      </c>
      <c r="AI376" s="408" t="s">
        <v>711</v>
      </c>
      <c r="AJ376" s="409"/>
      <c r="AK376" s="409"/>
      <c r="AL376" s="410" t="b">
        <v>1</v>
      </c>
      <c r="AM376" s="320"/>
      <c r="AN376" s="320"/>
      <c r="AO376" s="320"/>
      <c r="AP376" s="320"/>
      <c r="AQ376" s="320"/>
      <c r="AR376" s="320"/>
      <c r="AS376" s="320"/>
      <c r="AT376" s="398" t="str">
        <f>IF(AG376&lt;&gt;TRUE,FALSE,"")</f>
        <v/>
      </c>
      <c r="AU376" s="319" t="str">
        <f>IF(D376&lt;&gt;0,D376,"")</f>
        <v/>
      </c>
      <c r="AV376" s="411"/>
      <c r="AW376" s="398" t="str">
        <f ca="1">IF(OR(AND(Setup_Flag=1,AV376="",$C376=""),AND(Setup_Flag=1,AV376="Y",$C376="",All_Filters="Yes",$FE376="Hide")),FALSE,"")</f>
        <v/>
      </c>
      <c r="AX376" s="411"/>
      <c r="AY376" s="398" t="str">
        <f ca="1">IF(OR(AND(MR2_Flag=1,AX376="",$C376=""),AND(MR2_Flag=1,AX376="Y",$C376="",All_Filters="Yes",$FE376="Hide")),FALSE,"")</f>
        <v/>
      </c>
      <c r="AZ376" s="411"/>
      <c r="BA376" s="398" t="str">
        <f ca="1">IF(OR(AND(DP_Flag=1,AZ376="",$C376=""),AND(DP_Flag=1,AZ376="Y",$C376="",All_Filters="Yes",$FE376="Hide")),FALSE,"")</f>
        <v/>
      </c>
      <c r="BB376" s="411"/>
      <c r="BC376" s="398" t="str">
        <f ca="1">IF(OR(AND(SS_Flag=1,BB376="",$C376=""),AND(SS_Flag=1,BB376="Y",$C376="",All_Filters="Yes",$FE376="Hide")),FALSE,"")</f>
        <v/>
      </c>
      <c r="BD376" s="411"/>
      <c r="BE376" s="398" t="str">
        <f ca="1">IF(OR(AND(SP_Flag=1,BD376="",$C376=""),AND(SP_Flag=1,BD376="Y",$C376="",All_Filters="Yes",$FE376="Hide")),FALSE,"")</f>
        <v/>
      </c>
      <c r="BF376" s="411"/>
      <c r="BG376" s="398" t="str">
        <f ca="1">IF(OR(AND(FM_Flag=1,BF376="",$C376=""),AND(FM_Flag=1,BF376="Y",$C376="",All_Filters="Yes",$FE376="Hide")),FALSE,"")</f>
        <v/>
      </c>
      <c r="BH376" s="320"/>
      <c r="BI376" s="268"/>
      <c r="BJ376" s="427" t="s">
        <v>675</v>
      </c>
      <c r="BK376" s="427" t="s">
        <v>675</v>
      </c>
      <c r="BL376" s="427" t="s">
        <v>675</v>
      </c>
      <c r="BM376" s="427" t="s">
        <v>675</v>
      </c>
      <c r="BN376" s="427" t="s">
        <v>675</v>
      </c>
      <c r="BO376" s="427" t="s">
        <v>675</v>
      </c>
      <c r="BP376" s="428" t="str">
        <f ca="1">IF(OR(BI$16=0,BR$16&lt;&gt;0),"",IF(OFFSET(BI376,0,BI$16)="Y",1,IF(OFFSET(BI376,0,BI$16)="N",0,"")))</f>
        <v/>
      </c>
      <c r="BQ376" s="337"/>
      <c r="BR376" s="268"/>
      <c r="BS376" s="429" t="e">
        <f t="array" aca="1" ref="BS376" ca="1">INDEX(QRS_Status, MATCH(1, ($BF$4=QRS_Practice)*('Master Control'!AK$35=QRS_Filter)*($AU376=QRS_Reqmt),0))</f>
        <v>#REF!</v>
      </c>
      <c r="BT376" s="429" t="e">
        <f t="array" aca="1" ref="BT376" ca="1">INDEX(QRS_Status, MATCH(1, ($BF$4=QRS_Practice)*('Master Control'!AL$35=QRS_Filter)*($AU376=QRS_Reqmt),0))</f>
        <v>#REF!</v>
      </c>
      <c r="BU376" s="429" t="e">
        <f t="array" aca="1" ref="BU376" ca="1">INDEX(QRS_Status, MATCH(1, ($BF$4=QRS_Practice)*('Master Control'!AM$35=QRS_Filter)*($AU376=QRS_Reqmt),0))</f>
        <v>#REF!</v>
      </c>
      <c r="BV376" s="429" t="e">
        <f t="array" aca="1" ref="BV376" ca="1">INDEX(QRS_Status, MATCH(1, ($BF$4=QRS_Practice)*('Master Control'!AN$35=QRS_Filter)*($AU376=QRS_Reqmt),0))</f>
        <v>#REF!</v>
      </c>
      <c r="BW376" s="429" t="e">
        <f t="array" aca="1" ref="BW376" ca="1">INDEX(QRS_Status, MATCH(1, ($BF$4=QRS_Practice)*('Master Control'!AO$35=QRS_Filter)*($AU376=QRS_Reqmt),0))</f>
        <v>#REF!</v>
      </c>
      <c r="BX376" s="429" t="e">
        <f t="array" aca="1" ref="BX376" ca="1">INDEX(QRS_Status, MATCH(1, ($BF$4=QRS_Practice)*('Master Control'!AP$35=QRS_Filter)*($AU376=QRS_Reqmt),0))</f>
        <v>#REF!</v>
      </c>
      <c r="BY376" s="429" t="e">
        <f t="array" aca="1" ref="BY376" ca="1">INDEX(QRS_Status, MATCH(1, ($BF$4=QRS_Practice)*('Master Control'!AQ$35=QRS_Filter)*($AU376=QRS_Reqmt),0))</f>
        <v>#REF!</v>
      </c>
      <c r="BZ376" s="429" t="e">
        <f t="array" aca="1" ref="BZ376" ca="1">INDEX(QRS_Status, MATCH(1, ($BF$4=QRS_Practice)*('Master Control'!AR$35=QRS_Filter)*($AU376=QRS_Reqmt),0))</f>
        <v>#REF!</v>
      </c>
      <c r="CA376" s="429" t="e">
        <f t="array" aca="1" ref="CA376" ca="1">INDEX(QRS_Status, MATCH(1, ($BF$4=QRS_Practice)*('Master Control'!AS$35=QRS_Filter)*($AU376=QRS_Reqmt),0))</f>
        <v>#REF!</v>
      </c>
      <c r="CB376" s="429" t="e">
        <f t="array" aca="1" ref="CB376" ca="1">INDEX(QRS_Status, MATCH(1, ($BF$4=QRS_Practice)*('Master Control'!AT$35=QRS_Filter)*($AU376=QRS_Reqmt),0))</f>
        <v>#REF!</v>
      </c>
      <c r="CC376" s="429" t="e">
        <f t="array" aca="1" ref="CC376" ca="1">INDEX(QRS_Status, MATCH(1, ($BF$4=QRS_Practice)*('Master Control'!AU$35=QRS_Filter)*($AU376=QRS_Reqmt),0))</f>
        <v>#REF!</v>
      </c>
      <c r="CD376" s="429" t="e">
        <f t="array" aca="1" ref="CD376" ca="1">INDEX(QRS_Status, MATCH(1, ($BF$4=QRS_Practice)*('Master Control'!AV$35=QRS_Filter)*($AU376=QRS_Reqmt),0))</f>
        <v>#REF!</v>
      </c>
      <c r="CE376" s="429" t="e">
        <f t="array" aca="1" ref="CE376" ca="1">INDEX(QRS_Status, MATCH(1, ($BF$4=QRS_Practice)*('Master Control'!AW$35=QRS_Filter)*($AU376=QRS_Reqmt),0))</f>
        <v>#REF!</v>
      </c>
      <c r="CF376" s="429" t="e">
        <f t="array" aca="1" ref="CF376" ca="1">INDEX(QRS_Status, MATCH(1, ($BF$4=QRS_Practice)*('Master Control'!AX$35=QRS_Filter)*($AU376=QRS_Reqmt),0))</f>
        <v>#REF!</v>
      </c>
      <c r="CG376" s="429" t="e">
        <f t="array" aca="1" ref="CG376" ca="1">INDEX(QRS_Status, MATCH(1, ($BF$4=QRS_Practice)*('Master Control'!AY$35=QRS_Filter)*($AU376=QRS_Reqmt),0))</f>
        <v>#REF!</v>
      </c>
      <c r="CH376" s="429" t="e">
        <f t="array" aca="1" ref="CH376" ca="1">INDEX(QRS_Status, MATCH(1, ($BF$4=QRS_Practice)*('Master Control'!AZ$35=QRS_Filter)*($AU376=QRS_Reqmt),0))</f>
        <v>#REF!</v>
      </c>
      <c r="CI376" s="429" t="e">
        <f t="array" aca="1" ref="CI376" ca="1">INDEX(QRS_Status, MATCH(1, ($BF$4=QRS_Practice)*('Master Control'!BA$35=QRS_Filter)*($AU376=QRS_Reqmt),0))</f>
        <v>#REF!</v>
      </c>
      <c r="CJ376" s="429" t="e">
        <f t="array" aca="1" ref="CJ376" ca="1">INDEX(QRS_Status, MATCH(1, ($BF$4=QRS_Practice)*('Master Control'!BB$35=QRS_Filter)*($AU376=QRS_Reqmt),0))</f>
        <v>#REF!</v>
      </c>
      <c r="CK376" s="429" t="e">
        <f t="array" aca="1" ref="CK376" ca="1">INDEX(QRS_Status, MATCH(1, ($BF$4=QRS_Practice)*('Master Control'!BC$35=QRS_Filter)*($AU376=QRS_Reqmt),0))</f>
        <v>#REF!</v>
      </c>
      <c r="CL376" s="428" t="str">
        <f ca="1">IF(BR$16=0,"",IF(OFFSET(BR376,0,BR$16)="Y",1,IF(OFFSET(BR376,0,BR$16)="N",0,"")))</f>
        <v/>
      </c>
      <c r="CM376" s="337"/>
      <c r="CN376" s="268"/>
      <c r="CO376" s="429" t="e">
        <f t="array" aca="1" ref="CO376" ca="1">INDEX(QRS_Status, MATCH(1, ($BF$4=QRS_Practice)*('Master Control'!BG$35=QRS_Filter)*($AU376=QRS_Reqmt),0))</f>
        <v>#REF!</v>
      </c>
      <c r="CP376" s="429" t="e">
        <f t="array" aca="1" ref="CP376" ca="1">INDEX(QRS_Status, MATCH(1, ($BF$4=QRS_Practice)*('Master Control'!BH$35=QRS_Filter)*($AU376=QRS_Reqmt),0))</f>
        <v>#REF!</v>
      </c>
      <c r="CQ376" s="429" t="e">
        <f t="array" aca="1" ref="CQ376" ca="1">INDEX(QRS_Status, MATCH(1, ($BF$4=QRS_Practice)*('Master Control'!BI$35=QRS_Filter)*($AU376=QRS_Reqmt),0))</f>
        <v>#REF!</v>
      </c>
      <c r="CR376" s="429" t="e">
        <f t="array" aca="1" ref="CR376" ca="1">INDEX(QRS_Status, MATCH(1, ($BF$4=QRS_Practice)*('Master Control'!BJ$35=QRS_Filter)*($AU376=QRS_Reqmt),0))</f>
        <v>#REF!</v>
      </c>
      <c r="CS376" s="427" t="s">
        <v>675</v>
      </c>
      <c r="CT376" s="428" t="str">
        <f ca="1">IF(OR(CN$16=0,CV$16&lt;&gt;0),"",IF(CV$16=1,0,IF(OFFSET(CN376,0,CN$16)="Y",1,IF(OFFSET(CN376,0,CN$16)="N",0,""))))</f>
        <v/>
      </c>
      <c r="CV376" s="268"/>
      <c r="CW376" s="429" t="e">
        <f t="array" aca="1" ref="CW376" ca="1">INDEX(QRS_Status, MATCH(1, ($BF$4=QRS_Practice)*('Master Control'!BO$35=QRS_Filter)*($AU376=QRS_Reqmt),0))</f>
        <v>#REF!</v>
      </c>
      <c r="CX376" s="429" t="e">
        <f t="array" aca="1" ref="CX376" ca="1">INDEX(QRS_Status, MATCH(1, ($BF$4=QRS_Practice)*('Master Control'!BP$35=QRS_Filter)*($AU376=QRS_Reqmt),0))</f>
        <v>#REF!</v>
      </c>
      <c r="CY376" s="429" t="e">
        <f t="array" aca="1" ref="CY376" ca="1">INDEX(QRS_Status, MATCH(1, ($BF$4=QRS_Practice)*('Master Control'!BQ$35=QRS_Filter)*($AU376=QRS_Reqmt),0))</f>
        <v>#REF!</v>
      </c>
      <c r="CZ376" s="429" t="e">
        <f t="array" aca="1" ref="CZ376" ca="1">INDEX(QRS_Status, MATCH(1, ($BF$4=QRS_Practice)*('Master Control'!BR$35=QRS_Filter)*($AU376=QRS_Reqmt),0))</f>
        <v>#REF!</v>
      </c>
      <c r="DA376" s="429" t="e">
        <f t="array" aca="1" ref="DA376" ca="1">INDEX(QRS_Status, MATCH(1, ($BF$4=QRS_Practice)*('Master Control'!BS$35=QRS_Filter)*($AU376=QRS_Reqmt),0))</f>
        <v>#REF!</v>
      </c>
      <c r="DB376" s="429" t="e">
        <f t="array" aca="1" ref="DB376" ca="1">INDEX(QRS_Status, MATCH(1, ($BF$4=QRS_Practice)*('Master Control'!BT$35=QRS_Filter)*($AU376=QRS_Reqmt),0))</f>
        <v>#REF!</v>
      </c>
      <c r="DC376" s="429" t="e">
        <f t="array" aca="1" ref="DC376" ca="1">INDEX(QRS_Status, MATCH(1, ($BF$4=QRS_Practice)*('Master Control'!BU$35=QRS_Filter)*($AU376=QRS_Reqmt),0))</f>
        <v>#REF!</v>
      </c>
      <c r="DD376" s="429" t="e">
        <f t="array" aca="1" ref="DD376" ca="1">INDEX(QRS_Status, MATCH(1, ($BF$4=QRS_Practice)*('Master Control'!BV$35=QRS_Filter)*($AU376=QRS_Reqmt),0))</f>
        <v>#REF!</v>
      </c>
      <c r="DE376" s="429" t="e">
        <f t="array" aca="1" ref="DE376" ca="1">INDEX(QRS_Status, MATCH(1, ($BF$4=QRS_Practice)*('Master Control'!BW$35=QRS_Filter)*($AU376=QRS_Reqmt),0))</f>
        <v>#REF!</v>
      </c>
      <c r="DF376" s="428" t="str">
        <f>IF(CV$16=0,"",IF(OR(AND(CW$16=1,CW376="Y"),AND(CX$16=1,CX376="Y"),AND(CY$16=1,CY376="Y"),AND(CZ$16=1,CZ376="Y"),AND(DA$16=1,DA376="Y"),AND(DB$16=1,DB376="Y"),AND(DC$16=1,DC376="Y"),AND(DD$16=1,DD376="Y"),AND(DE$16=1,DE376="Y")),1,IF(OR(AND(CW$16=1,CW376="N"),AND(CX$16=1,CX376="N"),AND(CY$16=1,CY376="N"),AND(CZ$16=1,CZ376="N"),AND(DA$16=1,DA376="N"),AND(DB$16=1,DB376="N"),AND(DC$16=1,DC376="N"),AND(DD$16=1,DD376="N"),AND(DE$16=1,DE376="N")),0,"")))</f>
        <v/>
      </c>
      <c r="DH376" s="268"/>
      <c r="DI376" s="429" t="e">
        <f t="array" aca="1" ref="DI376" ca="1">INDEX(QRS_Status, MATCH(1, ($BF$4=QRS_Practice)*('Master Control'!CA$35=QRS_Filter)*($AU376=QRS_Reqmt),0))</f>
        <v>#REF!</v>
      </c>
      <c r="DJ376" s="429" t="e">
        <f t="array" aca="1" ref="DJ376" ca="1">INDEX(QRS_Status, MATCH(1, ($BF$4=QRS_Practice)*('Master Control'!CB$35=QRS_Filter)*($AU376=QRS_Reqmt),0))</f>
        <v>#REF!</v>
      </c>
      <c r="DK376" s="428" t="str">
        <f ca="1">IF(DH$16=0,"",IF(OFFSET(DH376,0,DH$16)="Y",1,IF(OFFSET(DH376,0,DH$16)="N",0,"")))</f>
        <v/>
      </c>
      <c r="DM376" s="268"/>
      <c r="DN376" s="429" t="e">
        <f t="array" aca="1" ref="DN376" ca="1">INDEX(QRS_Status, MATCH(1, ($BF$4=QRS_Practice)*('Master Control'!CF$35=QRS_Filter)*($AU376=QRS_Reqmt),0))</f>
        <v>#REF!</v>
      </c>
      <c r="DO376" s="429" t="e">
        <f t="array" aca="1" ref="DO376" ca="1">INDEX(QRS_Status, MATCH(1, ($BF$4=QRS_Practice)*('Master Control'!CG$35=QRS_Filter)*($AU376=QRS_Reqmt),0))</f>
        <v>#REF!</v>
      </c>
      <c r="DP376" s="428" t="str">
        <f ca="1">IF(DM$16=0,"",IF(OFFSET(DM376,0,DM$16)="Y",1,IF(OFFSET(DM376,0,DM$16)="N",0,"")))</f>
        <v/>
      </c>
      <c r="DR376" s="268"/>
      <c r="DS376" s="430" t="e">
        <f t="array" aca="1" ref="DS376" ca="1">INDEX(QRS_Status, MATCH(1, ($BF$4=QRS_Practice)*("Corporate Risk Projects Only"=QRS_Filter)*($AU376=QRS_Reqmt),0))</f>
        <v>#REF!</v>
      </c>
      <c r="DT376" s="431"/>
      <c r="DU376" s="428" t="str">
        <f ca="1">IF(DR$16=0,"",IF(AND(OFFSET(DR376,0,1)="Y",DS$16="Yes"),1,IF(OFFSET(DR376,0,1)="N",1,0)))</f>
        <v/>
      </c>
      <c r="DW376" s="268"/>
      <c r="DX376" s="430" t="e">
        <f t="array" aca="1" ref="DX376" ca="1">INDEX(QRS_Status, MATCH(1, ($BF$4=QRS_Practice)*("Distributed Execution Projects Only"=QRS_Filter)*($AU376=QRS_Reqmt),0))</f>
        <v>#REF!</v>
      </c>
      <c r="DY376" s="431"/>
      <c r="DZ376" s="428" t="str">
        <f ca="1">IF(DW$16=0,"",IF(AND(OFFSET(DW376,0,1)="Y",DX$16="Yes"),1,IF(OFFSET(DW376,0,1)="N",1,0)))</f>
        <v/>
      </c>
      <c r="EB376" s="268"/>
      <c r="EC376" s="430" t="e">
        <f t="array" aca="1" ref="EC376" ca="1">INDEX(QRS_Status, MATCH(1, ($BF$4=QRS_Practice)*("Joint Venture Projects Only"=QRS_Filter)*($AU376=QRS_Reqmt),0))</f>
        <v>#REF!</v>
      </c>
      <c r="ED376" s="431"/>
      <c r="EE376" s="428" t="str">
        <f ca="1">IF(EB$16=0,"",IF(AND(OFFSET(EB376,0,1)="Y",EC$16="Yes"),1,IF(OFFSET(EB376,0,1)="N",1,0)))</f>
        <v/>
      </c>
      <c r="EG376" s="268"/>
      <c r="EH376" s="430" t="e">
        <f t="array" aca="1" ref="EH376" ca="1">INDEX(QRS_Status, MATCH(1, ($BF$4=QRS_Practice)*("Modular/Topside Projects Only"=QRS_Filter)*($AU376=QRS_Reqmt),0))</f>
        <v>#REF!</v>
      </c>
      <c r="EI376" s="431"/>
      <c r="EJ376" s="428" t="str">
        <f ca="1">IF(EG$16=0,"",IF(AND(OFFSET(EG376,0,1)="Y",EH$16="Yes"),1,IF(OFFSET(EG376,0,1)="N",1,0)))</f>
        <v/>
      </c>
      <c r="EL376" s="268"/>
      <c r="EM376" s="430" t="e">
        <f t="array" aca="1" ref="EM376" ca="1">INDEX(QRS_Status, MATCH(1, ($BF$4=QRS_Practice)*("Projects w/Other Fluor Entities Only"=QRS_Filter)*($AU376=QRS_Reqmt),0))</f>
        <v>#REF!</v>
      </c>
      <c r="EN376" s="431"/>
      <c r="EO376" s="428" t="str">
        <f ca="1">IF(EL$16=0,"",IF(AND(OFFSET(EL376,0,1)="Y",EM$16="Yes"),1,IF(OFFSET(EL376,0,1)="N",1,0)))</f>
        <v/>
      </c>
      <c r="EP376" s="271"/>
      <c r="EQ376" s="516" t="str">
        <f ca="1">BP376</f>
        <v/>
      </c>
      <c r="ER376" s="516" t="str">
        <f t="shared" ref="ER376" ca="1" si="961">CL376</f>
        <v/>
      </c>
      <c r="ES376" s="516" t="str">
        <f t="shared" ref="ES376" ca="1" si="962">CT376</f>
        <v/>
      </c>
      <c r="ET376" s="516" t="str">
        <f t="shared" ref="ET376" si="963">DF376</f>
        <v/>
      </c>
      <c r="EU376" s="516" t="str">
        <f t="shared" ref="EU376" ca="1" si="964">DK376</f>
        <v/>
      </c>
      <c r="EV376" s="516" t="str">
        <f t="shared" ref="EV376" ca="1" si="965">DP376</f>
        <v/>
      </c>
      <c r="EW376" s="516" t="str">
        <f t="shared" ref="EW376" ca="1" si="966">DU376</f>
        <v/>
      </c>
      <c r="EX376" s="516" t="str">
        <f t="shared" ref="EX376" ca="1" si="967">DZ376</f>
        <v/>
      </c>
      <c r="EY376" s="516" t="str">
        <f t="shared" ref="EY376" ca="1" si="968">EE376</f>
        <v/>
      </c>
      <c r="EZ376" s="516" t="str">
        <f t="shared" ref="EZ376" ca="1" si="969">EJ376</f>
        <v/>
      </c>
      <c r="FA376" s="516" t="str">
        <f t="shared" ref="FA376" ca="1" si="970">EO376</f>
        <v/>
      </c>
      <c r="FC376" s="516">
        <f t="shared" ref="FC376" ca="1" si="971">COUNTA(EQ376:FA376)-COUNTBLANK(EQ376:FA376)</f>
        <v>0</v>
      </c>
      <c r="FD376" s="280">
        <f t="shared" ref="FD376" ca="1" si="972">SUM(EQ376:FA376)</f>
        <v>0</v>
      </c>
      <c r="FE376" s="280" t="str">
        <f t="shared" ref="FE376" ca="1" si="973">IF(AND(FC376=FD376,FD376&gt;0),"Show","Hide")</f>
        <v>Hide</v>
      </c>
      <c r="FF376" s="322"/>
      <c r="FG376" s="323"/>
      <c r="FH376" s="323"/>
      <c r="FI376" s="323"/>
      <c r="FJ376" s="323"/>
      <c r="FK376" s="323"/>
      <c r="FL376" s="323"/>
    </row>
    <row r="377" spans="1:168" ht="6" hidden="1" customHeight="1" x14ac:dyDescent="0.25">
      <c r="A377" s="326" t="s">
        <v>546</v>
      </c>
      <c r="C377" s="412"/>
      <c r="D377" s="413"/>
      <c r="E377" s="414"/>
      <c r="F377" s="467"/>
      <c r="G377" s="433"/>
      <c r="H377" s="468"/>
      <c r="I377" s="469"/>
      <c r="J377" s="416"/>
      <c r="K377" s="335"/>
      <c r="L377" s="417"/>
      <c r="M377" s="417"/>
      <c r="N377" s="417"/>
      <c r="O377" s="417"/>
      <c r="Q377" s="320"/>
      <c r="AE377" s="368"/>
      <c r="AF377" s="369"/>
      <c r="AG377" s="370" t="b">
        <f>AG376</f>
        <v>1</v>
      </c>
      <c r="AH377" s="370"/>
      <c r="AI377" s="395"/>
      <c r="AJ377" s="396"/>
      <c r="AK377" s="396"/>
      <c r="AL377" s="397"/>
      <c r="AM377" s="320"/>
      <c r="AN377" s="320"/>
      <c r="AO377" s="320"/>
      <c r="AP377" s="320"/>
      <c r="AQ377" s="320"/>
      <c r="AR377" s="320"/>
      <c r="AS377" s="320"/>
      <c r="AT377" s="398" t="str">
        <f>IF(AG377&lt;&gt;TRUE,FALSE,"")</f>
        <v/>
      </c>
      <c r="AU377" s="319" t="str">
        <f>IF(D377&lt;&gt;0,D377,"")</f>
        <v/>
      </c>
      <c r="AV377" s="399"/>
      <c r="AW377" s="398" t="str">
        <f ca="1">AW376</f>
        <v/>
      </c>
      <c r="AX377" s="399"/>
      <c r="AY377" s="398" t="str">
        <f ca="1">AY376</f>
        <v/>
      </c>
      <c r="AZ377" s="399"/>
      <c r="BA377" s="398" t="str">
        <f ca="1">BA376</f>
        <v/>
      </c>
      <c r="BB377" s="399"/>
      <c r="BC377" s="398" t="str">
        <f ca="1">BC376</f>
        <v/>
      </c>
      <c r="BD377" s="399"/>
      <c r="BE377" s="398" t="str">
        <f ca="1">BE376</f>
        <v/>
      </c>
      <c r="BF377" s="399"/>
      <c r="BG377" s="398" t="str">
        <f ca="1">BG376</f>
        <v/>
      </c>
      <c r="BH377" s="320"/>
      <c r="FE377" s="341" t="str">
        <f ca="1">FE376</f>
        <v>Hide</v>
      </c>
      <c r="FF377" s="322"/>
      <c r="FG377" s="323"/>
      <c r="FH377" s="323"/>
      <c r="FI377" s="323"/>
      <c r="FJ377" s="323"/>
      <c r="FK377" s="323"/>
      <c r="FL377" s="323"/>
    </row>
    <row r="378" spans="1:168" hidden="1" x14ac:dyDescent="0.25"/>
    <row r="379" spans="1:168" hidden="1" x14ac:dyDescent="0.25"/>
    <row r="380" spans="1:168" ht="6" hidden="1" customHeight="1" x14ac:dyDescent="0.25">
      <c r="A380" s="326" t="s">
        <v>546</v>
      </c>
      <c r="C380" s="389"/>
      <c r="D380" s="325"/>
      <c r="E380" s="390"/>
      <c r="F380" s="391"/>
      <c r="G380" s="391"/>
      <c r="H380" s="391"/>
      <c r="I380" s="391"/>
      <c r="J380" s="392"/>
      <c r="K380" s="340"/>
      <c r="L380" s="393"/>
      <c r="M380" s="393"/>
      <c r="N380" s="393"/>
      <c r="O380" s="393"/>
      <c r="Q380" s="320"/>
      <c r="AE380" s="368"/>
      <c r="AF380" s="369"/>
      <c r="AG380" s="394" t="b">
        <f>AG381</f>
        <v>1</v>
      </c>
      <c r="AH380" s="394"/>
      <c r="AI380" s="395"/>
      <c r="AJ380" s="396"/>
      <c r="AK380" s="396"/>
      <c r="AL380" s="397"/>
      <c r="AM380" s="320"/>
      <c r="AN380" s="320"/>
      <c r="AO380" s="320"/>
      <c r="AP380" s="320"/>
      <c r="AQ380" s="320"/>
      <c r="AR380" s="320"/>
      <c r="AS380" s="320"/>
      <c r="AT380" s="398" t="str">
        <f>IF(AG380&lt;&gt;TRUE,FALSE,"")</f>
        <v/>
      </c>
      <c r="AU380" s="319" t="str">
        <f>IF(D380&lt;&gt;0,D380,"")</f>
        <v/>
      </c>
      <c r="AV380" s="399"/>
      <c r="AW380" s="398" t="str">
        <f>AW381</f>
        <v/>
      </c>
      <c r="AX380" s="399"/>
      <c r="AY380" s="398" t="str">
        <f>AY381</f>
        <v/>
      </c>
      <c r="AZ380" s="399"/>
      <c r="BA380" s="398" t="str">
        <f>BA381</f>
        <v/>
      </c>
      <c r="BB380" s="399"/>
      <c r="BC380" s="398" t="str">
        <f>BC381</f>
        <v/>
      </c>
      <c r="BD380" s="399"/>
      <c r="BE380" s="398" t="str">
        <f>BE381</f>
        <v/>
      </c>
      <c r="BF380" s="399"/>
      <c r="BG380" s="398" t="str">
        <f>BG381</f>
        <v/>
      </c>
      <c r="BH380" s="320"/>
      <c r="BI380" s="323"/>
      <c r="BJ380" s="323"/>
      <c r="BK380" s="323"/>
      <c r="BL380" s="323"/>
      <c r="BM380" s="323"/>
      <c r="BN380" s="323"/>
      <c r="BO380" s="323"/>
      <c r="BP380" s="323"/>
      <c r="BQ380" s="323"/>
      <c r="BR380" s="323"/>
      <c r="BS380" s="323"/>
      <c r="BT380" s="323"/>
      <c r="BU380" s="323"/>
      <c r="BV380" s="323"/>
      <c r="BW380" s="323"/>
      <c r="BX380" s="323"/>
      <c r="BY380" s="323"/>
      <c r="BZ380" s="323"/>
      <c r="CA380" s="323"/>
      <c r="CB380" s="323"/>
      <c r="CC380" s="323"/>
      <c r="CD380" s="323"/>
      <c r="CE380" s="323"/>
      <c r="CF380" s="323"/>
      <c r="CG380" s="323"/>
      <c r="CH380" s="323"/>
      <c r="CI380" s="323"/>
      <c r="CJ380" s="323"/>
      <c r="CK380" s="323"/>
      <c r="CL380" s="323"/>
      <c r="CM380" s="323"/>
      <c r="CN380" s="323"/>
      <c r="CO380" s="323"/>
      <c r="CP380" s="323"/>
      <c r="CQ380" s="323"/>
      <c r="CR380" s="323"/>
      <c r="CS380" s="323"/>
      <c r="CT380" s="323"/>
      <c r="CU380" s="323"/>
      <c r="CV380" s="323"/>
      <c r="CW380" s="323"/>
      <c r="CX380" s="323"/>
      <c r="CY380" s="323"/>
      <c r="CZ380" s="323"/>
      <c r="DA380" s="323"/>
      <c r="DB380" s="323"/>
      <c r="DC380" s="323"/>
      <c r="DD380" s="323"/>
      <c r="DE380" s="323"/>
      <c r="DF380" s="323"/>
      <c r="DG380" s="323"/>
      <c r="DH380" s="323"/>
      <c r="DI380" s="323"/>
      <c r="DJ380" s="323"/>
      <c r="DK380" s="323"/>
      <c r="DL380" s="323"/>
      <c r="DM380" s="323"/>
      <c r="DN380" s="323"/>
      <c r="DO380" s="323"/>
      <c r="DP380" s="323"/>
      <c r="DQ380" s="323"/>
      <c r="DR380" s="323"/>
      <c r="DS380" s="323"/>
      <c r="DT380" s="323"/>
      <c r="DU380" s="323"/>
      <c r="DV380" s="323"/>
      <c r="DW380" s="323"/>
      <c r="DX380" s="323"/>
      <c r="DY380" s="323"/>
      <c r="DZ380" s="323"/>
      <c r="EA380" s="323"/>
      <c r="EB380" s="323"/>
      <c r="EC380" s="323"/>
      <c r="ED380" s="323"/>
      <c r="EE380" s="323"/>
      <c r="EF380" s="323"/>
      <c r="EG380" s="323"/>
      <c r="EH380" s="323"/>
      <c r="EI380" s="323"/>
      <c r="EJ380" s="323"/>
      <c r="EK380" s="323"/>
      <c r="EL380" s="323"/>
      <c r="EM380" s="323"/>
      <c r="EN380" s="323"/>
      <c r="EO380" s="323"/>
      <c r="EP380" s="323"/>
      <c r="EQ380" s="323"/>
      <c r="ER380" s="323"/>
      <c r="ES380" s="323"/>
      <c r="ET380" s="323"/>
      <c r="EU380" s="323"/>
      <c r="EV380" s="323"/>
      <c r="EW380" s="323"/>
      <c r="EX380" s="323"/>
      <c r="EY380" s="323"/>
      <c r="EZ380" s="323"/>
      <c r="FA380" s="323"/>
      <c r="FB380" s="323"/>
      <c r="FC380" s="323"/>
      <c r="FD380" s="323"/>
      <c r="FE380" s="323"/>
      <c r="FF380" s="322"/>
      <c r="FG380" s="323"/>
      <c r="FH380" s="323"/>
      <c r="FI380" s="323"/>
      <c r="FJ380" s="323"/>
      <c r="FK380" s="323"/>
      <c r="FL380" s="323"/>
    </row>
    <row r="381" spans="1:168" ht="15" hidden="1" customHeight="1" x14ac:dyDescent="0.25">
      <c r="A381" s="326" t="s">
        <v>546</v>
      </c>
      <c r="C381" s="400" t="s">
        <v>558</v>
      </c>
      <c r="D381" s="401" t="s">
        <v>712</v>
      </c>
      <c r="E381" s="402"/>
      <c r="F381" s="403"/>
      <c r="G381" s="403"/>
      <c r="H381" s="403"/>
      <c r="I381" s="403"/>
      <c r="J381" s="404"/>
      <c r="K381" s="340"/>
      <c r="L381" s="405"/>
      <c r="M381" s="405"/>
      <c r="N381" s="405"/>
      <c r="O381" s="405"/>
      <c r="Q381" s="320"/>
      <c r="R381" s="406"/>
      <c r="S381" s="406"/>
      <c r="T381" s="406"/>
      <c r="U381" s="406"/>
      <c r="AE381" s="368" t="b">
        <f>IF(F381=CHAR(80),TRUE,FALSE)</f>
        <v>0</v>
      </c>
      <c r="AF381" s="369" t="b">
        <f>IF(H381=CHAR(80),TRUE,FALSE)</f>
        <v>0</v>
      </c>
      <c r="AG381" s="370" t="b">
        <f>IF(OR(C381=CHAR(80),C381="."),TRUE,FALSE)</f>
        <v>1</v>
      </c>
      <c r="AH381" s="407">
        <v>3</v>
      </c>
      <c r="AI381" s="408" t="s">
        <v>711</v>
      </c>
      <c r="AJ381" s="409" t="b">
        <v>1</v>
      </c>
      <c r="AK381" s="409" t="b">
        <v>1</v>
      </c>
      <c r="AL381" s="410"/>
      <c r="AM381" s="320"/>
      <c r="AN381" s="320"/>
      <c r="AO381" s="320"/>
      <c r="AP381" s="320"/>
      <c r="AQ381" s="320"/>
      <c r="AR381" s="320"/>
      <c r="AS381" s="320"/>
      <c r="AT381" s="398" t="str">
        <f>IF(AG381&lt;&gt;TRUE,FALSE,"")</f>
        <v/>
      </c>
      <c r="AU381" s="319" t="str">
        <f>IF(D381&lt;&gt;0,D381,"")</f>
        <v>(place heading here)</v>
      </c>
      <c r="AV381" s="411"/>
      <c r="AW381" s="398" t="str">
        <f>IF(OR(AND(Setup_Flag=1,AV381="",$C381=""),AND(Setup_Flag=1,AV381="Y",$C381="",All_Filters="Yes",$FE381="Hide")),FALSE,"")</f>
        <v/>
      </c>
      <c r="AX381" s="411"/>
      <c r="AY381" s="398" t="str">
        <f>IF(OR(AND(MR2_Flag=1,AX381="",$C381=""),AND(MR2_Flag=1,AX381="Y",$C381="",All_Filters="Yes",$FE381="Hide")),FALSE,"")</f>
        <v/>
      </c>
      <c r="AZ381" s="411"/>
      <c r="BA381" s="398" t="str">
        <f>IF(OR(AND(DP_Flag=1,AZ381="",$C381=""),AND(DP_Flag=1,AZ381="Y",$C381="",All_Filters="Yes",$FE381="Hide")),FALSE,"")</f>
        <v/>
      </c>
      <c r="BB381" s="411"/>
      <c r="BC381" s="398" t="str">
        <f>IF(OR(AND(SS_Flag=1,BB381="",$C381=""),AND(SS_Flag=1,BB381="Y",$C381="",All_Filters="Yes",$FE381="Hide")),FALSE,"")</f>
        <v/>
      </c>
      <c r="BD381" s="411"/>
      <c r="BE381" s="398" t="str">
        <f>IF(OR(AND(SP_Flag=1,BD381="",$C381=""),AND(SP_Flag=1,BD381="Y",$C381="",All_Filters="Yes",$FE381="Hide")),FALSE,"")</f>
        <v/>
      </c>
      <c r="BF381" s="411"/>
      <c r="BG381" s="398" t="str">
        <f>IF(OR(AND(FM_Flag=1,BF381="",$C381=""),AND(FM_Flag=1,BF381="Y",$C381="",All_Filters="Yes",$FE381="Hide")),FALSE,"")</f>
        <v/>
      </c>
      <c r="BH381" s="320"/>
      <c r="BI381" s="323"/>
      <c r="BJ381" s="323"/>
      <c r="BK381" s="323"/>
      <c r="BL381" s="323"/>
      <c r="BM381" s="323"/>
      <c r="BN381" s="323"/>
      <c r="BO381" s="323"/>
      <c r="BP381" s="323"/>
      <c r="BQ381" s="323"/>
      <c r="BR381" s="323"/>
      <c r="BS381" s="323"/>
      <c r="BT381" s="323"/>
      <c r="BU381" s="323"/>
      <c r="BV381" s="323"/>
      <c r="BW381" s="323"/>
      <c r="BX381" s="323"/>
      <c r="BY381" s="323"/>
      <c r="BZ381" s="323"/>
      <c r="CA381" s="323"/>
      <c r="CB381" s="323"/>
      <c r="CC381" s="323"/>
      <c r="CD381" s="323"/>
      <c r="CE381" s="323"/>
      <c r="CF381" s="323"/>
      <c r="CG381" s="323"/>
      <c r="CH381" s="323"/>
      <c r="CI381" s="323"/>
      <c r="CJ381" s="323"/>
      <c r="CK381" s="323"/>
      <c r="CL381" s="323"/>
      <c r="CM381" s="323"/>
      <c r="CN381" s="323"/>
      <c r="CO381" s="323"/>
      <c r="CP381" s="323"/>
      <c r="CQ381" s="323"/>
      <c r="CR381" s="323"/>
      <c r="CS381" s="323"/>
      <c r="CT381" s="323"/>
      <c r="CU381" s="323"/>
      <c r="CV381" s="323"/>
      <c r="CW381" s="323"/>
      <c r="CX381" s="323"/>
      <c r="CY381" s="323"/>
      <c r="CZ381" s="323"/>
      <c r="DA381" s="323"/>
      <c r="DB381" s="323"/>
      <c r="DC381" s="323"/>
      <c r="DD381" s="323"/>
      <c r="DE381" s="323"/>
      <c r="DF381" s="323"/>
      <c r="DG381" s="323"/>
      <c r="DH381" s="323"/>
      <c r="DI381" s="323"/>
      <c r="DJ381" s="323"/>
      <c r="DK381" s="323"/>
      <c r="DL381" s="323"/>
      <c r="DM381" s="323"/>
      <c r="DN381" s="323"/>
      <c r="DO381" s="323"/>
      <c r="DP381" s="323"/>
      <c r="DQ381" s="323"/>
      <c r="DR381" s="323"/>
      <c r="DS381" s="323"/>
      <c r="DT381" s="323"/>
      <c r="DU381" s="323"/>
      <c r="DV381" s="323"/>
      <c r="DW381" s="323"/>
      <c r="DX381" s="323"/>
      <c r="DY381" s="323"/>
      <c r="DZ381" s="323"/>
      <c r="EA381" s="323"/>
      <c r="EB381" s="323"/>
      <c r="EC381" s="323"/>
      <c r="ED381" s="323"/>
      <c r="EE381" s="323"/>
      <c r="EF381" s="323"/>
      <c r="EG381" s="323"/>
      <c r="EH381" s="323"/>
      <c r="EI381" s="323"/>
      <c r="EJ381" s="323"/>
      <c r="EK381" s="323"/>
      <c r="EL381" s="323"/>
      <c r="EM381" s="323"/>
      <c r="EN381" s="323"/>
      <c r="EO381" s="323"/>
      <c r="EP381" s="323"/>
      <c r="EQ381" s="323"/>
      <c r="ER381" s="323"/>
      <c r="ES381" s="323"/>
      <c r="ET381" s="323"/>
      <c r="EU381" s="323"/>
      <c r="EV381" s="323"/>
      <c r="EW381" s="323"/>
      <c r="EX381" s="323"/>
      <c r="EY381" s="323"/>
      <c r="EZ381" s="323"/>
      <c r="FA381" s="323"/>
      <c r="FB381" s="323"/>
      <c r="FC381" s="323"/>
      <c r="FD381" s="323"/>
      <c r="FE381" s="323"/>
      <c r="FF381" s="322"/>
      <c r="FG381" s="323"/>
      <c r="FH381" s="323"/>
      <c r="FI381" s="323"/>
      <c r="FJ381" s="323"/>
      <c r="FK381" s="323"/>
      <c r="FL381" s="323"/>
    </row>
    <row r="382" spans="1:168" ht="6" hidden="1" customHeight="1" x14ac:dyDescent="0.25">
      <c r="A382" s="326" t="s">
        <v>546</v>
      </c>
      <c r="C382" s="412"/>
      <c r="D382" s="413"/>
      <c r="E382" s="414"/>
      <c r="F382" s="415"/>
      <c r="G382" s="415"/>
      <c r="H382" s="415"/>
      <c r="I382" s="415"/>
      <c r="J382" s="416"/>
      <c r="K382" s="335"/>
      <c r="L382" s="417"/>
      <c r="M382" s="417"/>
      <c r="N382" s="417"/>
      <c r="O382" s="417"/>
      <c r="Q382" s="320"/>
      <c r="AE382" s="368"/>
      <c r="AF382" s="369"/>
      <c r="AG382" s="370" t="b">
        <f>AG381</f>
        <v>1</v>
      </c>
      <c r="AH382" s="370"/>
      <c r="AI382" s="395"/>
      <c r="AJ382" s="396"/>
      <c r="AK382" s="396"/>
      <c r="AL382" s="397"/>
      <c r="AM382" s="320"/>
      <c r="AN382" s="320"/>
      <c r="AO382" s="320"/>
      <c r="AP382" s="320"/>
      <c r="AQ382" s="320"/>
      <c r="AR382" s="320"/>
      <c r="AS382" s="320"/>
      <c r="AT382" s="398" t="str">
        <f>IF(AG382&lt;&gt;TRUE,FALSE,"")</f>
        <v/>
      </c>
      <c r="AU382" s="319" t="str">
        <f>IF(D382&lt;&gt;0,D382,"")</f>
        <v/>
      </c>
      <c r="AV382" s="399"/>
      <c r="AW382" s="398" t="str">
        <f>AW381</f>
        <v/>
      </c>
      <c r="AX382" s="399"/>
      <c r="AY382" s="398" t="str">
        <f>AY381</f>
        <v/>
      </c>
      <c r="AZ382" s="399"/>
      <c r="BA382" s="398" t="str">
        <f>BA381</f>
        <v/>
      </c>
      <c r="BB382" s="399"/>
      <c r="BC382" s="398" t="str">
        <f>BC381</f>
        <v/>
      </c>
      <c r="BD382" s="399"/>
      <c r="BE382" s="398" t="str">
        <f>BE381</f>
        <v/>
      </c>
      <c r="BF382" s="399"/>
      <c r="BG382" s="398" t="str">
        <f>BG381</f>
        <v/>
      </c>
      <c r="BH382" s="320"/>
      <c r="BI382" s="323"/>
      <c r="BJ382" s="323"/>
      <c r="BK382" s="323"/>
      <c r="BL382" s="323"/>
      <c r="BM382" s="323"/>
      <c r="BN382" s="323"/>
      <c r="BO382" s="323"/>
      <c r="BP382" s="323"/>
      <c r="BQ382" s="323"/>
      <c r="BR382" s="323"/>
      <c r="BS382" s="323"/>
      <c r="BT382" s="323"/>
      <c r="BU382" s="323"/>
      <c r="BV382" s="323"/>
      <c r="BW382" s="323"/>
      <c r="BX382" s="323"/>
      <c r="BY382" s="323"/>
      <c r="BZ382" s="323"/>
      <c r="CA382" s="323"/>
      <c r="CB382" s="323"/>
      <c r="CC382" s="323"/>
      <c r="CD382" s="323"/>
      <c r="CE382" s="323"/>
      <c r="CF382" s="323"/>
      <c r="CG382" s="323"/>
      <c r="CH382" s="323"/>
      <c r="CI382" s="323"/>
      <c r="CJ382" s="323"/>
      <c r="CK382" s="323"/>
      <c r="CL382" s="323"/>
      <c r="CM382" s="323"/>
      <c r="CN382" s="323"/>
      <c r="CO382" s="323"/>
      <c r="CP382" s="323"/>
      <c r="CQ382" s="323"/>
      <c r="CR382" s="323"/>
      <c r="CS382" s="323"/>
      <c r="CT382" s="323"/>
      <c r="CU382" s="323"/>
      <c r="CV382" s="323"/>
      <c r="CW382" s="323"/>
      <c r="CX382" s="323"/>
      <c r="CY382" s="323"/>
      <c r="CZ382" s="323"/>
      <c r="DA382" s="323"/>
      <c r="DB382" s="323"/>
      <c r="DC382" s="323"/>
      <c r="DD382" s="323"/>
      <c r="DE382" s="323"/>
      <c r="DF382" s="323"/>
      <c r="DG382" s="323"/>
      <c r="DH382" s="323"/>
      <c r="DI382" s="323"/>
      <c r="DJ382" s="323"/>
      <c r="DK382" s="323"/>
      <c r="DL382" s="323"/>
      <c r="DM382" s="323"/>
      <c r="DN382" s="323"/>
      <c r="DO382" s="323"/>
      <c r="DP382" s="323"/>
      <c r="DQ382" s="323"/>
      <c r="DR382" s="323"/>
      <c r="DS382" s="323"/>
      <c r="DT382" s="323"/>
      <c r="DU382" s="323"/>
      <c r="DV382" s="323"/>
      <c r="DW382" s="323"/>
      <c r="DX382" s="323"/>
      <c r="DY382" s="323"/>
      <c r="DZ382" s="323"/>
      <c r="EA382" s="323"/>
      <c r="EB382" s="323"/>
      <c r="EC382" s="323"/>
      <c r="ED382" s="323"/>
      <c r="EE382" s="323"/>
      <c r="EF382" s="323"/>
      <c r="EG382" s="323"/>
      <c r="EH382" s="323"/>
      <c r="EI382" s="323"/>
      <c r="EJ382" s="323"/>
      <c r="EK382" s="323"/>
      <c r="EL382" s="323"/>
      <c r="EM382" s="323"/>
      <c r="EN382" s="323"/>
      <c r="EO382" s="323"/>
      <c r="EP382" s="323"/>
      <c r="EQ382" s="323"/>
      <c r="ER382" s="323"/>
      <c r="ES382" s="323"/>
      <c r="ET382" s="323"/>
      <c r="EU382" s="323"/>
      <c r="EV382" s="323"/>
      <c r="EW382" s="323"/>
      <c r="EX382" s="323"/>
      <c r="EY382" s="323"/>
      <c r="EZ382" s="323"/>
      <c r="FA382" s="323"/>
      <c r="FB382" s="323"/>
      <c r="FC382" s="323"/>
      <c r="FD382" s="323"/>
      <c r="FE382" s="323"/>
      <c r="FF382" s="322"/>
      <c r="FG382" s="323"/>
      <c r="FH382" s="323"/>
      <c r="FI382" s="323"/>
      <c r="FJ382" s="323"/>
      <c r="FK382" s="323"/>
      <c r="FL382" s="323"/>
    </row>
    <row r="383" spans="1:168" hidden="1" x14ac:dyDescent="0.25"/>
    <row r="384" spans="1:168" hidden="1" x14ac:dyDescent="0.25"/>
    <row r="385" spans="6:33" ht="6" hidden="1" customHeight="1" x14ac:dyDescent="0.25">
      <c r="F385" s="362"/>
      <c r="G385" s="418"/>
      <c r="H385" s="419"/>
      <c r="I385" s="340"/>
    </row>
    <row r="386" spans="6:33" ht="15" hidden="1" x14ac:dyDescent="0.25">
      <c r="F386" s="422"/>
      <c r="G386" s="423" t="s">
        <v>203</v>
      </c>
      <c r="H386" s="424"/>
      <c r="I386" s="425" t="s">
        <v>216</v>
      </c>
      <c r="J386" s="201" t="s">
        <v>713</v>
      </c>
      <c r="AG386" s="201" t="b">
        <v>1</v>
      </c>
    </row>
    <row r="387" spans="6:33" ht="6" hidden="1" customHeight="1" x14ac:dyDescent="0.25">
      <c r="F387" s="432"/>
      <c r="G387" s="433"/>
      <c r="H387" s="434"/>
      <c r="I387" s="335"/>
    </row>
    <row r="388" spans="6:33" hidden="1" x14ac:dyDescent="0.25"/>
    <row r="389" spans="6:33" ht="6" hidden="1" customHeight="1" x14ac:dyDescent="0.25">
      <c r="F389" s="625"/>
      <c r="G389" s="626"/>
      <c r="H389" s="626"/>
      <c r="I389" s="627"/>
    </row>
    <row r="390" spans="6:33" hidden="1" x14ac:dyDescent="0.25">
      <c r="F390" s="628"/>
      <c r="G390" s="629"/>
      <c r="H390" s="629"/>
      <c r="I390" s="630"/>
      <c r="J390" s="201" t="s">
        <v>714</v>
      </c>
      <c r="AG390" s="201" t="b">
        <v>1</v>
      </c>
    </row>
    <row r="391" spans="6:33" ht="6" hidden="1" customHeight="1" x14ac:dyDescent="0.25">
      <c r="F391" s="631"/>
      <c r="G391" s="632"/>
      <c r="H391" s="632"/>
      <c r="I391" s="633"/>
    </row>
    <row r="392" spans="6:33" hidden="1" x14ac:dyDescent="0.25"/>
    <row r="393" spans="6:33" ht="6" hidden="1" customHeight="1" x14ac:dyDescent="0.25">
      <c r="F393" s="625"/>
      <c r="G393" s="626"/>
      <c r="H393" s="626"/>
      <c r="I393" s="627"/>
    </row>
    <row r="394" spans="6:33" hidden="1" x14ac:dyDescent="0.25">
      <c r="F394" s="628" t="s">
        <v>715</v>
      </c>
      <c r="G394" s="629"/>
      <c r="H394" s="629"/>
      <c r="I394" s="630"/>
      <c r="J394" s="201" t="s">
        <v>716</v>
      </c>
      <c r="AG394" s="201" t="b">
        <v>1</v>
      </c>
    </row>
    <row r="395" spans="6:33" ht="6" hidden="1" customHeight="1" x14ac:dyDescent="0.25">
      <c r="F395" s="631"/>
      <c r="G395" s="632"/>
      <c r="H395" s="632"/>
      <c r="I395" s="633"/>
    </row>
  </sheetData>
  <sheetProtection algorithmName="SHA-512" hashValue="cz4AJf7lW3ik2sNS8tpwtZRtmNvoihGnBkLo/OFX0dvZmeq3JW5BUsstBqoGtpRe0PhIC9hodtq3/IXBrzP+tA==" saltValue="WaqSBaIw5sC+gBJW6WaCoA==" spinCount="100000" sheet="1" objects="1" scenarios="1"/>
  <mergeCells count="46">
    <mergeCell ref="F50:I50"/>
    <mergeCell ref="C3:I4"/>
    <mergeCell ref="D5:J5"/>
    <mergeCell ref="D6:J6"/>
    <mergeCell ref="D7:J7"/>
    <mergeCell ref="C8:J8"/>
    <mergeCell ref="D9:J9"/>
    <mergeCell ref="D10:J10"/>
    <mergeCell ref="D11:J11"/>
    <mergeCell ref="C12:E12"/>
    <mergeCell ref="C16:E16"/>
    <mergeCell ref="F16:I16"/>
    <mergeCell ref="F104:I104"/>
    <mergeCell ref="F51:I51"/>
    <mergeCell ref="F52:I52"/>
    <mergeCell ref="F77:I77"/>
    <mergeCell ref="F78:I78"/>
    <mergeCell ref="F79:I79"/>
    <mergeCell ref="F80:I80"/>
    <mergeCell ref="F81:I81"/>
    <mergeCell ref="F82:I82"/>
    <mergeCell ref="F86:I86"/>
    <mergeCell ref="F87:I87"/>
    <mergeCell ref="F88:I88"/>
    <mergeCell ref="C287:E287"/>
    <mergeCell ref="F287:I287"/>
    <mergeCell ref="F105:I105"/>
    <mergeCell ref="F106:I106"/>
    <mergeCell ref="F113:I113"/>
    <mergeCell ref="F114:I114"/>
    <mergeCell ref="F115:I115"/>
    <mergeCell ref="F212:I212"/>
    <mergeCell ref="F213:I213"/>
    <mergeCell ref="F214:I214"/>
    <mergeCell ref="F230:I230"/>
    <mergeCell ref="F231:I231"/>
    <mergeCell ref="F232:I232"/>
    <mergeCell ref="F393:I393"/>
    <mergeCell ref="F394:I394"/>
    <mergeCell ref="F395:I395"/>
    <mergeCell ref="D288:J288"/>
    <mergeCell ref="D289:J289"/>
    <mergeCell ref="D290:J290"/>
    <mergeCell ref="F389:I389"/>
    <mergeCell ref="F390:I390"/>
    <mergeCell ref="F391:I391"/>
  </mergeCells>
  <conditionalFormatting sqref="C3:F4">
    <cfRule type="expression" dxfId="760" priority="761" stopIfTrue="1">
      <formula>A3="L"</formula>
    </cfRule>
  </conditionalFormatting>
  <conditionalFormatting sqref="F366">
    <cfRule type="expression" dxfId="759" priority="760" stopIfTrue="1">
      <formula>AND(AC366&lt;&gt;1)</formula>
    </cfRule>
  </conditionalFormatting>
  <conditionalFormatting sqref="I366">
    <cfRule type="expression" dxfId="758" priority="759" stopIfTrue="1">
      <formula>AND(AC366&lt;&gt;1)</formula>
    </cfRule>
  </conditionalFormatting>
  <conditionalFormatting sqref="D6:G6">
    <cfRule type="expression" dxfId="757" priority="758" stopIfTrue="1">
      <formula>A6="L"</formula>
    </cfRule>
  </conditionalFormatting>
  <conditionalFormatting sqref="E371 E376 E21">
    <cfRule type="expression" dxfId="756" priority="756" stopIfTrue="1">
      <formula>AG21&lt;&gt;TRUE</formula>
    </cfRule>
    <cfRule type="expression" dxfId="755" priority="757" stopIfTrue="1">
      <formula>A21="L"</formula>
    </cfRule>
  </conditionalFormatting>
  <conditionalFormatting sqref="J376 J371 J21">
    <cfRule type="expression" dxfId="754" priority="754" stopIfTrue="1">
      <formula>AG21&lt;&gt;TRUE</formula>
    </cfRule>
    <cfRule type="expression" dxfId="753" priority="755" stopIfTrue="1">
      <formula>AND(AH21=1,F21="")</formula>
    </cfRule>
  </conditionalFormatting>
  <conditionalFormatting sqref="L376:O376 L371:O371 L21:O21">
    <cfRule type="expression" dxfId="752" priority="752" stopIfTrue="1">
      <formula>$AG21&lt;&gt;TRUE</formula>
    </cfRule>
    <cfRule type="expression" dxfId="751" priority="753" stopIfTrue="1">
      <formula>$A21="L"</formula>
    </cfRule>
  </conditionalFormatting>
  <conditionalFormatting sqref="E366">
    <cfRule type="expression" dxfId="750" priority="751" stopIfTrue="1">
      <formula>AND(E366="")</formula>
    </cfRule>
  </conditionalFormatting>
  <conditionalFormatting sqref="G366">
    <cfRule type="expression" dxfId="749" priority="750" stopIfTrue="1">
      <formula>AND(AC366&lt;&gt;1)</formula>
    </cfRule>
  </conditionalFormatting>
  <conditionalFormatting sqref="H366">
    <cfRule type="expression" dxfId="748" priority="749" stopIfTrue="1">
      <formula>AND(AC366&lt;&gt;1)</formula>
    </cfRule>
  </conditionalFormatting>
  <conditionalFormatting sqref="F386 H371:I371 H376:I376 H386:I386 F371 F376">
    <cfRule type="expression" dxfId="747" priority="748" stopIfTrue="1">
      <formula>$AG371&lt;&gt;TRUE</formula>
    </cfRule>
  </conditionalFormatting>
  <conditionalFormatting sqref="J366">
    <cfRule type="expression" dxfId="746" priority="746" stopIfTrue="1">
      <formula>OR(J366="",AND(AM366=J366,OR(X366=1,Z366=1,AA366=1)))</formula>
    </cfRule>
    <cfRule type="expression" dxfId="745" priority="747" stopIfTrue="1">
      <formula>OR(AND(AM366="",OR(Z366=1,AA366=1)),AND(AN366="",LEFT(AM366,4)="{C08"),AND(AS366="",RIGHT(AM366,3)="99}"))</formula>
    </cfRule>
  </conditionalFormatting>
  <conditionalFormatting sqref="G386 G371 G376">
    <cfRule type="expression" dxfId="744" priority="745" stopIfTrue="1">
      <formula>$AG371&lt;&gt;TRUE</formula>
    </cfRule>
  </conditionalFormatting>
  <conditionalFormatting sqref="F390">
    <cfRule type="expression" dxfId="743" priority="743">
      <formula>$AG390&lt;&gt;TRUE</formula>
    </cfRule>
    <cfRule type="expression" dxfId="742" priority="744">
      <formula>$J390&lt;&gt;""</formula>
    </cfRule>
  </conditionalFormatting>
  <conditionalFormatting sqref="D21">
    <cfRule type="expression" dxfId="741" priority="742">
      <formula>AG21&lt;&gt;TRUE</formula>
    </cfRule>
  </conditionalFormatting>
  <conditionalFormatting sqref="D371">
    <cfRule type="expression" dxfId="740" priority="741">
      <formula>AG371&lt;&gt;TRUE</formula>
    </cfRule>
  </conditionalFormatting>
  <conditionalFormatting sqref="D376">
    <cfRule type="expression" dxfId="739" priority="739">
      <formula>AG376&lt;&gt;TRUE</formula>
    </cfRule>
    <cfRule type="expression" dxfId="738" priority="740" stopIfTrue="1">
      <formula>AND(A376="L")</formula>
    </cfRule>
  </conditionalFormatting>
  <conditionalFormatting sqref="L381:O381">
    <cfRule type="expression" dxfId="737" priority="737" stopIfTrue="1">
      <formula>$AG381&lt;&gt;TRUE</formula>
    </cfRule>
    <cfRule type="expression" dxfId="736" priority="738" stopIfTrue="1">
      <formula>$A381="L"</formula>
    </cfRule>
  </conditionalFormatting>
  <conditionalFormatting sqref="D381:J381">
    <cfRule type="expression" dxfId="735" priority="735">
      <formula>$AG381&lt;&gt;TRUE</formula>
    </cfRule>
    <cfRule type="expression" dxfId="734" priority="736" stopIfTrue="1">
      <formula>AND($A381="L")</formula>
    </cfRule>
  </conditionalFormatting>
  <conditionalFormatting sqref="BQ16:CN16">
    <cfRule type="expression" dxfId="733" priority="734">
      <formula>AND(Edit_Mode=0)</formula>
    </cfRule>
  </conditionalFormatting>
  <conditionalFormatting sqref="BI16:BP16">
    <cfRule type="expression" dxfId="732" priority="733">
      <formula>AND(Edit_Mode=0)</formula>
    </cfRule>
  </conditionalFormatting>
  <conditionalFormatting sqref="CO16 DI16:DL16 DN16:DQ16 DS16:DV16 CQ16:CV16 DF16:DG16">
    <cfRule type="expression" dxfId="731" priority="732">
      <formula>AND(Edit_Mode=0)</formula>
    </cfRule>
  </conditionalFormatting>
  <conditionalFormatting sqref="EA16 EF16 EK16:EO16">
    <cfRule type="expression" dxfId="730" priority="731">
      <formula>AND(Edit_Mode=0)</formula>
    </cfRule>
  </conditionalFormatting>
  <conditionalFormatting sqref="DX16:DZ16">
    <cfRule type="expression" dxfId="729" priority="730">
      <formula>AND(Edit_Mode=0)</formula>
    </cfRule>
  </conditionalFormatting>
  <conditionalFormatting sqref="EC16:EE16">
    <cfRule type="expression" dxfId="728" priority="729">
      <formula>AND(Edit_Mode=0)</formula>
    </cfRule>
  </conditionalFormatting>
  <conditionalFormatting sqref="EH16:EJ16">
    <cfRule type="expression" dxfId="727" priority="728">
      <formula>AND(Edit_Mode=0)</formula>
    </cfRule>
  </conditionalFormatting>
  <conditionalFormatting sqref="DH16">
    <cfRule type="expression" dxfId="726" priority="727">
      <formula>AND(Edit_Mode=0)</formula>
    </cfRule>
  </conditionalFormatting>
  <conditionalFormatting sqref="DM16">
    <cfRule type="expression" dxfId="725" priority="726">
      <formula>AND(Edit_Mode=0)</formula>
    </cfRule>
  </conditionalFormatting>
  <conditionalFormatting sqref="DR16">
    <cfRule type="expression" dxfId="724" priority="725">
      <formula>AND(Edit_Mode=0)</formula>
    </cfRule>
  </conditionalFormatting>
  <conditionalFormatting sqref="DW16">
    <cfRule type="expression" dxfId="723" priority="724">
      <formula>AND(Edit_Mode=0)</formula>
    </cfRule>
  </conditionalFormatting>
  <conditionalFormatting sqref="EB16">
    <cfRule type="expression" dxfId="722" priority="723">
      <formula>AND(Edit_Mode=0)</formula>
    </cfRule>
  </conditionalFormatting>
  <conditionalFormatting sqref="EG16">
    <cfRule type="expression" dxfId="721" priority="722">
      <formula>AND(Edit_Mode=0)</formula>
    </cfRule>
  </conditionalFormatting>
  <conditionalFormatting sqref="CW16:DE16">
    <cfRule type="expression" dxfId="720" priority="721">
      <formula>AND(Edit_Mode=0)</formula>
    </cfRule>
  </conditionalFormatting>
  <conditionalFormatting sqref="CW16:DE16">
    <cfRule type="expression" dxfId="719" priority="720">
      <formula>AND(Edit_Mode=0)</formula>
    </cfRule>
  </conditionalFormatting>
  <conditionalFormatting sqref="E24">
    <cfRule type="expression" dxfId="718" priority="718" stopIfTrue="1">
      <formula>AG24&lt;&gt;TRUE</formula>
    </cfRule>
    <cfRule type="expression" dxfId="717" priority="719" stopIfTrue="1">
      <formula>A24="L"</formula>
    </cfRule>
  </conditionalFormatting>
  <conditionalFormatting sqref="J24">
    <cfRule type="expression" dxfId="716" priority="716" stopIfTrue="1">
      <formula>AG24&lt;&gt;TRUE</formula>
    </cfRule>
    <cfRule type="expression" dxfId="715" priority="717" stopIfTrue="1">
      <formula>AND(AH24=1,F24="")</formula>
    </cfRule>
  </conditionalFormatting>
  <conditionalFormatting sqref="L24:O24">
    <cfRule type="expression" dxfId="714" priority="714" stopIfTrue="1">
      <formula>$AG24&lt;&gt;TRUE</formula>
    </cfRule>
    <cfRule type="expression" dxfId="713" priority="715" stopIfTrue="1">
      <formula>$A24="L"</formula>
    </cfRule>
  </conditionalFormatting>
  <conditionalFormatting sqref="D24">
    <cfRule type="expression" dxfId="712" priority="713">
      <formula>AG24&lt;&gt;TRUE</formula>
    </cfRule>
  </conditionalFormatting>
  <conditionalFormatting sqref="E27">
    <cfRule type="expression" dxfId="711" priority="711" stopIfTrue="1">
      <formula>AG27&lt;&gt;TRUE</formula>
    </cfRule>
    <cfRule type="expression" dxfId="710" priority="712" stopIfTrue="1">
      <formula>A27="L"</formula>
    </cfRule>
  </conditionalFormatting>
  <conditionalFormatting sqref="J27">
    <cfRule type="expression" dxfId="709" priority="709" stopIfTrue="1">
      <formula>AG27&lt;&gt;TRUE</formula>
    </cfRule>
    <cfRule type="expression" dxfId="708" priority="710" stopIfTrue="1">
      <formula>AND(AH27=1,F27="")</formula>
    </cfRule>
  </conditionalFormatting>
  <conditionalFormatting sqref="L27:O27">
    <cfRule type="expression" dxfId="707" priority="707" stopIfTrue="1">
      <formula>$AG27&lt;&gt;TRUE</formula>
    </cfRule>
    <cfRule type="expression" dxfId="706" priority="708" stopIfTrue="1">
      <formula>$A27="L"</formula>
    </cfRule>
  </conditionalFormatting>
  <conditionalFormatting sqref="D27">
    <cfRule type="expression" dxfId="705" priority="706">
      <formula>AG27&lt;&gt;TRUE</formula>
    </cfRule>
  </conditionalFormatting>
  <conditionalFormatting sqref="E33">
    <cfRule type="expression" dxfId="704" priority="704" stopIfTrue="1">
      <formula>AG33&lt;&gt;TRUE</formula>
    </cfRule>
    <cfRule type="expression" dxfId="703" priority="705" stopIfTrue="1">
      <formula>A33="L"</formula>
    </cfRule>
  </conditionalFormatting>
  <conditionalFormatting sqref="J33">
    <cfRule type="expression" dxfId="702" priority="702" stopIfTrue="1">
      <formula>AG33&lt;&gt;TRUE</formula>
    </cfRule>
    <cfRule type="expression" dxfId="701" priority="703" stopIfTrue="1">
      <formula>AND(AH33=1,F33="")</formula>
    </cfRule>
  </conditionalFormatting>
  <conditionalFormatting sqref="L33:O33">
    <cfRule type="expression" dxfId="700" priority="700" stopIfTrue="1">
      <formula>$AG33&lt;&gt;TRUE</formula>
    </cfRule>
    <cfRule type="expression" dxfId="699" priority="701" stopIfTrue="1">
      <formula>$A33="L"</formula>
    </cfRule>
  </conditionalFormatting>
  <conditionalFormatting sqref="D33">
    <cfRule type="expression" dxfId="698" priority="699">
      <formula>AG33&lt;&gt;TRUE</formula>
    </cfRule>
  </conditionalFormatting>
  <conditionalFormatting sqref="E36">
    <cfRule type="expression" dxfId="697" priority="697" stopIfTrue="1">
      <formula>AG36&lt;&gt;TRUE</formula>
    </cfRule>
    <cfRule type="expression" dxfId="696" priority="698" stopIfTrue="1">
      <formula>A36="L"</formula>
    </cfRule>
  </conditionalFormatting>
  <conditionalFormatting sqref="J36">
    <cfRule type="expression" dxfId="695" priority="695" stopIfTrue="1">
      <formula>AG36&lt;&gt;TRUE</formula>
    </cfRule>
    <cfRule type="expression" dxfId="694" priority="696" stopIfTrue="1">
      <formula>AND(AH36=1,F36="")</formula>
    </cfRule>
  </conditionalFormatting>
  <conditionalFormatting sqref="L36:O36">
    <cfRule type="expression" dxfId="693" priority="693" stopIfTrue="1">
      <formula>$AG36&lt;&gt;TRUE</formula>
    </cfRule>
    <cfRule type="expression" dxfId="692" priority="694" stopIfTrue="1">
      <formula>$A36="L"</formula>
    </cfRule>
  </conditionalFormatting>
  <conditionalFormatting sqref="D36">
    <cfRule type="expression" dxfId="691" priority="692">
      <formula>AG36&lt;&gt;TRUE</formula>
    </cfRule>
  </conditionalFormatting>
  <conditionalFormatting sqref="E42">
    <cfRule type="expression" dxfId="690" priority="690" stopIfTrue="1">
      <formula>AG42&lt;&gt;TRUE</formula>
    </cfRule>
    <cfRule type="expression" dxfId="689" priority="691" stopIfTrue="1">
      <formula>A42="L"</formula>
    </cfRule>
  </conditionalFormatting>
  <conditionalFormatting sqref="J42">
    <cfRule type="expression" dxfId="688" priority="688" stopIfTrue="1">
      <formula>AG42&lt;&gt;TRUE</formula>
    </cfRule>
    <cfRule type="expression" dxfId="687" priority="689" stopIfTrue="1">
      <formula>AND(AH42=1,F42="")</formula>
    </cfRule>
  </conditionalFormatting>
  <conditionalFormatting sqref="L42:O42">
    <cfRule type="expression" dxfId="686" priority="686" stopIfTrue="1">
      <formula>$AG42&lt;&gt;TRUE</formula>
    </cfRule>
    <cfRule type="expression" dxfId="685" priority="687" stopIfTrue="1">
      <formula>$A42="L"</formula>
    </cfRule>
  </conditionalFormatting>
  <conditionalFormatting sqref="D42">
    <cfRule type="expression" dxfId="684" priority="685">
      <formula>AG42&lt;&gt;TRUE</formula>
    </cfRule>
  </conditionalFormatting>
  <conditionalFormatting sqref="E45">
    <cfRule type="expression" dxfId="683" priority="683" stopIfTrue="1">
      <formula>AG45&lt;&gt;TRUE</formula>
    </cfRule>
    <cfRule type="expression" dxfId="682" priority="684" stopIfTrue="1">
      <formula>A45="L"</formula>
    </cfRule>
  </conditionalFormatting>
  <conditionalFormatting sqref="J45">
    <cfRule type="expression" dxfId="681" priority="681" stopIfTrue="1">
      <formula>AG45&lt;&gt;TRUE</formula>
    </cfRule>
    <cfRule type="expression" dxfId="680" priority="682" stopIfTrue="1">
      <formula>AND(AH45=1,F45="")</formula>
    </cfRule>
  </conditionalFormatting>
  <conditionalFormatting sqref="L45:O45">
    <cfRule type="expression" dxfId="679" priority="679" stopIfTrue="1">
      <formula>$AG45&lt;&gt;TRUE</formula>
    </cfRule>
    <cfRule type="expression" dxfId="678" priority="680" stopIfTrue="1">
      <formula>$A45="L"</formula>
    </cfRule>
  </conditionalFormatting>
  <conditionalFormatting sqref="D45">
    <cfRule type="expression" dxfId="677" priority="678">
      <formula>AG45&lt;&gt;TRUE</formula>
    </cfRule>
  </conditionalFormatting>
  <conditionalFormatting sqref="E48">
    <cfRule type="expression" dxfId="676" priority="676" stopIfTrue="1">
      <formula>AG48&lt;&gt;TRUE</formula>
    </cfRule>
    <cfRule type="expression" dxfId="675" priority="677" stopIfTrue="1">
      <formula>A48="L"</formula>
    </cfRule>
  </conditionalFormatting>
  <conditionalFormatting sqref="J48">
    <cfRule type="expression" dxfId="674" priority="674" stopIfTrue="1">
      <formula>AG48&lt;&gt;TRUE</formula>
    </cfRule>
    <cfRule type="expression" dxfId="673" priority="675" stopIfTrue="1">
      <formula>AND(AH48=1,F48="")</formula>
    </cfRule>
  </conditionalFormatting>
  <conditionalFormatting sqref="L48:O48">
    <cfRule type="expression" dxfId="672" priority="672" stopIfTrue="1">
      <formula>$AG48&lt;&gt;TRUE</formula>
    </cfRule>
    <cfRule type="expression" dxfId="671" priority="673" stopIfTrue="1">
      <formula>$A48="L"</formula>
    </cfRule>
  </conditionalFormatting>
  <conditionalFormatting sqref="D48">
    <cfRule type="expression" dxfId="670" priority="671">
      <formula>AG48&lt;&gt;TRUE</formula>
    </cfRule>
  </conditionalFormatting>
  <conditionalFormatting sqref="E51">
    <cfRule type="expression" dxfId="669" priority="669" stopIfTrue="1">
      <formula>AG51&lt;&gt;TRUE</formula>
    </cfRule>
    <cfRule type="expression" dxfId="668" priority="670" stopIfTrue="1">
      <formula>A51="L"</formula>
    </cfRule>
  </conditionalFormatting>
  <conditionalFormatting sqref="J51">
    <cfRule type="expression" dxfId="667" priority="667" stopIfTrue="1">
      <formula>AG51&lt;&gt;TRUE</formula>
    </cfRule>
    <cfRule type="expression" dxfId="666" priority="668" stopIfTrue="1">
      <formula>AND(AH51=1,F51="")</formula>
    </cfRule>
  </conditionalFormatting>
  <conditionalFormatting sqref="L51:O51">
    <cfRule type="expression" dxfId="665" priority="665" stopIfTrue="1">
      <formula>$AG51&lt;&gt;TRUE</formula>
    </cfRule>
    <cfRule type="expression" dxfId="664" priority="666" stopIfTrue="1">
      <formula>$A51="L"</formula>
    </cfRule>
  </conditionalFormatting>
  <conditionalFormatting sqref="D51">
    <cfRule type="expression" dxfId="663" priority="664">
      <formula>AG51&lt;&gt;TRUE</formula>
    </cfRule>
  </conditionalFormatting>
  <conditionalFormatting sqref="E57">
    <cfRule type="expression" dxfId="662" priority="662" stopIfTrue="1">
      <formula>AG57&lt;&gt;TRUE</formula>
    </cfRule>
    <cfRule type="expression" dxfId="661" priority="663" stopIfTrue="1">
      <formula>A57="L"</formula>
    </cfRule>
  </conditionalFormatting>
  <conditionalFormatting sqref="J57">
    <cfRule type="expression" dxfId="660" priority="660" stopIfTrue="1">
      <formula>AG57&lt;&gt;TRUE</formula>
    </cfRule>
    <cfRule type="expression" dxfId="659" priority="661" stopIfTrue="1">
      <formula>AND(AH57=1,F57="")</formula>
    </cfRule>
  </conditionalFormatting>
  <conditionalFormatting sqref="L57:O57">
    <cfRule type="expression" dxfId="658" priority="658" stopIfTrue="1">
      <formula>$AG57&lt;&gt;TRUE</formula>
    </cfRule>
    <cfRule type="expression" dxfId="657" priority="659" stopIfTrue="1">
      <formula>$A57="L"</formula>
    </cfRule>
  </conditionalFormatting>
  <conditionalFormatting sqref="D57">
    <cfRule type="expression" dxfId="656" priority="657">
      <formula>AG57&lt;&gt;TRUE</formula>
    </cfRule>
  </conditionalFormatting>
  <conditionalFormatting sqref="E60">
    <cfRule type="expression" dxfId="655" priority="655" stopIfTrue="1">
      <formula>AG60&lt;&gt;TRUE</formula>
    </cfRule>
    <cfRule type="expression" dxfId="654" priority="656" stopIfTrue="1">
      <formula>A60="L"</formula>
    </cfRule>
  </conditionalFormatting>
  <conditionalFormatting sqref="J60">
    <cfRule type="expression" dxfId="653" priority="653" stopIfTrue="1">
      <formula>AG60&lt;&gt;TRUE</formula>
    </cfRule>
    <cfRule type="expression" dxfId="652" priority="654" stopIfTrue="1">
      <formula>AND(AH60=1,F60="")</formula>
    </cfRule>
  </conditionalFormatting>
  <conditionalFormatting sqref="L60:O60">
    <cfRule type="expression" dxfId="651" priority="651" stopIfTrue="1">
      <formula>$AG60&lt;&gt;TRUE</formula>
    </cfRule>
    <cfRule type="expression" dxfId="650" priority="652" stopIfTrue="1">
      <formula>$A60="L"</formula>
    </cfRule>
  </conditionalFormatting>
  <conditionalFormatting sqref="D60">
    <cfRule type="expression" dxfId="649" priority="650">
      <formula>AG60&lt;&gt;TRUE</formula>
    </cfRule>
  </conditionalFormatting>
  <conditionalFormatting sqref="E63">
    <cfRule type="expression" dxfId="648" priority="648" stopIfTrue="1">
      <formula>AG63&lt;&gt;TRUE</formula>
    </cfRule>
    <cfRule type="expression" dxfId="647" priority="649" stopIfTrue="1">
      <formula>A63="L"</formula>
    </cfRule>
  </conditionalFormatting>
  <conditionalFormatting sqref="J63">
    <cfRule type="expression" dxfId="646" priority="646" stopIfTrue="1">
      <formula>AG63&lt;&gt;TRUE</formula>
    </cfRule>
    <cfRule type="expression" dxfId="645" priority="647" stopIfTrue="1">
      <formula>AND(AH63=1,F63="")</formula>
    </cfRule>
  </conditionalFormatting>
  <conditionalFormatting sqref="L63:O63">
    <cfRule type="expression" dxfId="644" priority="644" stopIfTrue="1">
      <formula>$AG63&lt;&gt;TRUE</formula>
    </cfRule>
    <cfRule type="expression" dxfId="643" priority="645" stopIfTrue="1">
      <formula>$A63="L"</formula>
    </cfRule>
  </conditionalFormatting>
  <conditionalFormatting sqref="D63">
    <cfRule type="expression" dxfId="642" priority="643">
      <formula>AG63&lt;&gt;TRUE</formula>
    </cfRule>
  </conditionalFormatting>
  <conditionalFormatting sqref="E66">
    <cfRule type="expression" dxfId="641" priority="641" stopIfTrue="1">
      <formula>AG66&lt;&gt;TRUE</formula>
    </cfRule>
    <cfRule type="expression" dxfId="640" priority="642" stopIfTrue="1">
      <formula>A66="L"</formula>
    </cfRule>
  </conditionalFormatting>
  <conditionalFormatting sqref="J66">
    <cfRule type="expression" dxfId="639" priority="639" stopIfTrue="1">
      <formula>AG66&lt;&gt;TRUE</formula>
    </cfRule>
    <cfRule type="expression" dxfId="638" priority="640" stopIfTrue="1">
      <formula>AND(AH66=1,F66="")</formula>
    </cfRule>
  </conditionalFormatting>
  <conditionalFormatting sqref="L66:O66">
    <cfRule type="expression" dxfId="637" priority="637" stopIfTrue="1">
      <formula>$AG66&lt;&gt;TRUE</formula>
    </cfRule>
    <cfRule type="expression" dxfId="636" priority="638" stopIfTrue="1">
      <formula>$A66="L"</formula>
    </cfRule>
  </conditionalFormatting>
  <conditionalFormatting sqref="D66">
    <cfRule type="expression" dxfId="635" priority="636">
      <formula>AG66&lt;&gt;TRUE</formula>
    </cfRule>
  </conditionalFormatting>
  <conditionalFormatting sqref="E72">
    <cfRule type="expression" dxfId="634" priority="634" stopIfTrue="1">
      <formula>AG72&lt;&gt;TRUE</formula>
    </cfRule>
    <cfRule type="expression" dxfId="633" priority="635" stopIfTrue="1">
      <formula>A72="L"</formula>
    </cfRule>
  </conditionalFormatting>
  <conditionalFormatting sqref="J72">
    <cfRule type="expression" dxfId="632" priority="632" stopIfTrue="1">
      <formula>AG72&lt;&gt;TRUE</formula>
    </cfRule>
    <cfRule type="expression" dxfId="631" priority="633" stopIfTrue="1">
      <formula>AND(AH72=1,F72="")</formula>
    </cfRule>
  </conditionalFormatting>
  <conditionalFormatting sqref="L72:O72">
    <cfRule type="expression" dxfId="630" priority="630" stopIfTrue="1">
      <formula>$AG72&lt;&gt;TRUE</formula>
    </cfRule>
    <cfRule type="expression" dxfId="629" priority="631" stopIfTrue="1">
      <formula>$A72="L"</formula>
    </cfRule>
  </conditionalFormatting>
  <conditionalFormatting sqref="D72">
    <cfRule type="expression" dxfId="628" priority="629">
      <formula>AG72&lt;&gt;TRUE</formula>
    </cfRule>
  </conditionalFormatting>
  <conditionalFormatting sqref="E75">
    <cfRule type="expression" dxfId="627" priority="627" stopIfTrue="1">
      <formula>AG75&lt;&gt;TRUE</formula>
    </cfRule>
    <cfRule type="expression" dxfId="626" priority="628" stopIfTrue="1">
      <formula>A75="L"</formula>
    </cfRule>
  </conditionalFormatting>
  <conditionalFormatting sqref="J75">
    <cfRule type="expression" dxfId="625" priority="625" stopIfTrue="1">
      <formula>AG75&lt;&gt;TRUE</formula>
    </cfRule>
    <cfRule type="expression" dxfId="624" priority="626" stopIfTrue="1">
      <formula>AND(AH75=1,F75="")</formula>
    </cfRule>
  </conditionalFormatting>
  <conditionalFormatting sqref="L75:O75">
    <cfRule type="expression" dxfId="623" priority="623" stopIfTrue="1">
      <formula>$AG75&lt;&gt;TRUE</formula>
    </cfRule>
    <cfRule type="expression" dxfId="622" priority="624" stopIfTrue="1">
      <formula>$A75="L"</formula>
    </cfRule>
  </conditionalFormatting>
  <conditionalFormatting sqref="D75">
    <cfRule type="expression" dxfId="621" priority="622">
      <formula>AG75&lt;&gt;TRUE</formula>
    </cfRule>
  </conditionalFormatting>
  <conditionalFormatting sqref="E78">
    <cfRule type="expression" dxfId="620" priority="620" stopIfTrue="1">
      <formula>AG78&lt;&gt;TRUE</formula>
    </cfRule>
    <cfRule type="expression" dxfId="619" priority="621" stopIfTrue="1">
      <formula>A78="L"</formula>
    </cfRule>
  </conditionalFormatting>
  <conditionalFormatting sqref="J78">
    <cfRule type="expression" dxfId="618" priority="618" stopIfTrue="1">
      <formula>AG78&lt;&gt;TRUE</formula>
    </cfRule>
    <cfRule type="expression" dxfId="617" priority="619" stopIfTrue="1">
      <formula>AND(AH78=1,F78="")</formula>
    </cfRule>
  </conditionalFormatting>
  <conditionalFormatting sqref="L78:O78">
    <cfRule type="expression" dxfId="616" priority="616" stopIfTrue="1">
      <formula>$AG78&lt;&gt;TRUE</formula>
    </cfRule>
    <cfRule type="expression" dxfId="615" priority="617" stopIfTrue="1">
      <formula>$A78="L"</formula>
    </cfRule>
  </conditionalFormatting>
  <conditionalFormatting sqref="D78">
    <cfRule type="expression" dxfId="614" priority="615">
      <formula>AG78&lt;&gt;TRUE</formula>
    </cfRule>
  </conditionalFormatting>
  <conditionalFormatting sqref="E81">
    <cfRule type="expression" dxfId="613" priority="613" stopIfTrue="1">
      <formula>AG81&lt;&gt;TRUE</formula>
    </cfRule>
    <cfRule type="expression" dxfId="612" priority="614" stopIfTrue="1">
      <formula>A81="L"</formula>
    </cfRule>
  </conditionalFormatting>
  <conditionalFormatting sqref="J81">
    <cfRule type="expression" dxfId="611" priority="611" stopIfTrue="1">
      <formula>AG81&lt;&gt;TRUE</formula>
    </cfRule>
    <cfRule type="expression" dxfId="610" priority="612" stopIfTrue="1">
      <formula>AND(AH81=1,F81="")</formula>
    </cfRule>
  </conditionalFormatting>
  <conditionalFormatting sqref="L81:O81">
    <cfRule type="expression" dxfId="609" priority="609" stopIfTrue="1">
      <formula>$AG81&lt;&gt;TRUE</formula>
    </cfRule>
    <cfRule type="expression" dxfId="608" priority="610" stopIfTrue="1">
      <formula>$A81="L"</formula>
    </cfRule>
  </conditionalFormatting>
  <conditionalFormatting sqref="D81">
    <cfRule type="expression" dxfId="607" priority="608">
      <formula>AG81&lt;&gt;TRUE</formula>
    </cfRule>
  </conditionalFormatting>
  <conditionalFormatting sqref="E84">
    <cfRule type="expression" dxfId="606" priority="606" stopIfTrue="1">
      <formula>AG84&lt;&gt;TRUE</formula>
    </cfRule>
    <cfRule type="expression" dxfId="605" priority="607" stopIfTrue="1">
      <formula>A84="L"</formula>
    </cfRule>
  </conditionalFormatting>
  <conditionalFormatting sqref="J84">
    <cfRule type="expression" dxfId="604" priority="604" stopIfTrue="1">
      <formula>AG84&lt;&gt;TRUE</formula>
    </cfRule>
    <cfRule type="expression" dxfId="603" priority="605" stopIfTrue="1">
      <formula>AND(AH84=1,F84="")</formula>
    </cfRule>
  </conditionalFormatting>
  <conditionalFormatting sqref="L84:O84">
    <cfRule type="expression" dxfId="602" priority="602" stopIfTrue="1">
      <formula>$AG84&lt;&gt;TRUE</formula>
    </cfRule>
    <cfRule type="expression" dxfId="601" priority="603" stopIfTrue="1">
      <formula>$A84="L"</formula>
    </cfRule>
  </conditionalFormatting>
  <conditionalFormatting sqref="D84">
    <cfRule type="expression" dxfId="600" priority="601">
      <formula>AG84&lt;&gt;TRUE</formula>
    </cfRule>
  </conditionalFormatting>
  <conditionalFormatting sqref="E87">
    <cfRule type="expression" dxfId="599" priority="599" stopIfTrue="1">
      <formula>AG87&lt;&gt;TRUE</formula>
    </cfRule>
    <cfRule type="expression" dxfId="598" priority="600" stopIfTrue="1">
      <formula>A87="L"</formula>
    </cfRule>
  </conditionalFormatting>
  <conditionalFormatting sqref="J87">
    <cfRule type="expression" dxfId="597" priority="597" stopIfTrue="1">
      <formula>AG87&lt;&gt;TRUE</formula>
    </cfRule>
    <cfRule type="expression" dxfId="596" priority="598" stopIfTrue="1">
      <formula>AND(AH87=1,F87="")</formula>
    </cfRule>
  </conditionalFormatting>
  <conditionalFormatting sqref="L87:O87">
    <cfRule type="expression" dxfId="595" priority="595" stopIfTrue="1">
      <formula>$AG87&lt;&gt;TRUE</formula>
    </cfRule>
    <cfRule type="expression" dxfId="594" priority="596" stopIfTrue="1">
      <formula>$A87="L"</formula>
    </cfRule>
  </conditionalFormatting>
  <conditionalFormatting sqref="D87">
    <cfRule type="expression" dxfId="593" priority="594">
      <formula>AG87&lt;&gt;TRUE</formula>
    </cfRule>
  </conditionalFormatting>
  <conditionalFormatting sqref="E90">
    <cfRule type="expression" dxfId="592" priority="592" stopIfTrue="1">
      <formula>AG90&lt;&gt;TRUE</formula>
    </cfRule>
    <cfRule type="expression" dxfId="591" priority="593" stopIfTrue="1">
      <formula>A90="L"</formula>
    </cfRule>
  </conditionalFormatting>
  <conditionalFormatting sqref="J90">
    <cfRule type="expression" dxfId="590" priority="590" stopIfTrue="1">
      <formula>AG90&lt;&gt;TRUE</formula>
    </cfRule>
    <cfRule type="expression" dxfId="589" priority="591" stopIfTrue="1">
      <formula>AND(AH90=1,F90="")</formula>
    </cfRule>
  </conditionalFormatting>
  <conditionalFormatting sqref="L90:O90">
    <cfRule type="expression" dxfId="588" priority="588" stopIfTrue="1">
      <formula>$AG90&lt;&gt;TRUE</formula>
    </cfRule>
    <cfRule type="expression" dxfId="587" priority="589" stopIfTrue="1">
      <formula>$A90="L"</formula>
    </cfRule>
  </conditionalFormatting>
  <conditionalFormatting sqref="D90">
    <cfRule type="expression" dxfId="586" priority="587">
      <formula>AG90&lt;&gt;TRUE</formula>
    </cfRule>
  </conditionalFormatting>
  <conditionalFormatting sqref="E93">
    <cfRule type="expression" dxfId="585" priority="585" stopIfTrue="1">
      <formula>AG93&lt;&gt;TRUE</formula>
    </cfRule>
    <cfRule type="expression" dxfId="584" priority="586" stopIfTrue="1">
      <formula>A93="L"</formula>
    </cfRule>
  </conditionalFormatting>
  <conditionalFormatting sqref="J93">
    <cfRule type="expression" dxfId="583" priority="583" stopIfTrue="1">
      <formula>AG93&lt;&gt;TRUE</formula>
    </cfRule>
    <cfRule type="expression" dxfId="582" priority="584" stopIfTrue="1">
      <formula>AND(AH93=1,F93="")</formula>
    </cfRule>
  </conditionalFormatting>
  <conditionalFormatting sqref="L93:O93">
    <cfRule type="expression" dxfId="581" priority="581" stopIfTrue="1">
      <formula>$AG93&lt;&gt;TRUE</formula>
    </cfRule>
    <cfRule type="expression" dxfId="580" priority="582" stopIfTrue="1">
      <formula>$A93="L"</formula>
    </cfRule>
  </conditionalFormatting>
  <conditionalFormatting sqref="D93">
    <cfRule type="expression" dxfId="579" priority="580">
      <formula>AG93&lt;&gt;TRUE</formula>
    </cfRule>
  </conditionalFormatting>
  <conditionalFormatting sqref="E99">
    <cfRule type="expression" dxfId="578" priority="578" stopIfTrue="1">
      <formula>AG99&lt;&gt;TRUE</formula>
    </cfRule>
    <cfRule type="expression" dxfId="577" priority="579" stopIfTrue="1">
      <formula>A99="L"</formula>
    </cfRule>
  </conditionalFormatting>
  <conditionalFormatting sqref="J99">
    <cfRule type="expression" dxfId="576" priority="576" stopIfTrue="1">
      <formula>AG99&lt;&gt;TRUE</formula>
    </cfRule>
    <cfRule type="expression" dxfId="575" priority="577" stopIfTrue="1">
      <formula>AND(AH99=1,F99="")</formula>
    </cfRule>
  </conditionalFormatting>
  <conditionalFormatting sqref="L99:O99">
    <cfRule type="expression" dxfId="574" priority="574" stopIfTrue="1">
      <formula>$AG99&lt;&gt;TRUE</formula>
    </cfRule>
    <cfRule type="expression" dxfId="573" priority="575" stopIfTrue="1">
      <formula>$A99="L"</formula>
    </cfRule>
  </conditionalFormatting>
  <conditionalFormatting sqref="D99">
    <cfRule type="expression" dxfId="572" priority="573">
      <formula>AG99&lt;&gt;TRUE</formula>
    </cfRule>
  </conditionalFormatting>
  <conditionalFormatting sqref="E102">
    <cfRule type="expression" dxfId="571" priority="571" stopIfTrue="1">
      <formula>AG102&lt;&gt;TRUE</formula>
    </cfRule>
    <cfRule type="expression" dxfId="570" priority="572" stopIfTrue="1">
      <formula>A102="L"</formula>
    </cfRule>
  </conditionalFormatting>
  <conditionalFormatting sqref="J102">
    <cfRule type="expression" dxfId="569" priority="569" stopIfTrue="1">
      <formula>AG102&lt;&gt;TRUE</formula>
    </cfRule>
    <cfRule type="expression" dxfId="568" priority="570" stopIfTrue="1">
      <formula>AND(AH102=1,F102="")</formula>
    </cfRule>
  </conditionalFormatting>
  <conditionalFormatting sqref="L102:O102">
    <cfRule type="expression" dxfId="567" priority="567" stopIfTrue="1">
      <formula>$AG102&lt;&gt;TRUE</formula>
    </cfRule>
    <cfRule type="expression" dxfId="566" priority="568" stopIfTrue="1">
      <formula>$A102="L"</formula>
    </cfRule>
  </conditionalFormatting>
  <conditionalFormatting sqref="D102">
    <cfRule type="expression" dxfId="565" priority="566">
      <formula>AG102&lt;&gt;TRUE</formula>
    </cfRule>
  </conditionalFormatting>
  <conditionalFormatting sqref="E105">
    <cfRule type="expression" dxfId="564" priority="564" stopIfTrue="1">
      <formula>AG105&lt;&gt;TRUE</formula>
    </cfRule>
    <cfRule type="expression" dxfId="563" priority="565" stopIfTrue="1">
      <formula>A105="L"</formula>
    </cfRule>
  </conditionalFormatting>
  <conditionalFormatting sqref="J105">
    <cfRule type="expression" dxfId="562" priority="562" stopIfTrue="1">
      <formula>AG105&lt;&gt;TRUE</formula>
    </cfRule>
    <cfRule type="expression" dxfId="561" priority="563" stopIfTrue="1">
      <formula>AND(AH105=1,F105="")</formula>
    </cfRule>
  </conditionalFormatting>
  <conditionalFormatting sqref="L105:O105">
    <cfRule type="expression" dxfId="560" priority="560" stopIfTrue="1">
      <formula>$AG105&lt;&gt;TRUE</formula>
    </cfRule>
    <cfRule type="expression" dxfId="559" priority="561" stopIfTrue="1">
      <formula>$A105="L"</formula>
    </cfRule>
  </conditionalFormatting>
  <conditionalFormatting sqref="D105">
    <cfRule type="expression" dxfId="558" priority="559">
      <formula>AG105&lt;&gt;TRUE</formula>
    </cfRule>
  </conditionalFormatting>
  <conditionalFormatting sqref="E108">
    <cfRule type="expression" dxfId="557" priority="557" stopIfTrue="1">
      <formula>AG108&lt;&gt;TRUE</formula>
    </cfRule>
    <cfRule type="expression" dxfId="556" priority="558" stopIfTrue="1">
      <formula>A108="L"</formula>
    </cfRule>
  </conditionalFormatting>
  <conditionalFormatting sqref="J108">
    <cfRule type="expression" dxfId="555" priority="555" stopIfTrue="1">
      <formula>AG108&lt;&gt;TRUE</formula>
    </cfRule>
    <cfRule type="expression" dxfId="554" priority="556" stopIfTrue="1">
      <formula>AND(AH108=1,F108="")</formula>
    </cfRule>
  </conditionalFormatting>
  <conditionalFormatting sqref="L108:O108">
    <cfRule type="expression" dxfId="553" priority="553" stopIfTrue="1">
      <formula>$AG108&lt;&gt;TRUE</formula>
    </cfRule>
    <cfRule type="expression" dxfId="552" priority="554" stopIfTrue="1">
      <formula>$A108="L"</formula>
    </cfRule>
  </conditionalFormatting>
  <conditionalFormatting sqref="D108">
    <cfRule type="expression" dxfId="551" priority="552">
      <formula>AG108&lt;&gt;TRUE</formula>
    </cfRule>
  </conditionalFormatting>
  <conditionalFormatting sqref="E111">
    <cfRule type="expression" dxfId="550" priority="550" stopIfTrue="1">
      <formula>AG111&lt;&gt;TRUE</formula>
    </cfRule>
    <cfRule type="expression" dxfId="549" priority="551" stopIfTrue="1">
      <formula>A111="L"</formula>
    </cfRule>
  </conditionalFormatting>
  <conditionalFormatting sqref="J111">
    <cfRule type="expression" dxfId="548" priority="548" stopIfTrue="1">
      <formula>AG111&lt;&gt;TRUE</formula>
    </cfRule>
    <cfRule type="expression" dxfId="547" priority="549" stopIfTrue="1">
      <formula>AND(AH111=1,F111="")</formula>
    </cfRule>
  </conditionalFormatting>
  <conditionalFormatting sqref="L111:O111">
    <cfRule type="expression" dxfId="546" priority="546" stopIfTrue="1">
      <formula>$AG111&lt;&gt;TRUE</formula>
    </cfRule>
    <cfRule type="expression" dxfId="545" priority="547" stopIfTrue="1">
      <formula>$A111="L"</formula>
    </cfRule>
  </conditionalFormatting>
  <conditionalFormatting sqref="D111">
    <cfRule type="expression" dxfId="544" priority="545">
      <formula>AG111&lt;&gt;TRUE</formula>
    </cfRule>
  </conditionalFormatting>
  <conditionalFormatting sqref="E114">
    <cfRule type="expression" dxfId="543" priority="543" stopIfTrue="1">
      <formula>AG114&lt;&gt;TRUE</formula>
    </cfRule>
    <cfRule type="expression" dxfId="542" priority="544" stopIfTrue="1">
      <formula>A114="L"</formula>
    </cfRule>
  </conditionalFormatting>
  <conditionalFormatting sqref="J114">
    <cfRule type="expression" dxfId="541" priority="541" stopIfTrue="1">
      <formula>AG114&lt;&gt;TRUE</formula>
    </cfRule>
    <cfRule type="expression" dxfId="540" priority="542" stopIfTrue="1">
      <formula>AND(AH114=1,F114="")</formula>
    </cfRule>
  </conditionalFormatting>
  <conditionalFormatting sqref="L114:O114">
    <cfRule type="expression" dxfId="539" priority="539" stopIfTrue="1">
      <formula>$AG114&lt;&gt;TRUE</formula>
    </cfRule>
    <cfRule type="expression" dxfId="538" priority="540" stopIfTrue="1">
      <formula>$A114="L"</formula>
    </cfRule>
  </conditionalFormatting>
  <conditionalFormatting sqref="D114">
    <cfRule type="expression" dxfId="537" priority="538">
      <formula>AG114&lt;&gt;TRUE</formula>
    </cfRule>
  </conditionalFormatting>
  <conditionalFormatting sqref="E120">
    <cfRule type="expression" dxfId="536" priority="536" stopIfTrue="1">
      <formula>AG120&lt;&gt;TRUE</formula>
    </cfRule>
    <cfRule type="expression" dxfId="535" priority="537" stopIfTrue="1">
      <formula>A120="L"</formula>
    </cfRule>
  </conditionalFormatting>
  <conditionalFormatting sqref="J120">
    <cfRule type="expression" dxfId="534" priority="534" stopIfTrue="1">
      <formula>AG120&lt;&gt;TRUE</formula>
    </cfRule>
    <cfRule type="expression" dxfId="533" priority="535" stopIfTrue="1">
      <formula>AND(AH120=1,F120="")</formula>
    </cfRule>
  </conditionalFormatting>
  <conditionalFormatting sqref="L120:O120">
    <cfRule type="expression" dxfId="532" priority="532" stopIfTrue="1">
      <formula>$AG120&lt;&gt;TRUE</formula>
    </cfRule>
    <cfRule type="expression" dxfId="531" priority="533" stopIfTrue="1">
      <formula>$A120="L"</formula>
    </cfRule>
  </conditionalFormatting>
  <conditionalFormatting sqref="D120">
    <cfRule type="expression" dxfId="530" priority="531">
      <formula>AG120&lt;&gt;TRUE</formula>
    </cfRule>
  </conditionalFormatting>
  <conditionalFormatting sqref="E129">
    <cfRule type="expression" dxfId="529" priority="529" stopIfTrue="1">
      <formula>AG129&lt;&gt;TRUE</formula>
    </cfRule>
    <cfRule type="expression" dxfId="528" priority="530" stopIfTrue="1">
      <formula>A129="L"</formula>
    </cfRule>
  </conditionalFormatting>
  <conditionalFormatting sqref="J129">
    <cfRule type="expression" dxfId="527" priority="527" stopIfTrue="1">
      <formula>AG129&lt;&gt;TRUE</formula>
    </cfRule>
    <cfRule type="expression" dxfId="526" priority="528" stopIfTrue="1">
      <formula>AND(AH129=1,F129="")</formula>
    </cfRule>
  </conditionalFormatting>
  <conditionalFormatting sqref="L129:O129">
    <cfRule type="expression" dxfId="525" priority="525" stopIfTrue="1">
      <formula>$AG129&lt;&gt;TRUE</formula>
    </cfRule>
    <cfRule type="expression" dxfId="524" priority="526" stopIfTrue="1">
      <formula>$A129="L"</formula>
    </cfRule>
  </conditionalFormatting>
  <conditionalFormatting sqref="D129">
    <cfRule type="expression" dxfId="523" priority="524">
      <formula>AG129&lt;&gt;TRUE</formula>
    </cfRule>
  </conditionalFormatting>
  <conditionalFormatting sqref="E138">
    <cfRule type="expression" dxfId="522" priority="522" stopIfTrue="1">
      <formula>AG138&lt;&gt;TRUE</formula>
    </cfRule>
    <cfRule type="expression" dxfId="521" priority="523" stopIfTrue="1">
      <formula>A138="L"</formula>
    </cfRule>
  </conditionalFormatting>
  <conditionalFormatting sqref="J138">
    <cfRule type="expression" dxfId="520" priority="520" stopIfTrue="1">
      <formula>AG138&lt;&gt;TRUE</formula>
    </cfRule>
    <cfRule type="expression" dxfId="519" priority="521" stopIfTrue="1">
      <formula>AND(AH138=1,F138="")</formula>
    </cfRule>
  </conditionalFormatting>
  <conditionalFormatting sqref="L138:O138">
    <cfRule type="expression" dxfId="518" priority="518" stopIfTrue="1">
      <formula>$AG138&lt;&gt;TRUE</formula>
    </cfRule>
    <cfRule type="expression" dxfId="517" priority="519" stopIfTrue="1">
      <formula>$A138="L"</formula>
    </cfRule>
  </conditionalFormatting>
  <conditionalFormatting sqref="D138">
    <cfRule type="expression" dxfId="516" priority="517">
      <formula>AG138&lt;&gt;TRUE</formula>
    </cfRule>
  </conditionalFormatting>
  <conditionalFormatting sqref="E141">
    <cfRule type="expression" dxfId="515" priority="515" stopIfTrue="1">
      <formula>AG141&lt;&gt;TRUE</formula>
    </cfRule>
    <cfRule type="expression" dxfId="514" priority="516" stopIfTrue="1">
      <formula>A141="L"</formula>
    </cfRule>
  </conditionalFormatting>
  <conditionalFormatting sqref="J141">
    <cfRule type="expression" dxfId="513" priority="513" stopIfTrue="1">
      <formula>AG141&lt;&gt;TRUE</formula>
    </cfRule>
    <cfRule type="expression" dxfId="512" priority="514" stopIfTrue="1">
      <formula>AND(AH141=1,F141="")</formula>
    </cfRule>
  </conditionalFormatting>
  <conditionalFormatting sqref="L141:O141">
    <cfRule type="expression" dxfId="511" priority="511" stopIfTrue="1">
      <formula>$AG141&lt;&gt;TRUE</formula>
    </cfRule>
    <cfRule type="expression" dxfId="510" priority="512" stopIfTrue="1">
      <formula>$A141="L"</formula>
    </cfRule>
  </conditionalFormatting>
  <conditionalFormatting sqref="D141">
    <cfRule type="expression" dxfId="509" priority="510">
      <formula>AG141&lt;&gt;TRUE</formula>
    </cfRule>
  </conditionalFormatting>
  <conditionalFormatting sqref="E144">
    <cfRule type="expression" dxfId="508" priority="508" stopIfTrue="1">
      <formula>AG144&lt;&gt;TRUE</formula>
    </cfRule>
    <cfRule type="expression" dxfId="507" priority="509" stopIfTrue="1">
      <formula>A144="L"</formula>
    </cfRule>
  </conditionalFormatting>
  <conditionalFormatting sqref="J144">
    <cfRule type="expression" dxfId="506" priority="506" stopIfTrue="1">
      <formula>AG144&lt;&gt;TRUE</formula>
    </cfRule>
    <cfRule type="expression" dxfId="505" priority="507" stopIfTrue="1">
      <formula>AND(AH144=1,F144="")</formula>
    </cfRule>
  </conditionalFormatting>
  <conditionalFormatting sqref="L144:O144">
    <cfRule type="expression" dxfId="504" priority="504" stopIfTrue="1">
      <formula>$AG144&lt;&gt;TRUE</formula>
    </cfRule>
    <cfRule type="expression" dxfId="503" priority="505" stopIfTrue="1">
      <formula>$A144="L"</formula>
    </cfRule>
  </conditionalFormatting>
  <conditionalFormatting sqref="D144">
    <cfRule type="expression" dxfId="502" priority="503">
      <formula>AG144&lt;&gt;TRUE</formula>
    </cfRule>
  </conditionalFormatting>
  <conditionalFormatting sqref="E147">
    <cfRule type="expression" dxfId="501" priority="501" stopIfTrue="1">
      <formula>AG147&lt;&gt;TRUE</formula>
    </cfRule>
    <cfRule type="expression" dxfId="500" priority="502" stopIfTrue="1">
      <formula>A147="L"</formula>
    </cfRule>
  </conditionalFormatting>
  <conditionalFormatting sqref="J147">
    <cfRule type="expression" dxfId="499" priority="499" stopIfTrue="1">
      <formula>AG147&lt;&gt;TRUE</formula>
    </cfRule>
    <cfRule type="expression" dxfId="498" priority="500" stopIfTrue="1">
      <formula>AND(AH147=1,F147="")</formula>
    </cfRule>
  </conditionalFormatting>
  <conditionalFormatting sqref="L147:O147">
    <cfRule type="expression" dxfId="497" priority="497" stopIfTrue="1">
      <formula>$AG147&lt;&gt;TRUE</formula>
    </cfRule>
    <cfRule type="expression" dxfId="496" priority="498" stopIfTrue="1">
      <formula>$A147="L"</formula>
    </cfRule>
  </conditionalFormatting>
  <conditionalFormatting sqref="D147">
    <cfRule type="expression" dxfId="495" priority="496">
      <formula>AG147&lt;&gt;TRUE</formula>
    </cfRule>
  </conditionalFormatting>
  <conditionalFormatting sqref="E150">
    <cfRule type="expression" dxfId="494" priority="494" stopIfTrue="1">
      <formula>AG150&lt;&gt;TRUE</formula>
    </cfRule>
    <cfRule type="expression" dxfId="493" priority="495" stopIfTrue="1">
      <formula>A150="L"</formula>
    </cfRule>
  </conditionalFormatting>
  <conditionalFormatting sqref="J150">
    <cfRule type="expression" dxfId="492" priority="492" stopIfTrue="1">
      <formula>AG150&lt;&gt;TRUE</formula>
    </cfRule>
    <cfRule type="expression" dxfId="491" priority="493" stopIfTrue="1">
      <formula>AND(AH150=1,F150="")</formula>
    </cfRule>
  </conditionalFormatting>
  <conditionalFormatting sqref="L150:O150">
    <cfRule type="expression" dxfId="490" priority="490" stopIfTrue="1">
      <formula>$AG150&lt;&gt;TRUE</formula>
    </cfRule>
    <cfRule type="expression" dxfId="489" priority="491" stopIfTrue="1">
      <formula>$A150="L"</formula>
    </cfRule>
  </conditionalFormatting>
  <conditionalFormatting sqref="D150">
    <cfRule type="expression" dxfId="488" priority="489">
      <formula>AG150&lt;&gt;TRUE</formula>
    </cfRule>
  </conditionalFormatting>
  <conditionalFormatting sqref="E153">
    <cfRule type="expression" dxfId="487" priority="487" stopIfTrue="1">
      <formula>AG153&lt;&gt;TRUE</formula>
    </cfRule>
    <cfRule type="expression" dxfId="486" priority="488" stopIfTrue="1">
      <formula>A153="L"</formula>
    </cfRule>
  </conditionalFormatting>
  <conditionalFormatting sqref="J153">
    <cfRule type="expression" dxfId="485" priority="485" stopIfTrue="1">
      <formula>AG153&lt;&gt;TRUE</formula>
    </cfRule>
    <cfRule type="expression" dxfId="484" priority="486" stopIfTrue="1">
      <formula>AND(AH153=1,F153="")</formula>
    </cfRule>
  </conditionalFormatting>
  <conditionalFormatting sqref="L153:O153">
    <cfRule type="expression" dxfId="483" priority="483" stopIfTrue="1">
      <formula>$AG153&lt;&gt;TRUE</formula>
    </cfRule>
    <cfRule type="expression" dxfId="482" priority="484" stopIfTrue="1">
      <formula>$A153="L"</formula>
    </cfRule>
  </conditionalFormatting>
  <conditionalFormatting sqref="D153">
    <cfRule type="expression" dxfId="481" priority="482">
      <formula>AG153&lt;&gt;TRUE</formula>
    </cfRule>
  </conditionalFormatting>
  <conditionalFormatting sqref="E156">
    <cfRule type="expression" dxfId="480" priority="480" stopIfTrue="1">
      <formula>AG156&lt;&gt;TRUE</formula>
    </cfRule>
    <cfRule type="expression" dxfId="479" priority="481" stopIfTrue="1">
      <formula>A156="L"</formula>
    </cfRule>
  </conditionalFormatting>
  <conditionalFormatting sqref="J156">
    <cfRule type="expression" dxfId="478" priority="478" stopIfTrue="1">
      <formula>AG156&lt;&gt;TRUE</formula>
    </cfRule>
    <cfRule type="expression" dxfId="477" priority="479" stopIfTrue="1">
      <formula>AND(AH156=1,F156="")</formula>
    </cfRule>
  </conditionalFormatting>
  <conditionalFormatting sqref="L156:O156">
    <cfRule type="expression" dxfId="476" priority="476" stopIfTrue="1">
      <formula>$AG156&lt;&gt;TRUE</formula>
    </cfRule>
    <cfRule type="expression" dxfId="475" priority="477" stopIfTrue="1">
      <formula>$A156="L"</formula>
    </cfRule>
  </conditionalFormatting>
  <conditionalFormatting sqref="D156">
    <cfRule type="expression" dxfId="474" priority="475">
      <formula>AG156&lt;&gt;TRUE</formula>
    </cfRule>
  </conditionalFormatting>
  <conditionalFormatting sqref="E159">
    <cfRule type="expression" dxfId="473" priority="473" stopIfTrue="1">
      <formula>AG159&lt;&gt;TRUE</formula>
    </cfRule>
    <cfRule type="expression" dxfId="472" priority="474" stopIfTrue="1">
      <formula>A159="L"</formula>
    </cfRule>
  </conditionalFormatting>
  <conditionalFormatting sqref="J159">
    <cfRule type="expression" dxfId="471" priority="471" stopIfTrue="1">
      <formula>AG159&lt;&gt;TRUE</formula>
    </cfRule>
    <cfRule type="expression" dxfId="470" priority="472" stopIfTrue="1">
      <formula>AND(AH159=1,F159="")</formula>
    </cfRule>
  </conditionalFormatting>
  <conditionalFormatting sqref="L159:O159">
    <cfRule type="expression" dxfId="469" priority="469" stopIfTrue="1">
      <formula>$AG159&lt;&gt;TRUE</formula>
    </cfRule>
    <cfRule type="expression" dxfId="468" priority="470" stopIfTrue="1">
      <formula>$A159="L"</formula>
    </cfRule>
  </conditionalFormatting>
  <conditionalFormatting sqref="D159">
    <cfRule type="expression" dxfId="467" priority="468">
      <formula>AG159&lt;&gt;TRUE</formula>
    </cfRule>
  </conditionalFormatting>
  <conditionalFormatting sqref="E165">
    <cfRule type="expression" dxfId="466" priority="466" stopIfTrue="1">
      <formula>AG165&lt;&gt;TRUE</formula>
    </cfRule>
    <cfRule type="expression" dxfId="465" priority="467" stopIfTrue="1">
      <formula>A165="L"</formula>
    </cfRule>
  </conditionalFormatting>
  <conditionalFormatting sqref="J165">
    <cfRule type="expression" dxfId="464" priority="464" stopIfTrue="1">
      <formula>AG165&lt;&gt;TRUE</formula>
    </cfRule>
    <cfRule type="expression" dxfId="463" priority="465" stopIfTrue="1">
      <formula>AND(AH165=1,F165="")</formula>
    </cfRule>
  </conditionalFormatting>
  <conditionalFormatting sqref="L165:O165">
    <cfRule type="expression" dxfId="462" priority="462" stopIfTrue="1">
      <formula>$AG165&lt;&gt;TRUE</formula>
    </cfRule>
    <cfRule type="expression" dxfId="461" priority="463" stopIfTrue="1">
      <formula>$A165="L"</formula>
    </cfRule>
  </conditionalFormatting>
  <conditionalFormatting sqref="D165">
    <cfRule type="expression" dxfId="460" priority="461">
      <formula>AG165&lt;&gt;TRUE</formula>
    </cfRule>
  </conditionalFormatting>
  <conditionalFormatting sqref="E171">
    <cfRule type="expression" dxfId="459" priority="459" stopIfTrue="1">
      <formula>AG171&lt;&gt;TRUE</formula>
    </cfRule>
    <cfRule type="expression" dxfId="458" priority="460" stopIfTrue="1">
      <formula>A171="L"</formula>
    </cfRule>
  </conditionalFormatting>
  <conditionalFormatting sqref="J171">
    <cfRule type="expression" dxfId="457" priority="457" stopIfTrue="1">
      <formula>AG171&lt;&gt;TRUE</formula>
    </cfRule>
    <cfRule type="expression" dxfId="456" priority="458" stopIfTrue="1">
      <formula>AND(AH171=1,F171="")</formula>
    </cfRule>
  </conditionalFormatting>
  <conditionalFormatting sqref="L171:O171">
    <cfRule type="expression" dxfId="455" priority="455" stopIfTrue="1">
      <formula>$AG171&lt;&gt;TRUE</formula>
    </cfRule>
    <cfRule type="expression" dxfId="454" priority="456" stopIfTrue="1">
      <formula>$A171="L"</formula>
    </cfRule>
  </conditionalFormatting>
  <conditionalFormatting sqref="D171">
    <cfRule type="expression" dxfId="453" priority="454">
      <formula>AG171&lt;&gt;TRUE</formula>
    </cfRule>
  </conditionalFormatting>
  <conditionalFormatting sqref="E174">
    <cfRule type="expression" dxfId="452" priority="452" stopIfTrue="1">
      <formula>AG174&lt;&gt;TRUE</formula>
    </cfRule>
    <cfRule type="expression" dxfId="451" priority="453" stopIfTrue="1">
      <formula>A174="L"</formula>
    </cfRule>
  </conditionalFormatting>
  <conditionalFormatting sqref="J174">
    <cfRule type="expression" dxfId="450" priority="450" stopIfTrue="1">
      <formula>AG174&lt;&gt;TRUE</formula>
    </cfRule>
    <cfRule type="expression" dxfId="449" priority="451" stopIfTrue="1">
      <formula>AND(AH174=1,F174="")</formula>
    </cfRule>
  </conditionalFormatting>
  <conditionalFormatting sqref="L174:O174">
    <cfRule type="expression" dxfId="448" priority="448" stopIfTrue="1">
      <formula>$AG174&lt;&gt;TRUE</formula>
    </cfRule>
    <cfRule type="expression" dxfId="447" priority="449" stopIfTrue="1">
      <formula>$A174="L"</formula>
    </cfRule>
  </conditionalFormatting>
  <conditionalFormatting sqref="D174">
    <cfRule type="expression" dxfId="446" priority="447">
      <formula>AG174&lt;&gt;TRUE</formula>
    </cfRule>
  </conditionalFormatting>
  <conditionalFormatting sqref="E177">
    <cfRule type="expression" dxfId="445" priority="445" stopIfTrue="1">
      <formula>AG177&lt;&gt;TRUE</formula>
    </cfRule>
    <cfRule type="expression" dxfId="444" priority="446" stopIfTrue="1">
      <formula>A177="L"</formula>
    </cfRule>
  </conditionalFormatting>
  <conditionalFormatting sqref="J177">
    <cfRule type="expression" dxfId="443" priority="443" stopIfTrue="1">
      <formula>AG177&lt;&gt;TRUE</formula>
    </cfRule>
    <cfRule type="expression" dxfId="442" priority="444" stopIfTrue="1">
      <formula>AND(AH177=1,F177="")</formula>
    </cfRule>
  </conditionalFormatting>
  <conditionalFormatting sqref="L177:O177">
    <cfRule type="expression" dxfId="441" priority="441" stopIfTrue="1">
      <formula>$AG177&lt;&gt;TRUE</formula>
    </cfRule>
    <cfRule type="expression" dxfId="440" priority="442" stopIfTrue="1">
      <formula>$A177="L"</formula>
    </cfRule>
  </conditionalFormatting>
  <conditionalFormatting sqref="D177">
    <cfRule type="expression" dxfId="439" priority="440">
      <formula>AG177&lt;&gt;TRUE</formula>
    </cfRule>
  </conditionalFormatting>
  <conditionalFormatting sqref="E180">
    <cfRule type="expression" dxfId="438" priority="438" stopIfTrue="1">
      <formula>AG180&lt;&gt;TRUE</formula>
    </cfRule>
    <cfRule type="expression" dxfId="437" priority="439" stopIfTrue="1">
      <formula>A180="L"</formula>
    </cfRule>
  </conditionalFormatting>
  <conditionalFormatting sqref="J180">
    <cfRule type="expression" dxfId="436" priority="436" stopIfTrue="1">
      <formula>AG180&lt;&gt;TRUE</formula>
    </cfRule>
    <cfRule type="expression" dxfId="435" priority="437" stopIfTrue="1">
      <formula>AND(AH180=1,F180="")</formula>
    </cfRule>
  </conditionalFormatting>
  <conditionalFormatting sqref="L180:O180">
    <cfRule type="expression" dxfId="434" priority="434" stopIfTrue="1">
      <formula>$AG180&lt;&gt;TRUE</formula>
    </cfRule>
    <cfRule type="expression" dxfId="433" priority="435" stopIfTrue="1">
      <formula>$A180="L"</formula>
    </cfRule>
  </conditionalFormatting>
  <conditionalFormatting sqref="D180">
    <cfRule type="expression" dxfId="432" priority="433">
      <formula>AG180&lt;&gt;TRUE</formula>
    </cfRule>
  </conditionalFormatting>
  <conditionalFormatting sqref="E186">
    <cfRule type="expression" dxfId="431" priority="431" stopIfTrue="1">
      <formula>AG186&lt;&gt;TRUE</formula>
    </cfRule>
    <cfRule type="expression" dxfId="430" priority="432" stopIfTrue="1">
      <formula>A186="L"</formula>
    </cfRule>
  </conditionalFormatting>
  <conditionalFormatting sqref="J186">
    <cfRule type="expression" dxfId="429" priority="429" stopIfTrue="1">
      <formula>AG186&lt;&gt;TRUE</formula>
    </cfRule>
    <cfRule type="expression" dxfId="428" priority="430" stopIfTrue="1">
      <formula>AND(AH186=1,F186="")</formula>
    </cfRule>
  </conditionalFormatting>
  <conditionalFormatting sqref="L186:O186">
    <cfRule type="expression" dxfId="427" priority="427" stopIfTrue="1">
      <formula>$AG186&lt;&gt;TRUE</formula>
    </cfRule>
    <cfRule type="expression" dxfId="426" priority="428" stopIfTrue="1">
      <formula>$A186="L"</formula>
    </cfRule>
  </conditionalFormatting>
  <conditionalFormatting sqref="D186">
    <cfRule type="expression" dxfId="425" priority="426">
      <formula>AG186&lt;&gt;TRUE</formula>
    </cfRule>
  </conditionalFormatting>
  <conditionalFormatting sqref="E192">
    <cfRule type="expression" dxfId="424" priority="424" stopIfTrue="1">
      <formula>AG192&lt;&gt;TRUE</formula>
    </cfRule>
    <cfRule type="expression" dxfId="423" priority="425" stopIfTrue="1">
      <formula>A192="L"</formula>
    </cfRule>
  </conditionalFormatting>
  <conditionalFormatting sqref="J192">
    <cfRule type="expression" dxfId="422" priority="422" stopIfTrue="1">
      <formula>AG192&lt;&gt;TRUE</formula>
    </cfRule>
    <cfRule type="expression" dxfId="421" priority="423" stopIfTrue="1">
      <formula>AND(AH192=1,F192="")</formula>
    </cfRule>
  </conditionalFormatting>
  <conditionalFormatting sqref="L192:O192">
    <cfRule type="expression" dxfId="420" priority="420" stopIfTrue="1">
      <formula>$AG192&lt;&gt;TRUE</formula>
    </cfRule>
    <cfRule type="expression" dxfId="419" priority="421" stopIfTrue="1">
      <formula>$A192="L"</formula>
    </cfRule>
  </conditionalFormatting>
  <conditionalFormatting sqref="D192">
    <cfRule type="expression" dxfId="418" priority="419">
      <formula>AG192&lt;&gt;TRUE</formula>
    </cfRule>
  </conditionalFormatting>
  <conditionalFormatting sqref="E195">
    <cfRule type="expression" dxfId="417" priority="417" stopIfTrue="1">
      <formula>AG195&lt;&gt;TRUE</formula>
    </cfRule>
    <cfRule type="expression" dxfId="416" priority="418" stopIfTrue="1">
      <formula>A195="L"</formula>
    </cfRule>
  </conditionalFormatting>
  <conditionalFormatting sqref="J195">
    <cfRule type="expression" dxfId="415" priority="415" stopIfTrue="1">
      <formula>AG195&lt;&gt;TRUE</formula>
    </cfRule>
    <cfRule type="expression" dxfId="414" priority="416" stopIfTrue="1">
      <formula>AND(AH195=1,F195="")</formula>
    </cfRule>
  </conditionalFormatting>
  <conditionalFormatting sqref="L195:O195">
    <cfRule type="expression" dxfId="413" priority="413" stopIfTrue="1">
      <formula>$AG195&lt;&gt;TRUE</formula>
    </cfRule>
    <cfRule type="expression" dxfId="412" priority="414" stopIfTrue="1">
      <formula>$A195="L"</formula>
    </cfRule>
  </conditionalFormatting>
  <conditionalFormatting sqref="D195">
    <cfRule type="expression" dxfId="411" priority="412">
      <formula>AG195&lt;&gt;TRUE</formula>
    </cfRule>
  </conditionalFormatting>
  <conditionalFormatting sqref="E201">
    <cfRule type="expression" dxfId="410" priority="410" stopIfTrue="1">
      <formula>AG201&lt;&gt;TRUE</formula>
    </cfRule>
    <cfRule type="expression" dxfId="409" priority="411" stopIfTrue="1">
      <formula>A201="L"</formula>
    </cfRule>
  </conditionalFormatting>
  <conditionalFormatting sqref="J201">
    <cfRule type="expression" dxfId="408" priority="408" stopIfTrue="1">
      <formula>AG201&lt;&gt;TRUE</formula>
    </cfRule>
    <cfRule type="expression" dxfId="407" priority="409" stopIfTrue="1">
      <formula>AND(AH201=1,F201="")</formula>
    </cfRule>
  </conditionalFormatting>
  <conditionalFormatting sqref="L201:O201">
    <cfRule type="expression" dxfId="406" priority="406" stopIfTrue="1">
      <formula>$AG201&lt;&gt;TRUE</formula>
    </cfRule>
    <cfRule type="expression" dxfId="405" priority="407" stopIfTrue="1">
      <formula>$A201="L"</formula>
    </cfRule>
  </conditionalFormatting>
  <conditionalFormatting sqref="D201">
    <cfRule type="expression" dxfId="404" priority="405">
      <formula>AG201&lt;&gt;TRUE</formula>
    </cfRule>
  </conditionalFormatting>
  <conditionalFormatting sqref="E204">
    <cfRule type="expression" dxfId="403" priority="403" stopIfTrue="1">
      <formula>AG204&lt;&gt;TRUE</formula>
    </cfRule>
    <cfRule type="expression" dxfId="402" priority="404" stopIfTrue="1">
      <formula>A204="L"</formula>
    </cfRule>
  </conditionalFormatting>
  <conditionalFormatting sqref="J204">
    <cfRule type="expression" dxfId="401" priority="401" stopIfTrue="1">
      <formula>AG204&lt;&gt;TRUE</formula>
    </cfRule>
    <cfRule type="expression" dxfId="400" priority="402" stopIfTrue="1">
      <formula>AND(AH204=1,F204="")</formula>
    </cfRule>
  </conditionalFormatting>
  <conditionalFormatting sqref="L204:O204">
    <cfRule type="expression" dxfId="399" priority="399" stopIfTrue="1">
      <formula>$AG204&lt;&gt;TRUE</formula>
    </cfRule>
    <cfRule type="expression" dxfId="398" priority="400" stopIfTrue="1">
      <formula>$A204="L"</formula>
    </cfRule>
  </conditionalFormatting>
  <conditionalFormatting sqref="D204">
    <cfRule type="expression" dxfId="397" priority="398">
      <formula>AG204&lt;&gt;TRUE</formula>
    </cfRule>
  </conditionalFormatting>
  <conditionalFormatting sqref="E207">
    <cfRule type="expression" dxfId="396" priority="396" stopIfTrue="1">
      <formula>AG207&lt;&gt;TRUE</formula>
    </cfRule>
    <cfRule type="expression" dxfId="395" priority="397" stopIfTrue="1">
      <formula>A207="L"</formula>
    </cfRule>
  </conditionalFormatting>
  <conditionalFormatting sqref="J207">
    <cfRule type="expression" dxfId="394" priority="394" stopIfTrue="1">
      <formula>AG207&lt;&gt;TRUE</formula>
    </cfRule>
    <cfRule type="expression" dxfId="393" priority="395" stopIfTrue="1">
      <formula>AND(AH207=1,F207="")</formula>
    </cfRule>
  </conditionalFormatting>
  <conditionalFormatting sqref="L207:O207">
    <cfRule type="expression" dxfId="392" priority="392" stopIfTrue="1">
      <formula>$AG207&lt;&gt;TRUE</formula>
    </cfRule>
    <cfRule type="expression" dxfId="391" priority="393" stopIfTrue="1">
      <formula>$A207="L"</formula>
    </cfRule>
  </conditionalFormatting>
  <conditionalFormatting sqref="D207">
    <cfRule type="expression" dxfId="390" priority="391">
      <formula>AG207&lt;&gt;TRUE</formula>
    </cfRule>
  </conditionalFormatting>
  <conditionalFormatting sqref="E213">
    <cfRule type="expression" dxfId="389" priority="389" stopIfTrue="1">
      <formula>AG213&lt;&gt;TRUE</formula>
    </cfRule>
    <cfRule type="expression" dxfId="388" priority="390" stopIfTrue="1">
      <formula>A213="L"</formula>
    </cfRule>
  </conditionalFormatting>
  <conditionalFormatting sqref="J213">
    <cfRule type="expression" dxfId="387" priority="387" stopIfTrue="1">
      <formula>AG213&lt;&gt;TRUE</formula>
    </cfRule>
    <cfRule type="expression" dxfId="386" priority="388" stopIfTrue="1">
      <formula>AND(AH213=1,F213="")</formula>
    </cfRule>
  </conditionalFormatting>
  <conditionalFormatting sqref="L213:O213">
    <cfRule type="expression" dxfId="385" priority="385" stopIfTrue="1">
      <formula>$AG213&lt;&gt;TRUE</formula>
    </cfRule>
    <cfRule type="expression" dxfId="384" priority="386" stopIfTrue="1">
      <formula>$A213="L"</formula>
    </cfRule>
  </conditionalFormatting>
  <conditionalFormatting sqref="D213">
    <cfRule type="expression" dxfId="383" priority="384">
      <formula>AG213&lt;&gt;TRUE</formula>
    </cfRule>
  </conditionalFormatting>
  <conditionalFormatting sqref="E216">
    <cfRule type="expression" dxfId="382" priority="382" stopIfTrue="1">
      <formula>AG216&lt;&gt;TRUE</formula>
    </cfRule>
    <cfRule type="expression" dxfId="381" priority="383" stopIfTrue="1">
      <formula>A216="L"</formula>
    </cfRule>
  </conditionalFormatting>
  <conditionalFormatting sqref="J216">
    <cfRule type="expression" dxfId="380" priority="380" stopIfTrue="1">
      <formula>AG216&lt;&gt;TRUE</formula>
    </cfRule>
    <cfRule type="expression" dxfId="379" priority="381" stopIfTrue="1">
      <formula>AND(AH216=1,F216="")</formula>
    </cfRule>
  </conditionalFormatting>
  <conditionalFormatting sqref="L216:O216">
    <cfRule type="expression" dxfId="378" priority="378" stopIfTrue="1">
      <formula>$AG216&lt;&gt;TRUE</formula>
    </cfRule>
    <cfRule type="expression" dxfId="377" priority="379" stopIfTrue="1">
      <formula>$A216="L"</formula>
    </cfRule>
  </conditionalFormatting>
  <conditionalFormatting sqref="D216">
    <cfRule type="expression" dxfId="376" priority="377">
      <formula>AG216&lt;&gt;TRUE</formula>
    </cfRule>
  </conditionalFormatting>
  <conditionalFormatting sqref="E219">
    <cfRule type="expression" dxfId="375" priority="375" stopIfTrue="1">
      <formula>AG219&lt;&gt;TRUE</formula>
    </cfRule>
    <cfRule type="expression" dxfId="374" priority="376" stopIfTrue="1">
      <formula>A219="L"</formula>
    </cfRule>
  </conditionalFormatting>
  <conditionalFormatting sqref="J219">
    <cfRule type="expression" dxfId="373" priority="373" stopIfTrue="1">
      <formula>AG219&lt;&gt;TRUE</formula>
    </cfRule>
    <cfRule type="expression" dxfId="372" priority="374" stopIfTrue="1">
      <formula>AND(AH219=1,F219="")</formula>
    </cfRule>
  </conditionalFormatting>
  <conditionalFormatting sqref="L219:O219">
    <cfRule type="expression" dxfId="371" priority="371" stopIfTrue="1">
      <formula>$AG219&lt;&gt;TRUE</formula>
    </cfRule>
    <cfRule type="expression" dxfId="370" priority="372" stopIfTrue="1">
      <formula>$A219="L"</formula>
    </cfRule>
  </conditionalFormatting>
  <conditionalFormatting sqref="D219">
    <cfRule type="expression" dxfId="369" priority="370">
      <formula>AG219&lt;&gt;TRUE</formula>
    </cfRule>
  </conditionalFormatting>
  <conditionalFormatting sqref="E222">
    <cfRule type="expression" dxfId="368" priority="368" stopIfTrue="1">
      <formula>AG222&lt;&gt;TRUE</formula>
    </cfRule>
    <cfRule type="expression" dxfId="367" priority="369" stopIfTrue="1">
      <formula>A222="L"</formula>
    </cfRule>
  </conditionalFormatting>
  <conditionalFormatting sqref="J222">
    <cfRule type="expression" dxfId="366" priority="366" stopIfTrue="1">
      <formula>AG222&lt;&gt;TRUE</formula>
    </cfRule>
    <cfRule type="expression" dxfId="365" priority="367" stopIfTrue="1">
      <formula>AND(AH222=1,F222="")</formula>
    </cfRule>
  </conditionalFormatting>
  <conditionalFormatting sqref="L222:O222">
    <cfRule type="expression" dxfId="364" priority="364" stopIfTrue="1">
      <formula>$AG222&lt;&gt;TRUE</formula>
    </cfRule>
    <cfRule type="expression" dxfId="363" priority="365" stopIfTrue="1">
      <formula>$A222="L"</formula>
    </cfRule>
  </conditionalFormatting>
  <conditionalFormatting sqref="D222">
    <cfRule type="expression" dxfId="362" priority="363">
      <formula>AG222&lt;&gt;TRUE</formula>
    </cfRule>
  </conditionalFormatting>
  <conditionalFormatting sqref="E228">
    <cfRule type="expression" dxfId="361" priority="361" stopIfTrue="1">
      <formula>AG228&lt;&gt;TRUE</formula>
    </cfRule>
    <cfRule type="expression" dxfId="360" priority="362" stopIfTrue="1">
      <formula>A228="L"</formula>
    </cfRule>
  </conditionalFormatting>
  <conditionalFormatting sqref="J228">
    <cfRule type="expression" dxfId="359" priority="359" stopIfTrue="1">
      <formula>AG228&lt;&gt;TRUE</formula>
    </cfRule>
    <cfRule type="expression" dxfId="358" priority="360" stopIfTrue="1">
      <formula>AND(AH228=1,F228="")</formula>
    </cfRule>
  </conditionalFormatting>
  <conditionalFormatting sqref="L228:O228">
    <cfRule type="expression" dxfId="357" priority="357" stopIfTrue="1">
      <formula>$AG228&lt;&gt;TRUE</formula>
    </cfRule>
    <cfRule type="expression" dxfId="356" priority="358" stopIfTrue="1">
      <formula>$A228="L"</formula>
    </cfRule>
  </conditionalFormatting>
  <conditionalFormatting sqref="D228">
    <cfRule type="expression" dxfId="355" priority="356">
      <formula>AG228&lt;&gt;TRUE</formula>
    </cfRule>
  </conditionalFormatting>
  <conditionalFormatting sqref="E237">
    <cfRule type="expression" dxfId="354" priority="354" stopIfTrue="1">
      <formula>AG237&lt;&gt;TRUE</formula>
    </cfRule>
    <cfRule type="expression" dxfId="353" priority="355" stopIfTrue="1">
      <formula>A237="L"</formula>
    </cfRule>
  </conditionalFormatting>
  <conditionalFormatting sqref="J237">
    <cfRule type="expression" dxfId="352" priority="352" stopIfTrue="1">
      <formula>AG237&lt;&gt;TRUE</formula>
    </cfRule>
    <cfRule type="expression" dxfId="351" priority="353" stopIfTrue="1">
      <formula>AND(AH237=1,F237="")</formula>
    </cfRule>
  </conditionalFormatting>
  <conditionalFormatting sqref="L237:O237">
    <cfRule type="expression" dxfId="350" priority="350" stopIfTrue="1">
      <formula>$AG237&lt;&gt;TRUE</formula>
    </cfRule>
    <cfRule type="expression" dxfId="349" priority="351" stopIfTrue="1">
      <formula>$A237="L"</formula>
    </cfRule>
  </conditionalFormatting>
  <conditionalFormatting sqref="D237">
    <cfRule type="expression" dxfId="348" priority="349">
      <formula>AG237&lt;&gt;TRUE</formula>
    </cfRule>
  </conditionalFormatting>
  <conditionalFormatting sqref="E240">
    <cfRule type="expression" dxfId="347" priority="347" stopIfTrue="1">
      <formula>AG240&lt;&gt;TRUE</formula>
    </cfRule>
    <cfRule type="expression" dxfId="346" priority="348" stopIfTrue="1">
      <formula>A240="L"</formula>
    </cfRule>
  </conditionalFormatting>
  <conditionalFormatting sqref="J240">
    <cfRule type="expression" dxfId="345" priority="345" stopIfTrue="1">
      <formula>AG240&lt;&gt;TRUE</formula>
    </cfRule>
    <cfRule type="expression" dxfId="344" priority="346" stopIfTrue="1">
      <formula>AND(AH240=1,F240="")</formula>
    </cfRule>
  </conditionalFormatting>
  <conditionalFormatting sqref="L240:O240">
    <cfRule type="expression" dxfId="343" priority="343" stopIfTrue="1">
      <formula>$AG240&lt;&gt;TRUE</formula>
    </cfRule>
    <cfRule type="expression" dxfId="342" priority="344" stopIfTrue="1">
      <formula>$A240="L"</formula>
    </cfRule>
  </conditionalFormatting>
  <conditionalFormatting sqref="D240">
    <cfRule type="expression" dxfId="341" priority="342">
      <formula>AG240&lt;&gt;TRUE</formula>
    </cfRule>
  </conditionalFormatting>
  <conditionalFormatting sqref="E243">
    <cfRule type="expression" dxfId="340" priority="340" stopIfTrue="1">
      <formula>AG243&lt;&gt;TRUE</formula>
    </cfRule>
    <cfRule type="expression" dxfId="339" priority="341" stopIfTrue="1">
      <formula>A243="L"</formula>
    </cfRule>
  </conditionalFormatting>
  <conditionalFormatting sqref="J243">
    <cfRule type="expression" dxfId="338" priority="338" stopIfTrue="1">
      <formula>AG243&lt;&gt;TRUE</formula>
    </cfRule>
    <cfRule type="expression" dxfId="337" priority="339" stopIfTrue="1">
      <formula>AND(AH243=1,F243="")</formula>
    </cfRule>
  </conditionalFormatting>
  <conditionalFormatting sqref="L243:O243">
    <cfRule type="expression" dxfId="336" priority="336" stopIfTrue="1">
      <formula>$AG243&lt;&gt;TRUE</formula>
    </cfRule>
    <cfRule type="expression" dxfId="335" priority="337" stopIfTrue="1">
      <formula>$A243="L"</formula>
    </cfRule>
  </conditionalFormatting>
  <conditionalFormatting sqref="D243">
    <cfRule type="expression" dxfId="334" priority="335">
      <formula>AG243&lt;&gt;TRUE</formula>
    </cfRule>
  </conditionalFormatting>
  <conditionalFormatting sqref="E246">
    <cfRule type="expression" dxfId="333" priority="333" stopIfTrue="1">
      <formula>AG246&lt;&gt;TRUE</formula>
    </cfRule>
    <cfRule type="expression" dxfId="332" priority="334" stopIfTrue="1">
      <formula>A246="L"</formula>
    </cfRule>
  </conditionalFormatting>
  <conditionalFormatting sqref="J246">
    <cfRule type="expression" dxfId="331" priority="331" stopIfTrue="1">
      <formula>AG246&lt;&gt;TRUE</formula>
    </cfRule>
    <cfRule type="expression" dxfId="330" priority="332" stopIfTrue="1">
      <formula>AND(AH246=1,F246="")</formula>
    </cfRule>
  </conditionalFormatting>
  <conditionalFormatting sqref="L246:O246">
    <cfRule type="expression" dxfId="329" priority="329" stopIfTrue="1">
      <formula>$AG246&lt;&gt;TRUE</formula>
    </cfRule>
    <cfRule type="expression" dxfId="328" priority="330" stopIfTrue="1">
      <formula>$A246="L"</formula>
    </cfRule>
  </conditionalFormatting>
  <conditionalFormatting sqref="D246">
    <cfRule type="expression" dxfId="327" priority="328">
      <formula>AG246&lt;&gt;TRUE</formula>
    </cfRule>
  </conditionalFormatting>
  <conditionalFormatting sqref="E249">
    <cfRule type="expression" dxfId="326" priority="326" stopIfTrue="1">
      <formula>AG249&lt;&gt;TRUE</formula>
    </cfRule>
    <cfRule type="expression" dxfId="325" priority="327" stopIfTrue="1">
      <formula>A249="L"</formula>
    </cfRule>
  </conditionalFormatting>
  <conditionalFormatting sqref="J249">
    <cfRule type="expression" dxfId="324" priority="324" stopIfTrue="1">
      <formula>AG249&lt;&gt;TRUE</formula>
    </cfRule>
    <cfRule type="expression" dxfId="323" priority="325" stopIfTrue="1">
      <formula>AND(AH249=1,F249="")</formula>
    </cfRule>
  </conditionalFormatting>
  <conditionalFormatting sqref="L249:O249">
    <cfRule type="expression" dxfId="322" priority="322" stopIfTrue="1">
      <formula>$AG249&lt;&gt;TRUE</formula>
    </cfRule>
    <cfRule type="expression" dxfId="321" priority="323" stopIfTrue="1">
      <formula>$A249="L"</formula>
    </cfRule>
  </conditionalFormatting>
  <conditionalFormatting sqref="D249">
    <cfRule type="expression" dxfId="320" priority="321">
      <formula>AG249&lt;&gt;TRUE</formula>
    </cfRule>
  </conditionalFormatting>
  <conditionalFormatting sqref="E255">
    <cfRule type="expression" dxfId="319" priority="319" stopIfTrue="1">
      <formula>AG255&lt;&gt;TRUE</formula>
    </cfRule>
    <cfRule type="expression" dxfId="318" priority="320" stopIfTrue="1">
      <formula>A255="L"</formula>
    </cfRule>
  </conditionalFormatting>
  <conditionalFormatting sqref="J255">
    <cfRule type="expression" dxfId="317" priority="317" stopIfTrue="1">
      <formula>AG255&lt;&gt;TRUE</formula>
    </cfRule>
    <cfRule type="expression" dxfId="316" priority="318" stopIfTrue="1">
      <formula>AND(AH255=1,F255="")</formula>
    </cfRule>
  </conditionalFormatting>
  <conditionalFormatting sqref="L255:O255">
    <cfRule type="expression" dxfId="315" priority="315" stopIfTrue="1">
      <formula>$AG255&lt;&gt;TRUE</formula>
    </cfRule>
    <cfRule type="expression" dxfId="314" priority="316" stopIfTrue="1">
      <formula>$A255="L"</formula>
    </cfRule>
  </conditionalFormatting>
  <conditionalFormatting sqref="D255">
    <cfRule type="expression" dxfId="313" priority="314">
      <formula>AG255&lt;&gt;TRUE</formula>
    </cfRule>
  </conditionalFormatting>
  <conditionalFormatting sqref="E261">
    <cfRule type="expression" dxfId="312" priority="312" stopIfTrue="1">
      <formula>AG261&lt;&gt;TRUE</formula>
    </cfRule>
    <cfRule type="expression" dxfId="311" priority="313" stopIfTrue="1">
      <formula>A261="L"</formula>
    </cfRule>
  </conditionalFormatting>
  <conditionalFormatting sqref="J261">
    <cfRule type="expression" dxfId="310" priority="310" stopIfTrue="1">
      <formula>AG261&lt;&gt;TRUE</formula>
    </cfRule>
    <cfRule type="expression" dxfId="309" priority="311" stopIfTrue="1">
      <formula>AND(AH261=1,F261="")</formula>
    </cfRule>
  </conditionalFormatting>
  <conditionalFormatting sqref="L261:O261">
    <cfRule type="expression" dxfId="308" priority="308" stopIfTrue="1">
      <formula>$AG261&lt;&gt;TRUE</formula>
    </cfRule>
    <cfRule type="expression" dxfId="307" priority="309" stopIfTrue="1">
      <formula>$A261="L"</formula>
    </cfRule>
  </conditionalFormatting>
  <conditionalFormatting sqref="D261">
    <cfRule type="expression" dxfId="306" priority="307">
      <formula>AG261&lt;&gt;TRUE</formula>
    </cfRule>
  </conditionalFormatting>
  <conditionalFormatting sqref="E264">
    <cfRule type="expression" dxfId="305" priority="305" stopIfTrue="1">
      <formula>AG264&lt;&gt;TRUE</formula>
    </cfRule>
    <cfRule type="expression" dxfId="304" priority="306" stopIfTrue="1">
      <formula>A264="L"</formula>
    </cfRule>
  </conditionalFormatting>
  <conditionalFormatting sqref="J264">
    <cfRule type="expression" dxfId="303" priority="303" stopIfTrue="1">
      <formula>AG264&lt;&gt;TRUE</formula>
    </cfRule>
    <cfRule type="expression" dxfId="302" priority="304" stopIfTrue="1">
      <formula>AND(AH264=1,F264="")</formula>
    </cfRule>
  </conditionalFormatting>
  <conditionalFormatting sqref="L264:O264">
    <cfRule type="expression" dxfId="301" priority="301" stopIfTrue="1">
      <formula>$AG264&lt;&gt;TRUE</formula>
    </cfRule>
    <cfRule type="expression" dxfId="300" priority="302" stopIfTrue="1">
      <formula>$A264="L"</formula>
    </cfRule>
  </conditionalFormatting>
  <conditionalFormatting sqref="D264">
    <cfRule type="expression" dxfId="299" priority="300">
      <formula>AG264&lt;&gt;TRUE</formula>
    </cfRule>
  </conditionalFormatting>
  <conditionalFormatting sqref="E267">
    <cfRule type="expression" dxfId="298" priority="298" stopIfTrue="1">
      <formula>AG267&lt;&gt;TRUE</formula>
    </cfRule>
    <cfRule type="expression" dxfId="297" priority="299" stopIfTrue="1">
      <formula>A267="L"</formula>
    </cfRule>
  </conditionalFormatting>
  <conditionalFormatting sqref="J267">
    <cfRule type="expression" dxfId="296" priority="296" stopIfTrue="1">
      <formula>AG267&lt;&gt;TRUE</formula>
    </cfRule>
    <cfRule type="expression" dxfId="295" priority="297" stopIfTrue="1">
      <formula>AND(AH267=1,F267="")</formula>
    </cfRule>
  </conditionalFormatting>
  <conditionalFormatting sqref="L267:O267">
    <cfRule type="expression" dxfId="294" priority="294" stopIfTrue="1">
      <formula>$AG267&lt;&gt;TRUE</formula>
    </cfRule>
    <cfRule type="expression" dxfId="293" priority="295" stopIfTrue="1">
      <formula>$A267="L"</formula>
    </cfRule>
  </conditionalFormatting>
  <conditionalFormatting sqref="D267">
    <cfRule type="expression" dxfId="292" priority="293">
      <formula>AG267&lt;&gt;TRUE</formula>
    </cfRule>
  </conditionalFormatting>
  <conditionalFormatting sqref="E270">
    <cfRule type="expression" dxfId="291" priority="291" stopIfTrue="1">
      <formula>AG270&lt;&gt;TRUE</formula>
    </cfRule>
    <cfRule type="expression" dxfId="290" priority="292" stopIfTrue="1">
      <formula>A270="L"</formula>
    </cfRule>
  </conditionalFormatting>
  <conditionalFormatting sqref="J270">
    <cfRule type="expression" dxfId="289" priority="289" stopIfTrue="1">
      <formula>AG270&lt;&gt;TRUE</formula>
    </cfRule>
    <cfRule type="expression" dxfId="288" priority="290" stopIfTrue="1">
      <formula>AND(AH270=1,F270="")</formula>
    </cfRule>
  </conditionalFormatting>
  <conditionalFormatting sqref="L270:O270">
    <cfRule type="expression" dxfId="287" priority="287" stopIfTrue="1">
      <formula>$AG270&lt;&gt;TRUE</formula>
    </cfRule>
    <cfRule type="expression" dxfId="286" priority="288" stopIfTrue="1">
      <formula>$A270="L"</formula>
    </cfRule>
  </conditionalFormatting>
  <conditionalFormatting sqref="D270">
    <cfRule type="expression" dxfId="285" priority="286">
      <formula>AG270&lt;&gt;TRUE</formula>
    </cfRule>
  </conditionalFormatting>
  <conditionalFormatting sqref="E276">
    <cfRule type="expression" dxfId="284" priority="284" stopIfTrue="1">
      <formula>AG276&lt;&gt;TRUE</formula>
    </cfRule>
    <cfRule type="expression" dxfId="283" priority="285" stopIfTrue="1">
      <formula>A276="L"</formula>
    </cfRule>
  </conditionalFormatting>
  <conditionalFormatting sqref="J276">
    <cfRule type="expression" dxfId="282" priority="282" stopIfTrue="1">
      <formula>AG276&lt;&gt;TRUE</formula>
    </cfRule>
    <cfRule type="expression" dxfId="281" priority="283" stopIfTrue="1">
      <formula>AND(AH276=1,F276="")</formula>
    </cfRule>
  </conditionalFormatting>
  <conditionalFormatting sqref="L276:O276">
    <cfRule type="expression" dxfId="280" priority="280" stopIfTrue="1">
      <formula>$AG276&lt;&gt;TRUE</formula>
    </cfRule>
    <cfRule type="expression" dxfId="279" priority="281" stopIfTrue="1">
      <formula>$A276="L"</formula>
    </cfRule>
  </conditionalFormatting>
  <conditionalFormatting sqref="D276">
    <cfRule type="expression" dxfId="278" priority="279">
      <formula>AG276&lt;&gt;TRUE</formula>
    </cfRule>
  </conditionalFormatting>
  <conditionalFormatting sqref="E279">
    <cfRule type="expression" dxfId="277" priority="277" stopIfTrue="1">
      <formula>AG279&lt;&gt;TRUE</formula>
    </cfRule>
    <cfRule type="expression" dxfId="276" priority="278" stopIfTrue="1">
      <formula>A279="L"</formula>
    </cfRule>
  </conditionalFormatting>
  <conditionalFormatting sqref="J279">
    <cfRule type="expression" dxfId="275" priority="275" stopIfTrue="1">
      <formula>AG279&lt;&gt;TRUE</formula>
    </cfRule>
    <cfRule type="expression" dxfId="274" priority="276" stopIfTrue="1">
      <formula>AND(AH279=1,F279="")</formula>
    </cfRule>
  </conditionalFormatting>
  <conditionalFormatting sqref="L279:O279">
    <cfRule type="expression" dxfId="273" priority="273" stopIfTrue="1">
      <formula>$AG279&lt;&gt;TRUE</formula>
    </cfRule>
    <cfRule type="expression" dxfId="272" priority="274" stopIfTrue="1">
      <formula>$A279="L"</formula>
    </cfRule>
  </conditionalFormatting>
  <conditionalFormatting sqref="D279">
    <cfRule type="expression" dxfId="271" priority="272">
      <formula>AG279&lt;&gt;TRUE</formula>
    </cfRule>
  </conditionalFormatting>
  <conditionalFormatting sqref="E285">
    <cfRule type="expression" dxfId="270" priority="270" stopIfTrue="1">
      <formula>AG285&lt;&gt;TRUE</formula>
    </cfRule>
    <cfRule type="expression" dxfId="269" priority="271" stopIfTrue="1">
      <formula>A285="L"</formula>
    </cfRule>
  </conditionalFormatting>
  <conditionalFormatting sqref="J285">
    <cfRule type="expression" dxfId="268" priority="268" stopIfTrue="1">
      <formula>AG285&lt;&gt;TRUE</formula>
    </cfRule>
    <cfRule type="expression" dxfId="267" priority="269" stopIfTrue="1">
      <formula>AND(AH285=1,F285="")</formula>
    </cfRule>
  </conditionalFormatting>
  <conditionalFormatting sqref="L285:O285">
    <cfRule type="expression" dxfId="266" priority="266" stopIfTrue="1">
      <formula>$AG285&lt;&gt;TRUE</formula>
    </cfRule>
    <cfRule type="expression" dxfId="265" priority="267" stopIfTrue="1">
      <formula>$A285="L"</formula>
    </cfRule>
  </conditionalFormatting>
  <conditionalFormatting sqref="D285">
    <cfRule type="expression" dxfId="264" priority="265">
      <formula>AG285&lt;&gt;TRUE</formula>
    </cfRule>
  </conditionalFormatting>
  <conditionalFormatting sqref="L18:O18">
    <cfRule type="expression" dxfId="263" priority="263" stopIfTrue="1">
      <formula>$AG18&lt;&gt;TRUE</formula>
    </cfRule>
    <cfRule type="expression" dxfId="262" priority="264" stopIfTrue="1">
      <formula>$A18="L"</formula>
    </cfRule>
  </conditionalFormatting>
  <conditionalFormatting sqref="D18:J18">
    <cfRule type="expression" dxfId="261" priority="261">
      <formula>$AG18&lt;&gt;TRUE</formula>
    </cfRule>
    <cfRule type="expression" dxfId="260" priority="262" stopIfTrue="1">
      <formula>AND($A18="L")</formula>
    </cfRule>
  </conditionalFormatting>
  <conditionalFormatting sqref="F21 H21:I21">
    <cfRule type="expression" dxfId="259" priority="260" stopIfTrue="1">
      <formula>$AG21&lt;&gt;TRUE</formula>
    </cfRule>
  </conditionalFormatting>
  <conditionalFormatting sqref="G21">
    <cfRule type="expression" dxfId="258" priority="259" stopIfTrue="1">
      <formula>$AG21&lt;&gt;TRUE</formula>
    </cfRule>
  </conditionalFormatting>
  <conditionalFormatting sqref="F24 H24:I24">
    <cfRule type="expression" dxfId="257" priority="258" stopIfTrue="1">
      <formula>$AG24&lt;&gt;TRUE</formula>
    </cfRule>
  </conditionalFormatting>
  <conditionalFormatting sqref="G24">
    <cfRule type="expression" dxfId="256" priority="257" stopIfTrue="1">
      <formula>$AG24&lt;&gt;TRUE</formula>
    </cfRule>
  </conditionalFormatting>
  <conditionalFormatting sqref="F27 H27:I27">
    <cfRule type="expression" dxfId="255" priority="256" stopIfTrue="1">
      <formula>$AG27&lt;&gt;TRUE</formula>
    </cfRule>
  </conditionalFormatting>
  <conditionalFormatting sqref="G27">
    <cfRule type="expression" dxfId="254" priority="255" stopIfTrue="1">
      <formula>$AG27&lt;&gt;TRUE</formula>
    </cfRule>
  </conditionalFormatting>
  <conditionalFormatting sqref="E30">
    <cfRule type="expression" dxfId="253" priority="253" stopIfTrue="1">
      <formula>AG30&lt;&gt;TRUE</formula>
    </cfRule>
    <cfRule type="expression" dxfId="252" priority="254" stopIfTrue="1">
      <formula>A30="L"</formula>
    </cfRule>
  </conditionalFormatting>
  <conditionalFormatting sqref="J30">
    <cfRule type="expression" dxfId="251" priority="251" stopIfTrue="1">
      <formula>AG30&lt;&gt;TRUE</formula>
    </cfRule>
    <cfRule type="expression" dxfId="250" priority="252" stopIfTrue="1">
      <formula>AND(AH30=1,F30="")</formula>
    </cfRule>
  </conditionalFormatting>
  <conditionalFormatting sqref="L30:O30">
    <cfRule type="expression" dxfId="249" priority="249" stopIfTrue="1">
      <formula>$AG30&lt;&gt;TRUE</formula>
    </cfRule>
    <cfRule type="expression" dxfId="248" priority="250" stopIfTrue="1">
      <formula>$A30="L"</formula>
    </cfRule>
  </conditionalFormatting>
  <conditionalFormatting sqref="F33 H33:I33">
    <cfRule type="expression" dxfId="247" priority="244" stopIfTrue="1">
      <formula>$AG33&lt;&gt;TRUE</formula>
    </cfRule>
  </conditionalFormatting>
  <conditionalFormatting sqref="G33">
    <cfRule type="expression" dxfId="246" priority="243" stopIfTrue="1">
      <formula>$AG33&lt;&gt;TRUE</formula>
    </cfRule>
  </conditionalFormatting>
  <conditionalFormatting sqref="D30">
    <cfRule type="expression" dxfId="245" priority="247">
      <formula>AG30&lt;&gt;TRUE</formula>
    </cfRule>
    <cfRule type="expression" dxfId="244" priority="248" stopIfTrue="1">
      <formula>AND(A30="L")</formula>
    </cfRule>
  </conditionalFormatting>
  <conditionalFormatting sqref="F30 H30:I30">
    <cfRule type="expression" dxfId="243" priority="246" stopIfTrue="1">
      <formula>$AG30&lt;&gt;TRUE</formula>
    </cfRule>
  </conditionalFormatting>
  <conditionalFormatting sqref="G30">
    <cfRule type="expression" dxfId="242" priority="245" stopIfTrue="1">
      <formula>$AG30&lt;&gt;TRUE</formula>
    </cfRule>
  </conditionalFormatting>
  <conditionalFormatting sqref="F48 H48:I48">
    <cfRule type="expression" dxfId="241" priority="232" stopIfTrue="1">
      <formula>$AG48&lt;&gt;TRUE</formula>
    </cfRule>
  </conditionalFormatting>
  <conditionalFormatting sqref="G48">
    <cfRule type="expression" dxfId="240" priority="231" stopIfTrue="1">
      <formula>$AG48&lt;&gt;TRUE</formula>
    </cfRule>
  </conditionalFormatting>
  <conditionalFormatting sqref="F36 H36:I36">
    <cfRule type="expression" dxfId="239" priority="242" stopIfTrue="1">
      <formula>$AG36&lt;&gt;TRUE</formula>
    </cfRule>
  </conditionalFormatting>
  <conditionalFormatting sqref="G36">
    <cfRule type="expression" dxfId="238" priority="241" stopIfTrue="1">
      <formula>$AG36&lt;&gt;TRUE</formula>
    </cfRule>
  </conditionalFormatting>
  <conditionalFormatting sqref="L39:O39">
    <cfRule type="expression" dxfId="237" priority="239" stopIfTrue="1">
      <formula>$AG39&lt;&gt;TRUE</formula>
    </cfRule>
    <cfRule type="expression" dxfId="236" priority="240" stopIfTrue="1">
      <formula>$A39="L"</formula>
    </cfRule>
  </conditionalFormatting>
  <conditionalFormatting sqref="D39:J39">
    <cfRule type="expression" dxfId="235" priority="237">
      <formula>$AG39&lt;&gt;TRUE</formula>
    </cfRule>
    <cfRule type="expression" dxfId="234" priority="238" stopIfTrue="1">
      <formula>AND($A39="L")</formula>
    </cfRule>
  </conditionalFormatting>
  <conditionalFormatting sqref="F42 H42:I42">
    <cfRule type="expression" dxfId="233" priority="236" stopIfTrue="1">
      <formula>$AG42&lt;&gt;TRUE</formula>
    </cfRule>
  </conditionalFormatting>
  <conditionalFormatting sqref="G42">
    <cfRule type="expression" dxfId="232" priority="235" stopIfTrue="1">
      <formula>$AG42&lt;&gt;TRUE</formula>
    </cfRule>
  </conditionalFormatting>
  <conditionalFormatting sqref="F45 H45:I45">
    <cfRule type="expression" dxfId="231" priority="234" stopIfTrue="1">
      <formula>$AG45&lt;&gt;TRUE</formula>
    </cfRule>
  </conditionalFormatting>
  <conditionalFormatting sqref="G45">
    <cfRule type="expression" dxfId="230" priority="233" stopIfTrue="1">
      <formula>$AG45&lt;&gt;TRUE</formula>
    </cfRule>
  </conditionalFormatting>
  <conditionalFormatting sqref="F63 H63:I63">
    <cfRule type="expression" dxfId="229" priority="220" stopIfTrue="1">
      <formula>$AG63&lt;&gt;TRUE</formula>
    </cfRule>
  </conditionalFormatting>
  <conditionalFormatting sqref="G63">
    <cfRule type="expression" dxfId="228" priority="219" stopIfTrue="1">
      <formula>$AG63&lt;&gt;TRUE</formula>
    </cfRule>
  </conditionalFormatting>
  <conditionalFormatting sqref="F51">
    <cfRule type="expression" dxfId="227" priority="229">
      <formula>$AG51&lt;&gt;TRUE</formula>
    </cfRule>
    <cfRule type="expression" dxfId="226" priority="230">
      <formula>$J51&lt;&gt;""</formula>
    </cfRule>
  </conditionalFormatting>
  <conditionalFormatting sqref="L54:O54">
    <cfRule type="expression" dxfId="225" priority="227" stopIfTrue="1">
      <formula>$AG54&lt;&gt;TRUE</formula>
    </cfRule>
    <cfRule type="expression" dxfId="224" priority="228" stopIfTrue="1">
      <formula>$A54="L"</formula>
    </cfRule>
  </conditionalFormatting>
  <conditionalFormatting sqref="D54:J54">
    <cfRule type="expression" dxfId="223" priority="225">
      <formula>$AG54&lt;&gt;TRUE</formula>
    </cfRule>
    <cfRule type="expression" dxfId="222" priority="226" stopIfTrue="1">
      <formula>AND($A54="L")</formula>
    </cfRule>
  </conditionalFormatting>
  <conditionalFormatting sqref="F57 H57:I57">
    <cfRule type="expression" dxfId="221" priority="224" stopIfTrue="1">
      <formula>$AG57&lt;&gt;TRUE</formula>
    </cfRule>
  </conditionalFormatting>
  <conditionalFormatting sqref="G57">
    <cfRule type="expression" dxfId="220" priority="223" stopIfTrue="1">
      <formula>$AG57&lt;&gt;TRUE</formula>
    </cfRule>
  </conditionalFormatting>
  <conditionalFormatting sqref="F60 H60:I60">
    <cfRule type="expression" dxfId="219" priority="222" stopIfTrue="1">
      <formula>$AG60&lt;&gt;TRUE</formula>
    </cfRule>
  </conditionalFormatting>
  <conditionalFormatting sqref="G60">
    <cfRule type="expression" dxfId="218" priority="221" stopIfTrue="1">
      <formula>$AG60&lt;&gt;TRUE</formula>
    </cfRule>
  </conditionalFormatting>
  <conditionalFormatting sqref="F90 H90:I90">
    <cfRule type="expression" dxfId="217" priority="200" stopIfTrue="1">
      <formula>$AG90&lt;&gt;TRUE</formula>
    </cfRule>
  </conditionalFormatting>
  <conditionalFormatting sqref="G90">
    <cfRule type="expression" dxfId="216" priority="199" stopIfTrue="1">
      <formula>$AG90&lt;&gt;TRUE</formula>
    </cfRule>
  </conditionalFormatting>
  <conditionalFormatting sqref="F66 H66:I66">
    <cfRule type="expression" dxfId="215" priority="218" stopIfTrue="1">
      <formula>$AG66&lt;&gt;TRUE</formula>
    </cfRule>
  </conditionalFormatting>
  <conditionalFormatting sqref="G66">
    <cfRule type="expression" dxfId="214" priority="217" stopIfTrue="1">
      <formula>$AG66&lt;&gt;TRUE</formula>
    </cfRule>
  </conditionalFormatting>
  <conditionalFormatting sqref="L69:O69">
    <cfRule type="expression" dxfId="213" priority="215" stopIfTrue="1">
      <formula>$AG69&lt;&gt;TRUE</formula>
    </cfRule>
    <cfRule type="expression" dxfId="212" priority="216" stopIfTrue="1">
      <formula>$A69="L"</formula>
    </cfRule>
  </conditionalFormatting>
  <conditionalFormatting sqref="D69:J69">
    <cfRule type="expression" dxfId="211" priority="213">
      <formula>$AG69&lt;&gt;TRUE</formula>
    </cfRule>
    <cfRule type="expression" dxfId="210" priority="214" stopIfTrue="1">
      <formula>AND($A69="L")</formula>
    </cfRule>
  </conditionalFormatting>
  <conditionalFormatting sqref="F72 H72:I72">
    <cfRule type="expression" dxfId="209" priority="212" stopIfTrue="1">
      <formula>$AG72&lt;&gt;TRUE</formula>
    </cfRule>
  </conditionalFormatting>
  <conditionalFormatting sqref="G72">
    <cfRule type="expression" dxfId="208" priority="211" stopIfTrue="1">
      <formula>$AG72&lt;&gt;TRUE</formula>
    </cfRule>
  </conditionalFormatting>
  <conditionalFormatting sqref="F75 H75:I75">
    <cfRule type="expression" dxfId="207" priority="210" stopIfTrue="1">
      <formula>$AG75&lt;&gt;TRUE</formula>
    </cfRule>
  </conditionalFormatting>
  <conditionalFormatting sqref="G75">
    <cfRule type="expression" dxfId="206" priority="209" stopIfTrue="1">
      <formula>$AG75&lt;&gt;TRUE</formula>
    </cfRule>
  </conditionalFormatting>
  <conditionalFormatting sqref="F78">
    <cfRule type="expression" dxfId="205" priority="207">
      <formula>$AG78&lt;&gt;TRUE</formula>
    </cfRule>
    <cfRule type="expression" dxfId="204" priority="208">
      <formula>$J78&lt;&gt;""</formula>
    </cfRule>
  </conditionalFormatting>
  <conditionalFormatting sqref="F81">
    <cfRule type="expression" dxfId="203" priority="205">
      <formula>$AG81&lt;&gt;TRUE</formula>
    </cfRule>
    <cfRule type="expression" dxfId="202" priority="206">
      <formula>$J81&lt;&gt;""</formula>
    </cfRule>
  </conditionalFormatting>
  <conditionalFormatting sqref="F84 H84:I84">
    <cfRule type="expression" dxfId="201" priority="204" stopIfTrue="1">
      <formula>$AG84&lt;&gt;TRUE</formula>
    </cfRule>
  </conditionalFormatting>
  <conditionalFormatting sqref="G84">
    <cfRule type="expression" dxfId="200" priority="203" stopIfTrue="1">
      <formula>$AG84&lt;&gt;TRUE</formula>
    </cfRule>
  </conditionalFormatting>
  <conditionalFormatting sqref="F87">
    <cfRule type="expression" dxfId="199" priority="201">
      <formula>$AG87&lt;&gt;TRUE</formula>
    </cfRule>
    <cfRule type="expression" dxfId="198" priority="202">
      <formula>$J87&lt;&gt;""</formula>
    </cfRule>
  </conditionalFormatting>
  <conditionalFormatting sqref="F111 H111:I111">
    <cfRule type="expression" dxfId="197" priority="184" stopIfTrue="1">
      <formula>$AG111&lt;&gt;TRUE</formula>
    </cfRule>
  </conditionalFormatting>
  <conditionalFormatting sqref="G111">
    <cfRule type="expression" dxfId="196" priority="183" stopIfTrue="1">
      <formula>$AG111&lt;&gt;TRUE</formula>
    </cfRule>
  </conditionalFormatting>
  <conditionalFormatting sqref="F93 H93:I93">
    <cfRule type="expression" dxfId="195" priority="198" stopIfTrue="1">
      <formula>$AG93&lt;&gt;TRUE</formula>
    </cfRule>
  </conditionalFormatting>
  <conditionalFormatting sqref="G93">
    <cfRule type="expression" dxfId="194" priority="197" stopIfTrue="1">
      <formula>$AG93&lt;&gt;TRUE</formula>
    </cfRule>
  </conditionalFormatting>
  <conditionalFormatting sqref="L96:O96">
    <cfRule type="expression" dxfId="193" priority="195" stopIfTrue="1">
      <formula>$AG96&lt;&gt;TRUE</formula>
    </cfRule>
    <cfRule type="expression" dxfId="192" priority="196" stopIfTrue="1">
      <formula>$A96="L"</formula>
    </cfRule>
  </conditionalFormatting>
  <conditionalFormatting sqref="D96:J96">
    <cfRule type="expression" dxfId="191" priority="193">
      <formula>$AG96&lt;&gt;TRUE</formula>
    </cfRule>
    <cfRule type="expression" dxfId="190" priority="194" stopIfTrue="1">
      <formula>AND($A96="L")</formula>
    </cfRule>
  </conditionalFormatting>
  <conditionalFormatting sqref="F99 H99:I99">
    <cfRule type="expression" dxfId="189" priority="192" stopIfTrue="1">
      <formula>$AG99&lt;&gt;TRUE</formula>
    </cfRule>
  </conditionalFormatting>
  <conditionalFormatting sqref="G99">
    <cfRule type="expression" dxfId="188" priority="191" stopIfTrue="1">
      <formula>$AG99&lt;&gt;TRUE</formula>
    </cfRule>
  </conditionalFormatting>
  <conditionalFormatting sqref="F102 H102:I102">
    <cfRule type="expression" dxfId="187" priority="190" stopIfTrue="1">
      <formula>$AG102&lt;&gt;TRUE</formula>
    </cfRule>
  </conditionalFormatting>
  <conditionalFormatting sqref="G102">
    <cfRule type="expression" dxfId="186" priority="189" stopIfTrue="1">
      <formula>$AG102&lt;&gt;TRUE</formula>
    </cfRule>
  </conditionalFormatting>
  <conditionalFormatting sqref="F105">
    <cfRule type="expression" dxfId="185" priority="187">
      <formula>$AG105&lt;&gt;TRUE</formula>
    </cfRule>
    <cfRule type="expression" dxfId="184" priority="188">
      <formula>$J105&lt;&gt;""</formula>
    </cfRule>
  </conditionalFormatting>
  <conditionalFormatting sqref="F108 H108:I108">
    <cfRule type="expression" dxfId="183" priority="186" stopIfTrue="1">
      <formula>$AG108&lt;&gt;TRUE</formula>
    </cfRule>
  </conditionalFormatting>
  <conditionalFormatting sqref="G108">
    <cfRule type="expression" dxfId="182" priority="185" stopIfTrue="1">
      <formula>$AG108&lt;&gt;TRUE</formula>
    </cfRule>
  </conditionalFormatting>
  <conditionalFormatting sqref="F156 H156:I156">
    <cfRule type="expression" dxfId="181" priority="132" stopIfTrue="1">
      <formula>$AG156&lt;&gt;TRUE</formula>
    </cfRule>
  </conditionalFormatting>
  <conditionalFormatting sqref="G156">
    <cfRule type="expression" dxfId="180" priority="131" stopIfTrue="1">
      <formula>$AG156&lt;&gt;TRUE</formula>
    </cfRule>
  </conditionalFormatting>
  <conditionalFormatting sqref="F114">
    <cfRule type="expression" dxfId="179" priority="181">
      <formula>$AG114&lt;&gt;TRUE</formula>
    </cfRule>
    <cfRule type="expression" dxfId="178" priority="182">
      <formula>$J114&lt;&gt;""</formula>
    </cfRule>
  </conditionalFormatting>
  <conditionalFormatting sqref="L117:O117">
    <cfRule type="expression" dxfId="177" priority="179" stopIfTrue="1">
      <formula>$AG117&lt;&gt;TRUE</formula>
    </cfRule>
    <cfRule type="expression" dxfId="176" priority="180" stopIfTrue="1">
      <formula>$A117="L"</formula>
    </cfRule>
  </conditionalFormatting>
  <conditionalFormatting sqref="D117:J117">
    <cfRule type="expression" dxfId="175" priority="177">
      <formula>$AG117&lt;&gt;TRUE</formula>
    </cfRule>
    <cfRule type="expression" dxfId="174" priority="178" stopIfTrue="1">
      <formula>AND($A117="L")</formula>
    </cfRule>
  </conditionalFormatting>
  <conditionalFormatting sqref="F120 H120:I120">
    <cfRule type="expression" dxfId="173" priority="176" stopIfTrue="1">
      <formula>$AG120&lt;&gt;TRUE</formula>
    </cfRule>
  </conditionalFormatting>
  <conditionalFormatting sqref="G120">
    <cfRule type="expression" dxfId="172" priority="175" stopIfTrue="1">
      <formula>$AG120&lt;&gt;TRUE</formula>
    </cfRule>
  </conditionalFormatting>
  <conditionalFormatting sqref="E123">
    <cfRule type="expression" dxfId="171" priority="173" stopIfTrue="1">
      <formula>AG123&lt;&gt;TRUE</formula>
    </cfRule>
    <cfRule type="expression" dxfId="170" priority="174" stopIfTrue="1">
      <formula>A123="L"</formula>
    </cfRule>
  </conditionalFormatting>
  <conditionalFormatting sqref="J123">
    <cfRule type="expression" dxfId="169" priority="171" stopIfTrue="1">
      <formula>AG123&lt;&gt;TRUE</formula>
    </cfRule>
    <cfRule type="expression" dxfId="168" priority="172" stopIfTrue="1">
      <formula>AND(AH123=1,F123="")</formula>
    </cfRule>
  </conditionalFormatting>
  <conditionalFormatting sqref="L123:O123">
    <cfRule type="expression" dxfId="167" priority="169" stopIfTrue="1">
      <formula>$AG123&lt;&gt;TRUE</formula>
    </cfRule>
    <cfRule type="expression" dxfId="166" priority="170" stopIfTrue="1">
      <formula>$A123="L"</formula>
    </cfRule>
  </conditionalFormatting>
  <conditionalFormatting sqref="F177 H177:I177">
    <cfRule type="expression" dxfId="165" priority="114" stopIfTrue="1">
      <formula>$AG177&lt;&gt;TRUE</formula>
    </cfRule>
  </conditionalFormatting>
  <conditionalFormatting sqref="G177">
    <cfRule type="expression" dxfId="164" priority="113" stopIfTrue="1">
      <formula>$AG177&lt;&gt;TRUE</formula>
    </cfRule>
  </conditionalFormatting>
  <conditionalFormatting sqref="D123">
    <cfRule type="expression" dxfId="163" priority="167">
      <formula>AG123&lt;&gt;TRUE</formula>
    </cfRule>
    <cfRule type="expression" dxfId="162" priority="168" stopIfTrue="1">
      <formula>AND(A123="L")</formula>
    </cfRule>
  </conditionalFormatting>
  <conditionalFormatting sqref="F123 H123:I123">
    <cfRule type="expression" dxfId="161" priority="166" stopIfTrue="1">
      <formula>$AG123&lt;&gt;TRUE</formula>
    </cfRule>
  </conditionalFormatting>
  <conditionalFormatting sqref="G123">
    <cfRule type="expression" dxfId="160" priority="165" stopIfTrue="1">
      <formula>$AG123&lt;&gt;TRUE</formula>
    </cfRule>
  </conditionalFormatting>
  <conditionalFormatting sqref="L126:O126">
    <cfRule type="expression" dxfId="159" priority="163" stopIfTrue="1">
      <formula>$AG126&lt;&gt;TRUE</formula>
    </cfRule>
    <cfRule type="expression" dxfId="158" priority="164" stopIfTrue="1">
      <formula>$A126="L"</formula>
    </cfRule>
  </conditionalFormatting>
  <conditionalFormatting sqref="D126:J126">
    <cfRule type="expression" dxfId="157" priority="161">
      <formula>$AG126&lt;&gt;TRUE</formula>
    </cfRule>
    <cfRule type="expression" dxfId="156" priority="162" stopIfTrue="1">
      <formula>AND($A126="L")</formula>
    </cfRule>
  </conditionalFormatting>
  <conditionalFormatting sqref="F129 H129:I129">
    <cfRule type="expression" dxfId="155" priority="160" stopIfTrue="1">
      <formula>$AG129&lt;&gt;TRUE</formula>
    </cfRule>
  </conditionalFormatting>
  <conditionalFormatting sqref="G129">
    <cfRule type="expression" dxfId="154" priority="159" stopIfTrue="1">
      <formula>$AG129&lt;&gt;TRUE</formula>
    </cfRule>
  </conditionalFormatting>
  <conditionalFormatting sqref="E132">
    <cfRule type="expression" dxfId="153" priority="157" stopIfTrue="1">
      <formula>AG132&lt;&gt;TRUE</formula>
    </cfRule>
    <cfRule type="expression" dxfId="152" priority="158" stopIfTrue="1">
      <formula>A132="L"</formula>
    </cfRule>
  </conditionalFormatting>
  <conditionalFormatting sqref="J132">
    <cfRule type="expression" dxfId="151" priority="155" stopIfTrue="1">
      <formula>AG132&lt;&gt;TRUE</formula>
    </cfRule>
    <cfRule type="expression" dxfId="150" priority="156" stopIfTrue="1">
      <formula>AND(AH132=1,F132="")</formula>
    </cfRule>
  </conditionalFormatting>
  <conditionalFormatting sqref="L132:O132">
    <cfRule type="expression" dxfId="149" priority="153" stopIfTrue="1">
      <formula>$AG132&lt;&gt;TRUE</formula>
    </cfRule>
    <cfRule type="expression" dxfId="148" priority="154" stopIfTrue="1">
      <formula>$A132="L"</formula>
    </cfRule>
  </conditionalFormatting>
  <conditionalFormatting sqref="F192 H192:I192">
    <cfRule type="expression" dxfId="147" priority="100" stopIfTrue="1">
      <formula>$AG192&lt;&gt;TRUE</formula>
    </cfRule>
  </conditionalFormatting>
  <conditionalFormatting sqref="G192">
    <cfRule type="expression" dxfId="146" priority="99" stopIfTrue="1">
      <formula>$AG192&lt;&gt;TRUE</formula>
    </cfRule>
  </conditionalFormatting>
  <conditionalFormatting sqref="D132">
    <cfRule type="expression" dxfId="145" priority="151">
      <formula>AG132&lt;&gt;TRUE</formula>
    </cfRule>
    <cfRule type="expression" dxfId="144" priority="152" stopIfTrue="1">
      <formula>AND(A132="L")</formula>
    </cfRule>
  </conditionalFormatting>
  <conditionalFormatting sqref="F132 H132:I132">
    <cfRule type="expression" dxfId="143" priority="150" stopIfTrue="1">
      <formula>$AG132&lt;&gt;TRUE</formula>
    </cfRule>
  </conditionalFormatting>
  <conditionalFormatting sqref="G132">
    <cfRule type="expression" dxfId="142" priority="149" stopIfTrue="1">
      <formula>$AG132&lt;&gt;TRUE</formula>
    </cfRule>
  </conditionalFormatting>
  <conditionalFormatting sqref="L135:O135">
    <cfRule type="expression" dxfId="141" priority="147" stopIfTrue="1">
      <formula>$AG135&lt;&gt;TRUE</formula>
    </cfRule>
    <cfRule type="expression" dxfId="140" priority="148" stopIfTrue="1">
      <formula>$A135="L"</formula>
    </cfRule>
  </conditionalFormatting>
  <conditionalFormatting sqref="D135:J135">
    <cfRule type="expression" dxfId="139" priority="145">
      <formula>$AG135&lt;&gt;TRUE</formula>
    </cfRule>
    <cfRule type="expression" dxfId="138" priority="146" stopIfTrue="1">
      <formula>AND($A135="L")</formula>
    </cfRule>
  </conditionalFormatting>
  <conditionalFormatting sqref="F138 H138:I138">
    <cfRule type="expression" dxfId="137" priority="144" stopIfTrue="1">
      <formula>$AG138&lt;&gt;TRUE</formula>
    </cfRule>
  </conditionalFormatting>
  <conditionalFormatting sqref="G138">
    <cfRule type="expression" dxfId="136" priority="143" stopIfTrue="1">
      <formula>$AG138&lt;&gt;TRUE</formula>
    </cfRule>
  </conditionalFormatting>
  <conditionalFormatting sqref="F141 H141:I141">
    <cfRule type="expression" dxfId="135" priority="142" stopIfTrue="1">
      <formula>$AG141&lt;&gt;TRUE</formula>
    </cfRule>
  </conditionalFormatting>
  <conditionalFormatting sqref="G141">
    <cfRule type="expression" dxfId="134" priority="141" stopIfTrue="1">
      <formula>$AG141&lt;&gt;TRUE</formula>
    </cfRule>
  </conditionalFormatting>
  <conditionalFormatting sqref="F144 H144:I144">
    <cfRule type="expression" dxfId="133" priority="140" stopIfTrue="1">
      <formula>$AG144&lt;&gt;TRUE</formula>
    </cfRule>
  </conditionalFormatting>
  <conditionalFormatting sqref="G144">
    <cfRule type="expression" dxfId="132" priority="139" stopIfTrue="1">
      <formula>$AG144&lt;&gt;TRUE</formula>
    </cfRule>
  </conditionalFormatting>
  <conditionalFormatting sqref="F147 H147:I147">
    <cfRule type="expression" dxfId="131" priority="138" stopIfTrue="1">
      <formula>$AG147&lt;&gt;TRUE</formula>
    </cfRule>
  </conditionalFormatting>
  <conditionalFormatting sqref="G147">
    <cfRule type="expression" dxfId="130" priority="137" stopIfTrue="1">
      <formula>$AG147&lt;&gt;TRUE</formula>
    </cfRule>
  </conditionalFormatting>
  <conditionalFormatting sqref="F150 H150:I150">
    <cfRule type="expression" dxfId="129" priority="136" stopIfTrue="1">
      <formula>$AG150&lt;&gt;TRUE</formula>
    </cfRule>
  </conditionalFormatting>
  <conditionalFormatting sqref="G150">
    <cfRule type="expression" dxfId="128" priority="135" stopIfTrue="1">
      <formula>$AG150&lt;&gt;TRUE</formula>
    </cfRule>
  </conditionalFormatting>
  <conditionalFormatting sqref="F153 H153:I153">
    <cfRule type="expression" dxfId="127" priority="134" stopIfTrue="1">
      <formula>$AG153&lt;&gt;TRUE</formula>
    </cfRule>
  </conditionalFormatting>
  <conditionalFormatting sqref="G153">
    <cfRule type="expression" dxfId="126" priority="133" stopIfTrue="1">
      <formula>$AG153&lt;&gt;TRUE</formula>
    </cfRule>
  </conditionalFormatting>
  <conditionalFormatting sqref="F204 H204:I204">
    <cfRule type="expression" dxfId="125" priority="90" stopIfTrue="1">
      <formula>$AG204&lt;&gt;TRUE</formula>
    </cfRule>
  </conditionalFormatting>
  <conditionalFormatting sqref="G204">
    <cfRule type="expression" dxfId="124" priority="89" stopIfTrue="1">
      <formula>$AG204&lt;&gt;TRUE</formula>
    </cfRule>
  </conditionalFormatting>
  <conditionalFormatting sqref="F159 H159:I159">
    <cfRule type="expression" dxfId="123" priority="130" stopIfTrue="1">
      <formula>$AG159&lt;&gt;TRUE</formula>
    </cfRule>
  </conditionalFormatting>
  <conditionalFormatting sqref="G159">
    <cfRule type="expression" dxfId="122" priority="129" stopIfTrue="1">
      <formula>$AG159&lt;&gt;TRUE</formula>
    </cfRule>
  </conditionalFormatting>
  <conditionalFormatting sqref="L162:O162">
    <cfRule type="expression" dxfId="121" priority="127" stopIfTrue="1">
      <formula>$AG162&lt;&gt;TRUE</formula>
    </cfRule>
    <cfRule type="expression" dxfId="120" priority="128" stopIfTrue="1">
      <formula>$A162="L"</formula>
    </cfRule>
  </conditionalFormatting>
  <conditionalFormatting sqref="D162:J162">
    <cfRule type="expression" dxfId="119" priority="125">
      <formula>$AG162&lt;&gt;TRUE</formula>
    </cfRule>
    <cfRule type="expression" dxfId="118" priority="126" stopIfTrue="1">
      <formula>AND($A162="L")</formula>
    </cfRule>
  </conditionalFormatting>
  <conditionalFormatting sqref="F165 H165:I165">
    <cfRule type="expression" dxfId="117" priority="124" stopIfTrue="1">
      <formula>$AG165&lt;&gt;TRUE</formula>
    </cfRule>
  </conditionalFormatting>
  <conditionalFormatting sqref="G165">
    <cfRule type="expression" dxfId="116" priority="123" stopIfTrue="1">
      <formula>$AG165&lt;&gt;TRUE</formula>
    </cfRule>
  </conditionalFormatting>
  <conditionalFormatting sqref="L168:O168">
    <cfRule type="expression" dxfId="115" priority="121" stopIfTrue="1">
      <formula>$AG168&lt;&gt;TRUE</formula>
    </cfRule>
    <cfRule type="expression" dxfId="114" priority="122" stopIfTrue="1">
      <formula>$A168="L"</formula>
    </cfRule>
  </conditionalFormatting>
  <conditionalFormatting sqref="D168:J168">
    <cfRule type="expression" dxfId="113" priority="119">
      <formula>$AG168&lt;&gt;TRUE</formula>
    </cfRule>
    <cfRule type="expression" dxfId="112" priority="120" stopIfTrue="1">
      <formula>AND($A168="L")</formula>
    </cfRule>
  </conditionalFormatting>
  <conditionalFormatting sqref="F171 H171:I171">
    <cfRule type="expression" dxfId="111" priority="118" stopIfTrue="1">
      <formula>$AG171&lt;&gt;TRUE</formula>
    </cfRule>
  </conditionalFormatting>
  <conditionalFormatting sqref="G171">
    <cfRule type="expression" dxfId="110" priority="117" stopIfTrue="1">
      <formula>$AG171&lt;&gt;TRUE</formula>
    </cfRule>
  </conditionalFormatting>
  <conditionalFormatting sqref="F174 H174:I174">
    <cfRule type="expression" dxfId="109" priority="116" stopIfTrue="1">
      <formula>$AG174&lt;&gt;TRUE</formula>
    </cfRule>
  </conditionalFormatting>
  <conditionalFormatting sqref="G174">
    <cfRule type="expression" dxfId="108" priority="115" stopIfTrue="1">
      <formula>$AG174&lt;&gt;TRUE</formula>
    </cfRule>
  </conditionalFormatting>
  <conditionalFormatting sqref="F219 H219:I219">
    <cfRule type="expression" dxfId="107" priority="78" stopIfTrue="1">
      <formula>$AG219&lt;&gt;TRUE</formula>
    </cfRule>
  </conditionalFormatting>
  <conditionalFormatting sqref="G219">
    <cfRule type="expression" dxfId="106" priority="77" stopIfTrue="1">
      <formula>$AG219&lt;&gt;TRUE</formula>
    </cfRule>
  </conditionalFormatting>
  <conditionalFormatting sqref="F180 H180:I180">
    <cfRule type="expression" dxfId="105" priority="112" stopIfTrue="1">
      <formula>$AG180&lt;&gt;TRUE</formula>
    </cfRule>
  </conditionalFormatting>
  <conditionalFormatting sqref="G180">
    <cfRule type="expression" dxfId="104" priority="111" stopIfTrue="1">
      <formula>$AG180&lt;&gt;TRUE</formula>
    </cfRule>
  </conditionalFormatting>
  <conditionalFormatting sqref="L183:O183">
    <cfRule type="expression" dxfId="103" priority="109" stopIfTrue="1">
      <formula>$AG183&lt;&gt;TRUE</formula>
    </cfRule>
    <cfRule type="expression" dxfId="102" priority="110" stopIfTrue="1">
      <formula>$A183="L"</formula>
    </cfRule>
  </conditionalFormatting>
  <conditionalFormatting sqref="D183:J183">
    <cfRule type="expression" dxfId="101" priority="107">
      <formula>$AG183&lt;&gt;TRUE</formula>
    </cfRule>
    <cfRule type="expression" dxfId="100" priority="108" stopIfTrue="1">
      <formula>AND($A183="L")</formula>
    </cfRule>
  </conditionalFormatting>
  <conditionalFormatting sqref="F186 H186:I186">
    <cfRule type="expression" dxfId="99" priority="106" stopIfTrue="1">
      <formula>$AG186&lt;&gt;TRUE</formula>
    </cfRule>
  </conditionalFormatting>
  <conditionalFormatting sqref="G186">
    <cfRule type="expression" dxfId="98" priority="105" stopIfTrue="1">
      <formula>$AG186&lt;&gt;TRUE</formula>
    </cfRule>
  </conditionalFormatting>
  <conditionalFormatting sqref="L189:O189">
    <cfRule type="expression" dxfId="97" priority="103" stopIfTrue="1">
      <formula>$AG189&lt;&gt;TRUE</formula>
    </cfRule>
    <cfRule type="expression" dxfId="96" priority="104" stopIfTrue="1">
      <formula>$A189="L"</formula>
    </cfRule>
  </conditionalFormatting>
  <conditionalFormatting sqref="D189:J189">
    <cfRule type="expression" dxfId="95" priority="101">
      <formula>$AG189&lt;&gt;TRUE</formula>
    </cfRule>
    <cfRule type="expression" dxfId="94" priority="102" stopIfTrue="1">
      <formula>AND($A189="L")</formula>
    </cfRule>
  </conditionalFormatting>
  <conditionalFormatting sqref="F246 H246:I246">
    <cfRule type="expression" dxfId="93" priority="48" stopIfTrue="1">
      <formula>$AG246&lt;&gt;TRUE</formula>
    </cfRule>
  </conditionalFormatting>
  <conditionalFormatting sqref="G246">
    <cfRule type="expression" dxfId="92" priority="47" stopIfTrue="1">
      <formula>$AG246&lt;&gt;TRUE</formula>
    </cfRule>
  </conditionalFormatting>
  <conditionalFormatting sqref="F195 H195:I195">
    <cfRule type="expression" dxfId="91" priority="98" stopIfTrue="1">
      <formula>$AG195&lt;&gt;TRUE</formula>
    </cfRule>
  </conditionalFormatting>
  <conditionalFormatting sqref="G195">
    <cfRule type="expression" dxfId="90" priority="97" stopIfTrue="1">
      <formula>$AG195&lt;&gt;TRUE</formula>
    </cfRule>
  </conditionalFormatting>
  <conditionalFormatting sqref="L198:O198">
    <cfRule type="expression" dxfId="89" priority="95" stopIfTrue="1">
      <formula>$AG198&lt;&gt;TRUE</formula>
    </cfRule>
    <cfRule type="expression" dxfId="88" priority="96" stopIfTrue="1">
      <formula>$A198="L"</formula>
    </cfRule>
  </conditionalFormatting>
  <conditionalFormatting sqref="D198:J198">
    <cfRule type="expression" dxfId="87" priority="93">
      <formula>$AG198&lt;&gt;TRUE</formula>
    </cfRule>
    <cfRule type="expression" dxfId="86" priority="94" stopIfTrue="1">
      <formula>AND($A198="L")</formula>
    </cfRule>
  </conditionalFormatting>
  <conditionalFormatting sqref="F201 H201:I201">
    <cfRule type="expression" dxfId="85" priority="92" stopIfTrue="1">
      <formula>$AG201&lt;&gt;TRUE</formula>
    </cfRule>
  </conditionalFormatting>
  <conditionalFormatting sqref="G201">
    <cfRule type="expression" dxfId="84" priority="91" stopIfTrue="1">
      <formula>$AG201&lt;&gt;TRUE</formula>
    </cfRule>
  </conditionalFormatting>
  <conditionalFormatting sqref="F252 H252:I252">
    <cfRule type="expression" dxfId="83" priority="36" stopIfTrue="1">
      <formula>$AG252&lt;&gt;TRUE</formula>
    </cfRule>
  </conditionalFormatting>
  <conditionalFormatting sqref="G252">
    <cfRule type="expression" dxfId="82" priority="35" stopIfTrue="1">
      <formula>$AG252&lt;&gt;TRUE</formula>
    </cfRule>
  </conditionalFormatting>
  <conditionalFormatting sqref="F207 H207:I207">
    <cfRule type="expression" dxfId="81" priority="88" stopIfTrue="1">
      <formula>$AG207&lt;&gt;TRUE</formula>
    </cfRule>
  </conditionalFormatting>
  <conditionalFormatting sqref="G207">
    <cfRule type="expression" dxfId="80" priority="87" stopIfTrue="1">
      <formula>$AG207&lt;&gt;TRUE</formula>
    </cfRule>
  </conditionalFormatting>
  <conditionalFormatting sqref="L210:O210">
    <cfRule type="expression" dxfId="79" priority="85" stopIfTrue="1">
      <formula>$AG210&lt;&gt;TRUE</formula>
    </cfRule>
    <cfRule type="expression" dxfId="78" priority="86" stopIfTrue="1">
      <formula>$A210="L"</formula>
    </cfRule>
  </conditionalFormatting>
  <conditionalFormatting sqref="D210:J210">
    <cfRule type="expression" dxfId="77" priority="83">
      <formula>$AG210&lt;&gt;TRUE</formula>
    </cfRule>
    <cfRule type="expression" dxfId="76" priority="84" stopIfTrue="1">
      <formula>AND($A210="L")</formula>
    </cfRule>
  </conditionalFormatting>
  <conditionalFormatting sqref="F213">
    <cfRule type="expression" dxfId="75" priority="81">
      <formula>$AG213&lt;&gt;TRUE</formula>
    </cfRule>
    <cfRule type="expression" dxfId="74" priority="82">
      <formula>$J213&lt;&gt;""</formula>
    </cfRule>
  </conditionalFormatting>
  <conditionalFormatting sqref="F216 H216:I216">
    <cfRule type="expression" dxfId="73" priority="80" stopIfTrue="1">
      <formula>$AG216&lt;&gt;TRUE</formula>
    </cfRule>
  </conditionalFormatting>
  <conditionalFormatting sqref="G216">
    <cfRule type="expression" dxfId="72" priority="79" stopIfTrue="1">
      <formula>$AG216&lt;&gt;TRUE</formula>
    </cfRule>
  </conditionalFormatting>
  <conditionalFormatting sqref="F267 H267:I267">
    <cfRule type="expression" dxfId="71" priority="24" stopIfTrue="1">
      <formula>$AG267&lt;&gt;TRUE</formula>
    </cfRule>
  </conditionalFormatting>
  <conditionalFormatting sqref="G267">
    <cfRule type="expression" dxfId="70" priority="23" stopIfTrue="1">
      <formula>$AG267&lt;&gt;TRUE</formula>
    </cfRule>
  </conditionalFormatting>
  <conditionalFormatting sqref="F222 H222:I222">
    <cfRule type="expression" dxfId="69" priority="76" stopIfTrue="1">
      <formula>$AG222&lt;&gt;TRUE</formula>
    </cfRule>
  </conditionalFormatting>
  <conditionalFormatting sqref="G222">
    <cfRule type="expression" dxfId="68" priority="75" stopIfTrue="1">
      <formula>$AG222&lt;&gt;TRUE</formula>
    </cfRule>
  </conditionalFormatting>
  <conditionalFormatting sqref="L225:O225">
    <cfRule type="expression" dxfId="67" priority="73" stopIfTrue="1">
      <formula>$AG225&lt;&gt;TRUE</formula>
    </cfRule>
    <cfRule type="expression" dxfId="66" priority="74" stopIfTrue="1">
      <formula>$A225="L"</formula>
    </cfRule>
  </conditionalFormatting>
  <conditionalFormatting sqref="D225:J225">
    <cfRule type="expression" dxfId="65" priority="71">
      <formula>$AG225&lt;&gt;TRUE</formula>
    </cfRule>
    <cfRule type="expression" dxfId="64" priority="72" stopIfTrue="1">
      <formula>AND($A225="L")</formula>
    </cfRule>
  </conditionalFormatting>
  <conditionalFormatting sqref="F228 H228:I228">
    <cfRule type="expression" dxfId="63" priority="70" stopIfTrue="1">
      <formula>$AG228&lt;&gt;TRUE</formula>
    </cfRule>
  </conditionalFormatting>
  <conditionalFormatting sqref="G228">
    <cfRule type="expression" dxfId="62" priority="69" stopIfTrue="1">
      <formula>$AG228&lt;&gt;TRUE</formula>
    </cfRule>
  </conditionalFormatting>
  <conditionalFormatting sqref="E231">
    <cfRule type="expression" dxfId="61" priority="67" stopIfTrue="1">
      <formula>AG231&lt;&gt;TRUE</formula>
    </cfRule>
    <cfRule type="expression" dxfId="60" priority="68" stopIfTrue="1">
      <formula>A231="L"</formula>
    </cfRule>
  </conditionalFormatting>
  <conditionalFormatting sqref="J231">
    <cfRule type="expression" dxfId="59" priority="65" stopIfTrue="1">
      <formula>AG231&lt;&gt;TRUE</formula>
    </cfRule>
    <cfRule type="expression" dxfId="58" priority="66" stopIfTrue="1">
      <formula>AND(AH231=1,F231="")</formula>
    </cfRule>
  </conditionalFormatting>
  <conditionalFormatting sqref="L231:O231">
    <cfRule type="expression" dxfId="57" priority="63" stopIfTrue="1">
      <formula>$AG231&lt;&gt;TRUE</formula>
    </cfRule>
    <cfRule type="expression" dxfId="56" priority="64" stopIfTrue="1">
      <formula>$A231="L"</formula>
    </cfRule>
  </conditionalFormatting>
  <conditionalFormatting sqref="F276 H276:I276">
    <cfRule type="expression" dxfId="55" priority="16" stopIfTrue="1">
      <formula>$AG276&lt;&gt;TRUE</formula>
    </cfRule>
  </conditionalFormatting>
  <conditionalFormatting sqref="G276">
    <cfRule type="expression" dxfId="54" priority="15" stopIfTrue="1">
      <formula>$AG276&lt;&gt;TRUE</formula>
    </cfRule>
  </conditionalFormatting>
  <conditionalFormatting sqref="D231">
    <cfRule type="expression" dxfId="53" priority="61">
      <formula>AG231&lt;&gt;TRUE</formula>
    </cfRule>
    <cfRule type="expression" dxfId="52" priority="62" stopIfTrue="1">
      <formula>AND(A231="L")</formula>
    </cfRule>
  </conditionalFormatting>
  <conditionalFormatting sqref="F231">
    <cfRule type="expression" dxfId="51" priority="59">
      <formula>$AG231&lt;&gt;TRUE</formula>
    </cfRule>
    <cfRule type="expression" dxfId="50" priority="60">
      <formula>$J231&lt;&gt;""</formula>
    </cfRule>
  </conditionalFormatting>
  <conditionalFormatting sqref="L234:O234">
    <cfRule type="expression" dxfId="49" priority="57" stopIfTrue="1">
      <formula>$AG234&lt;&gt;TRUE</formula>
    </cfRule>
    <cfRule type="expression" dxfId="48" priority="58" stopIfTrue="1">
      <formula>$A234="L"</formula>
    </cfRule>
  </conditionalFormatting>
  <conditionalFormatting sqref="D234:J234">
    <cfRule type="expression" dxfId="47" priority="55">
      <formula>$AG234&lt;&gt;TRUE</formula>
    </cfRule>
    <cfRule type="expression" dxfId="46" priority="56" stopIfTrue="1">
      <formula>AND($A234="L")</formula>
    </cfRule>
  </conditionalFormatting>
  <conditionalFormatting sqref="F237 H237:I237">
    <cfRule type="expression" dxfId="45" priority="54" stopIfTrue="1">
      <formula>$AG237&lt;&gt;TRUE</formula>
    </cfRule>
  </conditionalFormatting>
  <conditionalFormatting sqref="G237">
    <cfRule type="expression" dxfId="44" priority="53" stopIfTrue="1">
      <formula>$AG237&lt;&gt;TRUE</formula>
    </cfRule>
  </conditionalFormatting>
  <conditionalFormatting sqref="F240 H240:I240">
    <cfRule type="expression" dxfId="43" priority="52" stopIfTrue="1">
      <formula>$AG240&lt;&gt;TRUE</formula>
    </cfRule>
  </conditionalFormatting>
  <conditionalFormatting sqref="G240">
    <cfRule type="expression" dxfId="42" priority="51" stopIfTrue="1">
      <formula>$AG240&lt;&gt;TRUE</formula>
    </cfRule>
  </conditionalFormatting>
  <conditionalFormatting sqref="F243 H243:I243">
    <cfRule type="expression" dxfId="41" priority="50" stopIfTrue="1">
      <formula>$AG243&lt;&gt;TRUE</formula>
    </cfRule>
  </conditionalFormatting>
  <conditionalFormatting sqref="G243">
    <cfRule type="expression" dxfId="40" priority="49" stopIfTrue="1">
      <formula>$AG243&lt;&gt;TRUE</formula>
    </cfRule>
  </conditionalFormatting>
  <conditionalFormatting sqref="F249 H249:I249">
    <cfRule type="expression" dxfId="39" priority="46" stopIfTrue="1">
      <formula>$AG249&lt;&gt;TRUE</formula>
    </cfRule>
  </conditionalFormatting>
  <conditionalFormatting sqref="G249">
    <cfRule type="expression" dxfId="38" priority="45" stopIfTrue="1">
      <formula>$AG249&lt;&gt;TRUE</formula>
    </cfRule>
  </conditionalFormatting>
  <conditionalFormatting sqref="E252">
    <cfRule type="expression" dxfId="37" priority="43" stopIfTrue="1">
      <formula>AG252&lt;&gt;TRUE</formula>
    </cfRule>
    <cfRule type="expression" dxfId="36" priority="44" stopIfTrue="1">
      <formula>A252="L"</formula>
    </cfRule>
  </conditionalFormatting>
  <conditionalFormatting sqref="J252">
    <cfRule type="expression" dxfId="35" priority="41" stopIfTrue="1">
      <formula>AG252&lt;&gt;TRUE</formula>
    </cfRule>
    <cfRule type="expression" dxfId="34" priority="42" stopIfTrue="1">
      <formula>AND(AH252=1,F252="")</formula>
    </cfRule>
  </conditionalFormatting>
  <conditionalFormatting sqref="L252:O252">
    <cfRule type="expression" dxfId="33" priority="39" stopIfTrue="1">
      <formula>$AG252&lt;&gt;TRUE</formula>
    </cfRule>
    <cfRule type="expression" dxfId="32" priority="40" stopIfTrue="1">
      <formula>$A252="L"</formula>
    </cfRule>
  </conditionalFormatting>
  <conditionalFormatting sqref="D252">
    <cfRule type="expression" dxfId="31" priority="37">
      <formula>AG252&lt;&gt;TRUE</formula>
    </cfRule>
    <cfRule type="expression" dxfId="30" priority="38" stopIfTrue="1">
      <formula>AND(A252="L")</formula>
    </cfRule>
  </conditionalFormatting>
  <conditionalFormatting sqref="F255 H255:I255">
    <cfRule type="expression" dxfId="29" priority="34" stopIfTrue="1">
      <formula>$AG255&lt;&gt;TRUE</formula>
    </cfRule>
  </conditionalFormatting>
  <conditionalFormatting sqref="G255">
    <cfRule type="expression" dxfId="28" priority="33" stopIfTrue="1">
      <formula>$AG255&lt;&gt;TRUE</formula>
    </cfRule>
  </conditionalFormatting>
  <conditionalFormatting sqref="L258:O258">
    <cfRule type="expression" dxfId="27" priority="31" stopIfTrue="1">
      <formula>$AG258&lt;&gt;TRUE</formula>
    </cfRule>
    <cfRule type="expression" dxfId="26" priority="32" stopIfTrue="1">
      <formula>$A258="L"</formula>
    </cfRule>
  </conditionalFormatting>
  <conditionalFormatting sqref="D258:J258">
    <cfRule type="expression" dxfId="25" priority="29">
      <formula>$AG258&lt;&gt;TRUE</formula>
    </cfRule>
    <cfRule type="expression" dxfId="24" priority="30" stopIfTrue="1">
      <formula>AND($A258="L")</formula>
    </cfRule>
  </conditionalFormatting>
  <conditionalFormatting sqref="F261 H261:I261">
    <cfRule type="expression" dxfId="23" priority="28" stopIfTrue="1">
      <formula>$AG261&lt;&gt;TRUE</formula>
    </cfRule>
  </conditionalFormatting>
  <conditionalFormatting sqref="G261">
    <cfRule type="expression" dxfId="22" priority="27" stopIfTrue="1">
      <formula>$AG261&lt;&gt;TRUE</formula>
    </cfRule>
  </conditionalFormatting>
  <conditionalFormatting sqref="F264 H264:I264">
    <cfRule type="expression" dxfId="21" priority="26" stopIfTrue="1">
      <formula>$AG264&lt;&gt;TRUE</formula>
    </cfRule>
  </conditionalFormatting>
  <conditionalFormatting sqref="G264">
    <cfRule type="expression" dxfId="20" priority="25" stopIfTrue="1">
      <formula>$AG264&lt;&gt;TRUE</formula>
    </cfRule>
  </conditionalFormatting>
  <conditionalFormatting sqref="F270 H270:I270">
    <cfRule type="expression" dxfId="19" priority="22" stopIfTrue="1">
      <formula>$AG270&lt;&gt;TRUE</formula>
    </cfRule>
  </conditionalFormatting>
  <conditionalFormatting sqref="G270">
    <cfRule type="expression" dxfId="18" priority="21" stopIfTrue="1">
      <formula>$AG270&lt;&gt;TRUE</formula>
    </cfRule>
  </conditionalFormatting>
  <conditionalFormatting sqref="L273:O273">
    <cfRule type="expression" dxfId="17" priority="19" stopIfTrue="1">
      <formula>$AG273&lt;&gt;TRUE</formula>
    </cfRule>
    <cfRule type="expression" dxfId="16" priority="20" stopIfTrue="1">
      <formula>$A273="L"</formula>
    </cfRule>
  </conditionalFormatting>
  <conditionalFormatting sqref="D273:J273">
    <cfRule type="expression" dxfId="15" priority="17">
      <formula>$AG273&lt;&gt;TRUE</formula>
    </cfRule>
    <cfRule type="expression" dxfId="14" priority="18" stopIfTrue="1">
      <formula>AND($A273="L")</formula>
    </cfRule>
  </conditionalFormatting>
  <conditionalFormatting sqref="F279 H279:I279">
    <cfRule type="expression" dxfId="13" priority="14" stopIfTrue="1">
      <formula>$AG279&lt;&gt;TRUE</formula>
    </cfRule>
  </conditionalFormatting>
  <conditionalFormatting sqref="G279">
    <cfRule type="expression" dxfId="12" priority="13" stopIfTrue="1">
      <formula>$AG279&lt;&gt;TRUE</formula>
    </cfRule>
  </conditionalFormatting>
  <conditionalFormatting sqref="E282">
    <cfRule type="expression" dxfId="11" priority="11" stopIfTrue="1">
      <formula>AG282&lt;&gt;TRUE</formula>
    </cfRule>
    <cfRule type="expression" dxfId="10" priority="12" stopIfTrue="1">
      <formula>A282="L"</formula>
    </cfRule>
  </conditionalFormatting>
  <conditionalFormatting sqref="J282">
    <cfRule type="expression" dxfId="9" priority="9" stopIfTrue="1">
      <formula>AG282&lt;&gt;TRUE</formula>
    </cfRule>
    <cfRule type="expression" dxfId="8" priority="10" stopIfTrue="1">
      <formula>AND(AH282=1,F282="")</formula>
    </cfRule>
  </conditionalFormatting>
  <conditionalFormatting sqref="L282:O282">
    <cfRule type="expression" dxfId="7" priority="7" stopIfTrue="1">
      <formula>$AG282&lt;&gt;TRUE</formula>
    </cfRule>
    <cfRule type="expression" dxfId="6" priority="8" stopIfTrue="1">
      <formula>$A282="L"</formula>
    </cfRule>
  </conditionalFormatting>
  <conditionalFormatting sqref="D282">
    <cfRule type="expression" dxfId="5" priority="5">
      <formula>AG282&lt;&gt;TRUE</formula>
    </cfRule>
    <cfRule type="expression" dxfId="4" priority="6" stopIfTrue="1">
      <formula>AND(A282="L")</formula>
    </cfRule>
  </conditionalFormatting>
  <conditionalFormatting sqref="F282 H282:I282">
    <cfRule type="expression" dxfId="3" priority="4" stopIfTrue="1">
      <formula>$AG282&lt;&gt;TRUE</formula>
    </cfRule>
  </conditionalFormatting>
  <conditionalFormatting sqref="G282">
    <cfRule type="expression" dxfId="2" priority="3" stopIfTrue="1">
      <formula>$AG282&lt;&gt;TRUE</formula>
    </cfRule>
  </conditionalFormatting>
  <conditionalFormatting sqref="F285 H285:I285">
    <cfRule type="expression" dxfId="1" priority="2" stopIfTrue="1">
      <formula>$AG285&lt;&gt;TRUE</formula>
    </cfRule>
  </conditionalFormatting>
  <conditionalFormatting sqref="G285">
    <cfRule type="expression" dxfId="0" priority="1" stopIfTrue="1">
      <formula>$AG285&lt;&gt;TRUE</formula>
    </cfRule>
  </conditionalFormatting>
  <printOptions horizontalCentered="1"/>
  <pageMargins left="0.5" right="0.5" top="1" bottom="0.75" header="0.25" footer="0.25"/>
  <pageSetup scale="74" fitToHeight="200" orientation="landscape" r:id="rId1"/>
  <headerFooter alignWithMargins="0">
    <oddHeader>&amp;L&amp;"Arial,bold"&amp;10Client Name
Project Title
Project No: 
Audit No: XX-YY-AU-ZZZ&amp;R&amp;"Arial,bold"&amp;10Form 000.107.F0950
Form Date 15Oct2019
Page &amp;P of &amp;N
Date Prepared: ddmmmyyyy</oddHeader>
    <oddFooter>&amp;R&amp;"Arial,bold"&amp;10Discipline Audit Checklist -- Project Information Management&amp;L&amp;8&amp;F; &amp;A
Copyright © 2019, Fluor Corporation.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1729" r:id="rId4" name="Option Button 1">
              <controlPr defaultSize="0" autoFill="0" autoLine="0" autoPict="0" macro="[0]!Reset_Status">
                <anchor moveWithCells="1">
                  <from>
                    <xdr:col>9</xdr:col>
                    <xdr:colOff>220980</xdr:colOff>
                    <xdr:row>2</xdr:row>
                    <xdr:rowOff>22860</xdr:rowOff>
                  </from>
                  <to>
                    <xdr:col>9</xdr:col>
                    <xdr:colOff>541020</xdr:colOff>
                    <xdr:row>2</xdr:row>
                    <xdr:rowOff>251460</xdr:rowOff>
                  </to>
                </anchor>
              </controlPr>
            </control>
          </mc:Choice>
        </mc:AlternateContent>
        <mc:AlternateContent xmlns:mc="http://schemas.openxmlformats.org/markup-compatibility/2006">
          <mc:Choice Requires="x14">
            <control shapeId="841730" r:id="rId5" name="Option Button 2">
              <controlPr defaultSize="0" autoFill="0" autoLine="0" autoPict="0" macro="[0]!Reset_Status">
                <anchor moveWithCells="1">
                  <from>
                    <xdr:col>9</xdr:col>
                    <xdr:colOff>220980</xdr:colOff>
                    <xdr:row>3</xdr:row>
                    <xdr:rowOff>22860</xdr:rowOff>
                  </from>
                  <to>
                    <xdr:col>9</xdr:col>
                    <xdr:colOff>541020</xdr:colOff>
                    <xdr:row>3</xdr:row>
                    <xdr:rowOff>251460</xdr:rowOff>
                  </to>
                </anchor>
              </controlPr>
            </control>
          </mc:Choice>
        </mc:AlternateContent>
        <mc:AlternateContent xmlns:mc="http://schemas.openxmlformats.org/markup-compatibility/2006">
          <mc:Choice Requires="x14">
            <control shapeId="841731" r:id="rId6" name="Button 3">
              <controlPr defaultSize="0" print="0" autoFill="0" autoPict="0" macro="[0]!Reset_Findings">
                <anchor moveWithCells="1">
                  <from>
                    <xdr:col>9</xdr:col>
                    <xdr:colOff>45720</xdr:colOff>
                    <xdr:row>11</xdr:row>
                    <xdr:rowOff>22860</xdr:rowOff>
                  </from>
                  <to>
                    <xdr:col>9</xdr:col>
                    <xdr:colOff>594360</xdr:colOff>
                    <xdr:row>11</xdr:row>
                    <xdr:rowOff>182880</xdr:rowOff>
                  </to>
                </anchor>
              </controlPr>
            </control>
          </mc:Choice>
        </mc:AlternateContent>
        <mc:AlternateContent xmlns:mc="http://schemas.openxmlformats.org/markup-compatibility/2006">
          <mc:Choice Requires="x14">
            <control shapeId="841732" r:id="rId7" name="Button 4">
              <controlPr defaultSize="0" print="0" autoFill="0" autoPict="0" macro="[0]!Reset_Points">
                <anchor moveWithCells="1">
                  <from>
                    <xdr:col>9</xdr:col>
                    <xdr:colOff>45720</xdr:colOff>
                    <xdr:row>15</xdr:row>
                    <xdr:rowOff>22860</xdr:rowOff>
                  </from>
                  <to>
                    <xdr:col>9</xdr:col>
                    <xdr:colOff>594360</xdr:colOff>
                    <xdr:row>15</xdr:row>
                    <xdr:rowOff>182880</xdr:rowOff>
                  </to>
                </anchor>
              </controlPr>
            </control>
          </mc:Choice>
        </mc:AlternateContent>
        <mc:AlternateContent xmlns:mc="http://schemas.openxmlformats.org/markup-compatibility/2006">
          <mc:Choice Requires="x14">
            <control shapeId="841733" r:id="rId8" name="Button 5">
              <controlPr defaultSize="0" print="0" autoFill="0" autoPict="0" macro="[0]!Add_Finding_Button">
                <anchor moveWithCells="1">
                  <from>
                    <xdr:col>4</xdr:col>
                    <xdr:colOff>3528060</xdr:colOff>
                    <xdr:row>11</xdr:row>
                    <xdr:rowOff>22860</xdr:rowOff>
                  </from>
                  <to>
                    <xdr:col>4</xdr:col>
                    <xdr:colOff>4076700</xdr:colOff>
                    <xdr:row>11</xdr:row>
                    <xdr:rowOff>182880</xdr:rowOff>
                  </to>
                </anchor>
              </controlPr>
            </control>
          </mc:Choice>
        </mc:AlternateContent>
        <mc:AlternateContent xmlns:mc="http://schemas.openxmlformats.org/markup-compatibility/2006">
          <mc:Choice Requires="x14">
            <control shapeId="841734" r:id="rId9" name="Button 6">
              <controlPr defaultSize="0" print="0" autoFill="0" autoPict="0" macro="[0]!Remove_Finding_Button">
                <anchor moveWithCells="1">
                  <from>
                    <xdr:col>4</xdr:col>
                    <xdr:colOff>4114800</xdr:colOff>
                    <xdr:row>11</xdr:row>
                    <xdr:rowOff>22860</xdr:rowOff>
                  </from>
                  <to>
                    <xdr:col>4</xdr:col>
                    <xdr:colOff>4671060</xdr:colOff>
                    <xdr:row>11</xdr:row>
                    <xdr:rowOff>182880</xdr:rowOff>
                  </to>
                </anchor>
              </controlPr>
            </control>
          </mc:Choice>
        </mc:AlternateContent>
        <mc:AlternateContent xmlns:mc="http://schemas.openxmlformats.org/markup-compatibility/2006">
          <mc:Choice Requires="x14">
            <control shapeId="841735" r:id="rId10" name="Button 7">
              <controlPr defaultSize="0" print="0" autoFill="0" autoPict="0" macro="[0]!Comments_Insert_Row">
                <anchor moveWithCells="1">
                  <from>
                    <xdr:col>9</xdr:col>
                    <xdr:colOff>2476500</xdr:colOff>
                    <xdr:row>286</xdr:row>
                    <xdr:rowOff>7620</xdr:rowOff>
                  </from>
                  <to>
                    <xdr:col>9</xdr:col>
                    <xdr:colOff>3390900</xdr:colOff>
                    <xdr:row>287</xdr:row>
                    <xdr:rowOff>0</xdr:rowOff>
                  </to>
                </anchor>
              </controlPr>
            </control>
          </mc:Choice>
        </mc:AlternateContent>
        <mc:AlternateContent xmlns:mc="http://schemas.openxmlformats.org/markup-compatibility/2006">
          <mc:Choice Requires="x14">
            <control shapeId="841736" r:id="rId11" name="Button 8">
              <controlPr defaultSize="0" print="0" autoFill="0" autoPict="0" macro="[0]!Comments_Delete_Row">
                <anchor moveWithCells="1">
                  <from>
                    <xdr:col>9</xdr:col>
                    <xdr:colOff>3429000</xdr:colOff>
                    <xdr:row>286</xdr:row>
                    <xdr:rowOff>7620</xdr:rowOff>
                  </from>
                  <to>
                    <xdr:col>9</xdr:col>
                    <xdr:colOff>4251960</xdr:colOff>
                    <xdr:row>287</xdr:row>
                    <xdr:rowOff>0</xdr:rowOff>
                  </to>
                </anchor>
              </controlPr>
            </control>
          </mc:Choice>
        </mc:AlternateContent>
        <mc:AlternateContent xmlns:mc="http://schemas.openxmlformats.org/markup-compatibility/2006">
          <mc:Choice Requires="x14">
            <control shapeId="841737" r:id="rId12" name="Button 9">
              <controlPr defaultSize="0" print="0" autoFill="0" autoPict="0" macro="[0]!Add_POA_Button">
                <anchor moveWithCells="1">
                  <from>
                    <xdr:col>4</xdr:col>
                    <xdr:colOff>3528060</xdr:colOff>
                    <xdr:row>15</xdr:row>
                    <xdr:rowOff>22860</xdr:rowOff>
                  </from>
                  <to>
                    <xdr:col>4</xdr:col>
                    <xdr:colOff>4076700</xdr:colOff>
                    <xdr:row>15</xdr:row>
                    <xdr:rowOff>182880</xdr:rowOff>
                  </to>
                </anchor>
              </controlPr>
            </control>
          </mc:Choice>
        </mc:AlternateContent>
        <mc:AlternateContent xmlns:mc="http://schemas.openxmlformats.org/markup-compatibility/2006">
          <mc:Choice Requires="x14">
            <control shapeId="841738" r:id="rId13" name="Button 10">
              <controlPr defaultSize="0" print="0" autoFill="0" autoPict="0" macro="[0]!Remove_POA_Button">
                <anchor moveWithCells="1">
                  <from>
                    <xdr:col>4</xdr:col>
                    <xdr:colOff>4114800</xdr:colOff>
                    <xdr:row>15</xdr:row>
                    <xdr:rowOff>22860</xdr:rowOff>
                  </from>
                  <to>
                    <xdr:col>4</xdr:col>
                    <xdr:colOff>4671060</xdr:colOff>
                    <xdr:row>15</xdr:row>
                    <xdr:rowOff>182880</xdr:rowOff>
                  </to>
                </anchor>
              </controlPr>
            </control>
          </mc:Choice>
        </mc:AlternateContent>
        <mc:AlternateContent xmlns:mc="http://schemas.openxmlformats.org/markup-compatibility/2006">
          <mc:Choice Requires="x14">
            <control shapeId="841739" r:id="rId14" name="Spell Check Button">
              <controlPr defaultSize="0" print="0" autoFill="0" autoPict="0" macro="[0]!Spell_Check_Topic">
                <anchor moveWithCells="1">
                  <from>
                    <xdr:col>5</xdr:col>
                    <xdr:colOff>22860</xdr:colOff>
                    <xdr:row>4</xdr:row>
                    <xdr:rowOff>22860</xdr:rowOff>
                  </from>
                  <to>
                    <xdr:col>9</xdr:col>
                    <xdr:colOff>0</xdr:colOff>
                    <xdr:row>4</xdr:row>
                    <xdr:rowOff>182880</xdr:rowOff>
                  </to>
                </anchor>
              </controlPr>
            </control>
          </mc:Choice>
        </mc:AlternateContent>
        <mc:AlternateContent xmlns:mc="http://schemas.openxmlformats.org/markup-compatibility/2006">
          <mc:Choice Requires="x14">
            <control shapeId="841740" r:id="rId15" name="Button 12">
              <controlPr defaultSize="0" print="0" autoFill="0" autoPict="0" macro="[0]!Audit_Sum_Insert_Row">
                <anchor moveWithCells="1">
                  <from>
                    <xdr:col>9</xdr:col>
                    <xdr:colOff>2476500</xdr:colOff>
                    <xdr:row>7</xdr:row>
                    <xdr:rowOff>22860</xdr:rowOff>
                  </from>
                  <to>
                    <xdr:col>9</xdr:col>
                    <xdr:colOff>3390900</xdr:colOff>
                    <xdr:row>7</xdr:row>
                    <xdr:rowOff>182880</xdr:rowOff>
                  </to>
                </anchor>
              </controlPr>
            </control>
          </mc:Choice>
        </mc:AlternateContent>
        <mc:AlternateContent xmlns:mc="http://schemas.openxmlformats.org/markup-compatibility/2006">
          <mc:Choice Requires="x14">
            <control shapeId="841741" r:id="rId16" name="Button 13">
              <controlPr defaultSize="0" print="0" autoFill="0" autoPict="0" macro="[0]!Audit_Sum_Delete_Row">
                <anchor moveWithCells="1">
                  <from>
                    <xdr:col>9</xdr:col>
                    <xdr:colOff>3429000</xdr:colOff>
                    <xdr:row>7</xdr:row>
                    <xdr:rowOff>22860</xdr:rowOff>
                  </from>
                  <to>
                    <xdr:col>9</xdr:col>
                    <xdr:colOff>4251960</xdr:colOff>
                    <xdr:row>7</xdr:row>
                    <xdr:rowOff>182880</xdr:rowOff>
                  </to>
                </anchor>
              </controlPr>
            </control>
          </mc:Choice>
        </mc:AlternateContent>
        <mc:AlternateContent xmlns:mc="http://schemas.openxmlformats.org/markup-compatibility/2006">
          <mc:Choice Requires="x14">
            <control shapeId="841742" r:id="rId17" name="AddRow_Button">
              <controlPr defaultSize="0" print="0" autoFill="0" autoPict="0" macro="[0]!Intro_Insert_Row">
                <anchor moveWithCells="1">
                  <from>
                    <xdr:col>9</xdr:col>
                    <xdr:colOff>2476500</xdr:colOff>
                    <xdr:row>4</xdr:row>
                    <xdr:rowOff>22860</xdr:rowOff>
                  </from>
                  <to>
                    <xdr:col>9</xdr:col>
                    <xdr:colOff>3390900</xdr:colOff>
                    <xdr:row>4</xdr:row>
                    <xdr:rowOff>182880</xdr:rowOff>
                  </to>
                </anchor>
              </controlPr>
            </control>
          </mc:Choice>
        </mc:AlternateContent>
        <mc:AlternateContent xmlns:mc="http://schemas.openxmlformats.org/markup-compatibility/2006">
          <mc:Choice Requires="x14">
            <control shapeId="841743" r:id="rId18" name="DeleteRow_Button">
              <controlPr defaultSize="0" print="0" autoFill="0" autoPict="0" macro="[0]!Intro_Delete_Row">
                <anchor moveWithCells="1">
                  <from>
                    <xdr:col>9</xdr:col>
                    <xdr:colOff>3429000</xdr:colOff>
                    <xdr:row>4</xdr:row>
                    <xdr:rowOff>22860</xdr:rowOff>
                  </from>
                  <to>
                    <xdr:col>9</xdr:col>
                    <xdr:colOff>4251960</xdr:colOff>
                    <xdr:row>4</xdr:row>
                    <xdr:rowOff>182880</xdr:rowOff>
                  </to>
                </anchor>
              </controlPr>
            </control>
          </mc:Choice>
        </mc:AlternateContent>
        <mc:AlternateContent xmlns:mc="http://schemas.openxmlformats.org/markup-compatibility/2006">
          <mc:Choice Requires="x14">
            <control shapeId="841744" r:id="rId19" name="Edit_Button">
              <controlPr defaultSize="0" print="0" autoFill="0" autoPict="0" macro="[0]!Edit_Name">
                <anchor moveWithCells="1">
                  <from>
                    <xdr:col>7</xdr:col>
                    <xdr:colOff>137160</xdr:colOff>
                    <xdr:row>2</xdr:row>
                    <xdr:rowOff>182880</xdr:rowOff>
                  </from>
                  <to>
                    <xdr:col>8</xdr:col>
                    <xdr:colOff>259080</xdr:colOff>
                    <xdr:row>3</xdr:row>
                    <xdr:rowOff>76200</xdr:rowOff>
                  </to>
                </anchor>
              </controlPr>
            </control>
          </mc:Choice>
        </mc:AlternateContent>
        <mc:AlternateContent xmlns:mc="http://schemas.openxmlformats.org/markup-compatibility/2006">
          <mc:Choice Requires="x14">
            <control shapeId="841745" r:id="rId20" name="Hide Button">
              <controlPr defaultSize="0" print="0" autoFill="0" autoPict="0" macro="[0]!Hide_POA_Module.Hide_POA">
                <anchor moveWithCells="1">
                  <from>
                    <xdr:col>4</xdr:col>
                    <xdr:colOff>2118360</xdr:colOff>
                    <xdr:row>15</xdr:row>
                    <xdr:rowOff>22860</xdr:rowOff>
                  </from>
                  <to>
                    <xdr:col>4</xdr:col>
                    <xdr:colOff>3489960</xdr:colOff>
                    <xdr:row>15</xdr:row>
                    <xdr:rowOff>182880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8"/>
    <pageSetUpPr fitToPage="1"/>
  </sheetPr>
  <dimension ref="A1:AJ10429"/>
  <sheetViews>
    <sheetView workbookViewId="0">
      <pane ySplit="2" topLeftCell="A3" activePane="bottomLeft" state="frozen"/>
      <selection pane="bottomLeft"/>
    </sheetView>
  </sheetViews>
  <sheetFormatPr defaultRowHeight="13.2" x14ac:dyDescent="0.25"/>
  <cols>
    <col min="1" max="1" width="40.44140625" customWidth="1"/>
    <col min="2" max="2" width="65.6640625" customWidth="1"/>
    <col min="3" max="3" width="5.6640625" customWidth="1"/>
    <col min="4" max="5" width="23.6640625" customWidth="1"/>
    <col min="6" max="6" width="41.33203125" customWidth="1"/>
    <col min="13" max="13" width="10.33203125" bestFit="1" customWidth="1"/>
    <col min="14" max="14" width="10.5546875" bestFit="1" customWidth="1"/>
    <col min="15" max="16" width="10.33203125" bestFit="1" customWidth="1"/>
    <col min="27" max="27" width="8.6640625" style="32" customWidth="1"/>
    <col min="28" max="28" width="8.6640625" style="477" customWidth="1"/>
    <col min="29" max="34" width="8.6640625" customWidth="1"/>
    <col min="35" max="35" width="12.6640625" customWidth="1"/>
    <col min="36" max="36" width="8.6640625" style="303"/>
  </cols>
  <sheetData>
    <row r="1" spans="1:36" ht="17.25" customHeight="1" x14ac:dyDescent="0.25">
      <c r="J1" s="203"/>
      <c r="K1" s="203"/>
      <c r="L1" s="203"/>
      <c r="AC1" s="90">
        <v>1</v>
      </c>
      <c r="AD1" s="90">
        <v>2</v>
      </c>
      <c r="AE1" s="90">
        <v>3</v>
      </c>
      <c r="AF1" s="90">
        <v>4</v>
      </c>
      <c r="AG1" s="90">
        <v>5</v>
      </c>
      <c r="AH1" s="90">
        <v>6</v>
      </c>
    </row>
    <row r="2" spans="1:36" x14ac:dyDescent="0.25">
      <c r="A2" s="145" t="s">
        <v>538</v>
      </c>
      <c r="B2" s="145" t="s">
        <v>942</v>
      </c>
      <c r="C2" s="145" t="s">
        <v>943</v>
      </c>
      <c r="D2" s="145" t="s">
        <v>538</v>
      </c>
      <c r="E2" s="145" t="s">
        <v>944</v>
      </c>
      <c r="F2" s="145" t="s">
        <v>945</v>
      </c>
      <c r="J2" s="203"/>
      <c r="K2" s="203"/>
      <c r="L2" s="203"/>
      <c r="M2" s="207">
        <v>38429</v>
      </c>
      <c r="N2" s="207">
        <v>39578</v>
      </c>
      <c r="O2" s="207">
        <v>40399</v>
      </c>
      <c r="P2" s="207">
        <v>40949</v>
      </c>
      <c r="AC2" s="90" t="s">
        <v>946</v>
      </c>
      <c r="AD2" s="90" t="s">
        <v>947</v>
      </c>
      <c r="AE2" s="90" t="s">
        <v>948</v>
      </c>
      <c r="AF2" s="90" t="s">
        <v>949</v>
      </c>
      <c r="AG2" s="90" t="s">
        <v>950</v>
      </c>
      <c r="AH2" s="90" t="s">
        <v>951</v>
      </c>
    </row>
    <row r="3" spans="1:36" x14ac:dyDescent="0.25">
      <c r="A3" t="s">
        <v>952</v>
      </c>
      <c r="B3" s="146" t="s">
        <v>953</v>
      </c>
      <c r="C3" t="s">
        <v>954</v>
      </c>
      <c r="D3" t="s">
        <v>952</v>
      </c>
      <c r="E3" t="s">
        <v>955</v>
      </c>
      <c r="F3" t="s">
        <v>956</v>
      </c>
      <c r="J3" t="s">
        <v>957</v>
      </c>
      <c r="K3" s="517" t="s">
        <v>958</v>
      </c>
      <c r="L3" s="205">
        <v>1</v>
      </c>
      <c r="M3" s="202">
        <v>1</v>
      </c>
      <c r="N3" s="202">
        <v>1</v>
      </c>
      <c r="O3" s="202">
        <v>1</v>
      </c>
      <c r="P3" s="202">
        <v>1</v>
      </c>
      <c r="AA3" s="314" t="s">
        <v>959</v>
      </c>
      <c r="AB3" s="478"/>
      <c r="AC3" s="476">
        <v>0</v>
      </c>
      <c r="AD3" s="476">
        <v>0</v>
      </c>
      <c r="AE3" s="476">
        <v>0</v>
      </c>
      <c r="AF3" s="476">
        <v>0</v>
      </c>
      <c r="AG3" s="476">
        <v>0</v>
      </c>
      <c r="AH3" s="476">
        <v>0</v>
      </c>
      <c r="AI3" s="315" t="s">
        <v>960</v>
      </c>
      <c r="AJ3" s="303" t="s">
        <v>961</v>
      </c>
    </row>
    <row r="4" spans="1:36" x14ac:dyDescent="0.25">
      <c r="A4" s="146" t="s">
        <v>962</v>
      </c>
      <c r="B4" s="146" t="s">
        <v>963</v>
      </c>
      <c r="C4" t="s">
        <v>954</v>
      </c>
      <c r="D4" t="s">
        <v>962</v>
      </c>
      <c r="E4" t="s">
        <v>955</v>
      </c>
      <c r="F4" t="s">
        <v>964</v>
      </c>
      <c r="J4" t="s">
        <v>965</v>
      </c>
      <c r="K4" s="517" t="s">
        <v>958</v>
      </c>
      <c r="L4" s="205">
        <v>1</v>
      </c>
      <c r="M4" s="202">
        <v>1</v>
      </c>
      <c r="N4" s="202">
        <v>1</v>
      </c>
      <c r="O4" s="202">
        <v>1</v>
      </c>
      <c r="P4" s="202">
        <v>1</v>
      </c>
      <c r="AA4"/>
      <c r="AB4"/>
      <c r="AJ4"/>
    </row>
    <row r="5" spans="1:36" x14ac:dyDescent="0.25">
      <c r="A5" s="146" t="s">
        <v>966</v>
      </c>
      <c r="B5" s="146" t="s">
        <v>967</v>
      </c>
      <c r="C5" t="s">
        <v>954</v>
      </c>
      <c r="D5" t="s">
        <v>966</v>
      </c>
      <c r="E5" t="s">
        <v>955</v>
      </c>
      <c r="F5" t="s">
        <v>968</v>
      </c>
      <c r="J5" t="s">
        <v>969</v>
      </c>
      <c r="K5" s="517" t="s">
        <v>958</v>
      </c>
      <c r="L5" s="205">
        <v>2</v>
      </c>
      <c r="M5" s="202">
        <v>2</v>
      </c>
      <c r="N5" s="202">
        <v>2</v>
      </c>
      <c r="O5" s="202">
        <v>2</v>
      </c>
      <c r="P5" s="202">
        <v>2</v>
      </c>
      <c r="AA5"/>
      <c r="AB5"/>
      <c r="AJ5"/>
    </row>
    <row r="6" spans="1:36" x14ac:dyDescent="0.25">
      <c r="A6" s="146" t="s">
        <v>970</v>
      </c>
      <c r="B6" s="146" t="s">
        <v>971</v>
      </c>
      <c r="C6" t="s">
        <v>954</v>
      </c>
      <c r="D6" t="s">
        <v>970</v>
      </c>
      <c r="E6" t="s">
        <v>955</v>
      </c>
      <c r="F6" t="s">
        <v>972</v>
      </c>
      <c r="J6" t="s">
        <v>973</v>
      </c>
      <c r="K6" s="517" t="s">
        <v>958</v>
      </c>
      <c r="L6" s="205" t="s">
        <v>974</v>
      </c>
      <c r="M6" s="202" t="s">
        <v>975</v>
      </c>
      <c r="N6" s="202">
        <v>5</v>
      </c>
      <c r="O6" s="202" t="s">
        <v>976</v>
      </c>
      <c r="P6" s="202" t="s">
        <v>976</v>
      </c>
      <c r="AA6"/>
      <c r="AB6"/>
      <c r="AJ6"/>
    </row>
    <row r="7" spans="1:36" x14ac:dyDescent="0.25">
      <c r="A7" s="146" t="s">
        <v>977</v>
      </c>
      <c r="B7" s="146" t="s">
        <v>978</v>
      </c>
      <c r="C7" t="s">
        <v>954</v>
      </c>
      <c r="D7" t="s">
        <v>977</v>
      </c>
      <c r="E7" t="s">
        <v>979</v>
      </c>
      <c r="F7" t="s">
        <v>980</v>
      </c>
      <c r="J7" t="s">
        <v>981</v>
      </c>
      <c r="K7" s="517" t="s">
        <v>958</v>
      </c>
      <c r="L7" s="205" t="s">
        <v>982</v>
      </c>
      <c r="M7" s="202" t="s">
        <v>983</v>
      </c>
      <c r="N7" s="202">
        <v>3</v>
      </c>
      <c r="O7" s="202">
        <v>5</v>
      </c>
      <c r="P7" s="202">
        <v>5</v>
      </c>
      <c r="AA7"/>
      <c r="AB7"/>
      <c r="AJ7"/>
    </row>
    <row r="8" spans="1:36" x14ac:dyDescent="0.25">
      <c r="A8" s="146" t="s">
        <v>984</v>
      </c>
      <c r="B8" s="146" t="s">
        <v>985</v>
      </c>
      <c r="C8" t="s">
        <v>954</v>
      </c>
      <c r="D8" t="s">
        <v>984</v>
      </c>
      <c r="E8" t="s">
        <v>979</v>
      </c>
      <c r="F8" t="s">
        <v>986</v>
      </c>
      <c r="J8" t="s">
        <v>987</v>
      </c>
      <c r="K8" s="517" t="s">
        <v>958</v>
      </c>
      <c r="L8" s="205" t="s">
        <v>988</v>
      </c>
      <c r="M8" s="202" t="s">
        <v>989</v>
      </c>
      <c r="N8" s="202" t="s">
        <v>983</v>
      </c>
      <c r="O8" s="202">
        <v>3</v>
      </c>
      <c r="P8" s="202">
        <v>3</v>
      </c>
      <c r="AA8"/>
      <c r="AB8"/>
      <c r="AJ8"/>
    </row>
    <row r="9" spans="1:36" x14ac:dyDescent="0.25">
      <c r="A9" s="146" t="s">
        <v>990</v>
      </c>
      <c r="B9" s="146" t="s">
        <v>991</v>
      </c>
      <c r="C9" t="s">
        <v>944</v>
      </c>
      <c r="D9" t="s">
        <v>644</v>
      </c>
      <c r="E9" t="s">
        <v>992</v>
      </c>
      <c r="F9" t="s">
        <v>993</v>
      </c>
      <c r="J9" t="s">
        <v>994</v>
      </c>
      <c r="K9" s="517" t="s">
        <v>958</v>
      </c>
      <c r="L9" s="205" t="s">
        <v>995</v>
      </c>
      <c r="M9" s="202">
        <v>7</v>
      </c>
      <c r="N9" s="202" t="s">
        <v>989</v>
      </c>
      <c r="O9" s="202" t="s">
        <v>983</v>
      </c>
      <c r="P9" s="202" t="s">
        <v>983</v>
      </c>
      <c r="AA9"/>
      <c r="AB9"/>
      <c r="AJ9"/>
    </row>
    <row r="10" spans="1:36" x14ac:dyDescent="0.25">
      <c r="A10" s="146" t="s">
        <v>996</v>
      </c>
      <c r="B10" s="146" t="s">
        <v>997</v>
      </c>
      <c r="C10" t="s">
        <v>944</v>
      </c>
      <c r="D10" t="s">
        <v>644</v>
      </c>
      <c r="E10" t="s">
        <v>998</v>
      </c>
      <c r="F10" t="s">
        <v>993</v>
      </c>
      <c r="J10" t="s">
        <v>999</v>
      </c>
      <c r="K10" s="517" t="s">
        <v>958</v>
      </c>
      <c r="L10" s="205" t="s">
        <v>1000</v>
      </c>
      <c r="M10" s="202">
        <v>6</v>
      </c>
      <c r="N10" s="202">
        <v>7</v>
      </c>
      <c r="O10" s="202" t="s">
        <v>1001</v>
      </c>
      <c r="P10" s="202" t="s">
        <v>1001</v>
      </c>
      <c r="AA10"/>
      <c r="AB10"/>
      <c r="AJ10"/>
    </row>
    <row r="11" spans="1:36" x14ac:dyDescent="0.25">
      <c r="A11" s="146" t="s">
        <v>1002</v>
      </c>
      <c r="B11" s="146" t="s">
        <v>1003</v>
      </c>
      <c r="C11" t="s">
        <v>944</v>
      </c>
      <c r="D11" t="s">
        <v>644</v>
      </c>
      <c r="E11" t="s">
        <v>1004</v>
      </c>
      <c r="F11" t="s">
        <v>993</v>
      </c>
      <c r="J11" t="s">
        <v>1005</v>
      </c>
      <c r="K11" s="517" t="s">
        <v>958</v>
      </c>
      <c r="L11" s="205" t="s">
        <v>1006</v>
      </c>
      <c r="M11" s="202"/>
      <c r="N11" s="202">
        <v>6</v>
      </c>
      <c r="O11" s="202" t="s">
        <v>989</v>
      </c>
      <c r="P11" s="202" t="s">
        <v>989</v>
      </c>
      <c r="AA11"/>
      <c r="AB11"/>
      <c r="AJ11"/>
    </row>
    <row r="12" spans="1:36" x14ac:dyDescent="0.25">
      <c r="A12" s="146" t="s">
        <v>1007</v>
      </c>
      <c r="B12" s="146" t="s">
        <v>1008</v>
      </c>
      <c r="C12" t="s">
        <v>944</v>
      </c>
      <c r="D12" t="s">
        <v>1009</v>
      </c>
      <c r="E12" t="s">
        <v>992</v>
      </c>
      <c r="F12" t="s">
        <v>1010</v>
      </c>
      <c r="J12" t="s">
        <v>1011</v>
      </c>
      <c r="K12" s="517" t="s">
        <v>958</v>
      </c>
      <c r="L12" s="205">
        <v>7</v>
      </c>
      <c r="M12" s="202"/>
      <c r="N12" s="202"/>
      <c r="O12" s="202">
        <v>7</v>
      </c>
      <c r="P12" s="202">
        <v>7</v>
      </c>
      <c r="AA12"/>
      <c r="AB12"/>
      <c r="AJ12"/>
    </row>
    <row r="13" spans="1:36" x14ac:dyDescent="0.25">
      <c r="A13" s="146" t="s">
        <v>1012</v>
      </c>
      <c r="B13" s="146" t="s">
        <v>1013</v>
      </c>
      <c r="C13" t="s">
        <v>944</v>
      </c>
      <c r="D13" t="s">
        <v>1009</v>
      </c>
      <c r="E13" t="s">
        <v>998</v>
      </c>
      <c r="F13" t="s">
        <v>1010</v>
      </c>
      <c r="J13" t="s">
        <v>1014</v>
      </c>
      <c r="K13" s="517" t="s">
        <v>958</v>
      </c>
      <c r="L13" s="205">
        <v>6</v>
      </c>
      <c r="M13" s="202"/>
      <c r="N13" s="202"/>
      <c r="O13" s="202">
        <v>6</v>
      </c>
      <c r="P13" s="202">
        <v>6</v>
      </c>
      <c r="AA13"/>
      <c r="AB13"/>
      <c r="AJ13"/>
    </row>
    <row r="14" spans="1:36" x14ac:dyDescent="0.25">
      <c r="A14" s="146" t="s">
        <v>1015</v>
      </c>
      <c r="B14" s="146" t="s">
        <v>1016</v>
      </c>
      <c r="C14" t="s">
        <v>944</v>
      </c>
      <c r="D14" t="s">
        <v>1009</v>
      </c>
      <c r="E14" t="s">
        <v>1004</v>
      </c>
      <c r="F14" t="s">
        <v>1010</v>
      </c>
      <c r="J14" t="s">
        <v>1017</v>
      </c>
      <c r="K14" s="517" t="s">
        <v>958</v>
      </c>
      <c r="L14" s="205" t="s">
        <v>1018</v>
      </c>
      <c r="M14" s="202" t="s">
        <v>1018</v>
      </c>
      <c r="N14" s="202" t="s">
        <v>1018</v>
      </c>
      <c r="O14" s="202" t="s">
        <v>1018</v>
      </c>
      <c r="P14" s="202" t="s">
        <v>1018</v>
      </c>
      <c r="AA14"/>
      <c r="AB14"/>
      <c r="AJ14"/>
    </row>
    <row r="15" spans="1:36" x14ac:dyDescent="0.25">
      <c r="A15" s="146" t="s">
        <v>1019</v>
      </c>
      <c r="B15" s="146" t="s">
        <v>1020</v>
      </c>
      <c r="C15" t="s">
        <v>944</v>
      </c>
      <c r="D15" t="s">
        <v>1021</v>
      </c>
      <c r="E15" t="s">
        <v>992</v>
      </c>
      <c r="F15" t="s">
        <v>1022</v>
      </c>
      <c r="J15" t="s">
        <v>1023</v>
      </c>
      <c r="K15" s="517" t="s">
        <v>958</v>
      </c>
      <c r="L15" s="205" t="s">
        <v>1024</v>
      </c>
      <c r="M15" s="202">
        <v>16</v>
      </c>
      <c r="N15" s="202" t="s">
        <v>1018</v>
      </c>
      <c r="O15" s="202" t="s">
        <v>1018</v>
      </c>
      <c r="P15" s="202" t="s">
        <v>1018</v>
      </c>
      <c r="AA15"/>
      <c r="AB15"/>
      <c r="AJ15"/>
    </row>
    <row r="16" spans="1:36" x14ac:dyDescent="0.25">
      <c r="A16" s="146" t="s">
        <v>1025</v>
      </c>
      <c r="B16" s="146" t="s">
        <v>1026</v>
      </c>
      <c r="C16" t="s">
        <v>944</v>
      </c>
      <c r="D16" t="s">
        <v>1021</v>
      </c>
      <c r="E16" t="s">
        <v>998</v>
      </c>
      <c r="F16" t="s">
        <v>1022</v>
      </c>
      <c r="J16" t="s">
        <v>1027</v>
      </c>
      <c r="K16" s="517" t="s">
        <v>958</v>
      </c>
      <c r="L16" s="205">
        <v>16</v>
      </c>
      <c r="M16" s="202"/>
      <c r="N16" s="202">
        <v>16</v>
      </c>
      <c r="O16" s="202">
        <v>16</v>
      </c>
      <c r="P16" s="202">
        <v>16</v>
      </c>
      <c r="AA16"/>
      <c r="AB16"/>
      <c r="AJ16"/>
    </row>
    <row r="17" spans="1:36" x14ac:dyDescent="0.25">
      <c r="A17" s="146" t="s">
        <v>1028</v>
      </c>
      <c r="B17" s="146" t="s">
        <v>1029</v>
      </c>
      <c r="C17" t="s">
        <v>944</v>
      </c>
      <c r="D17" t="s">
        <v>1021</v>
      </c>
      <c r="E17" t="s">
        <v>1004</v>
      </c>
      <c r="F17" t="s">
        <v>1022</v>
      </c>
      <c r="J17" t="s">
        <v>1030</v>
      </c>
      <c r="K17" s="517" t="s">
        <v>958</v>
      </c>
      <c r="L17" s="205" t="s">
        <v>1031</v>
      </c>
      <c r="M17" s="202"/>
      <c r="N17" s="202" t="s">
        <v>1031</v>
      </c>
      <c r="O17" s="202" t="s">
        <v>1031</v>
      </c>
      <c r="P17" s="202" t="s">
        <v>1031</v>
      </c>
      <c r="AA17"/>
      <c r="AB17"/>
      <c r="AJ17"/>
    </row>
    <row r="18" spans="1:36" x14ac:dyDescent="0.25">
      <c r="A18" s="146" t="s">
        <v>1032</v>
      </c>
      <c r="B18" s="146" t="s">
        <v>1033</v>
      </c>
      <c r="C18" t="s">
        <v>954</v>
      </c>
      <c r="D18" t="s">
        <v>1032</v>
      </c>
      <c r="E18" t="s">
        <v>1034</v>
      </c>
      <c r="F18" t="s">
        <v>1035</v>
      </c>
      <c r="J18" t="s">
        <v>1036</v>
      </c>
      <c r="K18" s="517" t="s">
        <v>958</v>
      </c>
      <c r="L18" s="205">
        <v>10</v>
      </c>
      <c r="M18" s="202">
        <v>10</v>
      </c>
      <c r="N18" s="202">
        <v>10</v>
      </c>
      <c r="O18" s="202">
        <v>10</v>
      </c>
      <c r="P18" s="202">
        <v>10</v>
      </c>
      <c r="AA18"/>
      <c r="AB18"/>
      <c r="AJ18"/>
    </row>
    <row r="19" spans="1:36" x14ac:dyDescent="0.25">
      <c r="A19" s="146" t="s">
        <v>1037</v>
      </c>
      <c r="B19" s="146" t="s">
        <v>1038</v>
      </c>
      <c r="C19" t="s">
        <v>954</v>
      </c>
      <c r="D19" t="s">
        <v>1037</v>
      </c>
      <c r="E19" t="s">
        <v>1034</v>
      </c>
      <c r="F19" t="s">
        <v>1039</v>
      </c>
      <c r="J19" t="s">
        <v>1040</v>
      </c>
      <c r="K19" s="517" t="s">
        <v>958</v>
      </c>
      <c r="L19" s="205">
        <v>10</v>
      </c>
      <c r="M19" s="202">
        <v>10</v>
      </c>
      <c r="N19" s="202">
        <v>10</v>
      </c>
      <c r="O19" s="202">
        <v>10</v>
      </c>
      <c r="P19" s="202">
        <v>10</v>
      </c>
      <c r="AA19"/>
      <c r="AB19"/>
      <c r="AJ19"/>
    </row>
    <row r="20" spans="1:36" x14ac:dyDescent="0.25">
      <c r="A20" s="146" t="s">
        <v>1041</v>
      </c>
      <c r="B20" s="146" t="s">
        <v>1042</v>
      </c>
      <c r="C20" t="s">
        <v>944</v>
      </c>
      <c r="D20" t="s">
        <v>1043</v>
      </c>
      <c r="E20" t="s">
        <v>992</v>
      </c>
      <c r="F20" t="s">
        <v>1044</v>
      </c>
      <c r="J20" t="s">
        <v>1045</v>
      </c>
      <c r="K20" s="517" t="s">
        <v>958</v>
      </c>
      <c r="L20" s="205">
        <v>10</v>
      </c>
      <c r="M20" s="202">
        <v>10</v>
      </c>
      <c r="N20" s="202">
        <v>10</v>
      </c>
      <c r="O20" s="202">
        <v>10</v>
      </c>
      <c r="P20" s="202">
        <v>10</v>
      </c>
      <c r="AA20"/>
      <c r="AB20"/>
      <c r="AJ20"/>
    </row>
    <row r="21" spans="1:36" x14ac:dyDescent="0.25">
      <c r="A21" s="146" t="s">
        <v>1046</v>
      </c>
      <c r="B21" s="146" t="s">
        <v>1047</v>
      </c>
      <c r="C21" t="s">
        <v>944</v>
      </c>
      <c r="D21" t="s">
        <v>1043</v>
      </c>
      <c r="E21" t="s">
        <v>998</v>
      </c>
      <c r="F21" t="s">
        <v>1044</v>
      </c>
      <c r="J21" t="s">
        <v>1048</v>
      </c>
      <c r="K21" s="517" t="s">
        <v>958</v>
      </c>
      <c r="L21" s="205">
        <v>10</v>
      </c>
      <c r="M21" s="202"/>
      <c r="N21" s="202">
        <v>10</v>
      </c>
      <c r="O21" s="202">
        <v>10</v>
      </c>
      <c r="P21" s="202">
        <v>10</v>
      </c>
      <c r="AA21"/>
      <c r="AB21"/>
      <c r="AJ21"/>
    </row>
    <row r="22" spans="1:36" x14ac:dyDescent="0.25">
      <c r="A22" t="s">
        <v>1049</v>
      </c>
      <c r="B22" s="146" t="s">
        <v>1050</v>
      </c>
      <c r="C22" t="s">
        <v>944</v>
      </c>
      <c r="D22" t="s">
        <v>1043</v>
      </c>
      <c r="E22" t="s">
        <v>1004</v>
      </c>
      <c r="F22" t="s">
        <v>1044</v>
      </c>
      <c r="J22" t="s">
        <v>1051</v>
      </c>
      <c r="K22" s="517" t="s">
        <v>958</v>
      </c>
      <c r="L22" s="205">
        <v>8</v>
      </c>
      <c r="M22" s="202">
        <v>8</v>
      </c>
      <c r="N22" s="202">
        <v>8</v>
      </c>
      <c r="O22" s="202">
        <v>8</v>
      </c>
      <c r="P22" s="202">
        <v>8</v>
      </c>
      <c r="AA22"/>
      <c r="AB22"/>
      <c r="AJ22"/>
    </row>
    <row r="23" spans="1:36" x14ac:dyDescent="0.25">
      <c r="A23" s="146" t="s">
        <v>1052</v>
      </c>
      <c r="B23" s="146" t="s">
        <v>1053</v>
      </c>
      <c r="C23" t="s">
        <v>944</v>
      </c>
      <c r="D23" t="s">
        <v>1054</v>
      </c>
      <c r="E23" t="s">
        <v>992</v>
      </c>
      <c r="F23" t="s">
        <v>1055</v>
      </c>
      <c r="J23" t="s">
        <v>1056</v>
      </c>
      <c r="K23" s="517" t="s">
        <v>958</v>
      </c>
      <c r="L23" s="205">
        <v>8</v>
      </c>
      <c r="M23" s="202">
        <v>8</v>
      </c>
      <c r="N23" s="202">
        <v>8</v>
      </c>
      <c r="O23" s="202">
        <v>8</v>
      </c>
      <c r="P23" s="202">
        <v>8</v>
      </c>
      <c r="AA23"/>
      <c r="AB23"/>
      <c r="AJ23"/>
    </row>
    <row r="24" spans="1:36" x14ac:dyDescent="0.25">
      <c r="A24" s="146" t="s">
        <v>1057</v>
      </c>
      <c r="B24" s="146" t="s">
        <v>1058</v>
      </c>
      <c r="C24" t="s">
        <v>944</v>
      </c>
      <c r="D24" t="s">
        <v>1054</v>
      </c>
      <c r="E24" t="s">
        <v>998</v>
      </c>
      <c r="F24" t="s">
        <v>1055</v>
      </c>
      <c r="J24" t="s">
        <v>1059</v>
      </c>
      <c r="K24" s="517" t="s">
        <v>958</v>
      </c>
      <c r="L24" s="205" t="s">
        <v>1060</v>
      </c>
      <c r="M24" s="202" t="s">
        <v>1060</v>
      </c>
      <c r="N24" s="202" t="s">
        <v>1060</v>
      </c>
      <c r="O24" s="202" t="s">
        <v>1060</v>
      </c>
      <c r="P24" s="202" t="s">
        <v>1060</v>
      </c>
      <c r="AA24"/>
      <c r="AB24"/>
      <c r="AJ24"/>
    </row>
    <row r="25" spans="1:36" x14ac:dyDescent="0.25">
      <c r="A25" t="s">
        <v>1061</v>
      </c>
      <c r="B25" s="146" t="s">
        <v>1062</v>
      </c>
      <c r="C25" t="s">
        <v>944</v>
      </c>
      <c r="D25" t="s">
        <v>1054</v>
      </c>
      <c r="E25" t="s">
        <v>1004</v>
      </c>
      <c r="F25" t="s">
        <v>1055</v>
      </c>
      <c r="J25" t="s">
        <v>1063</v>
      </c>
      <c r="K25" s="517" t="s">
        <v>958</v>
      </c>
      <c r="L25" s="205" t="s">
        <v>1064</v>
      </c>
      <c r="M25" s="202" t="s">
        <v>1064</v>
      </c>
      <c r="N25" s="202" t="s">
        <v>1064</v>
      </c>
      <c r="O25" s="202" t="s">
        <v>1064</v>
      </c>
      <c r="P25" s="202" t="s">
        <v>1064</v>
      </c>
      <c r="AA25"/>
      <c r="AB25"/>
      <c r="AJ25"/>
    </row>
    <row r="26" spans="1:36" x14ac:dyDescent="0.25">
      <c r="A26" s="146" t="s">
        <v>1065</v>
      </c>
      <c r="B26" s="146" t="s">
        <v>1066</v>
      </c>
      <c r="C26" t="s">
        <v>954</v>
      </c>
      <c r="D26" t="s">
        <v>1065</v>
      </c>
      <c r="E26" t="s">
        <v>979</v>
      </c>
      <c r="F26" t="s">
        <v>1067</v>
      </c>
      <c r="J26" t="s">
        <v>1068</v>
      </c>
      <c r="K26" s="517" t="s">
        <v>958</v>
      </c>
      <c r="L26" s="206">
        <v>0.42499999999999999</v>
      </c>
      <c r="M26" s="202">
        <v>10</v>
      </c>
      <c r="N26" s="202">
        <v>12</v>
      </c>
      <c r="O26" s="202">
        <v>12</v>
      </c>
      <c r="P26" s="202">
        <v>12</v>
      </c>
      <c r="AA26"/>
      <c r="AB26"/>
      <c r="AJ26"/>
    </row>
    <row r="27" spans="1:36" x14ac:dyDescent="0.25">
      <c r="A27" t="s">
        <v>1069</v>
      </c>
      <c r="B27" s="146" t="s">
        <v>1070</v>
      </c>
      <c r="C27" t="s">
        <v>954</v>
      </c>
      <c r="D27" t="s">
        <v>1069</v>
      </c>
      <c r="E27" t="s">
        <v>979</v>
      </c>
      <c r="F27" t="s">
        <v>1071</v>
      </c>
      <c r="J27" t="s">
        <v>1072</v>
      </c>
      <c r="K27" s="517" t="s">
        <v>958</v>
      </c>
      <c r="L27" s="205" t="s">
        <v>1073</v>
      </c>
      <c r="M27" s="202" t="s">
        <v>1074</v>
      </c>
      <c r="N27" s="202">
        <v>12</v>
      </c>
      <c r="O27" s="202">
        <v>12</v>
      </c>
      <c r="P27" s="202">
        <v>12</v>
      </c>
      <c r="AA27"/>
      <c r="AB27"/>
      <c r="AJ27"/>
    </row>
    <row r="28" spans="1:36" x14ac:dyDescent="0.25">
      <c r="A28" s="146" t="s">
        <v>1075</v>
      </c>
      <c r="B28" s="146" t="s">
        <v>1076</v>
      </c>
      <c r="C28" t="s">
        <v>954</v>
      </c>
      <c r="D28" t="s">
        <v>1075</v>
      </c>
      <c r="E28" t="s">
        <v>979</v>
      </c>
      <c r="F28" t="s">
        <v>1077</v>
      </c>
      <c r="J28" t="s">
        <v>1078</v>
      </c>
      <c r="K28" s="517" t="s">
        <v>958</v>
      </c>
      <c r="L28" s="205">
        <v>12</v>
      </c>
      <c r="M28" s="202"/>
      <c r="N28" s="202">
        <v>12</v>
      </c>
      <c r="O28" s="202">
        <v>12</v>
      </c>
      <c r="P28" s="202">
        <v>12</v>
      </c>
      <c r="AA28"/>
      <c r="AB28"/>
      <c r="AJ28"/>
    </row>
    <row r="29" spans="1:36" x14ac:dyDescent="0.25">
      <c r="A29" t="s">
        <v>1079</v>
      </c>
      <c r="B29" s="146" t="s">
        <v>1080</v>
      </c>
      <c r="C29" t="s">
        <v>954</v>
      </c>
      <c r="D29" t="s">
        <v>1079</v>
      </c>
      <c r="E29" t="s">
        <v>979</v>
      </c>
      <c r="F29" t="s">
        <v>1081</v>
      </c>
      <c r="J29" t="s">
        <v>1082</v>
      </c>
      <c r="K29" s="517" t="s">
        <v>958</v>
      </c>
      <c r="L29" s="205">
        <v>10</v>
      </c>
      <c r="M29" s="202">
        <v>10</v>
      </c>
      <c r="N29" s="202">
        <v>10</v>
      </c>
      <c r="O29" s="202">
        <v>10</v>
      </c>
      <c r="P29" s="202">
        <v>10</v>
      </c>
      <c r="AA29"/>
      <c r="AB29"/>
      <c r="AJ29"/>
    </row>
    <row r="30" spans="1:36" x14ac:dyDescent="0.25">
      <c r="A30" s="146" t="s">
        <v>1083</v>
      </c>
      <c r="B30" s="146" t="s">
        <v>1084</v>
      </c>
      <c r="C30" t="s">
        <v>954</v>
      </c>
      <c r="D30" t="s">
        <v>1083</v>
      </c>
      <c r="E30" t="s">
        <v>979</v>
      </c>
      <c r="F30" t="s">
        <v>1085</v>
      </c>
      <c r="J30" t="s">
        <v>1086</v>
      </c>
      <c r="K30" s="517" t="s">
        <v>958</v>
      </c>
      <c r="L30" s="205" t="s">
        <v>1087</v>
      </c>
      <c r="M30" s="202" t="s">
        <v>1088</v>
      </c>
      <c r="N30" s="202" t="s">
        <v>1074</v>
      </c>
      <c r="O30" s="202" t="s">
        <v>1074</v>
      </c>
      <c r="P30" s="202" t="s">
        <v>1074</v>
      </c>
      <c r="AA30"/>
      <c r="AB30"/>
      <c r="AJ30"/>
    </row>
    <row r="31" spans="1:36" x14ac:dyDescent="0.25">
      <c r="A31" s="146" t="s">
        <v>1089</v>
      </c>
      <c r="B31" s="146" t="s">
        <v>1090</v>
      </c>
      <c r="C31" t="s">
        <v>954</v>
      </c>
      <c r="D31" t="s">
        <v>1089</v>
      </c>
      <c r="E31" t="s">
        <v>979</v>
      </c>
      <c r="F31" t="s">
        <v>1091</v>
      </c>
      <c r="J31" t="s">
        <v>1092</v>
      </c>
      <c r="K31" s="517" t="s">
        <v>958</v>
      </c>
      <c r="L31" s="205" t="s">
        <v>1093</v>
      </c>
      <c r="M31" s="202" t="s">
        <v>1094</v>
      </c>
      <c r="N31" s="202" t="s">
        <v>1095</v>
      </c>
      <c r="O31" s="202" t="s">
        <v>1095</v>
      </c>
      <c r="P31" s="202" t="s">
        <v>1095</v>
      </c>
      <c r="AA31"/>
      <c r="AB31"/>
      <c r="AJ31"/>
    </row>
    <row r="32" spans="1:36" x14ac:dyDescent="0.25">
      <c r="A32" t="s">
        <v>1096</v>
      </c>
      <c r="B32" s="146" t="s">
        <v>1097</v>
      </c>
      <c r="C32" t="s">
        <v>954</v>
      </c>
      <c r="D32" t="s">
        <v>1096</v>
      </c>
      <c r="E32" t="s">
        <v>979</v>
      </c>
      <c r="F32" t="s">
        <v>1098</v>
      </c>
      <c r="J32" t="s">
        <v>1099</v>
      </c>
      <c r="K32" s="517" t="s">
        <v>958</v>
      </c>
      <c r="L32" s="205" t="s">
        <v>1100</v>
      </c>
      <c r="M32" s="202" t="s">
        <v>1100</v>
      </c>
      <c r="N32" s="202"/>
      <c r="O32" s="202"/>
      <c r="P32" s="202"/>
      <c r="AA32"/>
      <c r="AB32"/>
      <c r="AJ32"/>
    </row>
    <row r="33" spans="1:36" x14ac:dyDescent="0.25">
      <c r="A33" s="146" t="s">
        <v>1101</v>
      </c>
      <c r="B33" s="146" t="s">
        <v>1102</v>
      </c>
      <c r="C33" t="s">
        <v>954</v>
      </c>
      <c r="D33" t="s">
        <v>1101</v>
      </c>
      <c r="E33" t="s">
        <v>979</v>
      </c>
      <c r="F33" t="s">
        <v>1103</v>
      </c>
      <c r="J33" t="s">
        <v>1104</v>
      </c>
      <c r="K33" s="517" t="s">
        <v>958</v>
      </c>
      <c r="L33" s="205" t="s">
        <v>1105</v>
      </c>
      <c r="M33" s="202" t="s">
        <v>1105</v>
      </c>
      <c r="N33" s="202"/>
      <c r="O33" s="202"/>
      <c r="P33" s="202"/>
      <c r="AA33"/>
      <c r="AB33"/>
      <c r="AJ33"/>
    </row>
    <row r="34" spans="1:36" x14ac:dyDescent="0.25">
      <c r="A34" s="146" t="s">
        <v>1106</v>
      </c>
      <c r="B34" s="146" t="s">
        <v>1107</v>
      </c>
      <c r="C34" t="s">
        <v>954</v>
      </c>
      <c r="D34" t="s">
        <v>1106</v>
      </c>
      <c r="E34" t="s">
        <v>979</v>
      </c>
      <c r="F34" t="s">
        <v>1108</v>
      </c>
      <c r="J34" t="s">
        <v>1109</v>
      </c>
      <c r="K34" s="517" t="s">
        <v>958</v>
      </c>
      <c r="L34" s="205">
        <v>15</v>
      </c>
      <c r="M34" s="202">
        <v>15</v>
      </c>
      <c r="N34" s="202"/>
      <c r="O34" s="202"/>
      <c r="P34" s="202"/>
      <c r="AA34"/>
      <c r="AB34"/>
      <c r="AJ34"/>
    </row>
    <row r="35" spans="1:36" x14ac:dyDescent="0.25">
      <c r="A35" s="146" t="s">
        <v>1110</v>
      </c>
      <c r="B35" s="146" t="s">
        <v>1111</v>
      </c>
      <c r="C35" t="s">
        <v>944</v>
      </c>
      <c r="D35" t="s">
        <v>291</v>
      </c>
      <c r="E35" t="s">
        <v>992</v>
      </c>
      <c r="F35" t="s">
        <v>1112</v>
      </c>
      <c r="J35" t="s">
        <v>1113</v>
      </c>
      <c r="K35" s="517" t="s">
        <v>958</v>
      </c>
      <c r="L35" s="206">
        <v>0.50694444444444442</v>
      </c>
      <c r="M35" s="202">
        <v>12</v>
      </c>
      <c r="N35" s="202">
        <v>10</v>
      </c>
      <c r="O35" s="202">
        <v>10</v>
      </c>
      <c r="P35" s="202">
        <v>10</v>
      </c>
      <c r="AA35"/>
      <c r="AB35"/>
      <c r="AJ35"/>
    </row>
    <row r="36" spans="1:36" x14ac:dyDescent="0.25">
      <c r="A36" s="146" t="s">
        <v>1114</v>
      </c>
      <c r="B36" s="146" t="s">
        <v>1115</v>
      </c>
      <c r="C36" t="s">
        <v>944</v>
      </c>
      <c r="D36" t="s">
        <v>291</v>
      </c>
      <c r="E36" t="s">
        <v>998</v>
      </c>
      <c r="F36" t="s">
        <v>1112</v>
      </c>
      <c r="J36" t="s">
        <v>1116</v>
      </c>
      <c r="K36" s="517" t="s">
        <v>958</v>
      </c>
      <c r="L36" s="205" t="s">
        <v>1117</v>
      </c>
      <c r="M36" s="202">
        <v>12</v>
      </c>
      <c r="N36" s="202" t="s">
        <v>1088</v>
      </c>
      <c r="O36" s="202" t="s">
        <v>1088</v>
      </c>
      <c r="P36" s="202" t="s">
        <v>1088</v>
      </c>
      <c r="AA36"/>
      <c r="AB36"/>
      <c r="AJ36"/>
    </row>
    <row r="37" spans="1:36" x14ac:dyDescent="0.25">
      <c r="A37" s="146" t="s">
        <v>1118</v>
      </c>
      <c r="B37" s="146" t="s">
        <v>1119</v>
      </c>
      <c r="C37" t="s">
        <v>944</v>
      </c>
      <c r="D37" t="s">
        <v>291</v>
      </c>
      <c r="E37" t="s">
        <v>1004</v>
      </c>
      <c r="F37" t="s">
        <v>1112</v>
      </c>
      <c r="J37" t="s">
        <v>1120</v>
      </c>
      <c r="K37" s="517" t="s">
        <v>958</v>
      </c>
      <c r="L37" s="205" t="s">
        <v>1121</v>
      </c>
      <c r="M37" s="202">
        <v>12</v>
      </c>
      <c r="N37" s="202" t="s">
        <v>1122</v>
      </c>
      <c r="O37" s="202" t="s">
        <v>1122</v>
      </c>
      <c r="P37" s="202" t="s">
        <v>1122</v>
      </c>
      <c r="AA37"/>
      <c r="AB37"/>
      <c r="AJ37"/>
    </row>
    <row r="38" spans="1:36" x14ac:dyDescent="0.25">
      <c r="A38" s="146" t="s">
        <v>1123</v>
      </c>
      <c r="B38" s="146" t="s">
        <v>1124</v>
      </c>
      <c r="C38" t="s">
        <v>954</v>
      </c>
      <c r="D38" t="s">
        <v>1123</v>
      </c>
      <c r="E38" t="s">
        <v>979</v>
      </c>
      <c r="F38" t="s">
        <v>1125</v>
      </c>
      <c r="J38" t="s">
        <v>1126</v>
      </c>
      <c r="K38" s="517" t="s">
        <v>958</v>
      </c>
      <c r="L38" s="205" t="s">
        <v>1127</v>
      </c>
      <c r="M38" s="202" t="s">
        <v>1128</v>
      </c>
      <c r="N38" s="202" t="s">
        <v>1100</v>
      </c>
      <c r="O38" s="202" t="s">
        <v>1100</v>
      </c>
      <c r="P38" s="202" t="s">
        <v>1129</v>
      </c>
      <c r="AA38"/>
      <c r="AB38"/>
      <c r="AJ38"/>
    </row>
    <row r="39" spans="1:36" x14ac:dyDescent="0.25">
      <c r="A39" s="146" t="s">
        <v>1130</v>
      </c>
      <c r="B39" s="146" t="s">
        <v>1131</v>
      </c>
      <c r="C39" t="s">
        <v>954</v>
      </c>
      <c r="D39" t="s">
        <v>1130</v>
      </c>
      <c r="E39" t="s">
        <v>1132</v>
      </c>
      <c r="F39" t="s">
        <v>1133</v>
      </c>
      <c r="J39" t="s">
        <v>1134</v>
      </c>
      <c r="K39" s="517" t="s">
        <v>958</v>
      </c>
      <c r="L39" s="205" t="s">
        <v>1135</v>
      </c>
      <c r="M39" s="202">
        <v>12</v>
      </c>
      <c r="N39" s="202">
        <v>15</v>
      </c>
      <c r="O39" s="202">
        <v>15</v>
      </c>
      <c r="P39" s="202" t="s">
        <v>1100</v>
      </c>
      <c r="AA39"/>
      <c r="AB39"/>
      <c r="AJ39"/>
    </row>
    <row r="40" spans="1:36" x14ac:dyDescent="0.25">
      <c r="A40" s="146" t="s">
        <v>1136</v>
      </c>
      <c r="B40" s="146" t="s">
        <v>1137</v>
      </c>
      <c r="C40" t="s">
        <v>944</v>
      </c>
      <c r="D40" t="s">
        <v>1138</v>
      </c>
      <c r="E40" t="s">
        <v>992</v>
      </c>
      <c r="F40" t="s">
        <v>1139</v>
      </c>
      <c r="J40" t="s">
        <v>1140</v>
      </c>
      <c r="K40" s="517" t="s">
        <v>958</v>
      </c>
      <c r="L40" s="205">
        <v>15</v>
      </c>
      <c r="M40" s="202"/>
      <c r="N40" s="202"/>
      <c r="O40" s="202"/>
      <c r="P40" s="202">
        <v>15</v>
      </c>
      <c r="AA40"/>
      <c r="AB40"/>
      <c r="AJ40"/>
    </row>
    <row r="41" spans="1:36" x14ac:dyDescent="0.25">
      <c r="A41" s="146" t="s">
        <v>1141</v>
      </c>
      <c r="B41" s="146" t="s">
        <v>1142</v>
      </c>
      <c r="C41" t="s">
        <v>944</v>
      </c>
      <c r="D41" t="s">
        <v>1138</v>
      </c>
      <c r="E41" t="s">
        <v>998</v>
      </c>
      <c r="F41" t="s">
        <v>1139</v>
      </c>
      <c r="J41" t="s">
        <v>1143</v>
      </c>
      <c r="K41" s="517" t="s">
        <v>958</v>
      </c>
      <c r="L41" s="205">
        <v>11</v>
      </c>
      <c r="M41" s="202">
        <v>11</v>
      </c>
      <c r="N41" s="202">
        <v>11</v>
      </c>
      <c r="O41" s="202">
        <v>11</v>
      </c>
      <c r="P41" s="202">
        <v>11</v>
      </c>
      <c r="AA41"/>
      <c r="AB41"/>
      <c r="AJ41"/>
    </row>
    <row r="42" spans="1:36" x14ac:dyDescent="0.25">
      <c r="A42" s="146" t="s">
        <v>1144</v>
      </c>
      <c r="B42" s="146" t="s">
        <v>1145</v>
      </c>
      <c r="C42" t="s">
        <v>944</v>
      </c>
      <c r="D42" t="s">
        <v>1138</v>
      </c>
      <c r="E42" t="s">
        <v>1004</v>
      </c>
      <c r="F42" t="s">
        <v>1139</v>
      </c>
      <c r="J42" t="s">
        <v>1146</v>
      </c>
      <c r="K42" s="517" t="s">
        <v>958</v>
      </c>
      <c r="L42" s="205" t="s">
        <v>1147</v>
      </c>
      <c r="M42" s="202" t="s">
        <v>1147</v>
      </c>
      <c r="N42" s="202" t="s">
        <v>1147</v>
      </c>
      <c r="O42" s="202" t="s">
        <v>1147</v>
      </c>
      <c r="P42" s="202" t="s">
        <v>1147</v>
      </c>
      <c r="AA42"/>
      <c r="AB42"/>
      <c r="AJ42"/>
    </row>
    <row r="43" spans="1:36" x14ac:dyDescent="0.25">
      <c r="A43" s="146" t="s">
        <v>1148</v>
      </c>
      <c r="B43" s="146" t="s">
        <v>1149</v>
      </c>
      <c r="C43" t="s">
        <v>954</v>
      </c>
      <c r="D43" t="s">
        <v>1148</v>
      </c>
      <c r="E43" t="s">
        <v>979</v>
      </c>
      <c r="F43" t="s">
        <v>1150</v>
      </c>
      <c r="J43" t="s">
        <v>1151</v>
      </c>
      <c r="K43" s="517" t="s">
        <v>958</v>
      </c>
      <c r="L43" s="205" t="s">
        <v>1152</v>
      </c>
      <c r="M43" s="202" t="s">
        <v>1147</v>
      </c>
      <c r="N43" s="202" t="s">
        <v>1105</v>
      </c>
      <c r="O43" s="202" t="s">
        <v>1105</v>
      </c>
      <c r="P43" s="202" t="s">
        <v>1105</v>
      </c>
      <c r="AA43"/>
      <c r="AB43"/>
      <c r="AJ43"/>
    </row>
    <row r="44" spans="1:36" x14ac:dyDescent="0.25">
      <c r="A44" s="146" t="s">
        <v>1153</v>
      </c>
      <c r="B44" s="146" t="s">
        <v>1154</v>
      </c>
      <c r="C44" t="s">
        <v>944</v>
      </c>
      <c r="D44" t="s">
        <v>1155</v>
      </c>
      <c r="E44" t="s">
        <v>992</v>
      </c>
      <c r="F44" t="s">
        <v>1156</v>
      </c>
      <c r="J44" t="s">
        <v>1157</v>
      </c>
      <c r="K44" s="517" t="s">
        <v>958</v>
      </c>
      <c r="L44" s="205" t="s">
        <v>1158</v>
      </c>
      <c r="M44" s="202" t="s">
        <v>1158</v>
      </c>
      <c r="N44" s="202" t="s">
        <v>1158</v>
      </c>
      <c r="O44" s="202" t="s">
        <v>1158</v>
      </c>
      <c r="P44" s="202" t="s">
        <v>1158</v>
      </c>
      <c r="AA44"/>
      <c r="AB44"/>
      <c r="AJ44"/>
    </row>
    <row r="45" spans="1:36" x14ac:dyDescent="0.25">
      <c r="A45" s="146" t="s">
        <v>1159</v>
      </c>
      <c r="B45" s="146" t="s">
        <v>1160</v>
      </c>
      <c r="C45" t="s">
        <v>944</v>
      </c>
      <c r="D45" t="s">
        <v>1155</v>
      </c>
      <c r="E45" t="s">
        <v>998</v>
      </c>
      <c r="F45" t="s">
        <v>1161</v>
      </c>
      <c r="J45" t="s">
        <v>1162</v>
      </c>
      <c r="K45" s="517" t="s">
        <v>958</v>
      </c>
      <c r="L45" s="205" t="s">
        <v>1163</v>
      </c>
      <c r="M45" s="202"/>
      <c r="N45" s="202" t="s">
        <v>1163</v>
      </c>
      <c r="O45" s="202" t="s">
        <v>1163</v>
      </c>
      <c r="P45" s="202" t="s">
        <v>1163</v>
      </c>
      <c r="AA45"/>
      <c r="AB45"/>
      <c r="AJ45"/>
    </row>
    <row r="46" spans="1:36" x14ac:dyDescent="0.25">
      <c r="A46" s="146" t="s">
        <v>1164</v>
      </c>
      <c r="B46" s="146" t="s">
        <v>1165</v>
      </c>
      <c r="C46" t="s">
        <v>944</v>
      </c>
      <c r="D46" t="s">
        <v>1155</v>
      </c>
      <c r="E46" t="s">
        <v>1004</v>
      </c>
      <c r="F46" t="s">
        <v>1156</v>
      </c>
      <c r="J46" t="s">
        <v>1166</v>
      </c>
      <c r="K46" s="517" t="s">
        <v>958</v>
      </c>
      <c r="L46" s="205">
        <v>16</v>
      </c>
      <c r="M46" s="202">
        <v>16</v>
      </c>
      <c r="N46" s="202">
        <v>16</v>
      </c>
      <c r="O46" s="202">
        <v>16</v>
      </c>
      <c r="P46" s="202">
        <v>16</v>
      </c>
      <c r="AA46"/>
      <c r="AB46"/>
      <c r="AJ46"/>
    </row>
    <row r="47" spans="1:36" x14ac:dyDescent="0.25">
      <c r="A47" s="146" t="s">
        <v>1167</v>
      </c>
      <c r="B47" s="146" t="s">
        <v>1168</v>
      </c>
      <c r="C47" t="s">
        <v>954</v>
      </c>
      <c r="D47" t="s">
        <v>1167</v>
      </c>
      <c r="E47" t="s">
        <v>1132</v>
      </c>
      <c r="F47" t="s">
        <v>1169</v>
      </c>
      <c r="J47" t="s">
        <v>1170</v>
      </c>
      <c r="K47" s="517" t="s">
        <v>958</v>
      </c>
      <c r="L47" s="205">
        <v>16</v>
      </c>
      <c r="M47" s="202">
        <v>16</v>
      </c>
      <c r="N47" s="202">
        <v>16</v>
      </c>
      <c r="O47" s="202">
        <v>16</v>
      </c>
      <c r="P47" s="202">
        <v>16</v>
      </c>
      <c r="AA47"/>
      <c r="AB47"/>
      <c r="AJ47"/>
    </row>
    <row r="48" spans="1:36" x14ac:dyDescent="0.25">
      <c r="A48" s="146" t="s">
        <v>1171</v>
      </c>
      <c r="B48" s="146" t="s">
        <v>1172</v>
      </c>
      <c r="C48" t="s">
        <v>944</v>
      </c>
      <c r="D48" t="s">
        <v>1173</v>
      </c>
      <c r="E48" t="s">
        <v>992</v>
      </c>
      <c r="F48" t="s">
        <v>1174</v>
      </c>
      <c r="J48" t="s">
        <v>1175</v>
      </c>
      <c r="K48" s="517" t="s">
        <v>958</v>
      </c>
      <c r="L48" s="205" t="s">
        <v>1176</v>
      </c>
      <c r="M48" s="202" t="s">
        <v>1176</v>
      </c>
      <c r="N48" s="202" t="s">
        <v>1176</v>
      </c>
      <c r="O48" s="202" t="s">
        <v>1176</v>
      </c>
      <c r="P48" s="202" t="s">
        <v>1176</v>
      </c>
      <c r="AA48"/>
      <c r="AB48"/>
      <c r="AJ48"/>
    </row>
    <row r="49" spans="1:36" x14ac:dyDescent="0.25">
      <c r="A49" s="146" t="s">
        <v>1177</v>
      </c>
      <c r="B49" s="146" t="s">
        <v>1178</v>
      </c>
      <c r="C49" t="s">
        <v>944</v>
      </c>
      <c r="D49" t="s">
        <v>1173</v>
      </c>
      <c r="E49" t="s">
        <v>998</v>
      </c>
      <c r="F49" t="s">
        <v>1174</v>
      </c>
      <c r="J49" t="s">
        <v>1179</v>
      </c>
      <c r="K49" s="517" t="s">
        <v>958</v>
      </c>
      <c r="L49" s="205" t="s">
        <v>1180</v>
      </c>
      <c r="M49" s="202" t="s">
        <v>1180</v>
      </c>
      <c r="N49" s="202" t="s">
        <v>1180</v>
      </c>
      <c r="O49" s="202" t="s">
        <v>1180</v>
      </c>
      <c r="P49" s="202" t="s">
        <v>1180</v>
      </c>
      <c r="AA49"/>
      <c r="AB49"/>
      <c r="AJ49"/>
    </row>
    <row r="50" spans="1:36" x14ac:dyDescent="0.25">
      <c r="A50" t="s">
        <v>1181</v>
      </c>
      <c r="B50" s="146" t="s">
        <v>1182</v>
      </c>
      <c r="C50" t="s">
        <v>944</v>
      </c>
      <c r="D50" t="s">
        <v>1173</v>
      </c>
      <c r="E50" t="s">
        <v>1004</v>
      </c>
      <c r="F50" t="s">
        <v>1174</v>
      </c>
      <c r="J50" t="s">
        <v>1183</v>
      </c>
      <c r="K50" s="517" t="s">
        <v>958</v>
      </c>
      <c r="L50" s="205" t="s">
        <v>1184</v>
      </c>
      <c r="M50" s="202" t="s">
        <v>1184</v>
      </c>
      <c r="N50" s="202" t="s">
        <v>1184</v>
      </c>
      <c r="O50" s="202" t="s">
        <v>1184</v>
      </c>
      <c r="P50" s="202" t="s">
        <v>1184</v>
      </c>
      <c r="AA50"/>
      <c r="AB50"/>
      <c r="AJ50"/>
    </row>
    <row r="51" spans="1:36" x14ac:dyDescent="0.25">
      <c r="A51" s="146" t="s">
        <v>1185</v>
      </c>
      <c r="B51" s="146" t="s">
        <v>1186</v>
      </c>
      <c r="C51" t="s">
        <v>944</v>
      </c>
      <c r="D51" t="s">
        <v>661</v>
      </c>
      <c r="E51" t="s">
        <v>992</v>
      </c>
      <c r="F51" t="s">
        <v>1187</v>
      </c>
      <c r="J51" t="s">
        <v>1188</v>
      </c>
      <c r="K51" s="517" t="s">
        <v>958</v>
      </c>
      <c r="L51" s="205" t="s">
        <v>1189</v>
      </c>
      <c r="M51" s="202" t="s">
        <v>1189</v>
      </c>
      <c r="N51" s="202" t="s">
        <v>1189</v>
      </c>
      <c r="O51" s="202" t="s">
        <v>1189</v>
      </c>
      <c r="P51" s="202" t="s">
        <v>1189</v>
      </c>
      <c r="AA51"/>
      <c r="AB51"/>
      <c r="AJ51"/>
    </row>
    <row r="52" spans="1:36" x14ac:dyDescent="0.25">
      <c r="A52" s="146" t="s">
        <v>1190</v>
      </c>
      <c r="B52" s="146" t="s">
        <v>1191</v>
      </c>
      <c r="C52" t="s">
        <v>944</v>
      </c>
      <c r="D52" t="s">
        <v>661</v>
      </c>
      <c r="E52" t="s">
        <v>998</v>
      </c>
      <c r="F52" t="s">
        <v>1187</v>
      </c>
      <c r="J52" t="s">
        <v>1192</v>
      </c>
      <c r="K52" s="517" t="s">
        <v>958</v>
      </c>
      <c r="L52" s="205">
        <v>18</v>
      </c>
      <c r="M52" s="202">
        <v>18</v>
      </c>
      <c r="N52" s="202">
        <v>18</v>
      </c>
      <c r="O52" s="202">
        <v>18</v>
      </c>
      <c r="P52" s="202">
        <v>18</v>
      </c>
      <c r="AA52"/>
      <c r="AB52"/>
      <c r="AJ52"/>
    </row>
    <row r="53" spans="1:36" x14ac:dyDescent="0.25">
      <c r="A53" s="146" t="s">
        <v>1193</v>
      </c>
      <c r="B53" s="146" t="s">
        <v>1194</v>
      </c>
      <c r="C53" t="s">
        <v>944</v>
      </c>
      <c r="D53" t="s">
        <v>661</v>
      </c>
      <c r="E53" t="s">
        <v>1004</v>
      </c>
      <c r="F53" t="s">
        <v>1187</v>
      </c>
      <c r="J53" t="s">
        <v>1195</v>
      </c>
      <c r="K53" s="517" t="s">
        <v>958</v>
      </c>
      <c r="L53" s="205">
        <v>18</v>
      </c>
      <c r="M53" s="202">
        <v>18</v>
      </c>
      <c r="N53" s="202">
        <v>18</v>
      </c>
      <c r="O53" s="202">
        <v>18</v>
      </c>
      <c r="P53" s="202">
        <v>18</v>
      </c>
      <c r="AA53"/>
      <c r="AB53"/>
      <c r="AJ53"/>
    </row>
    <row r="54" spans="1:36" x14ac:dyDescent="0.25">
      <c r="A54" t="s">
        <v>1196</v>
      </c>
      <c r="B54" s="146" t="s">
        <v>1197</v>
      </c>
      <c r="C54" t="s">
        <v>954</v>
      </c>
      <c r="D54" t="s">
        <v>1196</v>
      </c>
      <c r="E54" t="s">
        <v>979</v>
      </c>
      <c r="F54" t="s">
        <v>1198</v>
      </c>
      <c r="J54" t="s">
        <v>1199</v>
      </c>
      <c r="K54" s="517" t="s">
        <v>958</v>
      </c>
      <c r="L54" s="205">
        <v>18</v>
      </c>
      <c r="M54" s="202">
        <v>18</v>
      </c>
      <c r="N54" s="202">
        <v>18</v>
      </c>
      <c r="O54" s="202">
        <v>18</v>
      </c>
      <c r="P54" s="202">
        <v>18</v>
      </c>
      <c r="AA54"/>
      <c r="AB54"/>
      <c r="AJ54"/>
    </row>
    <row r="55" spans="1:36" x14ac:dyDescent="0.25">
      <c r="A55" s="146" t="s">
        <v>1200</v>
      </c>
      <c r="B55" s="146" t="s">
        <v>1201</v>
      </c>
      <c r="C55" t="s">
        <v>954</v>
      </c>
      <c r="D55" t="s">
        <v>1200</v>
      </c>
      <c r="E55" t="s">
        <v>979</v>
      </c>
      <c r="F55" t="s">
        <v>1202</v>
      </c>
      <c r="J55" t="s">
        <v>1203</v>
      </c>
      <c r="K55" s="517" t="s">
        <v>958</v>
      </c>
      <c r="L55" s="205" t="s">
        <v>1204</v>
      </c>
      <c r="M55" s="202" t="s">
        <v>1204</v>
      </c>
      <c r="N55" s="202" t="s">
        <v>1204</v>
      </c>
      <c r="O55" s="202" t="s">
        <v>1204</v>
      </c>
      <c r="P55" s="202" t="s">
        <v>1204</v>
      </c>
      <c r="AA55"/>
      <c r="AB55"/>
      <c r="AJ55"/>
    </row>
    <row r="56" spans="1:36" x14ac:dyDescent="0.25">
      <c r="A56" t="s">
        <v>1205</v>
      </c>
      <c r="B56" s="146" t="s">
        <v>1206</v>
      </c>
      <c r="C56" t="s">
        <v>954</v>
      </c>
      <c r="D56" t="s">
        <v>1205</v>
      </c>
      <c r="E56" t="s">
        <v>979</v>
      </c>
      <c r="F56" t="s">
        <v>1207</v>
      </c>
      <c r="J56" t="s">
        <v>1208</v>
      </c>
      <c r="K56" s="517" t="s">
        <v>958</v>
      </c>
      <c r="L56" s="205">
        <v>17</v>
      </c>
      <c r="M56" s="202">
        <v>17</v>
      </c>
      <c r="N56" s="202">
        <v>17</v>
      </c>
      <c r="O56" s="202">
        <v>17</v>
      </c>
      <c r="P56" s="202">
        <v>17</v>
      </c>
      <c r="AA56"/>
      <c r="AB56"/>
      <c r="AJ56"/>
    </row>
    <row r="57" spans="1:36" x14ac:dyDescent="0.25">
      <c r="A57" s="146" t="s">
        <v>1209</v>
      </c>
      <c r="B57" s="146" t="s">
        <v>1210</v>
      </c>
      <c r="C57" t="s">
        <v>944</v>
      </c>
      <c r="D57" t="s">
        <v>1211</v>
      </c>
      <c r="E57" t="s">
        <v>992</v>
      </c>
      <c r="F57" t="s">
        <v>1212</v>
      </c>
      <c r="J57" t="s">
        <v>1213</v>
      </c>
      <c r="K57" s="517" t="s">
        <v>958</v>
      </c>
      <c r="L57" s="205">
        <v>17</v>
      </c>
      <c r="M57" s="202">
        <v>17</v>
      </c>
      <c r="N57" s="202">
        <v>17</v>
      </c>
      <c r="O57" s="202">
        <v>17</v>
      </c>
      <c r="P57" s="202">
        <v>17</v>
      </c>
      <c r="AA57"/>
      <c r="AB57"/>
      <c r="AJ57"/>
    </row>
    <row r="58" spans="1:36" x14ac:dyDescent="0.25">
      <c r="A58" s="146" t="s">
        <v>1214</v>
      </c>
      <c r="B58" s="146" t="s">
        <v>1215</v>
      </c>
      <c r="C58" t="s">
        <v>944</v>
      </c>
      <c r="D58" t="s">
        <v>1211</v>
      </c>
      <c r="E58" t="s">
        <v>998</v>
      </c>
      <c r="F58" t="s">
        <v>1212</v>
      </c>
      <c r="J58" t="s">
        <v>1216</v>
      </c>
      <c r="K58" s="517" t="s">
        <v>958</v>
      </c>
      <c r="L58" s="205" t="s">
        <v>1217</v>
      </c>
      <c r="M58" s="202" t="s">
        <v>1217</v>
      </c>
      <c r="N58" s="202" t="s">
        <v>1217</v>
      </c>
      <c r="O58" s="202" t="s">
        <v>1217</v>
      </c>
      <c r="P58" s="202" t="s">
        <v>1217</v>
      </c>
      <c r="AA58"/>
      <c r="AB58"/>
      <c r="AJ58"/>
    </row>
    <row r="59" spans="1:36" x14ac:dyDescent="0.25">
      <c r="A59" s="146" t="s">
        <v>1218</v>
      </c>
      <c r="B59" s="146" t="s">
        <v>1219</v>
      </c>
      <c r="C59" t="s">
        <v>944</v>
      </c>
      <c r="D59" t="s">
        <v>1211</v>
      </c>
      <c r="E59" t="s">
        <v>1004</v>
      </c>
      <c r="F59" t="s">
        <v>1212</v>
      </c>
      <c r="J59" t="s">
        <v>1220</v>
      </c>
      <c r="K59" s="517" t="s">
        <v>958</v>
      </c>
      <c r="L59" s="205" t="s">
        <v>1094</v>
      </c>
      <c r="M59" s="202" t="s">
        <v>1094</v>
      </c>
      <c r="N59" s="202" t="s">
        <v>1094</v>
      </c>
      <c r="O59" s="202" t="s">
        <v>1094</v>
      </c>
      <c r="P59" s="202" t="s">
        <v>1094</v>
      </c>
      <c r="AA59"/>
      <c r="AB59"/>
      <c r="AJ59"/>
    </row>
    <row r="60" spans="1:36" x14ac:dyDescent="0.25">
      <c r="A60" s="146" t="s">
        <v>1221</v>
      </c>
      <c r="B60" s="146" t="s">
        <v>1222</v>
      </c>
      <c r="C60" t="s">
        <v>944</v>
      </c>
      <c r="D60" t="s">
        <v>1223</v>
      </c>
      <c r="E60" t="s">
        <v>992</v>
      </c>
      <c r="F60" t="s">
        <v>1224</v>
      </c>
      <c r="J60" t="s">
        <v>1225</v>
      </c>
      <c r="K60" s="517" t="s">
        <v>958</v>
      </c>
      <c r="L60" s="205" t="s">
        <v>1094</v>
      </c>
      <c r="M60" s="202" t="s">
        <v>1094</v>
      </c>
      <c r="N60" s="202" t="s">
        <v>1094</v>
      </c>
      <c r="O60" s="202" t="s">
        <v>1094</v>
      </c>
      <c r="P60" s="202" t="s">
        <v>1094</v>
      </c>
      <c r="AA60"/>
      <c r="AB60"/>
      <c r="AJ60"/>
    </row>
    <row r="61" spans="1:36" x14ac:dyDescent="0.25">
      <c r="A61" s="146" t="s">
        <v>1226</v>
      </c>
      <c r="B61" s="146" t="s">
        <v>1227</v>
      </c>
      <c r="C61" t="s">
        <v>944</v>
      </c>
      <c r="D61" t="s">
        <v>1223</v>
      </c>
      <c r="E61" t="s">
        <v>998</v>
      </c>
      <c r="F61" t="s">
        <v>1224</v>
      </c>
      <c r="J61" t="s">
        <v>1228</v>
      </c>
      <c r="K61" s="517" t="s">
        <v>958</v>
      </c>
      <c r="L61" s="205" t="s">
        <v>1094</v>
      </c>
      <c r="M61" s="202" t="s">
        <v>1094</v>
      </c>
      <c r="N61" s="202" t="s">
        <v>1094</v>
      </c>
      <c r="O61" s="202" t="s">
        <v>1094</v>
      </c>
      <c r="P61" s="202" t="s">
        <v>1094</v>
      </c>
      <c r="AA61"/>
      <c r="AB61"/>
      <c r="AJ61"/>
    </row>
    <row r="62" spans="1:36" x14ac:dyDescent="0.25">
      <c r="A62" t="s">
        <v>1229</v>
      </c>
      <c r="B62" s="146" t="s">
        <v>1230</v>
      </c>
      <c r="C62" t="s">
        <v>944</v>
      </c>
      <c r="D62" t="s">
        <v>1223</v>
      </c>
      <c r="E62" t="s">
        <v>1004</v>
      </c>
      <c r="F62" t="s">
        <v>1224</v>
      </c>
      <c r="J62" t="s">
        <v>1231</v>
      </c>
      <c r="K62" s="517" t="s">
        <v>958</v>
      </c>
      <c r="L62" s="205" t="s">
        <v>1094</v>
      </c>
      <c r="M62" s="202" t="s">
        <v>1094</v>
      </c>
      <c r="N62" s="202" t="s">
        <v>1094</v>
      </c>
      <c r="O62" s="202" t="s">
        <v>1094</v>
      </c>
      <c r="P62" s="202" t="s">
        <v>1094</v>
      </c>
      <c r="AA62"/>
      <c r="AB62"/>
      <c r="AJ62"/>
    </row>
    <row r="63" spans="1:36" x14ac:dyDescent="0.25">
      <c r="A63" s="146" t="s">
        <v>1232</v>
      </c>
      <c r="B63" s="146" t="s">
        <v>1233</v>
      </c>
      <c r="C63" t="s">
        <v>944</v>
      </c>
      <c r="D63" t="s">
        <v>1234</v>
      </c>
      <c r="E63" t="s">
        <v>992</v>
      </c>
      <c r="F63" t="s">
        <v>1235</v>
      </c>
      <c r="J63" t="s">
        <v>1236</v>
      </c>
      <c r="K63" s="517" t="s">
        <v>958</v>
      </c>
      <c r="L63" s="205" t="s">
        <v>1094</v>
      </c>
      <c r="M63" s="202" t="s">
        <v>1094</v>
      </c>
      <c r="N63" s="202" t="s">
        <v>1094</v>
      </c>
      <c r="O63" s="202" t="s">
        <v>1094</v>
      </c>
      <c r="P63" s="202" t="s">
        <v>1094</v>
      </c>
      <c r="AA63"/>
      <c r="AB63"/>
      <c r="AJ63"/>
    </row>
    <row r="64" spans="1:36" x14ac:dyDescent="0.25">
      <c r="A64" s="146" t="s">
        <v>1237</v>
      </c>
      <c r="B64" s="146" t="s">
        <v>1238</v>
      </c>
      <c r="C64" t="s">
        <v>944</v>
      </c>
      <c r="D64" t="s">
        <v>1234</v>
      </c>
      <c r="E64" t="s">
        <v>998</v>
      </c>
      <c r="F64" t="s">
        <v>1235</v>
      </c>
      <c r="J64" t="s">
        <v>1239</v>
      </c>
      <c r="K64" s="517" t="s">
        <v>958</v>
      </c>
      <c r="L64" s="205" t="s">
        <v>1094</v>
      </c>
      <c r="M64" s="202"/>
      <c r="N64" s="202" t="s">
        <v>1094</v>
      </c>
      <c r="O64" s="202" t="s">
        <v>1094</v>
      </c>
      <c r="P64" s="202" t="s">
        <v>1094</v>
      </c>
      <c r="AA64"/>
      <c r="AB64"/>
      <c r="AJ64"/>
    </row>
    <row r="65" spans="1:36" x14ac:dyDescent="0.25">
      <c r="A65" s="146" t="s">
        <v>1240</v>
      </c>
      <c r="B65" s="146" t="s">
        <v>1241</v>
      </c>
      <c r="C65" t="s">
        <v>944</v>
      </c>
      <c r="D65" t="s">
        <v>1234</v>
      </c>
      <c r="E65" t="s">
        <v>1004</v>
      </c>
      <c r="F65" t="s">
        <v>1235</v>
      </c>
      <c r="J65" t="s">
        <v>1242</v>
      </c>
      <c r="K65" s="517" t="s">
        <v>958</v>
      </c>
      <c r="L65" s="205" t="s">
        <v>1094</v>
      </c>
      <c r="M65" s="202"/>
      <c r="N65" s="202" t="s">
        <v>1094</v>
      </c>
      <c r="O65" s="202" t="s">
        <v>1094</v>
      </c>
      <c r="P65" s="202" t="s">
        <v>1094</v>
      </c>
      <c r="AA65"/>
      <c r="AB65"/>
      <c r="AJ65"/>
    </row>
    <row r="66" spans="1:36" x14ac:dyDescent="0.25">
      <c r="A66" s="146" t="s">
        <v>1243</v>
      </c>
      <c r="B66" s="146" t="s">
        <v>1244</v>
      </c>
      <c r="C66" t="s">
        <v>944</v>
      </c>
      <c r="D66" t="s">
        <v>1245</v>
      </c>
      <c r="E66" t="s">
        <v>992</v>
      </c>
      <c r="F66" t="s">
        <v>1246</v>
      </c>
      <c r="J66" t="s">
        <v>1247</v>
      </c>
      <c r="K66" s="517" t="s">
        <v>958</v>
      </c>
      <c r="L66" s="205" t="s">
        <v>1094</v>
      </c>
      <c r="M66" s="202"/>
      <c r="N66" s="202"/>
      <c r="O66" s="202" t="s">
        <v>1094</v>
      </c>
      <c r="P66" s="202" t="s">
        <v>1094</v>
      </c>
      <c r="AA66"/>
      <c r="AB66"/>
      <c r="AJ66"/>
    </row>
    <row r="67" spans="1:36" x14ac:dyDescent="0.25">
      <c r="A67" s="146" t="s">
        <v>1248</v>
      </c>
      <c r="B67" s="146" t="s">
        <v>1249</v>
      </c>
      <c r="C67" t="s">
        <v>944</v>
      </c>
      <c r="D67" t="s">
        <v>1245</v>
      </c>
      <c r="E67" t="s">
        <v>998</v>
      </c>
      <c r="F67" t="s">
        <v>1246</v>
      </c>
      <c r="J67" t="s">
        <v>1250</v>
      </c>
      <c r="K67" s="517" t="s">
        <v>958</v>
      </c>
      <c r="L67" s="205" t="s">
        <v>1251</v>
      </c>
      <c r="M67" s="202" t="s">
        <v>1251</v>
      </c>
      <c r="N67" s="202" t="s">
        <v>1251</v>
      </c>
      <c r="O67" s="202" t="s">
        <v>1251</v>
      </c>
      <c r="P67" s="202" t="s">
        <v>1251</v>
      </c>
      <c r="AA67"/>
      <c r="AB67"/>
      <c r="AJ67"/>
    </row>
    <row r="68" spans="1:36" x14ac:dyDescent="0.25">
      <c r="A68" t="s">
        <v>1252</v>
      </c>
      <c r="B68" s="146" t="s">
        <v>1253</v>
      </c>
      <c r="C68" t="s">
        <v>944</v>
      </c>
      <c r="D68" t="s">
        <v>1245</v>
      </c>
      <c r="E68" t="s">
        <v>1004</v>
      </c>
      <c r="F68" t="s">
        <v>1246</v>
      </c>
      <c r="J68" t="s">
        <v>1254</v>
      </c>
      <c r="K68" s="517" t="s">
        <v>958</v>
      </c>
      <c r="L68" s="205" t="s">
        <v>1251</v>
      </c>
      <c r="M68" s="202" t="s">
        <v>1251</v>
      </c>
      <c r="N68" s="202" t="s">
        <v>1251</v>
      </c>
      <c r="O68" s="202" t="s">
        <v>1251</v>
      </c>
      <c r="P68" s="202" t="s">
        <v>1251</v>
      </c>
      <c r="AA68"/>
      <c r="AB68"/>
      <c r="AJ68"/>
    </row>
    <row r="69" spans="1:36" x14ac:dyDescent="0.25">
      <c r="A69" s="146" t="s">
        <v>1255</v>
      </c>
      <c r="B69" s="146" t="s">
        <v>1256</v>
      </c>
      <c r="C69" t="s">
        <v>944</v>
      </c>
      <c r="D69" t="s">
        <v>1257</v>
      </c>
      <c r="E69" t="s">
        <v>992</v>
      </c>
      <c r="F69" t="s">
        <v>1258</v>
      </c>
      <c r="J69" t="s">
        <v>1259</v>
      </c>
      <c r="K69" s="517" t="s">
        <v>958</v>
      </c>
      <c r="L69" s="205" t="s">
        <v>1260</v>
      </c>
      <c r="M69" s="202" t="s">
        <v>1095</v>
      </c>
      <c r="N69" s="202" t="s">
        <v>1095</v>
      </c>
      <c r="O69" s="202">
        <v>21</v>
      </c>
      <c r="P69" s="202">
        <v>21</v>
      </c>
      <c r="AA69"/>
      <c r="AB69"/>
      <c r="AJ69"/>
    </row>
    <row r="70" spans="1:36" x14ac:dyDescent="0.25">
      <c r="A70" s="146" t="s">
        <v>1261</v>
      </c>
      <c r="B70" s="146" t="s">
        <v>1262</v>
      </c>
      <c r="C70" t="s">
        <v>944</v>
      </c>
      <c r="D70" t="s">
        <v>1257</v>
      </c>
      <c r="E70" t="s">
        <v>998</v>
      </c>
      <c r="F70" t="s">
        <v>1258</v>
      </c>
      <c r="J70" t="s">
        <v>1263</v>
      </c>
      <c r="K70" s="517" t="s">
        <v>958</v>
      </c>
      <c r="L70" s="205" t="s">
        <v>1251</v>
      </c>
      <c r="M70" s="202" t="s">
        <v>1251</v>
      </c>
      <c r="N70" s="202" t="s">
        <v>1251</v>
      </c>
      <c r="O70" s="202" t="s">
        <v>1251</v>
      </c>
      <c r="P70" s="202" t="s">
        <v>1251</v>
      </c>
      <c r="AA70"/>
      <c r="AB70"/>
      <c r="AJ70"/>
    </row>
    <row r="71" spans="1:36" x14ac:dyDescent="0.25">
      <c r="A71" s="146" t="s">
        <v>1264</v>
      </c>
      <c r="B71" s="146" t="s">
        <v>1265</v>
      </c>
      <c r="C71" t="s">
        <v>944</v>
      </c>
      <c r="D71" t="s">
        <v>1257</v>
      </c>
      <c r="E71" t="s">
        <v>1004</v>
      </c>
      <c r="F71" t="s">
        <v>1258</v>
      </c>
      <c r="J71" t="s">
        <v>1266</v>
      </c>
      <c r="K71" s="517" t="s">
        <v>958</v>
      </c>
      <c r="L71" s="205" t="s">
        <v>1251</v>
      </c>
      <c r="M71" s="202" t="s">
        <v>1251</v>
      </c>
      <c r="N71" s="202" t="s">
        <v>1251</v>
      </c>
      <c r="O71" s="202" t="s">
        <v>1251</v>
      </c>
      <c r="P71" s="202" t="s">
        <v>1251</v>
      </c>
      <c r="AA71"/>
      <c r="AB71"/>
      <c r="AJ71"/>
    </row>
    <row r="72" spans="1:36" x14ac:dyDescent="0.25">
      <c r="A72" s="146" t="s">
        <v>1267</v>
      </c>
      <c r="B72" s="146" t="s">
        <v>1268</v>
      </c>
      <c r="C72" t="s">
        <v>944</v>
      </c>
      <c r="D72" t="s">
        <v>1269</v>
      </c>
      <c r="E72" t="s">
        <v>992</v>
      </c>
      <c r="F72" t="s">
        <v>1270</v>
      </c>
      <c r="J72" t="s">
        <v>1271</v>
      </c>
      <c r="K72" s="517" t="s">
        <v>958</v>
      </c>
      <c r="L72" s="205" t="s">
        <v>1251</v>
      </c>
      <c r="M72" s="202" t="s">
        <v>1251</v>
      </c>
      <c r="N72" s="202" t="s">
        <v>1251</v>
      </c>
      <c r="O72" s="202" t="s">
        <v>1251</v>
      </c>
      <c r="P72" s="202" t="s">
        <v>1251</v>
      </c>
      <c r="AA72"/>
      <c r="AB72"/>
      <c r="AJ72"/>
    </row>
    <row r="73" spans="1:36" x14ac:dyDescent="0.25">
      <c r="A73" s="146" t="s">
        <v>1272</v>
      </c>
      <c r="B73" s="146" t="s">
        <v>1273</v>
      </c>
      <c r="C73" t="s">
        <v>944</v>
      </c>
      <c r="D73" t="s">
        <v>1269</v>
      </c>
      <c r="E73" t="s">
        <v>998</v>
      </c>
      <c r="F73" t="s">
        <v>1270</v>
      </c>
      <c r="J73" t="s">
        <v>1274</v>
      </c>
      <c r="K73" s="517" t="s">
        <v>958</v>
      </c>
      <c r="L73" s="205" t="s">
        <v>1275</v>
      </c>
      <c r="M73" s="202" t="s">
        <v>1094</v>
      </c>
      <c r="N73" s="202" t="s">
        <v>1251</v>
      </c>
      <c r="O73" s="202" t="s">
        <v>1251</v>
      </c>
      <c r="P73" s="202" t="s">
        <v>1251</v>
      </c>
      <c r="AA73"/>
      <c r="AB73"/>
      <c r="AJ73"/>
    </row>
    <row r="74" spans="1:36" x14ac:dyDescent="0.25">
      <c r="A74" t="s">
        <v>1276</v>
      </c>
      <c r="B74" s="146" t="s">
        <v>1277</v>
      </c>
      <c r="C74" t="s">
        <v>944</v>
      </c>
      <c r="D74" t="s">
        <v>1269</v>
      </c>
      <c r="E74" t="s">
        <v>1004</v>
      </c>
      <c r="F74" t="s">
        <v>1270</v>
      </c>
      <c r="J74" t="s">
        <v>1278</v>
      </c>
      <c r="K74" s="517" t="s">
        <v>958</v>
      </c>
      <c r="L74" s="205" t="s">
        <v>1279</v>
      </c>
      <c r="M74" s="202" t="s">
        <v>1279</v>
      </c>
      <c r="N74" s="202" t="s">
        <v>1279</v>
      </c>
      <c r="O74" s="202" t="s">
        <v>1279</v>
      </c>
      <c r="P74" s="202" t="s">
        <v>1279</v>
      </c>
      <c r="AA74"/>
      <c r="AB74"/>
      <c r="AJ74"/>
    </row>
    <row r="75" spans="1:36" x14ac:dyDescent="0.25">
      <c r="A75" s="146" t="s">
        <v>1280</v>
      </c>
      <c r="B75" s="146" t="s">
        <v>1281</v>
      </c>
      <c r="C75" t="s">
        <v>944</v>
      </c>
      <c r="D75" t="s">
        <v>1282</v>
      </c>
      <c r="E75" t="s">
        <v>992</v>
      </c>
      <c r="F75" t="s">
        <v>1283</v>
      </c>
      <c r="J75" t="s">
        <v>1284</v>
      </c>
      <c r="K75" s="517" t="s">
        <v>958</v>
      </c>
      <c r="L75" s="205" t="s">
        <v>1285</v>
      </c>
      <c r="M75" s="202" t="s">
        <v>1279</v>
      </c>
      <c r="N75" s="202" t="s">
        <v>1286</v>
      </c>
      <c r="O75" s="202" t="s">
        <v>1286</v>
      </c>
      <c r="P75" s="202" t="s">
        <v>1286</v>
      </c>
      <c r="AA75"/>
      <c r="AB75"/>
      <c r="AJ75"/>
    </row>
    <row r="76" spans="1:36" x14ac:dyDescent="0.25">
      <c r="A76" s="146" t="s">
        <v>1287</v>
      </c>
      <c r="B76" s="146" t="s">
        <v>1288</v>
      </c>
      <c r="C76" t="s">
        <v>944</v>
      </c>
      <c r="D76" t="s">
        <v>1282</v>
      </c>
      <c r="E76" t="s">
        <v>998</v>
      </c>
      <c r="F76" t="s">
        <v>1283</v>
      </c>
      <c r="J76" t="s">
        <v>1289</v>
      </c>
      <c r="K76" s="517" t="s">
        <v>958</v>
      </c>
      <c r="L76" s="205" t="s">
        <v>1279</v>
      </c>
      <c r="M76" s="202" t="s">
        <v>1279</v>
      </c>
      <c r="N76" s="202" t="s">
        <v>1279</v>
      </c>
      <c r="O76" s="202" t="s">
        <v>1279</v>
      </c>
      <c r="P76" s="202" t="s">
        <v>1279</v>
      </c>
      <c r="AA76"/>
      <c r="AB76"/>
      <c r="AJ76"/>
    </row>
    <row r="77" spans="1:36" x14ac:dyDescent="0.25">
      <c r="A77" s="146" t="s">
        <v>1290</v>
      </c>
      <c r="B77" s="146" t="s">
        <v>1291</v>
      </c>
      <c r="C77" t="s">
        <v>944</v>
      </c>
      <c r="D77" t="s">
        <v>1282</v>
      </c>
      <c r="E77" t="s">
        <v>1004</v>
      </c>
      <c r="F77" t="s">
        <v>1283</v>
      </c>
      <c r="J77" t="s">
        <v>1292</v>
      </c>
      <c r="K77" s="517" t="s">
        <v>958</v>
      </c>
      <c r="L77" s="205" t="s">
        <v>1293</v>
      </c>
      <c r="M77" s="202" t="s">
        <v>1279</v>
      </c>
      <c r="N77" s="202" t="s">
        <v>1294</v>
      </c>
      <c r="O77" s="202" t="s">
        <v>1294</v>
      </c>
      <c r="P77" s="202" t="s">
        <v>1294</v>
      </c>
      <c r="AA77"/>
      <c r="AB77"/>
      <c r="AJ77"/>
    </row>
    <row r="78" spans="1:36" x14ac:dyDescent="0.25">
      <c r="A78" s="146" t="s">
        <v>1295</v>
      </c>
      <c r="B78" s="146" t="s">
        <v>1296</v>
      </c>
      <c r="C78" t="s">
        <v>944</v>
      </c>
      <c r="D78" t="s">
        <v>1297</v>
      </c>
      <c r="E78" t="s">
        <v>992</v>
      </c>
      <c r="F78" t="s">
        <v>1298</v>
      </c>
      <c r="J78" t="s">
        <v>1299</v>
      </c>
      <c r="K78" s="517" t="s">
        <v>958</v>
      </c>
      <c r="L78" s="205" t="s">
        <v>1251</v>
      </c>
      <c r="M78" s="202" t="s">
        <v>1251</v>
      </c>
      <c r="N78" s="202"/>
      <c r="O78" s="202"/>
      <c r="P78" s="202"/>
      <c r="AA78"/>
      <c r="AB78"/>
      <c r="AJ78"/>
    </row>
    <row r="79" spans="1:36" x14ac:dyDescent="0.25">
      <c r="A79" s="146" t="s">
        <v>1300</v>
      </c>
      <c r="B79" s="146" t="s">
        <v>1301</v>
      </c>
      <c r="C79" t="s">
        <v>944</v>
      </c>
      <c r="D79" t="s">
        <v>1297</v>
      </c>
      <c r="E79" t="s">
        <v>998</v>
      </c>
      <c r="F79" t="s">
        <v>1298</v>
      </c>
      <c r="J79" t="s">
        <v>1302</v>
      </c>
      <c r="K79" s="517" t="s">
        <v>958</v>
      </c>
      <c r="L79" s="205" t="s">
        <v>1279</v>
      </c>
      <c r="M79" s="202" t="s">
        <v>1279</v>
      </c>
      <c r="N79" s="202"/>
      <c r="O79" s="202"/>
      <c r="P79" s="202"/>
      <c r="AA79"/>
      <c r="AB79"/>
      <c r="AJ79"/>
    </row>
    <row r="80" spans="1:36" x14ac:dyDescent="0.25">
      <c r="A80" s="146" t="s">
        <v>1303</v>
      </c>
      <c r="B80" s="146" t="s">
        <v>1304</v>
      </c>
      <c r="C80" t="s">
        <v>944</v>
      </c>
      <c r="D80" t="s">
        <v>1297</v>
      </c>
      <c r="E80" t="s">
        <v>1004</v>
      </c>
      <c r="F80" t="s">
        <v>1298</v>
      </c>
      <c r="J80" t="s">
        <v>1305</v>
      </c>
      <c r="K80" s="517" t="s">
        <v>958</v>
      </c>
      <c r="L80" s="205" t="s">
        <v>1294</v>
      </c>
      <c r="M80" s="202" t="s">
        <v>1294</v>
      </c>
      <c r="N80" s="202"/>
      <c r="O80" s="202"/>
      <c r="P80" s="202"/>
      <c r="AA80"/>
      <c r="AB80"/>
      <c r="AJ80"/>
    </row>
    <row r="81" spans="1:36" x14ac:dyDescent="0.25">
      <c r="A81" s="146" t="s">
        <v>1306</v>
      </c>
      <c r="B81" s="146" t="s">
        <v>1307</v>
      </c>
      <c r="C81" t="s">
        <v>944</v>
      </c>
      <c r="D81" t="s">
        <v>1308</v>
      </c>
      <c r="E81" t="s">
        <v>992</v>
      </c>
      <c r="F81" t="s">
        <v>1309</v>
      </c>
      <c r="J81" t="s">
        <v>1310</v>
      </c>
      <c r="K81" s="517" t="s">
        <v>958</v>
      </c>
      <c r="L81" s="205" t="s">
        <v>1279</v>
      </c>
      <c r="M81" s="202" t="s">
        <v>1279</v>
      </c>
      <c r="N81" s="202" t="s">
        <v>1279</v>
      </c>
      <c r="O81" s="202" t="s">
        <v>1279</v>
      </c>
      <c r="P81" s="202" t="s">
        <v>1279</v>
      </c>
      <c r="AA81"/>
      <c r="AB81"/>
      <c r="AJ81"/>
    </row>
    <row r="82" spans="1:36" x14ac:dyDescent="0.25">
      <c r="A82" s="146" t="s">
        <v>1311</v>
      </c>
      <c r="B82" s="146" t="s">
        <v>1312</v>
      </c>
      <c r="C82" t="s">
        <v>944</v>
      </c>
      <c r="D82" t="s">
        <v>1308</v>
      </c>
      <c r="E82" t="s">
        <v>998</v>
      </c>
      <c r="F82" t="s">
        <v>1309</v>
      </c>
      <c r="J82" t="s">
        <v>1313</v>
      </c>
      <c r="K82" s="517" t="s">
        <v>958</v>
      </c>
      <c r="L82" s="205" t="s">
        <v>1279</v>
      </c>
      <c r="M82" s="202" t="s">
        <v>1279</v>
      </c>
      <c r="N82" s="202" t="s">
        <v>1279</v>
      </c>
      <c r="O82" s="202" t="s">
        <v>1279</v>
      </c>
      <c r="P82" s="202" t="s">
        <v>1279</v>
      </c>
      <c r="AA82"/>
      <c r="AB82"/>
      <c r="AJ82"/>
    </row>
    <row r="83" spans="1:36" x14ac:dyDescent="0.25">
      <c r="A83" s="146" t="s">
        <v>1314</v>
      </c>
      <c r="B83" s="146" t="s">
        <v>1315</v>
      </c>
      <c r="C83" t="s">
        <v>944</v>
      </c>
      <c r="D83" t="s">
        <v>1308</v>
      </c>
      <c r="E83" t="s">
        <v>1004</v>
      </c>
      <c r="F83" t="s">
        <v>1309</v>
      </c>
      <c r="J83" t="s">
        <v>1316</v>
      </c>
      <c r="K83" s="517" t="s">
        <v>958</v>
      </c>
      <c r="L83" s="205" t="s">
        <v>1279</v>
      </c>
      <c r="M83" s="202" t="s">
        <v>1279</v>
      </c>
      <c r="N83" s="202" t="s">
        <v>1279</v>
      </c>
      <c r="O83" s="202" t="s">
        <v>1279</v>
      </c>
      <c r="P83" s="202" t="s">
        <v>1279</v>
      </c>
      <c r="AA83"/>
      <c r="AB83"/>
      <c r="AJ83"/>
    </row>
    <row r="84" spans="1:36" x14ac:dyDescent="0.25">
      <c r="A84" s="146" t="s">
        <v>1317</v>
      </c>
      <c r="B84" s="146" t="s">
        <v>1318</v>
      </c>
      <c r="C84" t="s">
        <v>944</v>
      </c>
      <c r="D84" t="s">
        <v>1319</v>
      </c>
      <c r="E84" t="s">
        <v>992</v>
      </c>
      <c r="F84" t="s">
        <v>1320</v>
      </c>
      <c r="J84" t="s">
        <v>1321</v>
      </c>
      <c r="K84" s="517" t="s">
        <v>958</v>
      </c>
      <c r="L84" s="205" t="s">
        <v>1279</v>
      </c>
      <c r="M84" s="202" t="s">
        <v>1279</v>
      </c>
      <c r="N84" s="202" t="s">
        <v>1279</v>
      </c>
      <c r="O84" s="202" t="s">
        <v>1279</v>
      </c>
      <c r="P84" s="202" t="s">
        <v>1279</v>
      </c>
      <c r="AA84"/>
      <c r="AB84"/>
      <c r="AJ84"/>
    </row>
    <row r="85" spans="1:36" x14ac:dyDescent="0.25">
      <c r="A85" s="146" t="s">
        <v>1322</v>
      </c>
      <c r="B85" s="146" t="s">
        <v>1323</v>
      </c>
      <c r="C85" t="s">
        <v>944</v>
      </c>
      <c r="D85" t="s">
        <v>1319</v>
      </c>
      <c r="E85" t="s">
        <v>998</v>
      </c>
      <c r="F85" t="s">
        <v>1320</v>
      </c>
      <c r="J85" t="s">
        <v>1324</v>
      </c>
      <c r="K85" s="517" t="s">
        <v>958</v>
      </c>
      <c r="L85" s="205" t="s">
        <v>1294</v>
      </c>
      <c r="M85" s="202"/>
      <c r="N85" s="202" t="s">
        <v>1294</v>
      </c>
      <c r="O85" s="202" t="s">
        <v>1294</v>
      </c>
      <c r="P85" s="202" t="s">
        <v>1294</v>
      </c>
      <c r="AA85"/>
      <c r="AB85"/>
      <c r="AJ85"/>
    </row>
    <row r="86" spans="1:36" x14ac:dyDescent="0.25">
      <c r="A86" s="146" t="s">
        <v>1325</v>
      </c>
      <c r="B86" s="146" t="s">
        <v>1326</v>
      </c>
      <c r="C86" t="s">
        <v>944</v>
      </c>
      <c r="D86" t="s">
        <v>1319</v>
      </c>
      <c r="E86" t="s">
        <v>1004</v>
      </c>
      <c r="F86" t="s">
        <v>1320</v>
      </c>
      <c r="J86" t="s">
        <v>1327</v>
      </c>
      <c r="K86" s="517" t="s">
        <v>958</v>
      </c>
      <c r="L86" s="205" t="s">
        <v>1328</v>
      </c>
      <c r="M86" s="202" t="s">
        <v>1328</v>
      </c>
      <c r="N86" s="202" t="s">
        <v>1328</v>
      </c>
      <c r="O86" s="202" t="s">
        <v>1328</v>
      </c>
      <c r="P86" s="202" t="s">
        <v>1328</v>
      </c>
      <c r="AA86"/>
      <c r="AB86"/>
      <c r="AJ86"/>
    </row>
    <row r="87" spans="1:36" x14ac:dyDescent="0.25">
      <c r="A87" s="146" t="s">
        <v>1329</v>
      </c>
      <c r="B87" s="146" t="s">
        <v>1330</v>
      </c>
      <c r="C87" t="s">
        <v>944</v>
      </c>
      <c r="D87" t="s">
        <v>1331</v>
      </c>
      <c r="E87" t="s">
        <v>992</v>
      </c>
      <c r="F87" t="s">
        <v>1332</v>
      </c>
      <c r="J87" t="s">
        <v>1333</v>
      </c>
      <c r="K87" s="517" t="s">
        <v>958</v>
      </c>
      <c r="L87" s="205" t="s">
        <v>1328</v>
      </c>
      <c r="M87" s="202" t="s">
        <v>1328</v>
      </c>
      <c r="N87" s="202" t="s">
        <v>1328</v>
      </c>
      <c r="O87" s="202" t="s">
        <v>1328</v>
      </c>
      <c r="P87" s="202" t="s">
        <v>1328</v>
      </c>
      <c r="AA87"/>
      <c r="AB87"/>
      <c r="AJ87"/>
    </row>
    <row r="88" spans="1:36" x14ac:dyDescent="0.25">
      <c r="A88" s="146" t="s">
        <v>1334</v>
      </c>
      <c r="B88" s="146" t="s">
        <v>1335</v>
      </c>
      <c r="C88" t="s">
        <v>944</v>
      </c>
      <c r="D88" t="s">
        <v>1331</v>
      </c>
      <c r="E88" t="s">
        <v>998</v>
      </c>
      <c r="F88" t="s">
        <v>1332</v>
      </c>
      <c r="J88" t="s">
        <v>1336</v>
      </c>
      <c r="K88" s="517" t="s">
        <v>958</v>
      </c>
      <c r="L88" s="205" t="s">
        <v>1328</v>
      </c>
      <c r="M88" s="202" t="s">
        <v>1328</v>
      </c>
      <c r="N88" s="202" t="s">
        <v>1328</v>
      </c>
      <c r="O88" s="202" t="s">
        <v>1328</v>
      </c>
      <c r="P88" s="202" t="s">
        <v>1328</v>
      </c>
      <c r="AA88"/>
      <c r="AB88"/>
      <c r="AJ88"/>
    </row>
    <row r="89" spans="1:36" x14ac:dyDescent="0.25">
      <c r="A89" s="146" t="s">
        <v>1337</v>
      </c>
      <c r="B89" s="146" t="s">
        <v>1338</v>
      </c>
      <c r="C89" t="s">
        <v>944</v>
      </c>
      <c r="D89" t="s">
        <v>1331</v>
      </c>
      <c r="E89" t="s">
        <v>1004</v>
      </c>
      <c r="F89" t="s">
        <v>1332</v>
      </c>
      <c r="J89" t="s">
        <v>1339</v>
      </c>
      <c r="K89" s="517" t="s">
        <v>958</v>
      </c>
      <c r="L89" s="205" t="s">
        <v>1328</v>
      </c>
      <c r="M89" s="202" t="s">
        <v>1328</v>
      </c>
      <c r="N89" s="202" t="s">
        <v>1328</v>
      </c>
      <c r="O89" s="202" t="s">
        <v>1328</v>
      </c>
      <c r="P89" s="202" t="s">
        <v>1328</v>
      </c>
      <c r="AA89"/>
      <c r="AB89"/>
      <c r="AJ89"/>
    </row>
    <row r="90" spans="1:36" x14ac:dyDescent="0.25">
      <c r="A90" s="146" t="s">
        <v>1340</v>
      </c>
      <c r="B90" s="146" t="s">
        <v>1341</v>
      </c>
      <c r="C90" t="s">
        <v>944</v>
      </c>
      <c r="D90" t="s">
        <v>1342</v>
      </c>
      <c r="E90" t="s">
        <v>992</v>
      </c>
      <c r="F90" t="s">
        <v>1343</v>
      </c>
      <c r="J90" t="s">
        <v>1344</v>
      </c>
      <c r="K90" s="517" t="s">
        <v>958</v>
      </c>
      <c r="L90" s="205" t="s">
        <v>1345</v>
      </c>
      <c r="M90" s="202" t="s">
        <v>1158</v>
      </c>
      <c r="N90" s="202" t="s">
        <v>1158</v>
      </c>
      <c r="O90" s="202" t="s">
        <v>1328</v>
      </c>
      <c r="P90" s="202" t="s">
        <v>1328</v>
      </c>
      <c r="AA90"/>
      <c r="AB90"/>
      <c r="AJ90"/>
    </row>
    <row r="91" spans="1:36" x14ac:dyDescent="0.25">
      <c r="A91" s="146" t="s">
        <v>1346</v>
      </c>
      <c r="B91" s="146" t="s">
        <v>1347</v>
      </c>
      <c r="C91" t="s">
        <v>944</v>
      </c>
      <c r="D91" t="s">
        <v>1342</v>
      </c>
      <c r="E91" t="s">
        <v>998</v>
      </c>
      <c r="F91" t="s">
        <v>1343</v>
      </c>
      <c r="J91" t="s">
        <v>1348</v>
      </c>
      <c r="K91" s="517" t="s">
        <v>958</v>
      </c>
      <c r="L91" s="205" t="s">
        <v>1349</v>
      </c>
      <c r="M91" s="202" t="s">
        <v>1328</v>
      </c>
      <c r="N91" s="202" t="s">
        <v>1328</v>
      </c>
      <c r="O91" s="202" t="s">
        <v>1158</v>
      </c>
      <c r="P91" s="202" t="s">
        <v>1158</v>
      </c>
      <c r="AA91"/>
      <c r="AB91"/>
      <c r="AJ91"/>
    </row>
    <row r="92" spans="1:36" x14ac:dyDescent="0.25">
      <c r="A92" t="s">
        <v>1350</v>
      </c>
      <c r="B92" s="146" t="s">
        <v>1351</v>
      </c>
      <c r="C92" t="s">
        <v>944</v>
      </c>
      <c r="D92" t="s">
        <v>1342</v>
      </c>
      <c r="E92" t="s">
        <v>1004</v>
      </c>
      <c r="F92" t="s">
        <v>1343</v>
      </c>
      <c r="J92" t="s">
        <v>1352</v>
      </c>
      <c r="K92" s="517" t="s">
        <v>958</v>
      </c>
      <c r="L92" s="205" t="s">
        <v>1328</v>
      </c>
      <c r="M92" s="202" t="s">
        <v>1328</v>
      </c>
      <c r="N92" s="202" t="s">
        <v>1328</v>
      </c>
      <c r="O92" s="202" t="s">
        <v>1328</v>
      </c>
      <c r="P92" s="202" t="s">
        <v>1328</v>
      </c>
      <c r="AA92"/>
      <c r="AB92"/>
      <c r="AJ92"/>
    </row>
    <row r="93" spans="1:36" x14ac:dyDescent="0.25">
      <c r="A93" s="146" t="s">
        <v>1353</v>
      </c>
      <c r="B93" s="146" t="s">
        <v>1354</v>
      </c>
      <c r="C93" t="s">
        <v>944</v>
      </c>
      <c r="D93" t="s">
        <v>1355</v>
      </c>
      <c r="E93" t="s">
        <v>992</v>
      </c>
      <c r="F93" t="s">
        <v>1356</v>
      </c>
      <c r="J93" t="s">
        <v>1357</v>
      </c>
      <c r="K93" s="517" t="s">
        <v>958</v>
      </c>
      <c r="L93" s="205" t="s">
        <v>1358</v>
      </c>
      <c r="M93" s="202">
        <v>22</v>
      </c>
      <c r="N93" s="202"/>
      <c r="O93" s="202" t="s">
        <v>1328</v>
      </c>
      <c r="P93" s="202" t="s">
        <v>1328</v>
      </c>
      <c r="AA93"/>
      <c r="AB93"/>
      <c r="AJ93"/>
    </row>
    <row r="94" spans="1:36" x14ac:dyDescent="0.25">
      <c r="A94" s="146" t="s">
        <v>1359</v>
      </c>
      <c r="B94" s="146" t="s">
        <v>1360</v>
      </c>
      <c r="C94" t="s">
        <v>944</v>
      </c>
      <c r="D94" t="s">
        <v>1355</v>
      </c>
      <c r="E94" t="s">
        <v>998</v>
      </c>
      <c r="F94" t="s">
        <v>1356</v>
      </c>
      <c r="J94" t="s">
        <v>1361</v>
      </c>
      <c r="K94" s="517" t="s">
        <v>958</v>
      </c>
      <c r="L94" s="205" t="s">
        <v>1362</v>
      </c>
      <c r="M94" s="202" t="s">
        <v>1328</v>
      </c>
      <c r="N94" s="202" t="s">
        <v>1094</v>
      </c>
      <c r="O94" s="202" t="s">
        <v>1094</v>
      </c>
      <c r="P94" s="202" t="s">
        <v>1094</v>
      </c>
      <c r="AA94"/>
      <c r="AB94"/>
      <c r="AJ94"/>
    </row>
    <row r="95" spans="1:36" x14ac:dyDescent="0.25">
      <c r="A95" s="146" t="s">
        <v>1363</v>
      </c>
      <c r="B95" s="146" t="s">
        <v>1364</v>
      </c>
      <c r="C95" t="s">
        <v>944</v>
      </c>
      <c r="D95" t="s">
        <v>1355</v>
      </c>
      <c r="E95" t="s">
        <v>1004</v>
      </c>
      <c r="F95" t="s">
        <v>1356</v>
      </c>
      <c r="J95" t="s">
        <v>1365</v>
      </c>
      <c r="K95" s="517" t="s">
        <v>958</v>
      </c>
      <c r="L95" s="205" t="s">
        <v>1362</v>
      </c>
      <c r="M95" s="202" t="s">
        <v>1328</v>
      </c>
      <c r="N95" s="202" t="s">
        <v>1094</v>
      </c>
      <c r="O95" s="202" t="s">
        <v>1094</v>
      </c>
      <c r="P95" s="202" t="s">
        <v>1094</v>
      </c>
      <c r="AA95"/>
      <c r="AB95"/>
      <c r="AJ95"/>
    </row>
    <row r="96" spans="1:36" x14ac:dyDescent="0.25">
      <c r="A96" s="146" t="s">
        <v>1366</v>
      </c>
      <c r="B96" s="146" t="s">
        <v>1367</v>
      </c>
      <c r="C96" t="s">
        <v>944</v>
      </c>
      <c r="D96" t="s">
        <v>1368</v>
      </c>
      <c r="E96" t="s">
        <v>992</v>
      </c>
      <c r="F96" t="s">
        <v>1369</v>
      </c>
      <c r="J96" t="s">
        <v>1370</v>
      </c>
      <c r="K96" s="517" t="s">
        <v>958</v>
      </c>
      <c r="L96" s="205" t="s">
        <v>1328</v>
      </c>
      <c r="M96" s="202" t="s">
        <v>1328</v>
      </c>
      <c r="N96" s="202"/>
      <c r="O96" s="202"/>
      <c r="P96" s="202"/>
      <c r="AA96"/>
      <c r="AB96"/>
      <c r="AJ96"/>
    </row>
    <row r="97" spans="1:36" x14ac:dyDescent="0.25">
      <c r="A97" s="146" t="s">
        <v>1371</v>
      </c>
      <c r="B97" s="146" t="s">
        <v>1372</v>
      </c>
      <c r="C97" t="s">
        <v>944</v>
      </c>
      <c r="D97" t="s">
        <v>1368</v>
      </c>
      <c r="E97" t="s">
        <v>998</v>
      </c>
      <c r="F97" t="s">
        <v>1369</v>
      </c>
      <c r="J97" t="s">
        <v>1373</v>
      </c>
      <c r="K97" s="517" t="s">
        <v>958</v>
      </c>
      <c r="L97" s="205" t="s">
        <v>1374</v>
      </c>
      <c r="M97" s="202" t="s">
        <v>1094</v>
      </c>
      <c r="N97" s="202" t="s">
        <v>1158</v>
      </c>
      <c r="O97" s="202" t="s">
        <v>1158</v>
      </c>
      <c r="P97" s="202" t="s">
        <v>1158</v>
      </c>
      <c r="AA97"/>
      <c r="AB97"/>
      <c r="AJ97"/>
    </row>
    <row r="98" spans="1:36" x14ac:dyDescent="0.25">
      <c r="A98" s="146" t="s">
        <v>1375</v>
      </c>
      <c r="B98" s="146" t="s">
        <v>1376</v>
      </c>
      <c r="C98" t="s">
        <v>944</v>
      </c>
      <c r="D98" t="s">
        <v>1368</v>
      </c>
      <c r="E98" t="s">
        <v>1004</v>
      </c>
      <c r="F98" t="s">
        <v>1369</v>
      </c>
      <c r="J98" t="s">
        <v>1377</v>
      </c>
      <c r="K98" s="517" t="s">
        <v>958</v>
      </c>
      <c r="L98" s="205" t="s">
        <v>1378</v>
      </c>
      <c r="M98" s="202" t="s">
        <v>1094</v>
      </c>
      <c r="N98" s="202" t="s">
        <v>1379</v>
      </c>
      <c r="O98" s="202" t="s">
        <v>1379</v>
      </c>
      <c r="P98" s="202" t="s">
        <v>1379</v>
      </c>
      <c r="AA98"/>
      <c r="AB98"/>
      <c r="AJ98"/>
    </row>
    <row r="99" spans="1:36" x14ac:dyDescent="0.25">
      <c r="A99" s="146" t="s">
        <v>1380</v>
      </c>
      <c r="B99" s="146" t="s">
        <v>1381</v>
      </c>
      <c r="C99" t="s">
        <v>944</v>
      </c>
      <c r="D99" t="s">
        <v>651</v>
      </c>
      <c r="E99" t="s">
        <v>992</v>
      </c>
      <c r="F99" t="s">
        <v>1382</v>
      </c>
      <c r="J99" t="s">
        <v>1383</v>
      </c>
      <c r="K99" s="517" t="s">
        <v>958</v>
      </c>
      <c r="L99" s="205" t="s">
        <v>1158</v>
      </c>
      <c r="M99" s="202"/>
      <c r="N99" s="202" t="s">
        <v>1158</v>
      </c>
      <c r="O99" s="202" t="s">
        <v>1158</v>
      </c>
      <c r="P99" s="202" t="s">
        <v>1158</v>
      </c>
      <c r="AA99"/>
      <c r="AB99"/>
      <c r="AJ99"/>
    </row>
    <row r="100" spans="1:36" x14ac:dyDescent="0.25">
      <c r="A100" s="146" t="s">
        <v>1384</v>
      </c>
      <c r="B100" s="146" t="s">
        <v>1385</v>
      </c>
      <c r="C100" t="s">
        <v>944</v>
      </c>
      <c r="D100" t="s">
        <v>651</v>
      </c>
      <c r="E100" t="s">
        <v>998</v>
      </c>
      <c r="F100" t="s">
        <v>1386</v>
      </c>
      <c r="J100" t="s">
        <v>1387</v>
      </c>
      <c r="K100" s="517" t="s">
        <v>958</v>
      </c>
      <c r="L100" s="205" t="s">
        <v>1158</v>
      </c>
      <c r="M100" s="202"/>
      <c r="N100" s="202" t="s">
        <v>1158</v>
      </c>
      <c r="O100" s="202" t="s">
        <v>1158</v>
      </c>
      <c r="P100" s="202" t="s">
        <v>1158</v>
      </c>
      <c r="AA100"/>
      <c r="AB100"/>
      <c r="AJ100"/>
    </row>
    <row r="101" spans="1:36" x14ac:dyDescent="0.25">
      <c r="A101" s="146" t="s">
        <v>1388</v>
      </c>
      <c r="B101" s="146" t="s">
        <v>1389</v>
      </c>
      <c r="C101" t="s">
        <v>944</v>
      </c>
      <c r="D101" t="s">
        <v>651</v>
      </c>
      <c r="E101" t="s">
        <v>1004</v>
      </c>
      <c r="F101" t="s">
        <v>1382</v>
      </c>
      <c r="J101" t="s">
        <v>1390</v>
      </c>
      <c r="K101" s="517" t="s">
        <v>958</v>
      </c>
      <c r="L101" s="205" t="s">
        <v>1158</v>
      </c>
      <c r="M101" s="202"/>
      <c r="N101" s="202" t="s">
        <v>1158</v>
      </c>
      <c r="O101" s="202" t="s">
        <v>1158</v>
      </c>
      <c r="P101" s="202" t="s">
        <v>1158</v>
      </c>
      <c r="AA101"/>
      <c r="AB101"/>
      <c r="AJ101"/>
    </row>
    <row r="102" spans="1:36" x14ac:dyDescent="0.25">
      <c r="A102" s="146" t="s">
        <v>1391</v>
      </c>
      <c r="B102" s="146" t="s">
        <v>1392</v>
      </c>
      <c r="C102" t="s">
        <v>944</v>
      </c>
      <c r="D102" t="s">
        <v>1393</v>
      </c>
      <c r="E102" t="s">
        <v>992</v>
      </c>
      <c r="F102" t="s">
        <v>1394</v>
      </c>
      <c r="J102" t="s">
        <v>1395</v>
      </c>
      <c r="K102" s="517" t="s">
        <v>958</v>
      </c>
      <c r="L102" s="205" t="s">
        <v>1158</v>
      </c>
      <c r="M102" s="202" t="s">
        <v>1158</v>
      </c>
      <c r="N102" s="202" t="s">
        <v>1158</v>
      </c>
      <c r="O102" s="202" t="s">
        <v>1158</v>
      </c>
      <c r="P102" s="202" t="s">
        <v>1158</v>
      </c>
      <c r="AA102"/>
      <c r="AB102"/>
      <c r="AJ102"/>
    </row>
    <row r="103" spans="1:36" x14ac:dyDescent="0.25">
      <c r="A103" s="146" t="s">
        <v>1396</v>
      </c>
      <c r="B103" s="146" t="s">
        <v>1397</v>
      </c>
      <c r="C103" t="s">
        <v>944</v>
      </c>
      <c r="D103" t="s">
        <v>1393</v>
      </c>
      <c r="E103" t="s">
        <v>998</v>
      </c>
      <c r="F103" t="s">
        <v>1398</v>
      </c>
      <c r="J103" t="s">
        <v>1399</v>
      </c>
      <c r="K103" s="517" t="s">
        <v>958</v>
      </c>
      <c r="L103" s="205" t="s">
        <v>1158</v>
      </c>
      <c r="M103" s="202" t="s">
        <v>1158</v>
      </c>
      <c r="N103" s="202" t="s">
        <v>1158</v>
      </c>
      <c r="O103" s="202" t="s">
        <v>1158</v>
      </c>
      <c r="P103" s="202" t="s">
        <v>1158</v>
      </c>
      <c r="AA103"/>
      <c r="AB103"/>
      <c r="AJ103"/>
    </row>
    <row r="104" spans="1:36" x14ac:dyDescent="0.25">
      <c r="A104" s="146" t="s">
        <v>1400</v>
      </c>
      <c r="B104" s="146" t="s">
        <v>1401</v>
      </c>
      <c r="C104" t="s">
        <v>944</v>
      </c>
      <c r="D104" t="s">
        <v>1393</v>
      </c>
      <c r="E104" t="s">
        <v>1004</v>
      </c>
      <c r="F104" t="s">
        <v>1394</v>
      </c>
      <c r="J104" t="s">
        <v>1402</v>
      </c>
      <c r="K104" s="517" t="s">
        <v>958</v>
      </c>
      <c r="L104" s="205" t="s">
        <v>1158</v>
      </c>
      <c r="M104" s="202" t="s">
        <v>1158</v>
      </c>
      <c r="N104" s="202" t="s">
        <v>1158</v>
      </c>
      <c r="O104" s="202" t="s">
        <v>1158</v>
      </c>
      <c r="P104" s="202" t="s">
        <v>1158</v>
      </c>
      <c r="AA104"/>
      <c r="AB104"/>
      <c r="AJ104"/>
    </row>
    <row r="105" spans="1:36" x14ac:dyDescent="0.25">
      <c r="A105" s="146" t="s">
        <v>175</v>
      </c>
      <c r="B105" s="146" t="s">
        <v>1403</v>
      </c>
      <c r="C105" t="s">
        <v>954</v>
      </c>
      <c r="D105" t="s">
        <v>175</v>
      </c>
      <c r="E105" t="s">
        <v>979</v>
      </c>
      <c r="F105" t="s">
        <v>1404</v>
      </c>
      <c r="J105" t="s">
        <v>1405</v>
      </c>
      <c r="K105" s="517" t="s">
        <v>958</v>
      </c>
      <c r="L105" s="205" t="s">
        <v>1406</v>
      </c>
      <c r="M105" s="202" t="s">
        <v>1158</v>
      </c>
      <c r="N105" s="202">
        <v>13</v>
      </c>
      <c r="O105" s="202">
        <v>13</v>
      </c>
      <c r="P105" s="202"/>
      <c r="AA105"/>
      <c r="AB105"/>
      <c r="AJ105"/>
    </row>
    <row r="106" spans="1:36" x14ac:dyDescent="0.25">
      <c r="A106" s="146" t="s">
        <v>1407</v>
      </c>
      <c r="B106" s="146" t="s">
        <v>1408</v>
      </c>
      <c r="C106" t="s">
        <v>954</v>
      </c>
      <c r="D106" t="s">
        <v>1407</v>
      </c>
      <c r="E106" t="s">
        <v>979</v>
      </c>
      <c r="F106" t="s">
        <v>1409</v>
      </c>
      <c r="J106" t="s">
        <v>1410</v>
      </c>
      <c r="K106" s="517" t="s">
        <v>958</v>
      </c>
      <c r="L106" s="205" t="s">
        <v>1411</v>
      </c>
      <c r="M106" s="202" t="s">
        <v>1158</v>
      </c>
      <c r="N106" s="202" t="s">
        <v>1163</v>
      </c>
      <c r="O106" s="202" t="s">
        <v>1163</v>
      </c>
      <c r="P106" s="202" t="s">
        <v>1163</v>
      </c>
      <c r="AA106"/>
      <c r="AB106"/>
      <c r="AJ106"/>
    </row>
    <row r="107" spans="1:36" x14ac:dyDescent="0.25">
      <c r="A107" s="146" t="s">
        <v>1412</v>
      </c>
      <c r="B107" s="146" t="s">
        <v>1413</v>
      </c>
      <c r="C107" t="s">
        <v>954</v>
      </c>
      <c r="D107" t="s">
        <v>1412</v>
      </c>
      <c r="E107" t="s">
        <v>979</v>
      </c>
      <c r="F107" t="s">
        <v>1414</v>
      </c>
      <c r="J107" t="s">
        <v>1415</v>
      </c>
      <c r="K107" s="517" t="s">
        <v>958</v>
      </c>
      <c r="L107" s="205" t="s">
        <v>1411</v>
      </c>
      <c r="M107" s="202" t="s">
        <v>1158</v>
      </c>
      <c r="N107" s="202" t="s">
        <v>1163</v>
      </c>
      <c r="O107" s="202" t="s">
        <v>1163</v>
      </c>
      <c r="P107" s="202" t="s">
        <v>1163</v>
      </c>
      <c r="AA107"/>
      <c r="AB107"/>
      <c r="AJ107"/>
    </row>
    <row r="108" spans="1:36" x14ac:dyDescent="0.25">
      <c r="A108" s="146" t="s">
        <v>1416</v>
      </c>
      <c r="B108" s="146" t="s">
        <v>1417</v>
      </c>
      <c r="C108" t="s">
        <v>954</v>
      </c>
      <c r="D108" t="s">
        <v>1416</v>
      </c>
      <c r="E108" t="s">
        <v>979</v>
      </c>
      <c r="F108" t="s">
        <v>1418</v>
      </c>
      <c r="J108" t="s">
        <v>1419</v>
      </c>
      <c r="K108" s="517" t="s">
        <v>958</v>
      </c>
      <c r="L108" s="205" t="s">
        <v>1163</v>
      </c>
      <c r="M108" s="202"/>
      <c r="N108" s="202" t="s">
        <v>1163</v>
      </c>
      <c r="O108" s="202" t="s">
        <v>1163</v>
      </c>
      <c r="P108" s="202" t="s">
        <v>1163</v>
      </c>
      <c r="AA108"/>
      <c r="AB108"/>
      <c r="AJ108"/>
    </row>
    <row r="109" spans="1:36" x14ac:dyDescent="0.25">
      <c r="A109" s="146" t="s">
        <v>1420</v>
      </c>
      <c r="B109" s="146" t="s">
        <v>1421</v>
      </c>
      <c r="C109" t="s">
        <v>944</v>
      </c>
      <c r="D109" t="s">
        <v>1422</v>
      </c>
      <c r="E109" t="s">
        <v>992</v>
      </c>
      <c r="F109" t="s">
        <v>1423</v>
      </c>
      <c r="J109" t="s">
        <v>1424</v>
      </c>
      <c r="K109" s="517" t="s">
        <v>958</v>
      </c>
      <c r="L109" s="205" t="s">
        <v>1425</v>
      </c>
      <c r="M109" s="202" t="s">
        <v>1158</v>
      </c>
      <c r="N109" s="202" t="s">
        <v>1129</v>
      </c>
      <c r="O109" s="202" t="s">
        <v>1129</v>
      </c>
      <c r="P109" s="202" t="s">
        <v>1129</v>
      </c>
      <c r="AA109"/>
      <c r="AB109"/>
      <c r="AJ109"/>
    </row>
    <row r="110" spans="1:36" x14ac:dyDescent="0.25">
      <c r="A110" s="146" t="s">
        <v>1426</v>
      </c>
      <c r="B110" s="146" t="s">
        <v>1427</v>
      </c>
      <c r="C110" t="s">
        <v>944</v>
      </c>
      <c r="D110" t="s">
        <v>1422</v>
      </c>
      <c r="E110" t="s">
        <v>998</v>
      </c>
      <c r="F110" t="s">
        <v>1423</v>
      </c>
      <c r="J110" t="s">
        <v>1428</v>
      </c>
      <c r="K110" s="517" t="s">
        <v>958</v>
      </c>
      <c r="L110" s="205" t="s">
        <v>1429</v>
      </c>
      <c r="M110" s="202" t="s">
        <v>1158</v>
      </c>
      <c r="N110" s="202">
        <v>9</v>
      </c>
      <c r="O110" s="202">
        <v>9</v>
      </c>
      <c r="P110" s="202" t="s">
        <v>1129</v>
      </c>
      <c r="AA110"/>
      <c r="AB110"/>
      <c r="AJ110"/>
    </row>
    <row r="111" spans="1:36" x14ac:dyDescent="0.25">
      <c r="A111" s="146" t="s">
        <v>1430</v>
      </c>
      <c r="B111" s="146" t="s">
        <v>1431</v>
      </c>
      <c r="C111" t="s">
        <v>944</v>
      </c>
      <c r="D111" t="s">
        <v>1422</v>
      </c>
      <c r="E111" t="s">
        <v>1004</v>
      </c>
      <c r="F111" t="s">
        <v>1423</v>
      </c>
      <c r="J111" t="s">
        <v>1432</v>
      </c>
      <c r="K111" s="517" t="s">
        <v>958</v>
      </c>
      <c r="L111" s="205" t="s">
        <v>1433</v>
      </c>
      <c r="M111" s="202">
        <v>13</v>
      </c>
      <c r="N111" s="202" t="s">
        <v>1129</v>
      </c>
      <c r="O111" s="202" t="s">
        <v>1129</v>
      </c>
      <c r="P111" s="202">
        <v>9</v>
      </c>
      <c r="AA111"/>
      <c r="AB111"/>
      <c r="AJ111"/>
    </row>
    <row r="112" spans="1:36" x14ac:dyDescent="0.25">
      <c r="A112" s="146" t="s">
        <v>1434</v>
      </c>
      <c r="B112" s="146" t="s">
        <v>1435</v>
      </c>
      <c r="C112" t="s">
        <v>944</v>
      </c>
      <c r="D112" t="s">
        <v>1436</v>
      </c>
      <c r="E112" t="s">
        <v>992</v>
      </c>
      <c r="F112" t="s">
        <v>1437</v>
      </c>
      <c r="J112" t="s">
        <v>1438</v>
      </c>
      <c r="K112" s="517" t="s">
        <v>958</v>
      </c>
      <c r="L112" s="205" t="s">
        <v>1439</v>
      </c>
      <c r="M112" s="202"/>
      <c r="N112" s="202" t="s">
        <v>1440</v>
      </c>
      <c r="O112" s="202" t="s">
        <v>1440</v>
      </c>
      <c r="P112" s="202" t="s">
        <v>1129</v>
      </c>
      <c r="AA112"/>
      <c r="AB112"/>
      <c r="AJ112"/>
    </row>
    <row r="113" spans="1:36" x14ac:dyDescent="0.25">
      <c r="A113" s="146" t="s">
        <v>1441</v>
      </c>
      <c r="B113" s="146" t="s">
        <v>1442</v>
      </c>
      <c r="C113" t="s">
        <v>944</v>
      </c>
      <c r="D113" t="s">
        <v>1436</v>
      </c>
      <c r="E113" t="s">
        <v>998</v>
      </c>
      <c r="F113" t="s">
        <v>1437</v>
      </c>
      <c r="J113" t="s">
        <v>1443</v>
      </c>
      <c r="K113" s="517" t="s">
        <v>958</v>
      </c>
      <c r="L113" s="205" t="s">
        <v>1440</v>
      </c>
      <c r="M113" s="202"/>
      <c r="N113" s="202"/>
      <c r="O113" s="202"/>
      <c r="P113" s="202" t="s">
        <v>1440</v>
      </c>
      <c r="AA113"/>
      <c r="AB113"/>
      <c r="AJ113"/>
    </row>
    <row r="114" spans="1:36" x14ac:dyDescent="0.25">
      <c r="A114" s="146" t="s">
        <v>1444</v>
      </c>
      <c r="B114" s="146" t="s">
        <v>1445</v>
      </c>
      <c r="C114" t="s">
        <v>944</v>
      </c>
      <c r="D114" t="s">
        <v>1436</v>
      </c>
      <c r="E114" t="s">
        <v>1004</v>
      </c>
      <c r="F114" t="s">
        <v>1437</v>
      </c>
      <c r="J114" t="s">
        <v>1446</v>
      </c>
      <c r="K114" s="517" t="s">
        <v>958</v>
      </c>
      <c r="L114" s="205" t="s">
        <v>1447</v>
      </c>
      <c r="M114" s="202" t="s">
        <v>1163</v>
      </c>
      <c r="N114" s="202">
        <v>13</v>
      </c>
      <c r="O114" s="202">
        <v>13</v>
      </c>
      <c r="P114" s="202">
        <v>13</v>
      </c>
      <c r="AA114"/>
      <c r="AB114"/>
      <c r="AJ114"/>
    </row>
    <row r="115" spans="1:36" x14ac:dyDescent="0.25">
      <c r="A115" s="146" t="s">
        <v>1448</v>
      </c>
      <c r="B115" s="146" t="s">
        <v>1449</v>
      </c>
      <c r="C115" t="s">
        <v>944</v>
      </c>
      <c r="D115" t="s">
        <v>1450</v>
      </c>
      <c r="E115" t="s">
        <v>992</v>
      </c>
      <c r="F115" t="s">
        <v>1451</v>
      </c>
      <c r="J115" t="s">
        <v>1452</v>
      </c>
      <c r="K115" s="517" t="s">
        <v>958</v>
      </c>
      <c r="L115" s="205" t="s">
        <v>1447</v>
      </c>
      <c r="M115" s="202" t="s">
        <v>1163</v>
      </c>
      <c r="N115" s="202">
        <v>13</v>
      </c>
      <c r="O115" s="202">
        <v>13</v>
      </c>
      <c r="P115" s="202">
        <v>13</v>
      </c>
      <c r="AA115"/>
      <c r="AB115"/>
      <c r="AJ115"/>
    </row>
    <row r="116" spans="1:36" x14ac:dyDescent="0.25">
      <c r="A116" s="146" t="s">
        <v>1453</v>
      </c>
      <c r="B116" s="146" t="s">
        <v>1454</v>
      </c>
      <c r="C116" t="s">
        <v>944</v>
      </c>
      <c r="D116" t="s">
        <v>1450</v>
      </c>
      <c r="E116" t="s">
        <v>998</v>
      </c>
      <c r="F116" t="s">
        <v>1451</v>
      </c>
      <c r="J116" t="s">
        <v>1455</v>
      </c>
      <c r="K116" s="517" t="s">
        <v>958</v>
      </c>
      <c r="L116" s="205" t="s">
        <v>1447</v>
      </c>
      <c r="M116" s="202" t="s">
        <v>1163</v>
      </c>
      <c r="N116" s="202"/>
      <c r="O116" s="202"/>
      <c r="P116" s="202">
        <v>13</v>
      </c>
      <c r="AA116"/>
      <c r="AB116"/>
      <c r="AJ116"/>
    </row>
    <row r="117" spans="1:36" x14ac:dyDescent="0.25">
      <c r="A117" s="146" t="s">
        <v>1456</v>
      </c>
      <c r="B117" s="146" t="s">
        <v>1457</v>
      </c>
      <c r="C117" t="s">
        <v>944</v>
      </c>
      <c r="D117" t="s">
        <v>1450</v>
      </c>
      <c r="E117" t="s">
        <v>1004</v>
      </c>
      <c r="F117" t="s">
        <v>1451</v>
      </c>
      <c r="J117" t="s">
        <v>1458</v>
      </c>
      <c r="K117" s="517" t="s">
        <v>958</v>
      </c>
      <c r="L117" s="205" t="s">
        <v>1163</v>
      </c>
      <c r="M117" s="202" t="s">
        <v>1163</v>
      </c>
      <c r="N117" s="202"/>
      <c r="O117" s="202"/>
      <c r="P117" s="202"/>
      <c r="AA117"/>
      <c r="AB117"/>
      <c r="AJ117"/>
    </row>
    <row r="118" spans="1:36" x14ac:dyDescent="0.25">
      <c r="A118" s="146" t="s">
        <v>1459</v>
      </c>
      <c r="B118" s="146" t="s">
        <v>1460</v>
      </c>
      <c r="C118" t="s">
        <v>944</v>
      </c>
      <c r="D118" t="s">
        <v>1461</v>
      </c>
      <c r="E118" t="s">
        <v>992</v>
      </c>
      <c r="F118" t="s">
        <v>1462</v>
      </c>
      <c r="J118" t="s">
        <v>1463</v>
      </c>
      <c r="K118" s="517" t="s">
        <v>958</v>
      </c>
      <c r="L118" s="205" t="s">
        <v>1464</v>
      </c>
      <c r="M118" s="202" t="s">
        <v>1129</v>
      </c>
      <c r="N118" s="202">
        <v>14</v>
      </c>
      <c r="O118" s="202">
        <v>14</v>
      </c>
      <c r="P118" s="202">
        <v>14</v>
      </c>
      <c r="AA118"/>
      <c r="AB118"/>
      <c r="AJ118"/>
    </row>
    <row r="119" spans="1:36" x14ac:dyDescent="0.25">
      <c r="A119" s="146" t="s">
        <v>1465</v>
      </c>
      <c r="B119" s="146" t="s">
        <v>1466</v>
      </c>
      <c r="C119" t="s">
        <v>944</v>
      </c>
      <c r="D119" t="s">
        <v>1461</v>
      </c>
      <c r="E119" t="s">
        <v>998</v>
      </c>
      <c r="F119" t="s">
        <v>1462</v>
      </c>
      <c r="J119" t="s">
        <v>1467</v>
      </c>
      <c r="K119" s="517" t="s">
        <v>958</v>
      </c>
      <c r="L119" s="205" t="s">
        <v>1468</v>
      </c>
      <c r="M119" s="202" t="s">
        <v>1469</v>
      </c>
      <c r="N119" s="202">
        <v>14</v>
      </c>
      <c r="O119" s="202">
        <v>14</v>
      </c>
      <c r="P119" s="202">
        <v>14</v>
      </c>
      <c r="AA119"/>
      <c r="AB119"/>
      <c r="AJ119"/>
    </row>
    <row r="120" spans="1:36" x14ac:dyDescent="0.25">
      <c r="A120" s="146" t="s">
        <v>1470</v>
      </c>
      <c r="B120" s="146" t="s">
        <v>1471</v>
      </c>
      <c r="C120" t="s">
        <v>944</v>
      </c>
      <c r="D120" t="s">
        <v>1461</v>
      </c>
      <c r="E120" t="s">
        <v>1004</v>
      </c>
      <c r="F120" t="s">
        <v>1462</v>
      </c>
      <c r="J120" t="s">
        <v>1472</v>
      </c>
      <c r="K120" s="517" t="s">
        <v>958</v>
      </c>
      <c r="L120" s="206">
        <v>0.38472222222222219</v>
      </c>
      <c r="M120" s="202">
        <v>9</v>
      </c>
      <c r="N120" s="202">
        <v>14</v>
      </c>
      <c r="O120" s="202">
        <v>14</v>
      </c>
      <c r="P120" s="202">
        <v>14</v>
      </c>
      <c r="AA120"/>
      <c r="AB120"/>
      <c r="AJ120"/>
    </row>
    <row r="121" spans="1:36" x14ac:dyDescent="0.25">
      <c r="A121" s="146" t="s">
        <v>1473</v>
      </c>
      <c r="B121" s="146" t="s">
        <v>1474</v>
      </c>
      <c r="C121" t="s">
        <v>944</v>
      </c>
      <c r="D121" t="s">
        <v>1475</v>
      </c>
      <c r="E121" t="s">
        <v>992</v>
      </c>
      <c r="F121" t="s">
        <v>1476</v>
      </c>
      <c r="J121" t="s">
        <v>1477</v>
      </c>
      <c r="K121" s="517" t="s">
        <v>958</v>
      </c>
      <c r="L121" s="205" t="s">
        <v>1478</v>
      </c>
      <c r="M121" s="202" t="s">
        <v>1129</v>
      </c>
      <c r="N121" s="202">
        <v>23</v>
      </c>
      <c r="O121" s="202">
        <v>23</v>
      </c>
      <c r="P121" s="202">
        <v>23</v>
      </c>
      <c r="AA121"/>
      <c r="AB121"/>
      <c r="AJ121"/>
    </row>
    <row r="122" spans="1:36" x14ac:dyDescent="0.25">
      <c r="A122" s="146" t="s">
        <v>1479</v>
      </c>
      <c r="B122" s="146" t="s">
        <v>1480</v>
      </c>
      <c r="C122" t="s">
        <v>944</v>
      </c>
      <c r="D122" t="s">
        <v>1475</v>
      </c>
      <c r="E122" t="s">
        <v>998</v>
      </c>
      <c r="F122" t="s">
        <v>1481</v>
      </c>
      <c r="J122" t="s">
        <v>1482</v>
      </c>
      <c r="K122" s="517" t="s">
        <v>958</v>
      </c>
      <c r="L122" s="205" t="s">
        <v>1129</v>
      </c>
      <c r="M122" s="202" t="s">
        <v>1129</v>
      </c>
      <c r="N122" s="202"/>
      <c r="O122" s="202"/>
      <c r="P122" s="202"/>
      <c r="AA122"/>
      <c r="AB122"/>
      <c r="AJ122"/>
    </row>
    <row r="123" spans="1:36" x14ac:dyDescent="0.25">
      <c r="A123" s="146" t="s">
        <v>1483</v>
      </c>
      <c r="B123" s="146" t="s">
        <v>1484</v>
      </c>
      <c r="C123" t="s">
        <v>944</v>
      </c>
      <c r="D123" t="s">
        <v>1475</v>
      </c>
      <c r="E123" t="s">
        <v>1004</v>
      </c>
      <c r="F123" t="s">
        <v>1476</v>
      </c>
      <c r="J123" t="s">
        <v>1485</v>
      </c>
      <c r="K123" s="517" t="s">
        <v>958</v>
      </c>
      <c r="L123" s="205">
        <v>11</v>
      </c>
      <c r="M123" s="202">
        <v>11</v>
      </c>
      <c r="N123" s="202"/>
      <c r="O123" s="202"/>
      <c r="P123" s="202"/>
      <c r="AA123"/>
      <c r="AB123"/>
      <c r="AJ123"/>
    </row>
    <row r="124" spans="1:36" x14ac:dyDescent="0.25">
      <c r="A124" s="146" t="s">
        <v>1486</v>
      </c>
      <c r="B124" s="146" t="s">
        <v>1487</v>
      </c>
      <c r="C124" t="s">
        <v>944</v>
      </c>
      <c r="D124" t="s">
        <v>1488</v>
      </c>
      <c r="E124" t="s">
        <v>992</v>
      </c>
      <c r="F124" t="s">
        <v>1489</v>
      </c>
      <c r="J124" t="s">
        <v>1490</v>
      </c>
      <c r="K124" s="517" t="s">
        <v>958</v>
      </c>
      <c r="L124" s="206">
        <v>0.55833333333333335</v>
      </c>
      <c r="M124" s="202">
        <v>13</v>
      </c>
      <c r="N124" s="202">
        <v>24</v>
      </c>
      <c r="O124" s="202">
        <v>24</v>
      </c>
      <c r="P124" s="202">
        <v>24</v>
      </c>
      <c r="AA124"/>
      <c r="AB124"/>
      <c r="AJ124"/>
    </row>
    <row r="125" spans="1:36" x14ac:dyDescent="0.25">
      <c r="A125" s="146" t="s">
        <v>1491</v>
      </c>
      <c r="B125" s="146" t="s">
        <v>1492</v>
      </c>
      <c r="C125" t="s">
        <v>944</v>
      </c>
      <c r="D125" t="s">
        <v>1488</v>
      </c>
      <c r="E125" t="s">
        <v>998</v>
      </c>
      <c r="F125" t="s">
        <v>1493</v>
      </c>
      <c r="J125" t="s">
        <v>1494</v>
      </c>
      <c r="K125" s="517" t="s">
        <v>958</v>
      </c>
      <c r="L125" s="205" t="s">
        <v>1495</v>
      </c>
      <c r="M125" s="202" t="s">
        <v>1158</v>
      </c>
      <c r="N125" s="202">
        <v>22</v>
      </c>
      <c r="O125" s="202">
        <v>22</v>
      </c>
      <c r="P125" s="202">
        <v>22</v>
      </c>
      <c r="AA125"/>
      <c r="AB125"/>
      <c r="AJ125"/>
    </row>
    <row r="126" spans="1:36" x14ac:dyDescent="0.25">
      <c r="A126" s="146" t="s">
        <v>1496</v>
      </c>
      <c r="B126" s="146" t="s">
        <v>1497</v>
      </c>
      <c r="C126" t="s">
        <v>944</v>
      </c>
      <c r="D126" t="s">
        <v>1488</v>
      </c>
      <c r="E126" t="s">
        <v>1004</v>
      </c>
      <c r="F126" t="s">
        <v>1489</v>
      </c>
      <c r="J126" t="s">
        <v>1498</v>
      </c>
      <c r="K126" s="517" t="s">
        <v>958</v>
      </c>
      <c r="L126" s="205" t="s">
        <v>1499</v>
      </c>
      <c r="M126" s="202" t="s">
        <v>1158</v>
      </c>
      <c r="N126" s="202">
        <v>24</v>
      </c>
      <c r="O126" s="202">
        <v>24</v>
      </c>
      <c r="P126" s="202">
        <v>24</v>
      </c>
      <c r="AA126"/>
      <c r="AB126"/>
      <c r="AJ126"/>
    </row>
    <row r="127" spans="1:36" x14ac:dyDescent="0.25">
      <c r="A127" s="146" t="s">
        <v>1500</v>
      </c>
      <c r="B127" s="146" t="s">
        <v>1501</v>
      </c>
      <c r="C127" t="s">
        <v>944</v>
      </c>
      <c r="D127" t="s">
        <v>1502</v>
      </c>
      <c r="E127" t="s">
        <v>992</v>
      </c>
      <c r="F127" t="s">
        <v>1503</v>
      </c>
      <c r="J127" t="s">
        <v>1504</v>
      </c>
      <c r="K127" s="517" t="s">
        <v>958</v>
      </c>
      <c r="L127" s="205">
        <v>23</v>
      </c>
      <c r="M127" s="202"/>
      <c r="N127" s="202">
        <v>23</v>
      </c>
      <c r="O127" s="202">
        <v>23</v>
      </c>
      <c r="P127" s="202">
        <v>23</v>
      </c>
      <c r="AA127"/>
      <c r="AB127"/>
      <c r="AJ127"/>
    </row>
    <row r="128" spans="1:36" x14ac:dyDescent="0.25">
      <c r="A128" s="146" t="s">
        <v>1505</v>
      </c>
      <c r="B128" s="146" t="s">
        <v>1506</v>
      </c>
      <c r="C128" t="s">
        <v>944</v>
      </c>
      <c r="D128" t="s">
        <v>1502</v>
      </c>
      <c r="E128" t="s">
        <v>998</v>
      </c>
      <c r="F128" t="s">
        <v>1507</v>
      </c>
      <c r="J128" t="s">
        <v>1508</v>
      </c>
      <c r="K128" s="517" t="s">
        <v>958</v>
      </c>
      <c r="L128" s="205" t="s">
        <v>1509</v>
      </c>
      <c r="M128" s="202"/>
      <c r="N128" s="202" t="s">
        <v>1509</v>
      </c>
      <c r="O128" s="202" t="s">
        <v>1509</v>
      </c>
      <c r="P128" s="202" t="s">
        <v>1509</v>
      </c>
      <c r="AA128"/>
      <c r="AB128"/>
      <c r="AJ128"/>
    </row>
    <row r="129" spans="1:36" x14ac:dyDescent="0.25">
      <c r="A129" s="146" t="s">
        <v>1510</v>
      </c>
      <c r="B129" s="146" t="s">
        <v>1511</v>
      </c>
      <c r="C129" t="s">
        <v>944</v>
      </c>
      <c r="D129" t="s">
        <v>1502</v>
      </c>
      <c r="E129" t="s">
        <v>1004</v>
      </c>
      <c r="F129" t="s">
        <v>1503</v>
      </c>
      <c r="J129" t="s">
        <v>1512</v>
      </c>
      <c r="K129" s="517" t="s">
        <v>958</v>
      </c>
      <c r="L129" s="205">
        <v>14</v>
      </c>
      <c r="M129" s="202">
        <v>14</v>
      </c>
      <c r="N129" s="202"/>
      <c r="O129" s="202"/>
      <c r="P129" s="202"/>
      <c r="AA129"/>
      <c r="AB129"/>
      <c r="AJ129"/>
    </row>
    <row r="130" spans="1:36" x14ac:dyDescent="0.25">
      <c r="A130" s="146" t="s">
        <v>1513</v>
      </c>
      <c r="B130" s="146" t="s">
        <v>1514</v>
      </c>
      <c r="C130" t="s">
        <v>954</v>
      </c>
      <c r="D130" t="s">
        <v>1513</v>
      </c>
      <c r="E130" t="s">
        <v>1132</v>
      </c>
      <c r="F130" t="s">
        <v>1515</v>
      </c>
      <c r="J130" t="s">
        <v>1516</v>
      </c>
      <c r="K130" s="517" t="s">
        <v>958</v>
      </c>
      <c r="L130" s="205">
        <v>14</v>
      </c>
      <c r="M130" s="202">
        <v>14</v>
      </c>
      <c r="N130" s="202"/>
      <c r="O130" s="202"/>
      <c r="P130" s="202"/>
      <c r="AA130"/>
      <c r="AB130"/>
      <c r="AJ130"/>
    </row>
    <row r="131" spans="1:36" x14ac:dyDescent="0.25">
      <c r="A131" s="146" t="s">
        <v>1517</v>
      </c>
      <c r="B131" s="146" t="s">
        <v>1518</v>
      </c>
      <c r="C131" t="s">
        <v>944</v>
      </c>
      <c r="D131" t="s">
        <v>646</v>
      </c>
      <c r="E131" t="s">
        <v>992</v>
      </c>
      <c r="F131" t="s">
        <v>1519</v>
      </c>
      <c r="J131" t="s">
        <v>1520</v>
      </c>
      <c r="K131" s="517" t="s">
        <v>958</v>
      </c>
      <c r="L131" s="205">
        <v>14</v>
      </c>
      <c r="M131" s="202">
        <v>14</v>
      </c>
      <c r="N131" s="202"/>
      <c r="O131" s="202"/>
      <c r="P131" s="202"/>
      <c r="AA131"/>
      <c r="AB131"/>
      <c r="AJ131"/>
    </row>
    <row r="132" spans="1:36" x14ac:dyDescent="0.25">
      <c r="A132" s="146" t="s">
        <v>1521</v>
      </c>
      <c r="B132" s="146" t="s">
        <v>1522</v>
      </c>
      <c r="C132" t="s">
        <v>944</v>
      </c>
      <c r="D132" t="s">
        <v>646</v>
      </c>
      <c r="E132" t="s">
        <v>998</v>
      </c>
      <c r="F132" t="s">
        <v>1519</v>
      </c>
      <c r="J132" t="s">
        <v>1523</v>
      </c>
      <c r="K132" s="517" t="s">
        <v>958</v>
      </c>
      <c r="L132" s="205">
        <v>23</v>
      </c>
      <c r="M132" s="202">
        <v>23</v>
      </c>
      <c r="N132" s="202"/>
      <c r="O132" s="202"/>
      <c r="P132" s="202"/>
      <c r="AA132"/>
      <c r="AB132"/>
      <c r="AJ132"/>
    </row>
    <row r="133" spans="1:36" x14ac:dyDescent="0.25">
      <c r="A133" s="146" t="s">
        <v>1524</v>
      </c>
      <c r="B133" s="146" t="s">
        <v>1525</v>
      </c>
      <c r="C133" t="s">
        <v>944</v>
      </c>
      <c r="D133" t="s">
        <v>646</v>
      </c>
      <c r="E133" t="s">
        <v>1004</v>
      </c>
      <c r="F133" t="s">
        <v>1519</v>
      </c>
      <c r="J133" t="s">
        <v>1526</v>
      </c>
      <c r="K133" s="517" t="s">
        <v>958</v>
      </c>
      <c r="L133" s="205">
        <v>23</v>
      </c>
      <c r="M133" s="202">
        <v>23</v>
      </c>
      <c r="N133" s="202"/>
      <c r="O133" s="202"/>
      <c r="P133" s="202"/>
      <c r="AA133"/>
      <c r="AB133"/>
      <c r="AJ133"/>
    </row>
    <row r="134" spans="1:36" x14ac:dyDescent="0.25">
      <c r="A134" s="146" t="s">
        <v>1527</v>
      </c>
      <c r="B134" s="146" t="s">
        <v>1528</v>
      </c>
      <c r="C134" t="s">
        <v>944</v>
      </c>
      <c r="D134" t="s">
        <v>1529</v>
      </c>
      <c r="E134" t="s">
        <v>992</v>
      </c>
      <c r="F134" t="s">
        <v>1530</v>
      </c>
      <c r="J134" t="s">
        <v>1531</v>
      </c>
      <c r="K134" s="517" t="s">
        <v>958</v>
      </c>
      <c r="L134" s="205">
        <v>24</v>
      </c>
      <c r="M134" s="202">
        <v>24</v>
      </c>
      <c r="N134" s="202"/>
      <c r="O134" s="202"/>
      <c r="P134" s="202"/>
      <c r="AA134"/>
      <c r="AB134"/>
      <c r="AJ134"/>
    </row>
    <row r="135" spans="1:36" x14ac:dyDescent="0.25">
      <c r="A135" s="146" t="s">
        <v>1532</v>
      </c>
      <c r="B135" s="146" t="s">
        <v>1533</v>
      </c>
      <c r="C135" t="s">
        <v>944</v>
      </c>
      <c r="D135" t="s">
        <v>1529</v>
      </c>
      <c r="E135" t="s">
        <v>998</v>
      </c>
      <c r="F135" t="s">
        <v>1530</v>
      </c>
      <c r="J135" t="s">
        <v>1534</v>
      </c>
      <c r="K135" s="517" t="s">
        <v>958</v>
      </c>
      <c r="L135" s="205">
        <v>22</v>
      </c>
      <c r="M135" s="202">
        <v>22</v>
      </c>
      <c r="N135" s="202"/>
      <c r="O135" s="202"/>
      <c r="P135" s="202"/>
      <c r="AA135"/>
      <c r="AB135"/>
      <c r="AJ135"/>
    </row>
    <row r="136" spans="1:36" x14ac:dyDescent="0.25">
      <c r="A136" t="s">
        <v>1535</v>
      </c>
      <c r="B136" s="146" t="s">
        <v>1536</v>
      </c>
      <c r="C136" t="s">
        <v>944</v>
      </c>
      <c r="D136" t="s">
        <v>1529</v>
      </c>
      <c r="E136" t="s">
        <v>1004</v>
      </c>
      <c r="F136" t="s">
        <v>1530</v>
      </c>
      <c r="J136" t="s">
        <v>1537</v>
      </c>
      <c r="K136" s="517" t="s">
        <v>958</v>
      </c>
      <c r="L136" s="205">
        <v>23</v>
      </c>
      <c r="M136" s="202">
        <v>23</v>
      </c>
      <c r="N136" s="202"/>
      <c r="O136" s="202"/>
      <c r="P136" s="202"/>
      <c r="AA136"/>
      <c r="AB136"/>
      <c r="AJ136"/>
    </row>
    <row r="137" spans="1:36" x14ac:dyDescent="0.25">
      <c r="A137" s="146" t="s">
        <v>1538</v>
      </c>
      <c r="B137" s="146" t="s">
        <v>1539</v>
      </c>
      <c r="C137" t="s">
        <v>954</v>
      </c>
      <c r="D137" t="s">
        <v>1538</v>
      </c>
      <c r="E137" t="s">
        <v>979</v>
      </c>
      <c r="F137" t="s">
        <v>1540</v>
      </c>
      <c r="J137" t="s">
        <v>1541</v>
      </c>
      <c r="K137" s="517" t="s">
        <v>958</v>
      </c>
      <c r="L137" s="205" t="s">
        <v>1542</v>
      </c>
      <c r="M137" s="202" t="s">
        <v>1542</v>
      </c>
      <c r="N137" s="202"/>
      <c r="O137" s="202"/>
      <c r="P137" s="202"/>
      <c r="AA137"/>
      <c r="AB137"/>
      <c r="AJ137"/>
    </row>
    <row r="138" spans="1:36" x14ac:dyDescent="0.25">
      <c r="A138" s="146" t="s">
        <v>1543</v>
      </c>
      <c r="B138" s="146" t="s">
        <v>1544</v>
      </c>
      <c r="C138" t="s">
        <v>954</v>
      </c>
      <c r="D138" t="s">
        <v>1543</v>
      </c>
      <c r="E138" t="s">
        <v>979</v>
      </c>
      <c r="F138" t="s">
        <v>1545</v>
      </c>
      <c r="AA138"/>
      <c r="AB138"/>
      <c r="AJ138"/>
    </row>
    <row r="139" spans="1:36" x14ac:dyDescent="0.25">
      <c r="A139" s="146" t="s">
        <v>1546</v>
      </c>
      <c r="B139" s="146" t="s">
        <v>1547</v>
      </c>
      <c r="C139" t="s">
        <v>954</v>
      </c>
      <c r="D139" t="s">
        <v>1546</v>
      </c>
      <c r="E139" t="s">
        <v>1034</v>
      </c>
      <c r="F139" t="s">
        <v>1548</v>
      </c>
      <c r="AA139"/>
      <c r="AB139"/>
      <c r="AJ139"/>
    </row>
    <row r="140" spans="1:36" x14ac:dyDescent="0.25">
      <c r="A140" s="146" t="s">
        <v>1549</v>
      </c>
      <c r="B140" s="146" t="s">
        <v>1550</v>
      </c>
      <c r="C140" t="s">
        <v>954</v>
      </c>
      <c r="D140" t="s">
        <v>1549</v>
      </c>
      <c r="E140" t="s">
        <v>1034</v>
      </c>
      <c r="F140" t="s">
        <v>1551</v>
      </c>
      <c r="AA140"/>
      <c r="AB140"/>
      <c r="AJ140"/>
    </row>
    <row r="141" spans="1:36" x14ac:dyDescent="0.25">
      <c r="A141" s="146" t="s">
        <v>1552</v>
      </c>
      <c r="B141" s="146" t="s">
        <v>1553</v>
      </c>
      <c r="C141" t="s">
        <v>954</v>
      </c>
      <c r="D141" t="s">
        <v>1552</v>
      </c>
      <c r="E141" t="s">
        <v>955</v>
      </c>
      <c r="F141" t="s">
        <v>1554</v>
      </c>
      <c r="AA141"/>
      <c r="AB141"/>
      <c r="AJ141"/>
    </row>
    <row r="142" spans="1:36" x14ac:dyDescent="0.25">
      <c r="A142" s="146" t="s">
        <v>1555</v>
      </c>
      <c r="B142" s="146" t="s">
        <v>1556</v>
      </c>
      <c r="C142" t="s">
        <v>954</v>
      </c>
      <c r="D142" t="s">
        <v>1555</v>
      </c>
      <c r="E142" t="s">
        <v>955</v>
      </c>
      <c r="F142" t="s">
        <v>1557</v>
      </c>
      <c r="AA142"/>
      <c r="AB142"/>
      <c r="AJ142"/>
    </row>
    <row r="143" spans="1:36" x14ac:dyDescent="0.25">
      <c r="A143" s="146" t="s">
        <v>1558</v>
      </c>
      <c r="B143" s="146" t="s">
        <v>1559</v>
      </c>
      <c r="C143" t="s">
        <v>954</v>
      </c>
      <c r="D143" t="s">
        <v>1558</v>
      </c>
      <c r="E143" t="s">
        <v>979</v>
      </c>
      <c r="F143" t="s">
        <v>1560</v>
      </c>
      <c r="AA143"/>
      <c r="AB143"/>
      <c r="AJ143"/>
    </row>
    <row r="144" spans="1:36" x14ac:dyDescent="0.25">
      <c r="A144" s="146" t="s">
        <v>1561</v>
      </c>
      <c r="B144" s="146" t="s">
        <v>1562</v>
      </c>
      <c r="C144" t="s">
        <v>954</v>
      </c>
      <c r="D144" t="s">
        <v>1561</v>
      </c>
      <c r="E144" t="s">
        <v>955</v>
      </c>
      <c r="F144" t="s">
        <v>1563</v>
      </c>
      <c r="AA144"/>
      <c r="AB144"/>
      <c r="AJ144"/>
    </row>
    <row r="145" spans="1:36" x14ac:dyDescent="0.25">
      <c r="A145" s="146" t="s">
        <v>1564</v>
      </c>
      <c r="B145" s="146" t="s">
        <v>1565</v>
      </c>
      <c r="C145" t="s">
        <v>954</v>
      </c>
      <c r="D145" t="s">
        <v>1564</v>
      </c>
      <c r="E145" t="s">
        <v>979</v>
      </c>
      <c r="F145" t="s">
        <v>1566</v>
      </c>
      <c r="AA145"/>
      <c r="AB145"/>
      <c r="AJ145"/>
    </row>
    <row r="146" spans="1:36" x14ac:dyDescent="0.25">
      <c r="A146" s="146" t="s">
        <v>1567</v>
      </c>
      <c r="B146" s="146" t="s">
        <v>1568</v>
      </c>
      <c r="C146" t="s">
        <v>954</v>
      </c>
      <c r="D146" t="s">
        <v>1567</v>
      </c>
      <c r="E146" t="s">
        <v>979</v>
      </c>
      <c r="F146" t="s">
        <v>1569</v>
      </c>
      <c r="AA146"/>
      <c r="AB146"/>
      <c r="AJ146"/>
    </row>
    <row r="147" spans="1:36" x14ac:dyDescent="0.25">
      <c r="A147" s="146" t="s">
        <v>1570</v>
      </c>
      <c r="B147" s="146" t="s">
        <v>1571</v>
      </c>
      <c r="C147" t="s">
        <v>954</v>
      </c>
      <c r="D147" t="s">
        <v>1570</v>
      </c>
      <c r="E147" t="s">
        <v>979</v>
      </c>
      <c r="F147" t="s">
        <v>1572</v>
      </c>
      <c r="AA147"/>
      <c r="AB147"/>
      <c r="AJ147"/>
    </row>
    <row r="148" spans="1:36" x14ac:dyDescent="0.25">
      <c r="A148" s="146" t="s">
        <v>1573</v>
      </c>
      <c r="B148" s="146" t="s">
        <v>1574</v>
      </c>
      <c r="C148" t="s">
        <v>954</v>
      </c>
      <c r="D148" t="s">
        <v>1573</v>
      </c>
      <c r="E148" t="s">
        <v>979</v>
      </c>
      <c r="F148" t="s">
        <v>1575</v>
      </c>
      <c r="AA148"/>
      <c r="AB148"/>
      <c r="AJ148"/>
    </row>
    <row r="149" spans="1:36" x14ac:dyDescent="0.25">
      <c r="A149" s="146" t="s">
        <v>1576</v>
      </c>
      <c r="B149" s="146" t="s">
        <v>1577</v>
      </c>
      <c r="C149" t="s">
        <v>954</v>
      </c>
      <c r="D149" t="s">
        <v>1576</v>
      </c>
      <c r="E149" t="s">
        <v>979</v>
      </c>
      <c r="F149" t="s">
        <v>1578</v>
      </c>
      <c r="AA149"/>
      <c r="AB149"/>
      <c r="AJ149"/>
    </row>
    <row r="150" spans="1:36" x14ac:dyDescent="0.25">
      <c r="A150" s="146" t="s">
        <v>1579</v>
      </c>
      <c r="B150" s="146" t="s">
        <v>1580</v>
      </c>
      <c r="C150" t="s">
        <v>954</v>
      </c>
      <c r="D150" t="s">
        <v>1579</v>
      </c>
      <c r="E150" t="s">
        <v>979</v>
      </c>
      <c r="F150" t="s">
        <v>1581</v>
      </c>
      <c r="AA150"/>
      <c r="AB150"/>
      <c r="AJ150"/>
    </row>
    <row r="151" spans="1:36" x14ac:dyDescent="0.25">
      <c r="A151" s="146" t="s">
        <v>1582</v>
      </c>
      <c r="B151" s="146" t="s">
        <v>1583</v>
      </c>
      <c r="C151" t="s">
        <v>954</v>
      </c>
      <c r="D151" t="s">
        <v>1582</v>
      </c>
      <c r="E151" t="s">
        <v>979</v>
      </c>
      <c r="F151" t="s">
        <v>1584</v>
      </c>
      <c r="AA151"/>
      <c r="AB151"/>
      <c r="AJ151"/>
    </row>
    <row r="152" spans="1:36" x14ac:dyDescent="0.25">
      <c r="A152" s="146" t="s">
        <v>1585</v>
      </c>
      <c r="B152" s="146" t="s">
        <v>1586</v>
      </c>
      <c r="C152" t="s">
        <v>944</v>
      </c>
      <c r="D152" t="s">
        <v>1587</v>
      </c>
      <c r="E152" t="s">
        <v>992</v>
      </c>
      <c r="F152" t="s">
        <v>1588</v>
      </c>
      <c r="AA152"/>
      <c r="AB152"/>
      <c r="AJ152"/>
    </row>
    <row r="153" spans="1:36" x14ac:dyDescent="0.25">
      <c r="A153" s="146" t="s">
        <v>1589</v>
      </c>
      <c r="B153" s="146" t="s">
        <v>1590</v>
      </c>
      <c r="C153" t="s">
        <v>944</v>
      </c>
      <c r="D153" t="s">
        <v>1587</v>
      </c>
      <c r="E153" t="s">
        <v>998</v>
      </c>
      <c r="F153" t="s">
        <v>1591</v>
      </c>
      <c r="AA153"/>
      <c r="AB153"/>
      <c r="AJ153"/>
    </row>
    <row r="154" spans="1:36" x14ac:dyDescent="0.25">
      <c r="A154" s="146" t="s">
        <v>1592</v>
      </c>
      <c r="B154" s="146" t="s">
        <v>1593</v>
      </c>
      <c r="C154" t="s">
        <v>944</v>
      </c>
      <c r="D154" t="s">
        <v>1587</v>
      </c>
      <c r="E154" t="s">
        <v>1004</v>
      </c>
      <c r="F154" t="s">
        <v>1588</v>
      </c>
      <c r="AA154"/>
      <c r="AB154"/>
      <c r="AJ154"/>
    </row>
    <row r="155" spans="1:36" x14ac:dyDescent="0.25">
      <c r="A155" s="146" t="s">
        <v>1594</v>
      </c>
      <c r="B155" s="146" t="s">
        <v>1595</v>
      </c>
      <c r="C155" t="s">
        <v>954</v>
      </c>
      <c r="D155" t="s">
        <v>1594</v>
      </c>
      <c r="E155" t="s">
        <v>1132</v>
      </c>
      <c r="F155" t="s">
        <v>1596</v>
      </c>
      <c r="AA155"/>
      <c r="AB155"/>
      <c r="AJ155"/>
    </row>
    <row r="156" spans="1:36" x14ac:dyDescent="0.25">
      <c r="A156" s="146" t="s">
        <v>1597</v>
      </c>
      <c r="B156" s="146" t="s">
        <v>1598</v>
      </c>
      <c r="C156" t="s">
        <v>954</v>
      </c>
      <c r="D156" t="s">
        <v>1597</v>
      </c>
      <c r="E156" t="s">
        <v>1132</v>
      </c>
      <c r="F156" t="s">
        <v>1599</v>
      </c>
      <c r="AA156"/>
      <c r="AB156"/>
      <c r="AJ156"/>
    </row>
    <row r="157" spans="1:36" x14ac:dyDescent="0.25">
      <c r="A157" s="146" t="s">
        <v>1600</v>
      </c>
      <c r="B157" s="146" t="s">
        <v>1601</v>
      </c>
      <c r="C157" t="s">
        <v>954</v>
      </c>
      <c r="D157" t="s">
        <v>1600</v>
      </c>
      <c r="E157" t="s">
        <v>1132</v>
      </c>
      <c r="F157" t="s">
        <v>1207</v>
      </c>
      <c r="AA157"/>
      <c r="AB157"/>
      <c r="AJ157"/>
    </row>
    <row r="158" spans="1:36" x14ac:dyDescent="0.25">
      <c r="A158" s="146" t="s">
        <v>1602</v>
      </c>
      <c r="B158" s="146" t="s">
        <v>1603</v>
      </c>
      <c r="C158" t="s">
        <v>954</v>
      </c>
      <c r="D158" t="s">
        <v>1602</v>
      </c>
      <c r="E158" t="s">
        <v>1034</v>
      </c>
      <c r="F158" t="s">
        <v>1604</v>
      </c>
      <c r="AA158"/>
      <c r="AB158"/>
      <c r="AJ158"/>
    </row>
    <row r="159" spans="1:36" x14ac:dyDescent="0.25">
      <c r="A159" s="146" t="s">
        <v>1605</v>
      </c>
      <c r="B159" s="146" t="s">
        <v>1606</v>
      </c>
      <c r="C159" t="s">
        <v>944</v>
      </c>
      <c r="D159" t="s">
        <v>1607</v>
      </c>
      <c r="E159" t="s">
        <v>992</v>
      </c>
      <c r="F159" t="s">
        <v>1608</v>
      </c>
      <c r="AA159"/>
      <c r="AB159"/>
      <c r="AJ159"/>
    </row>
    <row r="160" spans="1:36" x14ac:dyDescent="0.25">
      <c r="A160" s="146" t="s">
        <v>1609</v>
      </c>
      <c r="B160" s="146" t="s">
        <v>1610</v>
      </c>
      <c r="C160" t="s">
        <v>944</v>
      </c>
      <c r="D160" t="s">
        <v>1607</v>
      </c>
      <c r="E160" t="s">
        <v>998</v>
      </c>
      <c r="F160" t="s">
        <v>1611</v>
      </c>
      <c r="AA160"/>
      <c r="AB160"/>
      <c r="AJ160"/>
    </row>
    <row r="161" spans="1:36" x14ac:dyDescent="0.25">
      <c r="A161" s="146" t="s">
        <v>1612</v>
      </c>
      <c r="B161" s="146" t="s">
        <v>1613</v>
      </c>
      <c r="C161" t="s">
        <v>944</v>
      </c>
      <c r="D161" t="s">
        <v>1607</v>
      </c>
      <c r="E161" t="s">
        <v>1004</v>
      </c>
      <c r="F161" t="s">
        <v>1608</v>
      </c>
      <c r="AA161"/>
      <c r="AB161"/>
      <c r="AJ161"/>
    </row>
    <row r="162" spans="1:36" x14ac:dyDescent="0.25">
      <c r="A162" s="146" t="s">
        <v>1614</v>
      </c>
      <c r="B162" s="146" t="s">
        <v>1615</v>
      </c>
      <c r="C162" t="s">
        <v>944</v>
      </c>
      <c r="D162" t="s">
        <v>1616</v>
      </c>
      <c r="E162" t="s">
        <v>992</v>
      </c>
      <c r="F162" t="s">
        <v>1617</v>
      </c>
      <c r="AA162"/>
      <c r="AB162"/>
      <c r="AJ162"/>
    </row>
    <row r="163" spans="1:36" x14ac:dyDescent="0.25">
      <c r="A163" s="146" t="s">
        <v>1618</v>
      </c>
      <c r="B163" s="146" t="s">
        <v>1619</v>
      </c>
      <c r="C163" t="s">
        <v>944</v>
      </c>
      <c r="D163" t="s">
        <v>1616</v>
      </c>
      <c r="E163" t="s">
        <v>998</v>
      </c>
      <c r="F163" t="s">
        <v>1620</v>
      </c>
      <c r="AA163"/>
      <c r="AB163"/>
      <c r="AJ163"/>
    </row>
    <row r="164" spans="1:36" x14ac:dyDescent="0.25">
      <c r="A164" s="146" t="s">
        <v>1621</v>
      </c>
      <c r="B164" s="146" t="s">
        <v>1622</v>
      </c>
      <c r="C164" t="s">
        <v>944</v>
      </c>
      <c r="D164" t="s">
        <v>1616</v>
      </c>
      <c r="E164" t="s">
        <v>1004</v>
      </c>
      <c r="F164" t="s">
        <v>1617</v>
      </c>
      <c r="AA164"/>
      <c r="AB164"/>
      <c r="AJ164"/>
    </row>
    <row r="165" spans="1:36" x14ac:dyDescent="0.25">
      <c r="A165" s="146" t="s">
        <v>173</v>
      </c>
      <c r="B165" s="146" t="s">
        <v>1623</v>
      </c>
      <c r="C165" t="s">
        <v>954</v>
      </c>
      <c r="D165" t="s">
        <v>173</v>
      </c>
      <c r="E165" t="s">
        <v>979</v>
      </c>
      <c r="F165" t="s">
        <v>1624</v>
      </c>
      <c r="AA165"/>
      <c r="AB165"/>
      <c r="AJ165"/>
    </row>
    <row r="166" spans="1:36" x14ac:dyDescent="0.25">
      <c r="A166" s="146" t="s">
        <v>1625</v>
      </c>
      <c r="B166" s="146" t="s">
        <v>1626</v>
      </c>
      <c r="C166" t="s">
        <v>954</v>
      </c>
      <c r="D166" t="s">
        <v>1625</v>
      </c>
      <c r="E166" t="s">
        <v>1034</v>
      </c>
      <c r="F166" t="s">
        <v>1627</v>
      </c>
      <c r="AA166"/>
      <c r="AB166"/>
      <c r="AJ166"/>
    </row>
    <row r="167" spans="1:36" x14ac:dyDescent="0.25">
      <c r="A167" s="146" t="s">
        <v>1628</v>
      </c>
      <c r="B167" s="146" t="s">
        <v>1629</v>
      </c>
      <c r="C167" t="s">
        <v>944</v>
      </c>
      <c r="D167" t="s">
        <v>1630</v>
      </c>
      <c r="E167" t="s">
        <v>955</v>
      </c>
      <c r="F167" t="s">
        <v>1631</v>
      </c>
      <c r="AA167"/>
      <c r="AB167"/>
      <c r="AJ167"/>
    </row>
    <row r="168" spans="1:36" x14ac:dyDescent="0.25">
      <c r="A168" s="146" t="s">
        <v>1632</v>
      </c>
      <c r="B168" s="146" t="s">
        <v>1633</v>
      </c>
      <c r="C168" t="s">
        <v>944</v>
      </c>
      <c r="D168" t="s">
        <v>643</v>
      </c>
      <c r="E168" t="s">
        <v>992</v>
      </c>
      <c r="F168" t="s">
        <v>1634</v>
      </c>
      <c r="AA168"/>
      <c r="AB168"/>
      <c r="AJ168"/>
    </row>
    <row r="169" spans="1:36" x14ac:dyDescent="0.25">
      <c r="A169" s="146" t="s">
        <v>1635</v>
      </c>
      <c r="B169" s="146" t="s">
        <v>1636</v>
      </c>
      <c r="C169" t="s">
        <v>944</v>
      </c>
      <c r="D169" t="s">
        <v>643</v>
      </c>
      <c r="E169" t="s">
        <v>998</v>
      </c>
      <c r="F169" t="s">
        <v>1634</v>
      </c>
      <c r="AA169"/>
      <c r="AB169"/>
      <c r="AJ169"/>
    </row>
    <row r="170" spans="1:36" x14ac:dyDescent="0.25">
      <c r="A170" s="146" t="s">
        <v>1637</v>
      </c>
      <c r="B170" s="146" t="s">
        <v>1638</v>
      </c>
      <c r="C170" t="s">
        <v>944</v>
      </c>
      <c r="D170" t="s">
        <v>643</v>
      </c>
      <c r="E170" t="s">
        <v>1004</v>
      </c>
      <c r="F170" t="s">
        <v>1634</v>
      </c>
      <c r="AA170"/>
      <c r="AB170"/>
      <c r="AJ170"/>
    </row>
    <row r="171" spans="1:36" x14ac:dyDescent="0.25">
      <c r="A171" s="146" t="s">
        <v>1639</v>
      </c>
      <c r="B171" s="146" t="s">
        <v>1640</v>
      </c>
      <c r="C171" t="s">
        <v>944</v>
      </c>
      <c r="D171" t="s">
        <v>1641</v>
      </c>
      <c r="E171" t="s">
        <v>992</v>
      </c>
      <c r="F171" t="s">
        <v>1642</v>
      </c>
      <c r="AA171"/>
      <c r="AB171"/>
      <c r="AJ171"/>
    </row>
    <row r="172" spans="1:36" x14ac:dyDescent="0.25">
      <c r="A172" s="146" t="s">
        <v>1643</v>
      </c>
      <c r="B172" s="146" t="s">
        <v>1644</v>
      </c>
      <c r="C172" t="s">
        <v>944</v>
      </c>
      <c r="D172" t="s">
        <v>1641</v>
      </c>
      <c r="E172" t="s">
        <v>998</v>
      </c>
      <c r="F172" t="s">
        <v>1642</v>
      </c>
      <c r="AA172"/>
      <c r="AB172"/>
      <c r="AJ172"/>
    </row>
    <row r="173" spans="1:36" x14ac:dyDescent="0.25">
      <c r="A173" s="146" t="s">
        <v>1645</v>
      </c>
      <c r="B173" s="146" t="s">
        <v>1646</v>
      </c>
      <c r="C173" t="s">
        <v>944</v>
      </c>
      <c r="D173" t="s">
        <v>1641</v>
      </c>
      <c r="E173" t="s">
        <v>1004</v>
      </c>
      <c r="F173" t="s">
        <v>1642</v>
      </c>
      <c r="AA173"/>
      <c r="AB173"/>
      <c r="AJ173"/>
    </row>
    <row r="174" spans="1:36" x14ac:dyDescent="0.25">
      <c r="A174" s="146" t="s">
        <v>1647</v>
      </c>
      <c r="B174" s="146" t="s">
        <v>1648</v>
      </c>
      <c r="C174" t="s">
        <v>954</v>
      </c>
      <c r="D174" t="s">
        <v>1647</v>
      </c>
      <c r="E174" t="s">
        <v>979</v>
      </c>
      <c r="F174" t="s">
        <v>1649</v>
      </c>
      <c r="AA174"/>
      <c r="AB174"/>
      <c r="AJ174"/>
    </row>
    <row r="175" spans="1:36" x14ac:dyDescent="0.25">
      <c r="A175" s="146" t="s">
        <v>1650</v>
      </c>
      <c r="B175" s="146" t="s">
        <v>1651</v>
      </c>
      <c r="C175" t="s">
        <v>954</v>
      </c>
      <c r="D175" t="s">
        <v>1650</v>
      </c>
      <c r="E175" t="s">
        <v>979</v>
      </c>
      <c r="F175" t="s">
        <v>1652</v>
      </c>
      <c r="AA175"/>
      <c r="AB175"/>
      <c r="AJ175"/>
    </row>
    <row r="176" spans="1:36" x14ac:dyDescent="0.25">
      <c r="A176" s="146" t="s">
        <v>1653</v>
      </c>
      <c r="B176" s="146" t="s">
        <v>1654</v>
      </c>
      <c r="C176" t="s">
        <v>954</v>
      </c>
      <c r="D176" t="s">
        <v>1653</v>
      </c>
      <c r="E176" t="s">
        <v>979</v>
      </c>
      <c r="F176" t="s">
        <v>1655</v>
      </c>
      <c r="AA176"/>
      <c r="AB176"/>
      <c r="AJ176"/>
    </row>
    <row r="177" spans="1:36" x14ac:dyDescent="0.25">
      <c r="A177" s="146" t="s">
        <v>1656</v>
      </c>
      <c r="B177" s="146" t="s">
        <v>1657</v>
      </c>
      <c r="C177" t="s">
        <v>954</v>
      </c>
      <c r="D177" t="s">
        <v>1656</v>
      </c>
      <c r="E177" t="s">
        <v>979</v>
      </c>
      <c r="F177" t="s">
        <v>1658</v>
      </c>
      <c r="AA177"/>
      <c r="AB177"/>
      <c r="AJ177"/>
    </row>
    <row r="178" spans="1:36" x14ac:dyDescent="0.25">
      <c r="A178" s="146" t="s">
        <v>1659</v>
      </c>
      <c r="B178" s="146" t="s">
        <v>1660</v>
      </c>
      <c r="C178" t="s">
        <v>954</v>
      </c>
      <c r="D178" t="s">
        <v>1659</v>
      </c>
      <c r="E178" t="s">
        <v>979</v>
      </c>
      <c r="F178" t="s">
        <v>1661</v>
      </c>
      <c r="AA178"/>
      <c r="AB178"/>
      <c r="AJ178"/>
    </row>
    <row r="179" spans="1:36" x14ac:dyDescent="0.25">
      <c r="A179" s="146" t="s">
        <v>1662</v>
      </c>
      <c r="B179" s="146" t="s">
        <v>1663</v>
      </c>
      <c r="C179" t="s">
        <v>954</v>
      </c>
      <c r="D179" t="s">
        <v>1662</v>
      </c>
      <c r="E179" t="s">
        <v>979</v>
      </c>
      <c r="F179" t="s">
        <v>1664</v>
      </c>
      <c r="AA179"/>
      <c r="AB179"/>
      <c r="AJ179"/>
    </row>
    <row r="180" spans="1:36" x14ac:dyDescent="0.25">
      <c r="A180" s="146" t="s">
        <v>1665</v>
      </c>
      <c r="B180" s="146" t="s">
        <v>1666</v>
      </c>
      <c r="C180" t="s">
        <v>954</v>
      </c>
      <c r="D180" t="s">
        <v>1665</v>
      </c>
      <c r="E180" t="s">
        <v>979</v>
      </c>
      <c r="F180" t="s">
        <v>1667</v>
      </c>
      <c r="AA180"/>
      <c r="AB180"/>
      <c r="AJ180"/>
    </row>
    <row r="181" spans="1:36" x14ac:dyDescent="0.25">
      <c r="A181" s="146" t="s">
        <v>1668</v>
      </c>
      <c r="B181" s="146" t="s">
        <v>1669</v>
      </c>
      <c r="C181" t="s">
        <v>954</v>
      </c>
      <c r="D181" t="s">
        <v>1668</v>
      </c>
      <c r="E181" t="s">
        <v>979</v>
      </c>
      <c r="F181" t="s">
        <v>1670</v>
      </c>
      <c r="AA181"/>
      <c r="AB181"/>
      <c r="AJ181"/>
    </row>
    <row r="182" spans="1:36" x14ac:dyDescent="0.25">
      <c r="A182" s="146" t="s">
        <v>1671</v>
      </c>
      <c r="B182" s="146" t="s">
        <v>1672</v>
      </c>
      <c r="C182" t="s">
        <v>954</v>
      </c>
      <c r="D182" t="s">
        <v>1671</v>
      </c>
      <c r="E182" t="s">
        <v>979</v>
      </c>
      <c r="F182" t="s">
        <v>1673</v>
      </c>
      <c r="AA182"/>
      <c r="AB182"/>
      <c r="AJ182"/>
    </row>
    <row r="183" spans="1:36" x14ac:dyDescent="0.25">
      <c r="A183" s="146" t="s">
        <v>1674</v>
      </c>
      <c r="B183" s="146" t="s">
        <v>1675</v>
      </c>
      <c r="C183" t="s">
        <v>954</v>
      </c>
      <c r="D183" t="s">
        <v>1674</v>
      </c>
      <c r="E183" t="s">
        <v>979</v>
      </c>
      <c r="F183" t="s">
        <v>1676</v>
      </c>
      <c r="AA183"/>
      <c r="AB183"/>
      <c r="AJ183"/>
    </row>
    <row r="184" spans="1:36" x14ac:dyDescent="0.25">
      <c r="A184" s="146" t="s">
        <v>1677</v>
      </c>
      <c r="B184" s="146" t="s">
        <v>1678</v>
      </c>
      <c r="C184" t="s">
        <v>954</v>
      </c>
      <c r="D184" t="s">
        <v>1677</v>
      </c>
      <c r="E184" t="s">
        <v>979</v>
      </c>
      <c r="F184" t="s">
        <v>1679</v>
      </c>
      <c r="AA184"/>
      <c r="AB184"/>
      <c r="AJ184"/>
    </row>
    <row r="185" spans="1:36" x14ac:dyDescent="0.25">
      <c r="A185" s="146" t="s">
        <v>1680</v>
      </c>
      <c r="B185" s="146" t="s">
        <v>1681</v>
      </c>
      <c r="C185" t="s">
        <v>954</v>
      </c>
      <c r="D185" t="s">
        <v>1680</v>
      </c>
      <c r="E185" t="s">
        <v>979</v>
      </c>
      <c r="F185" t="s">
        <v>1682</v>
      </c>
      <c r="AA185"/>
      <c r="AB185"/>
      <c r="AJ185"/>
    </row>
    <row r="186" spans="1:36" x14ac:dyDescent="0.25">
      <c r="A186" s="146" t="s">
        <v>1683</v>
      </c>
      <c r="B186" s="146" t="s">
        <v>1684</v>
      </c>
      <c r="C186" t="s">
        <v>944</v>
      </c>
      <c r="D186" t="s">
        <v>1685</v>
      </c>
      <c r="E186" t="s">
        <v>992</v>
      </c>
      <c r="F186" t="s">
        <v>1686</v>
      </c>
      <c r="AA186"/>
      <c r="AB186"/>
      <c r="AJ186"/>
    </row>
    <row r="187" spans="1:36" x14ac:dyDescent="0.25">
      <c r="A187" s="146" t="s">
        <v>1687</v>
      </c>
      <c r="B187" s="146" t="s">
        <v>1688</v>
      </c>
      <c r="C187" t="s">
        <v>944</v>
      </c>
      <c r="D187" t="s">
        <v>1685</v>
      </c>
      <c r="E187" t="s">
        <v>998</v>
      </c>
      <c r="F187" t="s">
        <v>1686</v>
      </c>
      <c r="AA187"/>
      <c r="AB187"/>
      <c r="AJ187"/>
    </row>
    <row r="188" spans="1:36" x14ac:dyDescent="0.25">
      <c r="A188" s="146" t="s">
        <v>1689</v>
      </c>
      <c r="B188" s="146" t="s">
        <v>1690</v>
      </c>
      <c r="C188" t="s">
        <v>944</v>
      </c>
      <c r="D188" t="s">
        <v>1685</v>
      </c>
      <c r="E188" t="s">
        <v>1004</v>
      </c>
      <c r="F188" t="s">
        <v>1686</v>
      </c>
      <c r="AA188"/>
      <c r="AB188"/>
      <c r="AJ188"/>
    </row>
    <row r="189" spans="1:36" x14ac:dyDescent="0.25">
      <c r="A189" s="146" t="s">
        <v>1691</v>
      </c>
      <c r="B189" s="146" t="s">
        <v>1692</v>
      </c>
      <c r="C189" t="s">
        <v>954</v>
      </c>
      <c r="D189" t="s">
        <v>1691</v>
      </c>
      <c r="E189" t="s">
        <v>1132</v>
      </c>
      <c r="F189" t="s">
        <v>1693</v>
      </c>
      <c r="AA189"/>
      <c r="AB189"/>
      <c r="AJ189"/>
    </row>
    <row r="190" spans="1:36" x14ac:dyDescent="0.25">
      <c r="A190" s="146" t="s">
        <v>1694</v>
      </c>
      <c r="B190" s="146" t="s">
        <v>1695</v>
      </c>
      <c r="C190" t="s">
        <v>944</v>
      </c>
      <c r="D190" t="s">
        <v>1696</v>
      </c>
      <c r="E190" t="s">
        <v>992</v>
      </c>
      <c r="F190" t="s">
        <v>1697</v>
      </c>
      <c r="AA190"/>
      <c r="AB190"/>
      <c r="AJ190"/>
    </row>
    <row r="191" spans="1:36" x14ac:dyDescent="0.25">
      <c r="A191" s="146" t="s">
        <v>1698</v>
      </c>
      <c r="B191" s="146" t="s">
        <v>1699</v>
      </c>
      <c r="C191" t="s">
        <v>944</v>
      </c>
      <c r="D191" t="s">
        <v>1696</v>
      </c>
      <c r="E191" t="s">
        <v>998</v>
      </c>
      <c r="F191" t="s">
        <v>1697</v>
      </c>
      <c r="AA191"/>
      <c r="AB191"/>
      <c r="AJ191"/>
    </row>
    <row r="192" spans="1:36" x14ac:dyDescent="0.25">
      <c r="A192" s="146" t="s">
        <v>1700</v>
      </c>
      <c r="B192" s="146" t="s">
        <v>1701</v>
      </c>
      <c r="C192" t="s">
        <v>944</v>
      </c>
      <c r="D192" t="s">
        <v>1696</v>
      </c>
      <c r="E192" t="s">
        <v>1004</v>
      </c>
      <c r="F192" t="s">
        <v>1697</v>
      </c>
      <c r="AA192"/>
      <c r="AB192"/>
      <c r="AJ192"/>
    </row>
    <row r="193" spans="1:36" x14ac:dyDescent="0.25">
      <c r="A193" s="146" t="s">
        <v>1702</v>
      </c>
      <c r="B193" s="146" t="s">
        <v>1703</v>
      </c>
      <c r="C193" t="s">
        <v>954</v>
      </c>
      <c r="D193" t="s">
        <v>1702</v>
      </c>
      <c r="E193" t="s">
        <v>979</v>
      </c>
      <c r="F193" t="s">
        <v>1704</v>
      </c>
      <c r="AA193"/>
      <c r="AB193"/>
      <c r="AJ193"/>
    </row>
    <row r="194" spans="1:36" x14ac:dyDescent="0.25">
      <c r="A194" s="146" t="s">
        <v>1705</v>
      </c>
      <c r="B194" s="146" t="s">
        <v>1706</v>
      </c>
      <c r="C194" t="s">
        <v>944</v>
      </c>
      <c r="D194" t="s">
        <v>641</v>
      </c>
      <c r="E194" t="s">
        <v>992</v>
      </c>
      <c r="F194" t="s">
        <v>1707</v>
      </c>
      <c r="AA194"/>
      <c r="AB194"/>
      <c r="AJ194"/>
    </row>
    <row r="195" spans="1:36" x14ac:dyDescent="0.25">
      <c r="A195" s="146" t="s">
        <v>1708</v>
      </c>
      <c r="B195" s="146" t="s">
        <v>1709</v>
      </c>
      <c r="C195" t="s">
        <v>944</v>
      </c>
      <c r="D195" t="s">
        <v>641</v>
      </c>
      <c r="E195" t="s">
        <v>998</v>
      </c>
      <c r="F195" t="s">
        <v>1707</v>
      </c>
      <c r="AA195"/>
      <c r="AB195"/>
      <c r="AJ195"/>
    </row>
    <row r="196" spans="1:36" x14ac:dyDescent="0.25">
      <c r="A196" s="146" t="s">
        <v>1710</v>
      </c>
      <c r="B196" s="146" t="s">
        <v>1711</v>
      </c>
      <c r="C196" t="s">
        <v>944</v>
      </c>
      <c r="D196" t="s">
        <v>641</v>
      </c>
      <c r="E196" t="s">
        <v>1004</v>
      </c>
      <c r="F196" t="s">
        <v>1707</v>
      </c>
      <c r="AA196"/>
      <c r="AB196"/>
      <c r="AJ196"/>
    </row>
    <row r="197" spans="1:36" x14ac:dyDescent="0.25">
      <c r="A197" s="146" t="s">
        <v>1712</v>
      </c>
      <c r="B197" s="146" t="s">
        <v>1307</v>
      </c>
      <c r="C197" t="s">
        <v>944</v>
      </c>
      <c r="D197" t="s">
        <v>1713</v>
      </c>
      <c r="E197" t="s">
        <v>992</v>
      </c>
      <c r="F197" t="s">
        <v>1309</v>
      </c>
      <c r="AA197"/>
      <c r="AB197"/>
      <c r="AJ197"/>
    </row>
    <row r="198" spans="1:36" x14ac:dyDescent="0.25">
      <c r="A198" s="146" t="s">
        <v>1714</v>
      </c>
      <c r="B198" s="146" t="s">
        <v>1312</v>
      </c>
      <c r="C198" t="s">
        <v>944</v>
      </c>
      <c r="D198" t="s">
        <v>1713</v>
      </c>
      <c r="E198" t="s">
        <v>998</v>
      </c>
      <c r="F198" t="s">
        <v>1309</v>
      </c>
      <c r="AA198"/>
      <c r="AB198"/>
      <c r="AJ198"/>
    </row>
    <row r="199" spans="1:36" x14ac:dyDescent="0.25">
      <c r="A199" s="146" t="s">
        <v>1715</v>
      </c>
      <c r="B199" s="146" t="s">
        <v>1315</v>
      </c>
      <c r="C199" t="s">
        <v>944</v>
      </c>
      <c r="D199" t="s">
        <v>1713</v>
      </c>
      <c r="E199" t="s">
        <v>1004</v>
      </c>
      <c r="F199" t="s">
        <v>1309</v>
      </c>
      <c r="AA199"/>
      <c r="AB199"/>
      <c r="AJ199"/>
    </row>
    <row r="200" spans="1:36" x14ac:dyDescent="0.25">
      <c r="A200" s="146" t="s">
        <v>1716</v>
      </c>
      <c r="B200" s="146" t="s">
        <v>1717</v>
      </c>
      <c r="C200" t="s">
        <v>954</v>
      </c>
      <c r="D200" t="s">
        <v>1716</v>
      </c>
      <c r="E200" t="s">
        <v>1132</v>
      </c>
      <c r="F200" t="s">
        <v>1718</v>
      </c>
      <c r="AA200"/>
      <c r="AB200"/>
      <c r="AJ200"/>
    </row>
    <row r="201" spans="1:36" x14ac:dyDescent="0.25">
      <c r="A201" s="146" t="s">
        <v>1719</v>
      </c>
      <c r="B201" s="146" t="s">
        <v>1720</v>
      </c>
      <c r="C201" t="s">
        <v>954</v>
      </c>
      <c r="D201" t="s">
        <v>1719</v>
      </c>
      <c r="E201" t="s">
        <v>979</v>
      </c>
      <c r="F201" t="s">
        <v>1721</v>
      </c>
      <c r="AA201"/>
      <c r="AB201"/>
      <c r="AJ201"/>
    </row>
    <row r="202" spans="1:36" x14ac:dyDescent="0.25">
      <c r="A202" s="146" t="s">
        <v>1722</v>
      </c>
      <c r="B202" s="146" t="s">
        <v>1723</v>
      </c>
      <c r="C202" t="s">
        <v>954</v>
      </c>
      <c r="D202" t="s">
        <v>1722</v>
      </c>
      <c r="E202" t="s">
        <v>979</v>
      </c>
      <c r="F202" t="s">
        <v>1724</v>
      </c>
      <c r="AA202"/>
      <c r="AB202"/>
      <c r="AJ202"/>
    </row>
    <row r="203" spans="1:36" x14ac:dyDescent="0.25">
      <c r="A203" s="146" t="s">
        <v>1725</v>
      </c>
      <c r="B203" s="146" t="s">
        <v>1726</v>
      </c>
      <c r="C203" t="s">
        <v>944</v>
      </c>
      <c r="D203" t="s">
        <v>1727</v>
      </c>
      <c r="E203" t="s">
        <v>992</v>
      </c>
      <c r="F203" t="s">
        <v>1728</v>
      </c>
      <c r="AA203"/>
      <c r="AB203"/>
      <c r="AJ203"/>
    </row>
    <row r="204" spans="1:36" x14ac:dyDescent="0.25">
      <c r="A204" s="146" t="s">
        <v>1729</v>
      </c>
      <c r="B204" s="146" t="s">
        <v>1730</v>
      </c>
      <c r="C204" t="s">
        <v>944</v>
      </c>
      <c r="D204" t="s">
        <v>1727</v>
      </c>
      <c r="E204" t="s">
        <v>998</v>
      </c>
      <c r="F204" t="s">
        <v>1731</v>
      </c>
      <c r="AA204"/>
      <c r="AB204"/>
      <c r="AJ204"/>
    </row>
    <row r="205" spans="1:36" x14ac:dyDescent="0.25">
      <c r="A205" s="146" t="s">
        <v>1732</v>
      </c>
      <c r="B205" s="146" t="s">
        <v>1733</v>
      </c>
      <c r="C205" t="s">
        <v>944</v>
      </c>
      <c r="D205" t="s">
        <v>1727</v>
      </c>
      <c r="E205" t="s">
        <v>1004</v>
      </c>
      <c r="F205" t="s">
        <v>1728</v>
      </c>
      <c r="AA205"/>
      <c r="AB205"/>
      <c r="AJ205"/>
    </row>
    <row r="206" spans="1:36" x14ac:dyDescent="0.25">
      <c r="A206" s="146" t="s">
        <v>1734</v>
      </c>
      <c r="B206" s="146" t="s">
        <v>1735</v>
      </c>
      <c r="C206" t="s">
        <v>954</v>
      </c>
      <c r="D206" t="s">
        <v>1734</v>
      </c>
      <c r="E206" t="s">
        <v>1132</v>
      </c>
      <c r="F206" t="s">
        <v>1736</v>
      </c>
      <c r="AA206"/>
      <c r="AB206"/>
      <c r="AJ206"/>
    </row>
    <row r="207" spans="1:36" x14ac:dyDescent="0.25">
      <c r="A207" s="146" t="s">
        <v>1737</v>
      </c>
      <c r="B207" s="146" t="s">
        <v>1738</v>
      </c>
      <c r="C207" t="s">
        <v>954</v>
      </c>
      <c r="D207" t="s">
        <v>1737</v>
      </c>
      <c r="E207" t="s">
        <v>1132</v>
      </c>
      <c r="F207" t="s">
        <v>1739</v>
      </c>
      <c r="AA207"/>
      <c r="AB207"/>
      <c r="AJ207"/>
    </row>
    <row r="208" spans="1:36" x14ac:dyDescent="0.25">
      <c r="A208" s="146" t="s">
        <v>1740</v>
      </c>
      <c r="B208" s="146" t="s">
        <v>1741</v>
      </c>
      <c r="C208" t="s">
        <v>944</v>
      </c>
      <c r="D208" t="s">
        <v>1742</v>
      </c>
      <c r="E208" t="s">
        <v>992</v>
      </c>
      <c r="F208" t="s">
        <v>1743</v>
      </c>
      <c r="AA208"/>
      <c r="AB208"/>
      <c r="AJ208"/>
    </row>
    <row r="209" spans="1:36" x14ac:dyDescent="0.25">
      <c r="A209" s="146" t="s">
        <v>1744</v>
      </c>
      <c r="B209" s="146" t="s">
        <v>1745</v>
      </c>
      <c r="C209" t="s">
        <v>944</v>
      </c>
      <c r="D209" t="s">
        <v>1742</v>
      </c>
      <c r="E209" t="s">
        <v>998</v>
      </c>
      <c r="F209" t="s">
        <v>1746</v>
      </c>
      <c r="AA209"/>
      <c r="AB209"/>
      <c r="AJ209"/>
    </row>
    <row r="210" spans="1:36" x14ac:dyDescent="0.25">
      <c r="A210" s="146" t="s">
        <v>1747</v>
      </c>
      <c r="B210" s="146" t="s">
        <v>1748</v>
      </c>
      <c r="C210" t="s">
        <v>944</v>
      </c>
      <c r="D210" t="s">
        <v>1742</v>
      </c>
      <c r="E210" t="s">
        <v>1004</v>
      </c>
      <c r="F210" t="s">
        <v>1743</v>
      </c>
      <c r="AA210"/>
      <c r="AB210"/>
      <c r="AJ210"/>
    </row>
    <row r="211" spans="1:36" x14ac:dyDescent="0.25">
      <c r="A211" s="146" t="s">
        <v>1749</v>
      </c>
      <c r="B211" s="146" t="s">
        <v>1750</v>
      </c>
      <c r="C211" t="s">
        <v>944</v>
      </c>
      <c r="D211" t="s">
        <v>1751</v>
      </c>
      <c r="E211" t="s">
        <v>992</v>
      </c>
      <c r="F211" t="s">
        <v>1752</v>
      </c>
      <c r="AA211"/>
      <c r="AB211"/>
      <c r="AJ211"/>
    </row>
    <row r="212" spans="1:36" x14ac:dyDescent="0.25">
      <c r="A212" s="146" t="s">
        <v>1753</v>
      </c>
      <c r="B212" s="146" t="s">
        <v>1754</v>
      </c>
      <c r="C212" t="s">
        <v>944</v>
      </c>
      <c r="D212" t="s">
        <v>1751</v>
      </c>
      <c r="E212" t="s">
        <v>998</v>
      </c>
      <c r="F212" t="s">
        <v>1755</v>
      </c>
      <c r="AA212"/>
      <c r="AB212"/>
      <c r="AJ212"/>
    </row>
    <row r="213" spans="1:36" x14ac:dyDescent="0.25">
      <c r="A213" s="146" t="s">
        <v>1751</v>
      </c>
      <c r="B213" s="146" t="s">
        <v>1756</v>
      </c>
      <c r="C213" t="s">
        <v>954</v>
      </c>
      <c r="D213" t="s">
        <v>1751</v>
      </c>
      <c r="E213" t="s">
        <v>1004</v>
      </c>
      <c r="F213" t="s">
        <v>1752</v>
      </c>
      <c r="AA213"/>
      <c r="AB213"/>
      <c r="AJ213"/>
    </row>
    <row r="214" spans="1:36" x14ac:dyDescent="0.25">
      <c r="A214" s="146" t="s">
        <v>1757</v>
      </c>
      <c r="B214" s="146" t="s">
        <v>1758</v>
      </c>
      <c r="C214" t="s">
        <v>944</v>
      </c>
      <c r="D214" t="s">
        <v>1759</v>
      </c>
      <c r="E214" t="s">
        <v>992</v>
      </c>
      <c r="F214" t="s">
        <v>1760</v>
      </c>
      <c r="AA214"/>
      <c r="AB214"/>
      <c r="AJ214"/>
    </row>
    <row r="215" spans="1:36" x14ac:dyDescent="0.25">
      <c r="A215" s="146" t="s">
        <v>1761</v>
      </c>
      <c r="B215" s="146" t="s">
        <v>1762</v>
      </c>
      <c r="C215" t="s">
        <v>944</v>
      </c>
      <c r="D215" t="s">
        <v>1759</v>
      </c>
      <c r="E215" t="s">
        <v>998</v>
      </c>
      <c r="F215" t="s">
        <v>1763</v>
      </c>
      <c r="AA215"/>
      <c r="AB215"/>
      <c r="AJ215"/>
    </row>
    <row r="216" spans="1:36" x14ac:dyDescent="0.25">
      <c r="A216" s="146" t="s">
        <v>1764</v>
      </c>
      <c r="B216" s="146" t="s">
        <v>1765</v>
      </c>
      <c r="C216" t="s">
        <v>944</v>
      </c>
      <c r="D216" t="s">
        <v>1759</v>
      </c>
      <c r="E216" t="s">
        <v>1004</v>
      </c>
      <c r="F216" t="s">
        <v>1760</v>
      </c>
      <c r="AA216"/>
      <c r="AB216"/>
      <c r="AJ216"/>
    </row>
    <row r="217" spans="1:36" x14ac:dyDescent="0.25">
      <c r="A217" s="146" t="s">
        <v>1766</v>
      </c>
      <c r="B217" s="146" t="s">
        <v>1767</v>
      </c>
      <c r="C217" t="s">
        <v>944</v>
      </c>
      <c r="D217" t="s">
        <v>1768</v>
      </c>
      <c r="E217" t="s">
        <v>992</v>
      </c>
      <c r="F217" t="s">
        <v>1769</v>
      </c>
      <c r="AA217"/>
      <c r="AB217"/>
      <c r="AJ217"/>
    </row>
    <row r="218" spans="1:36" x14ac:dyDescent="0.25">
      <c r="A218" s="146" t="s">
        <v>1770</v>
      </c>
      <c r="B218" s="146" t="s">
        <v>1771</v>
      </c>
      <c r="C218" t="s">
        <v>944</v>
      </c>
      <c r="D218" t="s">
        <v>1768</v>
      </c>
      <c r="E218" t="s">
        <v>998</v>
      </c>
      <c r="F218" t="s">
        <v>1772</v>
      </c>
      <c r="AA218"/>
      <c r="AB218"/>
      <c r="AJ218"/>
    </row>
    <row r="219" spans="1:36" x14ac:dyDescent="0.25">
      <c r="A219" s="146" t="s">
        <v>1773</v>
      </c>
      <c r="B219" s="146" t="s">
        <v>1774</v>
      </c>
      <c r="C219" t="s">
        <v>944</v>
      </c>
      <c r="D219" t="s">
        <v>1768</v>
      </c>
      <c r="E219" t="s">
        <v>1004</v>
      </c>
      <c r="F219" t="s">
        <v>1769</v>
      </c>
      <c r="AA219"/>
      <c r="AB219"/>
      <c r="AJ219"/>
    </row>
    <row r="220" spans="1:36" x14ac:dyDescent="0.25">
      <c r="A220" s="146" t="s">
        <v>1775</v>
      </c>
      <c r="B220" s="146" t="s">
        <v>1776</v>
      </c>
      <c r="C220" t="s">
        <v>944</v>
      </c>
      <c r="D220" t="s">
        <v>1777</v>
      </c>
      <c r="E220" t="s">
        <v>992</v>
      </c>
      <c r="F220" t="s">
        <v>1778</v>
      </c>
      <c r="AA220"/>
      <c r="AB220"/>
      <c r="AJ220"/>
    </row>
    <row r="221" spans="1:36" x14ac:dyDescent="0.25">
      <c r="A221" s="146" t="s">
        <v>1779</v>
      </c>
      <c r="B221" s="146" t="s">
        <v>1780</v>
      </c>
      <c r="C221" t="s">
        <v>944</v>
      </c>
      <c r="D221" t="s">
        <v>1777</v>
      </c>
      <c r="E221" t="s">
        <v>998</v>
      </c>
      <c r="F221" t="s">
        <v>1781</v>
      </c>
      <c r="AA221"/>
      <c r="AB221"/>
      <c r="AJ221"/>
    </row>
    <row r="222" spans="1:36" x14ac:dyDescent="0.25">
      <c r="A222" s="146" t="s">
        <v>1782</v>
      </c>
      <c r="B222" s="146" t="s">
        <v>1783</v>
      </c>
      <c r="C222" t="s">
        <v>944</v>
      </c>
      <c r="D222" t="s">
        <v>1777</v>
      </c>
      <c r="E222" t="s">
        <v>1004</v>
      </c>
      <c r="F222" t="s">
        <v>1778</v>
      </c>
      <c r="AA222"/>
      <c r="AB222"/>
      <c r="AJ222"/>
    </row>
    <row r="223" spans="1:36" x14ac:dyDescent="0.25">
      <c r="A223" s="146" t="s">
        <v>1784</v>
      </c>
      <c r="B223" s="146" t="s">
        <v>1785</v>
      </c>
      <c r="C223" t="s">
        <v>954</v>
      </c>
      <c r="D223" t="s">
        <v>1784</v>
      </c>
      <c r="E223" t="s">
        <v>1132</v>
      </c>
      <c r="F223" t="s">
        <v>1786</v>
      </c>
      <c r="AA223"/>
      <c r="AB223"/>
      <c r="AJ223"/>
    </row>
    <row r="224" spans="1:36" x14ac:dyDescent="0.25">
      <c r="A224" s="146" t="s">
        <v>1787</v>
      </c>
      <c r="B224" s="146" t="s">
        <v>1788</v>
      </c>
      <c r="C224" t="s">
        <v>954</v>
      </c>
      <c r="D224" t="s">
        <v>1787</v>
      </c>
      <c r="E224" t="s">
        <v>979</v>
      </c>
      <c r="F224" t="s">
        <v>1789</v>
      </c>
      <c r="AA224"/>
      <c r="AB224"/>
      <c r="AJ224"/>
    </row>
    <row r="225" spans="1:36" x14ac:dyDescent="0.25">
      <c r="A225" s="146" t="s">
        <v>1790</v>
      </c>
      <c r="B225" s="146" t="s">
        <v>1791</v>
      </c>
      <c r="C225" t="s">
        <v>954</v>
      </c>
      <c r="D225" t="s">
        <v>1790</v>
      </c>
      <c r="E225" t="s">
        <v>979</v>
      </c>
      <c r="F225" t="s">
        <v>1792</v>
      </c>
      <c r="AA225"/>
      <c r="AB225"/>
      <c r="AJ225"/>
    </row>
    <row r="226" spans="1:36" x14ac:dyDescent="0.25">
      <c r="A226" s="146" t="s">
        <v>1793</v>
      </c>
      <c r="B226" s="146" t="s">
        <v>1794</v>
      </c>
      <c r="C226" t="s">
        <v>954</v>
      </c>
      <c r="D226" t="s">
        <v>1793</v>
      </c>
      <c r="E226" t="s">
        <v>979</v>
      </c>
      <c r="F226" t="s">
        <v>1795</v>
      </c>
      <c r="AA226"/>
      <c r="AB226"/>
      <c r="AJ226"/>
    </row>
    <row r="227" spans="1:36" x14ac:dyDescent="0.25">
      <c r="A227" s="146" t="s">
        <v>1796</v>
      </c>
      <c r="B227" s="146" t="s">
        <v>1797</v>
      </c>
      <c r="C227" t="s">
        <v>944</v>
      </c>
      <c r="D227" t="s">
        <v>584</v>
      </c>
      <c r="E227" t="s">
        <v>992</v>
      </c>
      <c r="F227" t="s">
        <v>1798</v>
      </c>
      <c r="AA227"/>
      <c r="AB227"/>
      <c r="AJ227"/>
    </row>
    <row r="228" spans="1:36" x14ac:dyDescent="0.25">
      <c r="A228" s="146" t="s">
        <v>1799</v>
      </c>
      <c r="B228" s="146" t="s">
        <v>1800</v>
      </c>
      <c r="C228" t="s">
        <v>944</v>
      </c>
      <c r="D228" t="s">
        <v>584</v>
      </c>
      <c r="E228" t="s">
        <v>998</v>
      </c>
      <c r="F228" t="s">
        <v>1798</v>
      </c>
      <c r="AA228"/>
      <c r="AB228"/>
      <c r="AJ228"/>
    </row>
    <row r="229" spans="1:36" x14ac:dyDescent="0.25">
      <c r="A229" s="146" t="s">
        <v>1801</v>
      </c>
      <c r="B229" s="146" t="s">
        <v>1802</v>
      </c>
      <c r="C229" t="s">
        <v>944</v>
      </c>
      <c r="D229" t="s">
        <v>584</v>
      </c>
      <c r="E229" t="s">
        <v>1004</v>
      </c>
      <c r="F229" t="s">
        <v>1798</v>
      </c>
      <c r="AA229"/>
      <c r="AB229"/>
      <c r="AJ229"/>
    </row>
    <row r="230" spans="1:36" x14ac:dyDescent="0.25">
      <c r="A230" s="146" t="s">
        <v>1803</v>
      </c>
      <c r="B230" s="146" t="s">
        <v>1804</v>
      </c>
      <c r="C230" t="s">
        <v>954</v>
      </c>
      <c r="D230" t="s">
        <v>1803</v>
      </c>
      <c r="E230" t="s">
        <v>979</v>
      </c>
      <c r="F230" t="s">
        <v>1805</v>
      </c>
      <c r="AA230"/>
      <c r="AB230"/>
      <c r="AJ230"/>
    </row>
    <row r="231" spans="1:36" x14ac:dyDescent="0.25">
      <c r="A231" s="146" t="s">
        <v>1806</v>
      </c>
      <c r="B231" s="146" t="s">
        <v>1807</v>
      </c>
      <c r="C231" t="s">
        <v>954</v>
      </c>
      <c r="D231" t="s">
        <v>1806</v>
      </c>
      <c r="E231" t="s">
        <v>979</v>
      </c>
      <c r="F231" t="s">
        <v>1808</v>
      </c>
      <c r="AA231"/>
      <c r="AB231"/>
      <c r="AJ231"/>
    </row>
    <row r="232" spans="1:36" x14ac:dyDescent="0.25">
      <c r="A232" s="146" t="s">
        <v>1809</v>
      </c>
      <c r="B232" s="146" t="s">
        <v>1810</v>
      </c>
      <c r="C232" t="s">
        <v>954</v>
      </c>
      <c r="D232" t="s">
        <v>1809</v>
      </c>
      <c r="E232" t="s">
        <v>979</v>
      </c>
      <c r="F232" t="s">
        <v>1811</v>
      </c>
      <c r="AA232"/>
      <c r="AB232"/>
      <c r="AJ232"/>
    </row>
    <row r="233" spans="1:36" x14ac:dyDescent="0.25">
      <c r="A233" s="146" t="s">
        <v>1812</v>
      </c>
      <c r="B233" s="146" t="s">
        <v>1813</v>
      </c>
      <c r="C233" t="s">
        <v>954</v>
      </c>
      <c r="D233" t="s">
        <v>1812</v>
      </c>
      <c r="E233" t="s">
        <v>979</v>
      </c>
      <c r="F233" t="s">
        <v>1814</v>
      </c>
      <c r="AA233"/>
      <c r="AB233"/>
      <c r="AJ233"/>
    </row>
    <row r="234" spans="1:36" x14ac:dyDescent="0.25">
      <c r="A234" s="146" t="s">
        <v>1815</v>
      </c>
      <c r="B234" s="146" t="s">
        <v>1816</v>
      </c>
      <c r="C234" t="s">
        <v>954</v>
      </c>
      <c r="D234" t="s">
        <v>1815</v>
      </c>
      <c r="E234" t="s">
        <v>979</v>
      </c>
      <c r="F234" t="s">
        <v>1817</v>
      </c>
      <c r="AA234"/>
      <c r="AB234"/>
      <c r="AJ234"/>
    </row>
    <row r="235" spans="1:36" x14ac:dyDescent="0.25">
      <c r="A235" s="146" t="s">
        <v>1818</v>
      </c>
      <c r="B235" s="146" t="s">
        <v>1819</v>
      </c>
      <c r="C235" t="s">
        <v>954</v>
      </c>
      <c r="D235" t="s">
        <v>1818</v>
      </c>
      <c r="E235" t="s">
        <v>979</v>
      </c>
      <c r="F235" t="s">
        <v>1820</v>
      </c>
      <c r="AA235"/>
      <c r="AB235"/>
      <c r="AJ235"/>
    </row>
    <row r="236" spans="1:36" x14ac:dyDescent="0.25">
      <c r="A236" s="146" t="s">
        <v>1821</v>
      </c>
      <c r="B236" s="146" t="s">
        <v>1822</v>
      </c>
      <c r="C236" t="s">
        <v>954</v>
      </c>
      <c r="D236" t="s">
        <v>1821</v>
      </c>
      <c r="E236" t="s">
        <v>979</v>
      </c>
      <c r="F236" t="s">
        <v>1823</v>
      </c>
      <c r="AA236"/>
      <c r="AB236"/>
      <c r="AJ236"/>
    </row>
    <row r="237" spans="1:36" x14ac:dyDescent="0.25">
      <c r="A237" s="146" t="s">
        <v>1824</v>
      </c>
      <c r="B237" s="146" t="s">
        <v>1825</v>
      </c>
      <c r="C237" t="s">
        <v>954</v>
      </c>
      <c r="D237" t="s">
        <v>1824</v>
      </c>
      <c r="E237" t="s">
        <v>979</v>
      </c>
      <c r="F237" t="s">
        <v>1826</v>
      </c>
      <c r="AA237"/>
      <c r="AB237"/>
      <c r="AJ237"/>
    </row>
    <row r="238" spans="1:36" x14ac:dyDescent="0.25">
      <c r="A238" s="146" t="s">
        <v>1827</v>
      </c>
      <c r="B238" s="146" t="s">
        <v>1828</v>
      </c>
      <c r="C238" t="s">
        <v>944</v>
      </c>
      <c r="D238" t="s">
        <v>1829</v>
      </c>
      <c r="E238" t="s">
        <v>992</v>
      </c>
      <c r="F238" t="s">
        <v>1830</v>
      </c>
      <c r="AA238"/>
      <c r="AB238"/>
      <c r="AJ238"/>
    </row>
    <row r="239" spans="1:36" x14ac:dyDescent="0.25">
      <c r="A239" s="146" t="s">
        <v>1831</v>
      </c>
      <c r="B239" s="146" t="s">
        <v>1832</v>
      </c>
      <c r="C239" t="s">
        <v>944</v>
      </c>
      <c r="D239" t="s">
        <v>1829</v>
      </c>
      <c r="E239" t="s">
        <v>998</v>
      </c>
      <c r="F239" t="s">
        <v>1830</v>
      </c>
      <c r="AA239"/>
      <c r="AB239"/>
      <c r="AJ239"/>
    </row>
    <row r="240" spans="1:36" x14ac:dyDescent="0.25">
      <c r="A240" s="146" t="s">
        <v>1833</v>
      </c>
      <c r="B240" s="146" t="s">
        <v>1834</v>
      </c>
      <c r="C240" t="s">
        <v>944</v>
      </c>
      <c r="D240" t="s">
        <v>1829</v>
      </c>
      <c r="E240" t="s">
        <v>1132</v>
      </c>
      <c r="F240" t="s">
        <v>1835</v>
      </c>
      <c r="AA240"/>
      <c r="AB240"/>
      <c r="AJ240"/>
    </row>
    <row r="241" spans="1:36" x14ac:dyDescent="0.25">
      <c r="A241" s="146" t="s">
        <v>1836</v>
      </c>
      <c r="B241" s="146" t="s">
        <v>1837</v>
      </c>
      <c r="C241" t="s">
        <v>944</v>
      </c>
      <c r="D241" t="s">
        <v>1829</v>
      </c>
      <c r="E241" t="s">
        <v>1004</v>
      </c>
      <c r="F241" t="s">
        <v>1830</v>
      </c>
      <c r="AA241"/>
      <c r="AB241"/>
      <c r="AJ241"/>
    </row>
    <row r="242" spans="1:36" x14ac:dyDescent="0.25">
      <c r="A242" s="146" t="s">
        <v>1838</v>
      </c>
      <c r="B242" s="146" t="s">
        <v>1839</v>
      </c>
      <c r="C242" t="s">
        <v>944</v>
      </c>
      <c r="D242" t="s">
        <v>1840</v>
      </c>
      <c r="E242" t="s">
        <v>979</v>
      </c>
      <c r="F242" t="s">
        <v>1841</v>
      </c>
      <c r="AA242"/>
      <c r="AB242"/>
      <c r="AJ242"/>
    </row>
    <row r="243" spans="1:36" x14ac:dyDescent="0.25">
      <c r="A243" s="146" t="s">
        <v>1842</v>
      </c>
      <c r="B243" s="146" t="s">
        <v>1843</v>
      </c>
      <c r="C243" t="s">
        <v>944</v>
      </c>
      <c r="D243" t="s">
        <v>1844</v>
      </c>
      <c r="E243" t="s">
        <v>979</v>
      </c>
      <c r="F243" t="s">
        <v>1845</v>
      </c>
      <c r="AA243"/>
      <c r="AB243"/>
      <c r="AJ243"/>
    </row>
    <row r="244" spans="1:36" x14ac:dyDescent="0.25">
      <c r="A244" s="146" t="s">
        <v>1846</v>
      </c>
      <c r="B244" s="146" t="s">
        <v>1847</v>
      </c>
      <c r="C244" t="s">
        <v>944</v>
      </c>
      <c r="D244" t="s">
        <v>1848</v>
      </c>
      <c r="E244" t="s">
        <v>992</v>
      </c>
      <c r="F244" t="s">
        <v>1849</v>
      </c>
      <c r="AA244"/>
      <c r="AB244"/>
      <c r="AJ244"/>
    </row>
    <row r="245" spans="1:36" x14ac:dyDescent="0.25">
      <c r="A245" s="146" t="s">
        <v>1850</v>
      </c>
      <c r="B245" s="146" t="s">
        <v>1851</v>
      </c>
      <c r="C245" t="s">
        <v>944</v>
      </c>
      <c r="D245" t="s">
        <v>1848</v>
      </c>
      <c r="E245" t="s">
        <v>979</v>
      </c>
      <c r="F245" t="s">
        <v>1852</v>
      </c>
      <c r="AA245"/>
      <c r="AB245"/>
      <c r="AJ245"/>
    </row>
    <row r="246" spans="1:36" x14ac:dyDescent="0.25">
      <c r="A246" s="146" t="s">
        <v>1853</v>
      </c>
      <c r="B246" s="146" t="s">
        <v>1854</v>
      </c>
      <c r="C246" t="s">
        <v>944</v>
      </c>
      <c r="D246" t="s">
        <v>1848</v>
      </c>
      <c r="E246" t="s">
        <v>998</v>
      </c>
      <c r="F246" t="s">
        <v>1855</v>
      </c>
      <c r="AA246"/>
      <c r="AB246"/>
      <c r="AJ246"/>
    </row>
    <row r="247" spans="1:36" x14ac:dyDescent="0.25">
      <c r="A247" s="146" t="s">
        <v>1856</v>
      </c>
      <c r="B247" s="146" t="s">
        <v>1857</v>
      </c>
      <c r="C247" t="s">
        <v>944</v>
      </c>
      <c r="D247" t="s">
        <v>1848</v>
      </c>
      <c r="E247" t="s">
        <v>1132</v>
      </c>
      <c r="F247" t="s">
        <v>1858</v>
      </c>
      <c r="AA247"/>
      <c r="AB247"/>
      <c r="AJ247"/>
    </row>
    <row r="248" spans="1:36" x14ac:dyDescent="0.25">
      <c r="A248" s="146" t="s">
        <v>1859</v>
      </c>
      <c r="B248" s="146" t="s">
        <v>1860</v>
      </c>
      <c r="C248" t="s">
        <v>944</v>
      </c>
      <c r="D248" t="s">
        <v>1848</v>
      </c>
      <c r="E248" t="s">
        <v>1004</v>
      </c>
      <c r="F248" t="s">
        <v>1849</v>
      </c>
      <c r="AA248"/>
      <c r="AB248"/>
      <c r="AJ248"/>
    </row>
    <row r="249" spans="1:36" x14ac:dyDescent="0.25">
      <c r="A249" s="146" t="s">
        <v>1861</v>
      </c>
      <c r="B249" s="146" t="s">
        <v>1862</v>
      </c>
      <c r="C249" t="s">
        <v>944</v>
      </c>
      <c r="D249" t="s">
        <v>1863</v>
      </c>
      <c r="E249" t="s">
        <v>998</v>
      </c>
      <c r="F249" t="s">
        <v>1864</v>
      </c>
      <c r="AA249"/>
      <c r="AB249"/>
      <c r="AJ249"/>
    </row>
    <row r="250" spans="1:36" x14ac:dyDescent="0.25">
      <c r="A250" s="146" t="s">
        <v>1865</v>
      </c>
      <c r="B250" s="146" t="s">
        <v>1866</v>
      </c>
      <c r="C250" t="s">
        <v>944</v>
      </c>
      <c r="D250" t="s">
        <v>1867</v>
      </c>
      <c r="E250" t="s">
        <v>992</v>
      </c>
      <c r="F250" t="s">
        <v>1868</v>
      </c>
      <c r="AA250"/>
      <c r="AB250"/>
      <c r="AJ250"/>
    </row>
    <row r="251" spans="1:36" x14ac:dyDescent="0.25">
      <c r="A251" s="146" t="s">
        <v>1869</v>
      </c>
      <c r="B251" s="146" t="s">
        <v>1870</v>
      </c>
      <c r="C251" t="s">
        <v>944</v>
      </c>
      <c r="D251" t="s">
        <v>1867</v>
      </c>
      <c r="E251" t="s">
        <v>998</v>
      </c>
      <c r="F251" t="s">
        <v>1871</v>
      </c>
      <c r="AA251"/>
      <c r="AB251"/>
      <c r="AJ251"/>
    </row>
    <row r="252" spans="1:36" x14ac:dyDescent="0.25">
      <c r="A252" s="146" t="s">
        <v>1872</v>
      </c>
      <c r="B252" s="146" t="s">
        <v>1873</v>
      </c>
      <c r="C252" t="s">
        <v>944</v>
      </c>
      <c r="D252" t="s">
        <v>1867</v>
      </c>
      <c r="E252" t="s">
        <v>1004</v>
      </c>
      <c r="F252" t="s">
        <v>1868</v>
      </c>
      <c r="AA252"/>
      <c r="AB252"/>
      <c r="AJ252"/>
    </row>
    <row r="253" spans="1:36" x14ac:dyDescent="0.25">
      <c r="A253" s="146" t="s">
        <v>1874</v>
      </c>
      <c r="B253" s="146" t="s">
        <v>1875</v>
      </c>
      <c r="C253" t="s">
        <v>944</v>
      </c>
      <c r="D253" t="s">
        <v>1876</v>
      </c>
      <c r="E253" t="s">
        <v>992</v>
      </c>
      <c r="F253" t="s">
        <v>1877</v>
      </c>
      <c r="AA253"/>
      <c r="AB253"/>
      <c r="AJ253"/>
    </row>
    <row r="254" spans="1:36" x14ac:dyDescent="0.25">
      <c r="A254" s="146" t="s">
        <v>1878</v>
      </c>
      <c r="B254" s="146" t="s">
        <v>1879</v>
      </c>
      <c r="C254" t="s">
        <v>944</v>
      </c>
      <c r="D254" t="s">
        <v>1876</v>
      </c>
      <c r="E254" t="s">
        <v>998</v>
      </c>
      <c r="F254" t="s">
        <v>1880</v>
      </c>
      <c r="AA254"/>
      <c r="AB254"/>
      <c r="AJ254"/>
    </row>
    <row r="255" spans="1:36" x14ac:dyDescent="0.25">
      <c r="A255" s="146" t="s">
        <v>1881</v>
      </c>
      <c r="B255" s="146" t="s">
        <v>1882</v>
      </c>
      <c r="C255" t="s">
        <v>944</v>
      </c>
      <c r="D255" t="s">
        <v>1876</v>
      </c>
      <c r="E255" t="s">
        <v>1004</v>
      </c>
      <c r="F255" t="s">
        <v>1877</v>
      </c>
      <c r="AA255"/>
      <c r="AB255"/>
      <c r="AJ255"/>
    </row>
    <row r="256" spans="1:36" x14ac:dyDescent="0.25">
      <c r="A256" s="146" t="s">
        <v>1883</v>
      </c>
      <c r="B256" s="146" t="s">
        <v>1884</v>
      </c>
      <c r="C256" t="s">
        <v>944</v>
      </c>
      <c r="D256" t="s">
        <v>1885</v>
      </c>
      <c r="E256" t="s">
        <v>992</v>
      </c>
      <c r="F256" t="s">
        <v>1886</v>
      </c>
      <c r="AA256"/>
      <c r="AB256"/>
      <c r="AJ256"/>
    </row>
    <row r="257" spans="1:36" x14ac:dyDescent="0.25">
      <c r="A257" s="146" t="s">
        <v>1887</v>
      </c>
      <c r="B257" s="146" t="s">
        <v>1888</v>
      </c>
      <c r="C257" t="s">
        <v>944</v>
      </c>
      <c r="D257" t="s">
        <v>1885</v>
      </c>
      <c r="E257" t="s">
        <v>998</v>
      </c>
      <c r="F257" t="s">
        <v>1889</v>
      </c>
      <c r="AA257"/>
      <c r="AB257"/>
      <c r="AJ257"/>
    </row>
    <row r="258" spans="1:36" x14ac:dyDescent="0.25">
      <c r="A258" s="146" t="s">
        <v>1890</v>
      </c>
      <c r="B258" s="146" t="s">
        <v>1891</v>
      </c>
      <c r="C258" t="s">
        <v>944</v>
      </c>
      <c r="D258" t="s">
        <v>1885</v>
      </c>
      <c r="E258" t="s">
        <v>1004</v>
      </c>
      <c r="F258" t="s">
        <v>1886</v>
      </c>
      <c r="AA258"/>
      <c r="AB258"/>
      <c r="AJ258"/>
    </row>
    <row r="259" spans="1:36" x14ac:dyDescent="0.25">
      <c r="A259" s="146" t="s">
        <v>1892</v>
      </c>
      <c r="B259" s="146" t="s">
        <v>1893</v>
      </c>
      <c r="C259" t="s">
        <v>954</v>
      </c>
      <c r="D259" t="s">
        <v>1892</v>
      </c>
      <c r="E259" t="s">
        <v>1034</v>
      </c>
      <c r="F259" t="s">
        <v>1894</v>
      </c>
      <c r="AA259"/>
      <c r="AB259"/>
      <c r="AJ259"/>
    </row>
    <row r="260" spans="1:36" x14ac:dyDescent="0.25">
      <c r="A260" s="146" t="s">
        <v>1895</v>
      </c>
      <c r="B260" s="146" t="s">
        <v>1896</v>
      </c>
      <c r="C260" t="s">
        <v>944</v>
      </c>
      <c r="D260" t="s">
        <v>1897</v>
      </c>
      <c r="E260" t="s">
        <v>992</v>
      </c>
      <c r="F260" t="s">
        <v>1898</v>
      </c>
      <c r="AA260"/>
      <c r="AB260"/>
      <c r="AJ260"/>
    </row>
    <row r="261" spans="1:36" x14ac:dyDescent="0.25">
      <c r="A261" s="146" t="s">
        <v>1899</v>
      </c>
      <c r="B261" s="146" t="s">
        <v>1900</v>
      </c>
      <c r="C261" t="s">
        <v>944</v>
      </c>
      <c r="D261" t="s">
        <v>1897</v>
      </c>
      <c r="E261" t="s">
        <v>998</v>
      </c>
      <c r="F261" t="s">
        <v>1898</v>
      </c>
      <c r="AA261"/>
      <c r="AB261"/>
      <c r="AJ261"/>
    </row>
    <row r="262" spans="1:36" x14ac:dyDescent="0.25">
      <c r="A262" s="146" t="s">
        <v>1901</v>
      </c>
      <c r="B262" s="146" t="s">
        <v>1902</v>
      </c>
      <c r="C262" t="s">
        <v>944</v>
      </c>
      <c r="D262" t="s">
        <v>1897</v>
      </c>
      <c r="E262" t="s">
        <v>1004</v>
      </c>
      <c r="F262" t="s">
        <v>1898</v>
      </c>
      <c r="AA262"/>
      <c r="AB262"/>
      <c r="AJ262"/>
    </row>
    <row r="263" spans="1:36" x14ac:dyDescent="0.25">
      <c r="A263" s="146" t="s">
        <v>1903</v>
      </c>
      <c r="B263" s="146" t="s">
        <v>1904</v>
      </c>
      <c r="C263" t="s">
        <v>944</v>
      </c>
      <c r="D263" t="s">
        <v>1905</v>
      </c>
      <c r="E263" t="s">
        <v>992</v>
      </c>
      <c r="F263" t="s">
        <v>1906</v>
      </c>
      <c r="AA263"/>
      <c r="AB263"/>
      <c r="AJ263"/>
    </row>
    <row r="264" spans="1:36" x14ac:dyDescent="0.25">
      <c r="A264" s="146" t="s">
        <v>1907</v>
      </c>
      <c r="B264" s="146" t="s">
        <v>1908</v>
      </c>
      <c r="C264" t="s">
        <v>944</v>
      </c>
      <c r="D264" t="s">
        <v>1905</v>
      </c>
      <c r="E264" t="s">
        <v>998</v>
      </c>
      <c r="F264" t="s">
        <v>1906</v>
      </c>
      <c r="AA264"/>
      <c r="AB264"/>
      <c r="AJ264"/>
    </row>
    <row r="265" spans="1:36" x14ac:dyDescent="0.25">
      <c r="A265" s="146" t="s">
        <v>1909</v>
      </c>
      <c r="B265" s="146" t="s">
        <v>1910</v>
      </c>
      <c r="C265" t="s">
        <v>944</v>
      </c>
      <c r="D265" t="s">
        <v>1905</v>
      </c>
      <c r="E265" t="s">
        <v>1004</v>
      </c>
      <c r="F265" t="s">
        <v>1906</v>
      </c>
      <c r="AA265"/>
      <c r="AB265"/>
      <c r="AJ265"/>
    </row>
    <row r="266" spans="1:36" x14ac:dyDescent="0.25">
      <c r="A266" s="146" t="s">
        <v>1911</v>
      </c>
      <c r="B266" s="146" t="s">
        <v>1912</v>
      </c>
      <c r="C266" t="s">
        <v>954</v>
      </c>
      <c r="D266" t="s">
        <v>1911</v>
      </c>
      <c r="E266" t="s">
        <v>979</v>
      </c>
      <c r="F266" t="s">
        <v>1913</v>
      </c>
      <c r="AA266"/>
      <c r="AB266"/>
      <c r="AJ266"/>
    </row>
    <row r="267" spans="1:36" x14ac:dyDescent="0.25">
      <c r="A267" s="146" t="s">
        <v>1914</v>
      </c>
      <c r="B267" s="146" t="s">
        <v>1915</v>
      </c>
      <c r="C267" t="s">
        <v>954</v>
      </c>
      <c r="D267" t="s">
        <v>1914</v>
      </c>
      <c r="E267" t="s">
        <v>979</v>
      </c>
      <c r="F267" t="s">
        <v>1916</v>
      </c>
      <c r="AA267"/>
      <c r="AB267"/>
      <c r="AJ267"/>
    </row>
    <row r="268" spans="1:36" x14ac:dyDescent="0.25">
      <c r="A268" s="146" t="s">
        <v>1917</v>
      </c>
      <c r="B268" s="146" t="s">
        <v>1918</v>
      </c>
      <c r="C268" t="s">
        <v>944</v>
      </c>
      <c r="D268" t="s">
        <v>1919</v>
      </c>
      <c r="E268" t="s">
        <v>992</v>
      </c>
      <c r="F268" t="s">
        <v>1920</v>
      </c>
      <c r="AA268"/>
      <c r="AB268"/>
      <c r="AJ268"/>
    </row>
    <row r="269" spans="1:36" x14ac:dyDescent="0.25">
      <c r="A269" s="146" t="s">
        <v>1921</v>
      </c>
      <c r="B269" s="146" t="s">
        <v>1922</v>
      </c>
      <c r="C269" t="s">
        <v>944</v>
      </c>
      <c r="D269" t="s">
        <v>1919</v>
      </c>
      <c r="E269" t="s">
        <v>1034</v>
      </c>
      <c r="F269" t="s">
        <v>1923</v>
      </c>
      <c r="AA269"/>
      <c r="AB269"/>
      <c r="AJ269"/>
    </row>
    <row r="270" spans="1:36" x14ac:dyDescent="0.25">
      <c r="A270" s="146" t="s">
        <v>1924</v>
      </c>
      <c r="B270" s="146" t="s">
        <v>1925</v>
      </c>
      <c r="C270" t="s">
        <v>944</v>
      </c>
      <c r="D270" t="s">
        <v>1919</v>
      </c>
      <c r="E270" t="s">
        <v>278</v>
      </c>
      <c r="F270" t="s">
        <v>1926</v>
      </c>
      <c r="AA270"/>
      <c r="AB270"/>
      <c r="AJ270"/>
    </row>
    <row r="271" spans="1:36" x14ac:dyDescent="0.25">
      <c r="A271" s="146" t="s">
        <v>1927</v>
      </c>
      <c r="B271" s="146" t="s">
        <v>1928</v>
      </c>
      <c r="C271" t="s">
        <v>944</v>
      </c>
      <c r="D271" t="s">
        <v>1919</v>
      </c>
      <c r="E271" t="s">
        <v>277</v>
      </c>
      <c r="F271" t="s">
        <v>1929</v>
      </c>
      <c r="AA271"/>
      <c r="AB271"/>
      <c r="AJ271"/>
    </row>
    <row r="272" spans="1:36" x14ac:dyDescent="0.25">
      <c r="A272" s="146" t="s">
        <v>1930</v>
      </c>
      <c r="B272" s="146" t="s">
        <v>1931</v>
      </c>
      <c r="C272" t="s">
        <v>944</v>
      </c>
      <c r="D272" t="s">
        <v>1919</v>
      </c>
      <c r="E272" t="s">
        <v>979</v>
      </c>
      <c r="F272" t="s">
        <v>1932</v>
      </c>
      <c r="AA272"/>
      <c r="AB272"/>
      <c r="AJ272"/>
    </row>
    <row r="273" spans="1:36" x14ac:dyDescent="0.25">
      <c r="A273" s="146" t="s">
        <v>1933</v>
      </c>
      <c r="B273" s="146" t="s">
        <v>1934</v>
      </c>
      <c r="C273" t="s">
        <v>944</v>
      </c>
      <c r="D273" t="s">
        <v>1919</v>
      </c>
      <c r="E273" t="s">
        <v>998</v>
      </c>
      <c r="F273" t="s">
        <v>1935</v>
      </c>
      <c r="AA273"/>
      <c r="AB273"/>
      <c r="AJ273"/>
    </row>
    <row r="274" spans="1:36" x14ac:dyDescent="0.25">
      <c r="A274" s="146" t="s">
        <v>1936</v>
      </c>
      <c r="B274" s="146" t="s">
        <v>1937</v>
      </c>
      <c r="C274" t="s">
        <v>944</v>
      </c>
      <c r="D274" t="s">
        <v>1919</v>
      </c>
      <c r="E274" t="s">
        <v>280</v>
      </c>
      <c r="F274" t="s">
        <v>1938</v>
      </c>
      <c r="AA274"/>
      <c r="AB274"/>
      <c r="AJ274"/>
    </row>
    <row r="275" spans="1:36" x14ac:dyDescent="0.25">
      <c r="A275" s="146" t="s">
        <v>1939</v>
      </c>
      <c r="B275" s="146" t="s">
        <v>1940</v>
      </c>
      <c r="C275" t="s">
        <v>944</v>
      </c>
      <c r="D275" t="s">
        <v>1919</v>
      </c>
      <c r="E275" t="s">
        <v>1132</v>
      </c>
      <c r="F275" t="s">
        <v>1941</v>
      </c>
      <c r="AA275"/>
      <c r="AB275"/>
      <c r="AJ275"/>
    </row>
    <row r="276" spans="1:36" x14ac:dyDescent="0.25">
      <c r="A276" s="146" t="s">
        <v>1942</v>
      </c>
      <c r="B276" s="146" t="s">
        <v>1943</v>
      </c>
      <c r="C276" t="s">
        <v>944</v>
      </c>
      <c r="D276" t="s">
        <v>1919</v>
      </c>
      <c r="E276" t="s">
        <v>1004</v>
      </c>
      <c r="F276" t="s">
        <v>1944</v>
      </c>
      <c r="AA276"/>
      <c r="AB276"/>
      <c r="AJ276"/>
    </row>
    <row r="277" spans="1:36" x14ac:dyDescent="0.25">
      <c r="A277" s="146" t="s">
        <v>1945</v>
      </c>
      <c r="B277" s="146" t="s">
        <v>1946</v>
      </c>
      <c r="C277" t="s">
        <v>954</v>
      </c>
      <c r="D277" t="s">
        <v>1945</v>
      </c>
      <c r="E277" t="s">
        <v>955</v>
      </c>
      <c r="F277" t="s">
        <v>1947</v>
      </c>
      <c r="AA277"/>
      <c r="AB277"/>
      <c r="AJ277"/>
    </row>
    <row r="278" spans="1:36" x14ac:dyDescent="0.25">
      <c r="A278" s="146" t="s">
        <v>1948</v>
      </c>
      <c r="B278" s="146" t="s">
        <v>1949</v>
      </c>
      <c r="C278" t="s">
        <v>944</v>
      </c>
      <c r="D278" t="s">
        <v>1950</v>
      </c>
      <c r="E278" t="s">
        <v>992</v>
      </c>
      <c r="F278" t="s">
        <v>1951</v>
      </c>
      <c r="AA278"/>
      <c r="AB278"/>
      <c r="AJ278"/>
    </row>
    <row r="279" spans="1:36" x14ac:dyDescent="0.25">
      <c r="A279" s="146" t="s">
        <v>1952</v>
      </c>
      <c r="B279" s="146" t="s">
        <v>1953</v>
      </c>
      <c r="C279" t="s">
        <v>944</v>
      </c>
      <c r="D279" t="s">
        <v>1950</v>
      </c>
      <c r="E279" t="s">
        <v>998</v>
      </c>
      <c r="F279" t="s">
        <v>1951</v>
      </c>
      <c r="AA279"/>
      <c r="AB279"/>
      <c r="AJ279"/>
    </row>
    <row r="280" spans="1:36" x14ac:dyDescent="0.25">
      <c r="A280" s="146" t="s">
        <v>1954</v>
      </c>
      <c r="B280" s="146" t="s">
        <v>1955</v>
      </c>
      <c r="C280" t="s">
        <v>944</v>
      </c>
      <c r="D280" t="s">
        <v>1950</v>
      </c>
      <c r="E280" t="s">
        <v>1004</v>
      </c>
      <c r="F280" t="s">
        <v>1951</v>
      </c>
      <c r="AA280"/>
      <c r="AB280"/>
      <c r="AJ280"/>
    </row>
    <row r="281" spans="1:36" x14ac:dyDescent="0.25">
      <c r="A281" s="146" t="s">
        <v>1956</v>
      </c>
      <c r="B281" s="146" t="s">
        <v>1957</v>
      </c>
      <c r="C281" t="s">
        <v>954</v>
      </c>
      <c r="D281" t="s">
        <v>1956</v>
      </c>
      <c r="E281" t="s">
        <v>955</v>
      </c>
      <c r="F281" t="s">
        <v>1958</v>
      </c>
      <c r="AA281"/>
      <c r="AB281"/>
      <c r="AJ281"/>
    </row>
    <row r="282" spans="1:36" x14ac:dyDescent="0.25">
      <c r="A282" s="146" t="s">
        <v>1959</v>
      </c>
      <c r="B282" s="146" t="s">
        <v>1960</v>
      </c>
      <c r="C282" t="s">
        <v>954</v>
      </c>
      <c r="D282" t="s">
        <v>1959</v>
      </c>
      <c r="E282" t="s">
        <v>955</v>
      </c>
      <c r="F282" t="s">
        <v>1961</v>
      </c>
      <c r="AA282"/>
      <c r="AB282"/>
      <c r="AJ282"/>
    </row>
    <row r="283" spans="1:36" x14ac:dyDescent="0.25">
      <c r="A283" s="146" t="s">
        <v>1962</v>
      </c>
      <c r="B283" s="146" t="s">
        <v>1963</v>
      </c>
      <c r="C283" t="s">
        <v>954</v>
      </c>
      <c r="D283" t="s">
        <v>1962</v>
      </c>
      <c r="E283" t="s">
        <v>955</v>
      </c>
      <c r="F283" t="s">
        <v>1964</v>
      </c>
      <c r="AA283"/>
      <c r="AB283"/>
      <c r="AJ283"/>
    </row>
    <row r="284" spans="1:36" x14ac:dyDescent="0.25">
      <c r="A284" s="146" t="s">
        <v>1965</v>
      </c>
      <c r="B284" s="146" t="s">
        <v>1966</v>
      </c>
      <c r="C284" t="s">
        <v>954</v>
      </c>
      <c r="D284" t="s">
        <v>1965</v>
      </c>
      <c r="E284" t="s">
        <v>955</v>
      </c>
      <c r="F284" t="s">
        <v>1967</v>
      </c>
      <c r="AA284"/>
      <c r="AB284"/>
      <c r="AJ284"/>
    </row>
    <row r="285" spans="1:36" x14ac:dyDescent="0.25">
      <c r="A285" s="146" t="s">
        <v>1968</v>
      </c>
      <c r="B285" s="146" t="s">
        <v>1969</v>
      </c>
      <c r="C285" t="s">
        <v>954</v>
      </c>
      <c r="D285" t="s">
        <v>1968</v>
      </c>
      <c r="E285" t="s">
        <v>955</v>
      </c>
      <c r="F285" t="s">
        <v>1970</v>
      </c>
      <c r="AA285"/>
      <c r="AB285"/>
      <c r="AJ285"/>
    </row>
    <row r="286" spans="1:36" x14ac:dyDescent="0.25">
      <c r="A286" s="146" t="s">
        <v>1971</v>
      </c>
      <c r="B286" s="146" t="s">
        <v>1972</v>
      </c>
      <c r="C286" t="s">
        <v>954</v>
      </c>
      <c r="D286" t="s">
        <v>1971</v>
      </c>
      <c r="E286" t="s">
        <v>955</v>
      </c>
      <c r="F286" t="s">
        <v>1973</v>
      </c>
      <c r="AA286"/>
      <c r="AB286"/>
      <c r="AJ286"/>
    </row>
    <row r="287" spans="1:36" x14ac:dyDescent="0.25">
      <c r="A287" s="146" t="s">
        <v>1974</v>
      </c>
      <c r="B287" s="146" t="s">
        <v>1975</v>
      </c>
      <c r="C287" t="s">
        <v>954</v>
      </c>
      <c r="D287" t="s">
        <v>1974</v>
      </c>
      <c r="E287" t="s">
        <v>979</v>
      </c>
      <c r="F287" t="s">
        <v>1976</v>
      </c>
      <c r="AA287"/>
      <c r="AB287"/>
      <c r="AJ287"/>
    </row>
    <row r="288" spans="1:36" x14ac:dyDescent="0.25">
      <c r="A288" s="146" t="s">
        <v>1977</v>
      </c>
      <c r="B288" s="146" t="s">
        <v>1978</v>
      </c>
      <c r="C288" t="s">
        <v>954</v>
      </c>
      <c r="D288" t="s">
        <v>1977</v>
      </c>
      <c r="E288" t="s">
        <v>979</v>
      </c>
      <c r="F288" t="s">
        <v>1979</v>
      </c>
      <c r="AA288"/>
      <c r="AB288"/>
      <c r="AJ288"/>
    </row>
    <row r="289" spans="1:36" x14ac:dyDescent="0.25">
      <c r="A289" s="146" t="s">
        <v>179</v>
      </c>
      <c r="B289" s="146" t="s">
        <v>1980</v>
      </c>
      <c r="C289" t="s">
        <v>954</v>
      </c>
      <c r="D289" t="s">
        <v>179</v>
      </c>
      <c r="E289" t="s">
        <v>979</v>
      </c>
      <c r="F289" t="s">
        <v>1981</v>
      </c>
      <c r="AA289"/>
      <c r="AB289"/>
      <c r="AJ289"/>
    </row>
    <row r="290" spans="1:36" x14ac:dyDescent="0.25">
      <c r="A290" s="146" t="s">
        <v>1982</v>
      </c>
      <c r="B290" s="146" t="s">
        <v>1983</v>
      </c>
      <c r="C290" t="s">
        <v>944</v>
      </c>
      <c r="D290" t="s">
        <v>1984</v>
      </c>
      <c r="E290" t="s">
        <v>992</v>
      </c>
      <c r="F290" t="s">
        <v>1985</v>
      </c>
      <c r="AA290"/>
      <c r="AB290"/>
      <c r="AJ290"/>
    </row>
    <row r="291" spans="1:36" x14ac:dyDescent="0.25">
      <c r="A291" s="146" t="s">
        <v>1986</v>
      </c>
      <c r="B291" s="146" t="s">
        <v>1987</v>
      </c>
      <c r="C291" t="s">
        <v>944</v>
      </c>
      <c r="D291" t="s">
        <v>1984</v>
      </c>
      <c r="E291" t="s">
        <v>998</v>
      </c>
      <c r="F291" t="s">
        <v>1988</v>
      </c>
      <c r="AA291"/>
      <c r="AB291"/>
      <c r="AJ291"/>
    </row>
    <row r="292" spans="1:36" x14ac:dyDescent="0.25">
      <c r="A292" s="146" t="s">
        <v>1989</v>
      </c>
      <c r="B292" s="146" t="s">
        <v>1990</v>
      </c>
      <c r="C292" t="s">
        <v>944</v>
      </c>
      <c r="D292" t="s">
        <v>1984</v>
      </c>
      <c r="E292" t="s">
        <v>1004</v>
      </c>
      <c r="F292" t="s">
        <v>1985</v>
      </c>
      <c r="AA292"/>
      <c r="AB292"/>
      <c r="AJ292"/>
    </row>
    <row r="293" spans="1:36" x14ac:dyDescent="0.25">
      <c r="A293" s="146" t="s">
        <v>1991</v>
      </c>
      <c r="B293" s="146" t="s">
        <v>1992</v>
      </c>
      <c r="C293" t="s">
        <v>954</v>
      </c>
      <c r="D293" t="s">
        <v>1991</v>
      </c>
      <c r="E293" t="s">
        <v>1132</v>
      </c>
      <c r="F293" t="s">
        <v>1993</v>
      </c>
      <c r="AA293"/>
      <c r="AB293"/>
      <c r="AJ293"/>
    </row>
    <row r="294" spans="1:36" x14ac:dyDescent="0.25">
      <c r="A294" s="146" t="s">
        <v>1994</v>
      </c>
      <c r="B294" s="146" t="s">
        <v>1995</v>
      </c>
      <c r="C294" t="s">
        <v>954</v>
      </c>
      <c r="D294" t="s">
        <v>1994</v>
      </c>
      <c r="E294" t="s">
        <v>1132</v>
      </c>
      <c r="F294" t="s">
        <v>1996</v>
      </c>
      <c r="AA294"/>
      <c r="AB294"/>
      <c r="AJ294"/>
    </row>
    <row r="295" spans="1:36" x14ac:dyDescent="0.25">
      <c r="A295" s="146" t="s">
        <v>1997</v>
      </c>
      <c r="B295" s="146" t="s">
        <v>1998</v>
      </c>
      <c r="C295" t="s">
        <v>954</v>
      </c>
      <c r="D295" t="s">
        <v>1997</v>
      </c>
      <c r="E295" t="s">
        <v>955</v>
      </c>
      <c r="F295" t="s">
        <v>1999</v>
      </c>
      <c r="AA295"/>
      <c r="AB295"/>
      <c r="AJ295"/>
    </row>
    <row r="296" spans="1:36" x14ac:dyDescent="0.25">
      <c r="A296" s="146" t="s">
        <v>2000</v>
      </c>
      <c r="B296" s="146" t="s">
        <v>2001</v>
      </c>
      <c r="C296" t="s">
        <v>954</v>
      </c>
      <c r="D296" t="s">
        <v>2000</v>
      </c>
      <c r="E296" t="s">
        <v>955</v>
      </c>
      <c r="F296" t="s">
        <v>2002</v>
      </c>
      <c r="AA296"/>
      <c r="AB296"/>
      <c r="AJ296"/>
    </row>
    <row r="297" spans="1:36" x14ac:dyDescent="0.25">
      <c r="A297" s="146" t="s">
        <v>2003</v>
      </c>
      <c r="B297" s="146" t="s">
        <v>2004</v>
      </c>
      <c r="C297" t="s">
        <v>954</v>
      </c>
      <c r="D297" t="s">
        <v>2003</v>
      </c>
      <c r="E297" t="s">
        <v>955</v>
      </c>
      <c r="F297" t="s">
        <v>2005</v>
      </c>
      <c r="AA297"/>
      <c r="AB297"/>
      <c r="AJ297"/>
    </row>
    <row r="298" spans="1:36" x14ac:dyDescent="0.25">
      <c r="A298" s="146" t="s">
        <v>2006</v>
      </c>
      <c r="B298" s="146" t="s">
        <v>2007</v>
      </c>
      <c r="C298" t="s">
        <v>954</v>
      </c>
      <c r="D298" t="s">
        <v>2006</v>
      </c>
      <c r="E298" t="s">
        <v>955</v>
      </c>
      <c r="F298" t="s">
        <v>2008</v>
      </c>
      <c r="AA298"/>
      <c r="AB298"/>
      <c r="AJ298"/>
    </row>
    <row r="299" spans="1:36" x14ac:dyDescent="0.25">
      <c r="A299" s="146" t="s">
        <v>2009</v>
      </c>
      <c r="B299" s="146" t="s">
        <v>2010</v>
      </c>
      <c r="C299" t="s">
        <v>954</v>
      </c>
      <c r="D299" t="s">
        <v>2009</v>
      </c>
      <c r="E299" t="s">
        <v>955</v>
      </c>
      <c r="F299" t="s">
        <v>2011</v>
      </c>
      <c r="AA299"/>
      <c r="AB299"/>
      <c r="AJ299"/>
    </row>
    <row r="300" spans="1:36" x14ac:dyDescent="0.25">
      <c r="A300" s="146" t="s">
        <v>2012</v>
      </c>
      <c r="B300" s="146" t="s">
        <v>2013</v>
      </c>
      <c r="C300" t="s">
        <v>954</v>
      </c>
      <c r="D300" t="s">
        <v>2012</v>
      </c>
      <c r="E300" t="s">
        <v>955</v>
      </c>
      <c r="F300" t="s">
        <v>2014</v>
      </c>
      <c r="AA300"/>
      <c r="AB300"/>
      <c r="AJ300"/>
    </row>
    <row r="301" spans="1:36" x14ac:dyDescent="0.25">
      <c r="A301" s="146" t="s">
        <v>2015</v>
      </c>
      <c r="B301" s="146" t="s">
        <v>2016</v>
      </c>
      <c r="C301" t="s">
        <v>954</v>
      </c>
      <c r="D301" t="s">
        <v>2015</v>
      </c>
      <c r="E301" t="s">
        <v>979</v>
      </c>
      <c r="F301" t="s">
        <v>2017</v>
      </c>
      <c r="AA301"/>
      <c r="AB301"/>
      <c r="AJ301"/>
    </row>
    <row r="302" spans="1:36" x14ac:dyDescent="0.25">
      <c r="A302" s="146" t="s">
        <v>2018</v>
      </c>
      <c r="B302" s="146" t="s">
        <v>2019</v>
      </c>
      <c r="C302" t="s">
        <v>944</v>
      </c>
      <c r="D302" t="s">
        <v>2020</v>
      </c>
      <c r="E302" t="s">
        <v>992</v>
      </c>
      <c r="F302" t="s">
        <v>2021</v>
      </c>
      <c r="AA302"/>
      <c r="AB302"/>
      <c r="AJ302"/>
    </row>
    <row r="303" spans="1:36" x14ac:dyDescent="0.25">
      <c r="A303" s="146" t="s">
        <v>2022</v>
      </c>
      <c r="B303" s="146" t="s">
        <v>2023</v>
      </c>
      <c r="C303" t="s">
        <v>944</v>
      </c>
      <c r="D303" t="s">
        <v>2020</v>
      </c>
      <c r="E303" t="s">
        <v>998</v>
      </c>
      <c r="F303" t="s">
        <v>2021</v>
      </c>
      <c r="AA303"/>
      <c r="AB303"/>
      <c r="AJ303"/>
    </row>
    <row r="304" spans="1:36" x14ac:dyDescent="0.25">
      <c r="A304" s="146" t="s">
        <v>2024</v>
      </c>
      <c r="B304" s="146" t="s">
        <v>2025</v>
      </c>
      <c r="C304" t="s">
        <v>944</v>
      </c>
      <c r="D304" t="s">
        <v>2020</v>
      </c>
      <c r="E304" t="s">
        <v>1004</v>
      </c>
      <c r="F304" t="s">
        <v>2021</v>
      </c>
      <c r="AA304"/>
      <c r="AB304"/>
      <c r="AJ304"/>
    </row>
    <row r="305" spans="1:36" x14ac:dyDescent="0.25">
      <c r="A305" s="146" t="s">
        <v>2026</v>
      </c>
      <c r="B305" s="146" t="s">
        <v>2027</v>
      </c>
      <c r="C305" t="s">
        <v>944</v>
      </c>
      <c r="D305" t="s">
        <v>2028</v>
      </c>
      <c r="E305" t="s">
        <v>992</v>
      </c>
      <c r="F305" t="s">
        <v>2029</v>
      </c>
      <c r="AA305"/>
      <c r="AB305"/>
      <c r="AJ305"/>
    </row>
    <row r="306" spans="1:36" x14ac:dyDescent="0.25">
      <c r="A306" s="146" t="s">
        <v>2030</v>
      </c>
      <c r="B306" s="146" t="s">
        <v>2031</v>
      </c>
      <c r="C306" t="s">
        <v>944</v>
      </c>
      <c r="D306" t="s">
        <v>2028</v>
      </c>
      <c r="E306" t="s">
        <v>998</v>
      </c>
      <c r="F306" t="s">
        <v>2029</v>
      </c>
      <c r="AA306"/>
      <c r="AB306"/>
      <c r="AJ306"/>
    </row>
    <row r="307" spans="1:36" x14ac:dyDescent="0.25">
      <c r="A307" s="146" t="s">
        <v>2032</v>
      </c>
      <c r="B307" s="146" t="s">
        <v>2033</v>
      </c>
      <c r="C307" t="s">
        <v>944</v>
      </c>
      <c r="D307" t="s">
        <v>2028</v>
      </c>
      <c r="E307" t="s">
        <v>1004</v>
      </c>
      <c r="F307" t="s">
        <v>2029</v>
      </c>
      <c r="AA307"/>
      <c r="AB307"/>
      <c r="AJ307"/>
    </row>
    <row r="308" spans="1:36" x14ac:dyDescent="0.25">
      <c r="A308" s="146" t="s">
        <v>2034</v>
      </c>
      <c r="B308" s="146" t="s">
        <v>2035</v>
      </c>
      <c r="C308" t="s">
        <v>944</v>
      </c>
      <c r="D308" t="s">
        <v>2036</v>
      </c>
      <c r="E308" t="s">
        <v>992</v>
      </c>
      <c r="F308" t="s">
        <v>2037</v>
      </c>
      <c r="AA308"/>
      <c r="AB308"/>
      <c r="AJ308"/>
    </row>
    <row r="309" spans="1:36" x14ac:dyDescent="0.25">
      <c r="A309" s="146" t="s">
        <v>2038</v>
      </c>
      <c r="B309" s="146" t="s">
        <v>2039</v>
      </c>
      <c r="C309" t="s">
        <v>944</v>
      </c>
      <c r="D309" t="s">
        <v>2036</v>
      </c>
      <c r="E309" t="s">
        <v>998</v>
      </c>
      <c r="F309" t="s">
        <v>2040</v>
      </c>
      <c r="AA309"/>
      <c r="AB309"/>
      <c r="AJ309"/>
    </row>
    <row r="310" spans="1:36" x14ac:dyDescent="0.25">
      <c r="A310" s="146" t="s">
        <v>2041</v>
      </c>
      <c r="B310" s="146" t="s">
        <v>2042</v>
      </c>
      <c r="C310" t="s">
        <v>944</v>
      </c>
      <c r="D310" t="s">
        <v>2036</v>
      </c>
      <c r="E310" t="s">
        <v>1004</v>
      </c>
      <c r="F310" t="s">
        <v>2037</v>
      </c>
      <c r="AA310"/>
      <c r="AB310"/>
      <c r="AJ310"/>
    </row>
    <row r="311" spans="1:36" x14ac:dyDescent="0.25">
      <c r="A311" s="146" t="s">
        <v>703</v>
      </c>
      <c r="B311" s="146" t="s">
        <v>2043</v>
      </c>
      <c r="C311" t="s">
        <v>954</v>
      </c>
      <c r="D311" t="s">
        <v>703</v>
      </c>
      <c r="E311" t="s">
        <v>1034</v>
      </c>
      <c r="F311" t="s">
        <v>2044</v>
      </c>
      <c r="AA311"/>
      <c r="AB311"/>
      <c r="AJ311"/>
    </row>
    <row r="312" spans="1:36" x14ac:dyDescent="0.25">
      <c r="A312" s="146" t="s">
        <v>2045</v>
      </c>
      <c r="B312" s="146" t="s">
        <v>2046</v>
      </c>
      <c r="C312" t="s">
        <v>954</v>
      </c>
      <c r="D312" t="s">
        <v>2045</v>
      </c>
      <c r="E312" t="s">
        <v>1034</v>
      </c>
      <c r="F312" t="s">
        <v>2047</v>
      </c>
      <c r="AA312"/>
      <c r="AB312"/>
      <c r="AJ312"/>
    </row>
    <row r="313" spans="1:36" x14ac:dyDescent="0.25">
      <c r="A313" s="146" t="s">
        <v>2048</v>
      </c>
      <c r="B313" s="146" t="s">
        <v>2049</v>
      </c>
      <c r="C313" t="s">
        <v>954</v>
      </c>
      <c r="D313" t="s">
        <v>2048</v>
      </c>
      <c r="E313" t="s">
        <v>1132</v>
      </c>
      <c r="F313" t="s">
        <v>2050</v>
      </c>
      <c r="AA313"/>
      <c r="AB313"/>
      <c r="AJ313"/>
    </row>
    <row r="314" spans="1:36" x14ac:dyDescent="0.25">
      <c r="A314" s="146" t="s">
        <v>2051</v>
      </c>
      <c r="B314" s="146" t="s">
        <v>2052</v>
      </c>
      <c r="C314" t="s">
        <v>944</v>
      </c>
      <c r="D314" t="s">
        <v>2053</v>
      </c>
      <c r="E314" t="s">
        <v>992</v>
      </c>
      <c r="F314" t="s">
        <v>2054</v>
      </c>
      <c r="AA314"/>
      <c r="AB314"/>
      <c r="AJ314"/>
    </row>
    <row r="315" spans="1:36" x14ac:dyDescent="0.25">
      <c r="A315" s="146" t="s">
        <v>2055</v>
      </c>
      <c r="B315" s="146" t="s">
        <v>2056</v>
      </c>
      <c r="C315" t="s">
        <v>944</v>
      </c>
      <c r="D315" t="s">
        <v>2053</v>
      </c>
      <c r="E315" t="s">
        <v>998</v>
      </c>
      <c r="F315" t="s">
        <v>2057</v>
      </c>
      <c r="AA315"/>
      <c r="AB315"/>
      <c r="AJ315"/>
    </row>
    <row r="316" spans="1:36" x14ac:dyDescent="0.25">
      <c r="A316" s="146" t="s">
        <v>2058</v>
      </c>
      <c r="B316" s="146" t="s">
        <v>2059</v>
      </c>
      <c r="C316" t="s">
        <v>944</v>
      </c>
      <c r="D316" t="s">
        <v>2053</v>
      </c>
      <c r="E316" t="s">
        <v>1004</v>
      </c>
      <c r="F316" t="s">
        <v>2054</v>
      </c>
      <c r="AA316"/>
      <c r="AB316"/>
      <c r="AJ316"/>
    </row>
    <row r="317" spans="1:36" x14ac:dyDescent="0.25">
      <c r="A317" s="146" t="s">
        <v>2060</v>
      </c>
      <c r="B317" s="146" t="s">
        <v>2061</v>
      </c>
      <c r="C317" t="s">
        <v>944</v>
      </c>
      <c r="D317" t="s">
        <v>2062</v>
      </c>
      <c r="E317" t="s">
        <v>992</v>
      </c>
      <c r="F317" t="s">
        <v>2063</v>
      </c>
      <c r="AA317"/>
      <c r="AB317"/>
      <c r="AJ317"/>
    </row>
    <row r="318" spans="1:36" x14ac:dyDescent="0.25">
      <c r="A318" s="146" t="s">
        <v>2064</v>
      </c>
      <c r="B318" s="146" t="s">
        <v>2065</v>
      </c>
      <c r="C318" t="s">
        <v>944</v>
      </c>
      <c r="D318" t="s">
        <v>2062</v>
      </c>
      <c r="E318" t="s">
        <v>998</v>
      </c>
      <c r="F318" t="s">
        <v>2066</v>
      </c>
      <c r="AA318"/>
      <c r="AB318"/>
      <c r="AJ318"/>
    </row>
    <row r="319" spans="1:36" x14ac:dyDescent="0.25">
      <c r="A319" s="146" t="s">
        <v>2067</v>
      </c>
      <c r="B319" s="146" t="s">
        <v>2068</v>
      </c>
      <c r="C319" t="s">
        <v>944</v>
      </c>
      <c r="D319" t="s">
        <v>2062</v>
      </c>
      <c r="E319" t="s">
        <v>1004</v>
      </c>
      <c r="F319" t="s">
        <v>2063</v>
      </c>
      <c r="AA319"/>
      <c r="AB319"/>
      <c r="AJ319"/>
    </row>
    <row r="320" spans="1:36" x14ac:dyDescent="0.25">
      <c r="A320" s="146" t="s">
        <v>2069</v>
      </c>
      <c r="B320" s="146" t="s">
        <v>2070</v>
      </c>
      <c r="C320" t="s">
        <v>944</v>
      </c>
      <c r="D320" t="s">
        <v>2071</v>
      </c>
      <c r="E320" t="s">
        <v>992</v>
      </c>
      <c r="F320" t="s">
        <v>2072</v>
      </c>
      <c r="AA320"/>
      <c r="AB320"/>
      <c r="AJ320"/>
    </row>
    <row r="321" spans="1:36" x14ac:dyDescent="0.25">
      <c r="A321" s="146" t="s">
        <v>2073</v>
      </c>
      <c r="B321" s="146" t="s">
        <v>2074</v>
      </c>
      <c r="C321" t="s">
        <v>944</v>
      </c>
      <c r="D321" t="s">
        <v>2071</v>
      </c>
      <c r="E321" t="s">
        <v>998</v>
      </c>
      <c r="F321" t="s">
        <v>2075</v>
      </c>
      <c r="AA321"/>
      <c r="AB321"/>
      <c r="AJ321"/>
    </row>
    <row r="322" spans="1:36" x14ac:dyDescent="0.25">
      <c r="A322" s="146" t="s">
        <v>2076</v>
      </c>
      <c r="B322" s="146" t="s">
        <v>2077</v>
      </c>
      <c r="C322" t="s">
        <v>944</v>
      </c>
      <c r="D322" t="s">
        <v>2071</v>
      </c>
      <c r="E322" t="s">
        <v>1004</v>
      </c>
      <c r="F322" t="s">
        <v>2072</v>
      </c>
      <c r="AA322"/>
      <c r="AB322"/>
      <c r="AJ322"/>
    </row>
    <row r="323" spans="1:36" x14ac:dyDescent="0.25">
      <c r="A323" s="146" t="s">
        <v>2078</v>
      </c>
      <c r="B323" s="146" t="s">
        <v>2079</v>
      </c>
      <c r="C323" t="s">
        <v>944</v>
      </c>
      <c r="D323" t="s">
        <v>2080</v>
      </c>
      <c r="E323" t="s">
        <v>992</v>
      </c>
      <c r="F323" t="s">
        <v>2081</v>
      </c>
      <c r="AA323"/>
      <c r="AB323"/>
      <c r="AJ323"/>
    </row>
    <row r="324" spans="1:36" x14ac:dyDescent="0.25">
      <c r="A324" s="146" t="s">
        <v>2082</v>
      </c>
      <c r="B324" s="146" t="s">
        <v>2083</v>
      </c>
      <c r="C324" t="s">
        <v>944</v>
      </c>
      <c r="D324" t="s">
        <v>2080</v>
      </c>
      <c r="E324" t="s">
        <v>998</v>
      </c>
      <c r="F324" t="s">
        <v>2084</v>
      </c>
      <c r="AA324"/>
      <c r="AB324"/>
      <c r="AJ324"/>
    </row>
    <row r="325" spans="1:36" x14ac:dyDescent="0.25">
      <c r="A325" s="146" t="s">
        <v>2085</v>
      </c>
      <c r="B325" s="146" t="s">
        <v>2086</v>
      </c>
      <c r="C325" t="s">
        <v>944</v>
      </c>
      <c r="D325" t="s">
        <v>2080</v>
      </c>
      <c r="E325" t="s">
        <v>1004</v>
      </c>
      <c r="F325" t="s">
        <v>2081</v>
      </c>
      <c r="AA325"/>
      <c r="AB325"/>
      <c r="AJ325"/>
    </row>
    <row r="326" spans="1:36" x14ac:dyDescent="0.25">
      <c r="A326" s="146" t="s">
        <v>2087</v>
      </c>
      <c r="B326" s="146" t="s">
        <v>2088</v>
      </c>
      <c r="C326" t="s">
        <v>944</v>
      </c>
      <c r="D326" t="s">
        <v>637</v>
      </c>
      <c r="E326" t="s">
        <v>992</v>
      </c>
      <c r="F326" t="s">
        <v>2089</v>
      </c>
      <c r="AA326"/>
      <c r="AB326"/>
      <c r="AJ326"/>
    </row>
    <row r="327" spans="1:36" x14ac:dyDescent="0.25">
      <c r="A327" s="146" t="s">
        <v>2090</v>
      </c>
      <c r="B327" s="146" t="s">
        <v>2091</v>
      </c>
      <c r="C327" t="s">
        <v>944</v>
      </c>
      <c r="D327" t="s">
        <v>637</v>
      </c>
      <c r="E327" t="s">
        <v>998</v>
      </c>
      <c r="F327" t="s">
        <v>2089</v>
      </c>
      <c r="AA327"/>
      <c r="AB327"/>
      <c r="AJ327"/>
    </row>
    <row r="328" spans="1:36" x14ac:dyDescent="0.25">
      <c r="A328" s="146" t="s">
        <v>2092</v>
      </c>
      <c r="B328" s="146" t="s">
        <v>2093</v>
      </c>
      <c r="C328" t="s">
        <v>944</v>
      </c>
      <c r="D328" t="s">
        <v>637</v>
      </c>
      <c r="E328" t="s">
        <v>1004</v>
      </c>
      <c r="F328" t="s">
        <v>2089</v>
      </c>
      <c r="AA328"/>
      <c r="AB328"/>
      <c r="AJ328"/>
    </row>
    <row r="329" spans="1:36" x14ac:dyDescent="0.25">
      <c r="A329" s="146" t="s">
        <v>2094</v>
      </c>
      <c r="B329" s="146" t="s">
        <v>2095</v>
      </c>
      <c r="C329" t="s">
        <v>954</v>
      </c>
      <c r="D329" t="s">
        <v>2094</v>
      </c>
      <c r="E329" t="s">
        <v>280</v>
      </c>
      <c r="F329" t="s">
        <v>2096</v>
      </c>
      <c r="AA329"/>
      <c r="AB329"/>
      <c r="AJ329"/>
    </row>
    <row r="330" spans="1:36" x14ac:dyDescent="0.25">
      <c r="A330" s="146" t="s">
        <v>2097</v>
      </c>
      <c r="B330" s="146" t="s">
        <v>2098</v>
      </c>
      <c r="C330" t="s">
        <v>954</v>
      </c>
      <c r="D330" t="s">
        <v>2097</v>
      </c>
      <c r="E330" t="s">
        <v>280</v>
      </c>
      <c r="F330" t="s">
        <v>2099</v>
      </c>
      <c r="AA330"/>
      <c r="AB330"/>
      <c r="AJ330"/>
    </row>
    <row r="331" spans="1:36" x14ac:dyDescent="0.25">
      <c r="A331" s="146" t="s">
        <v>2100</v>
      </c>
      <c r="B331" s="146" t="s">
        <v>2101</v>
      </c>
      <c r="C331" t="s">
        <v>954</v>
      </c>
      <c r="D331" t="s">
        <v>2100</v>
      </c>
      <c r="E331" t="s">
        <v>280</v>
      </c>
      <c r="F331" t="s">
        <v>2102</v>
      </c>
      <c r="AA331"/>
      <c r="AB331"/>
      <c r="AJ331"/>
    </row>
    <row r="332" spans="1:36" x14ac:dyDescent="0.25">
      <c r="A332" s="146" t="s">
        <v>2103</v>
      </c>
      <c r="B332" s="146" t="s">
        <v>2104</v>
      </c>
      <c r="C332" t="s">
        <v>954</v>
      </c>
      <c r="D332" t="s">
        <v>2103</v>
      </c>
      <c r="E332" t="s">
        <v>280</v>
      </c>
      <c r="F332" t="s">
        <v>2105</v>
      </c>
      <c r="AA332"/>
      <c r="AB332"/>
      <c r="AJ332"/>
    </row>
    <row r="333" spans="1:36" x14ac:dyDescent="0.25">
      <c r="A333" s="146" t="s">
        <v>2106</v>
      </c>
      <c r="B333" s="146" t="s">
        <v>2107</v>
      </c>
      <c r="C333" t="s">
        <v>954</v>
      </c>
      <c r="D333" t="s">
        <v>2106</v>
      </c>
      <c r="E333" t="s">
        <v>280</v>
      </c>
      <c r="F333" t="s">
        <v>2108</v>
      </c>
      <c r="AA333"/>
      <c r="AB333"/>
      <c r="AJ333"/>
    </row>
    <row r="334" spans="1:36" x14ac:dyDescent="0.25">
      <c r="A334" s="146" t="s">
        <v>2109</v>
      </c>
      <c r="B334" s="146" t="s">
        <v>2110</v>
      </c>
      <c r="C334" t="s">
        <v>954</v>
      </c>
      <c r="D334" t="s">
        <v>2109</v>
      </c>
      <c r="E334" t="s">
        <v>280</v>
      </c>
      <c r="F334" t="s">
        <v>2111</v>
      </c>
      <c r="AA334"/>
      <c r="AB334"/>
      <c r="AJ334"/>
    </row>
    <row r="335" spans="1:36" x14ac:dyDescent="0.25">
      <c r="A335" s="146" t="s">
        <v>2112</v>
      </c>
      <c r="B335" s="146" t="s">
        <v>2113</v>
      </c>
      <c r="C335" t="s">
        <v>954</v>
      </c>
      <c r="D335" t="s">
        <v>2112</v>
      </c>
      <c r="E335" t="s">
        <v>280</v>
      </c>
      <c r="F335" t="s">
        <v>2114</v>
      </c>
      <c r="AA335"/>
      <c r="AB335"/>
      <c r="AJ335"/>
    </row>
    <row r="336" spans="1:36" x14ac:dyDescent="0.25">
      <c r="A336" s="146" t="s">
        <v>2115</v>
      </c>
      <c r="B336" s="146" t="s">
        <v>2116</v>
      </c>
      <c r="C336" t="s">
        <v>954</v>
      </c>
      <c r="D336" t="s">
        <v>2115</v>
      </c>
      <c r="E336" t="s">
        <v>979</v>
      </c>
      <c r="F336" t="s">
        <v>2117</v>
      </c>
      <c r="AA336"/>
      <c r="AB336"/>
      <c r="AJ336"/>
    </row>
    <row r="337" spans="1:36" x14ac:dyDescent="0.25">
      <c r="A337" s="146" t="s">
        <v>2118</v>
      </c>
      <c r="B337" s="146" t="s">
        <v>2119</v>
      </c>
      <c r="C337" t="s">
        <v>954</v>
      </c>
      <c r="D337" t="s">
        <v>2118</v>
      </c>
      <c r="E337" t="s">
        <v>2120</v>
      </c>
      <c r="F337" t="s">
        <v>2121</v>
      </c>
      <c r="AA337"/>
      <c r="AB337"/>
      <c r="AJ337"/>
    </row>
    <row r="338" spans="1:36" x14ac:dyDescent="0.25">
      <c r="A338" s="146" t="s">
        <v>2122</v>
      </c>
      <c r="B338" s="146" t="s">
        <v>2123</v>
      </c>
      <c r="C338" t="s">
        <v>944</v>
      </c>
      <c r="D338" t="s">
        <v>320</v>
      </c>
      <c r="E338" t="s">
        <v>992</v>
      </c>
      <c r="F338" t="s">
        <v>2124</v>
      </c>
      <c r="AA338"/>
      <c r="AB338"/>
      <c r="AJ338"/>
    </row>
    <row r="339" spans="1:36" x14ac:dyDescent="0.25">
      <c r="A339" s="146" t="s">
        <v>2125</v>
      </c>
      <c r="B339" s="146" t="s">
        <v>2126</v>
      </c>
      <c r="C339" t="s">
        <v>944</v>
      </c>
      <c r="D339" t="s">
        <v>320</v>
      </c>
      <c r="E339" t="s">
        <v>998</v>
      </c>
      <c r="F339" t="s">
        <v>2124</v>
      </c>
      <c r="AA339"/>
      <c r="AB339"/>
      <c r="AJ339"/>
    </row>
    <row r="340" spans="1:36" x14ac:dyDescent="0.25">
      <c r="A340" s="146" t="s">
        <v>2127</v>
      </c>
      <c r="B340" s="146" t="s">
        <v>2128</v>
      </c>
      <c r="C340" t="s">
        <v>944</v>
      </c>
      <c r="D340" t="s">
        <v>320</v>
      </c>
      <c r="E340" t="s">
        <v>1004</v>
      </c>
      <c r="F340" t="s">
        <v>2124</v>
      </c>
      <c r="AA340"/>
      <c r="AB340"/>
      <c r="AJ340"/>
    </row>
    <row r="341" spans="1:36" x14ac:dyDescent="0.25">
      <c r="A341" s="146" t="s">
        <v>2129</v>
      </c>
      <c r="B341" s="146" t="s">
        <v>2130</v>
      </c>
      <c r="C341" t="s">
        <v>944</v>
      </c>
      <c r="D341" t="s">
        <v>2131</v>
      </c>
      <c r="E341" t="s">
        <v>992</v>
      </c>
      <c r="F341" t="s">
        <v>2132</v>
      </c>
      <c r="AA341"/>
      <c r="AB341"/>
      <c r="AJ341"/>
    </row>
    <row r="342" spans="1:36" x14ac:dyDescent="0.25">
      <c r="A342" s="146" t="s">
        <v>2133</v>
      </c>
      <c r="B342" s="146" t="s">
        <v>2134</v>
      </c>
      <c r="C342" t="s">
        <v>944</v>
      </c>
      <c r="D342" t="s">
        <v>2131</v>
      </c>
      <c r="E342" t="s">
        <v>998</v>
      </c>
      <c r="F342" t="s">
        <v>2132</v>
      </c>
      <c r="AA342"/>
      <c r="AB342"/>
      <c r="AJ342"/>
    </row>
    <row r="343" spans="1:36" x14ac:dyDescent="0.25">
      <c r="A343" s="146" t="s">
        <v>2135</v>
      </c>
      <c r="B343" s="146" t="s">
        <v>2136</v>
      </c>
      <c r="C343" t="s">
        <v>944</v>
      </c>
      <c r="D343" t="s">
        <v>2131</v>
      </c>
      <c r="E343" t="s">
        <v>1004</v>
      </c>
      <c r="F343" t="s">
        <v>2132</v>
      </c>
      <c r="AA343"/>
      <c r="AB343"/>
      <c r="AJ343"/>
    </row>
    <row r="344" spans="1:36" x14ac:dyDescent="0.25">
      <c r="A344" s="146" t="s">
        <v>2137</v>
      </c>
      <c r="B344" s="146" t="s">
        <v>2138</v>
      </c>
      <c r="C344" t="s">
        <v>944</v>
      </c>
      <c r="D344" t="s">
        <v>297</v>
      </c>
      <c r="E344" t="s">
        <v>992</v>
      </c>
      <c r="F344" t="s">
        <v>2139</v>
      </c>
      <c r="AA344"/>
      <c r="AB344"/>
      <c r="AJ344"/>
    </row>
    <row r="345" spans="1:36" x14ac:dyDescent="0.25">
      <c r="A345" s="146" t="s">
        <v>2140</v>
      </c>
      <c r="B345" s="146" t="s">
        <v>2141</v>
      </c>
      <c r="C345" t="s">
        <v>944</v>
      </c>
      <c r="D345" t="s">
        <v>297</v>
      </c>
      <c r="E345" t="s">
        <v>998</v>
      </c>
      <c r="F345" t="s">
        <v>2139</v>
      </c>
      <c r="AA345"/>
      <c r="AB345"/>
      <c r="AJ345"/>
    </row>
    <row r="346" spans="1:36" x14ac:dyDescent="0.25">
      <c r="A346" s="146" t="s">
        <v>2142</v>
      </c>
      <c r="B346" s="146" t="s">
        <v>2143</v>
      </c>
      <c r="C346" t="s">
        <v>944</v>
      </c>
      <c r="D346" t="s">
        <v>297</v>
      </c>
      <c r="E346" t="s">
        <v>1004</v>
      </c>
      <c r="F346" t="s">
        <v>2139</v>
      </c>
      <c r="AA346"/>
      <c r="AB346"/>
      <c r="AJ346"/>
    </row>
    <row r="347" spans="1:36" x14ac:dyDescent="0.25">
      <c r="A347" s="146" t="s">
        <v>2144</v>
      </c>
      <c r="B347" s="146" t="s">
        <v>2145</v>
      </c>
      <c r="C347" t="s">
        <v>944</v>
      </c>
      <c r="D347" t="s">
        <v>660</v>
      </c>
      <c r="E347" t="s">
        <v>992</v>
      </c>
      <c r="F347" t="s">
        <v>2146</v>
      </c>
      <c r="AA347"/>
      <c r="AB347"/>
      <c r="AJ347"/>
    </row>
    <row r="348" spans="1:36" x14ac:dyDescent="0.25">
      <c r="A348" s="146" t="s">
        <v>2147</v>
      </c>
      <c r="B348" s="146" t="s">
        <v>2148</v>
      </c>
      <c r="C348" t="s">
        <v>944</v>
      </c>
      <c r="D348" t="s">
        <v>660</v>
      </c>
      <c r="E348" t="s">
        <v>998</v>
      </c>
      <c r="F348" t="s">
        <v>2146</v>
      </c>
      <c r="AA348"/>
      <c r="AB348"/>
      <c r="AJ348"/>
    </row>
    <row r="349" spans="1:36" x14ac:dyDescent="0.25">
      <c r="A349" s="146" t="s">
        <v>2149</v>
      </c>
      <c r="B349" s="146" t="s">
        <v>2150</v>
      </c>
      <c r="C349" t="s">
        <v>944</v>
      </c>
      <c r="D349" t="s">
        <v>660</v>
      </c>
      <c r="E349" t="s">
        <v>1004</v>
      </c>
      <c r="F349" t="s">
        <v>2146</v>
      </c>
      <c r="AA349"/>
      <c r="AB349"/>
      <c r="AJ349"/>
    </row>
    <row r="350" spans="1:36" x14ac:dyDescent="0.25">
      <c r="A350" s="146" t="s">
        <v>172</v>
      </c>
      <c r="B350" s="146" t="s">
        <v>2151</v>
      </c>
      <c r="C350" t="s">
        <v>954</v>
      </c>
      <c r="D350" t="s">
        <v>172</v>
      </c>
      <c r="E350" t="s">
        <v>979</v>
      </c>
      <c r="F350" t="s">
        <v>2152</v>
      </c>
      <c r="AA350"/>
      <c r="AB350"/>
      <c r="AJ350"/>
    </row>
    <row r="351" spans="1:36" x14ac:dyDescent="0.25">
      <c r="A351" s="146" t="s">
        <v>2153</v>
      </c>
      <c r="B351" s="146" t="s">
        <v>2154</v>
      </c>
      <c r="C351" t="s">
        <v>954</v>
      </c>
      <c r="D351" t="s">
        <v>2153</v>
      </c>
      <c r="E351" t="s">
        <v>979</v>
      </c>
      <c r="F351" t="s">
        <v>2155</v>
      </c>
      <c r="AA351"/>
      <c r="AB351"/>
      <c r="AJ351"/>
    </row>
    <row r="352" spans="1:36" x14ac:dyDescent="0.25">
      <c r="A352" s="146" t="s">
        <v>2156</v>
      </c>
      <c r="B352" s="146" t="s">
        <v>2157</v>
      </c>
      <c r="C352" t="s">
        <v>944</v>
      </c>
      <c r="D352" t="s">
        <v>2158</v>
      </c>
      <c r="E352" t="s">
        <v>992</v>
      </c>
      <c r="F352" t="s">
        <v>2159</v>
      </c>
      <c r="AA352"/>
      <c r="AB352"/>
      <c r="AJ352"/>
    </row>
    <row r="353" spans="1:36" x14ac:dyDescent="0.25">
      <c r="A353" s="146" t="s">
        <v>2160</v>
      </c>
      <c r="B353" s="146" t="s">
        <v>2161</v>
      </c>
      <c r="C353" t="s">
        <v>944</v>
      </c>
      <c r="D353" t="s">
        <v>2158</v>
      </c>
      <c r="E353" t="s">
        <v>998</v>
      </c>
      <c r="F353" t="s">
        <v>2159</v>
      </c>
      <c r="AA353"/>
      <c r="AB353"/>
      <c r="AJ353"/>
    </row>
    <row r="354" spans="1:36" x14ac:dyDescent="0.25">
      <c r="A354" s="146" t="s">
        <v>2162</v>
      </c>
      <c r="B354" s="146" t="s">
        <v>2163</v>
      </c>
      <c r="C354" t="s">
        <v>944</v>
      </c>
      <c r="D354" t="s">
        <v>2158</v>
      </c>
      <c r="E354" t="s">
        <v>1004</v>
      </c>
      <c r="F354" t="s">
        <v>2159</v>
      </c>
      <c r="AA354"/>
      <c r="AB354"/>
      <c r="AJ354"/>
    </row>
    <row r="355" spans="1:36" x14ac:dyDescent="0.25">
      <c r="A355" s="146" t="s">
        <v>2164</v>
      </c>
      <c r="B355" s="146" t="s">
        <v>2165</v>
      </c>
      <c r="C355" t="s">
        <v>944</v>
      </c>
      <c r="D355" t="s">
        <v>2166</v>
      </c>
      <c r="E355" t="s">
        <v>992</v>
      </c>
      <c r="F355" t="s">
        <v>2167</v>
      </c>
      <c r="AA355"/>
      <c r="AB355"/>
      <c r="AJ355"/>
    </row>
    <row r="356" spans="1:36" x14ac:dyDescent="0.25">
      <c r="A356" s="146" t="s">
        <v>2168</v>
      </c>
      <c r="B356" s="146" t="s">
        <v>2169</v>
      </c>
      <c r="C356" t="s">
        <v>944</v>
      </c>
      <c r="D356" t="s">
        <v>2166</v>
      </c>
      <c r="E356" t="s">
        <v>998</v>
      </c>
      <c r="F356" t="s">
        <v>2167</v>
      </c>
      <c r="AA356"/>
      <c r="AB356"/>
      <c r="AJ356"/>
    </row>
    <row r="357" spans="1:36" x14ac:dyDescent="0.25">
      <c r="A357" s="146" t="s">
        <v>2170</v>
      </c>
      <c r="B357" s="146" t="s">
        <v>2171</v>
      </c>
      <c r="C357" t="s">
        <v>944</v>
      </c>
      <c r="D357" t="s">
        <v>2166</v>
      </c>
      <c r="E357" t="s">
        <v>1004</v>
      </c>
      <c r="F357" t="s">
        <v>2167</v>
      </c>
      <c r="AA357"/>
      <c r="AB357"/>
      <c r="AJ357"/>
    </row>
    <row r="358" spans="1:36" x14ac:dyDescent="0.25">
      <c r="A358" s="146" t="s">
        <v>2172</v>
      </c>
      <c r="B358" s="146" t="s">
        <v>2173</v>
      </c>
      <c r="C358" t="s">
        <v>944</v>
      </c>
      <c r="D358" t="s">
        <v>2174</v>
      </c>
      <c r="E358" t="s">
        <v>992</v>
      </c>
      <c r="F358" t="s">
        <v>2175</v>
      </c>
      <c r="AA358"/>
      <c r="AB358"/>
      <c r="AJ358"/>
    </row>
    <row r="359" spans="1:36" x14ac:dyDescent="0.25">
      <c r="A359" s="146" t="s">
        <v>2176</v>
      </c>
      <c r="B359" s="146" t="s">
        <v>2177</v>
      </c>
      <c r="C359" t="s">
        <v>944</v>
      </c>
      <c r="D359" t="s">
        <v>2174</v>
      </c>
      <c r="E359" t="s">
        <v>998</v>
      </c>
      <c r="F359" t="s">
        <v>2178</v>
      </c>
      <c r="AA359"/>
      <c r="AB359"/>
      <c r="AJ359"/>
    </row>
    <row r="360" spans="1:36" x14ac:dyDescent="0.25">
      <c r="A360" s="146" t="s">
        <v>2179</v>
      </c>
      <c r="B360" s="146" t="s">
        <v>2180</v>
      </c>
      <c r="C360" t="s">
        <v>944</v>
      </c>
      <c r="D360" t="s">
        <v>2174</v>
      </c>
      <c r="E360" t="s">
        <v>1004</v>
      </c>
      <c r="F360" t="s">
        <v>2175</v>
      </c>
      <c r="AA360"/>
      <c r="AB360"/>
      <c r="AJ360"/>
    </row>
    <row r="361" spans="1:36" x14ac:dyDescent="0.25">
      <c r="A361" s="146" t="s">
        <v>2181</v>
      </c>
      <c r="B361" s="146" t="s">
        <v>2182</v>
      </c>
      <c r="C361" t="s">
        <v>944</v>
      </c>
      <c r="D361" t="s">
        <v>2183</v>
      </c>
      <c r="E361" t="s">
        <v>992</v>
      </c>
      <c r="F361" t="s">
        <v>2184</v>
      </c>
      <c r="AA361"/>
      <c r="AB361"/>
      <c r="AJ361"/>
    </row>
    <row r="362" spans="1:36" x14ac:dyDescent="0.25">
      <c r="A362" s="146" t="s">
        <v>2185</v>
      </c>
      <c r="B362" s="146" t="s">
        <v>2186</v>
      </c>
      <c r="C362" t="s">
        <v>944</v>
      </c>
      <c r="D362" t="s">
        <v>2183</v>
      </c>
      <c r="E362" t="s">
        <v>998</v>
      </c>
      <c r="F362" t="s">
        <v>2187</v>
      </c>
      <c r="AA362"/>
      <c r="AB362"/>
      <c r="AJ362"/>
    </row>
    <row r="363" spans="1:36" x14ac:dyDescent="0.25">
      <c r="A363" t="s">
        <v>2188</v>
      </c>
      <c r="B363" s="146" t="s">
        <v>2189</v>
      </c>
      <c r="C363" t="s">
        <v>944</v>
      </c>
      <c r="D363" t="s">
        <v>2183</v>
      </c>
      <c r="E363" t="s">
        <v>1004</v>
      </c>
      <c r="F363" t="s">
        <v>2184</v>
      </c>
      <c r="AA363"/>
      <c r="AB363"/>
      <c r="AJ363"/>
    </row>
    <row r="364" spans="1:36" x14ac:dyDescent="0.25">
      <c r="A364" s="146" t="s">
        <v>2190</v>
      </c>
      <c r="B364" s="146" t="s">
        <v>2191</v>
      </c>
      <c r="C364" t="s">
        <v>944</v>
      </c>
      <c r="D364" t="s">
        <v>2192</v>
      </c>
      <c r="E364" t="s">
        <v>992</v>
      </c>
      <c r="F364" t="s">
        <v>2193</v>
      </c>
      <c r="AA364"/>
      <c r="AB364"/>
      <c r="AJ364"/>
    </row>
    <row r="365" spans="1:36" x14ac:dyDescent="0.25">
      <c r="A365" s="146" t="s">
        <v>2194</v>
      </c>
      <c r="B365" s="146" t="s">
        <v>2195</v>
      </c>
      <c r="C365" t="s">
        <v>944</v>
      </c>
      <c r="D365" t="s">
        <v>2192</v>
      </c>
      <c r="E365" t="s">
        <v>998</v>
      </c>
      <c r="F365" t="s">
        <v>2196</v>
      </c>
      <c r="AA365"/>
      <c r="AB365"/>
      <c r="AJ365"/>
    </row>
    <row r="366" spans="1:36" x14ac:dyDescent="0.25">
      <c r="A366" s="146" t="s">
        <v>2197</v>
      </c>
      <c r="B366" s="146" t="s">
        <v>2198</v>
      </c>
      <c r="C366" t="s">
        <v>944</v>
      </c>
      <c r="D366" t="s">
        <v>2192</v>
      </c>
      <c r="E366" t="s">
        <v>1004</v>
      </c>
      <c r="F366" t="s">
        <v>2193</v>
      </c>
      <c r="AA366"/>
      <c r="AB366"/>
      <c r="AJ366"/>
    </row>
    <row r="367" spans="1:36" x14ac:dyDescent="0.25">
      <c r="A367" s="146" t="s">
        <v>2199</v>
      </c>
      <c r="B367" s="146" t="s">
        <v>2200</v>
      </c>
      <c r="C367" t="s">
        <v>954</v>
      </c>
      <c r="D367" t="s">
        <v>2199</v>
      </c>
      <c r="E367" t="s">
        <v>979</v>
      </c>
      <c r="F367" t="s">
        <v>2201</v>
      </c>
      <c r="AA367"/>
      <c r="AB367"/>
      <c r="AJ367"/>
    </row>
    <row r="368" spans="1:36" x14ac:dyDescent="0.25">
      <c r="A368" s="146" t="s">
        <v>2202</v>
      </c>
      <c r="B368" s="146" t="s">
        <v>2203</v>
      </c>
      <c r="C368" t="s">
        <v>944</v>
      </c>
      <c r="D368" t="s">
        <v>2204</v>
      </c>
      <c r="E368" t="s">
        <v>992</v>
      </c>
      <c r="F368" t="s">
        <v>2205</v>
      </c>
      <c r="AA368"/>
      <c r="AB368"/>
      <c r="AJ368"/>
    </row>
    <row r="369" spans="1:36" x14ac:dyDescent="0.25">
      <c r="A369" s="146" t="s">
        <v>2206</v>
      </c>
      <c r="B369" s="146" t="s">
        <v>2207</v>
      </c>
      <c r="C369" t="s">
        <v>944</v>
      </c>
      <c r="D369" t="s">
        <v>2204</v>
      </c>
      <c r="E369" t="s">
        <v>998</v>
      </c>
      <c r="F369" t="s">
        <v>2205</v>
      </c>
      <c r="AA369"/>
      <c r="AB369"/>
      <c r="AJ369"/>
    </row>
    <row r="370" spans="1:36" x14ac:dyDescent="0.25">
      <c r="A370" s="146" t="s">
        <v>2208</v>
      </c>
      <c r="B370" s="146" t="s">
        <v>2209</v>
      </c>
      <c r="C370" t="s">
        <v>944</v>
      </c>
      <c r="D370" t="s">
        <v>2204</v>
      </c>
      <c r="E370" t="s">
        <v>1004</v>
      </c>
      <c r="F370" t="s">
        <v>2205</v>
      </c>
      <c r="AA370"/>
      <c r="AB370"/>
      <c r="AJ370"/>
    </row>
    <row r="371" spans="1:36" x14ac:dyDescent="0.25">
      <c r="A371" s="146" t="s">
        <v>2210</v>
      </c>
      <c r="B371" s="146" t="s">
        <v>2211</v>
      </c>
      <c r="C371" t="s">
        <v>944</v>
      </c>
      <c r="D371" t="s">
        <v>2212</v>
      </c>
      <c r="E371" t="s">
        <v>992</v>
      </c>
      <c r="F371" t="s">
        <v>2213</v>
      </c>
      <c r="AA371"/>
      <c r="AB371"/>
      <c r="AJ371"/>
    </row>
    <row r="372" spans="1:36" x14ac:dyDescent="0.25">
      <c r="A372" s="146" t="s">
        <v>2214</v>
      </c>
      <c r="B372" s="146" t="s">
        <v>2215</v>
      </c>
      <c r="C372" t="s">
        <v>944</v>
      </c>
      <c r="D372" t="s">
        <v>2212</v>
      </c>
      <c r="E372" t="s">
        <v>998</v>
      </c>
      <c r="F372" t="s">
        <v>2216</v>
      </c>
      <c r="AA372"/>
      <c r="AB372"/>
      <c r="AJ372"/>
    </row>
    <row r="373" spans="1:36" x14ac:dyDescent="0.25">
      <c r="A373" s="146" t="s">
        <v>2217</v>
      </c>
      <c r="B373" s="146" t="s">
        <v>2218</v>
      </c>
      <c r="C373" t="s">
        <v>944</v>
      </c>
      <c r="D373" t="s">
        <v>2212</v>
      </c>
      <c r="E373" t="s">
        <v>1004</v>
      </c>
      <c r="F373" t="s">
        <v>2213</v>
      </c>
      <c r="AA373"/>
      <c r="AB373"/>
      <c r="AJ373"/>
    </row>
    <row r="374" spans="1:36" x14ac:dyDescent="0.25">
      <c r="A374" s="146" t="s">
        <v>2219</v>
      </c>
      <c r="B374" s="146" t="s">
        <v>2220</v>
      </c>
      <c r="C374" t="s">
        <v>954</v>
      </c>
      <c r="D374" t="s">
        <v>2219</v>
      </c>
      <c r="E374" t="s">
        <v>979</v>
      </c>
      <c r="F374" t="s">
        <v>2221</v>
      </c>
      <c r="AA374"/>
      <c r="AB374"/>
      <c r="AJ374"/>
    </row>
    <row r="375" spans="1:36" x14ac:dyDescent="0.25">
      <c r="A375" s="146" t="s">
        <v>2222</v>
      </c>
      <c r="B375" s="146" t="s">
        <v>2223</v>
      </c>
      <c r="C375" t="s">
        <v>954</v>
      </c>
      <c r="D375" t="s">
        <v>2222</v>
      </c>
      <c r="E375" t="s">
        <v>1034</v>
      </c>
      <c r="F375" t="s">
        <v>2224</v>
      </c>
      <c r="AA375"/>
      <c r="AB375"/>
      <c r="AJ375"/>
    </row>
    <row r="376" spans="1:36" x14ac:dyDescent="0.25">
      <c r="A376" s="146" t="s">
        <v>2225</v>
      </c>
      <c r="B376" s="146" t="s">
        <v>2226</v>
      </c>
      <c r="C376" t="s">
        <v>944</v>
      </c>
      <c r="D376" t="s">
        <v>2227</v>
      </c>
      <c r="E376" t="s">
        <v>992</v>
      </c>
      <c r="F376" t="s">
        <v>2228</v>
      </c>
      <c r="AA376"/>
      <c r="AB376"/>
      <c r="AJ376"/>
    </row>
    <row r="377" spans="1:36" x14ac:dyDescent="0.25">
      <c r="A377" s="146" t="s">
        <v>2229</v>
      </c>
      <c r="B377" s="146" t="s">
        <v>2230</v>
      </c>
      <c r="C377" t="s">
        <v>944</v>
      </c>
      <c r="D377" t="s">
        <v>2227</v>
      </c>
      <c r="E377" t="s">
        <v>1034</v>
      </c>
      <c r="F377" t="s">
        <v>2231</v>
      </c>
      <c r="AA377"/>
      <c r="AB377"/>
      <c r="AJ377"/>
    </row>
    <row r="378" spans="1:36" x14ac:dyDescent="0.25">
      <c r="A378" s="146" t="s">
        <v>2232</v>
      </c>
      <c r="B378" s="146" t="s">
        <v>2233</v>
      </c>
      <c r="C378" t="s">
        <v>944</v>
      </c>
      <c r="D378" t="s">
        <v>2227</v>
      </c>
      <c r="E378" t="s">
        <v>278</v>
      </c>
      <c r="F378" t="s">
        <v>2234</v>
      </c>
      <c r="AA378"/>
      <c r="AB378"/>
      <c r="AJ378"/>
    </row>
    <row r="379" spans="1:36" x14ac:dyDescent="0.25">
      <c r="A379" s="146" t="s">
        <v>2235</v>
      </c>
      <c r="B379" s="146" t="s">
        <v>2236</v>
      </c>
      <c r="C379" t="s">
        <v>944</v>
      </c>
      <c r="D379" t="s">
        <v>2227</v>
      </c>
      <c r="E379" t="s">
        <v>277</v>
      </c>
      <c r="F379" t="s">
        <v>2237</v>
      </c>
      <c r="AA379"/>
      <c r="AB379"/>
      <c r="AJ379"/>
    </row>
    <row r="380" spans="1:36" x14ac:dyDescent="0.25">
      <c r="A380" s="146" t="s">
        <v>2238</v>
      </c>
      <c r="B380" s="146" t="s">
        <v>2239</v>
      </c>
      <c r="C380" t="s">
        <v>944</v>
      </c>
      <c r="D380" t="s">
        <v>2227</v>
      </c>
      <c r="E380" t="s">
        <v>979</v>
      </c>
      <c r="F380" t="s">
        <v>2240</v>
      </c>
      <c r="AA380"/>
      <c r="AB380"/>
      <c r="AJ380"/>
    </row>
    <row r="381" spans="1:36" x14ac:dyDescent="0.25">
      <c r="A381" s="146" t="s">
        <v>2241</v>
      </c>
      <c r="B381" s="146" t="s">
        <v>2242</v>
      </c>
      <c r="C381" t="s">
        <v>944</v>
      </c>
      <c r="D381" t="s">
        <v>2227</v>
      </c>
      <c r="E381" t="s">
        <v>998</v>
      </c>
      <c r="F381" t="s">
        <v>2243</v>
      </c>
      <c r="AA381"/>
      <c r="AB381"/>
      <c r="AJ381"/>
    </row>
    <row r="382" spans="1:36" x14ac:dyDescent="0.25">
      <c r="A382" s="146" t="s">
        <v>2244</v>
      </c>
      <c r="B382" s="146" t="s">
        <v>2245</v>
      </c>
      <c r="C382" t="s">
        <v>944</v>
      </c>
      <c r="D382" t="s">
        <v>2227</v>
      </c>
      <c r="E382" t="s">
        <v>280</v>
      </c>
      <c r="F382" t="s">
        <v>2246</v>
      </c>
      <c r="AA382"/>
      <c r="AB382"/>
      <c r="AJ382"/>
    </row>
    <row r="383" spans="1:36" x14ac:dyDescent="0.25">
      <c r="A383" s="146" t="s">
        <v>2247</v>
      </c>
      <c r="B383" s="146" t="s">
        <v>2248</v>
      </c>
      <c r="C383" t="s">
        <v>944</v>
      </c>
      <c r="D383" t="s">
        <v>2227</v>
      </c>
      <c r="E383" t="s">
        <v>1132</v>
      </c>
      <c r="F383" t="s">
        <v>2249</v>
      </c>
      <c r="AA383"/>
      <c r="AB383"/>
      <c r="AJ383"/>
    </row>
    <row r="384" spans="1:36" x14ac:dyDescent="0.25">
      <c r="A384" s="146" t="s">
        <v>2250</v>
      </c>
      <c r="B384" s="146" t="s">
        <v>2251</v>
      </c>
      <c r="C384" t="s">
        <v>944</v>
      </c>
      <c r="D384" t="s">
        <v>2227</v>
      </c>
      <c r="E384" t="s">
        <v>1004</v>
      </c>
      <c r="F384" t="s">
        <v>2228</v>
      </c>
      <c r="AA384"/>
      <c r="AB384"/>
      <c r="AJ384"/>
    </row>
    <row r="385" spans="1:36" x14ac:dyDescent="0.25">
      <c r="A385" s="146" t="s">
        <v>2252</v>
      </c>
      <c r="B385" s="146" t="s">
        <v>2253</v>
      </c>
      <c r="C385" t="s">
        <v>944</v>
      </c>
      <c r="D385" t="s">
        <v>2254</v>
      </c>
      <c r="E385" t="s">
        <v>992</v>
      </c>
      <c r="F385" t="s">
        <v>2255</v>
      </c>
      <c r="AA385"/>
      <c r="AB385"/>
      <c r="AJ385"/>
    </row>
    <row r="386" spans="1:36" x14ac:dyDescent="0.25">
      <c r="A386" t="s">
        <v>2256</v>
      </c>
      <c r="B386" s="146" t="s">
        <v>2257</v>
      </c>
      <c r="C386" t="s">
        <v>944</v>
      </c>
      <c r="D386" t="s">
        <v>2254</v>
      </c>
      <c r="E386" t="s">
        <v>1034</v>
      </c>
      <c r="F386" t="s">
        <v>2258</v>
      </c>
      <c r="AA386"/>
      <c r="AB386"/>
      <c r="AJ386"/>
    </row>
    <row r="387" spans="1:36" x14ac:dyDescent="0.25">
      <c r="A387" s="146" t="s">
        <v>2259</v>
      </c>
      <c r="B387" s="146" t="s">
        <v>2260</v>
      </c>
      <c r="C387" t="s">
        <v>944</v>
      </c>
      <c r="D387" t="s">
        <v>2254</v>
      </c>
      <c r="E387" t="s">
        <v>278</v>
      </c>
      <c r="F387" t="s">
        <v>2261</v>
      </c>
      <c r="AA387"/>
      <c r="AB387"/>
      <c r="AJ387"/>
    </row>
    <row r="388" spans="1:36" x14ac:dyDescent="0.25">
      <c r="A388" s="146" t="s">
        <v>2262</v>
      </c>
      <c r="B388" s="146" t="s">
        <v>2263</v>
      </c>
      <c r="C388" t="s">
        <v>944</v>
      </c>
      <c r="D388" t="s">
        <v>2254</v>
      </c>
      <c r="E388" t="s">
        <v>277</v>
      </c>
      <c r="F388" t="s">
        <v>2261</v>
      </c>
      <c r="AA388"/>
      <c r="AB388"/>
      <c r="AJ388"/>
    </row>
    <row r="389" spans="1:36" x14ac:dyDescent="0.25">
      <c r="A389" s="146" t="s">
        <v>2264</v>
      </c>
      <c r="B389" s="146" t="s">
        <v>2265</v>
      </c>
      <c r="C389" t="s">
        <v>944</v>
      </c>
      <c r="D389" t="s">
        <v>2254</v>
      </c>
      <c r="E389" t="s">
        <v>998</v>
      </c>
      <c r="F389" t="s">
        <v>2255</v>
      </c>
      <c r="AA389"/>
      <c r="AB389"/>
      <c r="AJ389"/>
    </row>
    <row r="390" spans="1:36" x14ac:dyDescent="0.25">
      <c r="A390" s="146" t="s">
        <v>2266</v>
      </c>
      <c r="B390" s="146" t="s">
        <v>2267</v>
      </c>
      <c r="C390" t="s">
        <v>944</v>
      </c>
      <c r="D390" t="s">
        <v>2254</v>
      </c>
      <c r="E390" t="s">
        <v>280</v>
      </c>
      <c r="F390" t="s">
        <v>2268</v>
      </c>
      <c r="AA390"/>
      <c r="AB390"/>
      <c r="AJ390"/>
    </row>
    <row r="391" spans="1:36" x14ac:dyDescent="0.25">
      <c r="A391" s="146" t="s">
        <v>2269</v>
      </c>
      <c r="B391" s="146" t="s">
        <v>2270</v>
      </c>
      <c r="C391" t="s">
        <v>944</v>
      </c>
      <c r="D391" t="s">
        <v>2254</v>
      </c>
      <c r="E391" t="s">
        <v>2120</v>
      </c>
      <c r="F391" t="s">
        <v>2271</v>
      </c>
      <c r="AA391"/>
      <c r="AB391"/>
      <c r="AJ391"/>
    </row>
    <row r="392" spans="1:36" x14ac:dyDescent="0.25">
      <c r="A392" t="s">
        <v>2272</v>
      </c>
      <c r="B392" s="146" t="s">
        <v>2273</v>
      </c>
      <c r="C392" t="s">
        <v>944</v>
      </c>
      <c r="D392" t="s">
        <v>2254</v>
      </c>
      <c r="E392" t="s">
        <v>1004</v>
      </c>
      <c r="F392" t="s">
        <v>2255</v>
      </c>
      <c r="AA392"/>
      <c r="AB392"/>
      <c r="AJ392"/>
    </row>
    <row r="393" spans="1:36" x14ac:dyDescent="0.25">
      <c r="A393" s="146" t="s">
        <v>2274</v>
      </c>
      <c r="B393" s="146" t="s">
        <v>2275</v>
      </c>
      <c r="C393" t="s">
        <v>954</v>
      </c>
      <c r="D393" t="s">
        <v>2274</v>
      </c>
      <c r="E393" t="s">
        <v>1034</v>
      </c>
      <c r="F393" t="s">
        <v>2276</v>
      </c>
      <c r="AA393"/>
      <c r="AB393"/>
      <c r="AJ393"/>
    </row>
    <row r="394" spans="1:36" x14ac:dyDescent="0.25">
      <c r="A394" t="s">
        <v>2277</v>
      </c>
      <c r="B394" s="146" t="s">
        <v>2278</v>
      </c>
      <c r="C394" t="s">
        <v>954</v>
      </c>
      <c r="D394" t="s">
        <v>2277</v>
      </c>
      <c r="E394" t="s">
        <v>1034</v>
      </c>
      <c r="F394" t="s">
        <v>2279</v>
      </c>
      <c r="AA394"/>
      <c r="AB394"/>
      <c r="AJ394"/>
    </row>
    <row r="395" spans="1:36" x14ac:dyDescent="0.25">
      <c r="A395" s="146" t="s">
        <v>2280</v>
      </c>
      <c r="B395" s="146" t="s">
        <v>2281</v>
      </c>
      <c r="C395" t="s">
        <v>954</v>
      </c>
      <c r="D395" t="s">
        <v>2280</v>
      </c>
      <c r="E395" t="s">
        <v>1034</v>
      </c>
      <c r="F395" t="s">
        <v>2282</v>
      </c>
      <c r="AA395"/>
      <c r="AB395"/>
      <c r="AJ395"/>
    </row>
    <row r="396" spans="1:36" x14ac:dyDescent="0.25">
      <c r="A396" t="s">
        <v>2283</v>
      </c>
      <c r="B396" s="146" t="s">
        <v>2284</v>
      </c>
      <c r="C396" t="s">
        <v>954</v>
      </c>
      <c r="D396" t="s">
        <v>2283</v>
      </c>
      <c r="E396" t="s">
        <v>1034</v>
      </c>
      <c r="F396" t="s">
        <v>2285</v>
      </c>
      <c r="AA396"/>
      <c r="AB396"/>
      <c r="AJ396"/>
    </row>
    <row r="397" spans="1:36" x14ac:dyDescent="0.25">
      <c r="A397" s="146" t="s">
        <v>2286</v>
      </c>
      <c r="B397" s="146" t="s">
        <v>2287</v>
      </c>
      <c r="C397" t="s">
        <v>954</v>
      </c>
      <c r="D397" t="s">
        <v>2286</v>
      </c>
      <c r="E397" t="s">
        <v>2288</v>
      </c>
      <c r="F397" t="s">
        <v>2289</v>
      </c>
      <c r="AA397"/>
      <c r="AB397"/>
      <c r="AJ397"/>
    </row>
    <row r="398" spans="1:36" x14ac:dyDescent="0.25">
      <c r="A398" s="146" t="s">
        <v>2290</v>
      </c>
      <c r="B398" s="146" t="s">
        <v>2291</v>
      </c>
      <c r="C398" t="s">
        <v>954</v>
      </c>
      <c r="D398" t="s">
        <v>2290</v>
      </c>
      <c r="E398" t="s">
        <v>2288</v>
      </c>
      <c r="F398" t="s">
        <v>2292</v>
      </c>
      <c r="AA398"/>
      <c r="AB398"/>
      <c r="AJ398"/>
    </row>
    <row r="399" spans="1:36" x14ac:dyDescent="0.25">
      <c r="A399" s="146" t="s">
        <v>2293</v>
      </c>
      <c r="B399" s="146" t="s">
        <v>2294</v>
      </c>
      <c r="C399" t="s">
        <v>954</v>
      </c>
      <c r="D399" t="s">
        <v>2293</v>
      </c>
      <c r="E399" t="s">
        <v>979</v>
      </c>
      <c r="F399" t="s">
        <v>2295</v>
      </c>
      <c r="AA399"/>
      <c r="AB399"/>
      <c r="AJ399"/>
    </row>
    <row r="400" spans="1:36" x14ac:dyDescent="0.25">
      <c r="A400" s="146" t="s">
        <v>2296</v>
      </c>
      <c r="B400" s="146" t="s">
        <v>2297</v>
      </c>
      <c r="C400" t="s">
        <v>954</v>
      </c>
      <c r="D400" t="s">
        <v>2296</v>
      </c>
      <c r="E400" t="s">
        <v>2288</v>
      </c>
      <c r="F400" t="s">
        <v>2298</v>
      </c>
      <c r="AA400"/>
      <c r="AB400"/>
      <c r="AJ400"/>
    </row>
    <row r="401" spans="1:36" x14ac:dyDescent="0.25">
      <c r="A401" s="146" t="s">
        <v>2299</v>
      </c>
      <c r="B401" s="146" t="s">
        <v>2300</v>
      </c>
      <c r="C401" t="s">
        <v>954</v>
      </c>
      <c r="D401" t="s">
        <v>2299</v>
      </c>
      <c r="E401" t="s">
        <v>2288</v>
      </c>
      <c r="F401" t="s">
        <v>2301</v>
      </c>
      <c r="AA401"/>
      <c r="AB401"/>
      <c r="AJ401"/>
    </row>
    <row r="402" spans="1:36" x14ac:dyDescent="0.25">
      <c r="A402" s="146" t="s">
        <v>2302</v>
      </c>
      <c r="B402" s="146" t="s">
        <v>2303</v>
      </c>
      <c r="C402" t="s">
        <v>954</v>
      </c>
      <c r="D402" t="s">
        <v>2302</v>
      </c>
      <c r="E402" t="s">
        <v>2120</v>
      </c>
      <c r="F402" t="s">
        <v>2304</v>
      </c>
      <c r="AA402"/>
      <c r="AB402"/>
      <c r="AJ402"/>
    </row>
    <row r="403" spans="1:36" x14ac:dyDescent="0.25">
      <c r="A403" s="146" t="s">
        <v>2305</v>
      </c>
      <c r="B403" s="146" t="s">
        <v>2306</v>
      </c>
      <c r="C403" t="s">
        <v>944</v>
      </c>
      <c r="D403" t="s">
        <v>2307</v>
      </c>
      <c r="E403" t="s">
        <v>992</v>
      </c>
      <c r="F403" t="s">
        <v>2308</v>
      </c>
      <c r="AA403"/>
      <c r="AB403"/>
      <c r="AJ403"/>
    </row>
    <row r="404" spans="1:36" x14ac:dyDescent="0.25">
      <c r="A404" s="146" t="s">
        <v>2309</v>
      </c>
      <c r="B404" s="146" t="s">
        <v>2310</v>
      </c>
      <c r="C404" t="s">
        <v>944</v>
      </c>
      <c r="D404" t="s">
        <v>2307</v>
      </c>
      <c r="E404" t="s">
        <v>998</v>
      </c>
      <c r="F404" t="s">
        <v>2311</v>
      </c>
      <c r="AA404"/>
      <c r="AB404"/>
      <c r="AJ404"/>
    </row>
    <row r="405" spans="1:36" x14ac:dyDescent="0.25">
      <c r="A405" s="146" t="s">
        <v>2312</v>
      </c>
      <c r="B405" s="146" t="s">
        <v>2313</v>
      </c>
      <c r="C405" t="s">
        <v>944</v>
      </c>
      <c r="D405" t="s">
        <v>2307</v>
      </c>
      <c r="E405" t="s">
        <v>1004</v>
      </c>
      <c r="F405" t="s">
        <v>2308</v>
      </c>
      <c r="AA405"/>
      <c r="AB405"/>
      <c r="AJ405"/>
    </row>
    <row r="406" spans="1:36" x14ac:dyDescent="0.25">
      <c r="A406" s="146" t="s">
        <v>2314</v>
      </c>
      <c r="B406" s="146" t="s">
        <v>2315</v>
      </c>
      <c r="C406" t="s">
        <v>944</v>
      </c>
      <c r="D406" t="s">
        <v>2316</v>
      </c>
      <c r="E406" t="s">
        <v>992</v>
      </c>
      <c r="F406" t="s">
        <v>2317</v>
      </c>
      <c r="AA406"/>
      <c r="AB406"/>
      <c r="AJ406"/>
    </row>
    <row r="407" spans="1:36" x14ac:dyDescent="0.25">
      <c r="A407" s="146" t="s">
        <v>2318</v>
      </c>
      <c r="B407" s="146" t="s">
        <v>2319</v>
      </c>
      <c r="C407" t="s">
        <v>944</v>
      </c>
      <c r="D407" t="s">
        <v>2316</v>
      </c>
      <c r="E407" t="s">
        <v>998</v>
      </c>
      <c r="F407" t="s">
        <v>2320</v>
      </c>
      <c r="AA407"/>
      <c r="AB407"/>
      <c r="AJ407"/>
    </row>
    <row r="408" spans="1:36" x14ac:dyDescent="0.25">
      <c r="A408" t="s">
        <v>2321</v>
      </c>
      <c r="B408" s="146" t="s">
        <v>2322</v>
      </c>
      <c r="C408" t="s">
        <v>944</v>
      </c>
      <c r="D408" t="s">
        <v>2316</v>
      </c>
      <c r="E408" t="s">
        <v>1004</v>
      </c>
      <c r="F408" t="s">
        <v>2317</v>
      </c>
      <c r="AA408"/>
      <c r="AB408"/>
      <c r="AJ408"/>
    </row>
    <row r="409" spans="1:36" x14ac:dyDescent="0.25">
      <c r="A409" s="146" t="s">
        <v>2323</v>
      </c>
      <c r="B409" s="146" t="s">
        <v>2324</v>
      </c>
      <c r="C409" t="s">
        <v>944</v>
      </c>
      <c r="D409" t="s">
        <v>2325</v>
      </c>
      <c r="E409" t="s">
        <v>992</v>
      </c>
      <c r="F409" t="s">
        <v>2326</v>
      </c>
      <c r="AA409"/>
      <c r="AB409"/>
      <c r="AJ409"/>
    </row>
    <row r="410" spans="1:36" x14ac:dyDescent="0.25">
      <c r="A410" s="146" t="s">
        <v>2327</v>
      </c>
      <c r="B410" s="146" t="s">
        <v>2328</v>
      </c>
      <c r="C410" t="s">
        <v>944</v>
      </c>
      <c r="D410" t="s">
        <v>2325</v>
      </c>
      <c r="E410" t="s">
        <v>998</v>
      </c>
      <c r="F410" t="s">
        <v>2329</v>
      </c>
      <c r="AA410"/>
      <c r="AB410"/>
      <c r="AJ410"/>
    </row>
    <row r="411" spans="1:36" x14ac:dyDescent="0.25">
      <c r="A411" s="146" t="s">
        <v>2330</v>
      </c>
      <c r="B411" s="146" t="s">
        <v>2331</v>
      </c>
      <c r="C411" t="s">
        <v>944</v>
      </c>
      <c r="D411" t="s">
        <v>2325</v>
      </c>
      <c r="E411" t="s">
        <v>1004</v>
      </c>
      <c r="F411" t="s">
        <v>2326</v>
      </c>
      <c r="AA411"/>
      <c r="AB411"/>
      <c r="AJ411"/>
    </row>
    <row r="412" spans="1:36" x14ac:dyDescent="0.25">
      <c r="A412" s="146" t="s">
        <v>2332</v>
      </c>
      <c r="B412" s="146" t="s">
        <v>2333</v>
      </c>
      <c r="C412" t="s">
        <v>944</v>
      </c>
      <c r="D412" t="s">
        <v>2334</v>
      </c>
      <c r="E412" t="s">
        <v>992</v>
      </c>
      <c r="F412" t="s">
        <v>2335</v>
      </c>
      <c r="AA412"/>
      <c r="AB412"/>
      <c r="AJ412"/>
    </row>
    <row r="413" spans="1:36" x14ac:dyDescent="0.25">
      <c r="A413" s="146" t="s">
        <v>2336</v>
      </c>
      <c r="B413" s="146" t="s">
        <v>2337</v>
      </c>
      <c r="C413" t="s">
        <v>944</v>
      </c>
      <c r="D413" t="s">
        <v>2334</v>
      </c>
      <c r="E413" t="s">
        <v>998</v>
      </c>
      <c r="F413" t="s">
        <v>2338</v>
      </c>
      <c r="AA413"/>
      <c r="AB413"/>
      <c r="AJ413"/>
    </row>
    <row r="414" spans="1:36" x14ac:dyDescent="0.25">
      <c r="A414" t="s">
        <v>2339</v>
      </c>
      <c r="B414" s="146" t="s">
        <v>2340</v>
      </c>
      <c r="C414" t="s">
        <v>944</v>
      </c>
      <c r="D414" t="s">
        <v>2334</v>
      </c>
      <c r="E414" t="s">
        <v>1004</v>
      </c>
      <c r="F414" t="s">
        <v>2335</v>
      </c>
      <c r="AA414"/>
      <c r="AB414"/>
      <c r="AJ414"/>
    </row>
    <row r="415" spans="1:36" x14ac:dyDescent="0.25">
      <c r="A415" s="146" t="s">
        <v>2341</v>
      </c>
      <c r="B415" s="146" t="s">
        <v>2342</v>
      </c>
      <c r="C415" t="s">
        <v>954</v>
      </c>
      <c r="D415" t="s">
        <v>2341</v>
      </c>
      <c r="E415" t="s">
        <v>955</v>
      </c>
      <c r="F415" t="s">
        <v>2343</v>
      </c>
      <c r="AA415"/>
      <c r="AB415"/>
      <c r="AJ415"/>
    </row>
    <row r="416" spans="1:36" x14ac:dyDescent="0.25">
      <c r="A416" s="146" t="s">
        <v>2344</v>
      </c>
      <c r="B416" s="146" t="s">
        <v>2345</v>
      </c>
      <c r="C416" t="s">
        <v>944</v>
      </c>
      <c r="D416" t="s">
        <v>2346</v>
      </c>
      <c r="E416" t="s">
        <v>992</v>
      </c>
      <c r="F416" t="s">
        <v>2347</v>
      </c>
      <c r="AA416"/>
      <c r="AB416"/>
      <c r="AJ416"/>
    </row>
    <row r="417" spans="1:36" x14ac:dyDescent="0.25">
      <c r="A417" s="146" t="s">
        <v>2348</v>
      </c>
      <c r="B417" s="146" t="s">
        <v>2349</v>
      </c>
      <c r="C417" t="s">
        <v>944</v>
      </c>
      <c r="D417" t="s">
        <v>2346</v>
      </c>
      <c r="E417" t="s">
        <v>998</v>
      </c>
      <c r="F417" t="s">
        <v>2347</v>
      </c>
      <c r="AA417"/>
      <c r="AB417"/>
      <c r="AJ417"/>
    </row>
    <row r="418" spans="1:36" x14ac:dyDescent="0.25">
      <c r="A418" t="s">
        <v>2350</v>
      </c>
      <c r="B418" s="146" t="s">
        <v>2351</v>
      </c>
      <c r="C418" t="s">
        <v>944</v>
      </c>
      <c r="D418" t="s">
        <v>2346</v>
      </c>
      <c r="E418" t="s">
        <v>1004</v>
      </c>
      <c r="F418" t="s">
        <v>2347</v>
      </c>
      <c r="AA418"/>
      <c r="AB418"/>
      <c r="AJ418"/>
    </row>
    <row r="419" spans="1:36" x14ac:dyDescent="0.25">
      <c r="A419" s="146" t="s">
        <v>2352</v>
      </c>
      <c r="B419" s="146" t="s">
        <v>2353</v>
      </c>
      <c r="C419" t="s">
        <v>944</v>
      </c>
      <c r="D419" t="s">
        <v>2354</v>
      </c>
      <c r="E419" t="s">
        <v>992</v>
      </c>
      <c r="F419" t="s">
        <v>2355</v>
      </c>
      <c r="AA419"/>
      <c r="AB419"/>
      <c r="AJ419"/>
    </row>
    <row r="420" spans="1:36" x14ac:dyDescent="0.25">
      <c r="A420" s="146" t="s">
        <v>2356</v>
      </c>
      <c r="B420" s="146" t="s">
        <v>2357</v>
      </c>
      <c r="C420" t="s">
        <v>944</v>
      </c>
      <c r="D420" t="s">
        <v>2354</v>
      </c>
      <c r="E420" t="s">
        <v>998</v>
      </c>
      <c r="F420" t="s">
        <v>2355</v>
      </c>
      <c r="AA420"/>
      <c r="AB420"/>
      <c r="AJ420"/>
    </row>
    <row r="421" spans="1:36" x14ac:dyDescent="0.25">
      <c r="A421" s="146" t="s">
        <v>2358</v>
      </c>
      <c r="B421" s="146" t="s">
        <v>2359</v>
      </c>
      <c r="C421" t="s">
        <v>944</v>
      </c>
      <c r="D421" t="s">
        <v>2354</v>
      </c>
      <c r="E421" t="s">
        <v>1004</v>
      </c>
      <c r="F421" t="s">
        <v>2355</v>
      </c>
      <c r="AA421"/>
      <c r="AB421"/>
      <c r="AJ421"/>
    </row>
    <row r="422" spans="1:36" x14ac:dyDescent="0.25">
      <c r="A422" s="146" t="s">
        <v>2360</v>
      </c>
      <c r="B422" s="146" t="s">
        <v>2361</v>
      </c>
      <c r="C422" t="s">
        <v>944</v>
      </c>
      <c r="D422" t="s">
        <v>2362</v>
      </c>
      <c r="E422" t="s">
        <v>992</v>
      </c>
      <c r="F422" t="s">
        <v>2363</v>
      </c>
      <c r="AA422"/>
      <c r="AB422"/>
      <c r="AJ422"/>
    </row>
    <row r="423" spans="1:36" x14ac:dyDescent="0.25">
      <c r="A423" s="146" t="s">
        <v>2364</v>
      </c>
      <c r="B423" s="146" t="s">
        <v>2365</v>
      </c>
      <c r="C423" t="s">
        <v>944</v>
      </c>
      <c r="D423" t="s">
        <v>2362</v>
      </c>
      <c r="E423" t="s">
        <v>998</v>
      </c>
      <c r="F423" t="s">
        <v>2363</v>
      </c>
      <c r="AA423"/>
      <c r="AB423"/>
      <c r="AJ423"/>
    </row>
    <row r="424" spans="1:36" x14ac:dyDescent="0.25">
      <c r="A424" t="s">
        <v>2366</v>
      </c>
      <c r="B424" s="146" t="s">
        <v>2367</v>
      </c>
      <c r="C424" t="s">
        <v>944</v>
      </c>
      <c r="D424" t="s">
        <v>2362</v>
      </c>
      <c r="E424" t="s">
        <v>1004</v>
      </c>
      <c r="F424" t="s">
        <v>2363</v>
      </c>
      <c r="AA424"/>
      <c r="AB424"/>
      <c r="AJ424"/>
    </row>
    <row r="425" spans="1:36" x14ac:dyDescent="0.25">
      <c r="A425" s="146" t="s">
        <v>2368</v>
      </c>
      <c r="B425" s="146" t="s">
        <v>2369</v>
      </c>
      <c r="C425" t="s">
        <v>944</v>
      </c>
      <c r="D425" t="s">
        <v>2370</v>
      </c>
      <c r="E425" t="s">
        <v>992</v>
      </c>
      <c r="F425" t="s">
        <v>2371</v>
      </c>
      <c r="AA425"/>
      <c r="AB425"/>
      <c r="AJ425"/>
    </row>
    <row r="426" spans="1:36" x14ac:dyDescent="0.25">
      <c r="A426" s="146" t="s">
        <v>2372</v>
      </c>
      <c r="B426" s="146" t="s">
        <v>2373</v>
      </c>
      <c r="C426" t="s">
        <v>944</v>
      </c>
      <c r="D426" t="s">
        <v>2370</v>
      </c>
      <c r="E426" t="s">
        <v>998</v>
      </c>
      <c r="F426" t="s">
        <v>2371</v>
      </c>
      <c r="AA426"/>
      <c r="AB426"/>
      <c r="AJ426"/>
    </row>
    <row r="427" spans="1:36" x14ac:dyDescent="0.25">
      <c r="A427" s="146" t="s">
        <v>2374</v>
      </c>
      <c r="B427" s="146" t="s">
        <v>2375</v>
      </c>
      <c r="C427" t="s">
        <v>944</v>
      </c>
      <c r="D427" t="s">
        <v>2370</v>
      </c>
      <c r="E427" t="s">
        <v>1004</v>
      </c>
      <c r="F427" t="s">
        <v>2371</v>
      </c>
      <c r="AA427"/>
      <c r="AB427"/>
      <c r="AJ427"/>
    </row>
    <row r="428" spans="1:36" x14ac:dyDescent="0.25">
      <c r="A428" s="146" t="s">
        <v>2376</v>
      </c>
      <c r="B428" s="146" t="s">
        <v>2377</v>
      </c>
      <c r="C428" t="s">
        <v>944</v>
      </c>
      <c r="D428" t="s">
        <v>2378</v>
      </c>
      <c r="E428" t="s">
        <v>992</v>
      </c>
      <c r="F428" t="s">
        <v>2379</v>
      </c>
      <c r="AA428"/>
      <c r="AB428"/>
      <c r="AJ428"/>
    </row>
    <row r="429" spans="1:36" x14ac:dyDescent="0.25">
      <c r="A429" s="146" t="s">
        <v>2380</v>
      </c>
      <c r="B429" s="146" t="s">
        <v>2381</v>
      </c>
      <c r="C429" t="s">
        <v>944</v>
      </c>
      <c r="D429" t="s">
        <v>2378</v>
      </c>
      <c r="E429" t="s">
        <v>998</v>
      </c>
      <c r="F429" t="s">
        <v>2379</v>
      </c>
      <c r="AA429"/>
      <c r="AB429"/>
      <c r="AJ429"/>
    </row>
    <row r="430" spans="1:36" x14ac:dyDescent="0.25">
      <c r="A430" t="s">
        <v>2382</v>
      </c>
      <c r="B430" s="146" t="s">
        <v>2383</v>
      </c>
      <c r="C430" t="s">
        <v>944</v>
      </c>
      <c r="D430" t="s">
        <v>2378</v>
      </c>
      <c r="E430" t="s">
        <v>1004</v>
      </c>
      <c r="F430" t="s">
        <v>2379</v>
      </c>
      <c r="AA430"/>
      <c r="AB430"/>
      <c r="AJ430"/>
    </row>
    <row r="431" spans="1:36" x14ac:dyDescent="0.25">
      <c r="A431" s="146" t="s">
        <v>2384</v>
      </c>
      <c r="B431" s="146" t="s">
        <v>2385</v>
      </c>
      <c r="C431" t="s">
        <v>944</v>
      </c>
      <c r="D431" t="s">
        <v>2386</v>
      </c>
      <c r="E431" t="s">
        <v>992</v>
      </c>
      <c r="F431" t="s">
        <v>2387</v>
      </c>
      <c r="AA431"/>
      <c r="AB431"/>
      <c r="AJ431"/>
    </row>
    <row r="432" spans="1:36" x14ac:dyDescent="0.25">
      <c r="A432" s="146" t="s">
        <v>2388</v>
      </c>
      <c r="B432" s="146" t="s">
        <v>2389</v>
      </c>
      <c r="C432" t="s">
        <v>944</v>
      </c>
      <c r="D432" t="s">
        <v>2386</v>
      </c>
      <c r="E432" t="s">
        <v>998</v>
      </c>
      <c r="F432" t="s">
        <v>2387</v>
      </c>
      <c r="AA432"/>
      <c r="AB432"/>
      <c r="AJ432"/>
    </row>
    <row r="433" spans="1:36" x14ac:dyDescent="0.25">
      <c r="A433" s="146" t="s">
        <v>2390</v>
      </c>
      <c r="B433" s="146" t="s">
        <v>2391</v>
      </c>
      <c r="C433" t="s">
        <v>944</v>
      </c>
      <c r="D433" t="s">
        <v>2386</v>
      </c>
      <c r="E433" t="s">
        <v>1004</v>
      </c>
      <c r="F433" t="s">
        <v>2387</v>
      </c>
      <c r="AA433"/>
      <c r="AB433"/>
      <c r="AJ433"/>
    </row>
    <row r="434" spans="1:36" x14ac:dyDescent="0.25">
      <c r="A434" s="146" t="s">
        <v>2392</v>
      </c>
      <c r="B434" s="146" t="s">
        <v>2393</v>
      </c>
      <c r="C434" t="s">
        <v>944</v>
      </c>
      <c r="D434" t="s">
        <v>645</v>
      </c>
      <c r="E434" t="s">
        <v>992</v>
      </c>
      <c r="F434" t="s">
        <v>2394</v>
      </c>
      <c r="AA434"/>
      <c r="AB434"/>
      <c r="AJ434"/>
    </row>
    <row r="435" spans="1:36" x14ac:dyDescent="0.25">
      <c r="A435" s="146" t="s">
        <v>2395</v>
      </c>
      <c r="B435" s="146" t="s">
        <v>2396</v>
      </c>
      <c r="C435" t="s">
        <v>944</v>
      </c>
      <c r="D435" t="s">
        <v>645</v>
      </c>
      <c r="E435" t="s">
        <v>998</v>
      </c>
      <c r="F435" t="s">
        <v>2394</v>
      </c>
      <c r="AA435"/>
      <c r="AB435"/>
      <c r="AJ435"/>
    </row>
    <row r="436" spans="1:36" x14ac:dyDescent="0.25">
      <c r="A436" t="s">
        <v>2397</v>
      </c>
      <c r="B436" s="146" t="s">
        <v>2398</v>
      </c>
      <c r="C436" t="s">
        <v>944</v>
      </c>
      <c r="D436" t="s">
        <v>645</v>
      </c>
      <c r="E436" t="s">
        <v>1004</v>
      </c>
      <c r="F436" t="s">
        <v>2394</v>
      </c>
      <c r="AA436"/>
      <c r="AB436"/>
      <c r="AJ436"/>
    </row>
    <row r="437" spans="1:36" x14ac:dyDescent="0.25">
      <c r="A437" s="146" t="s">
        <v>2399</v>
      </c>
      <c r="B437" s="146" t="s">
        <v>2400</v>
      </c>
      <c r="C437" t="s">
        <v>954</v>
      </c>
      <c r="D437" t="s">
        <v>2399</v>
      </c>
      <c r="E437" t="s">
        <v>955</v>
      </c>
      <c r="F437" t="s">
        <v>2401</v>
      </c>
      <c r="AA437"/>
      <c r="AB437"/>
      <c r="AJ437"/>
    </row>
    <row r="438" spans="1:36" x14ac:dyDescent="0.25">
      <c r="A438" s="146" t="s">
        <v>2402</v>
      </c>
      <c r="B438" s="146" t="s">
        <v>2403</v>
      </c>
      <c r="C438" t="s">
        <v>944</v>
      </c>
      <c r="D438" t="s">
        <v>2404</v>
      </c>
      <c r="E438" t="s">
        <v>992</v>
      </c>
      <c r="F438" t="s">
        <v>2405</v>
      </c>
      <c r="AA438"/>
      <c r="AB438"/>
      <c r="AJ438"/>
    </row>
    <row r="439" spans="1:36" x14ac:dyDescent="0.25">
      <c r="A439" s="146" t="s">
        <v>2406</v>
      </c>
      <c r="B439" s="146" t="s">
        <v>2407</v>
      </c>
      <c r="C439" t="s">
        <v>944</v>
      </c>
      <c r="D439" t="s">
        <v>2404</v>
      </c>
      <c r="E439" t="s">
        <v>998</v>
      </c>
      <c r="F439" t="s">
        <v>2408</v>
      </c>
      <c r="AA439"/>
      <c r="AB439"/>
      <c r="AJ439"/>
    </row>
    <row r="440" spans="1:36" x14ac:dyDescent="0.25">
      <c r="A440" t="s">
        <v>2409</v>
      </c>
      <c r="B440" s="146" t="s">
        <v>2410</v>
      </c>
      <c r="C440" t="s">
        <v>944</v>
      </c>
      <c r="D440" t="s">
        <v>2404</v>
      </c>
      <c r="E440" t="s">
        <v>1004</v>
      </c>
      <c r="F440" t="s">
        <v>2405</v>
      </c>
      <c r="AA440"/>
      <c r="AB440"/>
      <c r="AJ440"/>
    </row>
    <row r="441" spans="1:36" x14ac:dyDescent="0.25">
      <c r="A441" s="146" t="s">
        <v>2411</v>
      </c>
      <c r="B441" s="146" t="s">
        <v>2412</v>
      </c>
      <c r="C441" t="s">
        <v>944</v>
      </c>
      <c r="D441" t="s">
        <v>2413</v>
      </c>
      <c r="E441" t="s">
        <v>992</v>
      </c>
      <c r="F441" t="s">
        <v>2414</v>
      </c>
      <c r="AA441"/>
      <c r="AB441"/>
      <c r="AJ441"/>
    </row>
    <row r="442" spans="1:36" x14ac:dyDescent="0.25">
      <c r="A442" s="146" t="s">
        <v>2415</v>
      </c>
      <c r="B442" s="146" t="s">
        <v>2416</v>
      </c>
      <c r="C442" t="s">
        <v>944</v>
      </c>
      <c r="D442" t="s">
        <v>2413</v>
      </c>
      <c r="E442" t="s">
        <v>998</v>
      </c>
      <c r="F442" t="s">
        <v>2417</v>
      </c>
      <c r="AA442"/>
      <c r="AB442"/>
      <c r="AJ442"/>
    </row>
    <row r="443" spans="1:36" x14ac:dyDescent="0.25">
      <c r="A443" s="146" t="s">
        <v>2418</v>
      </c>
      <c r="B443" s="146" t="s">
        <v>2419</v>
      </c>
      <c r="C443" t="s">
        <v>944</v>
      </c>
      <c r="D443" t="s">
        <v>2413</v>
      </c>
      <c r="E443" t="s">
        <v>1004</v>
      </c>
      <c r="F443" t="s">
        <v>2414</v>
      </c>
      <c r="AA443"/>
      <c r="AB443"/>
      <c r="AJ443"/>
    </row>
    <row r="444" spans="1:36" x14ac:dyDescent="0.25">
      <c r="A444" s="146" t="s">
        <v>2420</v>
      </c>
      <c r="B444" s="146" t="s">
        <v>2421</v>
      </c>
      <c r="C444" t="s">
        <v>944</v>
      </c>
      <c r="D444" t="s">
        <v>625</v>
      </c>
      <c r="E444" t="s">
        <v>992</v>
      </c>
      <c r="F444" t="s">
        <v>2422</v>
      </c>
      <c r="AA444"/>
      <c r="AB444"/>
      <c r="AJ444"/>
    </row>
    <row r="445" spans="1:36" x14ac:dyDescent="0.25">
      <c r="A445" s="146" t="s">
        <v>2423</v>
      </c>
      <c r="B445" s="146" t="s">
        <v>2424</v>
      </c>
      <c r="C445" t="s">
        <v>944</v>
      </c>
      <c r="D445" t="s">
        <v>625</v>
      </c>
      <c r="E445" t="s">
        <v>998</v>
      </c>
      <c r="F445" t="s">
        <v>2422</v>
      </c>
      <c r="AA445"/>
      <c r="AB445"/>
      <c r="AJ445"/>
    </row>
    <row r="446" spans="1:36" x14ac:dyDescent="0.25">
      <c r="A446" t="s">
        <v>2425</v>
      </c>
      <c r="B446" s="146" t="s">
        <v>2426</v>
      </c>
      <c r="C446" t="s">
        <v>944</v>
      </c>
      <c r="D446" t="s">
        <v>625</v>
      </c>
      <c r="E446" t="s">
        <v>1004</v>
      </c>
      <c r="F446" t="s">
        <v>2422</v>
      </c>
      <c r="AA446"/>
      <c r="AB446"/>
      <c r="AJ446"/>
    </row>
    <row r="447" spans="1:36" x14ac:dyDescent="0.25">
      <c r="A447" s="146" t="s">
        <v>2427</v>
      </c>
      <c r="B447" s="146" t="s">
        <v>2428</v>
      </c>
      <c r="C447" t="s">
        <v>954</v>
      </c>
      <c r="D447" t="s">
        <v>2427</v>
      </c>
      <c r="E447" t="s">
        <v>280</v>
      </c>
      <c r="F447" t="s">
        <v>2429</v>
      </c>
      <c r="AA447"/>
      <c r="AB447"/>
      <c r="AJ447"/>
    </row>
    <row r="448" spans="1:36" x14ac:dyDescent="0.25">
      <c r="A448" t="s">
        <v>2430</v>
      </c>
      <c r="B448" s="146" t="s">
        <v>2431</v>
      </c>
      <c r="C448" t="s">
        <v>954</v>
      </c>
      <c r="D448" t="s">
        <v>2430</v>
      </c>
      <c r="E448" t="s">
        <v>280</v>
      </c>
      <c r="F448" t="s">
        <v>2432</v>
      </c>
      <c r="AA448"/>
      <c r="AB448"/>
      <c r="AJ448"/>
    </row>
    <row r="449" spans="1:36" x14ac:dyDescent="0.25">
      <c r="A449" s="146" t="s">
        <v>2433</v>
      </c>
      <c r="B449" s="146" t="s">
        <v>2434</v>
      </c>
      <c r="C449" t="s">
        <v>944</v>
      </c>
      <c r="D449" t="s">
        <v>2435</v>
      </c>
      <c r="E449" t="s">
        <v>992</v>
      </c>
      <c r="F449" t="s">
        <v>2436</v>
      </c>
      <c r="AA449"/>
      <c r="AB449"/>
      <c r="AJ449"/>
    </row>
    <row r="450" spans="1:36" x14ac:dyDescent="0.25">
      <c r="A450" s="146" t="s">
        <v>2437</v>
      </c>
      <c r="B450" s="146" t="s">
        <v>2438</v>
      </c>
      <c r="C450" t="s">
        <v>944</v>
      </c>
      <c r="D450" t="s">
        <v>2435</v>
      </c>
      <c r="E450" t="s">
        <v>998</v>
      </c>
      <c r="F450" t="s">
        <v>2436</v>
      </c>
      <c r="AA450"/>
      <c r="AB450"/>
      <c r="AJ450"/>
    </row>
    <row r="451" spans="1:36" x14ac:dyDescent="0.25">
      <c r="A451" s="146" t="s">
        <v>2439</v>
      </c>
      <c r="B451" s="146" t="s">
        <v>2440</v>
      </c>
      <c r="C451" t="s">
        <v>944</v>
      </c>
      <c r="D451" t="s">
        <v>2435</v>
      </c>
      <c r="E451" t="s">
        <v>1004</v>
      </c>
      <c r="F451" t="s">
        <v>2436</v>
      </c>
      <c r="AA451"/>
      <c r="AB451"/>
      <c r="AJ451"/>
    </row>
    <row r="452" spans="1:36" x14ac:dyDescent="0.25">
      <c r="A452" s="146" t="s">
        <v>2441</v>
      </c>
      <c r="B452" s="146" t="s">
        <v>2442</v>
      </c>
      <c r="C452" t="s">
        <v>944</v>
      </c>
      <c r="D452" t="s">
        <v>2443</v>
      </c>
      <c r="E452" t="s">
        <v>992</v>
      </c>
      <c r="F452" t="s">
        <v>2444</v>
      </c>
      <c r="AA452"/>
      <c r="AB452"/>
      <c r="AJ452"/>
    </row>
    <row r="453" spans="1:36" x14ac:dyDescent="0.25">
      <c r="A453" s="146" t="s">
        <v>2445</v>
      </c>
      <c r="B453" s="146" t="s">
        <v>2446</v>
      </c>
      <c r="C453" t="s">
        <v>944</v>
      </c>
      <c r="D453" t="s">
        <v>2443</v>
      </c>
      <c r="E453" t="s">
        <v>998</v>
      </c>
      <c r="F453" t="s">
        <v>2444</v>
      </c>
      <c r="AA453"/>
      <c r="AB453"/>
      <c r="AJ453"/>
    </row>
    <row r="454" spans="1:36" x14ac:dyDescent="0.25">
      <c r="A454" t="s">
        <v>2447</v>
      </c>
      <c r="B454" s="146" t="s">
        <v>2448</v>
      </c>
      <c r="C454" t="s">
        <v>944</v>
      </c>
      <c r="D454" t="s">
        <v>2443</v>
      </c>
      <c r="E454" t="s">
        <v>1004</v>
      </c>
      <c r="F454" t="s">
        <v>2444</v>
      </c>
      <c r="AA454"/>
      <c r="AB454"/>
      <c r="AJ454"/>
    </row>
    <row r="455" spans="1:36" x14ac:dyDescent="0.25">
      <c r="A455" s="146" t="s">
        <v>2449</v>
      </c>
      <c r="B455" s="146" t="s">
        <v>2450</v>
      </c>
      <c r="C455" t="s">
        <v>954</v>
      </c>
      <c r="D455" t="s">
        <v>2449</v>
      </c>
      <c r="E455" t="s">
        <v>1132</v>
      </c>
      <c r="F455" t="s">
        <v>2451</v>
      </c>
      <c r="AA455"/>
      <c r="AB455"/>
      <c r="AJ455"/>
    </row>
    <row r="456" spans="1:36" x14ac:dyDescent="0.25">
      <c r="A456" s="146" t="s">
        <v>2452</v>
      </c>
      <c r="B456" s="146" t="s">
        <v>2453</v>
      </c>
      <c r="C456" t="s">
        <v>944</v>
      </c>
      <c r="D456" t="s">
        <v>2454</v>
      </c>
      <c r="E456" t="s">
        <v>992</v>
      </c>
      <c r="F456" t="s">
        <v>2455</v>
      </c>
      <c r="AA456"/>
      <c r="AB456"/>
      <c r="AJ456"/>
    </row>
    <row r="457" spans="1:36" x14ac:dyDescent="0.25">
      <c r="A457" s="146" t="s">
        <v>2456</v>
      </c>
      <c r="B457" s="146" t="s">
        <v>2457</v>
      </c>
      <c r="C457" t="s">
        <v>944</v>
      </c>
      <c r="D457" t="s">
        <v>2454</v>
      </c>
      <c r="E457" t="s">
        <v>998</v>
      </c>
      <c r="F457" t="s">
        <v>2458</v>
      </c>
      <c r="AA457"/>
      <c r="AB457"/>
      <c r="AJ457"/>
    </row>
    <row r="458" spans="1:36" x14ac:dyDescent="0.25">
      <c r="A458" t="s">
        <v>2459</v>
      </c>
      <c r="B458" s="146" t="s">
        <v>2460</v>
      </c>
      <c r="C458" t="s">
        <v>944</v>
      </c>
      <c r="D458" t="s">
        <v>2454</v>
      </c>
      <c r="E458" t="s">
        <v>1004</v>
      </c>
      <c r="F458" t="s">
        <v>2455</v>
      </c>
      <c r="AA458"/>
      <c r="AB458"/>
      <c r="AJ458"/>
    </row>
    <row r="459" spans="1:36" x14ac:dyDescent="0.25">
      <c r="A459" s="146" t="s">
        <v>2461</v>
      </c>
      <c r="B459" s="146" t="s">
        <v>2462</v>
      </c>
      <c r="C459" t="s">
        <v>954</v>
      </c>
      <c r="D459" t="s">
        <v>2461</v>
      </c>
      <c r="E459" t="s">
        <v>1132</v>
      </c>
      <c r="F459" t="s">
        <v>2463</v>
      </c>
      <c r="AA459"/>
      <c r="AB459"/>
      <c r="AJ459"/>
    </row>
    <row r="460" spans="1:36" x14ac:dyDescent="0.25">
      <c r="A460" t="s">
        <v>2464</v>
      </c>
      <c r="B460" s="146" t="s">
        <v>2465</v>
      </c>
      <c r="C460" t="s">
        <v>954</v>
      </c>
      <c r="D460" t="s">
        <v>2464</v>
      </c>
      <c r="E460" t="s">
        <v>1132</v>
      </c>
      <c r="F460" t="s">
        <v>2466</v>
      </c>
      <c r="AA460"/>
      <c r="AB460"/>
      <c r="AJ460"/>
    </row>
    <row r="461" spans="1:36" x14ac:dyDescent="0.25">
      <c r="A461" s="146" t="s">
        <v>2467</v>
      </c>
      <c r="B461" s="146" t="s">
        <v>2468</v>
      </c>
      <c r="C461" t="s">
        <v>954</v>
      </c>
      <c r="D461" t="s">
        <v>2467</v>
      </c>
      <c r="E461" t="s">
        <v>979</v>
      </c>
      <c r="F461" t="s">
        <v>2469</v>
      </c>
      <c r="AA461"/>
      <c r="AB461"/>
      <c r="AJ461"/>
    </row>
    <row r="462" spans="1:36" x14ac:dyDescent="0.25">
      <c r="A462" s="146" t="s">
        <v>2470</v>
      </c>
      <c r="B462" s="146" t="s">
        <v>2471</v>
      </c>
      <c r="C462" t="s">
        <v>944</v>
      </c>
      <c r="D462" t="s">
        <v>2472</v>
      </c>
      <c r="E462" t="s">
        <v>992</v>
      </c>
      <c r="F462" t="s">
        <v>2473</v>
      </c>
      <c r="AA462"/>
      <c r="AB462"/>
      <c r="AJ462"/>
    </row>
    <row r="463" spans="1:36" x14ac:dyDescent="0.25">
      <c r="A463" s="146" t="s">
        <v>2474</v>
      </c>
      <c r="B463" s="146" t="s">
        <v>2475</v>
      </c>
      <c r="C463" t="s">
        <v>944</v>
      </c>
      <c r="D463" t="s">
        <v>2472</v>
      </c>
      <c r="E463" t="s">
        <v>998</v>
      </c>
      <c r="F463" t="s">
        <v>2476</v>
      </c>
      <c r="AA463"/>
      <c r="AB463"/>
      <c r="AJ463"/>
    </row>
    <row r="464" spans="1:36" x14ac:dyDescent="0.25">
      <c r="A464" t="s">
        <v>2477</v>
      </c>
      <c r="B464" s="146" t="s">
        <v>2478</v>
      </c>
      <c r="C464" t="s">
        <v>944</v>
      </c>
      <c r="D464" t="s">
        <v>2472</v>
      </c>
      <c r="E464" t="s">
        <v>1004</v>
      </c>
      <c r="F464" t="s">
        <v>2473</v>
      </c>
      <c r="AA464"/>
      <c r="AB464"/>
      <c r="AJ464"/>
    </row>
    <row r="465" spans="1:36" x14ac:dyDescent="0.25">
      <c r="A465" s="146" t="s">
        <v>2479</v>
      </c>
      <c r="B465" s="146" t="s">
        <v>2480</v>
      </c>
      <c r="C465" t="s">
        <v>944</v>
      </c>
      <c r="D465" t="s">
        <v>2481</v>
      </c>
      <c r="E465" t="s">
        <v>992</v>
      </c>
      <c r="F465" t="s">
        <v>2482</v>
      </c>
      <c r="AA465"/>
      <c r="AB465"/>
      <c r="AJ465"/>
    </row>
    <row r="466" spans="1:36" x14ac:dyDescent="0.25">
      <c r="A466" s="146" t="s">
        <v>2483</v>
      </c>
      <c r="B466" s="146" t="s">
        <v>2484</v>
      </c>
      <c r="C466" t="s">
        <v>944</v>
      </c>
      <c r="D466" t="s">
        <v>2481</v>
      </c>
      <c r="E466" t="s">
        <v>998</v>
      </c>
      <c r="F466" t="s">
        <v>2485</v>
      </c>
      <c r="AA466"/>
      <c r="AB466"/>
      <c r="AJ466"/>
    </row>
    <row r="467" spans="1:36" x14ac:dyDescent="0.25">
      <c r="A467" t="s">
        <v>2486</v>
      </c>
      <c r="B467" s="146" t="s">
        <v>2487</v>
      </c>
      <c r="C467" t="s">
        <v>944</v>
      </c>
      <c r="D467" t="s">
        <v>2481</v>
      </c>
      <c r="E467" t="s">
        <v>1004</v>
      </c>
      <c r="F467" t="s">
        <v>2482</v>
      </c>
      <c r="AA467"/>
      <c r="AB467"/>
      <c r="AJ467"/>
    </row>
    <row r="468" spans="1:36" x14ac:dyDescent="0.25">
      <c r="A468" s="146" t="s">
        <v>2488</v>
      </c>
      <c r="B468" s="146" t="s">
        <v>2489</v>
      </c>
      <c r="C468" t="s">
        <v>944</v>
      </c>
      <c r="D468" t="s">
        <v>2490</v>
      </c>
      <c r="E468" t="s">
        <v>992</v>
      </c>
      <c r="F468" t="s">
        <v>2491</v>
      </c>
      <c r="AA468"/>
      <c r="AB468"/>
      <c r="AJ468"/>
    </row>
    <row r="469" spans="1:36" x14ac:dyDescent="0.25">
      <c r="A469" s="146" t="s">
        <v>2492</v>
      </c>
      <c r="B469" s="146" t="s">
        <v>2493</v>
      </c>
      <c r="C469" t="s">
        <v>944</v>
      </c>
      <c r="D469" t="s">
        <v>2490</v>
      </c>
      <c r="E469" t="s">
        <v>998</v>
      </c>
      <c r="F469" t="s">
        <v>2494</v>
      </c>
      <c r="AA469"/>
      <c r="AB469"/>
      <c r="AJ469"/>
    </row>
    <row r="470" spans="1:36" x14ac:dyDescent="0.25">
      <c r="A470" s="146" t="s">
        <v>2495</v>
      </c>
      <c r="B470" s="146" t="s">
        <v>2496</v>
      </c>
      <c r="C470" t="s">
        <v>944</v>
      </c>
      <c r="D470" t="s">
        <v>2490</v>
      </c>
      <c r="E470" t="s">
        <v>1004</v>
      </c>
      <c r="F470" t="s">
        <v>2491</v>
      </c>
      <c r="AA470"/>
      <c r="AB470"/>
      <c r="AJ470"/>
    </row>
    <row r="471" spans="1:36" x14ac:dyDescent="0.25">
      <c r="A471" s="146" t="s">
        <v>2497</v>
      </c>
      <c r="B471" s="146" t="s">
        <v>2498</v>
      </c>
      <c r="C471" t="s">
        <v>944</v>
      </c>
      <c r="D471" t="s">
        <v>2499</v>
      </c>
      <c r="E471" t="s">
        <v>992</v>
      </c>
      <c r="F471" t="s">
        <v>2500</v>
      </c>
      <c r="AA471"/>
      <c r="AB471"/>
      <c r="AJ471"/>
    </row>
    <row r="472" spans="1:36" x14ac:dyDescent="0.25">
      <c r="A472" s="146" t="s">
        <v>2501</v>
      </c>
      <c r="B472" s="146" t="s">
        <v>2502</v>
      </c>
      <c r="C472" t="s">
        <v>944</v>
      </c>
      <c r="D472" t="s">
        <v>2499</v>
      </c>
      <c r="E472" t="s">
        <v>998</v>
      </c>
      <c r="F472" t="s">
        <v>2503</v>
      </c>
      <c r="AA472"/>
      <c r="AB472"/>
      <c r="AJ472"/>
    </row>
    <row r="473" spans="1:36" x14ac:dyDescent="0.25">
      <c r="A473" t="s">
        <v>2504</v>
      </c>
      <c r="B473" s="146" t="s">
        <v>2505</v>
      </c>
      <c r="C473" t="s">
        <v>944</v>
      </c>
      <c r="D473" t="s">
        <v>2499</v>
      </c>
      <c r="E473" t="s">
        <v>1004</v>
      </c>
      <c r="F473" t="s">
        <v>2500</v>
      </c>
      <c r="AA473"/>
      <c r="AB473"/>
      <c r="AJ473"/>
    </row>
    <row r="474" spans="1:36" x14ac:dyDescent="0.25">
      <c r="A474" s="146" t="s">
        <v>2506</v>
      </c>
      <c r="B474" s="146" t="s">
        <v>2507</v>
      </c>
      <c r="C474" t="s">
        <v>944</v>
      </c>
      <c r="D474" t="s">
        <v>2508</v>
      </c>
      <c r="E474" t="s">
        <v>992</v>
      </c>
      <c r="F474" t="s">
        <v>2509</v>
      </c>
      <c r="AA474"/>
      <c r="AB474"/>
      <c r="AJ474"/>
    </row>
    <row r="475" spans="1:36" x14ac:dyDescent="0.25">
      <c r="A475" s="146" t="s">
        <v>2510</v>
      </c>
      <c r="B475" s="146" t="s">
        <v>2511</v>
      </c>
      <c r="C475" t="s">
        <v>944</v>
      </c>
      <c r="D475" t="s">
        <v>2508</v>
      </c>
      <c r="E475" t="s">
        <v>998</v>
      </c>
      <c r="F475" t="s">
        <v>2512</v>
      </c>
      <c r="AA475"/>
      <c r="AB475"/>
      <c r="AJ475"/>
    </row>
    <row r="476" spans="1:36" x14ac:dyDescent="0.25">
      <c r="A476" t="s">
        <v>2513</v>
      </c>
      <c r="B476" s="146" t="s">
        <v>2514</v>
      </c>
      <c r="C476" t="s">
        <v>944</v>
      </c>
      <c r="D476" t="s">
        <v>2508</v>
      </c>
      <c r="E476" t="s">
        <v>1004</v>
      </c>
      <c r="F476" t="s">
        <v>2509</v>
      </c>
      <c r="AA476"/>
      <c r="AB476"/>
      <c r="AJ476"/>
    </row>
    <row r="477" spans="1:36" x14ac:dyDescent="0.25">
      <c r="A477" s="146" t="s">
        <v>2515</v>
      </c>
      <c r="B477" s="146" t="s">
        <v>2516</v>
      </c>
      <c r="C477" t="s">
        <v>944</v>
      </c>
      <c r="D477" t="s">
        <v>2517</v>
      </c>
      <c r="E477" t="s">
        <v>992</v>
      </c>
      <c r="F477" t="s">
        <v>2518</v>
      </c>
      <c r="AA477"/>
      <c r="AB477"/>
      <c r="AJ477"/>
    </row>
    <row r="478" spans="1:36" x14ac:dyDescent="0.25">
      <c r="A478" s="146" t="s">
        <v>2519</v>
      </c>
      <c r="B478" s="146" t="s">
        <v>2520</v>
      </c>
      <c r="C478" t="s">
        <v>944</v>
      </c>
      <c r="D478" t="s">
        <v>2517</v>
      </c>
      <c r="E478" t="s">
        <v>998</v>
      </c>
      <c r="F478" t="s">
        <v>2521</v>
      </c>
      <c r="AA478"/>
      <c r="AB478"/>
      <c r="AJ478"/>
    </row>
    <row r="479" spans="1:36" x14ac:dyDescent="0.25">
      <c r="A479" s="146" t="s">
        <v>2522</v>
      </c>
      <c r="B479" s="146" t="s">
        <v>2523</v>
      </c>
      <c r="C479" t="s">
        <v>944</v>
      </c>
      <c r="D479" t="s">
        <v>2517</v>
      </c>
      <c r="E479" t="s">
        <v>1004</v>
      </c>
      <c r="F479" t="s">
        <v>2518</v>
      </c>
      <c r="AA479"/>
      <c r="AB479"/>
      <c r="AJ479"/>
    </row>
    <row r="480" spans="1:36" x14ac:dyDescent="0.25">
      <c r="A480" s="146" t="s">
        <v>285</v>
      </c>
      <c r="B480" s="146" t="s">
        <v>2524</v>
      </c>
      <c r="C480" t="s">
        <v>954</v>
      </c>
      <c r="D480" t="s">
        <v>285</v>
      </c>
      <c r="E480" t="s">
        <v>979</v>
      </c>
      <c r="F480" t="s">
        <v>2525</v>
      </c>
      <c r="AA480"/>
      <c r="AB480"/>
      <c r="AJ480"/>
    </row>
    <row r="481" spans="1:36" x14ac:dyDescent="0.25">
      <c r="A481" t="s">
        <v>2526</v>
      </c>
      <c r="B481" s="146" t="s">
        <v>2527</v>
      </c>
      <c r="C481" t="s">
        <v>954</v>
      </c>
      <c r="D481" t="s">
        <v>2526</v>
      </c>
      <c r="E481" t="s">
        <v>979</v>
      </c>
      <c r="F481" t="s">
        <v>2528</v>
      </c>
      <c r="AA481"/>
      <c r="AB481"/>
      <c r="AJ481"/>
    </row>
    <row r="482" spans="1:36" x14ac:dyDescent="0.25">
      <c r="A482" t="s">
        <v>2529</v>
      </c>
      <c r="B482" s="146" t="s">
        <v>2530</v>
      </c>
      <c r="C482" t="s">
        <v>954</v>
      </c>
      <c r="D482" t="s">
        <v>2529</v>
      </c>
      <c r="E482" t="s">
        <v>979</v>
      </c>
      <c r="F482" t="s">
        <v>2531</v>
      </c>
      <c r="AA482"/>
      <c r="AB482"/>
      <c r="AJ482"/>
    </row>
    <row r="483" spans="1:36" x14ac:dyDescent="0.25">
      <c r="A483" s="146" t="s">
        <v>2532</v>
      </c>
      <c r="B483" s="146" t="s">
        <v>2533</v>
      </c>
      <c r="C483" t="s">
        <v>944</v>
      </c>
      <c r="D483" t="s">
        <v>2534</v>
      </c>
      <c r="E483" t="s">
        <v>992</v>
      </c>
      <c r="F483" t="s">
        <v>2535</v>
      </c>
      <c r="AA483"/>
      <c r="AB483"/>
      <c r="AJ483"/>
    </row>
    <row r="484" spans="1:36" x14ac:dyDescent="0.25">
      <c r="A484" s="146" t="s">
        <v>2536</v>
      </c>
      <c r="B484" s="146" t="s">
        <v>2537</v>
      </c>
      <c r="C484" t="s">
        <v>944</v>
      </c>
      <c r="D484" t="s">
        <v>2534</v>
      </c>
      <c r="E484" t="s">
        <v>998</v>
      </c>
      <c r="F484" t="s">
        <v>2538</v>
      </c>
      <c r="AA484"/>
      <c r="AB484"/>
      <c r="AJ484"/>
    </row>
    <row r="485" spans="1:36" x14ac:dyDescent="0.25">
      <c r="A485" t="s">
        <v>2539</v>
      </c>
      <c r="B485" s="146" t="s">
        <v>2540</v>
      </c>
      <c r="C485" t="s">
        <v>944</v>
      </c>
      <c r="D485" t="s">
        <v>2534</v>
      </c>
      <c r="E485" t="s">
        <v>1004</v>
      </c>
      <c r="F485" t="s">
        <v>2535</v>
      </c>
      <c r="AA485"/>
      <c r="AB485"/>
      <c r="AJ485"/>
    </row>
    <row r="486" spans="1:36" x14ac:dyDescent="0.25">
      <c r="A486" t="s">
        <v>2541</v>
      </c>
      <c r="B486" s="146" t="s">
        <v>2542</v>
      </c>
      <c r="C486" t="s">
        <v>954</v>
      </c>
      <c r="D486" t="s">
        <v>2541</v>
      </c>
      <c r="E486" t="s">
        <v>1132</v>
      </c>
      <c r="F486" t="s">
        <v>2543</v>
      </c>
      <c r="AA486"/>
      <c r="AB486"/>
      <c r="AJ486"/>
    </row>
    <row r="487" spans="1:36" x14ac:dyDescent="0.25">
      <c r="A487" t="s">
        <v>2544</v>
      </c>
      <c r="B487" s="146" t="s">
        <v>2545</v>
      </c>
      <c r="C487" t="s">
        <v>954</v>
      </c>
      <c r="D487" t="s">
        <v>2544</v>
      </c>
      <c r="E487" t="s">
        <v>1132</v>
      </c>
      <c r="F487" t="s">
        <v>2546</v>
      </c>
      <c r="AA487"/>
      <c r="AB487"/>
      <c r="AJ487"/>
    </row>
    <row r="488" spans="1:36" x14ac:dyDescent="0.25">
      <c r="A488" s="146" t="s">
        <v>2547</v>
      </c>
      <c r="B488" s="146" t="s">
        <v>2548</v>
      </c>
      <c r="C488" t="s">
        <v>944</v>
      </c>
      <c r="D488" t="s">
        <v>2549</v>
      </c>
      <c r="E488" t="s">
        <v>992</v>
      </c>
      <c r="F488" t="s">
        <v>2550</v>
      </c>
      <c r="AA488"/>
      <c r="AB488"/>
      <c r="AJ488"/>
    </row>
    <row r="489" spans="1:36" x14ac:dyDescent="0.25">
      <c r="A489" s="146" t="s">
        <v>2551</v>
      </c>
      <c r="B489" s="146" t="s">
        <v>2552</v>
      </c>
      <c r="C489" t="s">
        <v>944</v>
      </c>
      <c r="D489" t="s">
        <v>2549</v>
      </c>
      <c r="E489" t="s">
        <v>998</v>
      </c>
      <c r="F489" t="s">
        <v>2553</v>
      </c>
      <c r="AA489"/>
      <c r="AB489"/>
      <c r="AJ489"/>
    </row>
    <row r="490" spans="1:36" x14ac:dyDescent="0.25">
      <c r="A490" t="s">
        <v>2554</v>
      </c>
      <c r="B490" s="146" t="s">
        <v>2555</v>
      </c>
      <c r="C490" t="s">
        <v>944</v>
      </c>
      <c r="D490" t="s">
        <v>2549</v>
      </c>
      <c r="E490" t="s">
        <v>1004</v>
      </c>
      <c r="F490" t="s">
        <v>2550</v>
      </c>
      <c r="AA490"/>
      <c r="AB490"/>
      <c r="AJ490"/>
    </row>
    <row r="491" spans="1:36" x14ac:dyDescent="0.25">
      <c r="A491" t="s">
        <v>2556</v>
      </c>
      <c r="B491" s="146" t="s">
        <v>2557</v>
      </c>
      <c r="C491" t="s">
        <v>954</v>
      </c>
      <c r="D491" t="s">
        <v>2556</v>
      </c>
      <c r="E491" t="s">
        <v>1132</v>
      </c>
      <c r="F491" t="s">
        <v>2558</v>
      </c>
      <c r="AA491"/>
      <c r="AB491"/>
      <c r="AJ491"/>
    </row>
    <row r="492" spans="1:36" x14ac:dyDescent="0.25">
      <c r="A492" t="s">
        <v>2559</v>
      </c>
      <c r="B492" s="146" t="s">
        <v>2560</v>
      </c>
      <c r="C492" t="s">
        <v>954</v>
      </c>
      <c r="D492" t="s">
        <v>2559</v>
      </c>
      <c r="E492" t="s">
        <v>1132</v>
      </c>
      <c r="F492" t="s">
        <v>2561</v>
      </c>
      <c r="AA492"/>
      <c r="AB492"/>
      <c r="AJ492"/>
    </row>
    <row r="493" spans="1:36" x14ac:dyDescent="0.25">
      <c r="A493" s="146" t="s">
        <v>2562</v>
      </c>
      <c r="B493" s="146" t="s">
        <v>2563</v>
      </c>
      <c r="C493" t="s">
        <v>944</v>
      </c>
      <c r="D493" t="s">
        <v>636</v>
      </c>
      <c r="E493" t="s">
        <v>992</v>
      </c>
      <c r="F493" t="s">
        <v>2564</v>
      </c>
      <c r="AA493"/>
      <c r="AB493"/>
      <c r="AJ493"/>
    </row>
    <row r="494" spans="1:36" x14ac:dyDescent="0.25">
      <c r="A494" s="146" t="s">
        <v>2565</v>
      </c>
      <c r="B494" s="146" t="s">
        <v>2566</v>
      </c>
      <c r="C494" t="s">
        <v>944</v>
      </c>
      <c r="D494" t="s">
        <v>636</v>
      </c>
      <c r="E494" t="s">
        <v>998</v>
      </c>
      <c r="F494" t="s">
        <v>2564</v>
      </c>
      <c r="AA494"/>
      <c r="AB494"/>
      <c r="AJ494"/>
    </row>
    <row r="495" spans="1:36" x14ac:dyDescent="0.25">
      <c r="A495" t="s">
        <v>2567</v>
      </c>
      <c r="B495" s="146" t="s">
        <v>2568</v>
      </c>
      <c r="C495" t="s">
        <v>944</v>
      </c>
      <c r="D495" t="s">
        <v>636</v>
      </c>
      <c r="E495" t="s">
        <v>1004</v>
      </c>
      <c r="F495" t="s">
        <v>2564</v>
      </c>
      <c r="AA495"/>
      <c r="AB495"/>
      <c r="AJ495"/>
    </row>
    <row r="496" spans="1:36" x14ac:dyDescent="0.25">
      <c r="A496" t="s">
        <v>2569</v>
      </c>
      <c r="B496" s="146" t="s">
        <v>2570</v>
      </c>
      <c r="C496" t="s">
        <v>954</v>
      </c>
      <c r="D496" t="s">
        <v>2569</v>
      </c>
      <c r="E496" t="s">
        <v>979</v>
      </c>
      <c r="F496" t="s">
        <v>2571</v>
      </c>
      <c r="AA496"/>
      <c r="AB496"/>
      <c r="AJ496"/>
    </row>
    <row r="497" spans="1:36" x14ac:dyDescent="0.25">
      <c r="A497" t="s">
        <v>2572</v>
      </c>
      <c r="B497" s="146" t="s">
        <v>2573</v>
      </c>
      <c r="C497" t="s">
        <v>954</v>
      </c>
      <c r="D497" t="s">
        <v>2572</v>
      </c>
      <c r="E497" t="s">
        <v>1132</v>
      </c>
      <c r="F497" t="s">
        <v>2574</v>
      </c>
      <c r="AA497"/>
      <c r="AB497"/>
      <c r="AJ497"/>
    </row>
    <row r="498" spans="1:36" x14ac:dyDescent="0.25">
      <c r="A498" t="s">
        <v>2575</v>
      </c>
      <c r="B498" s="146" t="s">
        <v>2576</v>
      </c>
      <c r="C498" t="s">
        <v>954</v>
      </c>
      <c r="D498" t="s">
        <v>2575</v>
      </c>
      <c r="E498" t="s">
        <v>979</v>
      </c>
      <c r="F498" t="s">
        <v>2577</v>
      </c>
      <c r="AA498"/>
      <c r="AB498"/>
      <c r="AJ498"/>
    </row>
    <row r="499" spans="1:36" x14ac:dyDescent="0.25">
      <c r="A499" s="146" t="s">
        <v>2578</v>
      </c>
      <c r="B499" s="146" t="s">
        <v>2579</v>
      </c>
      <c r="C499" t="s">
        <v>944</v>
      </c>
      <c r="D499" t="s">
        <v>2580</v>
      </c>
      <c r="E499" t="s">
        <v>992</v>
      </c>
      <c r="F499" t="s">
        <v>2581</v>
      </c>
      <c r="AA499"/>
      <c r="AB499"/>
      <c r="AJ499"/>
    </row>
    <row r="500" spans="1:36" x14ac:dyDescent="0.25">
      <c r="A500" s="146" t="s">
        <v>2582</v>
      </c>
      <c r="B500" s="146" t="s">
        <v>2583</v>
      </c>
      <c r="C500" t="s">
        <v>944</v>
      </c>
      <c r="D500" t="s">
        <v>2580</v>
      </c>
      <c r="E500" t="s">
        <v>998</v>
      </c>
      <c r="F500" t="s">
        <v>2581</v>
      </c>
      <c r="AA500"/>
      <c r="AB500"/>
      <c r="AJ500"/>
    </row>
    <row r="501" spans="1:36" x14ac:dyDescent="0.25">
      <c r="A501" t="s">
        <v>2584</v>
      </c>
      <c r="B501" s="146" t="s">
        <v>2585</v>
      </c>
      <c r="C501" t="s">
        <v>944</v>
      </c>
      <c r="D501" t="s">
        <v>2580</v>
      </c>
      <c r="E501" t="s">
        <v>1004</v>
      </c>
      <c r="F501" t="s">
        <v>2581</v>
      </c>
      <c r="AA501"/>
      <c r="AB501"/>
      <c r="AJ501"/>
    </row>
    <row r="502" spans="1:36" x14ac:dyDescent="0.25">
      <c r="A502" t="s">
        <v>556</v>
      </c>
      <c r="B502" s="146" t="s">
        <v>2586</v>
      </c>
      <c r="C502" t="s">
        <v>954</v>
      </c>
      <c r="D502" t="s">
        <v>556</v>
      </c>
      <c r="E502" t="s">
        <v>1132</v>
      </c>
      <c r="F502" t="s">
        <v>2587</v>
      </c>
      <c r="AA502"/>
      <c r="AB502"/>
      <c r="AJ502"/>
    </row>
    <row r="503" spans="1:36" x14ac:dyDescent="0.25">
      <c r="A503" t="s">
        <v>2588</v>
      </c>
      <c r="B503" s="146" t="s">
        <v>2589</v>
      </c>
      <c r="C503" t="s">
        <v>954</v>
      </c>
      <c r="D503" t="s">
        <v>2588</v>
      </c>
      <c r="E503" t="s">
        <v>1132</v>
      </c>
      <c r="F503" t="s">
        <v>2590</v>
      </c>
      <c r="AA503"/>
      <c r="AB503"/>
      <c r="AJ503"/>
    </row>
    <row r="504" spans="1:36" x14ac:dyDescent="0.25">
      <c r="A504" t="s">
        <v>2591</v>
      </c>
      <c r="B504" s="146" t="s">
        <v>2592</v>
      </c>
      <c r="C504" t="s">
        <v>954</v>
      </c>
      <c r="D504" t="s">
        <v>2591</v>
      </c>
      <c r="E504" t="s">
        <v>1132</v>
      </c>
      <c r="F504" t="s">
        <v>2593</v>
      </c>
      <c r="AA504"/>
      <c r="AB504"/>
      <c r="AJ504"/>
    </row>
    <row r="505" spans="1:36" x14ac:dyDescent="0.25">
      <c r="A505" t="s">
        <v>2594</v>
      </c>
      <c r="B505" s="146" t="s">
        <v>2595</v>
      </c>
      <c r="C505" t="s">
        <v>954</v>
      </c>
      <c r="D505" t="s">
        <v>2594</v>
      </c>
      <c r="E505" t="s">
        <v>280</v>
      </c>
      <c r="F505" t="s">
        <v>2596</v>
      </c>
      <c r="AA505"/>
      <c r="AB505"/>
      <c r="AJ505"/>
    </row>
    <row r="506" spans="1:36" x14ac:dyDescent="0.25">
      <c r="A506" t="s">
        <v>2597</v>
      </c>
      <c r="B506" s="146" t="s">
        <v>2598</v>
      </c>
      <c r="C506" t="s">
        <v>954</v>
      </c>
      <c r="D506" t="s">
        <v>2597</v>
      </c>
      <c r="E506" t="s">
        <v>979</v>
      </c>
      <c r="F506" t="s">
        <v>2599</v>
      </c>
      <c r="AA506"/>
      <c r="AB506"/>
      <c r="AJ506"/>
    </row>
    <row r="507" spans="1:36" x14ac:dyDescent="0.25">
      <c r="A507" s="146" t="s">
        <v>2600</v>
      </c>
      <c r="B507" s="146" t="s">
        <v>2601</v>
      </c>
      <c r="C507" t="s">
        <v>944</v>
      </c>
      <c r="D507" t="s">
        <v>2602</v>
      </c>
      <c r="E507" t="s">
        <v>992</v>
      </c>
      <c r="F507" t="s">
        <v>2603</v>
      </c>
      <c r="AA507"/>
      <c r="AB507"/>
      <c r="AJ507"/>
    </row>
    <row r="508" spans="1:36" x14ac:dyDescent="0.25">
      <c r="A508" s="146" t="s">
        <v>2604</v>
      </c>
      <c r="B508" s="146" t="s">
        <v>2605</v>
      </c>
      <c r="C508" t="s">
        <v>944</v>
      </c>
      <c r="D508" t="s">
        <v>2602</v>
      </c>
      <c r="E508" t="s">
        <v>998</v>
      </c>
      <c r="F508" t="s">
        <v>2606</v>
      </c>
      <c r="AA508"/>
      <c r="AB508"/>
      <c r="AJ508"/>
    </row>
    <row r="509" spans="1:36" x14ac:dyDescent="0.25">
      <c r="A509" t="s">
        <v>2607</v>
      </c>
      <c r="B509" s="146" t="s">
        <v>2608</v>
      </c>
      <c r="C509" t="s">
        <v>944</v>
      </c>
      <c r="D509" t="s">
        <v>2602</v>
      </c>
      <c r="E509" t="s">
        <v>1004</v>
      </c>
      <c r="F509" t="s">
        <v>2603</v>
      </c>
      <c r="AA509"/>
      <c r="AB509"/>
      <c r="AJ509"/>
    </row>
    <row r="510" spans="1:36" x14ac:dyDescent="0.25">
      <c r="A510" t="s">
        <v>2609</v>
      </c>
      <c r="B510" s="146" t="s">
        <v>2610</v>
      </c>
      <c r="C510" t="s">
        <v>954</v>
      </c>
      <c r="D510" t="s">
        <v>2609</v>
      </c>
      <c r="E510" t="s">
        <v>1132</v>
      </c>
      <c r="F510" t="s">
        <v>2611</v>
      </c>
      <c r="AA510"/>
      <c r="AB510"/>
      <c r="AJ510"/>
    </row>
    <row r="511" spans="1:36" x14ac:dyDescent="0.25">
      <c r="B511" s="146"/>
      <c r="AA511"/>
      <c r="AB511"/>
      <c r="AJ511"/>
    </row>
    <row r="512" spans="1:36" x14ac:dyDescent="0.25">
      <c r="B512" s="146"/>
      <c r="AA512"/>
      <c r="AB512"/>
      <c r="AJ512"/>
    </row>
    <row r="513" spans="1:36" x14ac:dyDescent="0.25">
      <c r="B513" s="146"/>
      <c r="AA513"/>
      <c r="AB513"/>
      <c r="AJ513"/>
    </row>
    <row r="514" spans="1:36" x14ac:dyDescent="0.25">
      <c r="B514" s="146"/>
      <c r="AA514"/>
      <c r="AB514"/>
      <c r="AJ514"/>
    </row>
    <row r="515" spans="1:36" x14ac:dyDescent="0.25">
      <c r="B515" s="146"/>
      <c r="AA515"/>
      <c r="AB515"/>
      <c r="AJ515"/>
    </row>
    <row r="516" spans="1:36" x14ac:dyDescent="0.25">
      <c r="B516" s="146"/>
      <c r="AA516"/>
      <c r="AB516"/>
      <c r="AJ516"/>
    </row>
    <row r="517" spans="1:36" x14ac:dyDescent="0.25">
      <c r="A517" s="146"/>
      <c r="B517" s="146"/>
      <c r="AA517"/>
      <c r="AB517"/>
      <c r="AJ517"/>
    </row>
    <row r="518" spans="1:36" x14ac:dyDescent="0.25">
      <c r="B518" s="146"/>
      <c r="AA518"/>
      <c r="AB518"/>
      <c r="AJ518"/>
    </row>
    <row r="519" spans="1:36" x14ac:dyDescent="0.25">
      <c r="A519" s="146"/>
      <c r="B519" s="146"/>
      <c r="AA519"/>
      <c r="AB519"/>
      <c r="AJ519"/>
    </row>
    <row r="520" spans="1:36" x14ac:dyDescent="0.25">
      <c r="B520" s="146"/>
      <c r="AA520"/>
      <c r="AB520"/>
      <c r="AJ520"/>
    </row>
    <row r="521" spans="1:36" x14ac:dyDescent="0.25">
      <c r="A521" s="146"/>
      <c r="B521" s="146"/>
      <c r="AA521"/>
      <c r="AB521"/>
      <c r="AJ521"/>
    </row>
    <row r="522" spans="1:36" x14ac:dyDescent="0.25">
      <c r="B522" s="146"/>
      <c r="AA522"/>
      <c r="AB522"/>
      <c r="AJ522"/>
    </row>
    <row r="523" spans="1:36" x14ac:dyDescent="0.25">
      <c r="A523" s="146"/>
      <c r="B523" s="146"/>
      <c r="AA523"/>
      <c r="AB523"/>
      <c r="AJ523"/>
    </row>
    <row r="524" spans="1:36" x14ac:dyDescent="0.25">
      <c r="B524" s="146"/>
      <c r="AA524"/>
      <c r="AB524"/>
      <c r="AJ524"/>
    </row>
    <row r="525" spans="1:36" x14ac:dyDescent="0.25">
      <c r="A525" s="146"/>
      <c r="B525" s="146"/>
      <c r="AA525"/>
      <c r="AB525"/>
      <c r="AJ525"/>
    </row>
    <row r="526" spans="1:36" x14ac:dyDescent="0.25">
      <c r="B526" s="146"/>
      <c r="AA526"/>
      <c r="AB526"/>
      <c r="AJ526"/>
    </row>
    <row r="527" spans="1:36" x14ac:dyDescent="0.25">
      <c r="A527" s="146"/>
      <c r="B527" s="146"/>
      <c r="AA527"/>
      <c r="AB527"/>
      <c r="AJ527"/>
    </row>
    <row r="528" spans="1:36" x14ac:dyDescent="0.25">
      <c r="B528" s="146"/>
      <c r="AA528"/>
      <c r="AB528"/>
      <c r="AJ528"/>
    </row>
    <row r="529" spans="1:36" x14ac:dyDescent="0.25">
      <c r="A529" s="146"/>
      <c r="B529" s="146"/>
      <c r="AA529"/>
      <c r="AB529"/>
      <c r="AJ529"/>
    </row>
    <row r="530" spans="1:36" x14ac:dyDescent="0.25">
      <c r="B530" s="146"/>
      <c r="AA530"/>
      <c r="AB530"/>
      <c r="AJ530"/>
    </row>
    <row r="531" spans="1:36" x14ac:dyDescent="0.25">
      <c r="A531" s="146"/>
      <c r="B531" s="146"/>
      <c r="AA531"/>
      <c r="AB531"/>
      <c r="AJ531"/>
    </row>
    <row r="532" spans="1:36" x14ac:dyDescent="0.25">
      <c r="B532" s="146"/>
      <c r="AA532"/>
      <c r="AB532"/>
      <c r="AJ532"/>
    </row>
    <row r="533" spans="1:36" x14ac:dyDescent="0.25">
      <c r="A533" s="146"/>
      <c r="B533" s="146"/>
      <c r="AA533"/>
      <c r="AB533"/>
      <c r="AJ533"/>
    </row>
    <row r="534" spans="1:36" x14ac:dyDescent="0.25">
      <c r="B534" s="146"/>
      <c r="AA534"/>
      <c r="AB534"/>
      <c r="AJ534"/>
    </row>
    <row r="535" spans="1:36" x14ac:dyDescent="0.25">
      <c r="A535" s="146"/>
      <c r="B535" s="146"/>
      <c r="AA535"/>
      <c r="AB535"/>
      <c r="AJ535"/>
    </row>
    <row r="536" spans="1:36" x14ac:dyDescent="0.25">
      <c r="B536" s="146"/>
      <c r="AA536"/>
      <c r="AB536"/>
      <c r="AJ536"/>
    </row>
    <row r="537" spans="1:36" x14ac:dyDescent="0.25">
      <c r="A537" s="146"/>
      <c r="B537" s="146"/>
      <c r="AA537"/>
      <c r="AB537"/>
      <c r="AJ537"/>
    </row>
    <row r="538" spans="1:36" x14ac:dyDescent="0.25">
      <c r="B538" s="146"/>
      <c r="AA538"/>
      <c r="AB538"/>
      <c r="AJ538"/>
    </row>
    <row r="539" spans="1:36" x14ac:dyDescent="0.25">
      <c r="A539" s="146"/>
      <c r="B539" s="146"/>
      <c r="AA539"/>
      <c r="AB539"/>
      <c r="AJ539"/>
    </row>
    <row r="540" spans="1:36" x14ac:dyDescent="0.25">
      <c r="B540" s="146"/>
      <c r="AA540"/>
      <c r="AB540"/>
      <c r="AJ540"/>
    </row>
    <row r="541" spans="1:36" x14ac:dyDescent="0.25">
      <c r="A541" s="146"/>
      <c r="B541" s="146"/>
      <c r="AA541"/>
      <c r="AB541"/>
      <c r="AJ541"/>
    </row>
    <row r="542" spans="1:36" x14ac:dyDescent="0.25">
      <c r="B542" s="146"/>
      <c r="AA542"/>
      <c r="AB542"/>
      <c r="AJ542"/>
    </row>
    <row r="543" spans="1:36" x14ac:dyDescent="0.25">
      <c r="A543" s="146"/>
      <c r="B543" s="146"/>
      <c r="AA543"/>
      <c r="AB543"/>
      <c r="AJ543"/>
    </row>
    <row r="544" spans="1:36" x14ac:dyDescent="0.25">
      <c r="B544" s="146"/>
      <c r="AA544"/>
      <c r="AB544"/>
      <c r="AJ544"/>
    </row>
    <row r="545" spans="1:36" x14ac:dyDescent="0.25">
      <c r="A545" s="146"/>
      <c r="B545" s="146"/>
      <c r="AA545"/>
      <c r="AB545"/>
      <c r="AJ545"/>
    </row>
    <row r="546" spans="1:36" x14ac:dyDescent="0.25">
      <c r="B546" s="146"/>
      <c r="AA546"/>
      <c r="AB546"/>
      <c r="AJ546"/>
    </row>
    <row r="547" spans="1:36" x14ac:dyDescent="0.25">
      <c r="A547" s="146"/>
      <c r="B547" s="146"/>
      <c r="AA547"/>
      <c r="AB547"/>
      <c r="AJ547"/>
    </row>
    <row r="548" spans="1:36" x14ac:dyDescent="0.25">
      <c r="B548" s="146"/>
      <c r="AA548"/>
      <c r="AB548"/>
      <c r="AJ548"/>
    </row>
    <row r="549" spans="1:36" x14ac:dyDescent="0.25">
      <c r="A549" s="146"/>
      <c r="B549" s="146"/>
      <c r="AA549"/>
      <c r="AB549"/>
      <c r="AJ549"/>
    </row>
    <row r="550" spans="1:36" x14ac:dyDescent="0.25">
      <c r="B550" s="146"/>
      <c r="AA550"/>
      <c r="AB550"/>
      <c r="AJ550"/>
    </row>
    <row r="551" spans="1:36" x14ac:dyDescent="0.25">
      <c r="A551" s="146"/>
      <c r="B551" s="146"/>
      <c r="AA551"/>
      <c r="AB551"/>
      <c r="AJ551"/>
    </row>
    <row r="552" spans="1:36" x14ac:dyDescent="0.25">
      <c r="B552" s="146"/>
      <c r="AA552"/>
      <c r="AB552"/>
      <c r="AJ552"/>
    </row>
    <row r="553" spans="1:36" x14ac:dyDescent="0.25">
      <c r="A553" s="146"/>
      <c r="B553" s="146"/>
      <c r="AA553"/>
      <c r="AB553"/>
      <c r="AJ553"/>
    </row>
    <row r="554" spans="1:36" x14ac:dyDescent="0.25">
      <c r="B554" s="146"/>
      <c r="AA554"/>
      <c r="AB554"/>
      <c r="AJ554"/>
    </row>
    <row r="555" spans="1:36" x14ac:dyDescent="0.25">
      <c r="A555" s="146"/>
      <c r="B555" s="146"/>
      <c r="AA555"/>
      <c r="AB555"/>
      <c r="AJ555"/>
    </row>
    <row r="556" spans="1:36" x14ac:dyDescent="0.25">
      <c r="B556" s="146"/>
      <c r="AA556"/>
      <c r="AB556"/>
      <c r="AJ556"/>
    </row>
    <row r="557" spans="1:36" x14ac:dyDescent="0.25">
      <c r="A557" s="146"/>
      <c r="B557" s="146"/>
      <c r="AA557"/>
      <c r="AB557"/>
      <c r="AJ557"/>
    </row>
    <row r="558" spans="1:36" x14ac:dyDescent="0.25">
      <c r="B558" s="146"/>
      <c r="AA558"/>
      <c r="AB558"/>
      <c r="AJ558"/>
    </row>
    <row r="559" spans="1:36" x14ac:dyDescent="0.25">
      <c r="A559" s="146"/>
      <c r="B559" s="146"/>
      <c r="AA559"/>
      <c r="AB559"/>
      <c r="AJ559"/>
    </row>
    <row r="560" spans="1:36" x14ac:dyDescent="0.25">
      <c r="B560" s="146"/>
      <c r="AA560"/>
      <c r="AB560"/>
      <c r="AJ560"/>
    </row>
    <row r="561" spans="1:36" x14ac:dyDescent="0.25">
      <c r="A561" s="146"/>
      <c r="B561" s="146"/>
      <c r="AA561"/>
      <c r="AB561"/>
      <c r="AJ561"/>
    </row>
    <row r="562" spans="1:36" x14ac:dyDescent="0.25">
      <c r="B562" s="146"/>
      <c r="AA562"/>
      <c r="AB562"/>
      <c r="AJ562"/>
    </row>
    <row r="563" spans="1:36" x14ac:dyDescent="0.25">
      <c r="A563" s="146"/>
      <c r="B563" s="146"/>
      <c r="AA563"/>
      <c r="AB563"/>
      <c r="AJ563"/>
    </row>
    <row r="564" spans="1:36" x14ac:dyDescent="0.25">
      <c r="B564" s="146"/>
      <c r="AA564"/>
      <c r="AB564"/>
      <c r="AJ564"/>
    </row>
    <row r="565" spans="1:36" x14ac:dyDescent="0.25">
      <c r="A565" s="146"/>
      <c r="B565" s="146"/>
      <c r="AA565"/>
      <c r="AB565"/>
      <c r="AJ565"/>
    </row>
    <row r="566" spans="1:36" x14ac:dyDescent="0.25">
      <c r="B566" s="146"/>
      <c r="AA566"/>
      <c r="AB566"/>
      <c r="AJ566"/>
    </row>
    <row r="567" spans="1:36" x14ac:dyDescent="0.25">
      <c r="B567" s="146"/>
      <c r="AA567"/>
      <c r="AB567"/>
      <c r="AJ567"/>
    </row>
    <row r="568" spans="1:36" x14ac:dyDescent="0.25">
      <c r="B568" s="146"/>
      <c r="AA568"/>
      <c r="AB568"/>
      <c r="AJ568"/>
    </row>
    <row r="569" spans="1:36" x14ac:dyDescent="0.25">
      <c r="B569" s="146"/>
      <c r="AA569"/>
      <c r="AB569"/>
      <c r="AJ569"/>
    </row>
    <row r="570" spans="1:36" x14ac:dyDescent="0.25">
      <c r="B570" s="146"/>
      <c r="AA570"/>
      <c r="AB570"/>
      <c r="AJ570"/>
    </row>
    <row r="571" spans="1:36" x14ac:dyDescent="0.25">
      <c r="B571" s="146"/>
      <c r="AA571"/>
      <c r="AB571"/>
      <c r="AJ571"/>
    </row>
    <row r="572" spans="1:36" x14ac:dyDescent="0.25">
      <c r="B572" s="146"/>
      <c r="AA572"/>
      <c r="AB572"/>
      <c r="AJ572"/>
    </row>
    <row r="573" spans="1:36" x14ac:dyDescent="0.25">
      <c r="B573" s="146"/>
      <c r="AA573"/>
      <c r="AB573"/>
      <c r="AJ573"/>
    </row>
    <row r="574" spans="1:36" x14ac:dyDescent="0.25">
      <c r="B574" s="146"/>
      <c r="AA574"/>
      <c r="AB574"/>
      <c r="AJ574"/>
    </row>
    <row r="575" spans="1:36" x14ac:dyDescent="0.25">
      <c r="B575" s="146"/>
      <c r="AA575"/>
      <c r="AB575"/>
      <c r="AJ575"/>
    </row>
    <row r="576" spans="1:36" x14ac:dyDescent="0.25">
      <c r="B576" s="146"/>
      <c r="AA576"/>
      <c r="AB576"/>
      <c r="AJ576"/>
    </row>
    <row r="577" spans="2:36" x14ac:dyDescent="0.25">
      <c r="B577" s="146"/>
      <c r="AA577"/>
      <c r="AB577"/>
      <c r="AJ577"/>
    </row>
    <row r="578" spans="2:36" x14ac:dyDescent="0.25">
      <c r="B578" s="146"/>
      <c r="AA578"/>
      <c r="AB578"/>
      <c r="AJ578"/>
    </row>
    <row r="579" spans="2:36" x14ac:dyDescent="0.25">
      <c r="B579" s="146"/>
      <c r="AA579"/>
      <c r="AB579"/>
      <c r="AJ579"/>
    </row>
    <row r="580" spans="2:36" x14ac:dyDescent="0.25">
      <c r="B580" s="146"/>
      <c r="AA580"/>
      <c r="AB580"/>
      <c r="AJ580"/>
    </row>
    <row r="581" spans="2:36" x14ac:dyDescent="0.25">
      <c r="B581" s="146"/>
      <c r="AA581"/>
      <c r="AB581"/>
      <c r="AJ581"/>
    </row>
    <row r="582" spans="2:36" x14ac:dyDescent="0.25">
      <c r="B582" s="146"/>
      <c r="AA582"/>
      <c r="AB582"/>
      <c r="AJ582"/>
    </row>
    <row r="583" spans="2:36" x14ac:dyDescent="0.25">
      <c r="B583" s="146"/>
      <c r="AA583"/>
      <c r="AB583"/>
      <c r="AJ583"/>
    </row>
    <row r="584" spans="2:36" x14ac:dyDescent="0.25">
      <c r="B584" s="146"/>
      <c r="AA584"/>
      <c r="AB584"/>
      <c r="AJ584"/>
    </row>
    <row r="585" spans="2:36" x14ac:dyDescent="0.25">
      <c r="B585" s="146"/>
      <c r="AA585"/>
      <c r="AB585"/>
      <c r="AJ585"/>
    </row>
    <row r="586" spans="2:36" x14ac:dyDescent="0.25">
      <c r="B586" s="146"/>
      <c r="AA586"/>
      <c r="AB586"/>
      <c r="AJ586"/>
    </row>
    <row r="587" spans="2:36" x14ac:dyDescent="0.25">
      <c r="B587" s="146"/>
      <c r="AA587"/>
      <c r="AB587"/>
      <c r="AJ587"/>
    </row>
    <row r="588" spans="2:36" x14ac:dyDescent="0.25">
      <c r="B588" s="146"/>
      <c r="AA588"/>
      <c r="AB588"/>
      <c r="AJ588"/>
    </row>
    <row r="589" spans="2:36" x14ac:dyDescent="0.25">
      <c r="B589" s="146"/>
      <c r="AA589"/>
      <c r="AB589"/>
      <c r="AJ589"/>
    </row>
    <row r="590" spans="2:36" x14ac:dyDescent="0.25">
      <c r="B590" s="146"/>
      <c r="AA590"/>
      <c r="AB590"/>
      <c r="AJ590"/>
    </row>
    <row r="591" spans="2:36" x14ac:dyDescent="0.25">
      <c r="B591" s="146"/>
      <c r="AA591"/>
      <c r="AB591"/>
      <c r="AJ591"/>
    </row>
    <row r="592" spans="2:36" x14ac:dyDescent="0.25">
      <c r="B592" s="146"/>
      <c r="AA592"/>
      <c r="AB592"/>
      <c r="AJ592"/>
    </row>
    <row r="593" spans="2:36" x14ac:dyDescent="0.25">
      <c r="B593" s="146"/>
      <c r="AA593"/>
      <c r="AB593"/>
      <c r="AJ593"/>
    </row>
    <row r="594" spans="2:36" x14ac:dyDescent="0.25">
      <c r="B594" s="146"/>
      <c r="AA594"/>
      <c r="AB594"/>
      <c r="AJ594"/>
    </row>
    <row r="595" spans="2:36" x14ac:dyDescent="0.25">
      <c r="B595" s="146"/>
      <c r="AA595"/>
      <c r="AB595"/>
      <c r="AJ595"/>
    </row>
    <row r="596" spans="2:36" x14ac:dyDescent="0.25">
      <c r="B596" s="146"/>
      <c r="AA596"/>
      <c r="AB596"/>
      <c r="AJ596"/>
    </row>
    <row r="597" spans="2:36" x14ac:dyDescent="0.25">
      <c r="B597" s="146"/>
      <c r="AA597"/>
      <c r="AB597"/>
      <c r="AJ597"/>
    </row>
    <row r="598" spans="2:36" x14ac:dyDescent="0.25">
      <c r="B598" s="146"/>
      <c r="AA598"/>
      <c r="AB598"/>
      <c r="AJ598"/>
    </row>
    <row r="599" spans="2:36" x14ac:dyDescent="0.25">
      <c r="B599" s="146"/>
      <c r="AA599"/>
      <c r="AB599"/>
      <c r="AJ599"/>
    </row>
    <row r="600" spans="2:36" x14ac:dyDescent="0.25">
      <c r="B600" s="146"/>
      <c r="AA600"/>
      <c r="AB600"/>
      <c r="AJ600"/>
    </row>
    <row r="601" spans="2:36" x14ac:dyDescent="0.25">
      <c r="B601" s="146"/>
      <c r="AA601"/>
      <c r="AB601"/>
      <c r="AJ601"/>
    </row>
    <row r="602" spans="2:36" x14ac:dyDescent="0.25">
      <c r="B602" s="146"/>
      <c r="AA602"/>
      <c r="AB602"/>
      <c r="AJ602"/>
    </row>
    <row r="603" spans="2:36" x14ac:dyDescent="0.25">
      <c r="B603" s="146"/>
      <c r="AA603"/>
      <c r="AB603"/>
      <c r="AJ603"/>
    </row>
    <row r="604" spans="2:36" x14ac:dyDescent="0.25">
      <c r="B604" s="146"/>
      <c r="AA604"/>
      <c r="AB604"/>
      <c r="AJ604"/>
    </row>
    <row r="605" spans="2:36" x14ac:dyDescent="0.25">
      <c r="B605" s="146"/>
      <c r="AA605"/>
      <c r="AB605"/>
      <c r="AJ605"/>
    </row>
    <row r="606" spans="2:36" x14ac:dyDescent="0.25">
      <c r="B606" s="146"/>
      <c r="AA606"/>
      <c r="AB606"/>
      <c r="AJ606"/>
    </row>
    <row r="607" spans="2:36" x14ac:dyDescent="0.25">
      <c r="B607" s="146"/>
      <c r="AA607"/>
      <c r="AB607"/>
      <c r="AJ607"/>
    </row>
    <row r="608" spans="2:36" x14ac:dyDescent="0.25">
      <c r="B608" s="146"/>
      <c r="AA608"/>
      <c r="AB608"/>
      <c r="AJ608"/>
    </row>
    <row r="609" spans="1:36" x14ac:dyDescent="0.25">
      <c r="B609" s="146"/>
      <c r="AA609"/>
      <c r="AB609"/>
      <c r="AJ609"/>
    </row>
    <row r="610" spans="1:36" x14ac:dyDescent="0.25">
      <c r="B610" s="146"/>
      <c r="AA610"/>
      <c r="AB610"/>
      <c r="AJ610"/>
    </row>
    <row r="611" spans="1:36" x14ac:dyDescent="0.25">
      <c r="B611" s="146"/>
      <c r="AA611"/>
      <c r="AB611"/>
      <c r="AJ611"/>
    </row>
    <row r="612" spans="1:36" x14ac:dyDescent="0.25">
      <c r="B612" s="146"/>
      <c r="AA612"/>
      <c r="AB612"/>
      <c r="AJ612"/>
    </row>
    <row r="613" spans="1:36" x14ac:dyDescent="0.25">
      <c r="B613" s="146"/>
      <c r="AA613"/>
      <c r="AB613"/>
      <c r="AJ613"/>
    </row>
    <row r="614" spans="1:36" x14ac:dyDescent="0.25">
      <c r="B614" s="146"/>
      <c r="AA614"/>
      <c r="AB614"/>
      <c r="AJ614"/>
    </row>
    <row r="615" spans="1:36" x14ac:dyDescent="0.25">
      <c r="B615" s="146"/>
      <c r="AA615"/>
      <c r="AB615"/>
      <c r="AJ615"/>
    </row>
    <row r="616" spans="1:36" x14ac:dyDescent="0.25">
      <c r="B616" s="146"/>
      <c r="AA616"/>
      <c r="AB616"/>
      <c r="AJ616"/>
    </row>
    <row r="617" spans="1:36" x14ac:dyDescent="0.25">
      <c r="B617" s="146"/>
      <c r="AA617"/>
      <c r="AB617"/>
      <c r="AJ617"/>
    </row>
    <row r="618" spans="1:36" x14ac:dyDescent="0.25">
      <c r="B618" s="146"/>
      <c r="AA618"/>
      <c r="AB618"/>
      <c r="AJ618"/>
    </row>
    <row r="619" spans="1:36" x14ac:dyDescent="0.25">
      <c r="B619" s="146"/>
      <c r="AA619"/>
      <c r="AB619"/>
      <c r="AJ619"/>
    </row>
    <row r="620" spans="1:36" x14ac:dyDescent="0.25">
      <c r="B620" s="146"/>
      <c r="AA620"/>
      <c r="AB620"/>
      <c r="AJ620"/>
    </row>
    <row r="621" spans="1:36" x14ac:dyDescent="0.25">
      <c r="A621" s="146"/>
      <c r="B621" s="146"/>
      <c r="AA621"/>
      <c r="AB621"/>
      <c r="AJ621"/>
    </row>
    <row r="622" spans="1:36" x14ac:dyDescent="0.25">
      <c r="A622" s="146"/>
      <c r="B622" s="146"/>
      <c r="AA622"/>
      <c r="AB622"/>
      <c r="AJ622"/>
    </row>
    <row r="623" spans="1:36" x14ac:dyDescent="0.25">
      <c r="A623" s="146"/>
      <c r="B623" s="146"/>
      <c r="AA623"/>
      <c r="AB623"/>
      <c r="AJ623"/>
    </row>
    <row r="624" spans="1:36" x14ac:dyDescent="0.25">
      <c r="A624" s="146"/>
      <c r="B624" s="146"/>
      <c r="AA624"/>
      <c r="AB624"/>
      <c r="AJ624"/>
    </row>
    <row r="625" spans="1:36" x14ac:dyDescent="0.25">
      <c r="A625" s="146"/>
      <c r="B625" s="146"/>
      <c r="AA625"/>
      <c r="AB625"/>
      <c r="AJ625"/>
    </row>
    <row r="626" spans="1:36" x14ac:dyDescent="0.25">
      <c r="B626" s="146"/>
      <c r="AA626"/>
      <c r="AB626"/>
      <c r="AJ626"/>
    </row>
    <row r="627" spans="1:36" x14ac:dyDescent="0.25">
      <c r="A627" s="146"/>
      <c r="B627" s="146"/>
      <c r="AA627"/>
      <c r="AB627"/>
      <c r="AJ627"/>
    </row>
    <row r="628" spans="1:36" x14ac:dyDescent="0.25">
      <c r="A628" s="146"/>
      <c r="B628" s="146"/>
      <c r="AA628"/>
      <c r="AB628"/>
      <c r="AJ628"/>
    </row>
    <row r="629" spans="1:36" x14ac:dyDescent="0.25">
      <c r="A629" s="146"/>
      <c r="B629" s="146"/>
      <c r="AA629"/>
      <c r="AB629"/>
      <c r="AJ629"/>
    </row>
    <row r="630" spans="1:36" x14ac:dyDescent="0.25">
      <c r="A630" s="146"/>
      <c r="B630" s="146"/>
      <c r="AA630"/>
      <c r="AB630"/>
      <c r="AJ630"/>
    </row>
    <row r="631" spans="1:36" x14ac:dyDescent="0.25">
      <c r="A631" s="146"/>
      <c r="B631" s="146"/>
      <c r="AA631"/>
      <c r="AB631"/>
      <c r="AJ631"/>
    </row>
    <row r="632" spans="1:36" x14ac:dyDescent="0.25">
      <c r="A632" s="146"/>
      <c r="B632" s="146"/>
      <c r="AA632"/>
      <c r="AB632"/>
      <c r="AJ632"/>
    </row>
    <row r="633" spans="1:36" x14ac:dyDescent="0.25">
      <c r="A633" s="146"/>
      <c r="B633" s="146"/>
      <c r="AA633"/>
      <c r="AB633"/>
      <c r="AJ633"/>
    </row>
    <row r="634" spans="1:36" x14ac:dyDescent="0.25">
      <c r="A634" s="146"/>
      <c r="B634" s="146"/>
      <c r="AA634"/>
      <c r="AB634"/>
      <c r="AJ634"/>
    </row>
    <row r="635" spans="1:36" x14ac:dyDescent="0.25">
      <c r="A635" s="146"/>
      <c r="B635" s="146"/>
      <c r="AA635"/>
      <c r="AB635"/>
      <c r="AJ635"/>
    </row>
    <row r="636" spans="1:36" x14ac:dyDescent="0.25">
      <c r="A636" s="146"/>
      <c r="B636" s="146"/>
      <c r="AA636"/>
      <c r="AB636"/>
      <c r="AJ636"/>
    </row>
    <row r="637" spans="1:36" x14ac:dyDescent="0.25">
      <c r="A637" s="146"/>
      <c r="B637" s="146"/>
      <c r="AA637"/>
      <c r="AB637"/>
      <c r="AJ637"/>
    </row>
    <row r="638" spans="1:36" x14ac:dyDescent="0.25">
      <c r="A638" s="146"/>
      <c r="B638" s="146"/>
      <c r="AA638"/>
      <c r="AB638"/>
      <c r="AJ638"/>
    </row>
    <row r="639" spans="1:36" x14ac:dyDescent="0.25">
      <c r="A639" s="146"/>
      <c r="B639" s="146"/>
      <c r="AA639"/>
      <c r="AB639"/>
      <c r="AJ639"/>
    </row>
    <row r="640" spans="1:36" x14ac:dyDescent="0.25">
      <c r="A640" s="146"/>
      <c r="B640" s="146"/>
      <c r="AA640"/>
      <c r="AB640"/>
      <c r="AJ640"/>
    </row>
    <row r="641" spans="1:36" x14ac:dyDescent="0.25">
      <c r="A641" s="146"/>
      <c r="B641" s="146"/>
      <c r="AA641"/>
      <c r="AB641"/>
      <c r="AJ641"/>
    </row>
    <row r="642" spans="1:36" x14ac:dyDescent="0.25">
      <c r="A642" s="146"/>
      <c r="B642" s="146"/>
      <c r="AA642"/>
      <c r="AB642"/>
      <c r="AJ642"/>
    </row>
    <row r="643" spans="1:36" x14ac:dyDescent="0.25">
      <c r="A643" s="146"/>
      <c r="B643" s="146"/>
      <c r="AA643"/>
      <c r="AB643"/>
      <c r="AJ643"/>
    </row>
    <row r="644" spans="1:36" x14ac:dyDescent="0.25">
      <c r="A644" s="146"/>
      <c r="B644" s="146"/>
      <c r="AA644"/>
      <c r="AB644"/>
      <c r="AJ644"/>
    </row>
    <row r="645" spans="1:36" x14ac:dyDescent="0.25">
      <c r="A645" s="146"/>
      <c r="B645" s="146"/>
      <c r="AA645"/>
      <c r="AB645"/>
      <c r="AJ645"/>
    </row>
    <row r="646" spans="1:36" x14ac:dyDescent="0.25">
      <c r="A646" s="146"/>
      <c r="B646" s="146"/>
      <c r="AA646"/>
      <c r="AB646"/>
      <c r="AJ646"/>
    </row>
    <row r="647" spans="1:36" x14ac:dyDescent="0.25">
      <c r="A647" s="146"/>
      <c r="B647" s="146"/>
      <c r="AA647"/>
      <c r="AB647"/>
      <c r="AJ647"/>
    </row>
    <row r="648" spans="1:36" x14ac:dyDescent="0.25">
      <c r="A648" s="146"/>
      <c r="B648" s="146"/>
      <c r="AA648"/>
      <c r="AB648"/>
      <c r="AJ648"/>
    </row>
    <row r="649" spans="1:36" x14ac:dyDescent="0.25">
      <c r="A649" s="146"/>
      <c r="B649" s="146"/>
      <c r="AA649"/>
      <c r="AB649"/>
      <c r="AJ649"/>
    </row>
    <row r="650" spans="1:36" x14ac:dyDescent="0.25">
      <c r="A650" s="146"/>
      <c r="B650" s="146"/>
      <c r="AA650"/>
      <c r="AB650"/>
      <c r="AJ650"/>
    </row>
    <row r="651" spans="1:36" x14ac:dyDescent="0.25">
      <c r="A651" s="146"/>
      <c r="B651" s="146"/>
      <c r="AA651"/>
      <c r="AB651"/>
      <c r="AJ651"/>
    </row>
    <row r="652" spans="1:36" x14ac:dyDescent="0.25">
      <c r="A652" s="146"/>
      <c r="B652" s="146"/>
      <c r="AA652"/>
      <c r="AB652"/>
      <c r="AJ652"/>
    </row>
    <row r="653" spans="1:36" x14ac:dyDescent="0.25">
      <c r="A653" s="146"/>
      <c r="B653" s="146"/>
      <c r="AA653"/>
      <c r="AB653"/>
      <c r="AJ653"/>
    </row>
    <row r="654" spans="1:36" x14ac:dyDescent="0.25">
      <c r="A654" s="146"/>
      <c r="B654" s="146"/>
      <c r="AA654"/>
      <c r="AB654"/>
      <c r="AJ654"/>
    </row>
    <row r="655" spans="1:36" x14ac:dyDescent="0.25">
      <c r="A655" s="146"/>
      <c r="B655" s="146"/>
      <c r="AA655"/>
      <c r="AB655"/>
      <c r="AJ655"/>
    </row>
    <row r="656" spans="1:36" x14ac:dyDescent="0.25">
      <c r="A656" s="146"/>
      <c r="B656" s="146"/>
      <c r="AA656"/>
      <c r="AB656"/>
      <c r="AJ656"/>
    </row>
    <row r="657" spans="1:36" x14ac:dyDescent="0.25">
      <c r="A657" s="146"/>
      <c r="B657" s="146"/>
      <c r="AA657"/>
      <c r="AB657"/>
      <c r="AJ657"/>
    </row>
    <row r="658" spans="1:36" x14ac:dyDescent="0.25">
      <c r="A658" s="146"/>
      <c r="B658" s="146"/>
      <c r="AA658"/>
      <c r="AB658"/>
      <c r="AJ658"/>
    </row>
    <row r="659" spans="1:36" x14ac:dyDescent="0.25">
      <c r="A659" s="146"/>
      <c r="B659" s="146"/>
      <c r="AA659"/>
      <c r="AB659"/>
      <c r="AJ659"/>
    </row>
    <row r="660" spans="1:36" x14ac:dyDescent="0.25">
      <c r="A660" s="146"/>
      <c r="B660" s="146"/>
      <c r="AA660"/>
      <c r="AB660"/>
      <c r="AJ660"/>
    </row>
    <row r="661" spans="1:36" x14ac:dyDescent="0.25">
      <c r="A661" s="146"/>
      <c r="B661" s="146"/>
      <c r="AA661"/>
      <c r="AB661"/>
      <c r="AJ661"/>
    </row>
    <row r="662" spans="1:36" x14ac:dyDescent="0.25">
      <c r="A662" s="146"/>
      <c r="B662" s="146"/>
      <c r="AA662"/>
      <c r="AB662"/>
      <c r="AJ662"/>
    </row>
    <row r="663" spans="1:36" x14ac:dyDescent="0.25">
      <c r="A663" s="146"/>
      <c r="B663" s="146"/>
      <c r="AA663"/>
      <c r="AB663"/>
      <c r="AJ663"/>
    </row>
    <row r="664" spans="1:36" x14ac:dyDescent="0.25">
      <c r="A664" s="146"/>
      <c r="B664" s="146"/>
      <c r="AA664"/>
      <c r="AB664"/>
      <c r="AJ664"/>
    </row>
    <row r="665" spans="1:36" x14ac:dyDescent="0.25">
      <c r="A665" s="146"/>
      <c r="B665" s="146"/>
      <c r="AA665"/>
      <c r="AB665"/>
      <c r="AJ665"/>
    </row>
    <row r="666" spans="1:36" x14ac:dyDescent="0.25">
      <c r="A666" s="146"/>
      <c r="B666" s="146"/>
      <c r="AA666"/>
      <c r="AB666"/>
      <c r="AJ666"/>
    </row>
    <row r="667" spans="1:36" x14ac:dyDescent="0.25">
      <c r="A667" s="146"/>
      <c r="B667" s="146"/>
      <c r="AA667"/>
      <c r="AB667"/>
      <c r="AJ667"/>
    </row>
    <row r="668" spans="1:36" x14ac:dyDescent="0.25">
      <c r="A668" s="146"/>
      <c r="B668" s="146"/>
      <c r="AA668"/>
      <c r="AB668"/>
      <c r="AJ668"/>
    </row>
    <row r="669" spans="1:36" x14ac:dyDescent="0.25">
      <c r="A669" s="146"/>
      <c r="B669" s="146"/>
      <c r="AA669"/>
      <c r="AB669"/>
      <c r="AJ669"/>
    </row>
    <row r="670" spans="1:36" x14ac:dyDescent="0.25">
      <c r="A670" s="146"/>
      <c r="B670" s="146"/>
      <c r="AA670"/>
      <c r="AB670"/>
      <c r="AJ670"/>
    </row>
    <row r="671" spans="1:36" x14ac:dyDescent="0.25">
      <c r="A671" s="146"/>
      <c r="B671" s="146"/>
      <c r="AA671"/>
      <c r="AB671"/>
      <c r="AJ671"/>
    </row>
    <row r="672" spans="1:36" x14ac:dyDescent="0.25">
      <c r="A672" s="146"/>
      <c r="B672" s="146"/>
      <c r="AA672"/>
      <c r="AB672"/>
      <c r="AJ672"/>
    </row>
    <row r="673" spans="1:36" x14ac:dyDescent="0.25">
      <c r="A673" s="146"/>
      <c r="B673" s="146"/>
      <c r="AA673"/>
      <c r="AB673"/>
      <c r="AJ673"/>
    </row>
    <row r="674" spans="1:36" x14ac:dyDescent="0.25">
      <c r="A674" s="146"/>
      <c r="B674" s="146"/>
      <c r="AA674"/>
      <c r="AB674"/>
      <c r="AJ674"/>
    </row>
    <row r="675" spans="1:36" x14ac:dyDescent="0.25">
      <c r="A675" s="146"/>
      <c r="B675" s="146"/>
      <c r="AA675"/>
      <c r="AB675"/>
      <c r="AJ675"/>
    </row>
    <row r="676" spans="1:36" x14ac:dyDescent="0.25">
      <c r="B676" s="146"/>
      <c r="AA676"/>
      <c r="AB676"/>
      <c r="AJ676"/>
    </row>
    <row r="677" spans="1:36" x14ac:dyDescent="0.25">
      <c r="A677" s="146"/>
      <c r="B677" s="146"/>
      <c r="AA677"/>
      <c r="AB677"/>
      <c r="AJ677"/>
    </row>
    <row r="678" spans="1:36" x14ac:dyDescent="0.25">
      <c r="A678" s="146"/>
      <c r="B678" s="146"/>
      <c r="AA678"/>
      <c r="AB678"/>
      <c r="AJ678"/>
    </row>
    <row r="679" spans="1:36" x14ac:dyDescent="0.25">
      <c r="A679" s="146"/>
      <c r="B679" s="146"/>
      <c r="AA679"/>
      <c r="AB679"/>
      <c r="AJ679"/>
    </row>
    <row r="680" spans="1:36" x14ac:dyDescent="0.25">
      <c r="A680" s="146"/>
      <c r="B680" s="146"/>
      <c r="AA680"/>
      <c r="AB680"/>
      <c r="AJ680"/>
    </row>
    <row r="681" spans="1:36" x14ac:dyDescent="0.25">
      <c r="A681" s="146"/>
      <c r="B681" s="146"/>
      <c r="AA681"/>
      <c r="AB681"/>
      <c r="AJ681"/>
    </row>
    <row r="682" spans="1:36" x14ac:dyDescent="0.25">
      <c r="A682" s="146"/>
      <c r="B682" s="146"/>
      <c r="AA682"/>
      <c r="AB682"/>
      <c r="AJ682"/>
    </row>
    <row r="683" spans="1:36" x14ac:dyDescent="0.25">
      <c r="A683" s="146"/>
      <c r="B683" s="146"/>
      <c r="AA683"/>
      <c r="AB683"/>
      <c r="AJ683"/>
    </row>
    <row r="684" spans="1:36" x14ac:dyDescent="0.25">
      <c r="A684" s="146"/>
      <c r="B684" s="146"/>
      <c r="AA684"/>
      <c r="AB684"/>
      <c r="AJ684"/>
    </row>
    <row r="685" spans="1:36" x14ac:dyDescent="0.25">
      <c r="A685" s="146"/>
      <c r="B685" s="146"/>
      <c r="AA685"/>
      <c r="AB685"/>
      <c r="AJ685"/>
    </row>
    <row r="686" spans="1:36" x14ac:dyDescent="0.25">
      <c r="A686" s="146"/>
      <c r="B686" s="146"/>
      <c r="AA686"/>
      <c r="AB686"/>
      <c r="AJ686"/>
    </row>
    <row r="687" spans="1:36" x14ac:dyDescent="0.25">
      <c r="A687" s="146"/>
      <c r="B687" s="146"/>
      <c r="AA687"/>
      <c r="AB687"/>
      <c r="AJ687"/>
    </row>
    <row r="688" spans="1:36" x14ac:dyDescent="0.25">
      <c r="A688" s="146"/>
      <c r="B688" s="146"/>
      <c r="AA688"/>
      <c r="AB688"/>
      <c r="AJ688"/>
    </row>
    <row r="689" spans="1:36" x14ac:dyDescent="0.25">
      <c r="A689" s="146"/>
      <c r="B689" s="146"/>
      <c r="AA689"/>
      <c r="AB689"/>
      <c r="AJ689"/>
    </row>
    <row r="690" spans="1:36" x14ac:dyDescent="0.25">
      <c r="A690" s="146"/>
      <c r="B690" s="146"/>
      <c r="AA690"/>
      <c r="AB690"/>
      <c r="AJ690"/>
    </row>
    <row r="691" spans="1:36" x14ac:dyDescent="0.25">
      <c r="A691" s="146"/>
      <c r="B691" s="146"/>
      <c r="AA691"/>
      <c r="AB691"/>
      <c r="AJ691"/>
    </row>
    <row r="692" spans="1:36" x14ac:dyDescent="0.25">
      <c r="A692" s="146"/>
      <c r="B692" s="146"/>
      <c r="AA692"/>
      <c r="AB692"/>
      <c r="AJ692"/>
    </row>
    <row r="693" spans="1:36" x14ac:dyDescent="0.25">
      <c r="A693" s="146"/>
      <c r="B693" s="146"/>
      <c r="AA693"/>
      <c r="AB693"/>
      <c r="AJ693"/>
    </row>
    <row r="694" spans="1:36" x14ac:dyDescent="0.25">
      <c r="A694" s="146"/>
      <c r="B694" s="146"/>
      <c r="AA694"/>
      <c r="AB694"/>
      <c r="AJ694"/>
    </row>
    <row r="695" spans="1:36" x14ac:dyDescent="0.25">
      <c r="A695" s="146"/>
      <c r="B695" s="146"/>
      <c r="AA695"/>
      <c r="AB695"/>
      <c r="AJ695"/>
    </row>
    <row r="696" spans="1:36" x14ac:dyDescent="0.25">
      <c r="A696" s="146"/>
      <c r="B696" s="146"/>
      <c r="AA696"/>
      <c r="AB696"/>
      <c r="AJ696"/>
    </row>
    <row r="697" spans="1:36" x14ac:dyDescent="0.25">
      <c r="A697" s="146"/>
      <c r="B697" s="146"/>
      <c r="AA697"/>
      <c r="AB697"/>
      <c r="AJ697"/>
    </row>
    <row r="698" spans="1:36" x14ac:dyDescent="0.25">
      <c r="A698" s="146"/>
      <c r="B698" s="146"/>
      <c r="AA698"/>
      <c r="AB698"/>
      <c r="AJ698"/>
    </row>
    <row r="699" spans="1:36" x14ac:dyDescent="0.25">
      <c r="A699" s="146"/>
      <c r="B699" s="146"/>
      <c r="AA699"/>
      <c r="AB699"/>
      <c r="AJ699"/>
    </row>
    <row r="700" spans="1:36" x14ac:dyDescent="0.25">
      <c r="A700" s="146"/>
      <c r="B700" s="146"/>
      <c r="AA700"/>
      <c r="AB700"/>
      <c r="AJ700"/>
    </row>
    <row r="701" spans="1:36" x14ac:dyDescent="0.25">
      <c r="A701" s="146"/>
      <c r="B701" s="146"/>
      <c r="AA701"/>
      <c r="AB701"/>
      <c r="AJ701"/>
    </row>
    <row r="702" spans="1:36" x14ac:dyDescent="0.25">
      <c r="A702" s="146"/>
      <c r="B702" s="146"/>
      <c r="AA702"/>
      <c r="AB702"/>
      <c r="AJ702"/>
    </row>
    <row r="703" spans="1:36" x14ac:dyDescent="0.25">
      <c r="A703" s="146"/>
      <c r="B703" s="146"/>
      <c r="AA703"/>
      <c r="AB703"/>
      <c r="AJ703"/>
    </row>
    <row r="704" spans="1:36" x14ac:dyDescent="0.25">
      <c r="A704" s="146"/>
      <c r="B704" s="146"/>
      <c r="AA704"/>
      <c r="AB704"/>
      <c r="AJ704"/>
    </row>
    <row r="705" spans="1:36" x14ac:dyDescent="0.25">
      <c r="A705" s="146"/>
      <c r="B705" s="146"/>
      <c r="AA705"/>
      <c r="AB705"/>
      <c r="AJ705"/>
    </row>
    <row r="706" spans="1:36" x14ac:dyDescent="0.25">
      <c r="A706" s="146"/>
      <c r="B706" s="146"/>
      <c r="AA706"/>
      <c r="AB706"/>
      <c r="AJ706"/>
    </row>
    <row r="707" spans="1:36" x14ac:dyDescent="0.25">
      <c r="A707" s="146"/>
      <c r="B707" s="146"/>
      <c r="AA707"/>
      <c r="AB707"/>
      <c r="AJ707"/>
    </row>
    <row r="708" spans="1:36" x14ac:dyDescent="0.25">
      <c r="A708" s="146"/>
      <c r="B708" s="146"/>
      <c r="AA708"/>
      <c r="AB708"/>
      <c r="AJ708"/>
    </row>
    <row r="709" spans="1:36" x14ac:dyDescent="0.25">
      <c r="A709" s="146"/>
      <c r="B709" s="146"/>
      <c r="AA709"/>
      <c r="AB709"/>
      <c r="AJ709"/>
    </row>
    <row r="710" spans="1:36" x14ac:dyDescent="0.25">
      <c r="A710" s="146"/>
      <c r="B710" s="146"/>
      <c r="AA710"/>
      <c r="AB710"/>
      <c r="AJ710"/>
    </row>
    <row r="711" spans="1:36" x14ac:dyDescent="0.25">
      <c r="A711" s="146"/>
      <c r="B711" s="146"/>
      <c r="AA711"/>
      <c r="AB711"/>
      <c r="AJ711"/>
    </row>
    <row r="712" spans="1:36" x14ac:dyDescent="0.25">
      <c r="A712" s="146"/>
      <c r="B712" s="146"/>
      <c r="AA712"/>
      <c r="AB712"/>
      <c r="AJ712"/>
    </row>
    <row r="713" spans="1:36" x14ac:dyDescent="0.25">
      <c r="A713" s="146"/>
      <c r="B713" s="146"/>
      <c r="AA713"/>
      <c r="AB713"/>
      <c r="AJ713"/>
    </row>
    <row r="714" spans="1:36" x14ac:dyDescent="0.25">
      <c r="A714" s="146"/>
      <c r="B714" s="146"/>
      <c r="AA714"/>
      <c r="AB714"/>
      <c r="AJ714"/>
    </row>
    <row r="715" spans="1:36" x14ac:dyDescent="0.25">
      <c r="A715" s="146"/>
      <c r="B715" s="146"/>
      <c r="AA715"/>
      <c r="AB715"/>
      <c r="AJ715"/>
    </row>
    <row r="716" spans="1:36" x14ac:dyDescent="0.25">
      <c r="A716" s="146"/>
      <c r="B716" s="146"/>
      <c r="AA716"/>
      <c r="AB716"/>
      <c r="AJ716"/>
    </row>
    <row r="717" spans="1:36" x14ac:dyDescent="0.25">
      <c r="A717" s="146"/>
      <c r="B717" s="146"/>
      <c r="AA717"/>
      <c r="AB717"/>
      <c r="AJ717"/>
    </row>
    <row r="718" spans="1:36" x14ac:dyDescent="0.25">
      <c r="A718" s="146"/>
      <c r="B718" s="146"/>
      <c r="AA718"/>
      <c r="AB718"/>
      <c r="AJ718"/>
    </row>
    <row r="719" spans="1:36" x14ac:dyDescent="0.25">
      <c r="A719" s="146"/>
      <c r="B719" s="146"/>
      <c r="AA719"/>
      <c r="AB719"/>
      <c r="AJ719"/>
    </row>
    <row r="720" spans="1:36" x14ac:dyDescent="0.25">
      <c r="A720" s="146"/>
      <c r="B720" s="146"/>
      <c r="AA720"/>
      <c r="AB720"/>
      <c r="AJ720"/>
    </row>
    <row r="721" spans="1:36" x14ac:dyDescent="0.25">
      <c r="A721" s="146"/>
      <c r="B721" s="146"/>
      <c r="AA721"/>
      <c r="AB721"/>
      <c r="AJ721"/>
    </row>
    <row r="722" spans="1:36" x14ac:dyDescent="0.25">
      <c r="A722" s="146"/>
      <c r="B722" s="146"/>
      <c r="AA722"/>
      <c r="AB722"/>
      <c r="AJ722"/>
    </row>
    <row r="723" spans="1:36" x14ac:dyDescent="0.25">
      <c r="A723" s="146"/>
      <c r="B723" s="146"/>
      <c r="AA723"/>
      <c r="AB723"/>
      <c r="AJ723"/>
    </row>
    <row r="724" spans="1:36" x14ac:dyDescent="0.25">
      <c r="A724" s="146"/>
      <c r="B724" s="146"/>
      <c r="AA724"/>
      <c r="AB724"/>
      <c r="AJ724"/>
    </row>
    <row r="725" spans="1:36" x14ac:dyDescent="0.25">
      <c r="B725" s="146"/>
      <c r="AA725"/>
      <c r="AB725"/>
      <c r="AJ725"/>
    </row>
    <row r="726" spans="1:36" x14ac:dyDescent="0.25">
      <c r="A726" s="146"/>
      <c r="B726" s="146"/>
      <c r="AA726"/>
      <c r="AB726"/>
      <c r="AJ726"/>
    </row>
    <row r="727" spans="1:36" x14ac:dyDescent="0.25">
      <c r="A727" s="146"/>
      <c r="B727" s="146"/>
      <c r="AA727"/>
      <c r="AB727"/>
      <c r="AJ727"/>
    </row>
    <row r="728" spans="1:36" x14ac:dyDescent="0.25">
      <c r="A728" s="146"/>
      <c r="B728" s="146"/>
      <c r="AA728"/>
      <c r="AB728"/>
      <c r="AJ728"/>
    </row>
    <row r="729" spans="1:36" x14ac:dyDescent="0.25">
      <c r="A729" s="146"/>
      <c r="B729" s="146"/>
      <c r="AA729"/>
      <c r="AB729"/>
      <c r="AJ729"/>
    </row>
    <row r="730" spans="1:36" x14ac:dyDescent="0.25">
      <c r="A730" s="146"/>
      <c r="B730" s="146"/>
      <c r="AA730"/>
      <c r="AB730"/>
      <c r="AJ730"/>
    </row>
    <row r="731" spans="1:36" x14ac:dyDescent="0.25">
      <c r="A731" s="146"/>
      <c r="B731" s="146"/>
      <c r="AA731"/>
      <c r="AB731"/>
      <c r="AJ731"/>
    </row>
    <row r="732" spans="1:36" x14ac:dyDescent="0.25">
      <c r="A732" s="146"/>
      <c r="B732" s="146"/>
      <c r="AA732"/>
      <c r="AB732"/>
      <c r="AJ732"/>
    </row>
    <row r="733" spans="1:36" x14ac:dyDescent="0.25">
      <c r="A733" s="146"/>
      <c r="B733" s="146"/>
      <c r="AA733"/>
      <c r="AB733"/>
      <c r="AJ733"/>
    </row>
    <row r="734" spans="1:36" x14ac:dyDescent="0.25">
      <c r="A734" s="146"/>
      <c r="B734" s="146"/>
      <c r="AA734"/>
      <c r="AB734"/>
      <c r="AJ734"/>
    </row>
    <row r="735" spans="1:36" x14ac:dyDescent="0.25">
      <c r="A735" s="146"/>
      <c r="B735" s="146"/>
      <c r="AA735"/>
      <c r="AB735"/>
      <c r="AJ735"/>
    </row>
    <row r="736" spans="1:36" x14ac:dyDescent="0.25">
      <c r="A736" s="146"/>
      <c r="B736" s="146"/>
      <c r="AA736"/>
      <c r="AB736"/>
      <c r="AJ736"/>
    </row>
    <row r="737" spans="1:36" x14ac:dyDescent="0.25">
      <c r="A737" s="146"/>
      <c r="B737" s="146"/>
      <c r="AA737"/>
      <c r="AB737"/>
      <c r="AJ737"/>
    </row>
    <row r="738" spans="1:36" x14ac:dyDescent="0.25">
      <c r="A738" s="146"/>
      <c r="B738" s="146"/>
      <c r="AA738"/>
      <c r="AB738"/>
      <c r="AJ738"/>
    </row>
    <row r="739" spans="1:36" x14ac:dyDescent="0.25">
      <c r="A739" s="146"/>
      <c r="B739" s="146"/>
      <c r="AA739"/>
      <c r="AB739"/>
      <c r="AJ739"/>
    </row>
    <row r="740" spans="1:36" x14ac:dyDescent="0.25">
      <c r="A740" s="146"/>
      <c r="B740" s="146"/>
      <c r="AA740"/>
      <c r="AB740"/>
      <c r="AJ740"/>
    </row>
    <row r="741" spans="1:36" x14ac:dyDescent="0.25">
      <c r="A741" s="146"/>
      <c r="B741" s="146"/>
      <c r="AA741"/>
      <c r="AB741"/>
      <c r="AJ741"/>
    </row>
    <row r="742" spans="1:36" x14ac:dyDescent="0.25">
      <c r="A742" s="146"/>
      <c r="B742" s="146"/>
      <c r="AA742"/>
      <c r="AB742"/>
      <c r="AJ742"/>
    </row>
    <row r="743" spans="1:36" x14ac:dyDescent="0.25">
      <c r="A743" s="146"/>
      <c r="B743" s="146"/>
      <c r="AA743"/>
      <c r="AB743"/>
      <c r="AJ743"/>
    </row>
    <row r="744" spans="1:36" x14ac:dyDescent="0.25">
      <c r="A744" s="146"/>
      <c r="B744" s="146"/>
      <c r="AA744"/>
      <c r="AB744"/>
      <c r="AJ744"/>
    </row>
    <row r="745" spans="1:36" x14ac:dyDescent="0.25">
      <c r="A745" s="146"/>
      <c r="B745" s="146"/>
      <c r="AA745"/>
      <c r="AB745"/>
      <c r="AJ745"/>
    </row>
    <row r="746" spans="1:36" x14ac:dyDescent="0.25">
      <c r="A746" s="146"/>
      <c r="B746" s="146"/>
      <c r="AA746"/>
      <c r="AB746"/>
      <c r="AJ746"/>
    </row>
    <row r="747" spans="1:36" x14ac:dyDescent="0.25">
      <c r="A747" s="146"/>
      <c r="B747" s="146"/>
      <c r="AA747"/>
      <c r="AB747"/>
      <c r="AJ747"/>
    </row>
    <row r="748" spans="1:36" x14ac:dyDescent="0.25">
      <c r="A748" s="146"/>
      <c r="B748" s="146"/>
      <c r="AA748"/>
      <c r="AB748"/>
      <c r="AJ748"/>
    </row>
    <row r="749" spans="1:36" x14ac:dyDescent="0.25">
      <c r="A749" s="146"/>
      <c r="B749" s="146"/>
      <c r="AA749"/>
      <c r="AB749"/>
      <c r="AJ749"/>
    </row>
    <row r="750" spans="1:36" x14ac:dyDescent="0.25">
      <c r="A750" s="146"/>
      <c r="B750" s="146"/>
      <c r="AA750"/>
      <c r="AB750"/>
      <c r="AJ750"/>
    </row>
    <row r="751" spans="1:36" x14ac:dyDescent="0.25">
      <c r="A751" s="146"/>
      <c r="B751" s="146"/>
      <c r="AA751"/>
      <c r="AB751"/>
      <c r="AJ751"/>
    </row>
    <row r="752" spans="1:36" x14ac:dyDescent="0.25">
      <c r="A752" s="146"/>
      <c r="B752" s="146"/>
      <c r="AA752"/>
      <c r="AB752"/>
      <c r="AJ752"/>
    </row>
    <row r="753" spans="1:36" x14ac:dyDescent="0.25">
      <c r="A753" s="146"/>
      <c r="B753" s="146"/>
      <c r="AA753"/>
      <c r="AB753"/>
      <c r="AJ753"/>
    </row>
    <row r="754" spans="1:36" x14ac:dyDescent="0.25">
      <c r="A754" s="146"/>
      <c r="B754" s="146"/>
      <c r="AA754"/>
      <c r="AB754"/>
      <c r="AJ754"/>
    </row>
    <row r="755" spans="1:36" x14ac:dyDescent="0.25">
      <c r="A755" s="146"/>
      <c r="B755" s="146"/>
      <c r="AA755"/>
      <c r="AB755"/>
      <c r="AJ755"/>
    </row>
    <row r="756" spans="1:36" x14ac:dyDescent="0.25">
      <c r="A756" s="146"/>
      <c r="B756" s="146"/>
      <c r="AA756"/>
      <c r="AB756"/>
      <c r="AJ756"/>
    </row>
    <row r="757" spans="1:36" x14ac:dyDescent="0.25">
      <c r="A757" s="146"/>
      <c r="B757" s="146"/>
      <c r="AA757"/>
      <c r="AB757"/>
      <c r="AJ757"/>
    </row>
    <row r="758" spans="1:36" x14ac:dyDescent="0.25">
      <c r="A758" s="146"/>
      <c r="B758" s="146"/>
      <c r="AA758"/>
      <c r="AB758"/>
      <c r="AJ758"/>
    </row>
    <row r="759" spans="1:36" x14ac:dyDescent="0.25">
      <c r="A759" s="146"/>
      <c r="B759" s="146"/>
      <c r="AA759"/>
      <c r="AB759"/>
      <c r="AJ759"/>
    </row>
    <row r="760" spans="1:36" x14ac:dyDescent="0.25">
      <c r="A760" s="146"/>
      <c r="B760" s="146"/>
      <c r="AA760"/>
      <c r="AB760"/>
      <c r="AJ760"/>
    </row>
    <row r="761" spans="1:36" x14ac:dyDescent="0.25">
      <c r="A761" s="146"/>
      <c r="B761" s="146"/>
      <c r="AA761"/>
      <c r="AB761"/>
      <c r="AJ761"/>
    </row>
    <row r="762" spans="1:36" x14ac:dyDescent="0.25">
      <c r="A762" s="146"/>
      <c r="B762" s="146"/>
      <c r="AA762"/>
      <c r="AB762"/>
      <c r="AJ762"/>
    </row>
    <row r="763" spans="1:36" x14ac:dyDescent="0.25">
      <c r="A763" s="146"/>
      <c r="B763" s="146"/>
      <c r="AA763"/>
      <c r="AB763"/>
      <c r="AJ763"/>
    </row>
    <row r="764" spans="1:36" x14ac:dyDescent="0.25">
      <c r="A764" s="146"/>
      <c r="B764" s="146"/>
      <c r="AA764"/>
      <c r="AB764"/>
      <c r="AJ764"/>
    </row>
    <row r="765" spans="1:36" x14ac:dyDescent="0.25">
      <c r="A765" s="146"/>
      <c r="B765" s="146"/>
      <c r="AA765"/>
      <c r="AB765"/>
      <c r="AJ765"/>
    </row>
    <row r="766" spans="1:36" x14ac:dyDescent="0.25">
      <c r="A766" s="146"/>
      <c r="B766" s="146"/>
      <c r="AA766"/>
      <c r="AB766"/>
      <c r="AJ766"/>
    </row>
    <row r="767" spans="1:36" x14ac:dyDescent="0.25">
      <c r="A767" s="146"/>
      <c r="B767" s="146"/>
      <c r="AA767"/>
      <c r="AB767"/>
      <c r="AJ767"/>
    </row>
    <row r="768" spans="1:36" x14ac:dyDescent="0.25">
      <c r="A768" s="146"/>
      <c r="B768" s="146"/>
      <c r="AA768"/>
      <c r="AB768"/>
      <c r="AJ768"/>
    </row>
    <row r="769" spans="1:36" x14ac:dyDescent="0.25">
      <c r="A769" s="146"/>
      <c r="B769" s="146"/>
      <c r="AA769"/>
      <c r="AB769"/>
      <c r="AJ769"/>
    </row>
    <row r="770" spans="1:36" x14ac:dyDescent="0.25">
      <c r="A770" s="146"/>
      <c r="B770" s="146"/>
      <c r="AA770"/>
      <c r="AB770"/>
      <c r="AJ770"/>
    </row>
    <row r="771" spans="1:36" x14ac:dyDescent="0.25">
      <c r="A771" s="146"/>
      <c r="B771" s="146"/>
      <c r="AA771"/>
      <c r="AB771"/>
      <c r="AJ771"/>
    </row>
    <row r="772" spans="1:36" x14ac:dyDescent="0.25">
      <c r="A772" s="146"/>
      <c r="B772" s="146"/>
      <c r="AA772"/>
      <c r="AB772"/>
      <c r="AJ772"/>
    </row>
    <row r="773" spans="1:36" x14ac:dyDescent="0.25">
      <c r="A773" s="146"/>
      <c r="B773" s="146"/>
      <c r="AA773"/>
      <c r="AB773"/>
      <c r="AJ773"/>
    </row>
    <row r="774" spans="1:36" x14ac:dyDescent="0.25">
      <c r="B774" s="146"/>
      <c r="AA774"/>
      <c r="AB774"/>
      <c r="AJ774"/>
    </row>
    <row r="775" spans="1:36" x14ac:dyDescent="0.25">
      <c r="A775" s="146"/>
      <c r="B775" s="146"/>
      <c r="AA775"/>
      <c r="AB775"/>
      <c r="AJ775"/>
    </row>
    <row r="776" spans="1:36" x14ac:dyDescent="0.25">
      <c r="A776" s="146"/>
      <c r="B776" s="146"/>
      <c r="AA776"/>
      <c r="AB776"/>
      <c r="AJ776"/>
    </row>
    <row r="777" spans="1:36" x14ac:dyDescent="0.25">
      <c r="A777" s="146"/>
      <c r="B777" s="146"/>
      <c r="AA777"/>
      <c r="AB777"/>
      <c r="AJ777"/>
    </row>
    <row r="778" spans="1:36" x14ac:dyDescent="0.25">
      <c r="A778" s="146"/>
      <c r="B778" s="146"/>
      <c r="AA778"/>
      <c r="AB778"/>
      <c r="AJ778"/>
    </row>
    <row r="779" spans="1:36" x14ac:dyDescent="0.25">
      <c r="A779" s="146"/>
      <c r="B779" s="146"/>
      <c r="AA779"/>
      <c r="AB779"/>
      <c r="AJ779"/>
    </row>
    <row r="780" spans="1:36" x14ac:dyDescent="0.25">
      <c r="A780" s="146"/>
      <c r="B780" s="146"/>
      <c r="AA780"/>
      <c r="AB780"/>
      <c r="AJ780"/>
    </row>
    <row r="781" spans="1:36" x14ac:dyDescent="0.25">
      <c r="A781" s="146"/>
      <c r="B781" s="146"/>
      <c r="AA781"/>
      <c r="AB781"/>
      <c r="AJ781"/>
    </row>
    <row r="782" spans="1:36" x14ac:dyDescent="0.25">
      <c r="A782" s="146"/>
      <c r="B782" s="146"/>
      <c r="AA782"/>
      <c r="AB782"/>
      <c r="AJ782"/>
    </row>
    <row r="783" spans="1:36" x14ac:dyDescent="0.25">
      <c r="A783" s="146"/>
      <c r="B783" s="146"/>
      <c r="AA783"/>
      <c r="AB783"/>
      <c r="AJ783"/>
    </row>
    <row r="784" spans="1:36" x14ac:dyDescent="0.25">
      <c r="A784" s="146"/>
      <c r="B784" s="146"/>
      <c r="AA784"/>
      <c r="AB784"/>
      <c r="AJ784"/>
    </row>
    <row r="785" spans="1:36" x14ac:dyDescent="0.25">
      <c r="A785" s="146"/>
      <c r="B785" s="146"/>
      <c r="AA785"/>
      <c r="AB785"/>
      <c r="AJ785"/>
    </row>
    <row r="786" spans="1:36" x14ac:dyDescent="0.25">
      <c r="A786" s="146"/>
      <c r="B786" s="146"/>
      <c r="AA786"/>
      <c r="AB786"/>
      <c r="AJ786"/>
    </row>
    <row r="787" spans="1:36" x14ac:dyDescent="0.25">
      <c r="A787" s="146"/>
      <c r="B787" s="146"/>
      <c r="AA787"/>
      <c r="AB787"/>
      <c r="AJ787"/>
    </row>
    <row r="788" spans="1:36" x14ac:dyDescent="0.25">
      <c r="A788" s="146"/>
      <c r="B788" s="146"/>
      <c r="AA788"/>
      <c r="AB788"/>
      <c r="AJ788"/>
    </row>
    <row r="789" spans="1:36" x14ac:dyDescent="0.25">
      <c r="A789" s="146"/>
      <c r="B789" s="146"/>
      <c r="AA789"/>
      <c r="AB789"/>
      <c r="AJ789"/>
    </row>
    <row r="790" spans="1:36" x14ac:dyDescent="0.25">
      <c r="A790" s="146"/>
      <c r="B790" s="146"/>
      <c r="AA790"/>
      <c r="AB790"/>
      <c r="AJ790"/>
    </row>
    <row r="791" spans="1:36" x14ac:dyDescent="0.25">
      <c r="A791" s="146"/>
      <c r="B791" s="146"/>
      <c r="AA791"/>
      <c r="AB791"/>
      <c r="AJ791"/>
    </row>
    <row r="792" spans="1:36" x14ac:dyDescent="0.25">
      <c r="A792" s="146"/>
      <c r="B792" s="146"/>
      <c r="AA792"/>
      <c r="AB792"/>
      <c r="AJ792"/>
    </row>
    <row r="793" spans="1:36" x14ac:dyDescent="0.25">
      <c r="A793" s="146"/>
      <c r="B793" s="146"/>
      <c r="AA793"/>
      <c r="AB793"/>
      <c r="AJ793"/>
    </row>
    <row r="794" spans="1:36" x14ac:dyDescent="0.25">
      <c r="A794" s="146"/>
      <c r="B794" s="146"/>
      <c r="AA794"/>
      <c r="AB794"/>
      <c r="AJ794"/>
    </row>
    <row r="795" spans="1:36" x14ac:dyDescent="0.25">
      <c r="A795" s="146"/>
      <c r="B795" s="146"/>
      <c r="AA795"/>
      <c r="AB795"/>
      <c r="AJ795"/>
    </row>
    <row r="796" spans="1:36" x14ac:dyDescent="0.25">
      <c r="A796" s="146"/>
      <c r="B796" s="146"/>
      <c r="AA796"/>
      <c r="AB796"/>
      <c r="AJ796"/>
    </row>
    <row r="797" spans="1:36" x14ac:dyDescent="0.25">
      <c r="A797" s="146"/>
      <c r="B797" s="146"/>
      <c r="AA797"/>
      <c r="AB797"/>
      <c r="AJ797"/>
    </row>
    <row r="798" spans="1:36" x14ac:dyDescent="0.25">
      <c r="A798" s="146"/>
      <c r="B798" s="146"/>
      <c r="AA798"/>
      <c r="AB798"/>
      <c r="AJ798"/>
    </row>
    <row r="799" spans="1:36" x14ac:dyDescent="0.25">
      <c r="A799" s="146"/>
      <c r="B799" s="146"/>
      <c r="AA799"/>
      <c r="AB799"/>
      <c r="AJ799"/>
    </row>
    <row r="800" spans="1:36" x14ac:dyDescent="0.25">
      <c r="A800" s="146"/>
      <c r="B800" s="146"/>
      <c r="AA800"/>
      <c r="AB800"/>
      <c r="AJ800"/>
    </row>
    <row r="801" spans="1:36" x14ac:dyDescent="0.25">
      <c r="A801" s="146"/>
      <c r="B801" s="146"/>
      <c r="AA801"/>
      <c r="AB801"/>
      <c r="AJ801"/>
    </row>
    <row r="802" spans="1:36" x14ac:dyDescent="0.25">
      <c r="A802" s="146"/>
      <c r="B802" s="146"/>
      <c r="AA802"/>
      <c r="AB802"/>
      <c r="AJ802"/>
    </row>
    <row r="803" spans="1:36" x14ac:dyDescent="0.25">
      <c r="A803" s="146"/>
      <c r="B803" s="146"/>
      <c r="AA803"/>
      <c r="AB803"/>
      <c r="AJ803"/>
    </row>
    <row r="804" spans="1:36" x14ac:dyDescent="0.25">
      <c r="A804" s="146"/>
      <c r="B804" s="146"/>
      <c r="AA804"/>
      <c r="AB804"/>
      <c r="AJ804"/>
    </row>
    <row r="805" spans="1:36" x14ac:dyDescent="0.25">
      <c r="A805" s="146"/>
      <c r="B805" s="146"/>
      <c r="AA805"/>
      <c r="AB805"/>
      <c r="AJ805"/>
    </row>
    <row r="806" spans="1:36" x14ac:dyDescent="0.25">
      <c r="A806" s="146"/>
      <c r="B806" s="146"/>
      <c r="AA806"/>
      <c r="AB806"/>
      <c r="AJ806"/>
    </row>
    <row r="807" spans="1:36" x14ac:dyDescent="0.25">
      <c r="A807" s="146"/>
      <c r="B807" s="146"/>
      <c r="AA807"/>
      <c r="AB807"/>
      <c r="AJ807"/>
    </row>
    <row r="808" spans="1:36" x14ac:dyDescent="0.25">
      <c r="A808" s="146"/>
      <c r="B808" s="146"/>
      <c r="AA808"/>
      <c r="AB808"/>
      <c r="AJ808"/>
    </row>
    <row r="809" spans="1:36" x14ac:dyDescent="0.25">
      <c r="A809" s="146"/>
      <c r="B809" s="146"/>
      <c r="AA809"/>
      <c r="AB809"/>
      <c r="AJ809"/>
    </row>
    <row r="810" spans="1:36" x14ac:dyDescent="0.25">
      <c r="A810" s="146"/>
      <c r="B810" s="146"/>
      <c r="AA810"/>
      <c r="AB810"/>
      <c r="AJ810"/>
    </row>
    <row r="811" spans="1:36" x14ac:dyDescent="0.25">
      <c r="A811" s="146"/>
      <c r="B811" s="146"/>
      <c r="AA811"/>
      <c r="AB811"/>
      <c r="AJ811"/>
    </row>
    <row r="812" spans="1:36" x14ac:dyDescent="0.25">
      <c r="A812" s="146"/>
      <c r="B812" s="146"/>
      <c r="AA812"/>
      <c r="AB812"/>
      <c r="AJ812"/>
    </row>
    <row r="813" spans="1:36" x14ac:dyDescent="0.25">
      <c r="A813" s="146"/>
      <c r="B813" s="146"/>
      <c r="AA813"/>
      <c r="AB813"/>
      <c r="AJ813"/>
    </row>
    <row r="814" spans="1:36" x14ac:dyDescent="0.25">
      <c r="A814" s="146"/>
      <c r="B814" s="146"/>
      <c r="AA814"/>
      <c r="AB814"/>
      <c r="AJ814"/>
    </row>
    <row r="815" spans="1:36" x14ac:dyDescent="0.25">
      <c r="A815" s="146"/>
      <c r="B815" s="146"/>
      <c r="AA815"/>
      <c r="AB815"/>
      <c r="AJ815"/>
    </row>
    <row r="816" spans="1:36" x14ac:dyDescent="0.25">
      <c r="A816" s="146"/>
      <c r="B816" s="146"/>
      <c r="AA816"/>
      <c r="AB816"/>
      <c r="AJ816"/>
    </row>
    <row r="817" spans="1:36" x14ac:dyDescent="0.25">
      <c r="A817" s="146"/>
      <c r="B817" s="146"/>
      <c r="AA817"/>
      <c r="AB817"/>
      <c r="AJ817"/>
    </row>
    <row r="818" spans="1:36" x14ac:dyDescent="0.25">
      <c r="A818" s="146"/>
      <c r="B818" s="146"/>
      <c r="AA818"/>
      <c r="AB818"/>
      <c r="AJ818"/>
    </row>
    <row r="819" spans="1:36" x14ac:dyDescent="0.25">
      <c r="A819" s="146"/>
      <c r="B819" s="146"/>
      <c r="AA819"/>
      <c r="AB819"/>
      <c r="AJ819"/>
    </row>
    <row r="820" spans="1:36" x14ac:dyDescent="0.25">
      <c r="A820" s="146"/>
      <c r="B820" s="146"/>
      <c r="AA820"/>
      <c r="AB820"/>
      <c r="AJ820"/>
    </row>
    <row r="821" spans="1:36" x14ac:dyDescent="0.25">
      <c r="A821" s="146"/>
      <c r="B821" s="146"/>
      <c r="AA821"/>
      <c r="AB821"/>
      <c r="AJ821"/>
    </row>
    <row r="822" spans="1:36" x14ac:dyDescent="0.25">
      <c r="A822" s="146"/>
      <c r="B822" s="146"/>
      <c r="AA822"/>
      <c r="AB822"/>
      <c r="AJ822"/>
    </row>
    <row r="823" spans="1:36" x14ac:dyDescent="0.25">
      <c r="A823" s="146"/>
      <c r="B823" s="146"/>
      <c r="AA823"/>
      <c r="AB823"/>
      <c r="AJ823"/>
    </row>
    <row r="824" spans="1:36" x14ac:dyDescent="0.25">
      <c r="B824" s="146"/>
      <c r="AA824"/>
      <c r="AB824"/>
      <c r="AJ824"/>
    </row>
    <row r="825" spans="1:36" x14ac:dyDescent="0.25">
      <c r="A825" s="146"/>
      <c r="B825" s="146"/>
      <c r="AA825"/>
      <c r="AB825"/>
      <c r="AJ825"/>
    </row>
    <row r="826" spans="1:36" x14ac:dyDescent="0.25">
      <c r="A826" s="146"/>
      <c r="B826" s="146"/>
      <c r="AA826"/>
      <c r="AB826"/>
      <c r="AJ826"/>
    </row>
    <row r="827" spans="1:36" x14ac:dyDescent="0.25">
      <c r="A827" s="146"/>
      <c r="B827" s="146"/>
      <c r="AA827"/>
      <c r="AB827"/>
      <c r="AJ827"/>
    </row>
    <row r="828" spans="1:36" x14ac:dyDescent="0.25">
      <c r="A828" s="146"/>
      <c r="B828" s="146"/>
      <c r="AA828"/>
      <c r="AB828"/>
      <c r="AJ828"/>
    </row>
    <row r="829" spans="1:36" x14ac:dyDescent="0.25">
      <c r="A829" s="146"/>
      <c r="B829" s="146"/>
      <c r="AA829"/>
      <c r="AB829"/>
      <c r="AJ829"/>
    </row>
    <row r="830" spans="1:36" x14ac:dyDescent="0.25">
      <c r="A830" s="146"/>
      <c r="B830" s="146"/>
      <c r="AA830"/>
      <c r="AB830"/>
      <c r="AJ830"/>
    </row>
    <row r="831" spans="1:36" x14ac:dyDescent="0.25">
      <c r="A831" s="146"/>
      <c r="B831" s="146"/>
      <c r="AA831"/>
      <c r="AB831"/>
      <c r="AJ831"/>
    </row>
    <row r="832" spans="1:36" x14ac:dyDescent="0.25">
      <c r="A832" s="146"/>
      <c r="B832" s="146"/>
      <c r="AA832"/>
      <c r="AB832"/>
      <c r="AJ832"/>
    </row>
    <row r="833" spans="1:36" x14ac:dyDescent="0.25">
      <c r="A833" s="146"/>
      <c r="B833" s="146"/>
      <c r="AA833"/>
      <c r="AB833"/>
      <c r="AJ833"/>
    </row>
    <row r="834" spans="1:36" x14ac:dyDescent="0.25">
      <c r="A834" s="146"/>
      <c r="B834" s="146"/>
      <c r="AA834"/>
      <c r="AB834"/>
      <c r="AJ834"/>
    </row>
    <row r="835" spans="1:36" x14ac:dyDescent="0.25">
      <c r="A835" s="146"/>
      <c r="B835" s="146"/>
      <c r="AA835"/>
      <c r="AB835"/>
      <c r="AJ835"/>
    </row>
    <row r="836" spans="1:36" x14ac:dyDescent="0.25">
      <c r="A836" s="146"/>
      <c r="B836" s="146"/>
      <c r="AA836"/>
      <c r="AB836"/>
      <c r="AJ836"/>
    </row>
    <row r="837" spans="1:36" x14ac:dyDescent="0.25">
      <c r="A837" s="146"/>
      <c r="B837" s="146"/>
      <c r="AA837"/>
      <c r="AB837"/>
      <c r="AJ837"/>
    </row>
    <row r="838" spans="1:36" x14ac:dyDescent="0.25">
      <c r="A838" s="146"/>
      <c r="B838" s="146"/>
      <c r="AA838"/>
      <c r="AB838"/>
      <c r="AJ838"/>
    </row>
    <row r="839" spans="1:36" x14ac:dyDescent="0.25">
      <c r="A839" s="146"/>
      <c r="B839" s="146"/>
      <c r="AA839"/>
      <c r="AB839"/>
      <c r="AJ839"/>
    </row>
    <row r="840" spans="1:36" x14ac:dyDescent="0.25">
      <c r="A840" s="146"/>
      <c r="B840" s="146"/>
      <c r="AA840"/>
      <c r="AB840"/>
      <c r="AJ840"/>
    </row>
    <row r="841" spans="1:36" x14ac:dyDescent="0.25">
      <c r="A841" s="146"/>
      <c r="B841" s="146"/>
      <c r="AA841"/>
      <c r="AB841"/>
      <c r="AJ841"/>
    </row>
    <row r="842" spans="1:36" x14ac:dyDescent="0.25">
      <c r="A842" s="146"/>
      <c r="B842" s="146"/>
      <c r="AA842"/>
      <c r="AB842"/>
      <c r="AJ842"/>
    </row>
    <row r="843" spans="1:36" x14ac:dyDescent="0.25">
      <c r="A843" s="146"/>
      <c r="B843" s="146"/>
      <c r="AA843"/>
      <c r="AB843"/>
      <c r="AJ843"/>
    </row>
    <row r="844" spans="1:36" x14ac:dyDescent="0.25">
      <c r="A844" s="146"/>
      <c r="B844" s="146"/>
      <c r="AA844"/>
      <c r="AB844"/>
      <c r="AJ844"/>
    </row>
    <row r="845" spans="1:36" x14ac:dyDescent="0.25">
      <c r="A845" s="146"/>
      <c r="B845" s="146"/>
      <c r="AA845"/>
      <c r="AB845"/>
      <c r="AJ845"/>
    </row>
    <row r="846" spans="1:36" x14ac:dyDescent="0.25">
      <c r="A846" s="146"/>
      <c r="B846" s="146"/>
      <c r="AA846"/>
      <c r="AB846"/>
      <c r="AJ846"/>
    </row>
    <row r="847" spans="1:36" x14ac:dyDescent="0.25">
      <c r="A847" s="146"/>
      <c r="B847" s="146"/>
      <c r="AA847"/>
      <c r="AB847"/>
      <c r="AJ847"/>
    </row>
    <row r="848" spans="1:36" x14ac:dyDescent="0.25">
      <c r="A848" s="146"/>
      <c r="B848" s="146"/>
      <c r="AA848"/>
      <c r="AB848"/>
      <c r="AJ848"/>
    </row>
    <row r="849" spans="1:36" x14ac:dyDescent="0.25">
      <c r="A849" s="146"/>
      <c r="B849" s="146"/>
      <c r="AA849"/>
      <c r="AB849"/>
      <c r="AJ849"/>
    </row>
    <row r="850" spans="1:36" x14ac:dyDescent="0.25">
      <c r="A850" s="146"/>
      <c r="B850" s="146"/>
      <c r="AA850"/>
      <c r="AB850"/>
      <c r="AJ850"/>
    </row>
    <row r="851" spans="1:36" x14ac:dyDescent="0.25">
      <c r="A851" s="146"/>
      <c r="B851" s="146"/>
      <c r="AA851"/>
      <c r="AB851"/>
      <c r="AJ851"/>
    </row>
    <row r="852" spans="1:36" x14ac:dyDescent="0.25">
      <c r="A852" s="146"/>
      <c r="B852" s="146"/>
      <c r="AA852"/>
      <c r="AB852"/>
      <c r="AJ852"/>
    </row>
    <row r="853" spans="1:36" x14ac:dyDescent="0.25">
      <c r="A853" s="146"/>
      <c r="B853" s="146"/>
      <c r="AA853"/>
      <c r="AB853"/>
      <c r="AJ853"/>
    </row>
    <row r="854" spans="1:36" x14ac:dyDescent="0.25">
      <c r="A854" s="146"/>
      <c r="B854" s="146"/>
      <c r="AA854"/>
      <c r="AB854"/>
      <c r="AJ854"/>
    </row>
    <row r="855" spans="1:36" x14ac:dyDescent="0.25">
      <c r="A855" s="146"/>
      <c r="B855" s="146"/>
      <c r="AA855"/>
      <c r="AB855"/>
      <c r="AJ855"/>
    </row>
    <row r="856" spans="1:36" x14ac:dyDescent="0.25">
      <c r="A856" s="146"/>
      <c r="B856" s="146"/>
      <c r="AA856"/>
      <c r="AB856"/>
      <c r="AJ856"/>
    </row>
    <row r="857" spans="1:36" x14ac:dyDescent="0.25">
      <c r="A857" s="146"/>
      <c r="B857" s="146"/>
      <c r="AA857"/>
      <c r="AB857"/>
      <c r="AJ857"/>
    </row>
    <row r="858" spans="1:36" x14ac:dyDescent="0.25">
      <c r="A858" s="146"/>
      <c r="B858" s="146"/>
      <c r="AA858"/>
      <c r="AB858"/>
      <c r="AJ858"/>
    </row>
    <row r="859" spans="1:36" x14ac:dyDescent="0.25">
      <c r="A859" s="146"/>
      <c r="B859" s="146"/>
      <c r="AA859"/>
      <c r="AB859"/>
      <c r="AJ859"/>
    </row>
    <row r="860" spans="1:36" x14ac:dyDescent="0.25">
      <c r="A860" s="146"/>
      <c r="B860" s="146"/>
      <c r="AA860"/>
      <c r="AB860"/>
      <c r="AJ860"/>
    </row>
    <row r="861" spans="1:36" x14ac:dyDescent="0.25">
      <c r="A861" s="146"/>
      <c r="B861" s="146"/>
      <c r="AA861"/>
      <c r="AB861"/>
      <c r="AJ861"/>
    </row>
    <row r="862" spans="1:36" x14ac:dyDescent="0.25">
      <c r="A862" s="146"/>
      <c r="B862" s="146"/>
      <c r="AA862"/>
      <c r="AB862"/>
      <c r="AJ862"/>
    </row>
    <row r="863" spans="1:36" x14ac:dyDescent="0.25">
      <c r="A863" s="146"/>
      <c r="B863" s="146"/>
      <c r="AA863"/>
      <c r="AB863"/>
      <c r="AJ863"/>
    </row>
    <row r="864" spans="1:36" x14ac:dyDescent="0.25">
      <c r="A864" s="146"/>
      <c r="B864" s="146"/>
      <c r="AA864"/>
      <c r="AB864"/>
      <c r="AJ864"/>
    </row>
    <row r="865" spans="1:36" x14ac:dyDescent="0.25">
      <c r="A865" s="146"/>
      <c r="B865" s="146"/>
      <c r="AA865"/>
      <c r="AB865"/>
      <c r="AJ865"/>
    </row>
    <row r="866" spans="1:36" x14ac:dyDescent="0.25">
      <c r="A866" s="146"/>
      <c r="B866" s="146"/>
      <c r="AA866"/>
      <c r="AB866"/>
      <c r="AJ866"/>
    </row>
    <row r="867" spans="1:36" x14ac:dyDescent="0.25">
      <c r="A867" s="146"/>
      <c r="B867" s="146"/>
      <c r="AA867"/>
      <c r="AB867"/>
      <c r="AJ867"/>
    </row>
    <row r="868" spans="1:36" x14ac:dyDescent="0.25">
      <c r="A868" s="146"/>
      <c r="B868" s="146"/>
      <c r="AA868"/>
      <c r="AB868"/>
      <c r="AJ868"/>
    </row>
    <row r="869" spans="1:36" x14ac:dyDescent="0.25">
      <c r="A869" s="146"/>
      <c r="B869" s="146"/>
      <c r="AA869"/>
      <c r="AB869"/>
      <c r="AJ869"/>
    </row>
    <row r="870" spans="1:36" x14ac:dyDescent="0.25">
      <c r="A870" s="146"/>
      <c r="B870" s="146"/>
      <c r="AA870"/>
      <c r="AB870"/>
      <c r="AJ870"/>
    </row>
    <row r="871" spans="1:36" x14ac:dyDescent="0.25">
      <c r="A871" s="146"/>
      <c r="B871" s="146"/>
      <c r="AA871"/>
      <c r="AB871"/>
      <c r="AJ871"/>
    </row>
    <row r="872" spans="1:36" x14ac:dyDescent="0.25">
      <c r="A872" s="146"/>
      <c r="B872" s="146"/>
      <c r="AA872"/>
      <c r="AB872"/>
      <c r="AJ872"/>
    </row>
    <row r="873" spans="1:36" x14ac:dyDescent="0.25">
      <c r="A873" s="146"/>
      <c r="B873" s="146"/>
      <c r="AA873"/>
      <c r="AB873"/>
      <c r="AJ873"/>
    </row>
    <row r="874" spans="1:36" x14ac:dyDescent="0.25">
      <c r="B874" s="146"/>
      <c r="AA874"/>
      <c r="AB874"/>
      <c r="AJ874"/>
    </row>
    <row r="875" spans="1:36" x14ac:dyDescent="0.25">
      <c r="A875" s="146"/>
      <c r="B875" s="146"/>
      <c r="AA875"/>
      <c r="AB875"/>
      <c r="AJ875"/>
    </row>
    <row r="876" spans="1:36" x14ac:dyDescent="0.25">
      <c r="A876" s="146"/>
      <c r="B876" s="146"/>
      <c r="AA876"/>
      <c r="AB876"/>
      <c r="AJ876"/>
    </row>
    <row r="877" spans="1:36" x14ac:dyDescent="0.25">
      <c r="A877" s="146"/>
      <c r="B877" s="146"/>
      <c r="AA877"/>
      <c r="AB877"/>
      <c r="AJ877"/>
    </row>
    <row r="878" spans="1:36" x14ac:dyDescent="0.25">
      <c r="A878" s="146"/>
      <c r="B878" s="146"/>
      <c r="AA878"/>
      <c r="AB878"/>
      <c r="AJ878"/>
    </row>
    <row r="879" spans="1:36" x14ac:dyDescent="0.25">
      <c r="A879" s="146"/>
      <c r="B879" s="146"/>
      <c r="AA879"/>
      <c r="AB879"/>
      <c r="AJ879"/>
    </row>
    <row r="880" spans="1:36" x14ac:dyDescent="0.25">
      <c r="A880" s="146"/>
      <c r="B880" s="146"/>
      <c r="AA880"/>
      <c r="AB880"/>
      <c r="AJ880"/>
    </row>
    <row r="881" spans="1:36" x14ac:dyDescent="0.25">
      <c r="A881" s="146"/>
      <c r="B881" s="146"/>
      <c r="AA881"/>
      <c r="AB881"/>
      <c r="AJ881"/>
    </row>
    <row r="882" spans="1:36" x14ac:dyDescent="0.25">
      <c r="A882" s="146"/>
      <c r="B882" s="146"/>
      <c r="AA882"/>
      <c r="AB882"/>
      <c r="AJ882"/>
    </row>
    <row r="883" spans="1:36" x14ac:dyDescent="0.25">
      <c r="A883" s="146"/>
      <c r="B883" s="146"/>
      <c r="AA883"/>
      <c r="AB883"/>
      <c r="AJ883"/>
    </row>
    <row r="884" spans="1:36" x14ac:dyDescent="0.25">
      <c r="A884" s="146"/>
      <c r="B884" s="146"/>
      <c r="AA884"/>
      <c r="AB884"/>
      <c r="AJ884"/>
    </row>
    <row r="885" spans="1:36" x14ac:dyDescent="0.25">
      <c r="A885" s="146"/>
      <c r="B885" s="146"/>
      <c r="AA885"/>
      <c r="AB885"/>
      <c r="AJ885"/>
    </row>
    <row r="886" spans="1:36" x14ac:dyDescent="0.25">
      <c r="A886" s="146"/>
      <c r="B886" s="146"/>
      <c r="AA886"/>
      <c r="AB886"/>
      <c r="AJ886"/>
    </row>
    <row r="887" spans="1:36" x14ac:dyDescent="0.25">
      <c r="A887" s="146"/>
      <c r="B887" s="146"/>
      <c r="AA887"/>
      <c r="AB887"/>
      <c r="AJ887"/>
    </row>
    <row r="888" spans="1:36" x14ac:dyDescent="0.25">
      <c r="A888" s="146"/>
      <c r="B888" s="146"/>
      <c r="AA888"/>
      <c r="AB888"/>
      <c r="AJ888"/>
    </row>
    <row r="889" spans="1:36" x14ac:dyDescent="0.25">
      <c r="A889" s="146"/>
      <c r="B889" s="146"/>
      <c r="AA889"/>
      <c r="AB889"/>
      <c r="AJ889"/>
    </row>
    <row r="890" spans="1:36" x14ac:dyDescent="0.25">
      <c r="A890" s="146"/>
      <c r="B890" s="146"/>
      <c r="AA890"/>
      <c r="AB890"/>
      <c r="AJ890"/>
    </row>
    <row r="891" spans="1:36" x14ac:dyDescent="0.25">
      <c r="A891" s="146"/>
      <c r="B891" s="146"/>
      <c r="AA891"/>
      <c r="AB891"/>
      <c r="AJ891"/>
    </row>
    <row r="892" spans="1:36" x14ac:dyDescent="0.25">
      <c r="A892" s="146"/>
      <c r="B892" s="146"/>
      <c r="AA892"/>
      <c r="AB892"/>
      <c r="AJ892"/>
    </row>
    <row r="893" spans="1:36" x14ac:dyDescent="0.25">
      <c r="A893" s="146"/>
      <c r="B893" s="146"/>
      <c r="AA893"/>
      <c r="AB893"/>
      <c r="AJ893"/>
    </row>
    <row r="894" spans="1:36" x14ac:dyDescent="0.25">
      <c r="A894" s="146"/>
      <c r="B894" s="146"/>
      <c r="AA894"/>
      <c r="AB894"/>
      <c r="AJ894"/>
    </row>
    <row r="895" spans="1:36" x14ac:dyDescent="0.25">
      <c r="A895" s="146"/>
      <c r="B895" s="146"/>
      <c r="AA895"/>
      <c r="AB895"/>
      <c r="AJ895"/>
    </row>
    <row r="896" spans="1:36" x14ac:dyDescent="0.25">
      <c r="A896" s="146"/>
      <c r="B896" s="146"/>
      <c r="AA896"/>
      <c r="AB896"/>
      <c r="AJ896"/>
    </row>
    <row r="897" spans="1:36" x14ac:dyDescent="0.25">
      <c r="A897" s="146"/>
      <c r="B897" s="146"/>
      <c r="AA897"/>
      <c r="AB897"/>
      <c r="AJ897"/>
    </row>
    <row r="898" spans="1:36" x14ac:dyDescent="0.25">
      <c r="A898" s="146"/>
      <c r="B898" s="146"/>
      <c r="AA898"/>
      <c r="AB898"/>
      <c r="AJ898"/>
    </row>
    <row r="899" spans="1:36" x14ac:dyDescent="0.25">
      <c r="A899" s="146"/>
      <c r="B899" s="146"/>
      <c r="AA899"/>
      <c r="AB899"/>
      <c r="AJ899"/>
    </row>
    <row r="900" spans="1:36" x14ac:dyDescent="0.25">
      <c r="A900" s="146"/>
      <c r="B900" s="146"/>
      <c r="AA900"/>
      <c r="AB900"/>
      <c r="AJ900"/>
    </row>
    <row r="901" spans="1:36" x14ac:dyDescent="0.25">
      <c r="A901" s="146"/>
      <c r="B901" s="146"/>
      <c r="AA901"/>
      <c r="AB901"/>
      <c r="AJ901"/>
    </row>
    <row r="902" spans="1:36" x14ac:dyDescent="0.25">
      <c r="A902" s="146"/>
      <c r="B902" s="146"/>
      <c r="AA902"/>
      <c r="AB902"/>
      <c r="AJ902"/>
    </row>
    <row r="903" spans="1:36" x14ac:dyDescent="0.25">
      <c r="A903" s="146"/>
      <c r="B903" s="146"/>
      <c r="AA903"/>
      <c r="AB903"/>
      <c r="AJ903"/>
    </row>
    <row r="904" spans="1:36" x14ac:dyDescent="0.25">
      <c r="A904" s="146"/>
      <c r="B904" s="146"/>
      <c r="AA904"/>
      <c r="AB904"/>
      <c r="AJ904"/>
    </row>
    <row r="905" spans="1:36" x14ac:dyDescent="0.25">
      <c r="A905" s="146"/>
      <c r="B905" s="146"/>
      <c r="AA905"/>
      <c r="AB905"/>
      <c r="AJ905"/>
    </row>
    <row r="906" spans="1:36" x14ac:dyDescent="0.25">
      <c r="A906" s="146"/>
      <c r="B906" s="146"/>
      <c r="AA906"/>
      <c r="AB906"/>
      <c r="AJ906"/>
    </row>
    <row r="907" spans="1:36" x14ac:dyDescent="0.25">
      <c r="A907" s="146"/>
      <c r="B907" s="146"/>
      <c r="AA907"/>
      <c r="AB907"/>
      <c r="AJ907"/>
    </row>
    <row r="908" spans="1:36" x14ac:dyDescent="0.25">
      <c r="A908" s="146"/>
      <c r="B908" s="146"/>
      <c r="AA908"/>
      <c r="AB908"/>
      <c r="AJ908"/>
    </row>
    <row r="909" spans="1:36" x14ac:dyDescent="0.25">
      <c r="A909" s="146"/>
      <c r="B909" s="146"/>
      <c r="AA909"/>
      <c r="AB909"/>
      <c r="AJ909"/>
    </row>
    <row r="910" spans="1:36" x14ac:dyDescent="0.25">
      <c r="A910" s="146"/>
      <c r="B910" s="146"/>
      <c r="AA910"/>
      <c r="AB910"/>
      <c r="AJ910"/>
    </row>
    <row r="911" spans="1:36" x14ac:dyDescent="0.25">
      <c r="A911" s="146"/>
      <c r="B911" s="146"/>
      <c r="AA911"/>
      <c r="AB911"/>
      <c r="AJ911"/>
    </row>
    <row r="912" spans="1:36" x14ac:dyDescent="0.25">
      <c r="A912" s="146"/>
      <c r="B912" s="146"/>
      <c r="AA912"/>
      <c r="AB912"/>
      <c r="AJ912"/>
    </row>
    <row r="913" spans="1:36" x14ac:dyDescent="0.25">
      <c r="A913" s="146"/>
      <c r="B913" s="146"/>
      <c r="AA913"/>
      <c r="AB913"/>
      <c r="AJ913"/>
    </row>
    <row r="914" spans="1:36" x14ac:dyDescent="0.25">
      <c r="A914" s="146"/>
      <c r="B914" s="146"/>
      <c r="AA914"/>
      <c r="AB914"/>
      <c r="AJ914"/>
    </row>
    <row r="915" spans="1:36" x14ac:dyDescent="0.25">
      <c r="A915" s="146"/>
      <c r="B915" s="146"/>
      <c r="AA915"/>
      <c r="AB915"/>
      <c r="AJ915"/>
    </row>
    <row r="916" spans="1:36" x14ac:dyDescent="0.25">
      <c r="A916" s="146"/>
      <c r="B916" s="146"/>
      <c r="AA916"/>
      <c r="AB916"/>
      <c r="AJ916"/>
    </row>
    <row r="917" spans="1:36" x14ac:dyDescent="0.25">
      <c r="A917" s="146"/>
      <c r="B917" s="146"/>
      <c r="AA917"/>
      <c r="AB917"/>
      <c r="AJ917"/>
    </row>
    <row r="918" spans="1:36" x14ac:dyDescent="0.25">
      <c r="A918" s="146"/>
      <c r="B918" s="146"/>
      <c r="AA918"/>
      <c r="AB918"/>
      <c r="AJ918"/>
    </row>
    <row r="919" spans="1:36" x14ac:dyDescent="0.25">
      <c r="A919" s="146"/>
      <c r="B919" s="146"/>
      <c r="AA919"/>
      <c r="AB919"/>
      <c r="AJ919"/>
    </row>
    <row r="920" spans="1:36" x14ac:dyDescent="0.25">
      <c r="A920" s="146"/>
      <c r="B920" s="146"/>
      <c r="AA920"/>
      <c r="AB920"/>
      <c r="AJ920"/>
    </row>
    <row r="921" spans="1:36" x14ac:dyDescent="0.25">
      <c r="A921" s="146"/>
      <c r="B921" s="146"/>
      <c r="AA921"/>
      <c r="AB921"/>
      <c r="AJ921"/>
    </row>
    <row r="922" spans="1:36" x14ac:dyDescent="0.25">
      <c r="A922" s="146"/>
      <c r="B922" s="146"/>
      <c r="AA922"/>
      <c r="AB922"/>
      <c r="AJ922"/>
    </row>
    <row r="923" spans="1:36" x14ac:dyDescent="0.25">
      <c r="A923" s="146"/>
      <c r="B923" s="146"/>
      <c r="AA923"/>
      <c r="AB923"/>
      <c r="AJ923"/>
    </row>
    <row r="924" spans="1:36" x14ac:dyDescent="0.25">
      <c r="B924" s="146"/>
      <c r="AA924"/>
      <c r="AB924"/>
      <c r="AJ924"/>
    </row>
    <row r="925" spans="1:36" x14ac:dyDescent="0.25">
      <c r="A925" s="146"/>
      <c r="B925" s="146"/>
      <c r="AA925"/>
      <c r="AB925"/>
      <c r="AJ925"/>
    </row>
    <row r="926" spans="1:36" x14ac:dyDescent="0.25">
      <c r="A926" s="146"/>
      <c r="B926" s="146"/>
      <c r="AA926"/>
      <c r="AB926"/>
      <c r="AJ926"/>
    </row>
    <row r="927" spans="1:36" x14ac:dyDescent="0.25">
      <c r="A927" s="146"/>
      <c r="B927" s="146"/>
      <c r="AA927"/>
      <c r="AB927"/>
      <c r="AJ927"/>
    </row>
    <row r="928" spans="1:36" x14ac:dyDescent="0.25">
      <c r="A928" s="146"/>
      <c r="B928" s="146"/>
      <c r="AA928"/>
      <c r="AB928"/>
      <c r="AJ928"/>
    </row>
    <row r="929" spans="1:36" x14ac:dyDescent="0.25">
      <c r="A929" s="146"/>
      <c r="B929" s="146"/>
      <c r="AA929"/>
      <c r="AB929"/>
      <c r="AJ929"/>
    </row>
    <row r="930" spans="1:36" x14ac:dyDescent="0.25">
      <c r="A930" s="146"/>
      <c r="B930" s="146"/>
      <c r="AA930"/>
      <c r="AB930"/>
      <c r="AJ930"/>
    </row>
    <row r="931" spans="1:36" x14ac:dyDescent="0.25">
      <c r="A931" s="146"/>
      <c r="B931" s="146"/>
      <c r="AA931"/>
      <c r="AB931"/>
      <c r="AJ931"/>
    </row>
    <row r="932" spans="1:36" x14ac:dyDescent="0.25">
      <c r="A932" s="146"/>
      <c r="B932" s="146"/>
      <c r="AA932"/>
      <c r="AB932"/>
      <c r="AJ932"/>
    </row>
    <row r="933" spans="1:36" x14ac:dyDescent="0.25">
      <c r="A933" s="146"/>
      <c r="B933" s="146"/>
      <c r="AA933"/>
      <c r="AB933"/>
      <c r="AJ933"/>
    </row>
    <row r="934" spans="1:36" x14ac:dyDescent="0.25">
      <c r="A934" s="146"/>
      <c r="B934" s="146"/>
      <c r="AA934"/>
      <c r="AB934"/>
      <c r="AJ934"/>
    </row>
    <row r="935" spans="1:36" x14ac:dyDescent="0.25">
      <c r="A935" s="146"/>
      <c r="B935" s="146"/>
      <c r="AA935"/>
      <c r="AB935"/>
      <c r="AJ935"/>
    </row>
    <row r="936" spans="1:36" x14ac:dyDescent="0.25">
      <c r="A936" s="146"/>
      <c r="B936" s="146"/>
      <c r="AA936"/>
      <c r="AB936"/>
      <c r="AJ936"/>
    </row>
    <row r="937" spans="1:36" x14ac:dyDescent="0.25">
      <c r="A937" s="146"/>
      <c r="B937" s="146"/>
      <c r="AA937"/>
      <c r="AB937"/>
      <c r="AJ937"/>
    </row>
    <row r="938" spans="1:36" x14ac:dyDescent="0.25">
      <c r="A938" s="146"/>
      <c r="B938" s="146"/>
      <c r="AA938"/>
      <c r="AB938"/>
      <c r="AJ938"/>
    </row>
    <row r="939" spans="1:36" x14ac:dyDescent="0.25">
      <c r="A939" s="146"/>
      <c r="B939" s="146"/>
      <c r="AA939"/>
      <c r="AB939"/>
      <c r="AJ939"/>
    </row>
    <row r="940" spans="1:36" x14ac:dyDescent="0.25">
      <c r="A940" s="146"/>
      <c r="B940" s="146"/>
      <c r="AA940"/>
      <c r="AB940"/>
      <c r="AJ940"/>
    </row>
    <row r="941" spans="1:36" x14ac:dyDescent="0.25">
      <c r="A941" s="146"/>
      <c r="B941" s="146"/>
      <c r="AA941"/>
      <c r="AB941"/>
      <c r="AJ941"/>
    </row>
    <row r="942" spans="1:36" x14ac:dyDescent="0.25">
      <c r="A942" s="146"/>
      <c r="B942" s="146"/>
      <c r="AA942"/>
      <c r="AB942"/>
      <c r="AJ942"/>
    </row>
    <row r="943" spans="1:36" x14ac:dyDescent="0.25">
      <c r="A943" s="146"/>
      <c r="B943" s="146"/>
      <c r="AA943"/>
      <c r="AB943"/>
      <c r="AJ943"/>
    </row>
    <row r="944" spans="1:36" x14ac:dyDescent="0.25">
      <c r="A944" s="146"/>
      <c r="B944" s="146"/>
      <c r="AA944"/>
      <c r="AB944"/>
      <c r="AJ944"/>
    </row>
    <row r="945" spans="1:36" x14ac:dyDescent="0.25">
      <c r="A945" s="146"/>
      <c r="B945" s="146"/>
      <c r="AA945"/>
      <c r="AB945"/>
      <c r="AJ945"/>
    </row>
    <row r="946" spans="1:36" x14ac:dyDescent="0.25">
      <c r="A946" s="146"/>
      <c r="B946" s="146"/>
      <c r="AA946"/>
      <c r="AB946"/>
      <c r="AJ946"/>
    </row>
    <row r="947" spans="1:36" x14ac:dyDescent="0.25">
      <c r="A947" s="146"/>
      <c r="B947" s="146"/>
      <c r="AA947"/>
      <c r="AB947"/>
      <c r="AJ947"/>
    </row>
    <row r="948" spans="1:36" x14ac:dyDescent="0.25">
      <c r="A948" s="146"/>
      <c r="B948" s="146"/>
      <c r="AA948"/>
      <c r="AB948"/>
      <c r="AJ948"/>
    </row>
    <row r="949" spans="1:36" x14ac:dyDescent="0.25">
      <c r="A949" s="146"/>
      <c r="B949" s="146"/>
      <c r="AA949"/>
      <c r="AB949"/>
      <c r="AJ949"/>
    </row>
    <row r="950" spans="1:36" x14ac:dyDescent="0.25">
      <c r="A950" s="146"/>
      <c r="B950" s="146"/>
      <c r="AA950"/>
      <c r="AB950"/>
      <c r="AJ950"/>
    </row>
    <row r="951" spans="1:36" x14ac:dyDescent="0.25">
      <c r="A951" s="146"/>
      <c r="B951" s="146"/>
      <c r="AA951"/>
      <c r="AB951"/>
      <c r="AJ951"/>
    </row>
    <row r="952" spans="1:36" x14ac:dyDescent="0.25">
      <c r="A952" s="146"/>
      <c r="B952" s="146"/>
      <c r="AA952"/>
      <c r="AB952"/>
      <c r="AJ952"/>
    </row>
    <row r="953" spans="1:36" x14ac:dyDescent="0.25">
      <c r="A953" s="146"/>
      <c r="B953" s="146"/>
      <c r="AA953"/>
      <c r="AB953"/>
      <c r="AJ953"/>
    </row>
    <row r="954" spans="1:36" x14ac:dyDescent="0.25">
      <c r="A954" s="146"/>
      <c r="B954" s="146"/>
      <c r="AA954"/>
      <c r="AB954"/>
      <c r="AJ954"/>
    </row>
    <row r="955" spans="1:36" x14ac:dyDescent="0.25">
      <c r="A955" s="146"/>
      <c r="B955" s="146"/>
      <c r="AA955"/>
      <c r="AB955"/>
      <c r="AJ955"/>
    </row>
    <row r="956" spans="1:36" x14ac:dyDescent="0.25">
      <c r="A956" s="146"/>
      <c r="B956" s="146"/>
      <c r="AA956"/>
      <c r="AB956"/>
      <c r="AJ956"/>
    </row>
    <row r="957" spans="1:36" x14ac:dyDescent="0.25">
      <c r="A957" s="146"/>
      <c r="B957" s="146"/>
      <c r="AA957"/>
      <c r="AB957"/>
      <c r="AJ957"/>
    </row>
    <row r="958" spans="1:36" x14ac:dyDescent="0.25">
      <c r="A958" s="146"/>
      <c r="B958" s="146"/>
      <c r="AA958"/>
      <c r="AB958"/>
      <c r="AJ958"/>
    </row>
    <row r="959" spans="1:36" x14ac:dyDescent="0.25">
      <c r="A959" s="146"/>
      <c r="B959" s="146"/>
      <c r="AA959"/>
      <c r="AB959"/>
      <c r="AJ959"/>
    </row>
    <row r="960" spans="1:36" x14ac:dyDescent="0.25">
      <c r="A960" s="146"/>
      <c r="B960" s="146"/>
      <c r="AA960"/>
      <c r="AB960"/>
      <c r="AJ960"/>
    </row>
    <row r="961" spans="1:36" x14ac:dyDescent="0.25">
      <c r="A961" s="146"/>
      <c r="B961" s="146"/>
      <c r="AA961"/>
      <c r="AB961"/>
      <c r="AJ961"/>
    </row>
    <row r="962" spans="1:36" x14ac:dyDescent="0.25">
      <c r="A962" s="146"/>
      <c r="B962" s="146"/>
      <c r="AA962"/>
      <c r="AB962"/>
      <c r="AJ962"/>
    </row>
    <row r="963" spans="1:36" x14ac:dyDescent="0.25">
      <c r="A963" s="146"/>
      <c r="B963" s="146"/>
      <c r="AA963"/>
      <c r="AB963"/>
      <c r="AJ963"/>
    </row>
    <row r="964" spans="1:36" x14ac:dyDescent="0.25">
      <c r="A964" s="146"/>
      <c r="B964" s="146"/>
      <c r="AA964"/>
      <c r="AB964"/>
      <c r="AJ964"/>
    </row>
    <row r="965" spans="1:36" x14ac:dyDescent="0.25">
      <c r="A965" s="146"/>
      <c r="B965" s="146"/>
      <c r="AA965"/>
      <c r="AB965"/>
      <c r="AJ965"/>
    </row>
    <row r="966" spans="1:36" x14ac:dyDescent="0.25">
      <c r="A966" s="146"/>
      <c r="B966" s="146"/>
      <c r="AA966"/>
      <c r="AB966"/>
      <c r="AJ966"/>
    </row>
    <row r="967" spans="1:36" x14ac:dyDescent="0.25">
      <c r="A967" s="146"/>
      <c r="B967" s="146"/>
      <c r="AA967"/>
      <c r="AB967"/>
      <c r="AJ967"/>
    </row>
    <row r="968" spans="1:36" x14ac:dyDescent="0.25">
      <c r="A968" s="146"/>
      <c r="B968" s="146"/>
      <c r="AA968"/>
      <c r="AB968"/>
      <c r="AJ968"/>
    </row>
    <row r="969" spans="1:36" x14ac:dyDescent="0.25">
      <c r="A969" s="146"/>
      <c r="B969" s="146"/>
      <c r="AA969"/>
      <c r="AB969"/>
      <c r="AJ969"/>
    </row>
    <row r="970" spans="1:36" x14ac:dyDescent="0.25">
      <c r="A970" s="146"/>
      <c r="B970" s="146"/>
      <c r="AA970"/>
      <c r="AB970"/>
      <c r="AJ970"/>
    </row>
    <row r="971" spans="1:36" x14ac:dyDescent="0.25">
      <c r="A971" s="146"/>
      <c r="B971" s="146"/>
      <c r="AA971"/>
      <c r="AB971"/>
      <c r="AJ971"/>
    </row>
    <row r="972" spans="1:36" x14ac:dyDescent="0.25">
      <c r="A972" s="146"/>
      <c r="B972" s="146"/>
      <c r="AA972"/>
      <c r="AB972"/>
      <c r="AJ972"/>
    </row>
    <row r="973" spans="1:36" x14ac:dyDescent="0.25">
      <c r="A973" s="146"/>
      <c r="B973" s="146"/>
      <c r="AA973"/>
      <c r="AB973"/>
      <c r="AJ973"/>
    </row>
    <row r="974" spans="1:36" x14ac:dyDescent="0.25">
      <c r="B974" s="146"/>
      <c r="AA974"/>
      <c r="AB974"/>
      <c r="AJ974"/>
    </row>
    <row r="975" spans="1:36" x14ac:dyDescent="0.25">
      <c r="B975" s="146"/>
      <c r="AA975"/>
      <c r="AB975"/>
      <c r="AJ975"/>
    </row>
    <row r="976" spans="1:36" x14ac:dyDescent="0.25">
      <c r="A976" s="146"/>
      <c r="B976" s="146"/>
      <c r="AA976"/>
      <c r="AB976"/>
      <c r="AJ976"/>
    </row>
    <row r="977" spans="1:36" x14ac:dyDescent="0.25">
      <c r="B977" s="146"/>
      <c r="AA977"/>
      <c r="AB977"/>
      <c r="AJ977"/>
    </row>
    <row r="978" spans="1:36" x14ac:dyDescent="0.25">
      <c r="A978" s="146"/>
      <c r="B978" s="146"/>
      <c r="AA978"/>
      <c r="AB978"/>
      <c r="AJ978"/>
    </row>
    <row r="979" spans="1:36" x14ac:dyDescent="0.25">
      <c r="A979" s="146"/>
      <c r="B979" s="146"/>
      <c r="AA979"/>
      <c r="AB979"/>
      <c r="AJ979"/>
    </row>
    <row r="980" spans="1:36" x14ac:dyDescent="0.25">
      <c r="A980" s="146"/>
      <c r="B980" s="146"/>
      <c r="AA980"/>
      <c r="AB980"/>
      <c r="AJ980"/>
    </row>
    <row r="981" spans="1:36" x14ac:dyDescent="0.25">
      <c r="A981" s="146"/>
      <c r="B981" s="146"/>
      <c r="AA981"/>
      <c r="AB981"/>
      <c r="AJ981"/>
    </row>
    <row r="982" spans="1:36" x14ac:dyDescent="0.25">
      <c r="A982" s="146"/>
      <c r="B982" s="146"/>
      <c r="AA982"/>
      <c r="AB982"/>
      <c r="AJ982"/>
    </row>
    <row r="983" spans="1:36" x14ac:dyDescent="0.25">
      <c r="A983" s="146"/>
      <c r="B983" s="146"/>
      <c r="AA983"/>
      <c r="AB983"/>
      <c r="AJ983"/>
    </row>
    <row r="984" spans="1:36" x14ac:dyDescent="0.25">
      <c r="A984" s="146"/>
      <c r="B984" s="146"/>
      <c r="AA984"/>
      <c r="AB984"/>
      <c r="AJ984"/>
    </row>
    <row r="985" spans="1:36" x14ac:dyDescent="0.25">
      <c r="A985" s="146"/>
      <c r="B985" s="146"/>
      <c r="AA985"/>
      <c r="AB985"/>
      <c r="AJ985"/>
    </row>
    <row r="986" spans="1:36" x14ac:dyDescent="0.25">
      <c r="A986" s="146"/>
      <c r="B986" s="146"/>
      <c r="AA986"/>
      <c r="AB986"/>
      <c r="AJ986"/>
    </row>
    <row r="987" spans="1:36" x14ac:dyDescent="0.25">
      <c r="A987" s="146"/>
      <c r="B987" s="146"/>
      <c r="AA987"/>
      <c r="AB987"/>
      <c r="AJ987"/>
    </row>
    <row r="988" spans="1:36" x14ac:dyDescent="0.25">
      <c r="A988" s="146"/>
      <c r="B988" s="146"/>
      <c r="AA988"/>
      <c r="AB988"/>
      <c r="AJ988"/>
    </row>
    <row r="989" spans="1:36" x14ac:dyDescent="0.25">
      <c r="A989" s="146"/>
      <c r="B989" s="146"/>
      <c r="AA989"/>
      <c r="AB989"/>
      <c r="AJ989"/>
    </row>
    <row r="990" spans="1:36" x14ac:dyDescent="0.25">
      <c r="A990" s="146"/>
      <c r="B990" s="146"/>
      <c r="AA990"/>
      <c r="AB990"/>
      <c r="AJ990"/>
    </row>
    <row r="991" spans="1:36" x14ac:dyDescent="0.25">
      <c r="A991" s="146"/>
      <c r="B991" s="146"/>
      <c r="AA991"/>
      <c r="AB991"/>
      <c r="AJ991"/>
    </row>
    <row r="992" spans="1:36" x14ac:dyDescent="0.25">
      <c r="A992" s="146"/>
      <c r="B992" s="146"/>
      <c r="AA992"/>
      <c r="AB992"/>
      <c r="AJ992"/>
    </row>
    <row r="993" spans="1:36" x14ac:dyDescent="0.25">
      <c r="A993" s="146"/>
      <c r="B993" s="146"/>
      <c r="AA993"/>
      <c r="AB993"/>
      <c r="AJ993"/>
    </row>
    <row r="994" spans="1:36" x14ac:dyDescent="0.25">
      <c r="A994" s="146"/>
      <c r="B994" s="146"/>
      <c r="AA994"/>
      <c r="AB994"/>
      <c r="AJ994"/>
    </row>
    <row r="995" spans="1:36" x14ac:dyDescent="0.25">
      <c r="A995" s="146"/>
      <c r="B995" s="146"/>
      <c r="AA995"/>
      <c r="AB995"/>
      <c r="AJ995"/>
    </row>
    <row r="996" spans="1:36" x14ac:dyDescent="0.25">
      <c r="A996" s="146"/>
      <c r="B996" s="146"/>
      <c r="AA996"/>
      <c r="AB996"/>
      <c r="AJ996"/>
    </row>
    <row r="997" spans="1:36" x14ac:dyDescent="0.25">
      <c r="A997" s="146"/>
      <c r="B997" s="146"/>
      <c r="AA997"/>
      <c r="AB997"/>
      <c r="AJ997"/>
    </row>
    <row r="998" spans="1:36" x14ac:dyDescent="0.25">
      <c r="A998" s="146"/>
      <c r="B998" s="146"/>
      <c r="AA998"/>
      <c r="AB998"/>
      <c r="AJ998"/>
    </row>
    <row r="999" spans="1:36" x14ac:dyDescent="0.25">
      <c r="A999" s="146"/>
      <c r="B999" s="146"/>
      <c r="AA999"/>
      <c r="AB999"/>
      <c r="AJ999"/>
    </row>
    <row r="1000" spans="1:36" x14ac:dyDescent="0.25">
      <c r="A1000" s="146"/>
      <c r="B1000" s="146"/>
      <c r="AA1000"/>
      <c r="AB1000"/>
      <c r="AJ1000"/>
    </row>
    <row r="1001" spans="1:36" x14ac:dyDescent="0.25">
      <c r="A1001" s="146"/>
      <c r="B1001" s="146"/>
      <c r="AA1001"/>
      <c r="AB1001"/>
      <c r="AJ1001"/>
    </row>
    <row r="1002" spans="1:36" x14ac:dyDescent="0.25">
      <c r="A1002" s="146"/>
      <c r="B1002" s="146"/>
      <c r="AA1002"/>
      <c r="AB1002"/>
      <c r="AJ1002"/>
    </row>
    <row r="1003" spans="1:36" x14ac:dyDescent="0.25">
      <c r="A1003" s="146"/>
      <c r="B1003" s="146"/>
      <c r="AA1003"/>
      <c r="AB1003"/>
      <c r="AJ1003"/>
    </row>
    <row r="1004" spans="1:36" x14ac:dyDescent="0.25">
      <c r="A1004" s="146"/>
      <c r="B1004" s="146"/>
      <c r="AA1004"/>
      <c r="AB1004"/>
      <c r="AJ1004"/>
    </row>
    <row r="1005" spans="1:36" x14ac:dyDescent="0.25">
      <c r="A1005" s="146"/>
      <c r="B1005" s="146"/>
      <c r="AA1005"/>
      <c r="AB1005"/>
      <c r="AJ1005"/>
    </row>
    <row r="1006" spans="1:36" x14ac:dyDescent="0.25">
      <c r="A1006" s="146"/>
      <c r="B1006" s="146"/>
      <c r="AA1006"/>
      <c r="AB1006"/>
      <c r="AJ1006"/>
    </row>
    <row r="1007" spans="1:36" x14ac:dyDescent="0.25">
      <c r="A1007" s="146"/>
      <c r="B1007" s="146"/>
      <c r="AA1007"/>
      <c r="AB1007"/>
      <c r="AJ1007"/>
    </row>
    <row r="1008" spans="1:36" x14ac:dyDescent="0.25">
      <c r="A1008" s="146"/>
      <c r="B1008" s="146"/>
      <c r="AA1008"/>
      <c r="AB1008"/>
      <c r="AJ1008"/>
    </row>
    <row r="1009" spans="1:36" x14ac:dyDescent="0.25">
      <c r="A1009" s="146"/>
      <c r="B1009" s="146"/>
      <c r="AA1009"/>
      <c r="AB1009"/>
      <c r="AJ1009"/>
    </row>
    <row r="1010" spans="1:36" x14ac:dyDescent="0.25">
      <c r="A1010" s="146"/>
      <c r="B1010" s="146"/>
      <c r="AA1010"/>
      <c r="AB1010"/>
      <c r="AJ1010"/>
    </row>
    <row r="1011" spans="1:36" x14ac:dyDescent="0.25">
      <c r="A1011" s="146"/>
      <c r="B1011" s="146"/>
      <c r="AA1011"/>
      <c r="AB1011"/>
      <c r="AJ1011"/>
    </row>
    <row r="1012" spans="1:36" x14ac:dyDescent="0.25">
      <c r="A1012" s="146"/>
      <c r="B1012" s="146"/>
      <c r="AA1012"/>
      <c r="AB1012"/>
      <c r="AJ1012"/>
    </row>
    <row r="1013" spans="1:36" x14ac:dyDescent="0.25">
      <c r="A1013" s="146"/>
      <c r="B1013" s="146"/>
      <c r="AA1013"/>
      <c r="AB1013"/>
      <c r="AJ1013"/>
    </row>
    <row r="1014" spans="1:36" x14ac:dyDescent="0.25">
      <c r="A1014" s="146"/>
      <c r="B1014" s="146"/>
      <c r="AA1014"/>
      <c r="AB1014"/>
      <c r="AJ1014"/>
    </row>
    <row r="1015" spans="1:36" x14ac:dyDescent="0.25">
      <c r="A1015" s="146"/>
      <c r="B1015" s="146"/>
      <c r="AA1015"/>
      <c r="AB1015"/>
      <c r="AJ1015"/>
    </row>
    <row r="1016" spans="1:36" x14ac:dyDescent="0.25">
      <c r="A1016" s="146"/>
      <c r="B1016" s="146"/>
      <c r="AA1016"/>
      <c r="AB1016"/>
      <c r="AJ1016"/>
    </row>
    <row r="1017" spans="1:36" x14ac:dyDescent="0.25">
      <c r="A1017" s="146"/>
      <c r="B1017" s="146"/>
      <c r="AA1017"/>
      <c r="AB1017"/>
      <c r="AJ1017"/>
    </row>
    <row r="1018" spans="1:36" x14ac:dyDescent="0.25">
      <c r="A1018" s="146"/>
      <c r="B1018" s="146"/>
      <c r="AA1018"/>
      <c r="AB1018"/>
      <c r="AJ1018"/>
    </row>
    <row r="1019" spans="1:36" x14ac:dyDescent="0.25">
      <c r="A1019" s="146"/>
      <c r="B1019" s="146"/>
      <c r="AA1019"/>
      <c r="AB1019"/>
      <c r="AJ1019"/>
    </row>
    <row r="1020" spans="1:36" x14ac:dyDescent="0.25">
      <c r="A1020" s="146"/>
      <c r="B1020" s="146"/>
      <c r="AA1020"/>
      <c r="AB1020"/>
      <c r="AJ1020"/>
    </row>
    <row r="1021" spans="1:36" x14ac:dyDescent="0.25">
      <c r="A1021" s="146"/>
      <c r="B1021" s="146"/>
      <c r="AA1021"/>
      <c r="AB1021"/>
      <c r="AJ1021"/>
    </row>
    <row r="1022" spans="1:36" x14ac:dyDescent="0.25">
      <c r="A1022" s="146"/>
      <c r="B1022" s="146"/>
      <c r="AA1022"/>
      <c r="AB1022"/>
      <c r="AJ1022"/>
    </row>
    <row r="1023" spans="1:36" x14ac:dyDescent="0.25">
      <c r="A1023" s="146"/>
      <c r="B1023" s="146"/>
      <c r="AA1023"/>
      <c r="AB1023"/>
      <c r="AJ1023"/>
    </row>
    <row r="1024" spans="1:36" x14ac:dyDescent="0.25">
      <c r="A1024" s="146"/>
      <c r="B1024" s="146"/>
      <c r="AA1024"/>
      <c r="AB1024"/>
      <c r="AJ1024"/>
    </row>
    <row r="1025" spans="1:36" x14ac:dyDescent="0.25">
      <c r="A1025" s="146"/>
      <c r="B1025" s="146"/>
      <c r="AA1025"/>
      <c r="AB1025"/>
      <c r="AJ1025"/>
    </row>
    <row r="1026" spans="1:36" x14ac:dyDescent="0.25">
      <c r="A1026" s="146"/>
      <c r="B1026" s="146"/>
      <c r="AA1026"/>
      <c r="AB1026"/>
      <c r="AJ1026"/>
    </row>
    <row r="1027" spans="1:36" x14ac:dyDescent="0.25">
      <c r="B1027" s="146"/>
      <c r="AA1027"/>
      <c r="AB1027"/>
      <c r="AJ1027"/>
    </row>
    <row r="1028" spans="1:36" x14ac:dyDescent="0.25">
      <c r="B1028" s="146"/>
      <c r="AA1028"/>
      <c r="AB1028"/>
      <c r="AJ1028"/>
    </row>
    <row r="1029" spans="1:36" x14ac:dyDescent="0.25">
      <c r="A1029" s="146"/>
      <c r="B1029" s="146"/>
      <c r="AA1029"/>
      <c r="AB1029"/>
      <c r="AJ1029"/>
    </row>
    <row r="1030" spans="1:36" x14ac:dyDescent="0.25">
      <c r="B1030" s="146"/>
      <c r="AA1030"/>
      <c r="AB1030"/>
      <c r="AJ1030"/>
    </row>
    <row r="1031" spans="1:36" x14ac:dyDescent="0.25">
      <c r="A1031" s="146"/>
      <c r="B1031" s="146"/>
      <c r="AA1031"/>
      <c r="AB1031"/>
      <c r="AJ1031"/>
    </row>
    <row r="1032" spans="1:36" x14ac:dyDescent="0.25">
      <c r="A1032" s="146"/>
      <c r="B1032" s="146"/>
      <c r="AA1032"/>
      <c r="AB1032"/>
      <c r="AJ1032"/>
    </row>
    <row r="1033" spans="1:36" x14ac:dyDescent="0.25">
      <c r="A1033" s="146"/>
      <c r="B1033" s="146"/>
      <c r="AA1033"/>
      <c r="AB1033"/>
      <c r="AJ1033"/>
    </row>
    <row r="1034" spans="1:36" x14ac:dyDescent="0.25">
      <c r="A1034" s="146"/>
      <c r="B1034" s="146"/>
      <c r="AA1034"/>
      <c r="AB1034"/>
      <c r="AJ1034"/>
    </row>
    <row r="1035" spans="1:36" x14ac:dyDescent="0.25">
      <c r="A1035" s="146"/>
      <c r="B1035" s="146"/>
      <c r="AA1035"/>
      <c r="AB1035"/>
      <c r="AJ1035"/>
    </row>
    <row r="1036" spans="1:36" x14ac:dyDescent="0.25">
      <c r="A1036" s="146"/>
      <c r="B1036" s="146"/>
      <c r="AA1036"/>
      <c r="AB1036"/>
      <c r="AJ1036"/>
    </row>
    <row r="1037" spans="1:36" x14ac:dyDescent="0.25">
      <c r="A1037" s="146"/>
      <c r="B1037" s="146"/>
      <c r="AA1037"/>
      <c r="AB1037"/>
      <c r="AJ1037"/>
    </row>
    <row r="1038" spans="1:36" x14ac:dyDescent="0.25">
      <c r="A1038" s="146"/>
      <c r="B1038" s="146"/>
      <c r="AA1038"/>
      <c r="AB1038"/>
      <c r="AJ1038"/>
    </row>
    <row r="1039" spans="1:36" x14ac:dyDescent="0.25">
      <c r="A1039" s="146"/>
      <c r="B1039" s="146"/>
      <c r="AA1039"/>
      <c r="AB1039"/>
      <c r="AJ1039"/>
    </row>
    <row r="1040" spans="1:36" x14ac:dyDescent="0.25">
      <c r="A1040" s="146"/>
      <c r="B1040" s="146"/>
      <c r="AA1040"/>
      <c r="AB1040"/>
      <c r="AJ1040"/>
    </row>
    <row r="1041" spans="1:36" x14ac:dyDescent="0.25">
      <c r="A1041" s="146"/>
      <c r="B1041" s="146"/>
      <c r="AA1041"/>
      <c r="AB1041"/>
      <c r="AJ1041"/>
    </row>
    <row r="1042" spans="1:36" x14ac:dyDescent="0.25">
      <c r="A1042" s="146"/>
      <c r="B1042" s="146"/>
      <c r="AA1042"/>
      <c r="AB1042"/>
      <c r="AJ1042"/>
    </row>
    <row r="1043" spans="1:36" x14ac:dyDescent="0.25">
      <c r="A1043" s="146"/>
      <c r="B1043" s="146"/>
      <c r="AA1043"/>
      <c r="AB1043"/>
      <c r="AJ1043"/>
    </row>
    <row r="1044" spans="1:36" x14ac:dyDescent="0.25">
      <c r="A1044" s="146"/>
      <c r="B1044" s="146"/>
      <c r="AA1044"/>
      <c r="AB1044"/>
      <c r="AJ1044"/>
    </row>
    <row r="1045" spans="1:36" x14ac:dyDescent="0.25">
      <c r="A1045" s="146"/>
      <c r="B1045" s="146"/>
      <c r="AA1045"/>
      <c r="AB1045"/>
      <c r="AJ1045"/>
    </row>
    <row r="1046" spans="1:36" x14ac:dyDescent="0.25">
      <c r="A1046" s="146"/>
      <c r="B1046" s="146"/>
      <c r="AA1046"/>
      <c r="AB1046"/>
      <c r="AJ1046"/>
    </row>
    <row r="1047" spans="1:36" x14ac:dyDescent="0.25">
      <c r="A1047" s="146"/>
      <c r="B1047" s="146"/>
      <c r="AA1047"/>
      <c r="AB1047"/>
      <c r="AJ1047"/>
    </row>
    <row r="1048" spans="1:36" x14ac:dyDescent="0.25">
      <c r="A1048" s="146"/>
      <c r="B1048" s="146"/>
      <c r="AA1048"/>
      <c r="AB1048"/>
      <c r="AJ1048"/>
    </row>
    <row r="1049" spans="1:36" x14ac:dyDescent="0.25">
      <c r="A1049" s="146"/>
      <c r="B1049" s="146"/>
      <c r="AA1049"/>
      <c r="AB1049"/>
      <c r="AJ1049"/>
    </row>
    <row r="1050" spans="1:36" x14ac:dyDescent="0.25">
      <c r="A1050" s="146"/>
      <c r="B1050" s="146"/>
      <c r="AA1050"/>
      <c r="AB1050"/>
      <c r="AJ1050"/>
    </row>
    <row r="1051" spans="1:36" x14ac:dyDescent="0.25">
      <c r="A1051" s="146"/>
      <c r="B1051" s="146"/>
      <c r="AA1051"/>
      <c r="AB1051"/>
      <c r="AJ1051"/>
    </row>
    <row r="1052" spans="1:36" x14ac:dyDescent="0.25">
      <c r="A1052" s="146"/>
      <c r="B1052" s="146"/>
      <c r="AA1052"/>
      <c r="AB1052"/>
      <c r="AJ1052"/>
    </row>
    <row r="1053" spans="1:36" x14ac:dyDescent="0.25">
      <c r="A1053" s="146"/>
      <c r="B1053" s="146"/>
      <c r="AA1053"/>
      <c r="AB1053"/>
      <c r="AJ1053"/>
    </row>
    <row r="1054" spans="1:36" x14ac:dyDescent="0.25">
      <c r="A1054" s="146"/>
      <c r="B1054" s="146"/>
      <c r="AA1054"/>
      <c r="AB1054"/>
      <c r="AJ1054"/>
    </row>
    <row r="1055" spans="1:36" x14ac:dyDescent="0.25">
      <c r="A1055" s="146"/>
      <c r="B1055" s="146"/>
      <c r="AA1055"/>
      <c r="AB1055"/>
      <c r="AJ1055"/>
    </row>
    <row r="1056" spans="1:36" x14ac:dyDescent="0.25">
      <c r="A1056" s="146"/>
      <c r="B1056" s="146"/>
      <c r="AA1056"/>
      <c r="AB1056"/>
      <c r="AJ1056"/>
    </row>
    <row r="1057" spans="1:36" x14ac:dyDescent="0.25">
      <c r="A1057" s="146"/>
      <c r="B1057" s="146"/>
      <c r="AA1057"/>
      <c r="AB1057"/>
      <c r="AJ1057"/>
    </row>
    <row r="1058" spans="1:36" x14ac:dyDescent="0.25">
      <c r="A1058" s="146"/>
      <c r="B1058" s="146"/>
      <c r="AA1058"/>
      <c r="AB1058"/>
      <c r="AJ1058"/>
    </row>
    <row r="1059" spans="1:36" x14ac:dyDescent="0.25">
      <c r="A1059" s="146"/>
      <c r="B1059" s="146"/>
      <c r="AA1059"/>
      <c r="AB1059"/>
      <c r="AJ1059"/>
    </row>
    <row r="1060" spans="1:36" x14ac:dyDescent="0.25">
      <c r="A1060" s="146"/>
      <c r="B1060" s="146"/>
      <c r="AA1060"/>
      <c r="AB1060"/>
      <c r="AJ1060"/>
    </row>
    <row r="1061" spans="1:36" x14ac:dyDescent="0.25">
      <c r="A1061" s="146"/>
      <c r="B1061" s="146"/>
      <c r="AA1061"/>
      <c r="AB1061"/>
      <c r="AJ1061"/>
    </row>
    <row r="1062" spans="1:36" x14ac:dyDescent="0.25">
      <c r="A1062" s="146"/>
      <c r="B1062" s="146"/>
      <c r="AA1062"/>
      <c r="AB1062"/>
      <c r="AJ1062"/>
    </row>
    <row r="1063" spans="1:36" x14ac:dyDescent="0.25">
      <c r="A1063" s="146"/>
      <c r="B1063" s="146"/>
      <c r="AA1063"/>
      <c r="AB1063"/>
      <c r="AJ1063"/>
    </row>
    <row r="1064" spans="1:36" x14ac:dyDescent="0.25">
      <c r="A1064" s="146"/>
      <c r="B1064" s="146"/>
      <c r="AA1064"/>
      <c r="AB1064"/>
      <c r="AJ1064"/>
    </row>
    <row r="1065" spans="1:36" x14ac:dyDescent="0.25">
      <c r="A1065" s="146"/>
      <c r="B1065" s="146"/>
      <c r="AA1065"/>
      <c r="AB1065"/>
      <c r="AJ1065"/>
    </row>
    <row r="1066" spans="1:36" x14ac:dyDescent="0.25">
      <c r="A1066" s="146"/>
      <c r="B1066" s="146"/>
      <c r="AA1066"/>
      <c r="AB1066"/>
      <c r="AJ1066"/>
    </row>
    <row r="1067" spans="1:36" x14ac:dyDescent="0.25">
      <c r="A1067" s="146"/>
      <c r="B1067" s="146"/>
      <c r="AA1067"/>
      <c r="AB1067"/>
      <c r="AJ1067"/>
    </row>
    <row r="1068" spans="1:36" x14ac:dyDescent="0.25">
      <c r="A1068" s="146"/>
      <c r="B1068" s="146"/>
      <c r="AA1068"/>
      <c r="AB1068"/>
      <c r="AJ1068"/>
    </row>
    <row r="1069" spans="1:36" x14ac:dyDescent="0.25">
      <c r="A1069" s="146"/>
      <c r="B1069" s="146"/>
      <c r="AA1069"/>
      <c r="AB1069"/>
      <c r="AJ1069"/>
    </row>
    <row r="1070" spans="1:36" x14ac:dyDescent="0.25">
      <c r="A1070" s="146"/>
      <c r="B1070" s="146"/>
      <c r="AA1070"/>
      <c r="AB1070"/>
      <c r="AJ1070"/>
    </row>
    <row r="1071" spans="1:36" x14ac:dyDescent="0.25">
      <c r="A1071" s="146"/>
      <c r="B1071" s="146"/>
      <c r="AA1071"/>
      <c r="AB1071"/>
      <c r="AJ1071"/>
    </row>
    <row r="1072" spans="1:36" x14ac:dyDescent="0.25">
      <c r="A1072" s="146"/>
      <c r="B1072" s="146"/>
      <c r="AA1072"/>
      <c r="AB1072"/>
      <c r="AJ1072"/>
    </row>
    <row r="1073" spans="1:36" x14ac:dyDescent="0.25">
      <c r="A1073" s="146"/>
      <c r="B1073" s="146"/>
      <c r="AA1073"/>
      <c r="AB1073"/>
      <c r="AJ1073"/>
    </row>
    <row r="1074" spans="1:36" x14ac:dyDescent="0.25">
      <c r="A1074" s="146"/>
      <c r="B1074" s="146"/>
      <c r="AA1074"/>
      <c r="AB1074"/>
      <c r="AJ1074"/>
    </row>
    <row r="1075" spans="1:36" x14ac:dyDescent="0.25">
      <c r="A1075" s="146"/>
      <c r="B1075" s="146"/>
      <c r="AA1075"/>
      <c r="AB1075"/>
      <c r="AJ1075"/>
    </row>
    <row r="1076" spans="1:36" x14ac:dyDescent="0.25">
      <c r="A1076" s="146"/>
      <c r="B1076" s="146"/>
      <c r="AA1076"/>
      <c r="AB1076"/>
      <c r="AJ1076"/>
    </row>
    <row r="1077" spans="1:36" x14ac:dyDescent="0.25">
      <c r="A1077" s="146"/>
      <c r="B1077" s="146"/>
      <c r="AA1077"/>
      <c r="AB1077"/>
      <c r="AJ1077"/>
    </row>
    <row r="1078" spans="1:36" x14ac:dyDescent="0.25">
      <c r="A1078" s="146"/>
      <c r="B1078" s="146"/>
      <c r="AA1078"/>
      <c r="AB1078"/>
      <c r="AJ1078"/>
    </row>
    <row r="1079" spans="1:36" x14ac:dyDescent="0.25">
      <c r="A1079" s="146"/>
      <c r="B1079" s="146"/>
      <c r="AA1079"/>
      <c r="AB1079"/>
      <c r="AJ1079"/>
    </row>
    <row r="1080" spans="1:36" x14ac:dyDescent="0.25">
      <c r="B1080" s="146"/>
      <c r="AA1080"/>
      <c r="AB1080"/>
      <c r="AJ1080"/>
    </row>
    <row r="1081" spans="1:36" x14ac:dyDescent="0.25">
      <c r="A1081" s="146"/>
      <c r="B1081" s="146"/>
      <c r="AA1081"/>
      <c r="AB1081"/>
      <c r="AJ1081"/>
    </row>
    <row r="1082" spans="1:36" x14ac:dyDescent="0.25">
      <c r="A1082" s="146"/>
      <c r="B1082" s="146"/>
      <c r="AA1082"/>
      <c r="AB1082"/>
      <c r="AJ1082"/>
    </row>
    <row r="1083" spans="1:36" x14ac:dyDescent="0.25">
      <c r="A1083" s="146"/>
      <c r="B1083" s="146"/>
      <c r="AA1083"/>
      <c r="AB1083"/>
      <c r="AJ1083"/>
    </row>
    <row r="1084" spans="1:36" x14ac:dyDescent="0.25">
      <c r="A1084" s="146"/>
      <c r="B1084" s="146"/>
      <c r="AA1084"/>
      <c r="AB1084"/>
      <c r="AJ1084"/>
    </row>
    <row r="1085" spans="1:36" x14ac:dyDescent="0.25">
      <c r="A1085" s="146"/>
      <c r="B1085" s="146"/>
      <c r="AA1085"/>
      <c r="AB1085"/>
      <c r="AJ1085"/>
    </row>
    <row r="1086" spans="1:36" x14ac:dyDescent="0.25">
      <c r="A1086" s="146"/>
      <c r="B1086" s="146"/>
      <c r="AA1086"/>
      <c r="AB1086"/>
      <c r="AJ1086"/>
    </row>
    <row r="1087" spans="1:36" x14ac:dyDescent="0.25">
      <c r="A1087" s="146"/>
      <c r="B1087" s="146"/>
      <c r="AA1087"/>
      <c r="AB1087"/>
      <c r="AJ1087"/>
    </row>
    <row r="1088" spans="1:36" x14ac:dyDescent="0.25">
      <c r="A1088" s="146"/>
      <c r="B1088" s="146"/>
      <c r="AA1088"/>
      <c r="AB1088"/>
      <c r="AJ1088"/>
    </row>
    <row r="1089" spans="1:36" x14ac:dyDescent="0.25">
      <c r="A1089" s="146"/>
      <c r="B1089" s="146"/>
      <c r="AA1089"/>
      <c r="AB1089"/>
      <c r="AJ1089"/>
    </row>
    <row r="1090" spans="1:36" x14ac:dyDescent="0.25">
      <c r="A1090" s="146"/>
      <c r="B1090" s="146"/>
      <c r="AA1090"/>
      <c r="AB1090"/>
      <c r="AJ1090"/>
    </row>
    <row r="1091" spans="1:36" x14ac:dyDescent="0.25">
      <c r="A1091" s="146"/>
      <c r="B1091" s="146"/>
      <c r="AA1091"/>
      <c r="AB1091"/>
      <c r="AJ1091"/>
    </row>
    <row r="1092" spans="1:36" x14ac:dyDescent="0.25">
      <c r="A1092" s="146"/>
      <c r="B1092" s="146"/>
      <c r="AA1092"/>
      <c r="AB1092"/>
      <c r="AJ1092"/>
    </row>
    <row r="1093" spans="1:36" x14ac:dyDescent="0.25">
      <c r="A1093" s="146"/>
      <c r="B1093" s="146"/>
      <c r="AA1093"/>
      <c r="AB1093"/>
      <c r="AJ1093"/>
    </row>
    <row r="1094" spans="1:36" x14ac:dyDescent="0.25">
      <c r="A1094" s="146"/>
      <c r="B1094" s="146"/>
      <c r="AA1094"/>
      <c r="AB1094"/>
      <c r="AJ1094"/>
    </row>
    <row r="1095" spans="1:36" x14ac:dyDescent="0.25">
      <c r="A1095" s="146"/>
      <c r="B1095" s="146"/>
      <c r="AA1095"/>
      <c r="AB1095"/>
      <c r="AJ1095"/>
    </row>
    <row r="1096" spans="1:36" x14ac:dyDescent="0.25">
      <c r="A1096" s="146"/>
      <c r="B1096" s="146"/>
      <c r="AA1096"/>
      <c r="AB1096"/>
      <c r="AJ1096"/>
    </row>
    <row r="1097" spans="1:36" x14ac:dyDescent="0.25">
      <c r="A1097" s="146"/>
      <c r="B1097" s="146"/>
      <c r="AA1097"/>
      <c r="AB1097"/>
      <c r="AJ1097"/>
    </row>
    <row r="1098" spans="1:36" x14ac:dyDescent="0.25">
      <c r="A1098" s="146"/>
      <c r="B1098" s="146"/>
      <c r="AA1098"/>
      <c r="AB1098"/>
      <c r="AJ1098"/>
    </row>
    <row r="1099" spans="1:36" x14ac:dyDescent="0.25">
      <c r="A1099" s="146"/>
      <c r="B1099" s="146"/>
      <c r="AA1099"/>
      <c r="AB1099"/>
      <c r="AJ1099"/>
    </row>
    <row r="1100" spans="1:36" x14ac:dyDescent="0.25">
      <c r="A1100" s="146"/>
      <c r="B1100" s="146"/>
      <c r="AA1100"/>
      <c r="AB1100"/>
      <c r="AJ1100"/>
    </row>
    <row r="1101" spans="1:36" x14ac:dyDescent="0.25">
      <c r="A1101" s="146"/>
      <c r="B1101" s="146"/>
      <c r="AA1101"/>
      <c r="AB1101"/>
      <c r="AJ1101"/>
    </row>
    <row r="1102" spans="1:36" x14ac:dyDescent="0.25">
      <c r="A1102" s="146"/>
      <c r="B1102" s="146"/>
      <c r="AA1102"/>
      <c r="AB1102"/>
      <c r="AJ1102"/>
    </row>
    <row r="1103" spans="1:36" x14ac:dyDescent="0.25">
      <c r="A1103" s="146"/>
      <c r="B1103" s="146"/>
      <c r="AA1103"/>
      <c r="AB1103"/>
      <c r="AJ1103"/>
    </row>
    <row r="1104" spans="1:36" x14ac:dyDescent="0.25">
      <c r="A1104" s="146"/>
      <c r="B1104" s="146"/>
      <c r="AA1104"/>
      <c r="AB1104"/>
      <c r="AJ1104"/>
    </row>
    <row r="1105" spans="1:36" x14ac:dyDescent="0.25">
      <c r="A1105" s="146"/>
      <c r="B1105" s="146"/>
      <c r="AA1105"/>
      <c r="AB1105"/>
      <c r="AJ1105"/>
    </row>
    <row r="1106" spans="1:36" x14ac:dyDescent="0.25">
      <c r="A1106" s="146"/>
      <c r="B1106" s="146"/>
      <c r="AA1106"/>
      <c r="AB1106"/>
      <c r="AJ1106"/>
    </row>
    <row r="1107" spans="1:36" x14ac:dyDescent="0.25">
      <c r="A1107" s="146"/>
      <c r="B1107" s="146"/>
      <c r="AA1107"/>
      <c r="AB1107"/>
      <c r="AJ1107"/>
    </row>
    <row r="1108" spans="1:36" x14ac:dyDescent="0.25">
      <c r="A1108" s="146"/>
      <c r="B1108" s="146"/>
      <c r="AA1108"/>
      <c r="AB1108"/>
      <c r="AJ1108"/>
    </row>
    <row r="1109" spans="1:36" x14ac:dyDescent="0.25">
      <c r="A1109" s="146"/>
      <c r="B1109" s="146"/>
      <c r="AA1109"/>
      <c r="AB1109"/>
      <c r="AJ1109"/>
    </row>
    <row r="1110" spans="1:36" x14ac:dyDescent="0.25">
      <c r="A1110" s="146"/>
      <c r="B1110" s="146"/>
      <c r="AA1110"/>
      <c r="AB1110"/>
      <c r="AJ1110"/>
    </row>
    <row r="1111" spans="1:36" x14ac:dyDescent="0.25">
      <c r="A1111" s="146"/>
      <c r="B1111" s="146"/>
      <c r="AA1111"/>
      <c r="AB1111"/>
      <c r="AJ1111"/>
    </row>
    <row r="1112" spans="1:36" x14ac:dyDescent="0.25">
      <c r="A1112" s="146"/>
      <c r="B1112" s="146"/>
      <c r="AA1112"/>
      <c r="AB1112"/>
      <c r="AJ1112"/>
    </row>
    <row r="1113" spans="1:36" x14ac:dyDescent="0.25">
      <c r="A1113" s="146"/>
      <c r="B1113" s="146"/>
      <c r="AA1113"/>
      <c r="AB1113"/>
      <c r="AJ1113"/>
    </row>
    <row r="1114" spans="1:36" x14ac:dyDescent="0.25">
      <c r="A1114" s="146"/>
      <c r="B1114" s="146"/>
      <c r="AA1114"/>
      <c r="AB1114"/>
      <c r="AJ1114"/>
    </row>
    <row r="1115" spans="1:36" x14ac:dyDescent="0.25">
      <c r="A1115" s="146"/>
      <c r="B1115" s="146"/>
      <c r="AA1115"/>
      <c r="AB1115"/>
      <c r="AJ1115"/>
    </row>
    <row r="1116" spans="1:36" x14ac:dyDescent="0.25">
      <c r="A1116" s="146"/>
      <c r="B1116" s="146"/>
      <c r="AA1116"/>
      <c r="AB1116"/>
      <c r="AJ1116"/>
    </row>
    <row r="1117" spans="1:36" x14ac:dyDescent="0.25">
      <c r="A1117" s="146"/>
      <c r="B1117" s="146"/>
      <c r="AA1117"/>
      <c r="AB1117"/>
      <c r="AJ1117"/>
    </row>
    <row r="1118" spans="1:36" x14ac:dyDescent="0.25">
      <c r="A1118" s="146"/>
      <c r="B1118" s="146"/>
      <c r="AA1118"/>
      <c r="AB1118"/>
      <c r="AJ1118"/>
    </row>
    <row r="1119" spans="1:36" x14ac:dyDescent="0.25">
      <c r="A1119" s="146"/>
      <c r="B1119" s="146"/>
      <c r="AA1119"/>
      <c r="AB1119"/>
      <c r="AJ1119"/>
    </row>
    <row r="1120" spans="1:36" x14ac:dyDescent="0.25">
      <c r="A1120" s="146"/>
      <c r="B1120" s="146"/>
      <c r="AA1120"/>
      <c r="AB1120"/>
      <c r="AJ1120"/>
    </row>
    <row r="1121" spans="1:36" x14ac:dyDescent="0.25">
      <c r="A1121" s="146"/>
      <c r="B1121" s="146"/>
      <c r="AA1121"/>
      <c r="AB1121"/>
      <c r="AJ1121"/>
    </row>
    <row r="1122" spans="1:36" x14ac:dyDescent="0.25">
      <c r="A1122" s="146"/>
      <c r="B1122" s="146"/>
      <c r="AA1122"/>
      <c r="AB1122"/>
      <c r="AJ1122"/>
    </row>
    <row r="1123" spans="1:36" x14ac:dyDescent="0.25">
      <c r="A1123" s="146"/>
      <c r="B1123" s="146"/>
      <c r="AA1123"/>
      <c r="AB1123"/>
      <c r="AJ1123"/>
    </row>
    <row r="1124" spans="1:36" x14ac:dyDescent="0.25">
      <c r="A1124" s="146"/>
      <c r="B1124" s="146"/>
      <c r="AA1124"/>
      <c r="AB1124"/>
      <c r="AJ1124"/>
    </row>
    <row r="1125" spans="1:36" x14ac:dyDescent="0.25">
      <c r="A1125" s="146"/>
      <c r="B1125" s="146"/>
      <c r="AA1125"/>
      <c r="AB1125"/>
      <c r="AJ1125"/>
    </row>
    <row r="1126" spans="1:36" x14ac:dyDescent="0.25">
      <c r="A1126" s="146"/>
      <c r="B1126" s="146"/>
      <c r="AA1126"/>
      <c r="AB1126"/>
      <c r="AJ1126"/>
    </row>
    <row r="1127" spans="1:36" x14ac:dyDescent="0.25">
      <c r="A1127" s="146"/>
      <c r="B1127" s="146"/>
      <c r="AA1127"/>
      <c r="AB1127"/>
      <c r="AJ1127"/>
    </row>
    <row r="1128" spans="1:36" x14ac:dyDescent="0.25">
      <c r="A1128" s="146"/>
      <c r="B1128" s="146"/>
      <c r="AA1128"/>
      <c r="AB1128"/>
      <c r="AJ1128"/>
    </row>
    <row r="1129" spans="1:36" x14ac:dyDescent="0.25">
      <c r="A1129" s="146"/>
      <c r="B1129" s="146"/>
      <c r="AA1129"/>
      <c r="AB1129"/>
      <c r="AJ1129"/>
    </row>
    <row r="1130" spans="1:36" x14ac:dyDescent="0.25">
      <c r="B1130" s="146"/>
      <c r="AA1130"/>
      <c r="AB1130"/>
      <c r="AJ1130"/>
    </row>
    <row r="1131" spans="1:36" x14ac:dyDescent="0.25">
      <c r="B1131" s="146"/>
      <c r="AA1131"/>
      <c r="AB1131"/>
      <c r="AJ1131"/>
    </row>
    <row r="1132" spans="1:36" x14ac:dyDescent="0.25">
      <c r="B1132" s="146"/>
      <c r="AA1132"/>
      <c r="AB1132"/>
      <c r="AJ1132"/>
    </row>
    <row r="1133" spans="1:36" x14ac:dyDescent="0.25">
      <c r="B1133" s="146"/>
      <c r="AA1133"/>
      <c r="AB1133"/>
      <c r="AJ1133"/>
    </row>
    <row r="1134" spans="1:36" x14ac:dyDescent="0.25">
      <c r="B1134" s="146"/>
      <c r="AA1134"/>
      <c r="AB1134"/>
      <c r="AJ1134"/>
    </row>
    <row r="1135" spans="1:36" x14ac:dyDescent="0.25">
      <c r="B1135" s="146"/>
      <c r="AA1135"/>
      <c r="AB1135"/>
      <c r="AJ1135"/>
    </row>
    <row r="1136" spans="1:36" x14ac:dyDescent="0.25">
      <c r="B1136" s="146"/>
      <c r="AA1136"/>
      <c r="AB1136"/>
      <c r="AJ1136"/>
    </row>
    <row r="1137" spans="1:36" x14ac:dyDescent="0.25">
      <c r="B1137" s="146"/>
      <c r="AA1137"/>
      <c r="AB1137"/>
      <c r="AJ1137"/>
    </row>
    <row r="1138" spans="1:36" x14ac:dyDescent="0.25">
      <c r="B1138" s="146"/>
      <c r="AA1138"/>
      <c r="AB1138"/>
      <c r="AJ1138"/>
    </row>
    <row r="1139" spans="1:36" x14ac:dyDescent="0.25">
      <c r="B1139" s="146"/>
      <c r="AA1139"/>
      <c r="AB1139"/>
      <c r="AJ1139"/>
    </row>
    <row r="1140" spans="1:36" x14ac:dyDescent="0.25">
      <c r="B1140" s="146"/>
      <c r="AA1140"/>
      <c r="AB1140"/>
      <c r="AJ1140"/>
    </row>
    <row r="1141" spans="1:36" x14ac:dyDescent="0.25">
      <c r="B1141" s="146"/>
      <c r="AA1141"/>
      <c r="AB1141"/>
      <c r="AJ1141"/>
    </row>
    <row r="1142" spans="1:36" x14ac:dyDescent="0.25">
      <c r="B1142" s="146"/>
      <c r="AA1142"/>
      <c r="AB1142"/>
      <c r="AJ1142"/>
    </row>
    <row r="1143" spans="1:36" x14ac:dyDescent="0.25">
      <c r="B1143" s="146"/>
      <c r="AA1143"/>
      <c r="AB1143"/>
      <c r="AJ1143"/>
    </row>
    <row r="1144" spans="1:36" x14ac:dyDescent="0.25">
      <c r="B1144" s="146"/>
      <c r="AA1144"/>
      <c r="AB1144"/>
      <c r="AJ1144"/>
    </row>
    <row r="1145" spans="1:36" x14ac:dyDescent="0.25">
      <c r="B1145" s="146"/>
      <c r="AA1145"/>
      <c r="AB1145"/>
      <c r="AJ1145"/>
    </row>
    <row r="1146" spans="1:36" x14ac:dyDescent="0.25">
      <c r="B1146" s="146"/>
      <c r="AA1146"/>
      <c r="AB1146"/>
      <c r="AJ1146"/>
    </row>
    <row r="1147" spans="1:36" x14ac:dyDescent="0.25">
      <c r="B1147" s="146"/>
      <c r="AA1147"/>
      <c r="AB1147"/>
      <c r="AJ1147"/>
    </row>
    <row r="1148" spans="1:36" x14ac:dyDescent="0.25">
      <c r="A1148" s="146"/>
      <c r="B1148" s="146"/>
      <c r="AA1148"/>
      <c r="AB1148"/>
      <c r="AJ1148"/>
    </row>
    <row r="1149" spans="1:36" x14ac:dyDescent="0.25">
      <c r="A1149" s="146"/>
      <c r="B1149" s="146"/>
      <c r="AA1149"/>
      <c r="AB1149"/>
      <c r="AJ1149"/>
    </row>
    <row r="1150" spans="1:36" x14ac:dyDescent="0.25">
      <c r="A1150" s="146"/>
      <c r="B1150" s="146"/>
      <c r="AA1150"/>
      <c r="AB1150"/>
      <c r="AJ1150"/>
    </row>
    <row r="1151" spans="1:36" x14ac:dyDescent="0.25">
      <c r="A1151" s="146"/>
      <c r="B1151" s="146"/>
      <c r="AA1151"/>
      <c r="AB1151"/>
      <c r="AJ1151"/>
    </row>
    <row r="1152" spans="1:36" x14ac:dyDescent="0.25">
      <c r="A1152" s="146"/>
      <c r="B1152" s="146"/>
      <c r="AA1152"/>
      <c r="AB1152"/>
      <c r="AJ1152"/>
    </row>
    <row r="1153" spans="1:36" x14ac:dyDescent="0.25">
      <c r="A1153" s="146"/>
      <c r="B1153" s="146"/>
      <c r="AA1153"/>
      <c r="AB1153"/>
      <c r="AJ1153"/>
    </row>
    <row r="1154" spans="1:36" x14ac:dyDescent="0.25">
      <c r="A1154" s="146"/>
      <c r="B1154" s="146"/>
      <c r="AA1154"/>
      <c r="AB1154"/>
      <c r="AJ1154"/>
    </row>
    <row r="1155" spans="1:36" x14ac:dyDescent="0.25">
      <c r="A1155" s="146"/>
      <c r="B1155" s="146"/>
      <c r="AA1155"/>
      <c r="AB1155"/>
      <c r="AJ1155"/>
    </row>
    <row r="1156" spans="1:36" x14ac:dyDescent="0.25">
      <c r="A1156" s="146"/>
      <c r="B1156" s="146"/>
      <c r="AA1156"/>
      <c r="AB1156"/>
      <c r="AJ1156"/>
    </row>
    <row r="1157" spans="1:36" x14ac:dyDescent="0.25">
      <c r="A1157" s="146"/>
      <c r="B1157" s="146"/>
      <c r="AA1157"/>
      <c r="AB1157"/>
      <c r="AJ1157"/>
    </row>
    <row r="1158" spans="1:36" x14ac:dyDescent="0.25">
      <c r="A1158" s="146"/>
      <c r="B1158" s="146"/>
      <c r="AA1158"/>
      <c r="AB1158"/>
      <c r="AJ1158"/>
    </row>
    <row r="1159" spans="1:36" x14ac:dyDescent="0.25">
      <c r="A1159" s="146"/>
      <c r="B1159" s="146"/>
      <c r="AA1159"/>
      <c r="AB1159"/>
      <c r="AJ1159"/>
    </row>
    <row r="1160" spans="1:36" x14ac:dyDescent="0.25">
      <c r="A1160" s="146"/>
      <c r="B1160" s="146"/>
      <c r="AA1160"/>
      <c r="AB1160"/>
      <c r="AJ1160"/>
    </row>
    <row r="1161" spans="1:36" x14ac:dyDescent="0.25">
      <c r="A1161" s="146"/>
      <c r="B1161" s="146"/>
      <c r="AA1161"/>
      <c r="AB1161"/>
      <c r="AJ1161"/>
    </row>
    <row r="1162" spans="1:36" x14ac:dyDescent="0.25">
      <c r="A1162" s="146"/>
      <c r="B1162" s="146"/>
      <c r="AA1162"/>
      <c r="AB1162"/>
      <c r="AJ1162"/>
    </row>
    <row r="1163" spans="1:36" x14ac:dyDescent="0.25">
      <c r="A1163" s="146"/>
      <c r="B1163" s="146"/>
      <c r="AA1163"/>
      <c r="AB1163"/>
      <c r="AJ1163"/>
    </row>
    <row r="1164" spans="1:36" x14ac:dyDescent="0.25">
      <c r="A1164" s="146"/>
      <c r="B1164" s="146"/>
      <c r="AA1164"/>
      <c r="AB1164"/>
      <c r="AJ1164"/>
    </row>
    <row r="1165" spans="1:36" x14ac:dyDescent="0.25">
      <c r="A1165" s="146"/>
      <c r="B1165" s="146"/>
      <c r="AA1165"/>
      <c r="AB1165"/>
      <c r="AJ1165"/>
    </row>
    <row r="1166" spans="1:36" x14ac:dyDescent="0.25">
      <c r="A1166" s="146"/>
      <c r="B1166" s="146"/>
      <c r="AA1166"/>
      <c r="AB1166"/>
      <c r="AJ1166"/>
    </row>
    <row r="1167" spans="1:36" x14ac:dyDescent="0.25">
      <c r="A1167" s="146"/>
      <c r="B1167" s="146"/>
      <c r="AA1167"/>
      <c r="AB1167"/>
      <c r="AJ1167"/>
    </row>
    <row r="1168" spans="1:36" x14ac:dyDescent="0.25">
      <c r="A1168" s="146"/>
      <c r="B1168" s="146"/>
      <c r="AA1168"/>
      <c r="AB1168"/>
      <c r="AJ1168"/>
    </row>
    <row r="1169" spans="1:36" x14ac:dyDescent="0.25">
      <c r="A1169" s="146"/>
      <c r="B1169" s="146"/>
      <c r="AA1169"/>
      <c r="AB1169"/>
      <c r="AJ1169"/>
    </row>
    <row r="1170" spans="1:36" x14ac:dyDescent="0.25">
      <c r="A1170" s="146"/>
      <c r="B1170" s="146"/>
      <c r="AA1170"/>
      <c r="AB1170"/>
      <c r="AJ1170"/>
    </row>
    <row r="1171" spans="1:36" x14ac:dyDescent="0.25">
      <c r="A1171" s="146"/>
      <c r="B1171" s="146"/>
      <c r="AA1171"/>
      <c r="AB1171"/>
      <c r="AJ1171"/>
    </row>
    <row r="1172" spans="1:36" x14ac:dyDescent="0.25">
      <c r="A1172" s="146"/>
      <c r="B1172" s="146"/>
      <c r="AA1172"/>
      <c r="AB1172"/>
      <c r="AJ1172"/>
    </row>
    <row r="1173" spans="1:36" x14ac:dyDescent="0.25">
      <c r="A1173" s="146"/>
      <c r="B1173" s="146"/>
      <c r="AA1173"/>
      <c r="AB1173"/>
      <c r="AJ1173"/>
    </row>
    <row r="1174" spans="1:36" x14ac:dyDescent="0.25">
      <c r="A1174" s="146"/>
      <c r="B1174" s="146"/>
      <c r="AA1174"/>
      <c r="AB1174"/>
      <c r="AJ1174"/>
    </row>
    <row r="1175" spans="1:36" x14ac:dyDescent="0.25">
      <c r="A1175" s="146"/>
      <c r="B1175" s="146"/>
      <c r="AA1175"/>
      <c r="AB1175"/>
      <c r="AJ1175"/>
    </row>
    <row r="1176" spans="1:36" x14ac:dyDescent="0.25">
      <c r="A1176" s="146"/>
      <c r="B1176" s="146"/>
      <c r="AA1176"/>
      <c r="AB1176"/>
      <c r="AJ1176"/>
    </row>
    <row r="1177" spans="1:36" x14ac:dyDescent="0.25">
      <c r="A1177" s="146"/>
      <c r="B1177" s="146"/>
      <c r="AA1177"/>
      <c r="AB1177"/>
      <c r="AJ1177"/>
    </row>
    <row r="1178" spans="1:36" x14ac:dyDescent="0.25">
      <c r="A1178" s="146"/>
      <c r="B1178" s="146"/>
      <c r="AA1178"/>
      <c r="AB1178"/>
      <c r="AJ1178"/>
    </row>
    <row r="1179" spans="1:36" x14ac:dyDescent="0.25">
      <c r="A1179" s="146"/>
      <c r="B1179" s="146"/>
      <c r="AA1179"/>
      <c r="AB1179"/>
      <c r="AJ1179"/>
    </row>
    <row r="1180" spans="1:36" x14ac:dyDescent="0.25">
      <c r="A1180" s="146"/>
      <c r="B1180" s="146"/>
      <c r="AA1180"/>
      <c r="AB1180"/>
      <c r="AJ1180"/>
    </row>
    <row r="1181" spans="1:36" x14ac:dyDescent="0.25">
      <c r="A1181" s="146"/>
      <c r="B1181" s="146"/>
      <c r="AA1181"/>
      <c r="AB1181"/>
      <c r="AJ1181"/>
    </row>
    <row r="1182" spans="1:36" x14ac:dyDescent="0.25">
      <c r="A1182" s="146"/>
      <c r="B1182" s="146"/>
      <c r="AA1182"/>
      <c r="AB1182"/>
      <c r="AJ1182"/>
    </row>
    <row r="1183" spans="1:36" x14ac:dyDescent="0.25">
      <c r="A1183" s="146"/>
      <c r="B1183" s="146"/>
      <c r="AA1183"/>
      <c r="AB1183"/>
      <c r="AJ1183"/>
    </row>
    <row r="1184" spans="1:36" x14ac:dyDescent="0.25">
      <c r="A1184" s="146"/>
      <c r="B1184" s="146"/>
      <c r="AA1184"/>
      <c r="AB1184"/>
      <c r="AJ1184"/>
    </row>
    <row r="1185" spans="1:36" x14ac:dyDescent="0.25">
      <c r="A1185" s="146"/>
      <c r="B1185" s="146"/>
      <c r="AA1185"/>
      <c r="AB1185"/>
      <c r="AJ1185"/>
    </row>
    <row r="1186" spans="1:36" x14ac:dyDescent="0.25">
      <c r="A1186" s="146"/>
      <c r="B1186" s="146"/>
      <c r="AA1186"/>
      <c r="AB1186"/>
      <c r="AJ1186"/>
    </row>
    <row r="1187" spans="1:36" x14ac:dyDescent="0.25">
      <c r="A1187" s="146"/>
      <c r="B1187" s="146"/>
      <c r="AA1187"/>
      <c r="AB1187"/>
      <c r="AJ1187"/>
    </row>
    <row r="1188" spans="1:36" x14ac:dyDescent="0.25">
      <c r="A1188" s="146"/>
      <c r="B1188" s="146"/>
      <c r="AA1188"/>
      <c r="AB1188"/>
      <c r="AJ1188"/>
    </row>
    <row r="1189" spans="1:36" x14ac:dyDescent="0.25">
      <c r="A1189" s="146"/>
      <c r="B1189" s="146"/>
      <c r="AA1189"/>
      <c r="AB1189"/>
      <c r="AJ1189"/>
    </row>
    <row r="1190" spans="1:36" x14ac:dyDescent="0.25">
      <c r="A1190" s="146"/>
      <c r="B1190" s="146"/>
      <c r="AA1190"/>
      <c r="AB1190"/>
      <c r="AJ1190"/>
    </row>
    <row r="1191" spans="1:36" x14ac:dyDescent="0.25">
      <c r="A1191" s="146"/>
      <c r="B1191" s="146"/>
      <c r="AA1191"/>
      <c r="AB1191"/>
      <c r="AJ1191"/>
    </row>
    <row r="1192" spans="1:36" x14ac:dyDescent="0.25">
      <c r="A1192" s="146"/>
      <c r="B1192" s="146"/>
      <c r="AA1192"/>
      <c r="AB1192"/>
      <c r="AJ1192"/>
    </row>
    <row r="1193" spans="1:36" x14ac:dyDescent="0.25">
      <c r="A1193" s="146"/>
      <c r="B1193" s="146"/>
      <c r="AA1193"/>
      <c r="AB1193"/>
      <c r="AJ1193"/>
    </row>
    <row r="1194" spans="1:36" x14ac:dyDescent="0.25">
      <c r="A1194" s="146"/>
      <c r="B1194" s="146"/>
      <c r="AA1194"/>
      <c r="AB1194"/>
      <c r="AJ1194"/>
    </row>
    <row r="1195" spans="1:36" x14ac:dyDescent="0.25">
      <c r="A1195" s="146"/>
      <c r="B1195" s="146"/>
      <c r="AA1195"/>
      <c r="AB1195"/>
      <c r="AJ1195"/>
    </row>
    <row r="1196" spans="1:36" x14ac:dyDescent="0.25">
      <c r="A1196" s="146"/>
      <c r="B1196" s="146"/>
      <c r="AA1196"/>
      <c r="AB1196"/>
      <c r="AJ1196"/>
    </row>
    <row r="1197" spans="1:36" x14ac:dyDescent="0.25">
      <c r="B1197" s="146"/>
      <c r="AA1197"/>
      <c r="AB1197"/>
      <c r="AJ1197"/>
    </row>
    <row r="1198" spans="1:36" x14ac:dyDescent="0.25">
      <c r="A1198" s="146"/>
      <c r="B1198" s="146"/>
      <c r="AA1198"/>
      <c r="AB1198"/>
      <c r="AJ1198"/>
    </row>
    <row r="1199" spans="1:36" x14ac:dyDescent="0.25">
      <c r="A1199" s="146"/>
      <c r="B1199" s="146"/>
      <c r="AA1199"/>
      <c r="AB1199"/>
      <c r="AJ1199"/>
    </row>
    <row r="1200" spans="1:36" x14ac:dyDescent="0.25">
      <c r="A1200" s="146"/>
      <c r="B1200" s="146"/>
      <c r="AA1200"/>
      <c r="AB1200"/>
      <c r="AJ1200"/>
    </row>
    <row r="1201" spans="1:36" x14ac:dyDescent="0.25">
      <c r="A1201" s="146"/>
      <c r="B1201" s="146"/>
      <c r="AA1201"/>
      <c r="AB1201"/>
      <c r="AJ1201"/>
    </row>
    <row r="1202" spans="1:36" x14ac:dyDescent="0.25">
      <c r="A1202" s="146"/>
      <c r="B1202" s="146"/>
      <c r="AA1202"/>
      <c r="AB1202"/>
      <c r="AJ1202"/>
    </row>
    <row r="1203" spans="1:36" x14ac:dyDescent="0.25">
      <c r="A1203" s="146"/>
      <c r="B1203" s="146"/>
      <c r="AA1203"/>
      <c r="AB1203"/>
      <c r="AJ1203"/>
    </row>
    <row r="1204" spans="1:36" x14ac:dyDescent="0.25">
      <c r="A1204" s="146"/>
      <c r="B1204" s="146"/>
      <c r="AA1204"/>
      <c r="AB1204"/>
      <c r="AJ1204"/>
    </row>
    <row r="1205" spans="1:36" x14ac:dyDescent="0.25">
      <c r="A1205" s="146"/>
      <c r="B1205" s="146"/>
      <c r="AA1205"/>
      <c r="AB1205"/>
      <c r="AJ1205"/>
    </row>
    <row r="1206" spans="1:36" x14ac:dyDescent="0.25">
      <c r="A1206" s="146"/>
      <c r="B1206" s="146"/>
      <c r="AA1206"/>
      <c r="AB1206"/>
      <c r="AJ1206"/>
    </row>
    <row r="1207" spans="1:36" x14ac:dyDescent="0.25">
      <c r="A1207" s="146"/>
      <c r="B1207" s="146"/>
      <c r="AA1207"/>
      <c r="AB1207"/>
      <c r="AJ1207"/>
    </row>
    <row r="1208" spans="1:36" x14ac:dyDescent="0.25">
      <c r="A1208" s="146"/>
      <c r="B1208" s="146"/>
      <c r="AA1208"/>
      <c r="AB1208"/>
      <c r="AJ1208"/>
    </row>
    <row r="1209" spans="1:36" x14ac:dyDescent="0.25">
      <c r="A1209" s="146"/>
      <c r="B1209" s="146"/>
      <c r="AA1209"/>
      <c r="AB1209"/>
      <c r="AJ1209"/>
    </row>
    <row r="1210" spans="1:36" x14ac:dyDescent="0.25">
      <c r="A1210" s="146"/>
      <c r="B1210" s="146"/>
      <c r="AA1210"/>
      <c r="AB1210"/>
      <c r="AJ1210"/>
    </row>
    <row r="1211" spans="1:36" x14ac:dyDescent="0.25">
      <c r="A1211" s="146"/>
      <c r="B1211" s="146"/>
      <c r="AA1211"/>
      <c r="AB1211"/>
      <c r="AJ1211"/>
    </row>
    <row r="1212" spans="1:36" x14ac:dyDescent="0.25">
      <c r="A1212" s="146"/>
      <c r="B1212" s="146"/>
      <c r="AA1212"/>
      <c r="AB1212"/>
      <c r="AJ1212"/>
    </row>
    <row r="1213" spans="1:36" x14ac:dyDescent="0.25">
      <c r="A1213" s="146"/>
      <c r="B1213" s="146"/>
      <c r="AA1213"/>
      <c r="AB1213"/>
      <c r="AJ1213"/>
    </row>
    <row r="1214" spans="1:36" x14ac:dyDescent="0.25">
      <c r="A1214" s="146"/>
      <c r="B1214" s="146"/>
      <c r="AA1214"/>
      <c r="AB1214"/>
      <c r="AJ1214"/>
    </row>
    <row r="1215" spans="1:36" x14ac:dyDescent="0.25">
      <c r="A1215" s="146"/>
      <c r="B1215" s="146"/>
      <c r="AA1215"/>
      <c r="AB1215"/>
      <c r="AJ1215"/>
    </row>
    <row r="1216" spans="1:36" x14ac:dyDescent="0.25">
      <c r="A1216" s="146"/>
      <c r="B1216" s="146"/>
      <c r="AA1216"/>
      <c r="AB1216"/>
      <c r="AJ1216"/>
    </row>
    <row r="1217" spans="1:36" x14ac:dyDescent="0.25">
      <c r="A1217" s="146"/>
      <c r="B1217" s="146"/>
      <c r="AA1217"/>
      <c r="AB1217"/>
      <c r="AJ1217"/>
    </row>
    <row r="1218" spans="1:36" x14ac:dyDescent="0.25">
      <c r="A1218" s="146"/>
      <c r="B1218" s="146"/>
      <c r="AA1218"/>
      <c r="AB1218"/>
      <c r="AJ1218"/>
    </row>
    <row r="1219" spans="1:36" x14ac:dyDescent="0.25">
      <c r="A1219" s="146"/>
      <c r="B1219" s="146"/>
      <c r="AA1219"/>
      <c r="AB1219"/>
      <c r="AJ1219"/>
    </row>
    <row r="1220" spans="1:36" x14ac:dyDescent="0.25">
      <c r="A1220" s="146"/>
      <c r="B1220" s="146"/>
      <c r="AA1220"/>
      <c r="AB1220"/>
      <c r="AJ1220"/>
    </row>
    <row r="1221" spans="1:36" x14ac:dyDescent="0.25">
      <c r="A1221" s="146"/>
      <c r="B1221" s="146"/>
      <c r="AA1221"/>
      <c r="AB1221"/>
      <c r="AJ1221"/>
    </row>
    <row r="1222" spans="1:36" x14ac:dyDescent="0.25">
      <c r="A1222" s="146"/>
      <c r="B1222" s="146"/>
      <c r="AA1222"/>
      <c r="AB1222"/>
      <c r="AJ1222"/>
    </row>
    <row r="1223" spans="1:36" x14ac:dyDescent="0.25">
      <c r="A1223" s="146"/>
      <c r="B1223" s="146"/>
      <c r="AA1223"/>
      <c r="AB1223"/>
      <c r="AJ1223"/>
    </row>
    <row r="1224" spans="1:36" x14ac:dyDescent="0.25">
      <c r="A1224" s="146"/>
      <c r="B1224" s="146"/>
      <c r="AA1224"/>
      <c r="AB1224"/>
      <c r="AJ1224"/>
    </row>
    <row r="1225" spans="1:36" x14ac:dyDescent="0.25">
      <c r="A1225" s="146"/>
      <c r="B1225" s="146"/>
      <c r="AA1225"/>
      <c r="AB1225"/>
      <c r="AJ1225"/>
    </row>
    <row r="1226" spans="1:36" x14ac:dyDescent="0.25">
      <c r="A1226" s="146"/>
      <c r="B1226" s="146"/>
      <c r="AA1226"/>
      <c r="AB1226"/>
      <c r="AJ1226"/>
    </row>
    <row r="1227" spans="1:36" x14ac:dyDescent="0.25">
      <c r="A1227" s="146"/>
      <c r="B1227" s="146"/>
      <c r="AA1227"/>
      <c r="AB1227"/>
      <c r="AJ1227"/>
    </row>
    <row r="1228" spans="1:36" x14ac:dyDescent="0.25">
      <c r="A1228" s="146"/>
      <c r="B1228" s="146"/>
      <c r="AA1228"/>
      <c r="AB1228"/>
      <c r="AJ1228"/>
    </row>
    <row r="1229" spans="1:36" x14ac:dyDescent="0.25">
      <c r="A1229" s="146"/>
      <c r="B1229" s="146"/>
      <c r="AA1229"/>
      <c r="AB1229"/>
      <c r="AJ1229"/>
    </row>
    <row r="1230" spans="1:36" x14ac:dyDescent="0.25">
      <c r="A1230" s="146"/>
      <c r="B1230" s="146"/>
      <c r="AA1230"/>
      <c r="AB1230"/>
      <c r="AJ1230"/>
    </row>
    <row r="1231" spans="1:36" x14ac:dyDescent="0.25">
      <c r="A1231" s="146"/>
      <c r="B1231" s="146"/>
      <c r="AA1231"/>
      <c r="AB1231"/>
      <c r="AJ1231"/>
    </row>
    <row r="1232" spans="1:36" x14ac:dyDescent="0.25">
      <c r="A1232" s="146"/>
      <c r="B1232" s="146"/>
      <c r="AA1232"/>
      <c r="AB1232"/>
      <c r="AJ1232"/>
    </row>
    <row r="1233" spans="1:36" x14ac:dyDescent="0.25">
      <c r="A1233" s="146"/>
      <c r="B1233" s="146"/>
      <c r="AA1233"/>
      <c r="AB1233"/>
      <c r="AJ1233"/>
    </row>
    <row r="1234" spans="1:36" x14ac:dyDescent="0.25">
      <c r="A1234" s="146"/>
      <c r="B1234" s="146"/>
      <c r="AA1234"/>
      <c r="AB1234"/>
      <c r="AJ1234"/>
    </row>
    <row r="1235" spans="1:36" x14ac:dyDescent="0.25">
      <c r="A1235" s="146"/>
      <c r="B1235" s="146"/>
      <c r="AA1235"/>
      <c r="AB1235"/>
      <c r="AJ1235"/>
    </row>
    <row r="1236" spans="1:36" x14ac:dyDescent="0.25">
      <c r="A1236" s="146"/>
      <c r="B1236" s="146"/>
      <c r="AA1236"/>
      <c r="AB1236"/>
      <c r="AJ1236"/>
    </row>
    <row r="1237" spans="1:36" x14ac:dyDescent="0.25">
      <c r="A1237" s="146"/>
      <c r="B1237" s="146"/>
      <c r="AA1237"/>
      <c r="AB1237"/>
      <c r="AJ1237"/>
    </row>
    <row r="1238" spans="1:36" x14ac:dyDescent="0.25">
      <c r="A1238" s="146"/>
      <c r="B1238" s="146"/>
      <c r="AA1238"/>
      <c r="AB1238"/>
      <c r="AJ1238"/>
    </row>
    <row r="1239" spans="1:36" x14ac:dyDescent="0.25">
      <c r="A1239" s="146"/>
      <c r="B1239" s="146"/>
      <c r="AA1239"/>
      <c r="AB1239"/>
      <c r="AJ1239"/>
    </row>
    <row r="1240" spans="1:36" x14ac:dyDescent="0.25">
      <c r="A1240" s="146"/>
      <c r="B1240" s="146"/>
      <c r="AA1240"/>
      <c r="AB1240"/>
      <c r="AJ1240"/>
    </row>
    <row r="1241" spans="1:36" x14ac:dyDescent="0.25">
      <c r="A1241" s="146"/>
      <c r="B1241" s="146"/>
      <c r="AA1241"/>
      <c r="AB1241"/>
      <c r="AJ1241"/>
    </row>
    <row r="1242" spans="1:36" x14ac:dyDescent="0.25">
      <c r="A1242" s="146"/>
      <c r="B1242" s="146"/>
      <c r="AA1242"/>
      <c r="AB1242"/>
      <c r="AJ1242"/>
    </row>
    <row r="1243" spans="1:36" x14ac:dyDescent="0.25">
      <c r="A1243" s="146"/>
      <c r="B1243" s="146"/>
      <c r="AA1243"/>
      <c r="AB1243"/>
      <c r="AJ1243"/>
    </row>
    <row r="1244" spans="1:36" x14ac:dyDescent="0.25">
      <c r="A1244" s="146"/>
      <c r="B1244" s="146"/>
      <c r="AA1244"/>
      <c r="AB1244"/>
      <c r="AJ1244"/>
    </row>
    <row r="1245" spans="1:36" x14ac:dyDescent="0.25">
      <c r="A1245" s="146"/>
      <c r="B1245" s="146"/>
      <c r="AA1245"/>
      <c r="AB1245"/>
      <c r="AJ1245"/>
    </row>
    <row r="1246" spans="1:36" x14ac:dyDescent="0.25">
      <c r="A1246" s="146"/>
      <c r="B1246" s="146"/>
      <c r="AA1246"/>
      <c r="AB1246"/>
      <c r="AJ1246"/>
    </row>
    <row r="1247" spans="1:36" x14ac:dyDescent="0.25">
      <c r="B1247" s="146"/>
      <c r="AA1247"/>
      <c r="AB1247"/>
      <c r="AJ1247"/>
    </row>
    <row r="1248" spans="1:36" x14ac:dyDescent="0.25">
      <c r="A1248" s="146"/>
      <c r="B1248" s="146"/>
      <c r="AA1248"/>
      <c r="AB1248"/>
      <c r="AJ1248"/>
    </row>
    <row r="1249" spans="1:36" x14ac:dyDescent="0.25">
      <c r="A1249" s="146"/>
      <c r="B1249" s="146"/>
      <c r="AA1249"/>
      <c r="AB1249"/>
      <c r="AJ1249"/>
    </row>
    <row r="1250" spans="1:36" x14ac:dyDescent="0.25">
      <c r="A1250" s="146"/>
      <c r="B1250" s="146"/>
      <c r="AA1250"/>
      <c r="AB1250"/>
      <c r="AJ1250"/>
    </row>
    <row r="1251" spans="1:36" x14ac:dyDescent="0.25">
      <c r="A1251" s="146"/>
      <c r="B1251" s="146"/>
      <c r="AA1251"/>
      <c r="AB1251"/>
      <c r="AJ1251"/>
    </row>
    <row r="1252" spans="1:36" x14ac:dyDescent="0.25">
      <c r="A1252" s="146"/>
      <c r="B1252" s="146"/>
      <c r="AA1252"/>
      <c r="AB1252"/>
      <c r="AJ1252"/>
    </row>
    <row r="1253" spans="1:36" x14ac:dyDescent="0.25">
      <c r="A1253" s="146"/>
      <c r="B1253" s="146"/>
      <c r="AA1253"/>
      <c r="AB1253"/>
      <c r="AJ1253"/>
    </row>
    <row r="1254" spans="1:36" x14ac:dyDescent="0.25">
      <c r="A1254" s="146"/>
      <c r="B1254" s="146"/>
      <c r="AA1254"/>
      <c r="AB1254"/>
      <c r="AJ1254"/>
    </row>
    <row r="1255" spans="1:36" x14ac:dyDescent="0.25">
      <c r="A1255" s="146"/>
      <c r="B1255" s="146"/>
      <c r="AA1255"/>
      <c r="AB1255"/>
      <c r="AJ1255"/>
    </row>
    <row r="1256" spans="1:36" x14ac:dyDescent="0.25">
      <c r="A1256" s="146"/>
      <c r="B1256" s="146"/>
      <c r="AA1256"/>
      <c r="AB1256"/>
      <c r="AJ1256"/>
    </row>
    <row r="1257" spans="1:36" x14ac:dyDescent="0.25">
      <c r="A1257" s="146"/>
      <c r="B1257" s="146"/>
      <c r="AA1257"/>
      <c r="AB1257"/>
      <c r="AJ1257"/>
    </row>
    <row r="1258" spans="1:36" x14ac:dyDescent="0.25">
      <c r="A1258" s="146"/>
      <c r="B1258" s="146"/>
      <c r="AA1258"/>
      <c r="AB1258"/>
      <c r="AJ1258"/>
    </row>
    <row r="1259" spans="1:36" x14ac:dyDescent="0.25">
      <c r="A1259" s="146"/>
      <c r="B1259" s="146"/>
      <c r="AA1259"/>
      <c r="AB1259"/>
      <c r="AJ1259"/>
    </row>
    <row r="1260" spans="1:36" x14ac:dyDescent="0.25">
      <c r="A1260" s="146"/>
      <c r="B1260" s="146"/>
      <c r="AA1260"/>
      <c r="AB1260"/>
      <c r="AJ1260"/>
    </row>
    <row r="1261" spans="1:36" x14ac:dyDescent="0.25">
      <c r="A1261" s="146"/>
      <c r="B1261" s="146"/>
      <c r="AA1261"/>
      <c r="AB1261"/>
      <c r="AJ1261"/>
    </row>
    <row r="1262" spans="1:36" x14ac:dyDescent="0.25">
      <c r="A1262" s="146"/>
      <c r="B1262" s="146"/>
      <c r="AA1262"/>
      <c r="AB1262"/>
      <c r="AJ1262"/>
    </row>
    <row r="1263" spans="1:36" x14ac:dyDescent="0.25">
      <c r="A1263" s="146"/>
      <c r="B1263" s="146"/>
      <c r="AA1263"/>
      <c r="AB1263"/>
      <c r="AJ1263"/>
    </row>
    <row r="1264" spans="1:36" x14ac:dyDescent="0.25">
      <c r="A1264" s="146"/>
      <c r="B1264" s="146"/>
      <c r="AA1264"/>
      <c r="AB1264"/>
      <c r="AJ1264"/>
    </row>
    <row r="1265" spans="1:36" x14ac:dyDescent="0.25">
      <c r="A1265" s="146"/>
      <c r="B1265" s="146"/>
      <c r="AA1265"/>
      <c r="AB1265"/>
      <c r="AJ1265"/>
    </row>
    <row r="1266" spans="1:36" x14ac:dyDescent="0.25">
      <c r="A1266" s="146"/>
      <c r="B1266" s="146"/>
      <c r="AA1266"/>
      <c r="AB1266"/>
      <c r="AJ1266"/>
    </row>
    <row r="1267" spans="1:36" x14ac:dyDescent="0.25">
      <c r="A1267" s="146"/>
      <c r="B1267" s="146"/>
      <c r="AA1267"/>
      <c r="AB1267"/>
      <c r="AJ1267"/>
    </row>
    <row r="1268" spans="1:36" x14ac:dyDescent="0.25">
      <c r="A1268" s="146"/>
      <c r="B1268" s="146"/>
      <c r="AA1268"/>
      <c r="AB1268"/>
      <c r="AJ1268"/>
    </row>
    <row r="1269" spans="1:36" x14ac:dyDescent="0.25">
      <c r="A1269" s="146"/>
      <c r="B1269" s="146"/>
      <c r="AA1269"/>
      <c r="AB1269"/>
      <c r="AJ1269"/>
    </row>
    <row r="1270" spans="1:36" x14ac:dyDescent="0.25">
      <c r="A1270" s="146"/>
      <c r="B1270" s="146"/>
      <c r="AA1270"/>
      <c r="AB1270"/>
      <c r="AJ1270"/>
    </row>
    <row r="1271" spans="1:36" x14ac:dyDescent="0.25">
      <c r="A1271" s="146"/>
      <c r="B1271" s="146"/>
      <c r="AA1271"/>
      <c r="AB1271"/>
      <c r="AJ1271"/>
    </row>
    <row r="1272" spans="1:36" x14ac:dyDescent="0.25">
      <c r="A1272" s="146"/>
      <c r="B1272" s="146"/>
      <c r="AA1272"/>
      <c r="AB1272"/>
      <c r="AJ1272"/>
    </row>
    <row r="1273" spans="1:36" x14ac:dyDescent="0.25">
      <c r="A1273" s="146"/>
      <c r="B1273" s="146"/>
      <c r="AA1273"/>
      <c r="AB1273"/>
      <c r="AJ1273"/>
    </row>
    <row r="1274" spans="1:36" x14ac:dyDescent="0.25">
      <c r="A1274" s="146"/>
      <c r="B1274" s="146"/>
      <c r="AA1274"/>
      <c r="AB1274"/>
      <c r="AJ1274"/>
    </row>
    <row r="1275" spans="1:36" x14ac:dyDescent="0.25">
      <c r="A1275" s="146"/>
      <c r="B1275" s="146"/>
      <c r="AA1275"/>
      <c r="AB1275"/>
      <c r="AJ1275"/>
    </row>
    <row r="1276" spans="1:36" x14ac:dyDescent="0.25">
      <c r="A1276" s="146"/>
      <c r="B1276" s="146"/>
      <c r="AA1276"/>
      <c r="AB1276"/>
      <c r="AJ1276"/>
    </row>
    <row r="1277" spans="1:36" x14ac:dyDescent="0.25">
      <c r="A1277" s="146"/>
      <c r="B1277" s="146"/>
      <c r="AA1277"/>
      <c r="AB1277"/>
      <c r="AJ1277"/>
    </row>
    <row r="1278" spans="1:36" x14ac:dyDescent="0.25">
      <c r="A1278" s="146"/>
      <c r="B1278" s="146"/>
      <c r="AA1278"/>
      <c r="AB1278"/>
      <c r="AJ1278"/>
    </row>
    <row r="1279" spans="1:36" x14ac:dyDescent="0.25">
      <c r="A1279" s="146"/>
      <c r="B1279" s="146"/>
      <c r="AA1279"/>
      <c r="AB1279"/>
      <c r="AJ1279"/>
    </row>
    <row r="1280" spans="1:36" x14ac:dyDescent="0.25">
      <c r="A1280" s="146"/>
      <c r="B1280" s="146"/>
      <c r="AA1280"/>
      <c r="AB1280"/>
      <c r="AJ1280"/>
    </row>
    <row r="1281" spans="1:36" x14ac:dyDescent="0.25">
      <c r="A1281" s="146"/>
      <c r="B1281" s="146"/>
      <c r="AA1281"/>
      <c r="AB1281"/>
      <c r="AJ1281"/>
    </row>
    <row r="1282" spans="1:36" x14ac:dyDescent="0.25">
      <c r="A1282" s="146"/>
      <c r="B1282" s="146"/>
      <c r="AA1282"/>
      <c r="AB1282"/>
      <c r="AJ1282"/>
    </row>
    <row r="1283" spans="1:36" x14ac:dyDescent="0.25">
      <c r="A1283" s="146"/>
      <c r="B1283" s="146"/>
      <c r="AA1283"/>
      <c r="AB1283"/>
      <c r="AJ1283"/>
    </row>
    <row r="1284" spans="1:36" x14ac:dyDescent="0.25">
      <c r="A1284" s="146"/>
      <c r="B1284" s="146"/>
      <c r="AA1284"/>
      <c r="AB1284"/>
      <c r="AJ1284"/>
    </row>
    <row r="1285" spans="1:36" x14ac:dyDescent="0.25">
      <c r="A1285" s="146"/>
      <c r="B1285" s="146"/>
      <c r="AA1285"/>
      <c r="AB1285"/>
      <c r="AJ1285"/>
    </row>
    <row r="1286" spans="1:36" x14ac:dyDescent="0.25">
      <c r="A1286" s="146"/>
      <c r="B1286" s="146"/>
      <c r="AA1286"/>
      <c r="AB1286"/>
      <c r="AJ1286"/>
    </row>
    <row r="1287" spans="1:36" x14ac:dyDescent="0.25">
      <c r="A1287" s="146"/>
      <c r="B1287" s="146"/>
      <c r="AA1287"/>
      <c r="AB1287"/>
      <c r="AJ1287"/>
    </row>
    <row r="1288" spans="1:36" x14ac:dyDescent="0.25">
      <c r="A1288" s="146"/>
      <c r="B1288" s="146"/>
      <c r="AA1288"/>
      <c r="AB1288"/>
      <c r="AJ1288"/>
    </row>
    <row r="1289" spans="1:36" x14ac:dyDescent="0.25">
      <c r="A1289" s="146"/>
      <c r="B1289" s="146"/>
      <c r="AA1289"/>
      <c r="AB1289"/>
      <c r="AJ1289"/>
    </row>
    <row r="1290" spans="1:36" x14ac:dyDescent="0.25">
      <c r="A1290" s="146"/>
      <c r="B1290" s="146"/>
      <c r="AA1290"/>
      <c r="AB1290"/>
      <c r="AJ1290"/>
    </row>
    <row r="1291" spans="1:36" x14ac:dyDescent="0.25">
      <c r="A1291" s="146"/>
      <c r="B1291" s="146"/>
      <c r="AA1291"/>
      <c r="AB1291"/>
      <c r="AJ1291"/>
    </row>
    <row r="1292" spans="1:36" x14ac:dyDescent="0.25">
      <c r="A1292" s="146"/>
      <c r="B1292" s="146"/>
      <c r="AA1292"/>
      <c r="AB1292"/>
      <c r="AJ1292"/>
    </row>
    <row r="1293" spans="1:36" x14ac:dyDescent="0.25">
      <c r="A1293" s="146"/>
      <c r="B1293" s="146"/>
      <c r="AA1293"/>
      <c r="AB1293"/>
      <c r="AJ1293"/>
    </row>
    <row r="1294" spans="1:36" x14ac:dyDescent="0.25">
      <c r="A1294" s="146"/>
      <c r="B1294" s="146"/>
      <c r="AA1294"/>
      <c r="AB1294"/>
      <c r="AJ1294"/>
    </row>
    <row r="1295" spans="1:36" x14ac:dyDescent="0.25">
      <c r="A1295" s="146"/>
      <c r="B1295" s="146"/>
      <c r="AA1295"/>
      <c r="AB1295"/>
      <c r="AJ1295"/>
    </row>
    <row r="1296" spans="1:36" x14ac:dyDescent="0.25">
      <c r="A1296" s="146"/>
      <c r="B1296" s="146"/>
      <c r="AA1296"/>
      <c r="AB1296"/>
      <c r="AJ1296"/>
    </row>
    <row r="1297" spans="1:36" x14ac:dyDescent="0.25">
      <c r="B1297" s="146"/>
      <c r="AA1297"/>
      <c r="AB1297"/>
      <c r="AJ1297"/>
    </row>
    <row r="1298" spans="1:36" x14ac:dyDescent="0.25">
      <c r="A1298" s="146"/>
      <c r="B1298" s="146"/>
      <c r="AA1298"/>
      <c r="AB1298"/>
      <c r="AJ1298"/>
    </row>
    <row r="1299" spans="1:36" x14ac:dyDescent="0.25">
      <c r="A1299" s="146"/>
      <c r="B1299" s="146"/>
      <c r="AA1299"/>
      <c r="AB1299"/>
      <c r="AJ1299"/>
    </row>
    <row r="1300" spans="1:36" x14ac:dyDescent="0.25">
      <c r="A1300" s="146"/>
      <c r="B1300" s="146"/>
      <c r="AA1300"/>
      <c r="AB1300"/>
      <c r="AJ1300"/>
    </row>
    <row r="1301" spans="1:36" x14ac:dyDescent="0.25">
      <c r="A1301" s="146"/>
      <c r="B1301" s="146"/>
      <c r="AA1301"/>
      <c r="AB1301"/>
      <c r="AJ1301"/>
    </row>
    <row r="1302" spans="1:36" x14ac:dyDescent="0.25">
      <c r="A1302" s="146"/>
      <c r="B1302" s="146"/>
      <c r="AA1302"/>
      <c r="AB1302"/>
      <c r="AJ1302"/>
    </row>
    <row r="1303" spans="1:36" x14ac:dyDescent="0.25">
      <c r="A1303" s="146"/>
      <c r="B1303" s="146"/>
      <c r="AA1303"/>
      <c r="AB1303"/>
      <c r="AJ1303"/>
    </row>
    <row r="1304" spans="1:36" x14ac:dyDescent="0.25">
      <c r="A1304" s="146"/>
      <c r="B1304" s="146"/>
      <c r="AA1304"/>
      <c r="AB1304"/>
      <c r="AJ1304"/>
    </row>
    <row r="1305" spans="1:36" x14ac:dyDescent="0.25">
      <c r="A1305" s="146"/>
      <c r="B1305" s="146"/>
      <c r="AA1305"/>
      <c r="AB1305"/>
      <c r="AJ1305"/>
    </row>
    <row r="1306" spans="1:36" x14ac:dyDescent="0.25">
      <c r="A1306" s="146"/>
      <c r="B1306" s="146"/>
      <c r="AA1306"/>
      <c r="AB1306"/>
      <c r="AJ1306"/>
    </row>
    <row r="1307" spans="1:36" x14ac:dyDescent="0.25">
      <c r="A1307" s="146"/>
      <c r="B1307" s="146"/>
      <c r="AA1307"/>
      <c r="AB1307"/>
      <c r="AJ1307"/>
    </row>
    <row r="1308" spans="1:36" x14ac:dyDescent="0.25">
      <c r="A1308" s="146"/>
      <c r="B1308" s="146"/>
      <c r="AA1308"/>
      <c r="AB1308"/>
      <c r="AJ1308"/>
    </row>
    <row r="1309" spans="1:36" x14ac:dyDescent="0.25">
      <c r="A1309" s="146"/>
      <c r="B1309" s="146"/>
      <c r="AA1309"/>
      <c r="AB1309"/>
      <c r="AJ1309"/>
    </row>
    <row r="1310" spans="1:36" x14ac:dyDescent="0.25">
      <c r="A1310" s="146"/>
      <c r="B1310" s="146"/>
      <c r="AA1310"/>
      <c r="AB1310"/>
      <c r="AJ1310"/>
    </row>
    <row r="1311" spans="1:36" x14ac:dyDescent="0.25">
      <c r="A1311" s="146"/>
      <c r="B1311" s="146"/>
      <c r="AA1311"/>
      <c r="AB1311"/>
      <c r="AJ1311"/>
    </row>
    <row r="1312" spans="1:36" x14ac:dyDescent="0.25">
      <c r="A1312" s="146"/>
      <c r="B1312" s="146"/>
      <c r="AA1312"/>
      <c r="AB1312"/>
      <c r="AJ1312"/>
    </row>
    <row r="1313" spans="1:36" x14ac:dyDescent="0.25">
      <c r="A1313" s="146"/>
      <c r="B1313" s="146"/>
      <c r="AA1313"/>
      <c r="AB1313"/>
      <c r="AJ1313"/>
    </row>
    <row r="1314" spans="1:36" x14ac:dyDescent="0.25">
      <c r="A1314" s="146"/>
      <c r="B1314" s="146"/>
      <c r="AA1314"/>
      <c r="AB1314"/>
      <c r="AJ1314"/>
    </row>
    <row r="1315" spans="1:36" x14ac:dyDescent="0.25">
      <c r="A1315" s="146"/>
      <c r="B1315" s="146"/>
      <c r="AA1315"/>
      <c r="AB1315"/>
      <c r="AJ1315"/>
    </row>
    <row r="1316" spans="1:36" x14ac:dyDescent="0.25">
      <c r="A1316" s="146"/>
      <c r="B1316" s="146"/>
      <c r="AA1316"/>
      <c r="AB1316"/>
      <c r="AJ1316"/>
    </row>
    <row r="1317" spans="1:36" x14ac:dyDescent="0.25">
      <c r="A1317" s="146"/>
      <c r="B1317" s="146"/>
      <c r="AA1317"/>
      <c r="AB1317"/>
      <c r="AJ1317"/>
    </row>
    <row r="1318" spans="1:36" x14ac:dyDescent="0.25">
      <c r="A1318" s="146"/>
      <c r="B1318" s="146"/>
      <c r="AA1318"/>
      <c r="AB1318"/>
      <c r="AJ1318"/>
    </row>
    <row r="1319" spans="1:36" x14ac:dyDescent="0.25">
      <c r="A1319" s="146"/>
      <c r="B1319" s="146"/>
      <c r="AA1319"/>
      <c r="AB1319"/>
      <c r="AJ1319"/>
    </row>
    <row r="1320" spans="1:36" x14ac:dyDescent="0.25">
      <c r="A1320" s="146"/>
      <c r="B1320" s="146"/>
      <c r="AA1320"/>
      <c r="AB1320"/>
      <c r="AJ1320"/>
    </row>
    <row r="1321" spans="1:36" x14ac:dyDescent="0.25">
      <c r="A1321" s="146"/>
      <c r="B1321" s="146"/>
      <c r="AA1321"/>
      <c r="AB1321"/>
      <c r="AJ1321"/>
    </row>
    <row r="1322" spans="1:36" x14ac:dyDescent="0.25">
      <c r="A1322" s="146"/>
      <c r="B1322" s="146"/>
      <c r="AA1322"/>
      <c r="AB1322"/>
      <c r="AJ1322"/>
    </row>
    <row r="1323" spans="1:36" x14ac:dyDescent="0.25">
      <c r="A1323" s="146"/>
      <c r="B1323" s="146"/>
      <c r="AA1323"/>
      <c r="AB1323"/>
      <c r="AJ1323"/>
    </row>
    <row r="1324" spans="1:36" x14ac:dyDescent="0.25">
      <c r="A1324" s="146"/>
      <c r="B1324" s="146"/>
      <c r="AA1324"/>
      <c r="AB1324"/>
      <c r="AJ1324"/>
    </row>
    <row r="1325" spans="1:36" x14ac:dyDescent="0.25">
      <c r="A1325" s="146"/>
      <c r="B1325" s="146"/>
      <c r="AA1325"/>
      <c r="AB1325"/>
      <c r="AJ1325"/>
    </row>
    <row r="1326" spans="1:36" x14ac:dyDescent="0.25">
      <c r="A1326" s="146"/>
      <c r="B1326" s="146"/>
      <c r="AA1326"/>
      <c r="AB1326"/>
      <c r="AJ1326"/>
    </row>
    <row r="1327" spans="1:36" x14ac:dyDescent="0.25">
      <c r="A1327" s="146"/>
      <c r="B1327" s="146"/>
      <c r="AA1327"/>
      <c r="AB1327"/>
      <c r="AJ1327"/>
    </row>
    <row r="1328" spans="1:36" x14ac:dyDescent="0.25">
      <c r="A1328" s="146"/>
      <c r="B1328" s="146"/>
      <c r="AA1328"/>
      <c r="AB1328"/>
      <c r="AJ1328"/>
    </row>
    <row r="1329" spans="1:36" x14ac:dyDescent="0.25">
      <c r="A1329" s="146"/>
      <c r="B1329" s="146"/>
      <c r="AA1329"/>
      <c r="AB1329"/>
      <c r="AJ1329"/>
    </row>
    <row r="1330" spans="1:36" x14ac:dyDescent="0.25">
      <c r="A1330" s="146"/>
      <c r="B1330" s="146"/>
      <c r="AA1330"/>
      <c r="AB1330"/>
      <c r="AJ1330"/>
    </row>
    <row r="1331" spans="1:36" x14ac:dyDescent="0.25">
      <c r="A1331" s="146"/>
      <c r="B1331" s="146"/>
      <c r="AA1331"/>
      <c r="AB1331"/>
      <c r="AJ1331"/>
    </row>
    <row r="1332" spans="1:36" x14ac:dyDescent="0.25">
      <c r="A1332" s="146"/>
      <c r="B1332" s="146"/>
      <c r="AA1332"/>
      <c r="AB1332"/>
      <c r="AJ1332"/>
    </row>
    <row r="1333" spans="1:36" x14ac:dyDescent="0.25">
      <c r="A1333" s="146"/>
      <c r="B1333" s="146"/>
      <c r="AA1333"/>
      <c r="AB1333"/>
      <c r="AJ1333"/>
    </row>
    <row r="1334" spans="1:36" x14ac:dyDescent="0.25">
      <c r="A1334" s="146"/>
      <c r="B1334" s="146"/>
      <c r="AA1334"/>
      <c r="AB1334"/>
      <c r="AJ1334"/>
    </row>
    <row r="1335" spans="1:36" x14ac:dyDescent="0.25">
      <c r="A1335" s="146"/>
      <c r="B1335" s="146"/>
      <c r="AA1335"/>
      <c r="AB1335"/>
      <c r="AJ1335"/>
    </row>
    <row r="1336" spans="1:36" x14ac:dyDescent="0.25">
      <c r="A1336" s="146"/>
      <c r="B1336" s="146"/>
      <c r="AA1336"/>
      <c r="AB1336"/>
      <c r="AJ1336"/>
    </row>
    <row r="1337" spans="1:36" x14ac:dyDescent="0.25">
      <c r="A1337" s="146"/>
      <c r="B1337" s="146"/>
      <c r="AA1337"/>
      <c r="AB1337"/>
      <c r="AJ1337"/>
    </row>
    <row r="1338" spans="1:36" x14ac:dyDescent="0.25">
      <c r="A1338" s="146"/>
      <c r="B1338" s="146"/>
      <c r="AA1338"/>
      <c r="AB1338"/>
      <c r="AJ1338"/>
    </row>
    <row r="1339" spans="1:36" x14ac:dyDescent="0.25">
      <c r="A1339" s="146"/>
      <c r="B1339" s="146"/>
      <c r="AA1339"/>
      <c r="AB1339"/>
      <c r="AJ1339"/>
    </row>
    <row r="1340" spans="1:36" x14ac:dyDescent="0.25">
      <c r="A1340" s="146"/>
      <c r="B1340" s="146"/>
      <c r="AA1340"/>
      <c r="AB1340"/>
      <c r="AJ1340"/>
    </row>
    <row r="1341" spans="1:36" x14ac:dyDescent="0.25">
      <c r="A1341" s="146"/>
      <c r="B1341" s="146"/>
      <c r="AA1341"/>
      <c r="AB1341"/>
      <c r="AJ1341"/>
    </row>
    <row r="1342" spans="1:36" x14ac:dyDescent="0.25">
      <c r="A1342" s="146"/>
      <c r="B1342" s="146"/>
      <c r="AA1342"/>
      <c r="AB1342"/>
      <c r="AJ1342"/>
    </row>
    <row r="1343" spans="1:36" x14ac:dyDescent="0.25">
      <c r="A1343" s="146"/>
      <c r="B1343" s="146"/>
      <c r="AA1343"/>
      <c r="AB1343"/>
      <c r="AJ1343"/>
    </row>
    <row r="1344" spans="1:36" x14ac:dyDescent="0.25">
      <c r="A1344" s="146"/>
      <c r="B1344" s="146"/>
      <c r="AA1344"/>
      <c r="AB1344"/>
      <c r="AJ1344"/>
    </row>
    <row r="1345" spans="1:36" x14ac:dyDescent="0.25">
      <c r="A1345" s="146"/>
      <c r="B1345" s="146"/>
      <c r="AA1345"/>
      <c r="AB1345"/>
      <c r="AJ1345"/>
    </row>
    <row r="1346" spans="1:36" x14ac:dyDescent="0.25">
      <c r="A1346" s="146"/>
      <c r="B1346" s="146"/>
      <c r="AA1346"/>
      <c r="AB1346"/>
      <c r="AJ1346"/>
    </row>
    <row r="1347" spans="1:36" x14ac:dyDescent="0.25">
      <c r="B1347" s="146"/>
      <c r="AA1347"/>
      <c r="AB1347"/>
      <c r="AJ1347"/>
    </row>
    <row r="1348" spans="1:36" x14ac:dyDescent="0.25">
      <c r="A1348" s="146"/>
      <c r="B1348" s="146"/>
      <c r="AA1348"/>
      <c r="AB1348"/>
      <c r="AJ1348"/>
    </row>
    <row r="1349" spans="1:36" x14ac:dyDescent="0.25">
      <c r="A1349" s="146"/>
      <c r="B1349" s="146"/>
      <c r="AA1349"/>
      <c r="AB1349"/>
      <c r="AJ1349"/>
    </row>
    <row r="1350" spans="1:36" x14ac:dyDescent="0.25">
      <c r="A1350" s="146"/>
      <c r="B1350" s="146"/>
      <c r="AA1350"/>
      <c r="AB1350"/>
      <c r="AJ1350"/>
    </row>
    <row r="1351" spans="1:36" x14ac:dyDescent="0.25">
      <c r="A1351" s="146"/>
      <c r="B1351" s="146"/>
      <c r="AA1351"/>
      <c r="AB1351"/>
      <c r="AJ1351"/>
    </row>
    <row r="1352" spans="1:36" x14ac:dyDescent="0.25">
      <c r="A1352" s="146"/>
      <c r="B1352" s="146"/>
      <c r="AA1352"/>
      <c r="AB1352"/>
      <c r="AJ1352"/>
    </row>
    <row r="1353" spans="1:36" x14ac:dyDescent="0.25">
      <c r="A1353" s="146"/>
      <c r="B1353" s="146"/>
      <c r="AA1353"/>
      <c r="AB1353"/>
      <c r="AJ1353"/>
    </row>
    <row r="1354" spans="1:36" x14ac:dyDescent="0.25">
      <c r="A1354" s="146"/>
      <c r="B1354" s="146"/>
      <c r="AA1354"/>
      <c r="AB1354"/>
      <c r="AJ1354"/>
    </row>
    <row r="1355" spans="1:36" x14ac:dyDescent="0.25">
      <c r="A1355" s="146"/>
      <c r="B1355" s="146"/>
      <c r="AA1355"/>
      <c r="AB1355"/>
      <c r="AJ1355"/>
    </row>
    <row r="1356" spans="1:36" x14ac:dyDescent="0.25">
      <c r="A1356" s="146"/>
      <c r="B1356" s="146"/>
      <c r="AA1356"/>
      <c r="AB1356"/>
      <c r="AJ1356"/>
    </row>
    <row r="1357" spans="1:36" x14ac:dyDescent="0.25">
      <c r="A1357" s="146"/>
      <c r="B1357" s="146"/>
      <c r="AA1357"/>
      <c r="AB1357"/>
      <c r="AJ1357"/>
    </row>
    <row r="1358" spans="1:36" x14ac:dyDescent="0.25">
      <c r="A1358" s="146"/>
      <c r="B1358" s="146"/>
      <c r="AA1358"/>
      <c r="AB1358"/>
      <c r="AJ1358"/>
    </row>
    <row r="1359" spans="1:36" x14ac:dyDescent="0.25">
      <c r="A1359" s="146"/>
      <c r="B1359" s="146"/>
      <c r="AA1359"/>
      <c r="AB1359"/>
      <c r="AJ1359"/>
    </row>
    <row r="1360" spans="1:36" x14ac:dyDescent="0.25">
      <c r="A1360" s="146"/>
      <c r="B1360" s="146"/>
      <c r="AA1360"/>
      <c r="AB1360"/>
      <c r="AJ1360"/>
    </row>
    <row r="1361" spans="1:36" x14ac:dyDescent="0.25">
      <c r="A1361" s="146"/>
      <c r="B1361" s="146"/>
      <c r="AA1361"/>
      <c r="AB1361"/>
      <c r="AJ1361"/>
    </row>
    <row r="1362" spans="1:36" x14ac:dyDescent="0.25">
      <c r="A1362" s="146"/>
      <c r="B1362" s="146"/>
      <c r="AA1362"/>
      <c r="AB1362"/>
      <c r="AJ1362"/>
    </row>
    <row r="1363" spans="1:36" x14ac:dyDescent="0.25">
      <c r="A1363" s="146"/>
      <c r="B1363" s="146"/>
      <c r="AA1363"/>
      <c r="AB1363"/>
      <c r="AJ1363"/>
    </row>
    <row r="1364" spans="1:36" x14ac:dyDescent="0.25">
      <c r="A1364" s="146"/>
      <c r="B1364" s="146"/>
      <c r="AA1364"/>
      <c r="AB1364"/>
      <c r="AJ1364"/>
    </row>
    <row r="1365" spans="1:36" x14ac:dyDescent="0.25">
      <c r="A1365" s="146"/>
      <c r="B1365" s="146"/>
      <c r="AA1365"/>
      <c r="AB1365"/>
      <c r="AJ1365"/>
    </row>
    <row r="1366" spans="1:36" x14ac:dyDescent="0.25">
      <c r="A1366" s="146"/>
      <c r="B1366" s="146"/>
      <c r="AA1366"/>
      <c r="AB1366"/>
      <c r="AJ1366"/>
    </row>
    <row r="1367" spans="1:36" x14ac:dyDescent="0.25">
      <c r="A1367" s="146"/>
      <c r="B1367" s="146"/>
      <c r="AA1367"/>
      <c r="AB1367"/>
      <c r="AJ1367"/>
    </row>
    <row r="1368" spans="1:36" x14ac:dyDescent="0.25">
      <c r="A1368" s="146"/>
      <c r="B1368" s="146"/>
      <c r="AA1368"/>
      <c r="AB1368"/>
      <c r="AJ1368"/>
    </row>
    <row r="1369" spans="1:36" x14ac:dyDescent="0.25">
      <c r="A1369" s="146"/>
      <c r="B1369" s="146"/>
      <c r="AA1369"/>
      <c r="AB1369"/>
      <c r="AJ1369"/>
    </row>
    <row r="1370" spans="1:36" x14ac:dyDescent="0.25">
      <c r="A1370" s="146"/>
      <c r="B1370" s="146"/>
      <c r="AA1370"/>
      <c r="AB1370"/>
      <c r="AJ1370"/>
    </row>
    <row r="1371" spans="1:36" x14ac:dyDescent="0.25">
      <c r="A1371" s="146"/>
      <c r="B1371" s="146"/>
      <c r="AA1371"/>
      <c r="AB1371"/>
      <c r="AJ1371"/>
    </row>
    <row r="1372" spans="1:36" x14ac:dyDescent="0.25">
      <c r="A1372" s="146"/>
      <c r="B1372" s="146"/>
      <c r="AA1372"/>
      <c r="AB1372"/>
      <c r="AJ1372"/>
    </row>
    <row r="1373" spans="1:36" x14ac:dyDescent="0.25">
      <c r="A1373" s="146"/>
      <c r="B1373" s="146"/>
      <c r="AA1373"/>
      <c r="AB1373"/>
      <c r="AJ1373"/>
    </row>
    <row r="1374" spans="1:36" x14ac:dyDescent="0.25">
      <c r="A1374" s="146"/>
      <c r="B1374" s="146"/>
      <c r="AA1374"/>
      <c r="AB1374"/>
      <c r="AJ1374"/>
    </row>
    <row r="1375" spans="1:36" x14ac:dyDescent="0.25">
      <c r="A1375" s="146"/>
      <c r="B1375" s="146"/>
      <c r="AA1375"/>
      <c r="AB1375"/>
      <c r="AJ1375"/>
    </row>
    <row r="1376" spans="1:36" x14ac:dyDescent="0.25">
      <c r="A1376" s="146"/>
      <c r="B1376" s="146"/>
      <c r="AA1376"/>
      <c r="AB1376"/>
      <c r="AJ1376"/>
    </row>
    <row r="1377" spans="1:36" x14ac:dyDescent="0.25">
      <c r="A1377" s="146"/>
      <c r="B1377" s="146"/>
      <c r="AA1377"/>
      <c r="AB1377"/>
      <c r="AJ1377"/>
    </row>
    <row r="1378" spans="1:36" x14ac:dyDescent="0.25">
      <c r="A1378" s="146"/>
      <c r="B1378" s="146"/>
      <c r="AA1378"/>
      <c r="AB1378"/>
      <c r="AJ1378"/>
    </row>
    <row r="1379" spans="1:36" x14ac:dyDescent="0.25">
      <c r="A1379" s="146"/>
      <c r="B1379" s="146"/>
      <c r="AA1379"/>
      <c r="AB1379"/>
      <c r="AJ1379"/>
    </row>
    <row r="1380" spans="1:36" x14ac:dyDescent="0.25">
      <c r="A1380" s="146"/>
      <c r="B1380" s="146"/>
      <c r="AA1380"/>
      <c r="AB1380"/>
      <c r="AJ1380"/>
    </row>
    <row r="1381" spans="1:36" x14ac:dyDescent="0.25">
      <c r="A1381" s="146"/>
      <c r="B1381" s="146"/>
      <c r="AA1381"/>
      <c r="AB1381"/>
      <c r="AJ1381"/>
    </row>
    <row r="1382" spans="1:36" x14ac:dyDescent="0.25">
      <c r="A1382" s="146"/>
      <c r="B1382" s="146"/>
      <c r="AA1382"/>
      <c r="AB1382"/>
      <c r="AJ1382"/>
    </row>
    <row r="1383" spans="1:36" x14ac:dyDescent="0.25">
      <c r="A1383" s="146"/>
      <c r="B1383" s="146"/>
      <c r="AA1383"/>
      <c r="AB1383"/>
      <c r="AJ1383"/>
    </row>
    <row r="1384" spans="1:36" x14ac:dyDescent="0.25">
      <c r="A1384" s="146"/>
      <c r="B1384" s="146"/>
      <c r="AA1384"/>
      <c r="AB1384"/>
      <c r="AJ1384"/>
    </row>
    <row r="1385" spans="1:36" x14ac:dyDescent="0.25">
      <c r="A1385" s="146"/>
      <c r="B1385" s="146"/>
      <c r="AA1385"/>
      <c r="AB1385"/>
      <c r="AJ1385"/>
    </row>
    <row r="1386" spans="1:36" x14ac:dyDescent="0.25">
      <c r="A1386" s="146"/>
      <c r="B1386" s="146"/>
      <c r="AA1386"/>
      <c r="AB1386"/>
      <c r="AJ1386"/>
    </row>
    <row r="1387" spans="1:36" x14ac:dyDescent="0.25">
      <c r="A1387" s="146"/>
      <c r="B1387" s="146"/>
      <c r="AA1387"/>
      <c r="AB1387"/>
      <c r="AJ1387"/>
    </row>
    <row r="1388" spans="1:36" x14ac:dyDescent="0.25">
      <c r="A1388" s="146"/>
      <c r="B1388" s="146"/>
      <c r="AA1388"/>
      <c r="AB1388"/>
      <c r="AJ1388"/>
    </row>
    <row r="1389" spans="1:36" x14ac:dyDescent="0.25">
      <c r="A1389" s="146"/>
      <c r="B1389" s="146"/>
      <c r="AA1389"/>
      <c r="AB1389"/>
      <c r="AJ1389"/>
    </row>
    <row r="1390" spans="1:36" x14ac:dyDescent="0.25">
      <c r="A1390" s="146"/>
      <c r="B1390" s="146"/>
      <c r="AA1390"/>
      <c r="AB1390"/>
      <c r="AJ1390"/>
    </row>
    <row r="1391" spans="1:36" x14ac:dyDescent="0.25">
      <c r="A1391" s="146"/>
      <c r="B1391" s="146"/>
      <c r="AA1391"/>
      <c r="AB1391"/>
      <c r="AJ1391"/>
    </row>
    <row r="1392" spans="1:36" x14ac:dyDescent="0.25">
      <c r="A1392" s="146"/>
      <c r="B1392" s="146"/>
      <c r="AA1392"/>
      <c r="AB1392"/>
      <c r="AJ1392"/>
    </row>
    <row r="1393" spans="1:36" x14ac:dyDescent="0.25">
      <c r="A1393" s="146"/>
      <c r="B1393" s="146"/>
      <c r="AA1393"/>
      <c r="AB1393"/>
      <c r="AJ1393"/>
    </row>
    <row r="1394" spans="1:36" x14ac:dyDescent="0.25">
      <c r="A1394" s="146"/>
      <c r="B1394" s="146"/>
      <c r="AA1394"/>
      <c r="AB1394"/>
      <c r="AJ1394"/>
    </row>
    <row r="1395" spans="1:36" x14ac:dyDescent="0.25">
      <c r="A1395" s="146"/>
      <c r="B1395" s="146"/>
      <c r="AA1395"/>
      <c r="AB1395"/>
      <c r="AJ1395"/>
    </row>
    <row r="1396" spans="1:36" x14ac:dyDescent="0.25">
      <c r="A1396" s="146"/>
      <c r="B1396" s="146"/>
      <c r="AA1396"/>
      <c r="AB1396"/>
      <c r="AJ1396"/>
    </row>
    <row r="1397" spans="1:36" x14ac:dyDescent="0.25">
      <c r="B1397" s="146"/>
      <c r="AA1397"/>
      <c r="AB1397"/>
      <c r="AJ1397"/>
    </row>
    <row r="1398" spans="1:36" x14ac:dyDescent="0.25">
      <c r="A1398" s="146"/>
      <c r="B1398" s="146"/>
      <c r="AA1398"/>
      <c r="AB1398"/>
      <c r="AJ1398"/>
    </row>
    <row r="1399" spans="1:36" x14ac:dyDescent="0.25">
      <c r="A1399" s="146"/>
      <c r="B1399" s="146"/>
      <c r="AA1399"/>
      <c r="AB1399"/>
      <c r="AJ1399"/>
    </row>
    <row r="1400" spans="1:36" x14ac:dyDescent="0.25">
      <c r="A1400" s="146"/>
      <c r="B1400" s="146"/>
      <c r="AA1400"/>
      <c r="AB1400"/>
      <c r="AJ1400"/>
    </row>
    <row r="1401" spans="1:36" x14ac:dyDescent="0.25">
      <c r="A1401" s="146"/>
      <c r="B1401" s="146"/>
      <c r="AA1401"/>
      <c r="AB1401"/>
      <c r="AJ1401"/>
    </row>
    <row r="1402" spans="1:36" x14ac:dyDescent="0.25">
      <c r="A1402" s="146"/>
      <c r="B1402" s="146"/>
      <c r="AA1402"/>
      <c r="AB1402"/>
      <c r="AJ1402"/>
    </row>
    <row r="1403" spans="1:36" x14ac:dyDescent="0.25">
      <c r="A1403" s="146"/>
      <c r="B1403" s="146"/>
      <c r="AA1403"/>
      <c r="AB1403"/>
      <c r="AJ1403"/>
    </row>
    <row r="1404" spans="1:36" x14ac:dyDescent="0.25">
      <c r="A1404" s="146"/>
      <c r="B1404" s="146"/>
      <c r="AA1404"/>
      <c r="AB1404"/>
      <c r="AJ1404"/>
    </row>
    <row r="1405" spans="1:36" x14ac:dyDescent="0.25">
      <c r="A1405" s="146"/>
      <c r="B1405" s="146"/>
      <c r="AA1405"/>
      <c r="AB1405"/>
      <c r="AJ1405"/>
    </row>
    <row r="1406" spans="1:36" x14ac:dyDescent="0.25">
      <c r="A1406" s="146"/>
      <c r="B1406" s="146"/>
      <c r="AA1406"/>
      <c r="AB1406"/>
      <c r="AJ1406"/>
    </row>
    <row r="1407" spans="1:36" x14ac:dyDescent="0.25">
      <c r="A1407" s="146"/>
      <c r="B1407" s="146"/>
      <c r="AA1407"/>
      <c r="AB1407"/>
      <c r="AJ1407"/>
    </row>
    <row r="1408" spans="1:36" x14ac:dyDescent="0.25">
      <c r="A1408" s="146"/>
      <c r="B1408" s="146"/>
      <c r="AA1408"/>
      <c r="AB1408"/>
      <c r="AJ1408"/>
    </row>
    <row r="1409" spans="1:36" x14ac:dyDescent="0.25">
      <c r="A1409" s="146"/>
      <c r="B1409" s="146"/>
      <c r="AA1409"/>
      <c r="AB1409"/>
      <c r="AJ1409"/>
    </row>
    <row r="1410" spans="1:36" x14ac:dyDescent="0.25">
      <c r="A1410" s="146"/>
      <c r="B1410" s="146"/>
      <c r="AA1410"/>
      <c r="AB1410"/>
      <c r="AJ1410"/>
    </row>
    <row r="1411" spans="1:36" x14ac:dyDescent="0.25">
      <c r="A1411" s="146"/>
      <c r="B1411" s="146"/>
      <c r="AA1411"/>
      <c r="AB1411"/>
      <c r="AJ1411"/>
    </row>
    <row r="1412" spans="1:36" x14ac:dyDescent="0.25">
      <c r="A1412" s="146"/>
      <c r="B1412" s="146"/>
      <c r="AA1412"/>
      <c r="AB1412"/>
      <c r="AJ1412"/>
    </row>
    <row r="1413" spans="1:36" x14ac:dyDescent="0.25">
      <c r="A1413" s="146"/>
      <c r="B1413" s="146"/>
      <c r="AA1413"/>
      <c r="AB1413"/>
      <c r="AJ1413"/>
    </row>
    <row r="1414" spans="1:36" x14ac:dyDescent="0.25">
      <c r="A1414" s="146"/>
      <c r="B1414" s="146"/>
      <c r="AA1414"/>
      <c r="AB1414"/>
      <c r="AJ1414"/>
    </row>
    <row r="1415" spans="1:36" x14ac:dyDescent="0.25">
      <c r="A1415" s="146"/>
      <c r="B1415" s="146"/>
      <c r="AA1415"/>
      <c r="AB1415"/>
      <c r="AJ1415"/>
    </row>
    <row r="1416" spans="1:36" x14ac:dyDescent="0.25">
      <c r="A1416" s="146"/>
      <c r="B1416" s="146"/>
      <c r="AA1416"/>
      <c r="AB1416"/>
      <c r="AJ1416"/>
    </row>
    <row r="1417" spans="1:36" x14ac:dyDescent="0.25">
      <c r="A1417" s="146"/>
      <c r="B1417" s="146"/>
      <c r="AA1417"/>
      <c r="AB1417"/>
      <c r="AJ1417"/>
    </row>
    <row r="1418" spans="1:36" x14ac:dyDescent="0.25">
      <c r="A1418" s="146"/>
      <c r="B1418" s="146"/>
      <c r="AA1418"/>
      <c r="AB1418"/>
      <c r="AJ1418"/>
    </row>
    <row r="1419" spans="1:36" x14ac:dyDescent="0.25">
      <c r="A1419" s="146"/>
      <c r="B1419" s="146"/>
      <c r="AA1419"/>
      <c r="AB1419"/>
      <c r="AJ1419"/>
    </row>
    <row r="1420" spans="1:36" x14ac:dyDescent="0.25">
      <c r="A1420" s="146"/>
      <c r="B1420" s="146"/>
      <c r="AA1420"/>
      <c r="AB1420"/>
      <c r="AJ1420"/>
    </row>
    <row r="1421" spans="1:36" x14ac:dyDescent="0.25">
      <c r="A1421" s="146"/>
      <c r="B1421" s="146"/>
      <c r="AA1421"/>
      <c r="AB1421"/>
      <c r="AJ1421"/>
    </row>
    <row r="1422" spans="1:36" x14ac:dyDescent="0.25">
      <c r="A1422" s="146"/>
      <c r="B1422" s="146"/>
      <c r="AA1422"/>
      <c r="AB1422"/>
      <c r="AJ1422"/>
    </row>
    <row r="1423" spans="1:36" x14ac:dyDescent="0.25">
      <c r="A1423" s="146"/>
      <c r="B1423" s="146"/>
      <c r="AA1423"/>
      <c r="AB1423"/>
      <c r="AJ1423"/>
    </row>
    <row r="1424" spans="1:36" x14ac:dyDescent="0.25">
      <c r="A1424" s="146"/>
      <c r="B1424" s="146"/>
      <c r="AA1424"/>
      <c r="AB1424"/>
      <c r="AJ1424"/>
    </row>
    <row r="1425" spans="1:36" x14ac:dyDescent="0.25">
      <c r="A1425" s="146"/>
      <c r="B1425" s="146"/>
      <c r="AA1425"/>
      <c r="AB1425"/>
      <c r="AJ1425"/>
    </row>
    <row r="1426" spans="1:36" x14ac:dyDescent="0.25">
      <c r="A1426" s="146"/>
      <c r="B1426" s="146"/>
      <c r="AA1426"/>
      <c r="AB1426"/>
      <c r="AJ1426"/>
    </row>
    <row r="1427" spans="1:36" x14ac:dyDescent="0.25">
      <c r="A1427" s="146"/>
      <c r="B1427" s="146"/>
      <c r="AA1427"/>
      <c r="AB1427"/>
      <c r="AJ1427"/>
    </row>
    <row r="1428" spans="1:36" x14ac:dyDescent="0.25">
      <c r="A1428" s="146"/>
      <c r="B1428" s="146"/>
      <c r="AA1428"/>
      <c r="AB1428"/>
      <c r="AJ1428"/>
    </row>
    <row r="1429" spans="1:36" x14ac:dyDescent="0.25">
      <c r="A1429" s="146"/>
      <c r="B1429" s="146"/>
      <c r="AA1429"/>
      <c r="AB1429"/>
      <c r="AJ1429"/>
    </row>
    <row r="1430" spans="1:36" x14ac:dyDescent="0.25">
      <c r="A1430" s="146"/>
      <c r="B1430" s="146"/>
      <c r="AA1430"/>
      <c r="AB1430"/>
      <c r="AJ1430"/>
    </row>
    <row r="1431" spans="1:36" x14ac:dyDescent="0.25">
      <c r="A1431" s="146"/>
      <c r="B1431" s="146"/>
      <c r="AA1431"/>
      <c r="AB1431"/>
      <c r="AJ1431"/>
    </row>
    <row r="1432" spans="1:36" x14ac:dyDescent="0.25">
      <c r="A1432" s="146"/>
      <c r="B1432" s="146"/>
      <c r="AA1432"/>
      <c r="AB1432"/>
      <c r="AJ1432"/>
    </row>
    <row r="1433" spans="1:36" x14ac:dyDescent="0.25">
      <c r="A1433" s="146"/>
      <c r="B1433" s="146"/>
      <c r="AA1433"/>
      <c r="AB1433"/>
      <c r="AJ1433"/>
    </row>
    <row r="1434" spans="1:36" x14ac:dyDescent="0.25">
      <c r="A1434" s="146"/>
      <c r="B1434" s="146"/>
      <c r="AA1434"/>
      <c r="AB1434"/>
      <c r="AJ1434"/>
    </row>
    <row r="1435" spans="1:36" x14ac:dyDescent="0.25">
      <c r="A1435" s="146"/>
      <c r="B1435" s="146"/>
      <c r="AA1435"/>
      <c r="AB1435"/>
      <c r="AJ1435"/>
    </row>
    <row r="1436" spans="1:36" x14ac:dyDescent="0.25">
      <c r="A1436" s="146"/>
      <c r="B1436" s="146"/>
      <c r="AA1436"/>
      <c r="AB1436"/>
      <c r="AJ1436"/>
    </row>
    <row r="1437" spans="1:36" x14ac:dyDescent="0.25">
      <c r="A1437" s="146"/>
      <c r="B1437" s="146"/>
      <c r="AA1437"/>
      <c r="AB1437"/>
      <c r="AJ1437"/>
    </row>
    <row r="1438" spans="1:36" x14ac:dyDescent="0.25">
      <c r="A1438" s="146"/>
      <c r="B1438" s="146"/>
      <c r="AA1438"/>
      <c r="AB1438"/>
      <c r="AJ1438"/>
    </row>
    <row r="1439" spans="1:36" x14ac:dyDescent="0.25">
      <c r="A1439" s="146"/>
      <c r="B1439" s="146"/>
      <c r="AA1439"/>
      <c r="AB1439"/>
      <c r="AJ1439"/>
    </row>
    <row r="1440" spans="1:36" x14ac:dyDescent="0.25">
      <c r="A1440" s="146"/>
      <c r="B1440" s="146"/>
      <c r="AA1440"/>
      <c r="AB1440"/>
      <c r="AJ1440"/>
    </row>
    <row r="1441" spans="1:36" x14ac:dyDescent="0.25">
      <c r="A1441" s="146"/>
      <c r="B1441" s="146"/>
      <c r="AA1441"/>
      <c r="AB1441"/>
      <c r="AJ1441"/>
    </row>
    <row r="1442" spans="1:36" x14ac:dyDescent="0.25">
      <c r="A1442" s="146"/>
      <c r="B1442" s="146"/>
      <c r="AA1442"/>
      <c r="AB1442"/>
      <c r="AJ1442"/>
    </row>
    <row r="1443" spans="1:36" x14ac:dyDescent="0.25">
      <c r="A1443" s="146"/>
      <c r="B1443" s="146"/>
      <c r="AA1443"/>
      <c r="AB1443"/>
      <c r="AJ1443"/>
    </row>
    <row r="1444" spans="1:36" x14ac:dyDescent="0.25">
      <c r="A1444" s="146"/>
      <c r="B1444" s="146"/>
      <c r="AA1444"/>
      <c r="AB1444"/>
      <c r="AJ1444"/>
    </row>
    <row r="1445" spans="1:36" x14ac:dyDescent="0.25">
      <c r="A1445" s="146"/>
      <c r="B1445" s="146"/>
      <c r="AA1445"/>
      <c r="AB1445"/>
      <c r="AJ1445"/>
    </row>
    <row r="1446" spans="1:36" x14ac:dyDescent="0.25">
      <c r="A1446" s="146"/>
      <c r="B1446" s="146"/>
      <c r="AA1446"/>
      <c r="AB1446"/>
      <c r="AJ1446"/>
    </row>
    <row r="1447" spans="1:36" x14ac:dyDescent="0.25">
      <c r="B1447" s="146"/>
      <c r="AA1447"/>
      <c r="AB1447"/>
      <c r="AJ1447"/>
    </row>
    <row r="1448" spans="1:36" x14ac:dyDescent="0.25">
      <c r="A1448" s="146"/>
      <c r="B1448" s="146"/>
      <c r="AA1448"/>
      <c r="AB1448"/>
      <c r="AJ1448"/>
    </row>
    <row r="1449" spans="1:36" x14ac:dyDescent="0.25">
      <c r="A1449" s="146"/>
      <c r="B1449" s="146"/>
      <c r="AA1449"/>
      <c r="AB1449"/>
      <c r="AJ1449"/>
    </row>
    <row r="1450" spans="1:36" x14ac:dyDescent="0.25">
      <c r="A1450" s="146"/>
      <c r="B1450" s="146"/>
      <c r="AA1450"/>
      <c r="AB1450"/>
      <c r="AJ1450"/>
    </row>
    <row r="1451" spans="1:36" x14ac:dyDescent="0.25">
      <c r="A1451" s="146"/>
      <c r="B1451" s="146"/>
      <c r="AA1451"/>
      <c r="AB1451"/>
      <c r="AJ1451"/>
    </row>
    <row r="1452" spans="1:36" x14ac:dyDescent="0.25">
      <c r="A1452" s="146"/>
      <c r="B1452" s="146"/>
      <c r="AA1452"/>
      <c r="AB1452"/>
      <c r="AJ1452"/>
    </row>
    <row r="1453" spans="1:36" x14ac:dyDescent="0.25">
      <c r="A1453" s="146"/>
      <c r="B1453" s="146"/>
      <c r="AA1453"/>
      <c r="AB1453"/>
      <c r="AJ1453"/>
    </row>
    <row r="1454" spans="1:36" x14ac:dyDescent="0.25">
      <c r="A1454" s="146"/>
      <c r="B1454" s="146"/>
      <c r="AA1454"/>
      <c r="AB1454"/>
      <c r="AJ1454"/>
    </row>
    <row r="1455" spans="1:36" x14ac:dyDescent="0.25">
      <c r="A1455" s="146"/>
      <c r="B1455" s="146"/>
      <c r="AA1455"/>
      <c r="AB1455"/>
      <c r="AJ1455"/>
    </row>
    <row r="1456" spans="1:36" x14ac:dyDescent="0.25">
      <c r="A1456" s="146"/>
      <c r="B1456" s="146"/>
      <c r="AA1456"/>
      <c r="AB1456"/>
      <c r="AJ1456"/>
    </row>
    <row r="1457" spans="1:36" x14ac:dyDescent="0.25">
      <c r="A1457" s="146"/>
      <c r="B1457" s="146"/>
      <c r="AA1457"/>
      <c r="AB1457"/>
      <c r="AJ1457"/>
    </row>
    <row r="1458" spans="1:36" x14ac:dyDescent="0.25">
      <c r="A1458" s="146"/>
      <c r="B1458" s="146"/>
      <c r="AA1458"/>
      <c r="AB1458"/>
      <c r="AJ1458"/>
    </row>
    <row r="1459" spans="1:36" x14ac:dyDescent="0.25">
      <c r="A1459" s="146"/>
      <c r="B1459" s="146"/>
      <c r="AA1459"/>
      <c r="AB1459"/>
      <c r="AJ1459"/>
    </row>
    <row r="1460" spans="1:36" x14ac:dyDescent="0.25">
      <c r="A1460" s="146"/>
      <c r="B1460" s="146"/>
      <c r="AA1460"/>
      <c r="AB1460"/>
      <c r="AJ1460"/>
    </row>
    <row r="1461" spans="1:36" x14ac:dyDescent="0.25">
      <c r="A1461" s="146"/>
      <c r="B1461" s="146"/>
      <c r="AA1461"/>
      <c r="AB1461"/>
      <c r="AJ1461"/>
    </row>
    <row r="1462" spans="1:36" x14ac:dyDescent="0.25">
      <c r="A1462" s="146"/>
      <c r="B1462" s="146"/>
      <c r="AA1462"/>
      <c r="AB1462"/>
      <c r="AJ1462"/>
    </row>
    <row r="1463" spans="1:36" x14ac:dyDescent="0.25">
      <c r="A1463" s="146"/>
      <c r="B1463" s="146"/>
      <c r="AA1463"/>
      <c r="AB1463"/>
      <c r="AJ1463"/>
    </row>
    <row r="1464" spans="1:36" x14ac:dyDescent="0.25">
      <c r="A1464" s="146"/>
      <c r="B1464" s="146"/>
      <c r="AA1464"/>
      <c r="AB1464"/>
      <c r="AJ1464"/>
    </row>
    <row r="1465" spans="1:36" x14ac:dyDescent="0.25">
      <c r="A1465" s="146"/>
      <c r="B1465" s="146"/>
      <c r="AA1465"/>
      <c r="AB1465"/>
      <c r="AJ1465"/>
    </row>
    <row r="1466" spans="1:36" x14ac:dyDescent="0.25">
      <c r="A1466" s="146"/>
      <c r="B1466" s="146"/>
      <c r="AA1466"/>
      <c r="AB1466"/>
      <c r="AJ1466"/>
    </row>
    <row r="1467" spans="1:36" x14ac:dyDescent="0.25">
      <c r="A1467" s="146"/>
      <c r="B1467" s="146"/>
      <c r="AA1467"/>
      <c r="AB1467"/>
      <c r="AJ1467"/>
    </row>
    <row r="1468" spans="1:36" x14ac:dyDescent="0.25">
      <c r="A1468" s="146"/>
      <c r="B1468" s="146"/>
      <c r="AA1468"/>
      <c r="AB1468"/>
      <c r="AJ1468"/>
    </row>
    <row r="1469" spans="1:36" x14ac:dyDescent="0.25">
      <c r="A1469" s="146"/>
      <c r="B1469" s="146"/>
      <c r="AA1469"/>
      <c r="AB1469"/>
      <c r="AJ1469"/>
    </row>
    <row r="1470" spans="1:36" x14ac:dyDescent="0.25">
      <c r="A1470" s="146"/>
      <c r="B1470" s="146"/>
      <c r="AA1470"/>
      <c r="AB1470"/>
      <c r="AJ1470"/>
    </row>
    <row r="1471" spans="1:36" x14ac:dyDescent="0.25">
      <c r="A1471" s="146"/>
      <c r="B1471" s="146"/>
      <c r="AA1471"/>
      <c r="AB1471"/>
      <c r="AJ1471"/>
    </row>
    <row r="1472" spans="1:36" x14ac:dyDescent="0.25">
      <c r="A1472" s="146"/>
      <c r="B1472" s="146"/>
      <c r="AA1472"/>
      <c r="AB1472"/>
      <c r="AJ1472"/>
    </row>
    <row r="1473" spans="1:36" x14ac:dyDescent="0.25">
      <c r="A1473" s="146"/>
      <c r="B1473" s="146"/>
      <c r="AA1473"/>
      <c r="AB1473"/>
      <c r="AJ1473"/>
    </row>
    <row r="1474" spans="1:36" x14ac:dyDescent="0.25">
      <c r="A1474" s="146"/>
      <c r="B1474" s="146"/>
      <c r="AA1474"/>
      <c r="AB1474"/>
      <c r="AJ1474"/>
    </row>
    <row r="1475" spans="1:36" x14ac:dyDescent="0.25">
      <c r="A1475" s="146"/>
      <c r="B1475" s="146"/>
      <c r="AA1475"/>
      <c r="AB1475"/>
      <c r="AJ1475"/>
    </row>
    <row r="1476" spans="1:36" x14ac:dyDescent="0.25">
      <c r="A1476" s="146"/>
      <c r="B1476" s="146"/>
      <c r="AA1476"/>
      <c r="AB1476"/>
      <c r="AJ1476"/>
    </row>
    <row r="1477" spans="1:36" x14ac:dyDescent="0.25">
      <c r="A1477" s="146"/>
      <c r="B1477" s="146"/>
      <c r="AA1477"/>
      <c r="AB1477"/>
      <c r="AJ1477"/>
    </row>
    <row r="1478" spans="1:36" x14ac:dyDescent="0.25">
      <c r="A1478" s="146"/>
      <c r="B1478" s="146"/>
      <c r="AA1478"/>
      <c r="AB1478"/>
      <c r="AJ1478"/>
    </row>
    <row r="1479" spans="1:36" x14ac:dyDescent="0.25">
      <c r="A1479" s="146"/>
      <c r="B1479" s="146"/>
      <c r="AA1479"/>
      <c r="AB1479"/>
      <c r="AJ1479"/>
    </row>
    <row r="1480" spans="1:36" x14ac:dyDescent="0.25">
      <c r="A1480" s="146"/>
      <c r="B1480" s="146"/>
      <c r="AA1480"/>
      <c r="AB1480"/>
      <c r="AJ1480"/>
    </row>
    <row r="1481" spans="1:36" x14ac:dyDescent="0.25">
      <c r="A1481" s="146"/>
      <c r="B1481" s="146"/>
      <c r="AA1481"/>
      <c r="AB1481"/>
      <c r="AJ1481"/>
    </row>
    <row r="1482" spans="1:36" x14ac:dyDescent="0.25">
      <c r="A1482" s="146"/>
      <c r="B1482" s="146"/>
      <c r="AA1482"/>
      <c r="AB1482"/>
      <c r="AJ1482"/>
    </row>
    <row r="1483" spans="1:36" x14ac:dyDescent="0.25">
      <c r="A1483" s="146"/>
      <c r="B1483" s="146"/>
      <c r="AA1483"/>
      <c r="AB1483"/>
      <c r="AJ1483"/>
    </row>
    <row r="1484" spans="1:36" x14ac:dyDescent="0.25">
      <c r="A1484" s="146"/>
      <c r="B1484" s="146"/>
      <c r="AA1484"/>
      <c r="AB1484"/>
      <c r="AJ1484"/>
    </row>
    <row r="1485" spans="1:36" x14ac:dyDescent="0.25">
      <c r="A1485" s="146"/>
      <c r="B1485" s="146"/>
      <c r="AA1485"/>
      <c r="AB1485"/>
      <c r="AJ1485"/>
    </row>
    <row r="1486" spans="1:36" x14ac:dyDescent="0.25">
      <c r="A1486" s="146"/>
      <c r="B1486" s="146"/>
      <c r="AA1486"/>
      <c r="AB1486"/>
      <c r="AJ1486"/>
    </row>
    <row r="1487" spans="1:36" x14ac:dyDescent="0.25">
      <c r="A1487" s="146"/>
      <c r="B1487" s="146"/>
      <c r="AA1487"/>
      <c r="AB1487"/>
      <c r="AJ1487"/>
    </row>
    <row r="1488" spans="1:36" x14ac:dyDescent="0.25">
      <c r="A1488" s="146"/>
      <c r="B1488" s="146"/>
      <c r="AA1488"/>
      <c r="AB1488"/>
      <c r="AJ1488"/>
    </row>
    <row r="1489" spans="1:36" x14ac:dyDescent="0.25">
      <c r="A1489" s="146"/>
      <c r="B1489" s="146"/>
      <c r="AA1489"/>
      <c r="AB1489"/>
      <c r="AJ1489"/>
    </row>
    <row r="1490" spans="1:36" x14ac:dyDescent="0.25">
      <c r="A1490" s="146"/>
      <c r="B1490" s="146"/>
      <c r="AA1490"/>
      <c r="AB1490"/>
      <c r="AJ1490"/>
    </row>
    <row r="1491" spans="1:36" x14ac:dyDescent="0.25">
      <c r="A1491" s="146"/>
      <c r="B1491" s="146"/>
      <c r="AA1491"/>
      <c r="AB1491"/>
      <c r="AJ1491"/>
    </row>
    <row r="1492" spans="1:36" x14ac:dyDescent="0.25">
      <c r="A1492" s="146"/>
      <c r="B1492" s="146"/>
      <c r="AA1492"/>
      <c r="AB1492"/>
      <c r="AJ1492"/>
    </row>
    <row r="1493" spans="1:36" x14ac:dyDescent="0.25">
      <c r="A1493" s="146"/>
      <c r="B1493" s="146"/>
      <c r="AA1493"/>
      <c r="AB1493"/>
      <c r="AJ1493"/>
    </row>
    <row r="1494" spans="1:36" x14ac:dyDescent="0.25">
      <c r="A1494" s="146"/>
      <c r="B1494" s="146"/>
      <c r="AA1494"/>
      <c r="AB1494"/>
      <c r="AJ1494"/>
    </row>
    <row r="1495" spans="1:36" x14ac:dyDescent="0.25">
      <c r="A1495" s="146"/>
      <c r="B1495" s="146"/>
      <c r="AA1495"/>
      <c r="AB1495"/>
      <c r="AJ1495"/>
    </row>
    <row r="1496" spans="1:36" x14ac:dyDescent="0.25">
      <c r="A1496" s="146"/>
      <c r="B1496" s="146"/>
      <c r="AA1496"/>
      <c r="AB1496"/>
      <c r="AJ1496"/>
    </row>
    <row r="1497" spans="1:36" x14ac:dyDescent="0.25">
      <c r="B1497" s="146"/>
      <c r="AA1497"/>
      <c r="AB1497"/>
      <c r="AJ1497"/>
    </row>
    <row r="1498" spans="1:36" x14ac:dyDescent="0.25">
      <c r="A1498" s="146"/>
      <c r="B1498" s="146"/>
      <c r="AA1498"/>
      <c r="AB1498"/>
      <c r="AJ1498"/>
    </row>
    <row r="1499" spans="1:36" x14ac:dyDescent="0.25">
      <c r="A1499" s="146"/>
      <c r="B1499" s="146"/>
      <c r="AA1499"/>
      <c r="AB1499"/>
      <c r="AJ1499"/>
    </row>
    <row r="1500" spans="1:36" x14ac:dyDescent="0.25">
      <c r="A1500" s="146"/>
      <c r="B1500" s="146"/>
      <c r="AA1500"/>
      <c r="AB1500"/>
      <c r="AJ1500"/>
    </row>
    <row r="1501" spans="1:36" x14ac:dyDescent="0.25">
      <c r="A1501" s="146"/>
      <c r="B1501" s="146"/>
      <c r="AA1501"/>
      <c r="AB1501"/>
      <c r="AJ1501"/>
    </row>
    <row r="1502" spans="1:36" x14ac:dyDescent="0.25">
      <c r="A1502" s="146"/>
      <c r="B1502" s="146"/>
      <c r="AA1502"/>
      <c r="AB1502"/>
      <c r="AJ1502"/>
    </row>
    <row r="1503" spans="1:36" x14ac:dyDescent="0.25">
      <c r="A1503" s="146"/>
      <c r="B1503" s="146"/>
      <c r="AA1503"/>
      <c r="AB1503"/>
      <c r="AJ1503"/>
    </row>
    <row r="1504" spans="1:36" x14ac:dyDescent="0.25">
      <c r="A1504" s="146"/>
      <c r="B1504" s="146"/>
      <c r="AA1504"/>
      <c r="AB1504"/>
      <c r="AJ1504"/>
    </row>
    <row r="1505" spans="1:36" x14ac:dyDescent="0.25">
      <c r="A1505" s="146"/>
      <c r="B1505" s="146"/>
      <c r="AA1505"/>
      <c r="AB1505"/>
      <c r="AJ1505"/>
    </row>
    <row r="1506" spans="1:36" x14ac:dyDescent="0.25">
      <c r="A1506" s="146"/>
      <c r="B1506" s="146"/>
      <c r="AA1506"/>
      <c r="AB1506"/>
      <c r="AJ1506"/>
    </row>
    <row r="1507" spans="1:36" x14ac:dyDescent="0.25">
      <c r="A1507" s="146"/>
      <c r="B1507" s="146"/>
      <c r="AA1507"/>
      <c r="AB1507"/>
      <c r="AJ1507"/>
    </row>
    <row r="1508" spans="1:36" x14ac:dyDescent="0.25">
      <c r="A1508" s="146"/>
      <c r="B1508" s="146"/>
      <c r="AA1508"/>
      <c r="AB1508"/>
      <c r="AJ1508"/>
    </row>
    <row r="1509" spans="1:36" x14ac:dyDescent="0.25">
      <c r="A1509" s="146"/>
      <c r="B1509" s="146"/>
      <c r="AA1509"/>
      <c r="AB1509"/>
      <c r="AJ1509"/>
    </row>
    <row r="1510" spans="1:36" x14ac:dyDescent="0.25">
      <c r="A1510" s="146"/>
      <c r="B1510" s="146"/>
      <c r="AA1510"/>
      <c r="AB1510"/>
      <c r="AJ1510"/>
    </row>
    <row r="1511" spans="1:36" x14ac:dyDescent="0.25">
      <c r="A1511" s="146"/>
      <c r="B1511" s="146"/>
      <c r="AA1511"/>
      <c r="AB1511"/>
      <c r="AJ1511"/>
    </row>
    <row r="1512" spans="1:36" x14ac:dyDescent="0.25">
      <c r="A1512" s="146"/>
      <c r="B1512" s="146"/>
      <c r="AA1512"/>
      <c r="AB1512"/>
      <c r="AJ1512"/>
    </row>
    <row r="1513" spans="1:36" x14ac:dyDescent="0.25">
      <c r="A1513" s="146"/>
      <c r="B1513" s="146"/>
      <c r="AA1513"/>
      <c r="AB1513"/>
      <c r="AJ1513"/>
    </row>
    <row r="1514" spans="1:36" x14ac:dyDescent="0.25">
      <c r="A1514" s="146"/>
      <c r="B1514" s="146"/>
      <c r="AA1514"/>
      <c r="AB1514"/>
      <c r="AJ1514"/>
    </row>
    <row r="1515" spans="1:36" x14ac:dyDescent="0.25">
      <c r="A1515" s="146"/>
      <c r="B1515" s="146"/>
      <c r="AA1515"/>
      <c r="AB1515"/>
      <c r="AJ1515"/>
    </row>
    <row r="1516" spans="1:36" x14ac:dyDescent="0.25">
      <c r="A1516" s="146"/>
      <c r="B1516" s="146"/>
      <c r="AA1516"/>
      <c r="AB1516"/>
      <c r="AJ1516"/>
    </row>
    <row r="1517" spans="1:36" x14ac:dyDescent="0.25">
      <c r="A1517" s="146"/>
      <c r="B1517" s="146"/>
      <c r="AA1517"/>
      <c r="AB1517"/>
      <c r="AJ1517"/>
    </row>
    <row r="1518" spans="1:36" x14ac:dyDescent="0.25">
      <c r="A1518" s="146"/>
      <c r="B1518" s="146"/>
      <c r="AA1518"/>
      <c r="AB1518"/>
      <c r="AJ1518"/>
    </row>
    <row r="1519" spans="1:36" x14ac:dyDescent="0.25">
      <c r="A1519" s="146"/>
      <c r="B1519" s="146"/>
      <c r="AA1519"/>
      <c r="AB1519"/>
      <c r="AJ1519"/>
    </row>
    <row r="1520" spans="1:36" x14ac:dyDescent="0.25">
      <c r="A1520" s="146"/>
      <c r="B1520" s="146"/>
      <c r="AA1520"/>
      <c r="AB1520"/>
      <c r="AJ1520"/>
    </row>
    <row r="1521" spans="1:36" x14ac:dyDescent="0.25">
      <c r="A1521" s="146"/>
      <c r="B1521" s="146"/>
      <c r="AA1521"/>
      <c r="AB1521"/>
      <c r="AJ1521"/>
    </row>
    <row r="1522" spans="1:36" x14ac:dyDescent="0.25">
      <c r="A1522" s="146"/>
      <c r="B1522" s="146"/>
      <c r="AA1522"/>
      <c r="AB1522"/>
      <c r="AJ1522"/>
    </row>
    <row r="1523" spans="1:36" x14ac:dyDescent="0.25">
      <c r="A1523" s="146"/>
      <c r="B1523" s="146"/>
      <c r="AA1523"/>
      <c r="AB1523"/>
      <c r="AJ1523"/>
    </row>
    <row r="1524" spans="1:36" x14ac:dyDescent="0.25">
      <c r="A1524" s="146"/>
      <c r="B1524" s="146"/>
      <c r="AA1524"/>
      <c r="AB1524"/>
      <c r="AJ1524"/>
    </row>
    <row r="1525" spans="1:36" x14ac:dyDescent="0.25">
      <c r="A1525" s="146"/>
      <c r="B1525" s="146"/>
      <c r="AA1525"/>
      <c r="AB1525"/>
      <c r="AJ1525"/>
    </row>
    <row r="1526" spans="1:36" x14ac:dyDescent="0.25">
      <c r="A1526" s="146"/>
      <c r="B1526" s="146"/>
      <c r="AA1526"/>
      <c r="AB1526"/>
      <c r="AJ1526"/>
    </row>
    <row r="1527" spans="1:36" x14ac:dyDescent="0.25">
      <c r="A1527" s="146"/>
      <c r="B1527" s="146"/>
      <c r="AA1527"/>
      <c r="AB1527"/>
      <c r="AJ1527"/>
    </row>
    <row r="1528" spans="1:36" x14ac:dyDescent="0.25">
      <c r="A1528" s="146"/>
      <c r="B1528" s="146"/>
      <c r="AA1528"/>
      <c r="AB1528"/>
      <c r="AJ1528"/>
    </row>
    <row r="1529" spans="1:36" x14ac:dyDescent="0.25">
      <c r="A1529" s="146"/>
      <c r="B1529" s="146"/>
      <c r="AA1529"/>
      <c r="AB1529"/>
      <c r="AJ1529"/>
    </row>
    <row r="1530" spans="1:36" x14ac:dyDescent="0.25">
      <c r="A1530" s="146"/>
      <c r="B1530" s="146"/>
      <c r="AA1530"/>
      <c r="AB1530"/>
      <c r="AJ1530"/>
    </row>
    <row r="1531" spans="1:36" x14ac:dyDescent="0.25">
      <c r="A1531" s="146"/>
      <c r="B1531" s="146"/>
      <c r="AA1531"/>
      <c r="AB1531"/>
      <c r="AJ1531"/>
    </row>
    <row r="1532" spans="1:36" x14ac:dyDescent="0.25">
      <c r="A1532" s="146"/>
      <c r="B1532" s="146"/>
      <c r="AA1532"/>
      <c r="AB1532"/>
      <c r="AJ1532"/>
    </row>
    <row r="1533" spans="1:36" x14ac:dyDescent="0.25">
      <c r="A1533" s="146"/>
      <c r="B1533" s="146"/>
      <c r="AA1533"/>
      <c r="AB1533"/>
      <c r="AJ1533"/>
    </row>
    <row r="1534" spans="1:36" x14ac:dyDescent="0.25">
      <c r="A1534" s="146"/>
      <c r="B1534" s="146"/>
      <c r="AA1534"/>
      <c r="AB1534"/>
      <c r="AJ1534"/>
    </row>
    <row r="1535" spans="1:36" x14ac:dyDescent="0.25">
      <c r="A1535" s="146"/>
      <c r="B1535" s="146"/>
      <c r="AA1535"/>
      <c r="AB1535"/>
      <c r="AJ1535"/>
    </row>
    <row r="1536" spans="1:36" x14ac:dyDescent="0.25">
      <c r="A1536" s="146"/>
      <c r="B1536" s="146"/>
      <c r="AA1536"/>
      <c r="AB1536"/>
      <c r="AJ1536"/>
    </row>
    <row r="1537" spans="1:36" x14ac:dyDescent="0.25">
      <c r="A1537" s="146"/>
      <c r="B1537" s="146"/>
      <c r="AA1537"/>
      <c r="AB1537"/>
      <c r="AJ1537"/>
    </row>
    <row r="1538" spans="1:36" x14ac:dyDescent="0.25">
      <c r="A1538" s="146"/>
      <c r="B1538" s="146"/>
      <c r="AA1538"/>
      <c r="AB1538"/>
      <c r="AJ1538"/>
    </row>
    <row r="1539" spans="1:36" x14ac:dyDescent="0.25">
      <c r="A1539" s="146"/>
      <c r="B1539" s="146"/>
      <c r="AA1539"/>
      <c r="AB1539"/>
      <c r="AJ1539"/>
    </row>
    <row r="1540" spans="1:36" x14ac:dyDescent="0.25">
      <c r="A1540" s="146"/>
      <c r="B1540" s="146"/>
      <c r="AA1540"/>
      <c r="AB1540"/>
      <c r="AJ1540"/>
    </row>
    <row r="1541" spans="1:36" x14ac:dyDescent="0.25">
      <c r="A1541" s="146"/>
      <c r="B1541" s="146"/>
      <c r="AA1541"/>
      <c r="AB1541"/>
      <c r="AJ1541"/>
    </row>
    <row r="1542" spans="1:36" x14ac:dyDescent="0.25">
      <c r="A1542" s="146"/>
      <c r="B1542" s="146"/>
      <c r="AA1542"/>
      <c r="AB1542"/>
      <c r="AJ1542"/>
    </row>
    <row r="1543" spans="1:36" x14ac:dyDescent="0.25">
      <c r="A1543" s="146"/>
      <c r="B1543" s="146"/>
      <c r="AA1543"/>
      <c r="AB1543"/>
      <c r="AJ1543"/>
    </row>
    <row r="1544" spans="1:36" x14ac:dyDescent="0.25">
      <c r="A1544" s="146"/>
      <c r="B1544" s="146"/>
      <c r="AA1544"/>
      <c r="AB1544"/>
      <c r="AJ1544"/>
    </row>
    <row r="1545" spans="1:36" x14ac:dyDescent="0.25">
      <c r="A1545" s="146"/>
      <c r="B1545" s="146"/>
      <c r="AA1545"/>
      <c r="AB1545"/>
      <c r="AJ1545"/>
    </row>
    <row r="1546" spans="1:36" x14ac:dyDescent="0.25">
      <c r="A1546" s="146"/>
      <c r="B1546" s="146"/>
      <c r="AA1546"/>
      <c r="AB1546"/>
      <c r="AJ1546"/>
    </row>
    <row r="1547" spans="1:36" x14ac:dyDescent="0.25">
      <c r="B1547" s="146"/>
      <c r="AA1547"/>
      <c r="AB1547"/>
      <c r="AJ1547"/>
    </row>
    <row r="1548" spans="1:36" x14ac:dyDescent="0.25">
      <c r="A1548" s="146"/>
      <c r="B1548" s="146"/>
      <c r="AA1548"/>
      <c r="AB1548"/>
      <c r="AJ1548"/>
    </row>
    <row r="1549" spans="1:36" x14ac:dyDescent="0.25">
      <c r="A1549" s="146"/>
      <c r="B1549" s="146"/>
      <c r="AA1549"/>
      <c r="AB1549"/>
      <c r="AJ1549"/>
    </row>
    <row r="1550" spans="1:36" x14ac:dyDescent="0.25">
      <c r="A1550" s="146"/>
      <c r="B1550" s="146"/>
      <c r="AA1550"/>
      <c r="AB1550"/>
      <c r="AJ1550"/>
    </row>
    <row r="1551" spans="1:36" x14ac:dyDescent="0.25">
      <c r="A1551" s="146"/>
      <c r="B1551" s="146"/>
      <c r="AA1551"/>
      <c r="AB1551"/>
      <c r="AJ1551"/>
    </row>
    <row r="1552" spans="1:36" x14ac:dyDescent="0.25">
      <c r="A1552" s="146"/>
      <c r="B1552" s="146"/>
      <c r="AA1552"/>
      <c r="AB1552"/>
      <c r="AJ1552"/>
    </row>
    <row r="1553" spans="1:36" x14ac:dyDescent="0.25">
      <c r="A1553" s="146"/>
      <c r="B1553" s="146"/>
      <c r="AA1553"/>
      <c r="AB1553"/>
      <c r="AJ1553"/>
    </row>
    <row r="1554" spans="1:36" x14ac:dyDescent="0.25">
      <c r="A1554" s="146"/>
      <c r="B1554" s="146"/>
      <c r="AA1554"/>
      <c r="AB1554"/>
      <c r="AJ1554"/>
    </row>
    <row r="1555" spans="1:36" x14ac:dyDescent="0.25">
      <c r="A1555" s="146"/>
      <c r="B1555" s="146"/>
      <c r="AA1555"/>
      <c r="AB1555"/>
      <c r="AJ1555"/>
    </row>
    <row r="1556" spans="1:36" x14ac:dyDescent="0.25">
      <c r="A1556" s="146"/>
      <c r="B1556" s="146"/>
      <c r="AA1556"/>
      <c r="AB1556"/>
      <c r="AJ1556"/>
    </row>
    <row r="1557" spans="1:36" x14ac:dyDescent="0.25">
      <c r="A1557" s="146"/>
      <c r="B1557" s="146"/>
      <c r="AA1557"/>
      <c r="AB1557"/>
      <c r="AJ1557"/>
    </row>
    <row r="1558" spans="1:36" x14ac:dyDescent="0.25">
      <c r="A1558" s="146"/>
      <c r="B1558" s="146"/>
      <c r="AA1558"/>
      <c r="AB1558"/>
      <c r="AJ1558"/>
    </row>
    <row r="1559" spans="1:36" x14ac:dyDescent="0.25">
      <c r="A1559" s="146"/>
      <c r="B1559" s="146"/>
      <c r="AA1559"/>
      <c r="AB1559"/>
      <c r="AJ1559"/>
    </row>
    <row r="1560" spans="1:36" x14ac:dyDescent="0.25">
      <c r="A1560" s="146"/>
      <c r="B1560" s="146"/>
      <c r="AA1560"/>
      <c r="AB1560"/>
      <c r="AJ1560"/>
    </row>
    <row r="1561" spans="1:36" x14ac:dyDescent="0.25">
      <c r="A1561" s="146"/>
      <c r="B1561" s="146"/>
      <c r="AA1561"/>
      <c r="AB1561"/>
      <c r="AJ1561"/>
    </row>
    <row r="1562" spans="1:36" x14ac:dyDescent="0.25">
      <c r="A1562" s="146"/>
      <c r="B1562" s="146"/>
      <c r="AA1562"/>
      <c r="AB1562"/>
      <c r="AJ1562"/>
    </row>
    <row r="1563" spans="1:36" x14ac:dyDescent="0.25">
      <c r="A1563" s="146"/>
      <c r="B1563" s="146"/>
      <c r="AA1563"/>
      <c r="AB1563"/>
      <c r="AJ1563"/>
    </row>
    <row r="1564" spans="1:36" x14ac:dyDescent="0.25">
      <c r="A1564" s="146"/>
      <c r="B1564" s="146"/>
      <c r="AA1564"/>
      <c r="AB1564"/>
      <c r="AJ1564"/>
    </row>
    <row r="1565" spans="1:36" x14ac:dyDescent="0.25">
      <c r="A1565" s="146"/>
      <c r="B1565" s="146"/>
      <c r="AA1565"/>
      <c r="AB1565"/>
      <c r="AJ1565"/>
    </row>
    <row r="1566" spans="1:36" x14ac:dyDescent="0.25">
      <c r="A1566" s="146"/>
      <c r="B1566" s="146"/>
      <c r="AA1566"/>
      <c r="AB1566"/>
      <c r="AJ1566"/>
    </row>
    <row r="1567" spans="1:36" x14ac:dyDescent="0.25">
      <c r="A1567" s="146"/>
      <c r="B1567" s="146"/>
      <c r="AA1567"/>
      <c r="AB1567"/>
      <c r="AJ1567"/>
    </row>
    <row r="1568" spans="1:36" x14ac:dyDescent="0.25">
      <c r="A1568" s="146"/>
      <c r="B1568" s="146"/>
      <c r="AA1568"/>
      <c r="AB1568"/>
      <c r="AJ1568"/>
    </row>
    <row r="1569" spans="1:36" x14ac:dyDescent="0.25">
      <c r="A1569" s="146"/>
      <c r="B1569" s="146"/>
      <c r="AA1569"/>
      <c r="AB1569"/>
      <c r="AJ1569"/>
    </row>
    <row r="1570" spans="1:36" x14ac:dyDescent="0.25">
      <c r="A1570" s="146"/>
      <c r="B1570" s="146"/>
      <c r="AA1570"/>
      <c r="AB1570"/>
      <c r="AJ1570"/>
    </row>
    <row r="1571" spans="1:36" x14ac:dyDescent="0.25">
      <c r="A1571" s="146"/>
      <c r="B1571" s="146"/>
      <c r="AA1571"/>
      <c r="AB1571"/>
      <c r="AJ1571"/>
    </row>
    <row r="1572" spans="1:36" x14ac:dyDescent="0.25">
      <c r="A1572" s="146"/>
      <c r="B1572" s="146"/>
      <c r="AA1572"/>
      <c r="AB1572"/>
      <c r="AJ1572"/>
    </row>
    <row r="1573" spans="1:36" x14ac:dyDescent="0.25">
      <c r="A1573" s="146"/>
      <c r="B1573" s="146"/>
      <c r="AA1573"/>
      <c r="AB1573"/>
      <c r="AJ1573"/>
    </row>
    <row r="1574" spans="1:36" x14ac:dyDescent="0.25">
      <c r="A1574" s="146"/>
      <c r="B1574" s="146"/>
      <c r="AA1574"/>
      <c r="AB1574"/>
      <c r="AJ1574"/>
    </row>
    <row r="1575" spans="1:36" x14ac:dyDescent="0.25">
      <c r="A1575" s="146"/>
      <c r="B1575" s="146"/>
      <c r="AA1575"/>
      <c r="AB1575"/>
      <c r="AJ1575"/>
    </row>
    <row r="1576" spans="1:36" x14ac:dyDescent="0.25">
      <c r="A1576" s="146"/>
      <c r="B1576" s="146"/>
      <c r="AA1576"/>
      <c r="AB1576"/>
      <c r="AJ1576"/>
    </row>
    <row r="1577" spans="1:36" x14ac:dyDescent="0.25">
      <c r="A1577" s="146"/>
      <c r="B1577" s="146"/>
      <c r="AA1577"/>
      <c r="AB1577"/>
      <c r="AJ1577"/>
    </row>
    <row r="1578" spans="1:36" x14ac:dyDescent="0.25">
      <c r="A1578" s="146"/>
      <c r="B1578" s="146"/>
      <c r="AA1578"/>
      <c r="AB1578"/>
      <c r="AJ1578"/>
    </row>
    <row r="1579" spans="1:36" x14ac:dyDescent="0.25">
      <c r="A1579" s="146"/>
      <c r="B1579" s="146"/>
      <c r="AA1579"/>
      <c r="AB1579"/>
      <c r="AJ1579"/>
    </row>
    <row r="1580" spans="1:36" x14ac:dyDescent="0.25">
      <c r="A1580" s="146"/>
      <c r="B1580" s="146"/>
      <c r="AA1580"/>
      <c r="AB1580"/>
      <c r="AJ1580"/>
    </row>
    <row r="1581" spans="1:36" x14ac:dyDescent="0.25">
      <c r="A1581" s="146"/>
      <c r="B1581" s="146"/>
      <c r="AA1581"/>
      <c r="AB1581"/>
      <c r="AJ1581"/>
    </row>
    <row r="1582" spans="1:36" x14ac:dyDescent="0.25">
      <c r="A1582" s="146"/>
      <c r="B1582" s="146"/>
      <c r="AA1582"/>
      <c r="AB1582"/>
      <c r="AJ1582"/>
    </row>
    <row r="1583" spans="1:36" x14ac:dyDescent="0.25">
      <c r="A1583" s="146"/>
      <c r="B1583" s="146"/>
      <c r="AA1583"/>
      <c r="AB1583"/>
      <c r="AJ1583"/>
    </row>
    <row r="1584" spans="1:36" x14ac:dyDescent="0.25">
      <c r="A1584" s="146"/>
      <c r="B1584" s="146"/>
      <c r="AA1584"/>
      <c r="AB1584"/>
      <c r="AJ1584"/>
    </row>
    <row r="1585" spans="1:36" x14ac:dyDescent="0.25">
      <c r="A1585" s="146"/>
      <c r="B1585" s="146"/>
      <c r="AA1585"/>
      <c r="AB1585"/>
      <c r="AJ1585"/>
    </row>
    <row r="1586" spans="1:36" x14ac:dyDescent="0.25">
      <c r="A1586" s="146"/>
      <c r="B1586" s="146"/>
      <c r="AA1586"/>
      <c r="AB1586"/>
      <c r="AJ1586"/>
    </row>
    <row r="1587" spans="1:36" x14ac:dyDescent="0.25">
      <c r="A1587" s="146"/>
      <c r="B1587" s="146"/>
      <c r="AA1587"/>
      <c r="AB1587"/>
      <c r="AJ1587"/>
    </row>
    <row r="1588" spans="1:36" x14ac:dyDescent="0.25">
      <c r="A1588" s="146"/>
      <c r="B1588" s="146"/>
      <c r="AA1588"/>
      <c r="AB1588"/>
      <c r="AJ1588"/>
    </row>
    <row r="1589" spans="1:36" x14ac:dyDescent="0.25">
      <c r="A1589" s="146"/>
      <c r="B1589" s="146"/>
      <c r="AA1589"/>
      <c r="AB1589"/>
      <c r="AJ1589"/>
    </row>
    <row r="1590" spans="1:36" x14ac:dyDescent="0.25">
      <c r="A1590" s="146"/>
      <c r="B1590" s="146"/>
      <c r="AA1590"/>
      <c r="AB1590"/>
      <c r="AJ1590"/>
    </row>
    <row r="1591" spans="1:36" x14ac:dyDescent="0.25">
      <c r="A1591" s="146"/>
      <c r="B1591" s="146"/>
      <c r="AA1591"/>
      <c r="AB1591"/>
      <c r="AJ1591"/>
    </row>
    <row r="1592" spans="1:36" x14ac:dyDescent="0.25">
      <c r="A1592" s="146"/>
      <c r="B1592" s="146"/>
      <c r="AA1592"/>
      <c r="AB1592"/>
      <c r="AJ1592"/>
    </row>
    <row r="1593" spans="1:36" x14ac:dyDescent="0.25">
      <c r="A1593" s="146"/>
      <c r="B1593" s="146"/>
      <c r="AA1593"/>
      <c r="AB1593"/>
      <c r="AJ1593"/>
    </row>
    <row r="1594" spans="1:36" x14ac:dyDescent="0.25">
      <c r="A1594" s="146"/>
      <c r="B1594" s="146"/>
      <c r="AA1594"/>
      <c r="AB1594"/>
      <c r="AJ1594"/>
    </row>
    <row r="1595" spans="1:36" x14ac:dyDescent="0.25">
      <c r="A1595" s="146"/>
      <c r="B1595" s="146"/>
      <c r="AA1595"/>
      <c r="AB1595"/>
      <c r="AJ1595"/>
    </row>
    <row r="1596" spans="1:36" x14ac:dyDescent="0.25">
      <c r="A1596" s="146"/>
      <c r="B1596" s="146"/>
      <c r="AA1596"/>
      <c r="AB1596"/>
      <c r="AJ1596"/>
    </row>
    <row r="1597" spans="1:36" x14ac:dyDescent="0.25">
      <c r="B1597" s="146"/>
      <c r="AA1597"/>
      <c r="AB1597"/>
      <c r="AJ1597"/>
    </row>
    <row r="1598" spans="1:36" x14ac:dyDescent="0.25">
      <c r="A1598" s="146"/>
      <c r="B1598" s="146"/>
      <c r="AA1598"/>
      <c r="AB1598"/>
      <c r="AJ1598"/>
    </row>
    <row r="1599" spans="1:36" x14ac:dyDescent="0.25">
      <c r="A1599" s="146"/>
      <c r="B1599" s="146"/>
      <c r="AA1599"/>
      <c r="AB1599"/>
      <c r="AJ1599"/>
    </row>
    <row r="1600" spans="1:36" x14ac:dyDescent="0.25">
      <c r="A1600" s="146"/>
      <c r="B1600" s="146"/>
      <c r="AA1600"/>
      <c r="AB1600"/>
      <c r="AJ1600"/>
    </row>
    <row r="1601" spans="1:36" x14ac:dyDescent="0.25">
      <c r="A1601" s="146"/>
      <c r="B1601" s="146"/>
      <c r="AA1601"/>
      <c r="AB1601"/>
      <c r="AJ1601"/>
    </row>
    <row r="1602" spans="1:36" x14ac:dyDescent="0.25">
      <c r="A1602" s="146"/>
      <c r="B1602" s="146"/>
      <c r="AA1602"/>
      <c r="AB1602"/>
      <c r="AJ1602"/>
    </row>
    <row r="1603" spans="1:36" x14ac:dyDescent="0.25">
      <c r="A1603" s="146"/>
      <c r="B1603" s="146"/>
      <c r="AA1603"/>
      <c r="AB1603"/>
      <c r="AJ1603"/>
    </row>
    <row r="1604" spans="1:36" x14ac:dyDescent="0.25">
      <c r="A1604" s="146"/>
      <c r="B1604" s="146"/>
      <c r="AA1604"/>
      <c r="AB1604"/>
      <c r="AJ1604"/>
    </row>
    <row r="1605" spans="1:36" x14ac:dyDescent="0.25">
      <c r="A1605" s="146"/>
      <c r="B1605" s="146"/>
      <c r="AA1605"/>
      <c r="AB1605"/>
      <c r="AJ1605"/>
    </row>
    <row r="1606" spans="1:36" x14ac:dyDescent="0.25">
      <c r="A1606" s="146"/>
      <c r="B1606" s="146"/>
      <c r="AA1606"/>
      <c r="AB1606"/>
      <c r="AJ1606"/>
    </row>
    <row r="1607" spans="1:36" x14ac:dyDescent="0.25">
      <c r="A1607" s="146"/>
      <c r="B1607" s="146"/>
      <c r="AA1607"/>
      <c r="AB1607"/>
      <c r="AJ1607"/>
    </row>
    <row r="1608" spans="1:36" x14ac:dyDescent="0.25">
      <c r="A1608" s="146"/>
      <c r="B1608" s="146"/>
      <c r="AA1608"/>
      <c r="AB1608"/>
      <c r="AJ1608"/>
    </row>
    <row r="1609" spans="1:36" x14ac:dyDescent="0.25">
      <c r="A1609" s="146"/>
      <c r="B1609" s="146"/>
      <c r="AA1609"/>
      <c r="AB1609"/>
      <c r="AJ1609"/>
    </row>
    <row r="1610" spans="1:36" x14ac:dyDescent="0.25">
      <c r="A1610" s="146"/>
      <c r="B1610" s="146"/>
      <c r="AA1610"/>
      <c r="AB1610"/>
      <c r="AJ1610"/>
    </row>
    <row r="1611" spans="1:36" x14ac:dyDescent="0.25">
      <c r="A1611" s="146"/>
      <c r="B1611" s="146"/>
      <c r="AA1611"/>
      <c r="AB1611"/>
      <c r="AJ1611"/>
    </row>
    <row r="1612" spans="1:36" x14ac:dyDescent="0.25">
      <c r="A1612" s="146"/>
      <c r="B1612" s="146"/>
      <c r="AA1612"/>
      <c r="AB1612"/>
      <c r="AJ1612"/>
    </row>
    <row r="1613" spans="1:36" x14ac:dyDescent="0.25">
      <c r="A1613" s="146"/>
      <c r="B1613" s="146"/>
      <c r="AA1613"/>
      <c r="AB1613"/>
      <c r="AJ1613"/>
    </row>
    <row r="1614" spans="1:36" x14ac:dyDescent="0.25">
      <c r="A1614" s="146"/>
      <c r="B1614" s="146"/>
      <c r="AA1614"/>
      <c r="AB1614"/>
      <c r="AJ1614"/>
    </row>
    <row r="1615" spans="1:36" x14ac:dyDescent="0.25">
      <c r="A1615" s="146"/>
      <c r="B1615" s="146"/>
      <c r="AA1615"/>
      <c r="AB1615"/>
      <c r="AJ1615"/>
    </row>
    <row r="1616" spans="1:36" x14ac:dyDescent="0.25">
      <c r="A1616" s="146"/>
      <c r="B1616" s="146"/>
      <c r="AA1616"/>
      <c r="AB1616"/>
      <c r="AJ1616"/>
    </row>
    <row r="1617" spans="1:36" x14ac:dyDescent="0.25">
      <c r="A1617" s="146"/>
      <c r="B1617" s="146"/>
      <c r="AA1617"/>
      <c r="AB1617"/>
      <c r="AJ1617"/>
    </row>
    <row r="1618" spans="1:36" x14ac:dyDescent="0.25">
      <c r="A1618" s="146"/>
      <c r="B1618" s="146"/>
      <c r="AA1618"/>
      <c r="AB1618"/>
      <c r="AJ1618"/>
    </row>
    <row r="1619" spans="1:36" x14ac:dyDescent="0.25">
      <c r="A1619" s="146"/>
      <c r="B1619" s="146"/>
      <c r="AA1619"/>
      <c r="AB1619"/>
      <c r="AJ1619"/>
    </row>
    <row r="1620" spans="1:36" x14ac:dyDescent="0.25">
      <c r="A1620" s="146"/>
      <c r="B1620" s="146"/>
      <c r="AA1620"/>
      <c r="AB1620"/>
      <c r="AJ1620"/>
    </row>
    <row r="1621" spans="1:36" x14ac:dyDescent="0.25">
      <c r="A1621" s="146"/>
      <c r="B1621" s="146"/>
      <c r="AA1621"/>
      <c r="AB1621"/>
      <c r="AJ1621"/>
    </row>
    <row r="1622" spans="1:36" x14ac:dyDescent="0.25">
      <c r="A1622" s="146"/>
      <c r="B1622" s="146"/>
      <c r="AA1622"/>
      <c r="AB1622"/>
      <c r="AJ1622"/>
    </row>
    <row r="1623" spans="1:36" x14ac:dyDescent="0.25">
      <c r="A1623" s="146"/>
      <c r="B1623" s="146"/>
      <c r="AA1623"/>
      <c r="AB1623"/>
      <c r="AJ1623"/>
    </row>
    <row r="1624" spans="1:36" x14ac:dyDescent="0.25">
      <c r="A1624" s="146"/>
      <c r="B1624" s="146"/>
      <c r="AA1624"/>
      <c r="AB1624"/>
      <c r="AJ1624"/>
    </row>
    <row r="1625" spans="1:36" x14ac:dyDescent="0.25">
      <c r="A1625" s="146"/>
      <c r="B1625" s="146"/>
      <c r="AA1625"/>
      <c r="AB1625"/>
      <c r="AJ1625"/>
    </row>
    <row r="1626" spans="1:36" x14ac:dyDescent="0.25">
      <c r="A1626" s="146"/>
      <c r="B1626" s="146"/>
      <c r="AA1626"/>
      <c r="AB1626"/>
      <c r="AJ1626"/>
    </row>
    <row r="1627" spans="1:36" x14ac:dyDescent="0.25">
      <c r="A1627" s="146"/>
      <c r="B1627" s="146"/>
      <c r="AA1627"/>
      <c r="AB1627"/>
      <c r="AJ1627"/>
    </row>
    <row r="1628" spans="1:36" x14ac:dyDescent="0.25">
      <c r="A1628" s="146"/>
      <c r="B1628" s="146"/>
      <c r="AA1628"/>
      <c r="AB1628"/>
      <c r="AJ1628"/>
    </row>
    <row r="1629" spans="1:36" x14ac:dyDescent="0.25">
      <c r="A1629" s="146"/>
      <c r="B1629" s="146"/>
      <c r="AA1629"/>
      <c r="AB1629"/>
      <c r="AJ1629"/>
    </row>
    <row r="1630" spans="1:36" x14ac:dyDescent="0.25">
      <c r="A1630" s="146"/>
      <c r="B1630" s="146"/>
      <c r="AA1630"/>
      <c r="AB1630"/>
      <c r="AJ1630"/>
    </row>
    <row r="1631" spans="1:36" x14ac:dyDescent="0.25">
      <c r="A1631" s="146"/>
      <c r="B1631" s="146"/>
      <c r="AA1631"/>
      <c r="AB1631"/>
      <c r="AJ1631"/>
    </row>
    <row r="1632" spans="1:36" x14ac:dyDescent="0.25">
      <c r="A1632" s="146"/>
      <c r="B1632" s="146"/>
      <c r="AA1632"/>
      <c r="AB1632"/>
      <c r="AJ1632"/>
    </row>
    <row r="1633" spans="1:36" x14ac:dyDescent="0.25">
      <c r="A1633" s="146"/>
      <c r="B1633" s="146"/>
      <c r="AA1633"/>
      <c r="AB1633"/>
      <c r="AJ1633"/>
    </row>
    <row r="1634" spans="1:36" x14ac:dyDescent="0.25">
      <c r="A1634" s="146"/>
      <c r="B1634" s="146"/>
      <c r="AA1634"/>
      <c r="AB1634"/>
      <c r="AJ1634"/>
    </row>
    <row r="1635" spans="1:36" x14ac:dyDescent="0.25">
      <c r="A1635" s="146"/>
      <c r="B1635" s="146"/>
      <c r="AA1635"/>
      <c r="AB1635"/>
      <c r="AJ1635"/>
    </row>
    <row r="1636" spans="1:36" x14ac:dyDescent="0.25">
      <c r="A1636" s="146"/>
      <c r="B1636" s="146"/>
      <c r="AA1636"/>
      <c r="AB1636"/>
      <c r="AJ1636"/>
    </row>
    <row r="1637" spans="1:36" x14ac:dyDescent="0.25">
      <c r="A1637" s="146"/>
      <c r="B1637" s="146"/>
      <c r="AA1637"/>
      <c r="AB1637"/>
      <c r="AJ1637"/>
    </row>
    <row r="1638" spans="1:36" x14ac:dyDescent="0.25">
      <c r="A1638" s="146"/>
      <c r="B1638" s="146"/>
      <c r="AA1638"/>
      <c r="AB1638"/>
      <c r="AJ1638"/>
    </row>
    <row r="1639" spans="1:36" x14ac:dyDescent="0.25">
      <c r="A1639" s="146"/>
      <c r="B1639" s="146"/>
      <c r="AA1639"/>
      <c r="AB1639"/>
      <c r="AJ1639"/>
    </row>
    <row r="1640" spans="1:36" x14ac:dyDescent="0.25">
      <c r="A1640" s="146"/>
      <c r="B1640" s="146"/>
      <c r="AA1640"/>
      <c r="AB1640"/>
      <c r="AJ1640"/>
    </row>
    <row r="1641" spans="1:36" x14ac:dyDescent="0.25">
      <c r="A1641" s="146"/>
      <c r="B1641" s="146"/>
      <c r="AA1641"/>
      <c r="AB1641"/>
      <c r="AJ1641"/>
    </row>
    <row r="1642" spans="1:36" x14ac:dyDescent="0.25">
      <c r="A1642" s="146"/>
      <c r="B1642" s="146"/>
      <c r="AA1642"/>
      <c r="AB1642"/>
      <c r="AJ1642"/>
    </row>
    <row r="1643" spans="1:36" x14ac:dyDescent="0.25">
      <c r="A1643" s="146"/>
      <c r="B1643" s="146"/>
      <c r="AA1643"/>
      <c r="AB1643"/>
      <c r="AJ1643"/>
    </row>
    <row r="1644" spans="1:36" x14ac:dyDescent="0.25">
      <c r="A1644" s="146"/>
      <c r="B1644" s="146"/>
      <c r="AA1644"/>
      <c r="AB1644"/>
      <c r="AJ1644"/>
    </row>
    <row r="1645" spans="1:36" x14ac:dyDescent="0.25">
      <c r="A1645" s="146"/>
      <c r="B1645" s="146"/>
      <c r="AA1645"/>
      <c r="AB1645"/>
      <c r="AJ1645"/>
    </row>
    <row r="1646" spans="1:36" x14ac:dyDescent="0.25">
      <c r="A1646" s="146"/>
      <c r="B1646" s="146"/>
      <c r="AA1646"/>
      <c r="AB1646"/>
      <c r="AJ1646"/>
    </row>
    <row r="1647" spans="1:36" x14ac:dyDescent="0.25">
      <c r="B1647" s="146"/>
      <c r="AA1647"/>
      <c r="AB1647"/>
      <c r="AJ1647"/>
    </row>
    <row r="1648" spans="1:36" x14ac:dyDescent="0.25">
      <c r="AA1648"/>
      <c r="AB1648"/>
      <c r="AJ1648"/>
    </row>
    <row r="1649" customFormat="1" x14ac:dyDescent="0.25"/>
    <row r="1650" customFormat="1" x14ac:dyDescent="0.25"/>
    <row r="1651" customFormat="1" x14ac:dyDescent="0.25"/>
    <row r="1652" customFormat="1" x14ac:dyDescent="0.25"/>
    <row r="1653" customFormat="1" x14ac:dyDescent="0.25"/>
    <row r="1654" customFormat="1" x14ac:dyDescent="0.25"/>
    <row r="1655" customFormat="1" x14ac:dyDescent="0.25"/>
    <row r="1656" customFormat="1" x14ac:dyDescent="0.25"/>
    <row r="1657" customFormat="1" x14ac:dyDescent="0.25"/>
    <row r="1658" customFormat="1" x14ac:dyDescent="0.25"/>
    <row r="1659" customFormat="1" x14ac:dyDescent="0.25"/>
    <row r="1660" customFormat="1" x14ac:dyDescent="0.25"/>
    <row r="1661" customFormat="1" x14ac:dyDescent="0.25"/>
    <row r="1662" customFormat="1" x14ac:dyDescent="0.25"/>
    <row r="1663" customFormat="1" x14ac:dyDescent="0.25"/>
    <row r="1664" customFormat="1" x14ac:dyDescent="0.25"/>
    <row r="1665" customFormat="1" x14ac:dyDescent="0.25"/>
    <row r="1666" customFormat="1" x14ac:dyDescent="0.25"/>
    <row r="1667" customFormat="1" x14ac:dyDescent="0.25"/>
    <row r="1668" customFormat="1" x14ac:dyDescent="0.25"/>
    <row r="1669" customFormat="1" x14ac:dyDescent="0.25"/>
    <row r="1670" customFormat="1" x14ac:dyDescent="0.25"/>
    <row r="1671" customFormat="1" x14ac:dyDescent="0.25"/>
    <row r="1672" customFormat="1" x14ac:dyDescent="0.25"/>
    <row r="1673" customFormat="1" x14ac:dyDescent="0.25"/>
    <row r="1674" customFormat="1" x14ac:dyDescent="0.25"/>
    <row r="1675" customFormat="1" x14ac:dyDescent="0.25"/>
    <row r="1676" customFormat="1" x14ac:dyDescent="0.25"/>
    <row r="1677" customFormat="1" x14ac:dyDescent="0.25"/>
    <row r="1678" customFormat="1" x14ac:dyDescent="0.25"/>
    <row r="1679" customFormat="1" x14ac:dyDescent="0.25"/>
    <row r="1680" customFormat="1" x14ac:dyDescent="0.25"/>
    <row r="1681" customFormat="1" x14ac:dyDescent="0.25"/>
    <row r="1682" customFormat="1" x14ac:dyDescent="0.25"/>
    <row r="1683" customFormat="1" x14ac:dyDescent="0.25"/>
    <row r="1684" customFormat="1" x14ac:dyDescent="0.25"/>
    <row r="1685" customFormat="1" x14ac:dyDescent="0.25"/>
    <row r="1686" customFormat="1" x14ac:dyDescent="0.25"/>
    <row r="1687" customFormat="1" x14ac:dyDescent="0.25"/>
    <row r="1688" customFormat="1" x14ac:dyDescent="0.25"/>
    <row r="1689" customFormat="1" x14ac:dyDescent="0.25"/>
    <row r="1690" customFormat="1" x14ac:dyDescent="0.25"/>
    <row r="1691" customFormat="1" x14ac:dyDescent="0.25"/>
    <row r="1692" customFormat="1" x14ac:dyDescent="0.25"/>
    <row r="1693" customFormat="1" x14ac:dyDescent="0.25"/>
    <row r="1694" customFormat="1" x14ac:dyDescent="0.25"/>
    <row r="1695" customFormat="1" x14ac:dyDescent="0.25"/>
    <row r="1696" customFormat="1" x14ac:dyDescent="0.25"/>
    <row r="1697" customFormat="1" x14ac:dyDescent="0.25"/>
    <row r="1698" customFormat="1" x14ac:dyDescent="0.25"/>
    <row r="1699" customFormat="1" x14ac:dyDescent="0.25"/>
    <row r="1700" customFormat="1" x14ac:dyDescent="0.25"/>
    <row r="1701" customFormat="1" x14ac:dyDescent="0.25"/>
    <row r="1702" customFormat="1" x14ac:dyDescent="0.25"/>
    <row r="1703" customFormat="1" x14ac:dyDescent="0.25"/>
    <row r="1704" customFormat="1" x14ac:dyDescent="0.25"/>
    <row r="1705" customFormat="1" x14ac:dyDescent="0.25"/>
    <row r="1706" customFormat="1" x14ac:dyDescent="0.25"/>
    <row r="1707" customFormat="1" x14ac:dyDescent="0.25"/>
    <row r="1708" customFormat="1" x14ac:dyDescent="0.25"/>
    <row r="1709" customFormat="1" x14ac:dyDescent="0.25"/>
    <row r="1710" customFormat="1" x14ac:dyDescent="0.25"/>
    <row r="1711" customFormat="1" x14ac:dyDescent="0.25"/>
    <row r="1712" customFormat="1" x14ac:dyDescent="0.25"/>
    <row r="1713" customFormat="1" x14ac:dyDescent="0.25"/>
    <row r="1714" customFormat="1" x14ac:dyDescent="0.25"/>
    <row r="1715" customFormat="1" x14ac:dyDescent="0.25"/>
    <row r="1716" customFormat="1" x14ac:dyDescent="0.25"/>
    <row r="1717" customFormat="1" x14ac:dyDescent="0.25"/>
    <row r="1718" customFormat="1" x14ac:dyDescent="0.25"/>
    <row r="1719" customFormat="1" x14ac:dyDescent="0.25"/>
    <row r="1720" customFormat="1" x14ac:dyDescent="0.25"/>
    <row r="1721" customFormat="1" x14ac:dyDescent="0.25"/>
    <row r="1722" customFormat="1" x14ac:dyDescent="0.25"/>
    <row r="1723" customFormat="1" x14ac:dyDescent="0.25"/>
    <row r="1724" customFormat="1" x14ac:dyDescent="0.25"/>
    <row r="1725" customFormat="1" x14ac:dyDescent="0.25"/>
    <row r="1726" customFormat="1" x14ac:dyDescent="0.25"/>
    <row r="1727" customFormat="1" x14ac:dyDescent="0.25"/>
    <row r="1728" customFormat="1" x14ac:dyDescent="0.25"/>
    <row r="1729" customFormat="1" x14ac:dyDescent="0.25"/>
    <row r="1730" customFormat="1" x14ac:dyDescent="0.25"/>
    <row r="1731" customFormat="1" x14ac:dyDescent="0.25"/>
    <row r="1732" customFormat="1" x14ac:dyDescent="0.25"/>
    <row r="1733" customFormat="1" x14ac:dyDescent="0.25"/>
    <row r="1734" customFormat="1" x14ac:dyDescent="0.25"/>
    <row r="1735" customFormat="1" x14ac:dyDescent="0.25"/>
    <row r="1736" customFormat="1" x14ac:dyDescent="0.25"/>
    <row r="1737" customFormat="1" x14ac:dyDescent="0.25"/>
    <row r="1738" customFormat="1" x14ac:dyDescent="0.25"/>
    <row r="1739" customFormat="1" x14ac:dyDescent="0.25"/>
    <row r="1740" customFormat="1" x14ac:dyDescent="0.25"/>
    <row r="1741" customFormat="1" x14ac:dyDescent="0.25"/>
    <row r="1742" customFormat="1" x14ac:dyDescent="0.25"/>
    <row r="1743" customFormat="1" x14ac:dyDescent="0.25"/>
    <row r="1744" customFormat="1" x14ac:dyDescent="0.25"/>
    <row r="1745" customFormat="1" x14ac:dyDescent="0.25"/>
    <row r="1746" customFormat="1" x14ac:dyDescent="0.25"/>
    <row r="1747" customFormat="1" x14ac:dyDescent="0.25"/>
    <row r="1748" customFormat="1" x14ac:dyDescent="0.25"/>
    <row r="1749" customFormat="1" x14ac:dyDescent="0.25"/>
    <row r="1750" customFormat="1" x14ac:dyDescent="0.25"/>
    <row r="1751" customFormat="1" x14ac:dyDescent="0.25"/>
    <row r="1752" customFormat="1" x14ac:dyDescent="0.25"/>
    <row r="1753" customFormat="1" x14ac:dyDescent="0.25"/>
    <row r="1754" customFormat="1" x14ac:dyDescent="0.25"/>
    <row r="1755" customFormat="1" x14ac:dyDescent="0.25"/>
    <row r="1756" customFormat="1" x14ac:dyDescent="0.25"/>
    <row r="1757" customFormat="1" x14ac:dyDescent="0.25"/>
    <row r="1758" customFormat="1" x14ac:dyDescent="0.25"/>
    <row r="1759" customFormat="1" x14ac:dyDescent="0.25"/>
    <row r="1760" customFormat="1" x14ac:dyDescent="0.25"/>
    <row r="1761" customFormat="1" x14ac:dyDescent="0.25"/>
    <row r="1762" customFormat="1" x14ac:dyDescent="0.25"/>
    <row r="1763" customFormat="1" x14ac:dyDescent="0.25"/>
    <row r="1764" customFormat="1" x14ac:dyDescent="0.25"/>
    <row r="1765" customFormat="1" x14ac:dyDescent="0.25"/>
    <row r="1766" customFormat="1" x14ac:dyDescent="0.25"/>
    <row r="1767" customFormat="1" x14ac:dyDescent="0.25"/>
    <row r="1768" customFormat="1" x14ac:dyDescent="0.25"/>
    <row r="1769" customFormat="1" x14ac:dyDescent="0.25"/>
    <row r="1770" customFormat="1" x14ac:dyDescent="0.25"/>
    <row r="1771" customFormat="1" x14ac:dyDescent="0.25"/>
    <row r="1772" customFormat="1" x14ac:dyDescent="0.25"/>
    <row r="1773" customFormat="1" x14ac:dyDescent="0.25"/>
    <row r="1774" customFormat="1" x14ac:dyDescent="0.25"/>
    <row r="1775" customFormat="1" x14ac:dyDescent="0.25"/>
    <row r="1776" customFormat="1" x14ac:dyDescent="0.25"/>
    <row r="1777" customFormat="1" x14ac:dyDescent="0.25"/>
    <row r="1778" customFormat="1" x14ac:dyDescent="0.25"/>
    <row r="1779" customFormat="1" x14ac:dyDescent="0.25"/>
    <row r="1780" customFormat="1" x14ac:dyDescent="0.25"/>
    <row r="1781" customFormat="1" x14ac:dyDescent="0.25"/>
    <row r="1782" customFormat="1" x14ac:dyDescent="0.25"/>
    <row r="1783" customFormat="1" x14ac:dyDescent="0.25"/>
    <row r="1784" customFormat="1" x14ac:dyDescent="0.25"/>
    <row r="1785" customFormat="1" x14ac:dyDescent="0.25"/>
    <row r="1786" customFormat="1" x14ac:dyDescent="0.25"/>
    <row r="1787" customFormat="1" x14ac:dyDescent="0.25"/>
    <row r="1788" customFormat="1" x14ac:dyDescent="0.25"/>
    <row r="1789" customFormat="1" x14ac:dyDescent="0.25"/>
    <row r="1790" customFormat="1" x14ac:dyDescent="0.25"/>
    <row r="1791" customFormat="1" x14ac:dyDescent="0.25"/>
    <row r="1792" customFormat="1" x14ac:dyDescent="0.25"/>
    <row r="1793" customFormat="1" x14ac:dyDescent="0.25"/>
    <row r="1794" customFormat="1" x14ac:dyDescent="0.25"/>
    <row r="1795" customFormat="1" x14ac:dyDescent="0.25"/>
    <row r="1796" customFormat="1" x14ac:dyDescent="0.25"/>
    <row r="1797" customFormat="1" x14ac:dyDescent="0.25"/>
    <row r="1798" customFormat="1" x14ac:dyDescent="0.25"/>
    <row r="1799" customFormat="1" x14ac:dyDescent="0.25"/>
    <row r="1800" customFormat="1" x14ac:dyDescent="0.25"/>
    <row r="1801" customFormat="1" x14ac:dyDescent="0.25"/>
    <row r="1802" customFormat="1" x14ac:dyDescent="0.25"/>
    <row r="1803" customFormat="1" x14ac:dyDescent="0.25"/>
    <row r="1804" customFormat="1" x14ac:dyDescent="0.25"/>
    <row r="1805" customFormat="1" x14ac:dyDescent="0.25"/>
    <row r="1806" customFormat="1" x14ac:dyDescent="0.25"/>
    <row r="1807" customFormat="1" x14ac:dyDescent="0.25"/>
    <row r="1808" customFormat="1" x14ac:dyDescent="0.25"/>
    <row r="1809" customFormat="1" x14ac:dyDescent="0.25"/>
    <row r="1810" customFormat="1" x14ac:dyDescent="0.25"/>
    <row r="1811" customFormat="1" x14ac:dyDescent="0.25"/>
    <row r="1812" customFormat="1" x14ac:dyDescent="0.25"/>
    <row r="1813" customFormat="1" x14ac:dyDescent="0.25"/>
    <row r="1814" customFormat="1" x14ac:dyDescent="0.25"/>
    <row r="1815" customFormat="1" x14ac:dyDescent="0.25"/>
    <row r="1816" customFormat="1" x14ac:dyDescent="0.25"/>
    <row r="1817" customFormat="1" x14ac:dyDescent="0.25"/>
    <row r="1818" customFormat="1" x14ac:dyDescent="0.25"/>
    <row r="1819" customFormat="1" x14ac:dyDescent="0.25"/>
    <row r="1820" customFormat="1" x14ac:dyDescent="0.25"/>
    <row r="1821" customFormat="1" x14ac:dyDescent="0.25"/>
    <row r="1822" customFormat="1" x14ac:dyDescent="0.25"/>
    <row r="1823" customFormat="1" x14ac:dyDescent="0.25"/>
    <row r="1824" customFormat="1" x14ac:dyDescent="0.25"/>
    <row r="1825" customFormat="1" x14ac:dyDescent="0.25"/>
    <row r="1826" customFormat="1" x14ac:dyDescent="0.25"/>
    <row r="1827" customFormat="1" x14ac:dyDescent="0.25"/>
    <row r="1828" customFormat="1" x14ac:dyDescent="0.25"/>
    <row r="1829" customFormat="1" x14ac:dyDescent="0.25"/>
    <row r="1830" customFormat="1" x14ac:dyDescent="0.25"/>
    <row r="1831" customFormat="1" x14ac:dyDescent="0.25"/>
    <row r="1832" customFormat="1" x14ac:dyDescent="0.25"/>
    <row r="1833" customFormat="1" x14ac:dyDescent="0.25"/>
    <row r="1834" customFormat="1" x14ac:dyDescent="0.25"/>
    <row r="1835" customFormat="1" x14ac:dyDescent="0.25"/>
    <row r="1836" customFormat="1" x14ac:dyDescent="0.25"/>
    <row r="1837" customFormat="1" x14ac:dyDescent="0.25"/>
    <row r="1838" customFormat="1" x14ac:dyDescent="0.25"/>
    <row r="1839" customFormat="1" x14ac:dyDescent="0.25"/>
    <row r="1840" customFormat="1" x14ac:dyDescent="0.25"/>
    <row r="1841" customFormat="1" x14ac:dyDescent="0.25"/>
    <row r="1842" customFormat="1" x14ac:dyDescent="0.25"/>
    <row r="1843" customFormat="1" x14ac:dyDescent="0.25"/>
    <row r="1844" customFormat="1" x14ac:dyDescent="0.25"/>
    <row r="1845" customFormat="1" x14ac:dyDescent="0.25"/>
    <row r="1846" customFormat="1" x14ac:dyDescent="0.25"/>
    <row r="1847" customFormat="1" x14ac:dyDescent="0.25"/>
    <row r="1848" customFormat="1" x14ac:dyDescent="0.25"/>
    <row r="1849" customFormat="1" x14ac:dyDescent="0.25"/>
    <row r="1850" customFormat="1" x14ac:dyDescent="0.25"/>
    <row r="1851" customFormat="1" x14ac:dyDescent="0.25"/>
    <row r="1852" customFormat="1" x14ac:dyDescent="0.25"/>
    <row r="1853" customFormat="1" x14ac:dyDescent="0.25"/>
    <row r="1854" customFormat="1" x14ac:dyDescent="0.25"/>
    <row r="1855" customFormat="1" x14ac:dyDescent="0.25"/>
    <row r="1856" customFormat="1" x14ac:dyDescent="0.25"/>
    <row r="1857" customFormat="1" x14ac:dyDescent="0.25"/>
    <row r="1858" customFormat="1" x14ac:dyDescent="0.25"/>
    <row r="1859" customFormat="1" x14ac:dyDescent="0.25"/>
    <row r="1860" customFormat="1" x14ac:dyDescent="0.25"/>
    <row r="1861" customFormat="1" x14ac:dyDescent="0.25"/>
    <row r="1862" customFormat="1" x14ac:dyDescent="0.25"/>
    <row r="1863" customFormat="1" x14ac:dyDescent="0.25"/>
    <row r="1864" customFormat="1" x14ac:dyDescent="0.25"/>
    <row r="1865" customFormat="1" x14ac:dyDescent="0.25"/>
    <row r="1866" customFormat="1" x14ac:dyDescent="0.25"/>
    <row r="1867" customFormat="1" x14ac:dyDescent="0.25"/>
    <row r="1868" customFormat="1" x14ac:dyDescent="0.25"/>
    <row r="1869" customFormat="1" x14ac:dyDescent="0.25"/>
    <row r="1870" customFormat="1" x14ac:dyDescent="0.25"/>
    <row r="1871" customFormat="1" x14ac:dyDescent="0.25"/>
    <row r="1872" customFormat="1" x14ac:dyDescent="0.25"/>
    <row r="1873" customFormat="1" x14ac:dyDescent="0.25"/>
    <row r="1874" customFormat="1" x14ac:dyDescent="0.25"/>
    <row r="1875" customFormat="1" x14ac:dyDescent="0.25"/>
    <row r="1876" customFormat="1" x14ac:dyDescent="0.25"/>
    <row r="1877" customFormat="1" x14ac:dyDescent="0.25"/>
    <row r="1878" customFormat="1" x14ac:dyDescent="0.25"/>
    <row r="1879" customFormat="1" x14ac:dyDescent="0.25"/>
    <row r="1880" customFormat="1" x14ac:dyDescent="0.25"/>
    <row r="1881" customFormat="1" x14ac:dyDescent="0.25"/>
    <row r="1882" customFormat="1" x14ac:dyDescent="0.25"/>
    <row r="1883" customFormat="1" x14ac:dyDescent="0.25"/>
    <row r="1884" customFormat="1" x14ac:dyDescent="0.25"/>
    <row r="1885" customFormat="1" x14ac:dyDescent="0.25"/>
    <row r="1886" customFormat="1" x14ac:dyDescent="0.25"/>
    <row r="1887" customFormat="1" x14ac:dyDescent="0.25"/>
    <row r="1888" customFormat="1" x14ac:dyDescent="0.25"/>
    <row r="1889" customFormat="1" x14ac:dyDescent="0.25"/>
    <row r="1890" customFormat="1" x14ac:dyDescent="0.25"/>
    <row r="1891" customFormat="1" x14ac:dyDescent="0.25"/>
    <row r="1892" customFormat="1" x14ac:dyDescent="0.25"/>
    <row r="1893" customFormat="1" x14ac:dyDescent="0.25"/>
    <row r="1894" customFormat="1" x14ac:dyDescent="0.25"/>
    <row r="1895" customFormat="1" x14ac:dyDescent="0.25"/>
    <row r="1896" customFormat="1" x14ac:dyDescent="0.25"/>
    <row r="1897" customFormat="1" x14ac:dyDescent="0.25"/>
    <row r="1898" customFormat="1" x14ac:dyDescent="0.25"/>
    <row r="1899" customFormat="1" x14ac:dyDescent="0.25"/>
    <row r="1900" customFormat="1" x14ac:dyDescent="0.25"/>
    <row r="1901" customFormat="1" x14ac:dyDescent="0.25"/>
    <row r="1902" customFormat="1" x14ac:dyDescent="0.25"/>
    <row r="1903" customFormat="1" x14ac:dyDescent="0.25"/>
    <row r="1904" customFormat="1" x14ac:dyDescent="0.25"/>
    <row r="1905" customFormat="1" x14ac:dyDescent="0.25"/>
    <row r="1906" customFormat="1" x14ac:dyDescent="0.25"/>
    <row r="1907" customFormat="1" x14ac:dyDescent="0.25"/>
    <row r="1908" customFormat="1" x14ac:dyDescent="0.25"/>
    <row r="1909" customFormat="1" x14ac:dyDescent="0.25"/>
    <row r="1910" customFormat="1" x14ac:dyDescent="0.25"/>
    <row r="1911" customFormat="1" x14ac:dyDescent="0.25"/>
    <row r="1912" customFormat="1" x14ac:dyDescent="0.25"/>
    <row r="1913" customFormat="1" x14ac:dyDescent="0.25"/>
    <row r="1914" customFormat="1" x14ac:dyDescent="0.25"/>
    <row r="1915" customFormat="1" x14ac:dyDescent="0.25"/>
    <row r="1916" customFormat="1" x14ac:dyDescent="0.25"/>
    <row r="1917" customFormat="1" x14ac:dyDescent="0.25"/>
    <row r="1918" customFormat="1" x14ac:dyDescent="0.25"/>
    <row r="1919" customFormat="1" x14ac:dyDescent="0.25"/>
    <row r="1920" customFormat="1" x14ac:dyDescent="0.25"/>
    <row r="1921" customFormat="1" x14ac:dyDescent="0.25"/>
    <row r="1922" customFormat="1" x14ac:dyDescent="0.25"/>
    <row r="1923" customFormat="1" x14ac:dyDescent="0.25"/>
    <row r="1924" customFormat="1" x14ac:dyDescent="0.25"/>
    <row r="1925" customFormat="1" x14ac:dyDescent="0.25"/>
    <row r="1926" customFormat="1" x14ac:dyDescent="0.25"/>
    <row r="1927" customFormat="1" x14ac:dyDescent="0.25"/>
    <row r="1928" customFormat="1" x14ac:dyDescent="0.25"/>
    <row r="1929" customFormat="1" x14ac:dyDescent="0.25"/>
    <row r="1930" customFormat="1" x14ac:dyDescent="0.25"/>
    <row r="1931" customFormat="1" x14ac:dyDescent="0.25"/>
    <row r="1932" customFormat="1" x14ac:dyDescent="0.25"/>
    <row r="1933" customFormat="1" x14ac:dyDescent="0.25"/>
    <row r="1934" customFormat="1" x14ac:dyDescent="0.25"/>
    <row r="1935" customFormat="1" x14ac:dyDescent="0.25"/>
    <row r="1936" customFormat="1" x14ac:dyDescent="0.25"/>
    <row r="1937" customFormat="1" x14ac:dyDescent="0.25"/>
    <row r="1938" customFormat="1" x14ac:dyDescent="0.25"/>
    <row r="1939" customFormat="1" x14ac:dyDescent="0.25"/>
    <row r="1940" customFormat="1" x14ac:dyDescent="0.25"/>
    <row r="1941" customFormat="1" x14ac:dyDescent="0.25"/>
    <row r="1942" customFormat="1" x14ac:dyDescent="0.25"/>
    <row r="1943" customFormat="1" x14ac:dyDescent="0.25"/>
    <row r="1944" customFormat="1" x14ac:dyDescent="0.25"/>
    <row r="1945" customFormat="1" x14ac:dyDescent="0.25"/>
    <row r="1946" customFormat="1" x14ac:dyDescent="0.25"/>
    <row r="1947" customFormat="1" x14ac:dyDescent="0.25"/>
    <row r="1948" customFormat="1" x14ac:dyDescent="0.25"/>
    <row r="1949" customFormat="1" x14ac:dyDescent="0.25"/>
    <row r="1950" customFormat="1" x14ac:dyDescent="0.25"/>
    <row r="1951" customFormat="1" x14ac:dyDescent="0.25"/>
    <row r="1952" customFormat="1" x14ac:dyDescent="0.25"/>
    <row r="1953" customFormat="1" x14ac:dyDescent="0.25"/>
    <row r="1954" customFormat="1" x14ac:dyDescent="0.25"/>
    <row r="1955" customFormat="1" x14ac:dyDescent="0.25"/>
    <row r="1956" customFormat="1" x14ac:dyDescent="0.25"/>
    <row r="1957" customFormat="1" x14ac:dyDescent="0.25"/>
    <row r="1958" customFormat="1" x14ac:dyDescent="0.25"/>
    <row r="1959" customFormat="1" x14ac:dyDescent="0.25"/>
    <row r="1960" customFormat="1" x14ac:dyDescent="0.25"/>
    <row r="1961" customFormat="1" x14ac:dyDescent="0.25"/>
    <row r="1962" customFormat="1" x14ac:dyDescent="0.25"/>
    <row r="1963" customFormat="1" x14ac:dyDescent="0.25"/>
    <row r="1964" customFormat="1" x14ac:dyDescent="0.25"/>
    <row r="1965" customFormat="1" x14ac:dyDescent="0.25"/>
    <row r="1966" customFormat="1" x14ac:dyDescent="0.25"/>
    <row r="1967" customFormat="1" x14ac:dyDescent="0.25"/>
    <row r="1968" customFormat="1" x14ac:dyDescent="0.25"/>
    <row r="1969" customFormat="1" x14ac:dyDescent="0.25"/>
    <row r="1970" customFormat="1" x14ac:dyDescent="0.25"/>
    <row r="1971" customFormat="1" x14ac:dyDescent="0.25"/>
    <row r="1972" customFormat="1" x14ac:dyDescent="0.25"/>
    <row r="1973" customFormat="1" x14ac:dyDescent="0.25"/>
    <row r="1974" customFormat="1" x14ac:dyDescent="0.25"/>
    <row r="1975" customFormat="1" x14ac:dyDescent="0.25"/>
    <row r="1976" customFormat="1" x14ac:dyDescent="0.25"/>
    <row r="1977" customFormat="1" x14ac:dyDescent="0.25"/>
    <row r="1978" customFormat="1" x14ac:dyDescent="0.25"/>
    <row r="1979" customFormat="1" x14ac:dyDescent="0.25"/>
    <row r="1980" customFormat="1" x14ac:dyDescent="0.25"/>
    <row r="1981" customFormat="1" x14ac:dyDescent="0.25"/>
    <row r="1982" customFormat="1" x14ac:dyDescent="0.25"/>
    <row r="1983" customFormat="1" x14ac:dyDescent="0.25"/>
    <row r="1984" customFormat="1" x14ac:dyDescent="0.25"/>
    <row r="1985" customFormat="1" x14ac:dyDescent="0.25"/>
    <row r="1986" customFormat="1" x14ac:dyDescent="0.25"/>
    <row r="1987" customFormat="1" x14ac:dyDescent="0.25"/>
    <row r="1988" customFormat="1" x14ac:dyDescent="0.25"/>
    <row r="1989" customFormat="1" x14ac:dyDescent="0.25"/>
    <row r="1990" customFormat="1" x14ac:dyDescent="0.25"/>
    <row r="1991" customFormat="1" x14ac:dyDescent="0.25"/>
    <row r="1992" customFormat="1" x14ac:dyDescent="0.25"/>
    <row r="1993" customFormat="1" x14ac:dyDescent="0.25"/>
    <row r="1994" customFormat="1" x14ac:dyDescent="0.25"/>
    <row r="1995" customFormat="1" x14ac:dyDescent="0.25"/>
    <row r="1996" customFormat="1" x14ac:dyDescent="0.25"/>
    <row r="1997" customFormat="1" x14ac:dyDescent="0.25"/>
    <row r="1998" customFormat="1" x14ac:dyDescent="0.25"/>
    <row r="1999" customFormat="1" x14ac:dyDescent="0.25"/>
    <row r="2000" customFormat="1" x14ac:dyDescent="0.25"/>
    <row r="2001" customFormat="1" x14ac:dyDescent="0.25"/>
    <row r="2002" customFormat="1" x14ac:dyDescent="0.25"/>
    <row r="2003" customFormat="1" x14ac:dyDescent="0.25"/>
    <row r="2004" customFormat="1" x14ac:dyDescent="0.25"/>
    <row r="2005" customFormat="1" x14ac:dyDescent="0.25"/>
    <row r="2006" customFormat="1" x14ac:dyDescent="0.25"/>
    <row r="2007" customFormat="1" x14ac:dyDescent="0.25"/>
    <row r="2008" customFormat="1" x14ac:dyDescent="0.25"/>
    <row r="2009" customFormat="1" x14ac:dyDescent="0.25"/>
    <row r="2010" customFormat="1" x14ac:dyDescent="0.25"/>
    <row r="2011" customFormat="1" x14ac:dyDescent="0.25"/>
    <row r="2012" customFormat="1" x14ac:dyDescent="0.25"/>
    <row r="2013" customFormat="1" x14ac:dyDescent="0.25"/>
    <row r="2014" customFormat="1" x14ac:dyDescent="0.25"/>
    <row r="2015" customFormat="1" x14ac:dyDescent="0.25"/>
    <row r="2016" customFormat="1" x14ac:dyDescent="0.25"/>
    <row r="2017" customFormat="1" x14ac:dyDescent="0.25"/>
    <row r="2018" customFormat="1" x14ac:dyDescent="0.25"/>
    <row r="2019" customFormat="1" x14ac:dyDescent="0.25"/>
    <row r="2020" customFormat="1" x14ac:dyDescent="0.25"/>
    <row r="2021" customFormat="1" x14ac:dyDescent="0.25"/>
    <row r="2022" customFormat="1" x14ac:dyDescent="0.25"/>
    <row r="2023" customFormat="1" x14ac:dyDescent="0.25"/>
    <row r="2024" customFormat="1" x14ac:dyDescent="0.25"/>
    <row r="2025" customFormat="1" x14ac:dyDescent="0.25"/>
    <row r="2026" customFormat="1" x14ac:dyDescent="0.25"/>
    <row r="2027" customFormat="1" x14ac:dyDescent="0.25"/>
    <row r="2028" customFormat="1" x14ac:dyDescent="0.25"/>
    <row r="2029" customFormat="1" x14ac:dyDescent="0.25"/>
    <row r="2030" customFormat="1" x14ac:dyDescent="0.25"/>
    <row r="2031" customFormat="1" x14ac:dyDescent="0.25"/>
    <row r="2032" customFormat="1" x14ac:dyDescent="0.25"/>
    <row r="2033" customFormat="1" x14ac:dyDescent="0.25"/>
    <row r="2034" customFormat="1" x14ac:dyDescent="0.25"/>
    <row r="2035" customFormat="1" x14ac:dyDescent="0.25"/>
    <row r="2036" customFormat="1" x14ac:dyDescent="0.25"/>
    <row r="2037" customFormat="1" x14ac:dyDescent="0.25"/>
    <row r="2038" customFormat="1" x14ac:dyDescent="0.25"/>
    <row r="2039" customFormat="1" x14ac:dyDescent="0.25"/>
    <row r="2040" customFormat="1" x14ac:dyDescent="0.25"/>
    <row r="2041" customFormat="1" x14ac:dyDescent="0.25"/>
    <row r="2042" customFormat="1" x14ac:dyDescent="0.25"/>
    <row r="2043" customFormat="1" x14ac:dyDescent="0.25"/>
    <row r="2044" customFormat="1" x14ac:dyDescent="0.25"/>
    <row r="2045" customFormat="1" x14ac:dyDescent="0.25"/>
    <row r="2046" customFormat="1" x14ac:dyDescent="0.25"/>
    <row r="2047" customFormat="1" x14ac:dyDescent="0.25"/>
    <row r="2048" customFormat="1" x14ac:dyDescent="0.25"/>
    <row r="2049" customFormat="1" x14ac:dyDescent="0.25"/>
    <row r="2050" customFormat="1" x14ac:dyDescent="0.25"/>
    <row r="2051" customFormat="1" x14ac:dyDescent="0.25"/>
    <row r="2052" customFormat="1" x14ac:dyDescent="0.25"/>
    <row r="2053" customFormat="1" x14ac:dyDescent="0.25"/>
    <row r="2054" customFormat="1" x14ac:dyDescent="0.25"/>
    <row r="2055" customFormat="1" x14ac:dyDescent="0.25"/>
    <row r="2056" customFormat="1" x14ac:dyDescent="0.25"/>
    <row r="2057" customFormat="1" x14ac:dyDescent="0.25"/>
    <row r="2058" customFormat="1" x14ac:dyDescent="0.25"/>
    <row r="2059" customFormat="1" x14ac:dyDescent="0.25"/>
    <row r="2060" customFormat="1" x14ac:dyDescent="0.25"/>
    <row r="2061" customFormat="1" x14ac:dyDescent="0.25"/>
    <row r="2062" customFormat="1" x14ac:dyDescent="0.25"/>
    <row r="2063" customFormat="1" x14ac:dyDescent="0.25"/>
    <row r="2064" customFormat="1" x14ac:dyDescent="0.25"/>
    <row r="2065" customFormat="1" x14ac:dyDescent="0.25"/>
    <row r="2066" customFormat="1" x14ac:dyDescent="0.25"/>
    <row r="2067" customFormat="1" x14ac:dyDescent="0.25"/>
    <row r="2068" customFormat="1" x14ac:dyDescent="0.25"/>
    <row r="2069" customFormat="1" x14ac:dyDescent="0.25"/>
    <row r="2070" customFormat="1" x14ac:dyDescent="0.25"/>
    <row r="2071" customFormat="1" x14ac:dyDescent="0.25"/>
    <row r="2072" customFormat="1" x14ac:dyDescent="0.25"/>
    <row r="2073" customFormat="1" x14ac:dyDescent="0.25"/>
    <row r="2074" customFormat="1" x14ac:dyDescent="0.25"/>
    <row r="2075" customFormat="1" x14ac:dyDescent="0.25"/>
    <row r="2076" customFormat="1" x14ac:dyDescent="0.25"/>
    <row r="2077" customFormat="1" x14ac:dyDescent="0.25"/>
    <row r="2078" customFormat="1" x14ac:dyDescent="0.25"/>
    <row r="2079" customFormat="1" x14ac:dyDescent="0.25"/>
    <row r="2080" customFormat="1" x14ac:dyDescent="0.25"/>
    <row r="2081" customFormat="1" x14ac:dyDescent="0.25"/>
    <row r="2082" customFormat="1" x14ac:dyDescent="0.25"/>
    <row r="2083" customFormat="1" x14ac:dyDescent="0.25"/>
    <row r="2084" customFormat="1" x14ac:dyDescent="0.25"/>
    <row r="2085" customFormat="1" x14ac:dyDescent="0.25"/>
    <row r="2086" customFormat="1" x14ac:dyDescent="0.25"/>
    <row r="2087" customFormat="1" x14ac:dyDescent="0.25"/>
    <row r="2088" customFormat="1" x14ac:dyDescent="0.25"/>
    <row r="2089" customFormat="1" x14ac:dyDescent="0.25"/>
    <row r="2090" customFormat="1" x14ac:dyDescent="0.25"/>
    <row r="2091" customFormat="1" x14ac:dyDescent="0.25"/>
    <row r="2092" customFormat="1" x14ac:dyDescent="0.25"/>
    <row r="2093" customFormat="1" x14ac:dyDescent="0.25"/>
    <row r="2094" customFormat="1" x14ac:dyDescent="0.25"/>
    <row r="2095" customFormat="1" x14ac:dyDescent="0.25"/>
    <row r="2096" customFormat="1" x14ac:dyDescent="0.25"/>
    <row r="2097" customFormat="1" x14ac:dyDescent="0.25"/>
    <row r="2098" customFormat="1" x14ac:dyDescent="0.25"/>
    <row r="2099" customFormat="1" x14ac:dyDescent="0.25"/>
    <row r="2100" customFormat="1" x14ac:dyDescent="0.25"/>
    <row r="2101" customFormat="1" x14ac:dyDescent="0.25"/>
    <row r="2102" customFormat="1" x14ac:dyDescent="0.25"/>
    <row r="2103" customFormat="1" x14ac:dyDescent="0.25"/>
    <row r="2104" customFormat="1" x14ac:dyDescent="0.25"/>
    <row r="2105" customFormat="1" x14ac:dyDescent="0.25"/>
    <row r="2106" customFormat="1" x14ac:dyDescent="0.25"/>
    <row r="2107" customFormat="1" x14ac:dyDescent="0.25"/>
    <row r="2108" customFormat="1" x14ac:dyDescent="0.25"/>
    <row r="2109" customFormat="1" x14ac:dyDescent="0.25"/>
    <row r="2110" customFormat="1" x14ac:dyDescent="0.25"/>
    <row r="2111" customFormat="1" x14ac:dyDescent="0.25"/>
    <row r="2112" customFormat="1" x14ac:dyDescent="0.25"/>
    <row r="2113" customFormat="1" x14ac:dyDescent="0.25"/>
    <row r="2114" customFormat="1" x14ac:dyDescent="0.25"/>
    <row r="2115" customFormat="1" x14ac:dyDescent="0.25"/>
    <row r="2116" customFormat="1" x14ac:dyDescent="0.25"/>
    <row r="2117" customFormat="1" x14ac:dyDescent="0.25"/>
    <row r="2118" customFormat="1" x14ac:dyDescent="0.25"/>
    <row r="2119" customFormat="1" x14ac:dyDescent="0.25"/>
    <row r="2120" customFormat="1" x14ac:dyDescent="0.25"/>
    <row r="2121" customFormat="1" x14ac:dyDescent="0.25"/>
    <row r="2122" customFormat="1" x14ac:dyDescent="0.25"/>
    <row r="2123" customFormat="1" x14ac:dyDescent="0.25"/>
    <row r="2124" customFormat="1" x14ac:dyDescent="0.25"/>
    <row r="2125" customFormat="1" x14ac:dyDescent="0.25"/>
    <row r="2126" customFormat="1" x14ac:dyDescent="0.25"/>
    <row r="2127" customFormat="1" x14ac:dyDescent="0.25"/>
    <row r="2128" customFormat="1" x14ac:dyDescent="0.25"/>
    <row r="2129" customFormat="1" x14ac:dyDescent="0.25"/>
    <row r="2130" customFormat="1" x14ac:dyDescent="0.25"/>
    <row r="2131" customFormat="1" x14ac:dyDescent="0.25"/>
    <row r="2132" customFormat="1" x14ac:dyDescent="0.25"/>
    <row r="2133" customFormat="1" x14ac:dyDescent="0.25"/>
    <row r="2134" customFormat="1" x14ac:dyDescent="0.25"/>
    <row r="2135" customFormat="1" x14ac:dyDescent="0.25"/>
    <row r="2136" customFormat="1" x14ac:dyDescent="0.25"/>
    <row r="2137" customFormat="1" x14ac:dyDescent="0.25"/>
    <row r="2138" customFormat="1" x14ac:dyDescent="0.25"/>
    <row r="2139" customFormat="1" x14ac:dyDescent="0.25"/>
    <row r="2140" customFormat="1" x14ac:dyDescent="0.25"/>
    <row r="2141" customFormat="1" x14ac:dyDescent="0.25"/>
    <row r="2142" customFormat="1" x14ac:dyDescent="0.25"/>
    <row r="2143" customFormat="1" x14ac:dyDescent="0.25"/>
    <row r="2144" customFormat="1" x14ac:dyDescent="0.25"/>
    <row r="2145" customFormat="1" x14ac:dyDescent="0.25"/>
    <row r="2146" customFormat="1" x14ac:dyDescent="0.25"/>
    <row r="2147" customFormat="1" x14ac:dyDescent="0.25"/>
    <row r="2148" customFormat="1" x14ac:dyDescent="0.25"/>
    <row r="2149" customFormat="1" x14ac:dyDescent="0.25"/>
    <row r="2150" customFormat="1" x14ac:dyDescent="0.25"/>
    <row r="2151" customFormat="1" x14ac:dyDescent="0.25"/>
    <row r="2152" customFormat="1" x14ac:dyDescent="0.25"/>
    <row r="2153" customFormat="1" x14ac:dyDescent="0.25"/>
    <row r="2154" customFormat="1" x14ac:dyDescent="0.25"/>
    <row r="2155" customFormat="1" x14ac:dyDescent="0.25"/>
    <row r="2156" customFormat="1" x14ac:dyDescent="0.25"/>
    <row r="2157" customFormat="1" x14ac:dyDescent="0.25"/>
    <row r="2158" customFormat="1" x14ac:dyDescent="0.25"/>
    <row r="2159" customFormat="1" x14ac:dyDescent="0.25"/>
    <row r="2160" customFormat="1" x14ac:dyDescent="0.25"/>
    <row r="2161" customFormat="1" x14ac:dyDescent="0.25"/>
    <row r="2162" customFormat="1" x14ac:dyDescent="0.25"/>
    <row r="2163" customFormat="1" x14ac:dyDescent="0.25"/>
    <row r="2164" customFormat="1" x14ac:dyDescent="0.25"/>
    <row r="2165" customFormat="1" x14ac:dyDescent="0.25"/>
    <row r="2166" customFormat="1" x14ac:dyDescent="0.25"/>
    <row r="2167" customFormat="1" x14ac:dyDescent="0.25"/>
    <row r="2168" customFormat="1" x14ac:dyDescent="0.25"/>
    <row r="2169" customFormat="1" x14ac:dyDescent="0.25"/>
    <row r="2170" customFormat="1" x14ac:dyDescent="0.25"/>
    <row r="2171" customFormat="1" x14ac:dyDescent="0.25"/>
    <row r="2172" customFormat="1" x14ac:dyDescent="0.25"/>
    <row r="2173" customFormat="1" x14ac:dyDescent="0.25"/>
    <row r="2174" customFormat="1" x14ac:dyDescent="0.25"/>
    <row r="2175" customFormat="1" x14ac:dyDescent="0.25"/>
    <row r="2176" customFormat="1" x14ac:dyDescent="0.25"/>
    <row r="2177" customFormat="1" x14ac:dyDescent="0.25"/>
    <row r="2178" customFormat="1" x14ac:dyDescent="0.25"/>
    <row r="2179" customFormat="1" x14ac:dyDescent="0.25"/>
    <row r="2180" customFormat="1" x14ac:dyDescent="0.25"/>
    <row r="2181" customFormat="1" x14ac:dyDescent="0.25"/>
    <row r="2182" customFormat="1" x14ac:dyDescent="0.25"/>
    <row r="2183" customFormat="1" x14ac:dyDescent="0.25"/>
    <row r="2184" customFormat="1" x14ac:dyDescent="0.25"/>
    <row r="2185" customFormat="1" x14ac:dyDescent="0.25"/>
    <row r="2186" customFormat="1" x14ac:dyDescent="0.25"/>
    <row r="2187" customFormat="1" x14ac:dyDescent="0.25"/>
    <row r="2188" customFormat="1" x14ac:dyDescent="0.25"/>
    <row r="2189" customFormat="1" x14ac:dyDescent="0.25"/>
    <row r="2190" customFormat="1" x14ac:dyDescent="0.25"/>
    <row r="2191" customFormat="1" x14ac:dyDescent="0.25"/>
    <row r="2192" customFormat="1" x14ac:dyDescent="0.25"/>
    <row r="2193" customFormat="1" x14ac:dyDescent="0.25"/>
    <row r="2194" customFormat="1" x14ac:dyDescent="0.25"/>
    <row r="2195" customFormat="1" x14ac:dyDescent="0.25"/>
    <row r="2196" customFormat="1" x14ac:dyDescent="0.25"/>
    <row r="2197" customFormat="1" x14ac:dyDescent="0.25"/>
    <row r="2198" customFormat="1" x14ac:dyDescent="0.25"/>
    <row r="2199" customFormat="1" x14ac:dyDescent="0.25"/>
    <row r="2200" customFormat="1" x14ac:dyDescent="0.25"/>
    <row r="2201" customFormat="1" x14ac:dyDescent="0.25"/>
    <row r="2202" customFormat="1" x14ac:dyDescent="0.25"/>
    <row r="2203" customFormat="1" x14ac:dyDescent="0.25"/>
    <row r="2204" customFormat="1" x14ac:dyDescent="0.25"/>
    <row r="2205" customFormat="1" x14ac:dyDescent="0.25"/>
    <row r="2206" customFormat="1" x14ac:dyDescent="0.25"/>
    <row r="2207" customFormat="1" x14ac:dyDescent="0.25"/>
    <row r="2208" customFormat="1" x14ac:dyDescent="0.25"/>
    <row r="2209" customFormat="1" x14ac:dyDescent="0.25"/>
    <row r="2210" customFormat="1" x14ac:dyDescent="0.25"/>
    <row r="2211" customFormat="1" x14ac:dyDescent="0.25"/>
    <row r="2212" customFormat="1" x14ac:dyDescent="0.25"/>
    <row r="2213" customFormat="1" x14ac:dyDescent="0.25"/>
    <row r="2214" customFormat="1" x14ac:dyDescent="0.25"/>
    <row r="2215" customFormat="1" x14ac:dyDescent="0.25"/>
    <row r="2216" customFormat="1" x14ac:dyDescent="0.25"/>
    <row r="2217" customFormat="1" x14ac:dyDescent="0.25"/>
    <row r="2218" customFormat="1" x14ac:dyDescent="0.25"/>
    <row r="2219" customFormat="1" x14ac:dyDescent="0.25"/>
    <row r="2220" customFormat="1" x14ac:dyDescent="0.25"/>
    <row r="2221" customFormat="1" x14ac:dyDescent="0.25"/>
    <row r="2222" customFormat="1" x14ac:dyDescent="0.25"/>
    <row r="2223" customFormat="1" x14ac:dyDescent="0.25"/>
    <row r="2224" customFormat="1" x14ac:dyDescent="0.25"/>
    <row r="2225" customFormat="1" x14ac:dyDescent="0.25"/>
    <row r="2226" customFormat="1" x14ac:dyDescent="0.25"/>
    <row r="2227" customFormat="1" x14ac:dyDescent="0.25"/>
    <row r="2228" customFormat="1" x14ac:dyDescent="0.25"/>
    <row r="2229" customFormat="1" x14ac:dyDescent="0.25"/>
    <row r="2230" customFormat="1" x14ac:dyDescent="0.25"/>
    <row r="2231" customFormat="1" x14ac:dyDescent="0.25"/>
    <row r="2232" customFormat="1" x14ac:dyDescent="0.25"/>
    <row r="2233" customFormat="1" x14ac:dyDescent="0.25"/>
    <row r="2234" customFormat="1" x14ac:dyDescent="0.25"/>
    <row r="2235" customFormat="1" x14ac:dyDescent="0.25"/>
    <row r="2236" customFormat="1" x14ac:dyDescent="0.25"/>
    <row r="2237" customFormat="1" x14ac:dyDescent="0.25"/>
    <row r="2238" customFormat="1" x14ac:dyDescent="0.25"/>
    <row r="2239" customFormat="1" x14ac:dyDescent="0.25"/>
    <row r="2240" customFormat="1" x14ac:dyDescent="0.25"/>
    <row r="2241" customFormat="1" x14ac:dyDescent="0.25"/>
    <row r="2242" customFormat="1" x14ac:dyDescent="0.25"/>
    <row r="2243" customFormat="1" x14ac:dyDescent="0.25"/>
    <row r="2244" customFormat="1" x14ac:dyDescent="0.25"/>
    <row r="2245" customFormat="1" x14ac:dyDescent="0.25"/>
    <row r="2246" customFormat="1" x14ac:dyDescent="0.25"/>
    <row r="2247" customFormat="1" x14ac:dyDescent="0.25"/>
    <row r="2248" customFormat="1" x14ac:dyDescent="0.25"/>
    <row r="2249" customFormat="1" x14ac:dyDescent="0.25"/>
    <row r="2250" customFormat="1" x14ac:dyDescent="0.25"/>
    <row r="2251" customFormat="1" x14ac:dyDescent="0.25"/>
    <row r="2252" customFormat="1" x14ac:dyDescent="0.25"/>
    <row r="2253" customFormat="1" x14ac:dyDescent="0.25"/>
    <row r="2254" customFormat="1" x14ac:dyDescent="0.25"/>
    <row r="2255" customFormat="1" x14ac:dyDescent="0.25"/>
    <row r="2256" customFormat="1" x14ac:dyDescent="0.25"/>
    <row r="2257" customFormat="1" x14ac:dyDescent="0.25"/>
    <row r="2258" customFormat="1" x14ac:dyDescent="0.25"/>
    <row r="2259" customFormat="1" x14ac:dyDescent="0.25"/>
    <row r="2260" customFormat="1" x14ac:dyDescent="0.25"/>
    <row r="2261" customFormat="1" x14ac:dyDescent="0.25"/>
    <row r="2262" customFormat="1" x14ac:dyDescent="0.25"/>
    <row r="2263" customFormat="1" x14ac:dyDescent="0.25"/>
    <row r="2264" customFormat="1" x14ac:dyDescent="0.25"/>
    <row r="2265" customFormat="1" x14ac:dyDescent="0.25"/>
    <row r="2266" customFormat="1" x14ac:dyDescent="0.25"/>
    <row r="2267" customFormat="1" x14ac:dyDescent="0.25"/>
    <row r="2268" customFormat="1" x14ac:dyDescent="0.25"/>
    <row r="2269" customFormat="1" x14ac:dyDescent="0.25"/>
    <row r="2270" customFormat="1" x14ac:dyDescent="0.25"/>
    <row r="2271" customFormat="1" x14ac:dyDescent="0.25"/>
    <row r="2272" customFormat="1" x14ac:dyDescent="0.25"/>
    <row r="2273" customFormat="1" x14ac:dyDescent="0.25"/>
    <row r="2274" customFormat="1" x14ac:dyDescent="0.25"/>
    <row r="2275" customFormat="1" x14ac:dyDescent="0.25"/>
    <row r="2276" customFormat="1" x14ac:dyDescent="0.25"/>
    <row r="2277" customFormat="1" x14ac:dyDescent="0.25"/>
    <row r="2278" customFormat="1" x14ac:dyDescent="0.25"/>
    <row r="2279" customFormat="1" x14ac:dyDescent="0.25"/>
    <row r="2280" customFormat="1" x14ac:dyDescent="0.25"/>
    <row r="2281" customFormat="1" x14ac:dyDescent="0.25"/>
    <row r="2282" customFormat="1" x14ac:dyDescent="0.25"/>
    <row r="2283" customFormat="1" x14ac:dyDescent="0.25"/>
    <row r="2284" customFormat="1" x14ac:dyDescent="0.25"/>
    <row r="2285" customFormat="1" x14ac:dyDescent="0.25"/>
    <row r="2286" customFormat="1" x14ac:dyDescent="0.25"/>
    <row r="2287" customFormat="1" x14ac:dyDescent="0.25"/>
    <row r="2288" customFormat="1" x14ac:dyDescent="0.25"/>
    <row r="2289" customFormat="1" x14ac:dyDescent="0.25"/>
    <row r="2290" customFormat="1" x14ac:dyDescent="0.25"/>
    <row r="2291" customFormat="1" x14ac:dyDescent="0.25"/>
    <row r="2292" customFormat="1" x14ac:dyDescent="0.25"/>
    <row r="2293" customFormat="1" x14ac:dyDescent="0.25"/>
    <row r="2294" customFormat="1" x14ac:dyDescent="0.25"/>
    <row r="2295" customFormat="1" x14ac:dyDescent="0.25"/>
    <row r="2296" customFormat="1" x14ac:dyDescent="0.25"/>
    <row r="2297" customFormat="1" x14ac:dyDescent="0.25"/>
    <row r="2298" customFormat="1" x14ac:dyDescent="0.25"/>
    <row r="2299" customFormat="1" x14ac:dyDescent="0.25"/>
    <row r="2300" customFormat="1" x14ac:dyDescent="0.25"/>
    <row r="2301" customFormat="1" x14ac:dyDescent="0.25"/>
    <row r="2302" customFormat="1" x14ac:dyDescent="0.25"/>
    <row r="2303" customFormat="1" x14ac:dyDescent="0.25"/>
    <row r="2304" customFormat="1" x14ac:dyDescent="0.25"/>
    <row r="2305" customFormat="1" x14ac:dyDescent="0.25"/>
    <row r="2306" customFormat="1" x14ac:dyDescent="0.25"/>
    <row r="2307" customFormat="1" x14ac:dyDescent="0.25"/>
    <row r="2308" customFormat="1" x14ac:dyDescent="0.25"/>
    <row r="2309" customFormat="1" x14ac:dyDescent="0.25"/>
    <row r="2310" customFormat="1" x14ac:dyDescent="0.25"/>
    <row r="2311" customFormat="1" x14ac:dyDescent="0.25"/>
    <row r="2312" customFormat="1" x14ac:dyDescent="0.25"/>
    <row r="2313" customFormat="1" x14ac:dyDescent="0.25"/>
    <row r="2314" customFormat="1" x14ac:dyDescent="0.25"/>
    <row r="2315" customFormat="1" x14ac:dyDescent="0.25"/>
    <row r="2316" customFormat="1" x14ac:dyDescent="0.25"/>
    <row r="2317" customFormat="1" x14ac:dyDescent="0.25"/>
    <row r="2318" customFormat="1" x14ac:dyDescent="0.25"/>
    <row r="2319" customFormat="1" x14ac:dyDescent="0.25"/>
    <row r="2320" customFormat="1" x14ac:dyDescent="0.25"/>
    <row r="2321" customFormat="1" x14ac:dyDescent="0.25"/>
    <row r="2322" customFormat="1" x14ac:dyDescent="0.25"/>
    <row r="2323" customFormat="1" x14ac:dyDescent="0.25"/>
    <row r="2324" customFormat="1" x14ac:dyDescent="0.25"/>
    <row r="2325" customFormat="1" x14ac:dyDescent="0.25"/>
    <row r="2326" customFormat="1" x14ac:dyDescent="0.25"/>
    <row r="2327" customFormat="1" x14ac:dyDescent="0.25"/>
    <row r="2328" customFormat="1" x14ac:dyDescent="0.25"/>
    <row r="2329" customFormat="1" x14ac:dyDescent="0.25"/>
    <row r="2330" customFormat="1" x14ac:dyDescent="0.25"/>
    <row r="2331" customFormat="1" x14ac:dyDescent="0.25"/>
    <row r="2332" customFormat="1" x14ac:dyDescent="0.25"/>
    <row r="2333" customFormat="1" x14ac:dyDescent="0.25"/>
    <row r="2334" customFormat="1" x14ac:dyDescent="0.25"/>
    <row r="2335" customFormat="1" x14ac:dyDescent="0.25"/>
    <row r="2336" customFormat="1" x14ac:dyDescent="0.25"/>
    <row r="2337" customFormat="1" x14ac:dyDescent="0.25"/>
    <row r="2338" customFormat="1" x14ac:dyDescent="0.25"/>
    <row r="2339" customFormat="1" x14ac:dyDescent="0.25"/>
    <row r="2340" customFormat="1" x14ac:dyDescent="0.25"/>
    <row r="2341" customFormat="1" x14ac:dyDescent="0.25"/>
    <row r="2342" customFormat="1" x14ac:dyDescent="0.25"/>
    <row r="2343" customFormat="1" x14ac:dyDescent="0.25"/>
    <row r="2344" customFormat="1" x14ac:dyDescent="0.25"/>
    <row r="2345" customFormat="1" x14ac:dyDescent="0.25"/>
    <row r="2346" customFormat="1" x14ac:dyDescent="0.25"/>
    <row r="2347" customFormat="1" x14ac:dyDescent="0.25"/>
    <row r="2348" customFormat="1" x14ac:dyDescent="0.25"/>
    <row r="2349" customFormat="1" x14ac:dyDescent="0.25"/>
    <row r="2350" customFormat="1" x14ac:dyDescent="0.25"/>
    <row r="2351" customFormat="1" x14ac:dyDescent="0.25"/>
    <row r="2352" customFormat="1" x14ac:dyDescent="0.25"/>
    <row r="2353" customFormat="1" x14ac:dyDescent="0.25"/>
    <row r="2354" customFormat="1" x14ac:dyDescent="0.25"/>
    <row r="2355" customFormat="1" x14ac:dyDescent="0.25"/>
    <row r="2356" customFormat="1" x14ac:dyDescent="0.25"/>
    <row r="2357" customFormat="1" x14ac:dyDescent="0.25"/>
    <row r="2358" customFormat="1" x14ac:dyDescent="0.25"/>
    <row r="2359" customFormat="1" x14ac:dyDescent="0.25"/>
    <row r="2360" customFormat="1" x14ac:dyDescent="0.25"/>
    <row r="2361" customFormat="1" x14ac:dyDescent="0.25"/>
    <row r="2362" customFormat="1" x14ac:dyDescent="0.25"/>
    <row r="2363" customFormat="1" x14ac:dyDescent="0.25"/>
    <row r="2364" customFormat="1" x14ac:dyDescent="0.25"/>
    <row r="2365" customFormat="1" x14ac:dyDescent="0.25"/>
    <row r="2366" customFormat="1" x14ac:dyDescent="0.25"/>
    <row r="2367" customFormat="1" x14ac:dyDescent="0.25"/>
    <row r="2368" customFormat="1" x14ac:dyDescent="0.25"/>
    <row r="2369" customFormat="1" x14ac:dyDescent="0.25"/>
    <row r="2370" customFormat="1" x14ac:dyDescent="0.25"/>
    <row r="2371" customFormat="1" x14ac:dyDescent="0.25"/>
    <row r="2372" customFormat="1" x14ac:dyDescent="0.25"/>
    <row r="2373" customFormat="1" x14ac:dyDescent="0.25"/>
    <row r="2374" customFormat="1" x14ac:dyDescent="0.25"/>
    <row r="2375" customFormat="1" x14ac:dyDescent="0.25"/>
    <row r="2376" customFormat="1" x14ac:dyDescent="0.25"/>
    <row r="2377" customFormat="1" x14ac:dyDescent="0.25"/>
    <row r="2378" customFormat="1" x14ac:dyDescent="0.25"/>
    <row r="2379" customFormat="1" x14ac:dyDescent="0.25"/>
    <row r="2380" customFormat="1" x14ac:dyDescent="0.25"/>
    <row r="2381" customFormat="1" x14ac:dyDescent="0.25"/>
    <row r="2382" customFormat="1" x14ac:dyDescent="0.25"/>
    <row r="2383" customFormat="1" x14ac:dyDescent="0.25"/>
    <row r="2384" customFormat="1" x14ac:dyDescent="0.25"/>
    <row r="2385" customFormat="1" x14ac:dyDescent="0.25"/>
    <row r="2386" customFormat="1" x14ac:dyDescent="0.25"/>
    <row r="2387" customFormat="1" x14ac:dyDescent="0.25"/>
    <row r="2388" customFormat="1" x14ac:dyDescent="0.25"/>
    <row r="2389" customFormat="1" x14ac:dyDescent="0.25"/>
    <row r="2390" customFormat="1" x14ac:dyDescent="0.25"/>
    <row r="2391" customFormat="1" x14ac:dyDescent="0.25"/>
    <row r="2392" customFormat="1" x14ac:dyDescent="0.25"/>
    <row r="2393" customFormat="1" x14ac:dyDescent="0.25"/>
    <row r="2394" customFormat="1" x14ac:dyDescent="0.25"/>
    <row r="2395" customFormat="1" x14ac:dyDescent="0.25"/>
    <row r="2396" customFormat="1" x14ac:dyDescent="0.25"/>
    <row r="2397" customFormat="1" x14ac:dyDescent="0.25"/>
    <row r="2398" customFormat="1" x14ac:dyDescent="0.25"/>
    <row r="2399" customFormat="1" x14ac:dyDescent="0.25"/>
    <row r="2400" customFormat="1" x14ac:dyDescent="0.25"/>
    <row r="2401" customFormat="1" x14ac:dyDescent="0.25"/>
    <row r="2402" customFormat="1" x14ac:dyDescent="0.25"/>
    <row r="2403" customFormat="1" x14ac:dyDescent="0.25"/>
    <row r="2404" customFormat="1" x14ac:dyDescent="0.25"/>
    <row r="2405" customFormat="1" x14ac:dyDescent="0.25"/>
    <row r="2406" customFormat="1" x14ac:dyDescent="0.25"/>
    <row r="2407" customFormat="1" x14ac:dyDescent="0.25"/>
    <row r="2408" customFormat="1" x14ac:dyDescent="0.25"/>
    <row r="2409" customFormat="1" x14ac:dyDescent="0.25"/>
    <row r="2410" customFormat="1" x14ac:dyDescent="0.25"/>
    <row r="2411" customFormat="1" x14ac:dyDescent="0.25"/>
    <row r="2412" customFormat="1" x14ac:dyDescent="0.25"/>
    <row r="2413" customFormat="1" x14ac:dyDescent="0.25"/>
    <row r="2414" customFormat="1" x14ac:dyDescent="0.25"/>
    <row r="2415" customFormat="1" x14ac:dyDescent="0.25"/>
    <row r="2416" customFormat="1" x14ac:dyDescent="0.25"/>
    <row r="2417" customFormat="1" x14ac:dyDescent="0.25"/>
    <row r="2418" customFormat="1" x14ac:dyDescent="0.25"/>
    <row r="2419" customFormat="1" x14ac:dyDescent="0.25"/>
    <row r="2420" customFormat="1" x14ac:dyDescent="0.25"/>
    <row r="2421" customFormat="1" x14ac:dyDescent="0.25"/>
    <row r="2422" customFormat="1" x14ac:dyDescent="0.25"/>
    <row r="2423" customFormat="1" x14ac:dyDescent="0.25"/>
    <row r="2424" customFormat="1" x14ac:dyDescent="0.25"/>
    <row r="2425" customFormat="1" x14ac:dyDescent="0.25"/>
    <row r="2426" customFormat="1" x14ac:dyDescent="0.25"/>
    <row r="2427" customFormat="1" x14ac:dyDescent="0.25"/>
    <row r="2428" customFormat="1" x14ac:dyDescent="0.25"/>
    <row r="2429" customFormat="1" x14ac:dyDescent="0.25"/>
    <row r="2430" customFormat="1" x14ac:dyDescent="0.25"/>
    <row r="2431" customFormat="1" x14ac:dyDescent="0.25"/>
    <row r="2432" customFormat="1" x14ac:dyDescent="0.25"/>
    <row r="2433" customFormat="1" x14ac:dyDescent="0.25"/>
    <row r="2434" customFormat="1" x14ac:dyDescent="0.25"/>
    <row r="2435" customFormat="1" x14ac:dyDescent="0.25"/>
    <row r="2436" customFormat="1" x14ac:dyDescent="0.25"/>
    <row r="2437" customFormat="1" x14ac:dyDescent="0.25"/>
    <row r="2438" customFormat="1" x14ac:dyDescent="0.25"/>
    <row r="2439" customFormat="1" x14ac:dyDescent="0.25"/>
    <row r="2440" customFormat="1" x14ac:dyDescent="0.25"/>
    <row r="2441" customFormat="1" x14ac:dyDescent="0.25"/>
    <row r="2442" customFormat="1" x14ac:dyDescent="0.25"/>
    <row r="2443" customFormat="1" x14ac:dyDescent="0.25"/>
    <row r="2444" customFormat="1" x14ac:dyDescent="0.25"/>
    <row r="2445" customFormat="1" x14ac:dyDescent="0.25"/>
    <row r="2446" customFormat="1" x14ac:dyDescent="0.25"/>
    <row r="2447" customFormat="1" x14ac:dyDescent="0.25"/>
    <row r="2448" customFormat="1" x14ac:dyDescent="0.25"/>
    <row r="2449" customFormat="1" x14ac:dyDescent="0.25"/>
    <row r="2450" customFormat="1" x14ac:dyDescent="0.25"/>
    <row r="2451" customFormat="1" x14ac:dyDescent="0.25"/>
    <row r="2452" customFormat="1" x14ac:dyDescent="0.25"/>
    <row r="2453" customFormat="1" x14ac:dyDescent="0.25"/>
    <row r="2454" customFormat="1" x14ac:dyDescent="0.25"/>
    <row r="2455" customFormat="1" x14ac:dyDescent="0.25"/>
    <row r="2456" customFormat="1" x14ac:dyDescent="0.25"/>
    <row r="2457" customFormat="1" x14ac:dyDescent="0.25"/>
    <row r="2458" customFormat="1" x14ac:dyDescent="0.25"/>
    <row r="2459" customFormat="1" x14ac:dyDescent="0.25"/>
    <row r="2460" customFormat="1" x14ac:dyDescent="0.25"/>
    <row r="2461" customFormat="1" x14ac:dyDescent="0.25"/>
    <row r="2462" customFormat="1" x14ac:dyDescent="0.25"/>
    <row r="2463" customFormat="1" x14ac:dyDescent="0.25"/>
    <row r="2464" customFormat="1" x14ac:dyDescent="0.25"/>
    <row r="2465" customFormat="1" x14ac:dyDescent="0.25"/>
    <row r="2466" customFormat="1" x14ac:dyDescent="0.25"/>
    <row r="2467" customFormat="1" x14ac:dyDescent="0.25"/>
    <row r="2468" customFormat="1" x14ac:dyDescent="0.25"/>
    <row r="2469" customFormat="1" x14ac:dyDescent="0.25"/>
    <row r="2470" customFormat="1" x14ac:dyDescent="0.25"/>
    <row r="2471" customFormat="1" x14ac:dyDescent="0.25"/>
    <row r="2472" customFormat="1" x14ac:dyDescent="0.25"/>
    <row r="2473" customFormat="1" x14ac:dyDescent="0.25"/>
    <row r="2474" customFormat="1" x14ac:dyDescent="0.25"/>
    <row r="2475" customFormat="1" x14ac:dyDescent="0.25"/>
    <row r="2476" customFormat="1" x14ac:dyDescent="0.25"/>
    <row r="2477" customFormat="1" x14ac:dyDescent="0.25"/>
    <row r="2478" customFormat="1" x14ac:dyDescent="0.25"/>
    <row r="2479" customFormat="1" x14ac:dyDescent="0.25"/>
    <row r="2480" customFormat="1" x14ac:dyDescent="0.25"/>
    <row r="2481" customFormat="1" x14ac:dyDescent="0.25"/>
    <row r="2482" customFormat="1" x14ac:dyDescent="0.25"/>
    <row r="2483" customFormat="1" x14ac:dyDescent="0.25"/>
    <row r="2484" customFormat="1" x14ac:dyDescent="0.25"/>
    <row r="2485" customFormat="1" x14ac:dyDescent="0.25"/>
    <row r="2486" customFormat="1" x14ac:dyDescent="0.25"/>
    <row r="2487" customFormat="1" x14ac:dyDescent="0.25"/>
    <row r="2488" customFormat="1" x14ac:dyDescent="0.25"/>
    <row r="2489" customFormat="1" x14ac:dyDescent="0.25"/>
    <row r="2490" customFormat="1" x14ac:dyDescent="0.25"/>
    <row r="2491" customFormat="1" x14ac:dyDescent="0.25"/>
    <row r="2492" customFormat="1" x14ac:dyDescent="0.25"/>
    <row r="2493" customFormat="1" x14ac:dyDescent="0.25"/>
    <row r="2494" customFormat="1" x14ac:dyDescent="0.25"/>
    <row r="2495" customFormat="1" x14ac:dyDescent="0.25"/>
    <row r="2496" customFormat="1" x14ac:dyDescent="0.25"/>
    <row r="2497" customFormat="1" x14ac:dyDescent="0.25"/>
    <row r="2498" customFormat="1" x14ac:dyDescent="0.25"/>
    <row r="2499" customFormat="1" x14ac:dyDescent="0.25"/>
    <row r="2500" customFormat="1" x14ac:dyDescent="0.25"/>
    <row r="2501" customFormat="1" x14ac:dyDescent="0.25"/>
    <row r="2502" customFormat="1" x14ac:dyDescent="0.25"/>
    <row r="2503" customFormat="1" x14ac:dyDescent="0.25"/>
    <row r="2504" customFormat="1" x14ac:dyDescent="0.25"/>
    <row r="2505" customFormat="1" x14ac:dyDescent="0.25"/>
    <row r="2506" customFormat="1" x14ac:dyDescent="0.25"/>
    <row r="2507" customFormat="1" x14ac:dyDescent="0.25"/>
    <row r="2508" customFormat="1" x14ac:dyDescent="0.25"/>
    <row r="2509" customFormat="1" x14ac:dyDescent="0.25"/>
    <row r="2510" customFormat="1" x14ac:dyDescent="0.25"/>
    <row r="2511" customFormat="1" x14ac:dyDescent="0.25"/>
    <row r="2512" customFormat="1" x14ac:dyDescent="0.25"/>
    <row r="2513" customFormat="1" x14ac:dyDescent="0.25"/>
    <row r="2514" customFormat="1" x14ac:dyDescent="0.25"/>
    <row r="2515" customFormat="1" x14ac:dyDescent="0.25"/>
    <row r="2516" customFormat="1" x14ac:dyDescent="0.25"/>
    <row r="2517" customFormat="1" x14ac:dyDescent="0.25"/>
    <row r="2518" customFormat="1" x14ac:dyDescent="0.25"/>
    <row r="2519" customFormat="1" x14ac:dyDescent="0.25"/>
    <row r="2520" customFormat="1" x14ac:dyDescent="0.25"/>
    <row r="2521" customFormat="1" x14ac:dyDescent="0.25"/>
    <row r="2522" customFormat="1" x14ac:dyDescent="0.25"/>
    <row r="2523" customFormat="1" x14ac:dyDescent="0.25"/>
    <row r="2524" customFormat="1" x14ac:dyDescent="0.25"/>
    <row r="2525" customFormat="1" x14ac:dyDescent="0.25"/>
    <row r="2526" customFormat="1" x14ac:dyDescent="0.25"/>
    <row r="2527" customFormat="1" x14ac:dyDescent="0.25"/>
    <row r="2528" customFormat="1" x14ac:dyDescent="0.25"/>
    <row r="2529" customFormat="1" x14ac:dyDescent="0.25"/>
    <row r="2530" customFormat="1" x14ac:dyDescent="0.25"/>
    <row r="2531" customFormat="1" x14ac:dyDescent="0.25"/>
    <row r="2532" customFormat="1" x14ac:dyDescent="0.25"/>
    <row r="2533" customFormat="1" x14ac:dyDescent="0.25"/>
    <row r="2534" customFormat="1" x14ac:dyDescent="0.25"/>
    <row r="2535" customFormat="1" x14ac:dyDescent="0.25"/>
    <row r="2536" customFormat="1" x14ac:dyDescent="0.25"/>
    <row r="2537" customFormat="1" x14ac:dyDescent="0.25"/>
    <row r="2538" customFormat="1" x14ac:dyDescent="0.25"/>
    <row r="2539" customFormat="1" x14ac:dyDescent="0.25"/>
    <row r="2540" customFormat="1" x14ac:dyDescent="0.25"/>
    <row r="2541" customFormat="1" x14ac:dyDescent="0.25"/>
    <row r="2542" customFormat="1" x14ac:dyDescent="0.25"/>
    <row r="2543" customFormat="1" x14ac:dyDescent="0.25"/>
    <row r="2544" customFormat="1" x14ac:dyDescent="0.25"/>
    <row r="2545" customFormat="1" x14ac:dyDescent="0.25"/>
    <row r="2546" customFormat="1" x14ac:dyDescent="0.25"/>
    <row r="2547" customFormat="1" x14ac:dyDescent="0.25"/>
    <row r="2548" customFormat="1" x14ac:dyDescent="0.25"/>
    <row r="2549" customFormat="1" x14ac:dyDescent="0.25"/>
    <row r="2550" customFormat="1" x14ac:dyDescent="0.25"/>
    <row r="2551" customFormat="1" x14ac:dyDescent="0.25"/>
    <row r="2552" customFormat="1" x14ac:dyDescent="0.25"/>
    <row r="2553" customFormat="1" x14ac:dyDescent="0.25"/>
    <row r="2554" customFormat="1" x14ac:dyDescent="0.25"/>
    <row r="2555" customFormat="1" x14ac:dyDescent="0.25"/>
    <row r="2556" customFormat="1" x14ac:dyDescent="0.25"/>
    <row r="2557" customFormat="1" x14ac:dyDescent="0.25"/>
    <row r="2558" customFormat="1" x14ac:dyDescent="0.25"/>
    <row r="2559" customFormat="1" x14ac:dyDescent="0.25"/>
    <row r="2560" customFormat="1" x14ac:dyDescent="0.25"/>
    <row r="2561" customFormat="1" x14ac:dyDescent="0.25"/>
    <row r="2562" customFormat="1" x14ac:dyDescent="0.25"/>
    <row r="2563" customFormat="1" x14ac:dyDescent="0.25"/>
    <row r="2564" customFormat="1" x14ac:dyDescent="0.25"/>
    <row r="2565" customFormat="1" x14ac:dyDescent="0.25"/>
    <row r="2566" customFormat="1" x14ac:dyDescent="0.25"/>
    <row r="2567" customFormat="1" x14ac:dyDescent="0.25"/>
    <row r="2568" customFormat="1" x14ac:dyDescent="0.25"/>
    <row r="2569" customFormat="1" x14ac:dyDescent="0.25"/>
    <row r="2570" customFormat="1" x14ac:dyDescent="0.25"/>
    <row r="2571" customFormat="1" x14ac:dyDescent="0.25"/>
    <row r="2572" customFormat="1" x14ac:dyDescent="0.25"/>
    <row r="2573" customFormat="1" x14ac:dyDescent="0.25"/>
    <row r="2574" customFormat="1" x14ac:dyDescent="0.25"/>
    <row r="2575" customFormat="1" x14ac:dyDescent="0.25"/>
    <row r="2576" customFormat="1" x14ac:dyDescent="0.25"/>
    <row r="2577" customFormat="1" x14ac:dyDescent="0.25"/>
    <row r="2578" customFormat="1" x14ac:dyDescent="0.25"/>
    <row r="2579" customFormat="1" x14ac:dyDescent="0.25"/>
    <row r="2580" customFormat="1" x14ac:dyDescent="0.25"/>
    <row r="2581" customFormat="1" x14ac:dyDescent="0.25"/>
    <row r="2582" customFormat="1" x14ac:dyDescent="0.25"/>
    <row r="2583" customFormat="1" x14ac:dyDescent="0.25"/>
    <row r="2584" customFormat="1" x14ac:dyDescent="0.25"/>
    <row r="2585" customFormat="1" x14ac:dyDescent="0.25"/>
    <row r="2586" customFormat="1" x14ac:dyDescent="0.25"/>
    <row r="2587" customFormat="1" x14ac:dyDescent="0.25"/>
    <row r="2588" customFormat="1" x14ac:dyDescent="0.25"/>
    <row r="2589" customFormat="1" x14ac:dyDescent="0.25"/>
    <row r="2590" customFormat="1" x14ac:dyDescent="0.25"/>
    <row r="2591" customFormat="1" x14ac:dyDescent="0.25"/>
    <row r="2592" customFormat="1" x14ac:dyDescent="0.25"/>
    <row r="2593" customFormat="1" x14ac:dyDescent="0.25"/>
    <row r="2594" customFormat="1" x14ac:dyDescent="0.25"/>
    <row r="2595" customFormat="1" x14ac:dyDescent="0.25"/>
    <row r="2596" customFormat="1" x14ac:dyDescent="0.25"/>
    <row r="2597" customFormat="1" x14ac:dyDescent="0.25"/>
    <row r="2598" customFormat="1" x14ac:dyDescent="0.25"/>
    <row r="2599" customFormat="1" x14ac:dyDescent="0.25"/>
    <row r="2600" customFormat="1" x14ac:dyDescent="0.25"/>
    <row r="2601" customFormat="1" x14ac:dyDescent="0.25"/>
    <row r="2602" customFormat="1" x14ac:dyDescent="0.25"/>
    <row r="2603" customFormat="1" x14ac:dyDescent="0.25"/>
    <row r="2604" customFormat="1" x14ac:dyDescent="0.25"/>
    <row r="2605" customFormat="1" x14ac:dyDescent="0.25"/>
    <row r="2606" customFormat="1" x14ac:dyDescent="0.25"/>
    <row r="2607" customFormat="1" x14ac:dyDescent="0.25"/>
    <row r="2608" customFormat="1" x14ac:dyDescent="0.25"/>
    <row r="2609" customFormat="1" x14ac:dyDescent="0.25"/>
    <row r="2610" customFormat="1" x14ac:dyDescent="0.25"/>
    <row r="2611" customFormat="1" x14ac:dyDescent="0.25"/>
    <row r="2612" customFormat="1" x14ac:dyDescent="0.25"/>
    <row r="2613" customFormat="1" x14ac:dyDescent="0.25"/>
    <row r="2614" customFormat="1" x14ac:dyDescent="0.25"/>
    <row r="2615" customFormat="1" x14ac:dyDescent="0.25"/>
    <row r="2616" customFormat="1" x14ac:dyDescent="0.25"/>
    <row r="2617" customFormat="1" x14ac:dyDescent="0.25"/>
    <row r="2618" customFormat="1" x14ac:dyDescent="0.25"/>
    <row r="2619" customFormat="1" x14ac:dyDescent="0.25"/>
    <row r="2620" customFormat="1" x14ac:dyDescent="0.25"/>
    <row r="2621" customFormat="1" x14ac:dyDescent="0.25"/>
    <row r="2622" customFormat="1" x14ac:dyDescent="0.25"/>
    <row r="2623" customFormat="1" x14ac:dyDescent="0.25"/>
    <row r="2624" customFormat="1" x14ac:dyDescent="0.25"/>
    <row r="2625" customFormat="1" x14ac:dyDescent="0.25"/>
    <row r="2626" customFormat="1" x14ac:dyDescent="0.25"/>
    <row r="2627" customFormat="1" x14ac:dyDescent="0.25"/>
    <row r="2628" customFormat="1" x14ac:dyDescent="0.25"/>
    <row r="2629" customFormat="1" x14ac:dyDescent="0.25"/>
    <row r="2630" customFormat="1" x14ac:dyDescent="0.25"/>
    <row r="2631" customFormat="1" x14ac:dyDescent="0.25"/>
    <row r="2632" customFormat="1" x14ac:dyDescent="0.25"/>
    <row r="2633" customFormat="1" x14ac:dyDescent="0.25"/>
    <row r="2634" customFormat="1" x14ac:dyDescent="0.25"/>
    <row r="2635" customFormat="1" x14ac:dyDescent="0.25"/>
    <row r="2636" customFormat="1" x14ac:dyDescent="0.25"/>
    <row r="2637" customFormat="1" x14ac:dyDescent="0.25"/>
    <row r="2638" customFormat="1" x14ac:dyDescent="0.25"/>
    <row r="2639" customFormat="1" x14ac:dyDescent="0.25"/>
    <row r="2640" customFormat="1" x14ac:dyDescent="0.25"/>
    <row r="2641" customFormat="1" x14ac:dyDescent="0.25"/>
    <row r="2642" customFormat="1" x14ac:dyDescent="0.25"/>
    <row r="2643" customFormat="1" x14ac:dyDescent="0.25"/>
    <row r="2644" customFormat="1" x14ac:dyDescent="0.25"/>
    <row r="2645" customFormat="1" x14ac:dyDescent="0.25"/>
    <row r="2646" customFormat="1" x14ac:dyDescent="0.25"/>
    <row r="2647" customFormat="1" x14ac:dyDescent="0.25"/>
    <row r="2648" customFormat="1" x14ac:dyDescent="0.25"/>
    <row r="2649" customFormat="1" x14ac:dyDescent="0.25"/>
    <row r="2650" customFormat="1" x14ac:dyDescent="0.25"/>
    <row r="2651" customFormat="1" x14ac:dyDescent="0.25"/>
    <row r="2652" customFormat="1" x14ac:dyDescent="0.25"/>
    <row r="2653" customFormat="1" x14ac:dyDescent="0.25"/>
    <row r="2654" customFormat="1" x14ac:dyDescent="0.25"/>
    <row r="2655" customFormat="1" x14ac:dyDescent="0.25"/>
    <row r="2656" customFormat="1" x14ac:dyDescent="0.25"/>
    <row r="2657" customFormat="1" x14ac:dyDescent="0.25"/>
    <row r="2658" customFormat="1" x14ac:dyDescent="0.25"/>
    <row r="2659" customFormat="1" x14ac:dyDescent="0.25"/>
    <row r="2660" customFormat="1" x14ac:dyDescent="0.25"/>
    <row r="2661" customFormat="1" x14ac:dyDescent="0.25"/>
    <row r="2662" customFormat="1" x14ac:dyDescent="0.25"/>
    <row r="2663" customFormat="1" x14ac:dyDescent="0.25"/>
    <row r="2664" customFormat="1" x14ac:dyDescent="0.25"/>
    <row r="2665" customFormat="1" x14ac:dyDescent="0.25"/>
    <row r="2666" customFormat="1" x14ac:dyDescent="0.25"/>
    <row r="2667" customFormat="1" x14ac:dyDescent="0.25"/>
    <row r="2668" customFormat="1" x14ac:dyDescent="0.25"/>
    <row r="2669" customFormat="1" x14ac:dyDescent="0.25"/>
    <row r="2670" customFormat="1" x14ac:dyDescent="0.25"/>
    <row r="2671" customFormat="1" x14ac:dyDescent="0.25"/>
    <row r="2672" customFormat="1" x14ac:dyDescent="0.25"/>
    <row r="2673" customFormat="1" x14ac:dyDescent="0.25"/>
    <row r="2674" customFormat="1" x14ac:dyDescent="0.25"/>
    <row r="2675" customFormat="1" x14ac:dyDescent="0.25"/>
    <row r="2676" customFormat="1" x14ac:dyDescent="0.25"/>
    <row r="2677" customFormat="1" x14ac:dyDescent="0.25"/>
    <row r="2678" customFormat="1" x14ac:dyDescent="0.25"/>
    <row r="2679" customFormat="1" x14ac:dyDescent="0.25"/>
    <row r="2680" customFormat="1" x14ac:dyDescent="0.25"/>
    <row r="2681" customFormat="1" x14ac:dyDescent="0.25"/>
    <row r="2682" customFormat="1" x14ac:dyDescent="0.25"/>
    <row r="2683" customFormat="1" x14ac:dyDescent="0.25"/>
    <row r="2684" customFormat="1" x14ac:dyDescent="0.25"/>
    <row r="2685" customFormat="1" x14ac:dyDescent="0.25"/>
    <row r="2686" customFormat="1" x14ac:dyDescent="0.25"/>
    <row r="2687" customFormat="1" x14ac:dyDescent="0.25"/>
    <row r="2688" customFormat="1" x14ac:dyDescent="0.25"/>
    <row r="2689" customFormat="1" x14ac:dyDescent="0.25"/>
    <row r="2690" customFormat="1" x14ac:dyDescent="0.25"/>
    <row r="2691" customFormat="1" x14ac:dyDescent="0.25"/>
    <row r="2692" customFormat="1" x14ac:dyDescent="0.25"/>
    <row r="2693" customFormat="1" x14ac:dyDescent="0.25"/>
    <row r="2694" customFormat="1" x14ac:dyDescent="0.25"/>
    <row r="2695" customFormat="1" x14ac:dyDescent="0.25"/>
    <row r="2696" customFormat="1" x14ac:dyDescent="0.25"/>
    <row r="2697" customFormat="1" x14ac:dyDescent="0.25"/>
    <row r="2698" customFormat="1" x14ac:dyDescent="0.25"/>
    <row r="2699" customFormat="1" x14ac:dyDescent="0.25"/>
    <row r="2700" customFormat="1" x14ac:dyDescent="0.25"/>
    <row r="2701" customFormat="1" x14ac:dyDescent="0.25"/>
    <row r="2702" customFormat="1" x14ac:dyDescent="0.25"/>
    <row r="2703" customFormat="1" x14ac:dyDescent="0.25"/>
    <row r="2704" customFormat="1" x14ac:dyDescent="0.25"/>
    <row r="2705" customFormat="1" x14ac:dyDescent="0.25"/>
    <row r="2706" customFormat="1" x14ac:dyDescent="0.25"/>
    <row r="2707" customFormat="1" x14ac:dyDescent="0.25"/>
    <row r="2708" customFormat="1" x14ac:dyDescent="0.25"/>
    <row r="2709" customFormat="1" x14ac:dyDescent="0.25"/>
    <row r="2710" customFormat="1" x14ac:dyDescent="0.25"/>
    <row r="2711" customFormat="1" x14ac:dyDescent="0.25"/>
    <row r="2712" customFormat="1" x14ac:dyDescent="0.25"/>
    <row r="2713" customFormat="1" x14ac:dyDescent="0.25"/>
    <row r="2714" customFormat="1" x14ac:dyDescent="0.25"/>
    <row r="2715" customFormat="1" x14ac:dyDescent="0.25"/>
    <row r="2716" customFormat="1" x14ac:dyDescent="0.25"/>
    <row r="2717" customFormat="1" x14ac:dyDescent="0.25"/>
    <row r="2718" customFormat="1" x14ac:dyDescent="0.25"/>
    <row r="2719" customFormat="1" x14ac:dyDescent="0.25"/>
    <row r="2720" customFormat="1" x14ac:dyDescent="0.25"/>
    <row r="2721" customFormat="1" x14ac:dyDescent="0.25"/>
    <row r="2722" customFormat="1" x14ac:dyDescent="0.25"/>
    <row r="2723" customFormat="1" x14ac:dyDescent="0.25"/>
    <row r="2724" customFormat="1" x14ac:dyDescent="0.25"/>
    <row r="2725" customFormat="1" x14ac:dyDescent="0.25"/>
    <row r="2726" customFormat="1" x14ac:dyDescent="0.25"/>
    <row r="2727" customFormat="1" x14ac:dyDescent="0.25"/>
    <row r="2728" customFormat="1" x14ac:dyDescent="0.25"/>
    <row r="2729" customFormat="1" x14ac:dyDescent="0.25"/>
    <row r="2730" customFormat="1" x14ac:dyDescent="0.25"/>
    <row r="2731" customFormat="1" x14ac:dyDescent="0.25"/>
    <row r="2732" customFormat="1" x14ac:dyDescent="0.25"/>
    <row r="2733" customFormat="1" x14ac:dyDescent="0.25"/>
    <row r="2734" customFormat="1" x14ac:dyDescent="0.25"/>
    <row r="2735" customFormat="1" x14ac:dyDescent="0.25"/>
    <row r="2736" customFormat="1" x14ac:dyDescent="0.25"/>
    <row r="2737" customFormat="1" x14ac:dyDescent="0.25"/>
    <row r="2738" customFormat="1" x14ac:dyDescent="0.25"/>
    <row r="2739" customFormat="1" x14ac:dyDescent="0.25"/>
    <row r="2740" customFormat="1" x14ac:dyDescent="0.25"/>
    <row r="2741" customFormat="1" x14ac:dyDescent="0.25"/>
    <row r="2742" customFormat="1" x14ac:dyDescent="0.25"/>
    <row r="2743" customFormat="1" x14ac:dyDescent="0.25"/>
    <row r="2744" customFormat="1" x14ac:dyDescent="0.25"/>
    <row r="2745" customFormat="1" x14ac:dyDescent="0.25"/>
    <row r="2746" customFormat="1" x14ac:dyDescent="0.25"/>
    <row r="2747" customFormat="1" x14ac:dyDescent="0.25"/>
    <row r="2748" customFormat="1" x14ac:dyDescent="0.25"/>
    <row r="2749" customFormat="1" x14ac:dyDescent="0.25"/>
    <row r="2750" customFormat="1" x14ac:dyDescent="0.25"/>
    <row r="2751" customFormat="1" x14ac:dyDescent="0.25"/>
    <row r="2752" customFormat="1" x14ac:dyDescent="0.25"/>
    <row r="2753" customFormat="1" x14ac:dyDescent="0.25"/>
    <row r="2754" customFormat="1" x14ac:dyDescent="0.25"/>
    <row r="2755" customFormat="1" x14ac:dyDescent="0.25"/>
    <row r="2756" customFormat="1" x14ac:dyDescent="0.25"/>
    <row r="2757" customFormat="1" x14ac:dyDescent="0.25"/>
    <row r="2758" customFormat="1" x14ac:dyDescent="0.25"/>
    <row r="2759" customFormat="1" x14ac:dyDescent="0.25"/>
    <row r="2760" customFormat="1" x14ac:dyDescent="0.25"/>
    <row r="2761" customFormat="1" x14ac:dyDescent="0.25"/>
    <row r="2762" customFormat="1" x14ac:dyDescent="0.25"/>
    <row r="2763" customFormat="1" x14ac:dyDescent="0.25"/>
    <row r="2764" customFormat="1" x14ac:dyDescent="0.25"/>
    <row r="2765" customFormat="1" x14ac:dyDescent="0.25"/>
    <row r="2766" customFormat="1" x14ac:dyDescent="0.25"/>
    <row r="2767" customFormat="1" x14ac:dyDescent="0.25"/>
    <row r="2768" customFormat="1" x14ac:dyDescent="0.25"/>
    <row r="2769" customFormat="1" x14ac:dyDescent="0.25"/>
    <row r="2770" customFormat="1" x14ac:dyDescent="0.25"/>
    <row r="2771" customFormat="1" x14ac:dyDescent="0.25"/>
    <row r="2772" customFormat="1" x14ac:dyDescent="0.25"/>
    <row r="2773" customFormat="1" x14ac:dyDescent="0.25"/>
    <row r="2774" customFormat="1" x14ac:dyDescent="0.25"/>
    <row r="2775" customFormat="1" x14ac:dyDescent="0.25"/>
    <row r="2776" customFormat="1" x14ac:dyDescent="0.25"/>
    <row r="2777" customFormat="1" x14ac:dyDescent="0.25"/>
    <row r="2778" customFormat="1" x14ac:dyDescent="0.25"/>
    <row r="2779" customFormat="1" x14ac:dyDescent="0.25"/>
    <row r="2780" customFormat="1" x14ac:dyDescent="0.25"/>
    <row r="2781" customFormat="1" x14ac:dyDescent="0.25"/>
    <row r="2782" customFormat="1" x14ac:dyDescent="0.25"/>
    <row r="2783" customFormat="1" x14ac:dyDescent="0.25"/>
    <row r="2784" customFormat="1" x14ac:dyDescent="0.25"/>
    <row r="2785" customFormat="1" x14ac:dyDescent="0.25"/>
    <row r="2786" customFormat="1" x14ac:dyDescent="0.25"/>
    <row r="2787" customFormat="1" x14ac:dyDescent="0.25"/>
    <row r="2788" customFormat="1" x14ac:dyDescent="0.25"/>
    <row r="2789" customFormat="1" x14ac:dyDescent="0.25"/>
    <row r="2790" customFormat="1" x14ac:dyDescent="0.25"/>
    <row r="2791" customFormat="1" x14ac:dyDescent="0.25"/>
    <row r="2792" customFormat="1" x14ac:dyDescent="0.25"/>
    <row r="2793" customFormat="1" x14ac:dyDescent="0.25"/>
    <row r="2794" customFormat="1" x14ac:dyDescent="0.25"/>
    <row r="2795" customFormat="1" x14ac:dyDescent="0.25"/>
    <row r="2796" customFormat="1" x14ac:dyDescent="0.25"/>
    <row r="2797" customFormat="1" x14ac:dyDescent="0.25"/>
    <row r="2798" customFormat="1" x14ac:dyDescent="0.25"/>
    <row r="2799" customFormat="1" x14ac:dyDescent="0.25"/>
    <row r="2800" customFormat="1" x14ac:dyDescent="0.25"/>
    <row r="2801" customFormat="1" x14ac:dyDescent="0.25"/>
    <row r="2802" customFormat="1" x14ac:dyDescent="0.25"/>
    <row r="2803" customFormat="1" x14ac:dyDescent="0.25"/>
    <row r="2804" customFormat="1" x14ac:dyDescent="0.25"/>
    <row r="2805" customFormat="1" x14ac:dyDescent="0.25"/>
    <row r="2806" customFormat="1" x14ac:dyDescent="0.25"/>
    <row r="2807" customFormat="1" x14ac:dyDescent="0.25"/>
    <row r="2808" customFormat="1" x14ac:dyDescent="0.25"/>
    <row r="2809" customFormat="1" x14ac:dyDescent="0.25"/>
    <row r="2810" customFormat="1" x14ac:dyDescent="0.25"/>
    <row r="2811" customFormat="1" x14ac:dyDescent="0.25"/>
    <row r="2812" customFormat="1" x14ac:dyDescent="0.25"/>
    <row r="2813" customFormat="1" x14ac:dyDescent="0.25"/>
    <row r="2814" customFormat="1" x14ac:dyDescent="0.25"/>
    <row r="2815" customFormat="1" x14ac:dyDescent="0.25"/>
    <row r="2816" customFormat="1" x14ac:dyDescent="0.25"/>
    <row r="2817" customFormat="1" x14ac:dyDescent="0.25"/>
    <row r="2818" customFormat="1" x14ac:dyDescent="0.25"/>
    <row r="2819" customFormat="1" x14ac:dyDescent="0.25"/>
    <row r="2820" customFormat="1" x14ac:dyDescent="0.25"/>
    <row r="2821" customFormat="1" x14ac:dyDescent="0.25"/>
    <row r="2822" customFormat="1" x14ac:dyDescent="0.25"/>
    <row r="2823" customFormat="1" x14ac:dyDescent="0.25"/>
    <row r="2824" customFormat="1" x14ac:dyDescent="0.25"/>
    <row r="2825" customFormat="1" x14ac:dyDescent="0.25"/>
    <row r="2826" customFormat="1" x14ac:dyDescent="0.25"/>
    <row r="2827" customFormat="1" x14ac:dyDescent="0.25"/>
    <row r="2828" customFormat="1" x14ac:dyDescent="0.25"/>
    <row r="2829" customFormat="1" x14ac:dyDescent="0.25"/>
    <row r="2830" customFormat="1" x14ac:dyDescent="0.25"/>
    <row r="2831" customFormat="1" x14ac:dyDescent="0.25"/>
    <row r="2832" customFormat="1" x14ac:dyDescent="0.25"/>
    <row r="2833" customFormat="1" x14ac:dyDescent="0.25"/>
    <row r="2834" customFormat="1" x14ac:dyDescent="0.25"/>
    <row r="2835" customFormat="1" x14ac:dyDescent="0.25"/>
    <row r="2836" customFormat="1" x14ac:dyDescent="0.25"/>
    <row r="2837" customFormat="1" x14ac:dyDescent="0.25"/>
    <row r="2838" customFormat="1" x14ac:dyDescent="0.25"/>
    <row r="2839" customFormat="1" x14ac:dyDescent="0.25"/>
    <row r="2840" customFormat="1" x14ac:dyDescent="0.25"/>
    <row r="2841" customFormat="1" x14ac:dyDescent="0.25"/>
    <row r="2842" customFormat="1" x14ac:dyDescent="0.25"/>
    <row r="2843" customFormat="1" x14ac:dyDescent="0.25"/>
    <row r="2844" customFormat="1" x14ac:dyDescent="0.25"/>
    <row r="2845" customFormat="1" x14ac:dyDescent="0.25"/>
    <row r="2846" customFormat="1" x14ac:dyDescent="0.25"/>
    <row r="2847" customFormat="1" x14ac:dyDescent="0.25"/>
    <row r="2848" customFormat="1" x14ac:dyDescent="0.25"/>
    <row r="2849" customFormat="1" x14ac:dyDescent="0.25"/>
    <row r="2850" customFormat="1" x14ac:dyDescent="0.25"/>
    <row r="2851" customFormat="1" x14ac:dyDescent="0.25"/>
    <row r="2852" customFormat="1" x14ac:dyDescent="0.25"/>
    <row r="2853" customFormat="1" x14ac:dyDescent="0.25"/>
    <row r="2854" customFormat="1" x14ac:dyDescent="0.25"/>
    <row r="2855" customFormat="1" x14ac:dyDescent="0.25"/>
    <row r="2856" customFormat="1" x14ac:dyDescent="0.25"/>
    <row r="2857" customFormat="1" x14ac:dyDescent="0.25"/>
    <row r="2858" customFormat="1" x14ac:dyDescent="0.25"/>
    <row r="2859" customFormat="1" x14ac:dyDescent="0.25"/>
    <row r="2860" customFormat="1" x14ac:dyDescent="0.25"/>
    <row r="2861" customFormat="1" x14ac:dyDescent="0.25"/>
    <row r="2862" customFormat="1" x14ac:dyDescent="0.25"/>
    <row r="2863" customFormat="1" x14ac:dyDescent="0.25"/>
    <row r="2864" customFormat="1" x14ac:dyDescent="0.25"/>
    <row r="2865" customFormat="1" x14ac:dyDescent="0.25"/>
    <row r="2866" customFormat="1" x14ac:dyDescent="0.25"/>
    <row r="2867" customFormat="1" x14ac:dyDescent="0.25"/>
    <row r="2868" customFormat="1" x14ac:dyDescent="0.25"/>
    <row r="2869" customFormat="1" x14ac:dyDescent="0.25"/>
    <row r="2870" customFormat="1" x14ac:dyDescent="0.25"/>
    <row r="2871" customFormat="1" x14ac:dyDescent="0.25"/>
    <row r="2872" customFormat="1" x14ac:dyDescent="0.25"/>
    <row r="2873" customFormat="1" x14ac:dyDescent="0.25"/>
    <row r="2874" customFormat="1" x14ac:dyDescent="0.25"/>
    <row r="2875" customFormat="1" x14ac:dyDescent="0.25"/>
    <row r="2876" customFormat="1" x14ac:dyDescent="0.25"/>
    <row r="2877" customFormat="1" x14ac:dyDescent="0.25"/>
    <row r="2878" customFormat="1" x14ac:dyDescent="0.25"/>
    <row r="2879" customFormat="1" x14ac:dyDescent="0.25"/>
    <row r="2880" customFormat="1" x14ac:dyDescent="0.25"/>
    <row r="2881" customFormat="1" x14ac:dyDescent="0.25"/>
    <row r="2882" customFormat="1" x14ac:dyDescent="0.25"/>
    <row r="2883" customFormat="1" x14ac:dyDescent="0.25"/>
    <row r="2884" customFormat="1" x14ac:dyDescent="0.25"/>
    <row r="2885" customFormat="1" x14ac:dyDescent="0.25"/>
    <row r="2886" customFormat="1" x14ac:dyDescent="0.25"/>
    <row r="2887" customFormat="1" x14ac:dyDescent="0.25"/>
    <row r="2888" customFormat="1" x14ac:dyDescent="0.25"/>
    <row r="2889" customFormat="1" x14ac:dyDescent="0.25"/>
    <row r="2890" customFormat="1" x14ac:dyDescent="0.25"/>
    <row r="2891" customFormat="1" x14ac:dyDescent="0.25"/>
    <row r="2892" customFormat="1" x14ac:dyDescent="0.25"/>
    <row r="2893" customFormat="1" x14ac:dyDescent="0.25"/>
    <row r="2894" customFormat="1" x14ac:dyDescent="0.25"/>
    <row r="2895" customFormat="1" x14ac:dyDescent="0.25"/>
    <row r="2896" customFormat="1" x14ac:dyDescent="0.25"/>
    <row r="2897" customFormat="1" x14ac:dyDescent="0.25"/>
    <row r="2898" customFormat="1" x14ac:dyDescent="0.25"/>
    <row r="2899" customFormat="1" x14ac:dyDescent="0.25"/>
    <row r="2900" customFormat="1" x14ac:dyDescent="0.25"/>
    <row r="2901" customFormat="1" x14ac:dyDescent="0.25"/>
    <row r="2902" customFormat="1" x14ac:dyDescent="0.25"/>
    <row r="2903" customFormat="1" x14ac:dyDescent="0.25"/>
    <row r="2904" customFormat="1" x14ac:dyDescent="0.25"/>
    <row r="2905" customFormat="1" x14ac:dyDescent="0.25"/>
    <row r="2906" customFormat="1" x14ac:dyDescent="0.25"/>
    <row r="2907" customFormat="1" x14ac:dyDescent="0.25"/>
    <row r="2908" customFormat="1" x14ac:dyDescent="0.25"/>
    <row r="2909" customFormat="1" x14ac:dyDescent="0.25"/>
    <row r="2910" customFormat="1" x14ac:dyDescent="0.25"/>
    <row r="2911" customFormat="1" x14ac:dyDescent="0.25"/>
    <row r="2912" customFormat="1" x14ac:dyDescent="0.25"/>
    <row r="2913" customFormat="1" x14ac:dyDescent="0.25"/>
    <row r="2914" customFormat="1" x14ac:dyDescent="0.25"/>
    <row r="2915" customFormat="1" x14ac:dyDescent="0.25"/>
    <row r="2916" customFormat="1" x14ac:dyDescent="0.25"/>
    <row r="2917" customFormat="1" x14ac:dyDescent="0.25"/>
    <row r="2918" customFormat="1" x14ac:dyDescent="0.25"/>
    <row r="2919" customFormat="1" x14ac:dyDescent="0.25"/>
    <row r="2920" customFormat="1" x14ac:dyDescent="0.25"/>
    <row r="2921" customFormat="1" x14ac:dyDescent="0.25"/>
    <row r="2922" customFormat="1" x14ac:dyDescent="0.25"/>
    <row r="2923" customFormat="1" x14ac:dyDescent="0.25"/>
    <row r="2924" customFormat="1" x14ac:dyDescent="0.25"/>
    <row r="2925" customFormat="1" x14ac:dyDescent="0.25"/>
    <row r="2926" customFormat="1" x14ac:dyDescent="0.25"/>
    <row r="2927" customFormat="1" x14ac:dyDescent="0.25"/>
    <row r="2928" customFormat="1" x14ac:dyDescent="0.25"/>
    <row r="2929" customFormat="1" x14ac:dyDescent="0.25"/>
    <row r="2930" customFormat="1" x14ac:dyDescent="0.25"/>
    <row r="2931" customFormat="1" x14ac:dyDescent="0.25"/>
    <row r="2932" customFormat="1" x14ac:dyDescent="0.25"/>
    <row r="2933" customFormat="1" x14ac:dyDescent="0.25"/>
    <row r="2934" customFormat="1" x14ac:dyDescent="0.25"/>
    <row r="2935" customFormat="1" x14ac:dyDescent="0.25"/>
    <row r="2936" customFormat="1" x14ac:dyDescent="0.25"/>
    <row r="2937" customFormat="1" x14ac:dyDescent="0.25"/>
    <row r="2938" customFormat="1" x14ac:dyDescent="0.25"/>
    <row r="2939" customFormat="1" x14ac:dyDescent="0.25"/>
    <row r="2940" customFormat="1" x14ac:dyDescent="0.25"/>
    <row r="2941" customFormat="1" x14ac:dyDescent="0.25"/>
    <row r="2942" customFormat="1" x14ac:dyDescent="0.25"/>
    <row r="2943" customFormat="1" x14ac:dyDescent="0.25"/>
    <row r="2944" customFormat="1" x14ac:dyDescent="0.25"/>
    <row r="2945" customFormat="1" x14ac:dyDescent="0.25"/>
    <row r="2946" customFormat="1" x14ac:dyDescent="0.25"/>
    <row r="2947" customFormat="1" x14ac:dyDescent="0.25"/>
    <row r="2948" customFormat="1" x14ac:dyDescent="0.25"/>
    <row r="2949" customFormat="1" x14ac:dyDescent="0.25"/>
    <row r="2950" customFormat="1" x14ac:dyDescent="0.25"/>
    <row r="2951" customFormat="1" x14ac:dyDescent="0.25"/>
    <row r="2952" customFormat="1" x14ac:dyDescent="0.25"/>
    <row r="2953" customFormat="1" x14ac:dyDescent="0.25"/>
    <row r="2954" customFormat="1" x14ac:dyDescent="0.25"/>
    <row r="2955" customFormat="1" x14ac:dyDescent="0.25"/>
    <row r="2956" customFormat="1" x14ac:dyDescent="0.25"/>
    <row r="2957" customFormat="1" x14ac:dyDescent="0.25"/>
    <row r="2958" customFormat="1" x14ac:dyDescent="0.25"/>
    <row r="2959" customFormat="1" x14ac:dyDescent="0.25"/>
    <row r="2960" customFormat="1" x14ac:dyDescent="0.25"/>
    <row r="2961" customFormat="1" x14ac:dyDescent="0.25"/>
    <row r="2962" customFormat="1" x14ac:dyDescent="0.25"/>
    <row r="2963" customFormat="1" x14ac:dyDescent="0.25"/>
    <row r="2964" customFormat="1" x14ac:dyDescent="0.25"/>
    <row r="2965" customFormat="1" x14ac:dyDescent="0.25"/>
    <row r="2966" customFormat="1" x14ac:dyDescent="0.25"/>
    <row r="2967" customFormat="1" x14ac:dyDescent="0.25"/>
    <row r="2968" customFormat="1" x14ac:dyDescent="0.25"/>
    <row r="2969" customFormat="1" x14ac:dyDescent="0.25"/>
    <row r="2970" customFormat="1" x14ac:dyDescent="0.25"/>
    <row r="2971" customFormat="1" x14ac:dyDescent="0.25"/>
    <row r="2972" customFormat="1" x14ac:dyDescent="0.25"/>
    <row r="2973" customFormat="1" x14ac:dyDescent="0.25"/>
    <row r="2974" customFormat="1" x14ac:dyDescent="0.25"/>
    <row r="2975" customFormat="1" x14ac:dyDescent="0.25"/>
    <row r="2976" customFormat="1" x14ac:dyDescent="0.25"/>
    <row r="2977" customFormat="1" x14ac:dyDescent="0.25"/>
    <row r="2978" customFormat="1" x14ac:dyDescent="0.25"/>
    <row r="2979" customFormat="1" x14ac:dyDescent="0.25"/>
    <row r="2980" customFormat="1" x14ac:dyDescent="0.25"/>
    <row r="2981" customFormat="1" x14ac:dyDescent="0.25"/>
    <row r="2982" customFormat="1" x14ac:dyDescent="0.25"/>
    <row r="2983" customFormat="1" x14ac:dyDescent="0.25"/>
    <row r="2984" customFormat="1" x14ac:dyDescent="0.25"/>
    <row r="2985" customFormat="1" x14ac:dyDescent="0.25"/>
    <row r="2986" customFormat="1" x14ac:dyDescent="0.25"/>
    <row r="2987" customFormat="1" x14ac:dyDescent="0.25"/>
    <row r="2988" customFormat="1" x14ac:dyDescent="0.25"/>
    <row r="2989" customFormat="1" x14ac:dyDescent="0.25"/>
    <row r="2990" customFormat="1" x14ac:dyDescent="0.25"/>
    <row r="2991" customFormat="1" x14ac:dyDescent="0.25"/>
    <row r="2992" customFormat="1" x14ac:dyDescent="0.25"/>
    <row r="2993" customFormat="1" x14ac:dyDescent="0.25"/>
    <row r="2994" customFormat="1" x14ac:dyDescent="0.25"/>
    <row r="2995" customFormat="1" x14ac:dyDescent="0.25"/>
    <row r="2996" customFormat="1" x14ac:dyDescent="0.25"/>
    <row r="2997" customFormat="1" x14ac:dyDescent="0.25"/>
    <row r="2998" customFormat="1" x14ac:dyDescent="0.25"/>
    <row r="2999" customFormat="1" x14ac:dyDescent="0.25"/>
    <row r="3000" customFormat="1" x14ac:dyDescent="0.25"/>
    <row r="3001" customFormat="1" x14ac:dyDescent="0.25"/>
    <row r="3002" customFormat="1" x14ac:dyDescent="0.25"/>
    <row r="3003" customFormat="1" x14ac:dyDescent="0.25"/>
    <row r="3004" customFormat="1" x14ac:dyDescent="0.25"/>
    <row r="3005" customFormat="1" x14ac:dyDescent="0.25"/>
    <row r="3006" customFormat="1" x14ac:dyDescent="0.25"/>
    <row r="3007" customFormat="1" x14ac:dyDescent="0.25"/>
    <row r="3008" customFormat="1" x14ac:dyDescent="0.25"/>
    <row r="3009" customFormat="1" x14ac:dyDescent="0.25"/>
    <row r="3010" customFormat="1" x14ac:dyDescent="0.25"/>
    <row r="3011" customFormat="1" x14ac:dyDescent="0.25"/>
    <row r="3012" customFormat="1" x14ac:dyDescent="0.25"/>
    <row r="3013" customFormat="1" x14ac:dyDescent="0.25"/>
    <row r="3014" customFormat="1" x14ac:dyDescent="0.25"/>
    <row r="3015" customFormat="1" x14ac:dyDescent="0.25"/>
    <row r="3016" customFormat="1" x14ac:dyDescent="0.25"/>
    <row r="3017" customFormat="1" x14ac:dyDescent="0.25"/>
    <row r="3018" customFormat="1" x14ac:dyDescent="0.25"/>
    <row r="3019" customFormat="1" x14ac:dyDescent="0.25"/>
    <row r="3020" customFormat="1" x14ac:dyDescent="0.25"/>
    <row r="3021" customFormat="1" x14ac:dyDescent="0.25"/>
    <row r="3022" customFormat="1" x14ac:dyDescent="0.25"/>
    <row r="3023" customFormat="1" x14ac:dyDescent="0.25"/>
    <row r="3024" customFormat="1" x14ac:dyDescent="0.25"/>
    <row r="3025" customFormat="1" x14ac:dyDescent="0.25"/>
    <row r="3026" customFormat="1" x14ac:dyDescent="0.25"/>
    <row r="3027" customFormat="1" x14ac:dyDescent="0.25"/>
    <row r="3028" customFormat="1" x14ac:dyDescent="0.25"/>
    <row r="3029" customFormat="1" x14ac:dyDescent="0.25"/>
    <row r="3030" customFormat="1" x14ac:dyDescent="0.25"/>
    <row r="3031" customFormat="1" x14ac:dyDescent="0.25"/>
    <row r="3032" customFormat="1" x14ac:dyDescent="0.25"/>
    <row r="3033" customFormat="1" x14ac:dyDescent="0.25"/>
    <row r="3034" customFormat="1" x14ac:dyDescent="0.25"/>
    <row r="3035" customFormat="1" x14ac:dyDescent="0.25"/>
    <row r="3036" customFormat="1" x14ac:dyDescent="0.25"/>
    <row r="3037" customFormat="1" x14ac:dyDescent="0.25"/>
    <row r="3038" customFormat="1" x14ac:dyDescent="0.25"/>
    <row r="3039" customFormat="1" x14ac:dyDescent="0.25"/>
    <row r="3040" customFormat="1" x14ac:dyDescent="0.25"/>
    <row r="3041" customFormat="1" x14ac:dyDescent="0.25"/>
    <row r="3042" customFormat="1" x14ac:dyDescent="0.25"/>
    <row r="3043" customFormat="1" x14ac:dyDescent="0.25"/>
    <row r="3044" customFormat="1" x14ac:dyDescent="0.25"/>
    <row r="3045" customFormat="1" x14ac:dyDescent="0.25"/>
    <row r="3046" customFormat="1" x14ac:dyDescent="0.25"/>
    <row r="3047" customFormat="1" x14ac:dyDescent="0.25"/>
    <row r="3048" customFormat="1" x14ac:dyDescent="0.25"/>
    <row r="3049" customFormat="1" x14ac:dyDescent="0.25"/>
    <row r="3050" customFormat="1" x14ac:dyDescent="0.25"/>
    <row r="3051" customFormat="1" x14ac:dyDescent="0.25"/>
    <row r="3052" customFormat="1" x14ac:dyDescent="0.25"/>
    <row r="3053" customFormat="1" x14ac:dyDescent="0.25"/>
    <row r="3054" customFormat="1" x14ac:dyDescent="0.25"/>
    <row r="3055" customFormat="1" x14ac:dyDescent="0.25"/>
    <row r="3056" customFormat="1" x14ac:dyDescent="0.25"/>
    <row r="3057" customFormat="1" x14ac:dyDescent="0.25"/>
    <row r="3058" customFormat="1" x14ac:dyDescent="0.25"/>
    <row r="3059" customFormat="1" x14ac:dyDescent="0.25"/>
    <row r="3060" customFormat="1" x14ac:dyDescent="0.25"/>
    <row r="3061" customFormat="1" x14ac:dyDescent="0.25"/>
    <row r="3062" customFormat="1" x14ac:dyDescent="0.25"/>
    <row r="3063" customFormat="1" x14ac:dyDescent="0.25"/>
    <row r="3064" customFormat="1" x14ac:dyDescent="0.25"/>
    <row r="3065" customFormat="1" x14ac:dyDescent="0.25"/>
    <row r="3066" customFormat="1" x14ac:dyDescent="0.25"/>
    <row r="3067" customFormat="1" x14ac:dyDescent="0.25"/>
    <row r="3068" customFormat="1" x14ac:dyDescent="0.25"/>
    <row r="3069" customFormat="1" x14ac:dyDescent="0.25"/>
    <row r="3070" customFormat="1" x14ac:dyDescent="0.25"/>
    <row r="3071" customFormat="1" x14ac:dyDescent="0.25"/>
    <row r="3072" customFormat="1" x14ac:dyDescent="0.25"/>
    <row r="3073" customFormat="1" x14ac:dyDescent="0.25"/>
    <row r="3074" customFormat="1" x14ac:dyDescent="0.25"/>
    <row r="3075" customFormat="1" x14ac:dyDescent="0.25"/>
    <row r="3076" customFormat="1" x14ac:dyDescent="0.25"/>
    <row r="3077" customFormat="1" x14ac:dyDescent="0.25"/>
    <row r="3078" customFormat="1" x14ac:dyDescent="0.25"/>
    <row r="3079" customFormat="1" x14ac:dyDescent="0.25"/>
    <row r="3080" customFormat="1" x14ac:dyDescent="0.25"/>
    <row r="3081" customFormat="1" x14ac:dyDescent="0.25"/>
    <row r="3082" customFormat="1" x14ac:dyDescent="0.25"/>
    <row r="3083" customFormat="1" x14ac:dyDescent="0.25"/>
    <row r="3084" customFormat="1" x14ac:dyDescent="0.25"/>
    <row r="3085" customFormat="1" x14ac:dyDescent="0.25"/>
    <row r="3086" customFormat="1" x14ac:dyDescent="0.25"/>
    <row r="3087" customFormat="1" x14ac:dyDescent="0.25"/>
    <row r="3088" customFormat="1" x14ac:dyDescent="0.25"/>
    <row r="3089" customFormat="1" x14ac:dyDescent="0.25"/>
    <row r="3090" customFormat="1" x14ac:dyDescent="0.25"/>
    <row r="3091" customFormat="1" x14ac:dyDescent="0.25"/>
    <row r="3092" customFormat="1" x14ac:dyDescent="0.25"/>
    <row r="3093" customFormat="1" x14ac:dyDescent="0.25"/>
    <row r="3094" customFormat="1" x14ac:dyDescent="0.25"/>
    <row r="3095" customFormat="1" x14ac:dyDescent="0.25"/>
    <row r="3096" customFormat="1" x14ac:dyDescent="0.25"/>
    <row r="3097" customFormat="1" x14ac:dyDescent="0.25"/>
    <row r="3098" customFormat="1" x14ac:dyDescent="0.25"/>
    <row r="3099" customFormat="1" x14ac:dyDescent="0.25"/>
    <row r="3100" customFormat="1" x14ac:dyDescent="0.25"/>
    <row r="3101" customFormat="1" x14ac:dyDescent="0.25"/>
    <row r="3102" customFormat="1" x14ac:dyDescent="0.25"/>
    <row r="3103" customFormat="1" x14ac:dyDescent="0.25"/>
    <row r="3104" customFormat="1" x14ac:dyDescent="0.25"/>
    <row r="3105" customFormat="1" x14ac:dyDescent="0.25"/>
    <row r="3106" customFormat="1" x14ac:dyDescent="0.25"/>
    <row r="3107" customFormat="1" x14ac:dyDescent="0.25"/>
    <row r="3108" customFormat="1" x14ac:dyDescent="0.25"/>
    <row r="3109" customFormat="1" x14ac:dyDescent="0.25"/>
    <row r="3110" customFormat="1" x14ac:dyDescent="0.25"/>
    <row r="3111" customFormat="1" x14ac:dyDescent="0.25"/>
    <row r="3112" customFormat="1" x14ac:dyDescent="0.25"/>
    <row r="3113" customFormat="1" x14ac:dyDescent="0.25"/>
    <row r="3114" customFormat="1" x14ac:dyDescent="0.25"/>
    <row r="3115" customFormat="1" x14ac:dyDescent="0.25"/>
    <row r="3116" customFormat="1" x14ac:dyDescent="0.25"/>
    <row r="3117" customFormat="1" x14ac:dyDescent="0.25"/>
    <row r="3118" customFormat="1" x14ac:dyDescent="0.25"/>
    <row r="3119" customFormat="1" x14ac:dyDescent="0.25"/>
    <row r="3120" customFormat="1" x14ac:dyDescent="0.25"/>
    <row r="3121" customFormat="1" x14ac:dyDescent="0.25"/>
    <row r="3122" customFormat="1" x14ac:dyDescent="0.25"/>
    <row r="3123" customFormat="1" x14ac:dyDescent="0.25"/>
    <row r="3124" customFormat="1" x14ac:dyDescent="0.25"/>
    <row r="3125" customFormat="1" x14ac:dyDescent="0.25"/>
    <row r="3126" customFormat="1" x14ac:dyDescent="0.25"/>
    <row r="3127" customFormat="1" x14ac:dyDescent="0.25"/>
    <row r="3128" customFormat="1" x14ac:dyDescent="0.25"/>
    <row r="3129" customFormat="1" x14ac:dyDescent="0.25"/>
    <row r="3130" customFormat="1" x14ac:dyDescent="0.25"/>
    <row r="3131" customFormat="1" x14ac:dyDescent="0.25"/>
    <row r="3132" customFormat="1" x14ac:dyDescent="0.25"/>
    <row r="3133" customFormat="1" x14ac:dyDescent="0.25"/>
    <row r="3134" customFormat="1" x14ac:dyDescent="0.25"/>
    <row r="3135" customFormat="1" x14ac:dyDescent="0.25"/>
    <row r="3136" customFormat="1" x14ac:dyDescent="0.25"/>
    <row r="3137" customFormat="1" x14ac:dyDescent="0.25"/>
    <row r="3138" customFormat="1" x14ac:dyDescent="0.25"/>
    <row r="3139" customFormat="1" x14ac:dyDescent="0.25"/>
    <row r="3140" customFormat="1" x14ac:dyDescent="0.25"/>
    <row r="3141" customFormat="1" x14ac:dyDescent="0.25"/>
    <row r="3142" customFormat="1" x14ac:dyDescent="0.25"/>
    <row r="3143" customFormat="1" x14ac:dyDescent="0.25"/>
    <row r="3144" customFormat="1" x14ac:dyDescent="0.25"/>
    <row r="3145" customFormat="1" x14ac:dyDescent="0.25"/>
    <row r="3146" customFormat="1" x14ac:dyDescent="0.25"/>
    <row r="3147" customFormat="1" x14ac:dyDescent="0.25"/>
    <row r="3148" customFormat="1" x14ac:dyDescent="0.25"/>
    <row r="3149" customFormat="1" x14ac:dyDescent="0.25"/>
    <row r="3150" customFormat="1" x14ac:dyDescent="0.25"/>
    <row r="3151" customFormat="1" x14ac:dyDescent="0.25"/>
    <row r="3152" customFormat="1" x14ac:dyDescent="0.25"/>
    <row r="3153" customFormat="1" x14ac:dyDescent="0.25"/>
    <row r="3154" customFormat="1" x14ac:dyDescent="0.25"/>
    <row r="3155" customFormat="1" x14ac:dyDescent="0.25"/>
    <row r="3156" customFormat="1" x14ac:dyDescent="0.25"/>
    <row r="3157" customFormat="1" x14ac:dyDescent="0.25"/>
    <row r="3158" customFormat="1" x14ac:dyDescent="0.25"/>
    <row r="3159" customFormat="1" x14ac:dyDescent="0.25"/>
    <row r="3160" customFormat="1" x14ac:dyDescent="0.25"/>
    <row r="3161" customFormat="1" x14ac:dyDescent="0.25"/>
    <row r="3162" customFormat="1" x14ac:dyDescent="0.25"/>
    <row r="3163" customFormat="1" x14ac:dyDescent="0.25"/>
    <row r="3164" customFormat="1" x14ac:dyDescent="0.25"/>
    <row r="3165" customFormat="1" x14ac:dyDescent="0.25"/>
    <row r="3166" customFormat="1" x14ac:dyDescent="0.25"/>
    <row r="3167" customFormat="1" x14ac:dyDescent="0.25"/>
    <row r="3168" customFormat="1" x14ac:dyDescent="0.25"/>
    <row r="3169" customFormat="1" x14ac:dyDescent="0.25"/>
    <row r="3170" customFormat="1" x14ac:dyDescent="0.25"/>
    <row r="3171" customFormat="1" x14ac:dyDescent="0.25"/>
    <row r="3172" customFormat="1" x14ac:dyDescent="0.25"/>
    <row r="3173" customFormat="1" x14ac:dyDescent="0.25"/>
    <row r="3174" customFormat="1" x14ac:dyDescent="0.25"/>
    <row r="3175" customFormat="1" x14ac:dyDescent="0.25"/>
    <row r="3176" customFormat="1" x14ac:dyDescent="0.25"/>
    <row r="3177" customFormat="1" x14ac:dyDescent="0.25"/>
    <row r="3178" customFormat="1" x14ac:dyDescent="0.25"/>
    <row r="3179" customFormat="1" x14ac:dyDescent="0.25"/>
    <row r="3180" customFormat="1" x14ac:dyDescent="0.25"/>
    <row r="3181" customFormat="1" x14ac:dyDescent="0.25"/>
    <row r="3182" customFormat="1" x14ac:dyDescent="0.25"/>
    <row r="3183" customFormat="1" x14ac:dyDescent="0.25"/>
    <row r="3184" customFormat="1" x14ac:dyDescent="0.25"/>
    <row r="3185" customFormat="1" x14ac:dyDescent="0.25"/>
    <row r="3186" customFormat="1" x14ac:dyDescent="0.25"/>
    <row r="3187" customFormat="1" x14ac:dyDescent="0.25"/>
    <row r="3188" customFormat="1" x14ac:dyDescent="0.25"/>
    <row r="3189" customFormat="1" x14ac:dyDescent="0.25"/>
    <row r="3190" customFormat="1" x14ac:dyDescent="0.25"/>
    <row r="3191" customFormat="1" x14ac:dyDescent="0.25"/>
    <row r="3192" customFormat="1" x14ac:dyDescent="0.25"/>
    <row r="3193" customFormat="1" x14ac:dyDescent="0.25"/>
    <row r="3194" customFormat="1" x14ac:dyDescent="0.25"/>
    <row r="3195" customFormat="1" x14ac:dyDescent="0.25"/>
    <row r="3196" customFormat="1" x14ac:dyDescent="0.25"/>
    <row r="3197" customFormat="1" x14ac:dyDescent="0.25"/>
    <row r="3198" customFormat="1" x14ac:dyDescent="0.25"/>
    <row r="3199" customFormat="1" x14ac:dyDescent="0.25"/>
    <row r="3200" customFormat="1" x14ac:dyDescent="0.25"/>
    <row r="3201" customFormat="1" x14ac:dyDescent="0.25"/>
    <row r="3202" customFormat="1" x14ac:dyDescent="0.25"/>
    <row r="3203" customFormat="1" x14ac:dyDescent="0.25"/>
    <row r="3204" customFormat="1" x14ac:dyDescent="0.25"/>
    <row r="3205" customFormat="1" x14ac:dyDescent="0.25"/>
    <row r="3206" customFormat="1" x14ac:dyDescent="0.25"/>
    <row r="3207" customFormat="1" x14ac:dyDescent="0.25"/>
    <row r="3208" customFormat="1" x14ac:dyDescent="0.25"/>
    <row r="3209" customFormat="1" x14ac:dyDescent="0.25"/>
    <row r="3210" customFormat="1" x14ac:dyDescent="0.25"/>
    <row r="3211" customFormat="1" x14ac:dyDescent="0.25"/>
    <row r="3212" customFormat="1" x14ac:dyDescent="0.25"/>
    <row r="3213" customFormat="1" x14ac:dyDescent="0.25"/>
    <row r="3214" customFormat="1" x14ac:dyDescent="0.25"/>
    <row r="3215" customFormat="1" x14ac:dyDescent="0.25"/>
    <row r="3216" customFormat="1" x14ac:dyDescent="0.25"/>
    <row r="3217" customFormat="1" x14ac:dyDescent="0.25"/>
    <row r="3218" customFormat="1" x14ac:dyDescent="0.25"/>
    <row r="3219" customFormat="1" x14ac:dyDescent="0.25"/>
    <row r="3220" customFormat="1" x14ac:dyDescent="0.25"/>
    <row r="3221" customFormat="1" x14ac:dyDescent="0.25"/>
    <row r="3222" customFormat="1" x14ac:dyDescent="0.25"/>
    <row r="3223" customFormat="1" x14ac:dyDescent="0.25"/>
    <row r="3224" customFormat="1" x14ac:dyDescent="0.25"/>
    <row r="3225" customFormat="1" x14ac:dyDescent="0.25"/>
    <row r="3226" customFormat="1" x14ac:dyDescent="0.25"/>
    <row r="3227" customFormat="1" x14ac:dyDescent="0.25"/>
    <row r="3228" customFormat="1" x14ac:dyDescent="0.25"/>
    <row r="3229" customFormat="1" x14ac:dyDescent="0.25"/>
    <row r="3230" customFormat="1" x14ac:dyDescent="0.25"/>
    <row r="3231" customFormat="1" x14ac:dyDescent="0.25"/>
    <row r="3232" customFormat="1" x14ac:dyDescent="0.25"/>
    <row r="3233" customFormat="1" x14ac:dyDescent="0.25"/>
    <row r="3234" customFormat="1" x14ac:dyDescent="0.25"/>
    <row r="3235" customFormat="1" x14ac:dyDescent="0.25"/>
    <row r="3236" customFormat="1" x14ac:dyDescent="0.25"/>
    <row r="3237" customFormat="1" x14ac:dyDescent="0.25"/>
    <row r="3238" customFormat="1" x14ac:dyDescent="0.25"/>
    <row r="3239" customFormat="1" x14ac:dyDescent="0.25"/>
    <row r="3240" customFormat="1" x14ac:dyDescent="0.25"/>
    <row r="3241" customFormat="1" x14ac:dyDescent="0.25"/>
    <row r="3242" customFormat="1" x14ac:dyDescent="0.25"/>
    <row r="3243" customFormat="1" x14ac:dyDescent="0.25"/>
    <row r="3244" customFormat="1" x14ac:dyDescent="0.25"/>
    <row r="3245" customFormat="1" x14ac:dyDescent="0.25"/>
    <row r="3246" customFormat="1" x14ac:dyDescent="0.25"/>
    <row r="3247" customFormat="1" x14ac:dyDescent="0.25"/>
    <row r="3248" customFormat="1" x14ac:dyDescent="0.25"/>
    <row r="3249" customFormat="1" x14ac:dyDescent="0.25"/>
    <row r="3250" customFormat="1" x14ac:dyDescent="0.25"/>
    <row r="3251" customFormat="1" x14ac:dyDescent="0.25"/>
    <row r="3252" customFormat="1" x14ac:dyDescent="0.25"/>
    <row r="3253" customFormat="1" x14ac:dyDescent="0.25"/>
    <row r="3254" customFormat="1" x14ac:dyDescent="0.25"/>
    <row r="3255" customFormat="1" x14ac:dyDescent="0.25"/>
    <row r="3256" customFormat="1" x14ac:dyDescent="0.25"/>
    <row r="3257" customFormat="1" x14ac:dyDescent="0.25"/>
    <row r="3258" customFormat="1" x14ac:dyDescent="0.25"/>
    <row r="3259" customFormat="1" x14ac:dyDescent="0.25"/>
    <row r="3260" customFormat="1" x14ac:dyDescent="0.25"/>
    <row r="3261" customFormat="1" x14ac:dyDescent="0.25"/>
    <row r="3262" customFormat="1" x14ac:dyDescent="0.25"/>
    <row r="3263" customFormat="1" x14ac:dyDescent="0.25"/>
    <row r="3264" customFormat="1" x14ac:dyDescent="0.25"/>
    <row r="3265" customFormat="1" x14ac:dyDescent="0.25"/>
    <row r="3266" customFormat="1" x14ac:dyDescent="0.25"/>
    <row r="3267" customFormat="1" x14ac:dyDescent="0.25"/>
    <row r="3268" customFormat="1" x14ac:dyDescent="0.25"/>
    <row r="3269" customFormat="1" x14ac:dyDescent="0.25"/>
    <row r="3270" customFormat="1" x14ac:dyDescent="0.25"/>
    <row r="3271" customFormat="1" x14ac:dyDescent="0.25"/>
    <row r="3272" customFormat="1" x14ac:dyDescent="0.25"/>
    <row r="3273" customFormat="1" x14ac:dyDescent="0.25"/>
    <row r="3274" customFormat="1" x14ac:dyDescent="0.25"/>
    <row r="3275" customFormat="1" x14ac:dyDescent="0.25"/>
    <row r="3276" customFormat="1" x14ac:dyDescent="0.25"/>
    <row r="3277" customFormat="1" x14ac:dyDescent="0.25"/>
    <row r="3278" customFormat="1" x14ac:dyDescent="0.25"/>
    <row r="3279" customFormat="1" x14ac:dyDescent="0.25"/>
    <row r="3280" customFormat="1" x14ac:dyDescent="0.25"/>
    <row r="3281" customFormat="1" x14ac:dyDescent="0.25"/>
    <row r="3282" customFormat="1" x14ac:dyDescent="0.25"/>
    <row r="3283" customFormat="1" x14ac:dyDescent="0.25"/>
    <row r="3284" customFormat="1" x14ac:dyDescent="0.25"/>
    <row r="3285" customFormat="1" x14ac:dyDescent="0.25"/>
    <row r="3286" customFormat="1" x14ac:dyDescent="0.25"/>
    <row r="3287" customFormat="1" x14ac:dyDescent="0.25"/>
    <row r="3288" customFormat="1" x14ac:dyDescent="0.25"/>
    <row r="3289" customFormat="1" x14ac:dyDescent="0.25"/>
    <row r="3290" customFormat="1" x14ac:dyDescent="0.25"/>
    <row r="3291" customFormat="1" x14ac:dyDescent="0.25"/>
    <row r="3292" customFormat="1" x14ac:dyDescent="0.25"/>
    <row r="3293" customFormat="1" x14ac:dyDescent="0.25"/>
    <row r="3294" customFormat="1" x14ac:dyDescent="0.25"/>
    <row r="3295" customFormat="1" x14ac:dyDescent="0.25"/>
    <row r="3296" customFormat="1" x14ac:dyDescent="0.25"/>
    <row r="3297" customFormat="1" x14ac:dyDescent="0.25"/>
    <row r="3298" customFormat="1" x14ac:dyDescent="0.25"/>
    <row r="3299" customFormat="1" x14ac:dyDescent="0.25"/>
    <row r="3300" customFormat="1" x14ac:dyDescent="0.25"/>
    <row r="3301" customFormat="1" x14ac:dyDescent="0.25"/>
    <row r="3302" customFormat="1" x14ac:dyDescent="0.25"/>
    <row r="3303" customFormat="1" x14ac:dyDescent="0.25"/>
    <row r="3304" customFormat="1" x14ac:dyDescent="0.25"/>
    <row r="3305" customFormat="1" x14ac:dyDescent="0.25"/>
    <row r="3306" customFormat="1" x14ac:dyDescent="0.25"/>
    <row r="3307" customFormat="1" x14ac:dyDescent="0.25"/>
    <row r="3308" customFormat="1" x14ac:dyDescent="0.25"/>
    <row r="3309" customFormat="1" x14ac:dyDescent="0.25"/>
    <row r="3310" customFormat="1" x14ac:dyDescent="0.25"/>
    <row r="3311" customFormat="1" x14ac:dyDescent="0.25"/>
    <row r="3312" customFormat="1" x14ac:dyDescent="0.25"/>
    <row r="3313" customFormat="1" x14ac:dyDescent="0.25"/>
    <row r="3314" customFormat="1" x14ac:dyDescent="0.25"/>
    <row r="3315" customFormat="1" x14ac:dyDescent="0.25"/>
    <row r="3316" customFormat="1" x14ac:dyDescent="0.25"/>
    <row r="3317" customFormat="1" x14ac:dyDescent="0.25"/>
    <row r="3318" customFormat="1" x14ac:dyDescent="0.25"/>
    <row r="3319" customFormat="1" x14ac:dyDescent="0.25"/>
    <row r="3320" customFormat="1" x14ac:dyDescent="0.25"/>
    <row r="3321" customFormat="1" x14ac:dyDescent="0.25"/>
    <row r="3322" customFormat="1" x14ac:dyDescent="0.25"/>
    <row r="3323" customFormat="1" x14ac:dyDescent="0.25"/>
    <row r="3324" customFormat="1" x14ac:dyDescent="0.25"/>
    <row r="3325" customFormat="1" x14ac:dyDescent="0.25"/>
    <row r="3326" customFormat="1" x14ac:dyDescent="0.25"/>
    <row r="3327" customFormat="1" x14ac:dyDescent="0.25"/>
    <row r="3328" customFormat="1" x14ac:dyDescent="0.25"/>
    <row r="3329" customFormat="1" x14ac:dyDescent="0.25"/>
    <row r="3330" customFormat="1" x14ac:dyDescent="0.25"/>
    <row r="3331" customFormat="1" x14ac:dyDescent="0.25"/>
    <row r="3332" customFormat="1" x14ac:dyDescent="0.25"/>
    <row r="3333" customFormat="1" x14ac:dyDescent="0.25"/>
    <row r="3334" customFormat="1" x14ac:dyDescent="0.25"/>
    <row r="3335" customFormat="1" x14ac:dyDescent="0.25"/>
    <row r="3336" customFormat="1" x14ac:dyDescent="0.25"/>
    <row r="3337" customFormat="1" x14ac:dyDescent="0.25"/>
    <row r="3338" customFormat="1" x14ac:dyDescent="0.25"/>
    <row r="3339" customFormat="1" x14ac:dyDescent="0.25"/>
    <row r="3340" customFormat="1" x14ac:dyDescent="0.25"/>
    <row r="3341" customFormat="1" x14ac:dyDescent="0.25"/>
    <row r="3342" customFormat="1" x14ac:dyDescent="0.25"/>
    <row r="3343" customFormat="1" x14ac:dyDescent="0.25"/>
    <row r="3344" customFormat="1" x14ac:dyDescent="0.25"/>
    <row r="3345" customFormat="1" x14ac:dyDescent="0.25"/>
    <row r="3346" customFormat="1" x14ac:dyDescent="0.25"/>
    <row r="3347" customFormat="1" x14ac:dyDescent="0.25"/>
    <row r="3348" customFormat="1" x14ac:dyDescent="0.25"/>
    <row r="3349" customFormat="1" x14ac:dyDescent="0.25"/>
    <row r="3350" customFormat="1" x14ac:dyDescent="0.25"/>
    <row r="3351" customFormat="1" x14ac:dyDescent="0.25"/>
    <row r="3352" customFormat="1" x14ac:dyDescent="0.25"/>
    <row r="3353" customFormat="1" x14ac:dyDescent="0.25"/>
    <row r="3354" customFormat="1" x14ac:dyDescent="0.25"/>
    <row r="3355" customFormat="1" x14ac:dyDescent="0.25"/>
    <row r="3356" customFormat="1" x14ac:dyDescent="0.25"/>
    <row r="3357" customFormat="1" x14ac:dyDescent="0.25"/>
    <row r="3358" customFormat="1" x14ac:dyDescent="0.25"/>
    <row r="3359" customFormat="1" x14ac:dyDescent="0.25"/>
    <row r="3360" customFormat="1" x14ac:dyDescent="0.25"/>
    <row r="3361" customFormat="1" x14ac:dyDescent="0.25"/>
    <row r="3362" customFormat="1" x14ac:dyDescent="0.25"/>
    <row r="3363" customFormat="1" x14ac:dyDescent="0.25"/>
    <row r="3364" customFormat="1" x14ac:dyDescent="0.25"/>
    <row r="3365" customFormat="1" x14ac:dyDescent="0.25"/>
    <row r="3366" customFormat="1" x14ac:dyDescent="0.25"/>
    <row r="3367" customFormat="1" x14ac:dyDescent="0.25"/>
    <row r="3368" customFormat="1" x14ac:dyDescent="0.25"/>
    <row r="3369" customFormat="1" x14ac:dyDescent="0.25"/>
    <row r="3370" customFormat="1" x14ac:dyDescent="0.25"/>
    <row r="3371" customFormat="1" x14ac:dyDescent="0.25"/>
    <row r="3372" customFormat="1" x14ac:dyDescent="0.25"/>
    <row r="3373" customFormat="1" x14ac:dyDescent="0.25"/>
    <row r="3374" customFormat="1" x14ac:dyDescent="0.25"/>
    <row r="3375" customFormat="1" x14ac:dyDescent="0.25"/>
    <row r="3376" customFormat="1" x14ac:dyDescent="0.25"/>
    <row r="3377" customFormat="1" x14ac:dyDescent="0.25"/>
    <row r="3378" customFormat="1" x14ac:dyDescent="0.25"/>
    <row r="3379" customFormat="1" x14ac:dyDescent="0.25"/>
    <row r="3380" customFormat="1" x14ac:dyDescent="0.25"/>
    <row r="3381" customFormat="1" x14ac:dyDescent="0.25"/>
    <row r="3382" customFormat="1" x14ac:dyDescent="0.25"/>
    <row r="3383" customFormat="1" x14ac:dyDescent="0.25"/>
    <row r="3384" customFormat="1" x14ac:dyDescent="0.25"/>
    <row r="3385" customFormat="1" x14ac:dyDescent="0.25"/>
    <row r="3386" customFormat="1" x14ac:dyDescent="0.25"/>
    <row r="3387" customFormat="1" x14ac:dyDescent="0.25"/>
    <row r="3388" customFormat="1" x14ac:dyDescent="0.25"/>
    <row r="3389" customFormat="1" x14ac:dyDescent="0.25"/>
    <row r="3390" customFormat="1" x14ac:dyDescent="0.25"/>
    <row r="3391" customFormat="1" x14ac:dyDescent="0.25"/>
    <row r="3392" customFormat="1" x14ac:dyDescent="0.25"/>
    <row r="3393" customFormat="1" x14ac:dyDescent="0.25"/>
    <row r="3394" customFormat="1" x14ac:dyDescent="0.25"/>
    <row r="3395" customFormat="1" x14ac:dyDescent="0.25"/>
    <row r="3396" customFormat="1" x14ac:dyDescent="0.25"/>
    <row r="3397" customFormat="1" x14ac:dyDescent="0.25"/>
    <row r="3398" customFormat="1" x14ac:dyDescent="0.25"/>
    <row r="3399" customFormat="1" x14ac:dyDescent="0.25"/>
    <row r="3400" customFormat="1" x14ac:dyDescent="0.25"/>
    <row r="3401" customFormat="1" x14ac:dyDescent="0.25"/>
    <row r="3402" customFormat="1" x14ac:dyDescent="0.25"/>
    <row r="3403" customFormat="1" x14ac:dyDescent="0.25"/>
    <row r="3404" customFormat="1" x14ac:dyDescent="0.25"/>
    <row r="3405" customFormat="1" x14ac:dyDescent="0.25"/>
    <row r="3406" customFormat="1" x14ac:dyDescent="0.25"/>
    <row r="3407" customFormat="1" x14ac:dyDescent="0.25"/>
    <row r="3408" customFormat="1" x14ac:dyDescent="0.25"/>
    <row r="3409" customFormat="1" x14ac:dyDescent="0.25"/>
    <row r="3410" customFormat="1" x14ac:dyDescent="0.25"/>
    <row r="3411" customFormat="1" x14ac:dyDescent="0.25"/>
    <row r="3412" customFormat="1" x14ac:dyDescent="0.25"/>
    <row r="3413" customFormat="1" x14ac:dyDescent="0.25"/>
    <row r="3414" customFormat="1" x14ac:dyDescent="0.25"/>
    <row r="3415" customFormat="1" x14ac:dyDescent="0.25"/>
    <row r="3416" customFormat="1" x14ac:dyDescent="0.25"/>
    <row r="3417" customFormat="1" x14ac:dyDescent="0.25"/>
    <row r="3418" customFormat="1" x14ac:dyDescent="0.25"/>
    <row r="3419" customFormat="1" x14ac:dyDescent="0.25"/>
    <row r="3420" customFormat="1" x14ac:dyDescent="0.25"/>
    <row r="3421" customFormat="1" x14ac:dyDescent="0.25"/>
    <row r="3422" customFormat="1" x14ac:dyDescent="0.25"/>
    <row r="3423" customFormat="1" x14ac:dyDescent="0.25"/>
    <row r="3424" customFormat="1" x14ac:dyDescent="0.25"/>
    <row r="3425" customFormat="1" x14ac:dyDescent="0.25"/>
    <row r="3426" customFormat="1" x14ac:dyDescent="0.25"/>
    <row r="3427" customFormat="1" x14ac:dyDescent="0.25"/>
    <row r="3428" customFormat="1" x14ac:dyDescent="0.25"/>
    <row r="3429" customFormat="1" x14ac:dyDescent="0.25"/>
    <row r="3430" customFormat="1" x14ac:dyDescent="0.25"/>
    <row r="3431" customFormat="1" x14ac:dyDescent="0.25"/>
    <row r="3432" customFormat="1" x14ac:dyDescent="0.25"/>
    <row r="3433" customFormat="1" x14ac:dyDescent="0.25"/>
    <row r="3434" customFormat="1" x14ac:dyDescent="0.25"/>
    <row r="3435" customFormat="1" x14ac:dyDescent="0.25"/>
    <row r="3436" customFormat="1" x14ac:dyDescent="0.25"/>
    <row r="3437" customFormat="1" x14ac:dyDescent="0.25"/>
    <row r="3438" customFormat="1" x14ac:dyDescent="0.25"/>
    <row r="3439" customFormat="1" x14ac:dyDescent="0.25"/>
    <row r="3440" customFormat="1" x14ac:dyDescent="0.25"/>
    <row r="3441" customFormat="1" x14ac:dyDescent="0.25"/>
    <row r="3442" customFormat="1" x14ac:dyDescent="0.25"/>
    <row r="3443" customFormat="1" x14ac:dyDescent="0.25"/>
    <row r="3444" customFormat="1" x14ac:dyDescent="0.25"/>
    <row r="3445" customFormat="1" x14ac:dyDescent="0.25"/>
    <row r="3446" customFormat="1" x14ac:dyDescent="0.25"/>
    <row r="3447" customFormat="1" x14ac:dyDescent="0.25"/>
    <row r="3448" customFormat="1" x14ac:dyDescent="0.25"/>
    <row r="3449" customFormat="1" x14ac:dyDescent="0.25"/>
    <row r="3450" customFormat="1" x14ac:dyDescent="0.25"/>
    <row r="3451" customFormat="1" x14ac:dyDescent="0.25"/>
    <row r="3452" customFormat="1" x14ac:dyDescent="0.25"/>
    <row r="3453" customFormat="1" x14ac:dyDescent="0.25"/>
    <row r="3454" customFormat="1" x14ac:dyDescent="0.25"/>
    <row r="3455" customFormat="1" x14ac:dyDescent="0.25"/>
    <row r="3456" customFormat="1" x14ac:dyDescent="0.25"/>
    <row r="3457" customFormat="1" x14ac:dyDescent="0.25"/>
    <row r="3458" customFormat="1" x14ac:dyDescent="0.25"/>
    <row r="3459" customFormat="1" x14ac:dyDescent="0.25"/>
    <row r="3460" customFormat="1" x14ac:dyDescent="0.25"/>
    <row r="3461" customFormat="1" x14ac:dyDescent="0.25"/>
    <row r="3462" customFormat="1" x14ac:dyDescent="0.25"/>
    <row r="3463" customFormat="1" x14ac:dyDescent="0.25"/>
    <row r="3464" customFormat="1" x14ac:dyDescent="0.25"/>
    <row r="3465" customFormat="1" x14ac:dyDescent="0.25"/>
    <row r="3466" customFormat="1" x14ac:dyDescent="0.25"/>
    <row r="3467" customFormat="1" x14ac:dyDescent="0.25"/>
    <row r="3468" customFormat="1" x14ac:dyDescent="0.25"/>
    <row r="3469" customFormat="1" x14ac:dyDescent="0.25"/>
    <row r="3470" customFormat="1" x14ac:dyDescent="0.25"/>
    <row r="3471" customFormat="1" x14ac:dyDescent="0.25"/>
    <row r="3472" customFormat="1" x14ac:dyDescent="0.25"/>
    <row r="3473" customFormat="1" x14ac:dyDescent="0.25"/>
    <row r="3474" customFormat="1" x14ac:dyDescent="0.25"/>
    <row r="3475" customFormat="1" x14ac:dyDescent="0.25"/>
    <row r="3476" customFormat="1" x14ac:dyDescent="0.25"/>
    <row r="3477" customFormat="1" x14ac:dyDescent="0.25"/>
    <row r="3478" customFormat="1" x14ac:dyDescent="0.25"/>
    <row r="3479" customFormat="1" x14ac:dyDescent="0.25"/>
    <row r="3480" customFormat="1" x14ac:dyDescent="0.25"/>
    <row r="3481" customFormat="1" x14ac:dyDescent="0.25"/>
    <row r="3482" customFormat="1" x14ac:dyDescent="0.25"/>
    <row r="3483" customFormat="1" x14ac:dyDescent="0.25"/>
    <row r="3484" customFormat="1" x14ac:dyDescent="0.25"/>
    <row r="3485" customFormat="1" x14ac:dyDescent="0.25"/>
    <row r="3486" customFormat="1" x14ac:dyDescent="0.25"/>
    <row r="3487" customFormat="1" x14ac:dyDescent="0.25"/>
    <row r="3488" customFormat="1" x14ac:dyDescent="0.25"/>
    <row r="3489" customFormat="1" x14ac:dyDescent="0.25"/>
    <row r="3490" customFormat="1" x14ac:dyDescent="0.25"/>
    <row r="3491" customFormat="1" x14ac:dyDescent="0.25"/>
    <row r="3492" customFormat="1" x14ac:dyDescent="0.25"/>
    <row r="3493" customFormat="1" x14ac:dyDescent="0.25"/>
    <row r="3494" customFormat="1" x14ac:dyDescent="0.25"/>
    <row r="3495" customFormat="1" x14ac:dyDescent="0.25"/>
    <row r="3496" customFormat="1" x14ac:dyDescent="0.25"/>
    <row r="3497" customFormat="1" x14ac:dyDescent="0.25"/>
    <row r="3498" customFormat="1" x14ac:dyDescent="0.25"/>
    <row r="3499" customFormat="1" x14ac:dyDescent="0.25"/>
    <row r="3500" customFormat="1" x14ac:dyDescent="0.25"/>
    <row r="3501" customFormat="1" x14ac:dyDescent="0.25"/>
    <row r="3502" customFormat="1" x14ac:dyDescent="0.25"/>
    <row r="3503" customFormat="1" x14ac:dyDescent="0.25"/>
    <row r="3504" customFormat="1" x14ac:dyDescent="0.25"/>
    <row r="3505" customFormat="1" x14ac:dyDescent="0.25"/>
    <row r="3506" customFormat="1" x14ac:dyDescent="0.25"/>
    <row r="3507" customFormat="1" x14ac:dyDescent="0.25"/>
    <row r="3508" customFormat="1" x14ac:dyDescent="0.25"/>
    <row r="3509" customFormat="1" x14ac:dyDescent="0.25"/>
    <row r="3510" customFormat="1" x14ac:dyDescent="0.25"/>
    <row r="3511" customFormat="1" x14ac:dyDescent="0.25"/>
    <row r="3512" customFormat="1" x14ac:dyDescent="0.25"/>
    <row r="3513" customFormat="1" x14ac:dyDescent="0.25"/>
    <row r="3514" customFormat="1" x14ac:dyDescent="0.25"/>
    <row r="3515" customFormat="1" x14ac:dyDescent="0.25"/>
    <row r="3516" customFormat="1" x14ac:dyDescent="0.25"/>
    <row r="3517" customFormat="1" x14ac:dyDescent="0.25"/>
    <row r="3518" customFormat="1" x14ac:dyDescent="0.25"/>
    <row r="3519" customFormat="1" x14ac:dyDescent="0.25"/>
    <row r="3520" customFormat="1" x14ac:dyDescent="0.25"/>
    <row r="3521" customFormat="1" x14ac:dyDescent="0.25"/>
    <row r="3522" customFormat="1" x14ac:dyDescent="0.25"/>
    <row r="3523" customFormat="1" x14ac:dyDescent="0.25"/>
    <row r="3524" customFormat="1" x14ac:dyDescent="0.25"/>
    <row r="3525" customFormat="1" x14ac:dyDescent="0.25"/>
    <row r="3526" customFormat="1" x14ac:dyDescent="0.25"/>
    <row r="3527" customFormat="1" x14ac:dyDescent="0.25"/>
    <row r="3528" customFormat="1" x14ac:dyDescent="0.25"/>
    <row r="3529" customFormat="1" x14ac:dyDescent="0.25"/>
    <row r="3530" customFormat="1" x14ac:dyDescent="0.25"/>
    <row r="3531" customFormat="1" x14ac:dyDescent="0.25"/>
    <row r="3532" customFormat="1" x14ac:dyDescent="0.25"/>
    <row r="3533" customFormat="1" x14ac:dyDescent="0.25"/>
    <row r="3534" customFormat="1" x14ac:dyDescent="0.25"/>
    <row r="3535" customFormat="1" x14ac:dyDescent="0.25"/>
    <row r="3536" customFormat="1" x14ac:dyDescent="0.25"/>
    <row r="3537" customFormat="1" x14ac:dyDescent="0.25"/>
    <row r="3538" customFormat="1" x14ac:dyDescent="0.25"/>
    <row r="3539" customFormat="1" x14ac:dyDescent="0.25"/>
    <row r="3540" customFormat="1" x14ac:dyDescent="0.25"/>
    <row r="3541" customFormat="1" x14ac:dyDescent="0.25"/>
    <row r="3542" customFormat="1" x14ac:dyDescent="0.25"/>
    <row r="3543" customFormat="1" x14ac:dyDescent="0.25"/>
    <row r="3544" customFormat="1" x14ac:dyDescent="0.25"/>
    <row r="3545" customFormat="1" x14ac:dyDescent="0.25"/>
    <row r="3546" customFormat="1" x14ac:dyDescent="0.25"/>
    <row r="3547" customFormat="1" x14ac:dyDescent="0.25"/>
    <row r="3548" customFormat="1" x14ac:dyDescent="0.25"/>
    <row r="3549" customFormat="1" x14ac:dyDescent="0.25"/>
    <row r="3550" customFormat="1" x14ac:dyDescent="0.25"/>
    <row r="3551" customFormat="1" x14ac:dyDescent="0.25"/>
    <row r="3552" customFormat="1" x14ac:dyDescent="0.25"/>
    <row r="3553" customFormat="1" x14ac:dyDescent="0.25"/>
    <row r="3554" customFormat="1" x14ac:dyDescent="0.25"/>
    <row r="3555" customFormat="1" x14ac:dyDescent="0.25"/>
    <row r="3556" customFormat="1" x14ac:dyDescent="0.25"/>
    <row r="3557" customFormat="1" x14ac:dyDescent="0.25"/>
    <row r="3558" customFormat="1" x14ac:dyDescent="0.25"/>
    <row r="3559" customFormat="1" x14ac:dyDescent="0.25"/>
    <row r="3560" customFormat="1" x14ac:dyDescent="0.25"/>
    <row r="3561" customFormat="1" x14ac:dyDescent="0.25"/>
    <row r="3562" customFormat="1" x14ac:dyDescent="0.25"/>
    <row r="3563" customFormat="1" x14ac:dyDescent="0.25"/>
    <row r="3564" customFormat="1" x14ac:dyDescent="0.25"/>
    <row r="3565" customFormat="1" x14ac:dyDescent="0.25"/>
    <row r="3566" customFormat="1" x14ac:dyDescent="0.25"/>
    <row r="3567" customFormat="1" x14ac:dyDescent="0.25"/>
    <row r="3568" customFormat="1" x14ac:dyDescent="0.25"/>
    <row r="3569" customFormat="1" x14ac:dyDescent="0.25"/>
    <row r="3570" customFormat="1" x14ac:dyDescent="0.25"/>
    <row r="3571" customFormat="1" x14ac:dyDescent="0.25"/>
    <row r="3572" customFormat="1" x14ac:dyDescent="0.25"/>
    <row r="3573" customFormat="1" x14ac:dyDescent="0.25"/>
    <row r="3574" customFormat="1" x14ac:dyDescent="0.25"/>
    <row r="3575" customFormat="1" x14ac:dyDescent="0.25"/>
    <row r="3576" customFormat="1" x14ac:dyDescent="0.25"/>
    <row r="3577" customFormat="1" x14ac:dyDescent="0.25"/>
    <row r="3578" customFormat="1" x14ac:dyDescent="0.25"/>
    <row r="3579" customFormat="1" x14ac:dyDescent="0.25"/>
    <row r="3580" customFormat="1" x14ac:dyDescent="0.25"/>
    <row r="3581" customFormat="1" x14ac:dyDescent="0.25"/>
    <row r="3582" customFormat="1" x14ac:dyDescent="0.25"/>
    <row r="3583" customFormat="1" x14ac:dyDescent="0.25"/>
    <row r="3584" customFormat="1" x14ac:dyDescent="0.25"/>
    <row r="3585" customFormat="1" x14ac:dyDescent="0.25"/>
    <row r="3586" customFormat="1" x14ac:dyDescent="0.25"/>
    <row r="3587" customFormat="1" x14ac:dyDescent="0.25"/>
    <row r="3588" customFormat="1" x14ac:dyDescent="0.25"/>
    <row r="3589" customFormat="1" x14ac:dyDescent="0.25"/>
    <row r="3590" customFormat="1" x14ac:dyDescent="0.25"/>
    <row r="3591" customFormat="1" x14ac:dyDescent="0.25"/>
    <row r="3592" customFormat="1" x14ac:dyDescent="0.25"/>
    <row r="3593" customFormat="1" x14ac:dyDescent="0.25"/>
    <row r="3594" customFormat="1" x14ac:dyDescent="0.25"/>
    <row r="3595" customFormat="1" x14ac:dyDescent="0.25"/>
    <row r="3596" customFormat="1" x14ac:dyDescent="0.25"/>
    <row r="3597" customFormat="1" x14ac:dyDescent="0.25"/>
    <row r="3598" customFormat="1" x14ac:dyDescent="0.25"/>
    <row r="3599" customFormat="1" x14ac:dyDescent="0.25"/>
    <row r="3600" customFormat="1" x14ac:dyDescent="0.25"/>
    <row r="3601" customFormat="1" x14ac:dyDescent="0.25"/>
    <row r="3602" customFormat="1" x14ac:dyDescent="0.25"/>
    <row r="3603" customFormat="1" x14ac:dyDescent="0.25"/>
    <row r="3604" customFormat="1" x14ac:dyDescent="0.25"/>
    <row r="3605" customFormat="1" x14ac:dyDescent="0.25"/>
    <row r="3606" customFormat="1" x14ac:dyDescent="0.25"/>
    <row r="3607" customFormat="1" x14ac:dyDescent="0.25"/>
    <row r="3608" customFormat="1" x14ac:dyDescent="0.25"/>
    <row r="3609" customFormat="1" x14ac:dyDescent="0.25"/>
    <row r="3610" customFormat="1" x14ac:dyDescent="0.25"/>
    <row r="3611" customFormat="1" x14ac:dyDescent="0.25"/>
    <row r="3612" customFormat="1" x14ac:dyDescent="0.25"/>
    <row r="3613" customFormat="1" x14ac:dyDescent="0.25"/>
    <row r="3614" customFormat="1" x14ac:dyDescent="0.25"/>
    <row r="3615" customFormat="1" x14ac:dyDescent="0.25"/>
    <row r="3616" customFormat="1" x14ac:dyDescent="0.25"/>
    <row r="3617" customFormat="1" x14ac:dyDescent="0.25"/>
    <row r="3618" customFormat="1" x14ac:dyDescent="0.25"/>
    <row r="3619" customFormat="1" x14ac:dyDescent="0.25"/>
    <row r="3620" customFormat="1" x14ac:dyDescent="0.25"/>
    <row r="3621" customFormat="1" x14ac:dyDescent="0.25"/>
    <row r="3622" customFormat="1" x14ac:dyDescent="0.25"/>
    <row r="3623" customFormat="1" x14ac:dyDescent="0.25"/>
    <row r="3624" customFormat="1" x14ac:dyDescent="0.25"/>
    <row r="3625" customFormat="1" x14ac:dyDescent="0.25"/>
    <row r="3626" customFormat="1" x14ac:dyDescent="0.25"/>
    <row r="3627" customFormat="1" x14ac:dyDescent="0.25"/>
    <row r="3628" customFormat="1" x14ac:dyDescent="0.25"/>
    <row r="3629" customFormat="1" x14ac:dyDescent="0.25"/>
    <row r="3630" customFormat="1" x14ac:dyDescent="0.25"/>
    <row r="3631" customFormat="1" x14ac:dyDescent="0.25"/>
    <row r="3632" customFormat="1" x14ac:dyDescent="0.25"/>
    <row r="3633" customFormat="1" x14ac:dyDescent="0.25"/>
    <row r="3634" customFormat="1" x14ac:dyDescent="0.25"/>
    <row r="3635" customFormat="1" x14ac:dyDescent="0.25"/>
    <row r="3636" customFormat="1" x14ac:dyDescent="0.25"/>
    <row r="3637" customFormat="1" x14ac:dyDescent="0.25"/>
    <row r="3638" customFormat="1" x14ac:dyDescent="0.25"/>
    <row r="3639" customFormat="1" x14ac:dyDescent="0.25"/>
    <row r="3640" customFormat="1" x14ac:dyDescent="0.25"/>
    <row r="3641" customFormat="1" x14ac:dyDescent="0.25"/>
    <row r="3642" customFormat="1" x14ac:dyDescent="0.25"/>
    <row r="3643" customFormat="1" x14ac:dyDescent="0.25"/>
    <row r="3644" customFormat="1" x14ac:dyDescent="0.25"/>
    <row r="3645" customFormat="1" x14ac:dyDescent="0.25"/>
    <row r="3646" customFormat="1" x14ac:dyDescent="0.25"/>
    <row r="3647" customFormat="1" x14ac:dyDescent="0.25"/>
    <row r="3648" customFormat="1" x14ac:dyDescent="0.25"/>
    <row r="3649" customFormat="1" x14ac:dyDescent="0.25"/>
    <row r="3650" customFormat="1" x14ac:dyDescent="0.25"/>
    <row r="3651" customFormat="1" x14ac:dyDescent="0.25"/>
    <row r="3652" customFormat="1" x14ac:dyDescent="0.25"/>
    <row r="3653" customFormat="1" x14ac:dyDescent="0.25"/>
    <row r="3654" customFormat="1" x14ac:dyDescent="0.25"/>
    <row r="3655" customFormat="1" x14ac:dyDescent="0.25"/>
    <row r="3656" customFormat="1" x14ac:dyDescent="0.25"/>
    <row r="3657" customFormat="1" x14ac:dyDescent="0.25"/>
    <row r="3658" customFormat="1" x14ac:dyDescent="0.25"/>
    <row r="3659" customFormat="1" x14ac:dyDescent="0.25"/>
    <row r="3660" customFormat="1" x14ac:dyDescent="0.25"/>
    <row r="3661" customFormat="1" x14ac:dyDescent="0.25"/>
    <row r="3662" customFormat="1" x14ac:dyDescent="0.25"/>
    <row r="3663" customFormat="1" x14ac:dyDescent="0.25"/>
    <row r="3664" customFormat="1" x14ac:dyDescent="0.25"/>
    <row r="3665" customFormat="1" x14ac:dyDescent="0.25"/>
    <row r="3666" customFormat="1" x14ac:dyDescent="0.25"/>
    <row r="3667" customFormat="1" x14ac:dyDescent="0.25"/>
    <row r="3668" customFormat="1" x14ac:dyDescent="0.25"/>
    <row r="3669" customFormat="1" x14ac:dyDescent="0.25"/>
    <row r="3670" customFormat="1" x14ac:dyDescent="0.25"/>
    <row r="3671" customFormat="1" x14ac:dyDescent="0.25"/>
    <row r="3672" customFormat="1" x14ac:dyDescent="0.25"/>
    <row r="3673" customFormat="1" x14ac:dyDescent="0.25"/>
    <row r="3674" customFormat="1" x14ac:dyDescent="0.25"/>
    <row r="3675" customFormat="1" x14ac:dyDescent="0.25"/>
    <row r="3676" customFormat="1" x14ac:dyDescent="0.25"/>
    <row r="3677" customFormat="1" x14ac:dyDescent="0.25"/>
    <row r="3678" customFormat="1" x14ac:dyDescent="0.25"/>
    <row r="3679" customFormat="1" x14ac:dyDescent="0.25"/>
    <row r="3680" customFormat="1" x14ac:dyDescent="0.25"/>
    <row r="3681" customFormat="1" x14ac:dyDescent="0.25"/>
    <row r="3682" customFormat="1" x14ac:dyDescent="0.25"/>
    <row r="3683" customFormat="1" x14ac:dyDescent="0.25"/>
    <row r="3684" customFormat="1" x14ac:dyDescent="0.25"/>
    <row r="3685" customFormat="1" x14ac:dyDescent="0.25"/>
    <row r="3686" customFormat="1" x14ac:dyDescent="0.25"/>
    <row r="3687" customFormat="1" x14ac:dyDescent="0.25"/>
    <row r="3688" customFormat="1" x14ac:dyDescent="0.25"/>
    <row r="3689" customFormat="1" x14ac:dyDescent="0.25"/>
    <row r="3690" customFormat="1" x14ac:dyDescent="0.25"/>
    <row r="3691" customFormat="1" x14ac:dyDescent="0.25"/>
    <row r="3692" customFormat="1" x14ac:dyDescent="0.25"/>
    <row r="3693" customFormat="1" x14ac:dyDescent="0.25"/>
    <row r="3694" customFormat="1" x14ac:dyDescent="0.25"/>
    <row r="3695" customFormat="1" x14ac:dyDescent="0.25"/>
    <row r="3696" customFormat="1" x14ac:dyDescent="0.25"/>
    <row r="3697" customFormat="1" x14ac:dyDescent="0.25"/>
    <row r="3698" customFormat="1" x14ac:dyDescent="0.25"/>
    <row r="3699" customFormat="1" x14ac:dyDescent="0.25"/>
    <row r="3700" customFormat="1" x14ac:dyDescent="0.25"/>
    <row r="3701" customFormat="1" x14ac:dyDescent="0.25"/>
    <row r="3702" customFormat="1" x14ac:dyDescent="0.25"/>
    <row r="3703" customFormat="1" x14ac:dyDescent="0.25"/>
    <row r="3704" customFormat="1" x14ac:dyDescent="0.25"/>
    <row r="3705" customFormat="1" x14ac:dyDescent="0.25"/>
    <row r="3706" customFormat="1" x14ac:dyDescent="0.25"/>
    <row r="3707" customFormat="1" x14ac:dyDescent="0.25"/>
    <row r="3708" customFormat="1" x14ac:dyDescent="0.25"/>
    <row r="3709" customFormat="1" x14ac:dyDescent="0.25"/>
    <row r="3710" customFormat="1" x14ac:dyDescent="0.25"/>
    <row r="3711" customFormat="1" x14ac:dyDescent="0.25"/>
    <row r="3712" customFormat="1" x14ac:dyDescent="0.25"/>
    <row r="3713" customFormat="1" x14ac:dyDescent="0.25"/>
    <row r="3714" customFormat="1" x14ac:dyDescent="0.25"/>
    <row r="3715" customFormat="1" x14ac:dyDescent="0.25"/>
    <row r="3716" customFormat="1" x14ac:dyDescent="0.25"/>
    <row r="3717" customFormat="1" x14ac:dyDescent="0.25"/>
    <row r="3718" customFormat="1" x14ac:dyDescent="0.25"/>
    <row r="3719" customFormat="1" x14ac:dyDescent="0.25"/>
    <row r="3720" customFormat="1" x14ac:dyDescent="0.25"/>
    <row r="3721" customFormat="1" x14ac:dyDescent="0.25"/>
    <row r="3722" customFormat="1" x14ac:dyDescent="0.25"/>
    <row r="3723" customFormat="1" x14ac:dyDescent="0.25"/>
    <row r="3724" customFormat="1" x14ac:dyDescent="0.25"/>
    <row r="3725" customFormat="1" x14ac:dyDescent="0.25"/>
    <row r="3726" customFormat="1" x14ac:dyDescent="0.25"/>
    <row r="3727" customFormat="1" x14ac:dyDescent="0.25"/>
    <row r="3728" customFormat="1" x14ac:dyDescent="0.25"/>
    <row r="3729" customFormat="1" x14ac:dyDescent="0.25"/>
    <row r="3730" customFormat="1" x14ac:dyDescent="0.25"/>
    <row r="3731" customFormat="1" x14ac:dyDescent="0.25"/>
    <row r="3732" customFormat="1" x14ac:dyDescent="0.25"/>
    <row r="3733" customFormat="1" x14ac:dyDescent="0.25"/>
    <row r="3734" customFormat="1" x14ac:dyDescent="0.25"/>
    <row r="3735" customFormat="1" x14ac:dyDescent="0.25"/>
    <row r="3736" customFormat="1" x14ac:dyDescent="0.25"/>
    <row r="3737" customFormat="1" x14ac:dyDescent="0.25"/>
    <row r="3738" customFormat="1" x14ac:dyDescent="0.25"/>
    <row r="3739" customFormat="1" x14ac:dyDescent="0.25"/>
    <row r="3740" customFormat="1" x14ac:dyDescent="0.25"/>
    <row r="3741" customFormat="1" x14ac:dyDescent="0.25"/>
    <row r="3742" customFormat="1" x14ac:dyDescent="0.25"/>
    <row r="3743" customFormat="1" x14ac:dyDescent="0.25"/>
    <row r="3744" customFormat="1" x14ac:dyDescent="0.25"/>
    <row r="3745" customFormat="1" x14ac:dyDescent="0.25"/>
    <row r="3746" customFormat="1" x14ac:dyDescent="0.25"/>
    <row r="3747" customFormat="1" x14ac:dyDescent="0.25"/>
    <row r="3748" customFormat="1" x14ac:dyDescent="0.25"/>
    <row r="3749" customFormat="1" x14ac:dyDescent="0.25"/>
    <row r="3750" customFormat="1" x14ac:dyDescent="0.25"/>
    <row r="3751" customFormat="1" x14ac:dyDescent="0.25"/>
    <row r="3752" customFormat="1" x14ac:dyDescent="0.25"/>
    <row r="3753" customFormat="1" x14ac:dyDescent="0.25"/>
    <row r="3754" customFormat="1" x14ac:dyDescent="0.25"/>
    <row r="3755" customFormat="1" x14ac:dyDescent="0.25"/>
    <row r="3756" customFormat="1" x14ac:dyDescent="0.25"/>
    <row r="3757" customFormat="1" x14ac:dyDescent="0.25"/>
    <row r="3758" customFormat="1" x14ac:dyDescent="0.25"/>
    <row r="3759" customFormat="1" x14ac:dyDescent="0.25"/>
    <row r="3760" customFormat="1" x14ac:dyDescent="0.25"/>
    <row r="3761" customFormat="1" x14ac:dyDescent="0.25"/>
    <row r="3762" customFormat="1" x14ac:dyDescent="0.25"/>
    <row r="3763" customFormat="1" x14ac:dyDescent="0.25"/>
    <row r="3764" customFormat="1" x14ac:dyDescent="0.25"/>
    <row r="3765" customFormat="1" x14ac:dyDescent="0.25"/>
    <row r="3766" customFormat="1" x14ac:dyDescent="0.25"/>
    <row r="3767" customFormat="1" x14ac:dyDescent="0.25"/>
    <row r="3768" customFormat="1" x14ac:dyDescent="0.25"/>
    <row r="3769" customFormat="1" x14ac:dyDescent="0.25"/>
    <row r="3770" customFormat="1" x14ac:dyDescent="0.25"/>
    <row r="3771" customFormat="1" x14ac:dyDescent="0.25"/>
    <row r="3772" customFormat="1" x14ac:dyDescent="0.25"/>
    <row r="3773" customFormat="1" x14ac:dyDescent="0.25"/>
    <row r="3774" customFormat="1" x14ac:dyDescent="0.25"/>
    <row r="3775" customFormat="1" x14ac:dyDescent="0.25"/>
    <row r="3776" customFormat="1" x14ac:dyDescent="0.25"/>
    <row r="3777" customFormat="1" x14ac:dyDescent="0.25"/>
    <row r="3778" customFormat="1" x14ac:dyDescent="0.25"/>
    <row r="3779" customFormat="1" x14ac:dyDescent="0.25"/>
    <row r="3780" customFormat="1" x14ac:dyDescent="0.25"/>
    <row r="3781" customFormat="1" x14ac:dyDescent="0.25"/>
    <row r="3782" customFormat="1" x14ac:dyDescent="0.25"/>
    <row r="3783" customFormat="1" x14ac:dyDescent="0.25"/>
    <row r="3784" customFormat="1" x14ac:dyDescent="0.25"/>
    <row r="3785" customFormat="1" x14ac:dyDescent="0.25"/>
    <row r="3786" customFormat="1" x14ac:dyDescent="0.25"/>
    <row r="3787" customFormat="1" x14ac:dyDescent="0.25"/>
    <row r="3788" customFormat="1" x14ac:dyDescent="0.25"/>
    <row r="3789" customFormat="1" x14ac:dyDescent="0.25"/>
    <row r="3790" customFormat="1" x14ac:dyDescent="0.25"/>
    <row r="3791" customFormat="1" x14ac:dyDescent="0.25"/>
    <row r="3792" customFormat="1" x14ac:dyDescent="0.25"/>
    <row r="3793" customFormat="1" x14ac:dyDescent="0.25"/>
    <row r="3794" customFormat="1" x14ac:dyDescent="0.25"/>
    <row r="3795" customFormat="1" x14ac:dyDescent="0.25"/>
    <row r="3796" customFormat="1" x14ac:dyDescent="0.25"/>
    <row r="3797" customFormat="1" x14ac:dyDescent="0.25"/>
    <row r="3798" customFormat="1" x14ac:dyDescent="0.25"/>
    <row r="3799" customFormat="1" x14ac:dyDescent="0.25"/>
    <row r="3800" customFormat="1" x14ac:dyDescent="0.25"/>
    <row r="3801" customFormat="1" x14ac:dyDescent="0.25"/>
    <row r="3802" customFormat="1" x14ac:dyDescent="0.25"/>
    <row r="3803" customFormat="1" x14ac:dyDescent="0.25"/>
    <row r="3804" customFormat="1" x14ac:dyDescent="0.25"/>
    <row r="3805" customFormat="1" x14ac:dyDescent="0.25"/>
    <row r="3806" customFormat="1" x14ac:dyDescent="0.25"/>
    <row r="3807" customFormat="1" x14ac:dyDescent="0.25"/>
    <row r="3808" customFormat="1" x14ac:dyDescent="0.25"/>
    <row r="3809" customFormat="1" x14ac:dyDescent="0.25"/>
    <row r="3810" customFormat="1" x14ac:dyDescent="0.25"/>
    <row r="3811" customFormat="1" x14ac:dyDescent="0.25"/>
    <row r="3812" customFormat="1" x14ac:dyDescent="0.25"/>
    <row r="3813" customFormat="1" x14ac:dyDescent="0.25"/>
    <row r="3814" customFormat="1" x14ac:dyDescent="0.25"/>
    <row r="3815" customFormat="1" x14ac:dyDescent="0.25"/>
    <row r="3816" customFormat="1" x14ac:dyDescent="0.25"/>
    <row r="3817" customFormat="1" x14ac:dyDescent="0.25"/>
    <row r="3818" customFormat="1" x14ac:dyDescent="0.25"/>
    <row r="3819" customFormat="1" x14ac:dyDescent="0.25"/>
    <row r="3820" customFormat="1" x14ac:dyDescent="0.25"/>
    <row r="3821" customFormat="1" x14ac:dyDescent="0.25"/>
    <row r="3822" customFormat="1" x14ac:dyDescent="0.25"/>
    <row r="3823" customFormat="1" x14ac:dyDescent="0.25"/>
    <row r="3824" customFormat="1" x14ac:dyDescent="0.25"/>
    <row r="3825" customFormat="1" x14ac:dyDescent="0.25"/>
    <row r="3826" customFormat="1" x14ac:dyDescent="0.25"/>
    <row r="3827" customFormat="1" x14ac:dyDescent="0.25"/>
    <row r="3828" customFormat="1" x14ac:dyDescent="0.25"/>
    <row r="3829" customFormat="1" x14ac:dyDescent="0.25"/>
    <row r="3830" customFormat="1" x14ac:dyDescent="0.25"/>
    <row r="3831" customFormat="1" x14ac:dyDescent="0.25"/>
    <row r="3832" customFormat="1" x14ac:dyDescent="0.25"/>
    <row r="3833" customFormat="1" x14ac:dyDescent="0.25"/>
    <row r="3834" customFormat="1" x14ac:dyDescent="0.25"/>
    <row r="3835" customFormat="1" x14ac:dyDescent="0.25"/>
    <row r="3836" customFormat="1" x14ac:dyDescent="0.25"/>
    <row r="3837" customFormat="1" x14ac:dyDescent="0.25"/>
    <row r="3838" customFormat="1" x14ac:dyDescent="0.25"/>
    <row r="3839" customFormat="1" x14ac:dyDescent="0.25"/>
    <row r="3840" customFormat="1" x14ac:dyDescent="0.25"/>
    <row r="3841" customFormat="1" x14ac:dyDescent="0.25"/>
    <row r="3842" customFormat="1" x14ac:dyDescent="0.25"/>
    <row r="3843" customFormat="1" x14ac:dyDescent="0.25"/>
    <row r="3844" customFormat="1" x14ac:dyDescent="0.25"/>
    <row r="3845" customFormat="1" x14ac:dyDescent="0.25"/>
    <row r="3846" customFormat="1" x14ac:dyDescent="0.25"/>
    <row r="3847" customFormat="1" x14ac:dyDescent="0.25"/>
    <row r="3848" customFormat="1" x14ac:dyDescent="0.25"/>
    <row r="3849" customFormat="1" x14ac:dyDescent="0.25"/>
    <row r="3850" customFormat="1" x14ac:dyDescent="0.25"/>
    <row r="3851" customFormat="1" x14ac:dyDescent="0.25"/>
    <row r="3852" customFormat="1" x14ac:dyDescent="0.25"/>
    <row r="3853" customFormat="1" x14ac:dyDescent="0.25"/>
    <row r="3854" customFormat="1" x14ac:dyDescent="0.25"/>
    <row r="3855" customFormat="1" x14ac:dyDescent="0.25"/>
    <row r="3856" customFormat="1" x14ac:dyDescent="0.25"/>
    <row r="3857" customFormat="1" x14ac:dyDescent="0.25"/>
    <row r="3858" customFormat="1" x14ac:dyDescent="0.25"/>
    <row r="3859" customFormat="1" x14ac:dyDescent="0.25"/>
    <row r="3860" customFormat="1" x14ac:dyDescent="0.25"/>
    <row r="3861" customFormat="1" x14ac:dyDescent="0.25"/>
    <row r="3862" customFormat="1" x14ac:dyDescent="0.25"/>
    <row r="3863" customFormat="1" x14ac:dyDescent="0.25"/>
    <row r="3864" customFormat="1" x14ac:dyDescent="0.25"/>
    <row r="3865" customFormat="1" x14ac:dyDescent="0.25"/>
    <row r="3866" customFormat="1" x14ac:dyDescent="0.25"/>
    <row r="3867" customFormat="1" x14ac:dyDescent="0.25"/>
    <row r="3868" customFormat="1" x14ac:dyDescent="0.25"/>
    <row r="3869" customFormat="1" x14ac:dyDescent="0.25"/>
    <row r="3870" customFormat="1" x14ac:dyDescent="0.25"/>
    <row r="3871" customFormat="1" x14ac:dyDescent="0.25"/>
    <row r="3872" customFormat="1" x14ac:dyDescent="0.25"/>
    <row r="3873" customFormat="1" x14ac:dyDescent="0.25"/>
    <row r="3874" customFormat="1" x14ac:dyDescent="0.25"/>
    <row r="3875" customFormat="1" x14ac:dyDescent="0.25"/>
    <row r="3876" customFormat="1" x14ac:dyDescent="0.25"/>
    <row r="3877" customFormat="1" x14ac:dyDescent="0.25"/>
    <row r="3878" customFormat="1" x14ac:dyDescent="0.25"/>
    <row r="3879" customFormat="1" x14ac:dyDescent="0.25"/>
    <row r="3880" customFormat="1" x14ac:dyDescent="0.25"/>
    <row r="3881" customFormat="1" x14ac:dyDescent="0.25"/>
    <row r="3882" customFormat="1" x14ac:dyDescent="0.25"/>
    <row r="3883" customFormat="1" x14ac:dyDescent="0.25"/>
    <row r="3884" customFormat="1" x14ac:dyDescent="0.25"/>
    <row r="3885" customFormat="1" x14ac:dyDescent="0.25"/>
    <row r="3886" customFormat="1" x14ac:dyDescent="0.25"/>
    <row r="3887" customFormat="1" x14ac:dyDescent="0.25"/>
    <row r="3888" customFormat="1" x14ac:dyDescent="0.25"/>
    <row r="3889" customFormat="1" x14ac:dyDescent="0.25"/>
    <row r="3890" customFormat="1" x14ac:dyDescent="0.25"/>
    <row r="3891" customFormat="1" x14ac:dyDescent="0.25"/>
    <row r="3892" customFormat="1" x14ac:dyDescent="0.25"/>
    <row r="3893" customFormat="1" x14ac:dyDescent="0.25"/>
    <row r="3894" customFormat="1" x14ac:dyDescent="0.25"/>
    <row r="3895" customFormat="1" x14ac:dyDescent="0.25"/>
    <row r="3896" customFormat="1" x14ac:dyDescent="0.25"/>
    <row r="3897" customFormat="1" x14ac:dyDescent="0.25"/>
    <row r="3898" customFormat="1" x14ac:dyDescent="0.25"/>
    <row r="3899" customFormat="1" x14ac:dyDescent="0.25"/>
    <row r="3900" customFormat="1" x14ac:dyDescent="0.25"/>
    <row r="3901" customFormat="1" x14ac:dyDescent="0.25"/>
    <row r="3902" customFormat="1" x14ac:dyDescent="0.25"/>
    <row r="3903" customFormat="1" x14ac:dyDescent="0.25"/>
    <row r="3904" customFormat="1" x14ac:dyDescent="0.25"/>
    <row r="3905" customFormat="1" x14ac:dyDescent="0.25"/>
    <row r="3906" customFormat="1" x14ac:dyDescent="0.25"/>
    <row r="3907" customFormat="1" x14ac:dyDescent="0.25"/>
    <row r="3908" customFormat="1" x14ac:dyDescent="0.25"/>
    <row r="3909" customFormat="1" x14ac:dyDescent="0.25"/>
    <row r="3910" customFormat="1" x14ac:dyDescent="0.25"/>
    <row r="3911" customFormat="1" x14ac:dyDescent="0.25"/>
    <row r="3912" customFormat="1" x14ac:dyDescent="0.25"/>
    <row r="3913" customFormat="1" x14ac:dyDescent="0.25"/>
    <row r="3914" customFormat="1" x14ac:dyDescent="0.25"/>
    <row r="3915" customFormat="1" x14ac:dyDescent="0.25"/>
    <row r="3916" customFormat="1" x14ac:dyDescent="0.25"/>
    <row r="3917" customFormat="1" x14ac:dyDescent="0.25"/>
    <row r="3918" customFormat="1" x14ac:dyDescent="0.25"/>
    <row r="3919" customFormat="1" x14ac:dyDescent="0.25"/>
    <row r="3920" customFormat="1" x14ac:dyDescent="0.25"/>
    <row r="3921" customFormat="1" x14ac:dyDescent="0.25"/>
    <row r="3922" customFormat="1" x14ac:dyDescent="0.25"/>
    <row r="3923" customFormat="1" x14ac:dyDescent="0.25"/>
    <row r="3924" customFormat="1" x14ac:dyDescent="0.25"/>
    <row r="3925" customFormat="1" x14ac:dyDescent="0.25"/>
    <row r="3926" customFormat="1" x14ac:dyDescent="0.25"/>
    <row r="3927" customFormat="1" x14ac:dyDescent="0.25"/>
    <row r="3928" customFormat="1" x14ac:dyDescent="0.25"/>
    <row r="3929" customFormat="1" x14ac:dyDescent="0.25"/>
    <row r="3930" customFormat="1" x14ac:dyDescent="0.25"/>
    <row r="3931" customFormat="1" x14ac:dyDescent="0.25"/>
    <row r="3932" customFormat="1" x14ac:dyDescent="0.25"/>
    <row r="3933" customFormat="1" x14ac:dyDescent="0.25"/>
    <row r="3934" customFormat="1" x14ac:dyDescent="0.25"/>
    <row r="3935" customFormat="1" x14ac:dyDescent="0.25"/>
    <row r="3936" customFormat="1" x14ac:dyDescent="0.25"/>
    <row r="3937" customFormat="1" x14ac:dyDescent="0.25"/>
    <row r="3938" customFormat="1" x14ac:dyDescent="0.25"/>
    <row r="3939" customFormat="1" x14ac:dyDescent="0.25"/>
    <row r="3940" customFormat="1" x14ac:dyDescent="0.25"/>
    <row r="3941" customFormat="1" x14ac:dyDescent="0.25"/>
    <row r="3942" customFormat="1" x14ac:dyDescent="0.25"/>
    <row r="3943" customFormat="1" x14ac:dyDescent="0.25"/>
    <row r="3944" customFormat="1" x14ac:dyDescent="0.25"/>
    <row r="3945" customFormat="1" x14ac:dyDescent="0.25"/>
    <row r="3946" customFormat="1" x14ac:dyDescent="0.25"/>
    <row r="3947" customFormat="1" x14ac:dyDescent="0.25"/>
    <row r="3948" customFormat="1" x14ac:dyDescent="0.25"/>
    <row r="3949" customFormat="1" x14ac:dyDescent="0.25"/>
    <row r="3950" customFormat="1" x14ac:dyDescent="0.25"/>
    <row r="3951" customFormat="1" x14ac:dyDescent="0.25"/>
    <row r="3952" customFormat="1" x14ac:dyDescent="0.25"/>
    <row r="3953" customFormat="1" x14ac:dyDescent="0.25"/>
    <row r="3954" customFormat="1" x14ac:dyDescent="0.25"/>
    <row r="3955" customFormat="1" x14ac:dyDescent="0.25"/>
    <row r="3956" customFormat="1" x14ac:dyDescent="0.25"/>
    <row r="3957" customFormat="1" x14ac:dyDescent="0.25"/>
    <row r="3958" customFormat="1" x14ac:dyDescent="0.25"/>
    <row r="3959" customFormat="1" x14ac:dyDescent="0.25"/>
    <row r="3960" customFormat="1" x14ac:dyDescent="0.25"/>
    <row r="3961" customFormat="1" x14ac:dyDescent="0.25"/>
    <row r="3962" customFormat="1" x14ac:dyDescent="0.25"/>
    <row r="3963" customFormat="1" x14ac:dyDescent="0.25"/>
    <row r="3964" customFormat="1" x14ac:dyDescent="0.25"/>
    <row r="3965" customFormat="1" x14ac:dyDescent="0.25"/>
    <row r="3966" customFormat="1" x14ac:dyDescent="0.25"/>
    <row r="3967" customFormat="1" x14ac:dyDescent="0.25"/>
    <row r="3968" customFormat="1" x14ac:dyDescent="0.25"/>
    <row r="3969" customFormat="1" x14ac:dyDescent="0.25"/>
    <row r="3970" customFormat="1" x14ac:dyDescent="0.25"/>
    <row r="3971" customFormat="1" x14ac:dyDescent="0.25"/>
    <row r="3972" customFormat="1" x14ac:dyDescent="0.25"/>
    <row r="3973" customFormat="1" x14ac:dyDescent="0.25"/>
    <row r="3974" customFormat="1" x14ac:dyDescent="0.25"/>
    <row r="3975" customFormat="1" x14ac:dyDescent="0.25"/>
    <row r="3976" customFormat="1" x14ac:dyDescent="0.25"/>
    <row r="3977" customFormat="1" x14ac:dyDescent="0.25"/>
    <row r="3978" customFormat="1" x14ac:dyDescent="0.25"/>
    <row r="3979" customFormat="1" x14ac:dyDescent="0.25"/>
    <row r="3980" customFormat="1" x14ac:dyDescent="0.25"/>
    <row r="3981" customFormat="1" x14ac:dyDescent="0.25"/>
    <row r="3982" customFormat="1" x14ac:dyDescent="0.25"/>
    <row r="3983" customFormat="1" x14ac:dyDescent="0.25"/>
    <row r="3984" customFormat="1" x14ac:dyDescent="0.25"/>
    <row r="3985" customFormat="1" x14ac:dyDescent="0.25"/>
    <row r="3986" customFormat="1" x14ac:dyDescent="0.25"/>
    <row r="3987" customFormat="1" x14ac:dyDescent="0.25"/>
    <row r="3988" customFormat="1" x14ac:dyDescent="0.25"/>
    <row r="3989" customFormat="1" x14ac:dyDescent="0.25"/>
    <row r="3990" customFormat="1" x14ac:dyDescent="0.25"/>
    <row r="3991" customFormat="1" x14ac:dyDescent="0.25"/>
    <row r="3992" customFormat="1" x14ac:dyDescent="0.25"/>
    <row r="3993" customFormat="1" x14ac:dyDescent="0.25"/>
    <row r="3994" customFormat="1" x14ac:dyDescent="0.25"/>
    <row r="3995" customFormat="1" x14ac:dyDescent="0.25"/>
    <row r="3996" customFormat="1" x14ac:dyDescent="0.25"/>
    <row r="3997" customFormat="1" x14ac:dyDescent="0.25"/>
    <row r="3998" customFormat="1" x14ac:dyDescent="0.25"/>
    <row r="3999" customFormat="1" x14ac:dyDescent="0.25"/>
    <row r="4000" customFormat="1" x14ac:dyDescent="0.25"/>
    <row r="4001" customFormat="1" x14ac:dyDescent="0.25"/>
    <row r="4002" customFormat="1" x14ac:dyDescent="0.25"/>
    <row r="4003" customFormat="1" x14ac:dyDescent="0.25"/>
    <row r="4004" customFormat="1" x14ac:dyDescent="0.25"/>
    <row r="4005" customFormat="1" x14ac:dyDescent="0.25"/>
    <row r="4006" customFormat="1" x14ac:dyDescent="0.25"/>
    <row r="4007" customFormat="1" x14ac:dyDescent="0.25"/>
    <row r="4008" customFormat="1" x14ac:dyDescent="0.25"/>
    <row r="4009" customFormat="1" x14ac:dyDescent="0.25"/>
    <row r="4010" customFormat="1" x14ac:dyDescent="0.25"/>
    <row r="4011" customFormat="1" x14ac:dyDescent="0.25"/>
    <row r="4012" customFormat="1" x14ac:dyDescent="0.25"/>
    <row r="4013" customFormat="1" x14ac:dyDescent="0.25"/>
    <row r="4014" customFormat="1" x14ac:dyDescent="0.25"/>
    <row r="4015" customFormat="1" x14ac:dyDescent="0.25"/>
    <row r="4016" customFormat="1" x14ac:dyDescent="0.25"/>
    <row r="4017" customFormat="1" x14ac:dyDescent="0.25"/>
    <row r="4018" customFormat="1" x14ac:dyDescent="0.25"/>
    <row r="4019" customFormat="1" x14ac:dyDescent="0.25"/>
    <row r="4020" customFormat="1" x14ac:dyDescent="0.25"/>
    <row r="4021" customFormat="1" x14ac:dyDescent="0.25"/>
    <row r="4022" customFormat="1" x14ac:dyDescent="0.25"/>
    <row r="4023" customFormat="1" x14ac:dyDescent="0.25"/>
    <row r="4024" customFormat="1" x14ac:dyDescent="0.25"/>
    <row r="4025" customFormat="1" x14ac:dyDescent="0.25"/>
    <row r="4026" customFormat="1" x14ac:dyDescent="0.25"/>
    <row r="4027" customFormat="1" x14ac:dyDescent="0.25"/>
    <row r="4028" customFormat="1" x14ac:dyDescent="0.25"/>
    <row r="4029" customFormat="1" x14ac:dyDescent="0.25"/>
    <row r="4030" customFormat="1" x14ac:dyDescent="0.25"/>
    <row r="4031" customFormat="1" x14ac:dyDescent="0.25"/>
    <row r="4032" customFormat="1" x14ac:dyDescent="0.25"/>
    <row r="4033" customFormat="1" x14ac:dyDescent="0.25"/>
    <row r="4034" customFormat="1" x14ac:dyDescent="0.25"/>
    <row r="4035" customFormat="1" x14ac:dyDescent="0.25"/>
    <row r="4036" customFormat="1" x14ac:dyDescent="0.25"/>
    <row r="4037" customFormat="1" x14ac:dyDescent="0.25"/>
    <row r="4038" customFormat="1" x14ac:dyDescent="0.25"/>
    <row r="4039" customFormat="1" x14ac:dyDescent="0.25"/>
    <row r="4040" customFormat="1" x14ac:dyDescent="0.25"/>
    <row r="4041" customFormat="1" x14ac:dyDescent="0.25"/>
    <row r="4042" customFormat="1" x14ac:dyDescent="0.25"/>
    <row r="4043" customFormat="1" x14ac:dyDescent="0.25"/>
    <row r="4044" customFormat="1" x14ac:dyDescent="0.25"/>
    <row r="4045" customFormat="1" x14ac:dyDescent="0.25"/>
    <row r="4046" customFormat="1" x14ac:dyDescent="0.25"/>
    <row r="4047" customFormat="1" x14ac:dyDescent="0.25"/>
    <row r="4048" customFormat="1" x14ac:dyDescent="0.25"/>
    <row r="4049" customFormat="1" x14ac:dyDescent="0.25"/>
    <row r="4050" customFormat="1" x14ac:dyDescent="0.25"/>
    <row r="4051" customFormat="1" x14ac:dyDescent="0.25"/>
    <row r="4052" customFormat="1" x14ac:dyDescent="0.25"/>
    <row r="4053" customFormat="1" x14ac:dyDescent="0.25"/>
    <row r="4054" customFormat="1" x14ac:dyDescent="0.25"/>
    <row r="4055" customFormat="1" x14ac:dyDescent="0.25"/>
    <row r="4056" customFormat="1" x14ac:dyDescent="0.25"/>
    <row r="4057" customFormat="1" x14ac:dyDescent="0.25"/>
    <row r="4058" customFormat="1" x14ac:dyDescent="0.25"/>
    <row r="4059" customFormat="1" x14ac:dyDescent="0.25"/>
    <row r="4060" customFormat="1" x14ac:dyDescent="0.25"/>
    <row r="4061" customFormat="1" x14ac:dyDescent="0.25"/>
    <row r="4062" customFormat="1" x14ac:dyDescent="0.25"/>
    <row r="4063" customFormat="1" x14ac:dyDescent="0.25"/>
    <row r="4064" customFormat="1" x14ac:dyDescent="0.25"/>
    <row r="4065" customFormat="1" x14ac:dyDescent="0.25"/>
    <row r="4066" customFormat="1" x14ac:dyDescent="0.25"/>
    <row r="4067" customFormat="1" x14ac:dyDescent="0.25"/>
    <row r="4068" customFormat="1" x14ac:dyDescent="0.25"/>
    <row r="4069" customFormat="1" x14ac:dyDescent="0.25"/>
    <row r="4070" customFormat="1" x14ac:dyDescent="0.25"/>
    <row r="4071" customFormat="1" x14ac:dyDescent="0.25"/>
    <row r="4072" customFormat="1" x14ac:dyDescent="0.25"/>
    <row r="4073" customFormat="1" x14ac:dyDescent="0.25"/>
    <row r="4074" customFormat="1" x14ac:dyDescent="0.25"/>
    <row r="4075" customFormat="1" x14ac:dyDescent="0.25"/>
    <row r="4076" customFormat="1" x14ac:dyDescent="0.25"/>
    <row r="4077" customFormat="1" x14ac:dyDescent="0.25"/>
    <row r="4078" customFormat="1" x14ac:dyDescent="0.25"/>
    <row r="4079" customFormat="1" x14ac:dyDescent="0.25"/>
    <row r="4080" customFormat="1" x14ac:dyDescent="0.25"/>
    <row r="4081" customFormat="1" x14ac:dyDescent="0.25"/>
    <row r="4082" customFormat="1" x14ac:dyDescent="0.25"/>
    <row r="4083" customFormat="1" x14ac:dyDescent="0.25"/>
    <row r="4084" customFormat="1" x14ac:dyDescent="0.25"/>
    <row r="4085" customFormat="1" x14ac:dyDescent="0.25"/>
    <row r="4086" customFormat="1" x14ac:dyDescent="0.25"/>
    <row r="4087" customFormat="1" x14ac:dyDescent="0.25"/>
    <row r="4088" customFormat="1" x14ac:dyDescent="0.25"/>
    <row r="4089" customFormat="1" x14ac:dyDescent="0.25"/>
    <row r="4090" customFormat="1" x14ac:dyDescent="0.25"/>
    <row r="4091" customFormat="1" x14ac:dyDescent="0.25"/>
    <row r="4092" customFormat="1" x14ac:dyDescent="0.25"/>
    <row r="4093" customFormat="1" x14ac:dyDescent="0.25"/>
    <row r="4094" customFormat="1" x14ac:dyDescent="0.25"/>
    <row r="4095" customFormat="1" x14ac:dyDescent="0.25"/>
    <row r="4096" customFormat="1" x14ac:dyDescent="0.25"/>
    <row r="4097" customFormat="1" x14ac:dyDescent="0.25"/>
    <row r="4098" customFormat="1" x14ac:dyDescent="0.25"/>
    <row r="4099" customFormat="1" x14ac:dyDescent="0.25"/>
    <row r="4100" customFormat="1" x14ac:dyDescent="0.25"/>
    <row r="4101" customFormat="1" x14ac:dyDescent="0.25"/>
    <row r="4102" customFormat="1" x14ac:dyDescent="0.25"/>
    <row r="4103" customFormat="1" x14ac:dyDescent="0.25"/>
    <row r="4104" customFormat="1" x14ac:dyDescent="0.25"/>
    <row r="4105" customFormat="1" x14ac:dyDescent="0.25"/>
    <row r="4106" customFormat="1" x14ac:dyDescent="0.25"/>
    <row r="4107" customFormat="1" x14ac:dyDescent="0.25"/>
    <row r="4108" customFormat="1" x14ac:dyDescent="0.25"/>
    <row r="4109" customFormat="1" x14ac:dyDescent="0.25"/>
    <row r="4110" customFormat="1" x14ac:dyDescent="0.25"/>
    <row r="4111" customFormat="1" x14ac:dyDescent="0.25"/>
    <row r="4112" customFormat="1" x14ac:dyDescent="0.25"/>
    <row r="4113" customFormat="1" x14ac:dyDescent="0.25"/>
    <row r="4114" customFormat="1" x14ac:dyDescent="0.25"/>
    <row r="4115" customFormat="1" x14ac:dyDescent="0.25"/>
    <row r="4116" customFormat="1" x14ac:dyDescent="0.25"/>
    <row r="4117" customFormat="1" x14ac:dyDescent="0.25"/>
    <row r="4118" customFormat="1" x14ac:dyDescent="0.25"/>
    <row r="4119" customFormat="1" x14ac:dyDescent="0.25"/>
    <row r="4120" customFormat="1" x14ac:dyDescent="0.25"/>
    <row r="4121" customFormat="1" x14ac:dyDescent="0.25"/>
    <row r="4122" customFormat="1" x14ac:dyDescent="0.25"/>
    <row r="4123" customFormat="1" x14ac:dyDescent="0.25"/>
    <row r="4124" customFormat="1" x14ac:dyDescent="0.25"/>
    <row r="4125" customFormat="1" x14ac:dyDescent="0.25"/>
    <row r="4126" customFormat="1" x14ac:dyDescent="0.25"/>
    <row r="4127" customFormat="1" x14ac:dyDescent="0.25"/>
    <row r="4128" customFormat="1" x14ac:dyDescent="0.25"/>
    <row r="4129" customFormat="1" x14ac:dyDescent="0.25"/>
    <row r="4130" customFormat="1" x14ac:dyDescent="0.25"/>
    <row r="4131" customFormat="1" x14ac:dyDescent="0.25"/>
    <row r="4132" customFormat="1" x14ac:dyDescent="0.25"/>
    <row r="4133" customFormat="1" x14ac:dyDescent="0.25"/>
    <row r="4134" customFormat="1" x14ac:dyDescent="0.25"/>
    <row r="4135" customFormat="1" x14ac:dyDescent="0.25"/>
    <row r="4136" customFormat="1" x14ac:dyDescent="0.25"/>
    <row r="4137" customFormat="1" x14ac:dyDescent="0.25"/>
    <row r="4138" customFormat="1" x14ac:dyDescent="0.25"/>
    <row r="4139" customFormat="1" x14ac:dyDescent="0.25"/>
    <row r="4140" customFormat="1" x14ac:dyDescent="0.25"/>
    <row r="4141" customFormat="1" x14ac:dyDescent="0.25"/>
    <row r="4142" customFormat="1" x14ac:dyDescent="0.25"/>
    <row r="4143" customFormat="1" x14ac:dyDescent="0.25"/>
    <row r="4144" customFormat="1" x14ac:dyDescent="0.25"/>
    <row r="4145" customFormat="1" x14ac:dyDescent="0.25"/>
    <row r="4146" customFormat="1" x14ac:dyDescent="0.25"/>
    <row r="4147" customFormat="1" x14ac:dyDescent="0.25"/>
    <row r="4148" customFormat="1" x14ac:dyDescent="0.25"/>
    <row r="4149" customFormat="1" x14ac:dyDescent="0.25"/>
    <row r="4150" customFormat="1" x14ac:dyDescent="0.25"/>
    <row r="4151" customFormat="1" x14ac:dyDescent="0.25"/>
    <row r="4152" customFormat="1" x14ac:dyDescent="0.25"/>
    <row r="4153" customFormat="1" x14ac:dyDescent="0.25"/>
    <row r="4154" customFormat="1" x14ac:dyDescent="0.25"/>
    <row r="4155" customFormat="1" x14ac:dyDescent="0.25"/>
    <row r="4156" customFormat="1" x14ac:dyDescent="0.25"/>
    <row r="4157" customFormat="1" x14ac:dyDescent="0.25"/>
    <row r="4158" customFormat="1" x14ac:dyDescent="0.25"/>
    <row r="4159" customFormat="1" x14ac:dyDescent="0.25"/>
    <row r="4160" customFormat="1" x14ac:dyDescent="0.25"/>
    <row r="4161" customFormat="1" x14ac:dyDescent="0.25"/>
    <row r="4162" customFormat="1" x14ac:dyDescent="0.25"/>
    <row r="4163" customFormat="1" x14ac:dyDescent="0.25"/>
    <row r="4164" customFormat="1" x14ac:dyDescent="0.25"/>
    <row r="4165" customFormat="1" x14ac:dyDescent="0.25"/>
    <row r="4166" customFormat="1" x14ac:dyDescent="0.25"/>
    <row r="4167" customFormat="1" x14ac:dyDescent="0.25"/>
    <row r="4168" customFormat="1" x14ac:dyDescent="0.25"/>
    <row r="4169" customFormat="1" x14ac:dyDescent="0.25"/>
    <row r="4170" customFormat="1" x14ac:dyDescent="0.25"/>
    <row r="4171" customFormat="1" x14ac:dyDescent="0.25"/>
    <row r="4172" customFormat="1" x14ac:dyDescent="0.25"/>
    <row r="4173" customFormat="1" x14ac:dyDescent="0.25"/>
    <row r="4174" customFormat="1" x14ac:dyDescent="0.25"/>
    <row r="4175" customFormat="1" x14ac:dyDescent="0.25"/>
    <row r="4176" customFormat="1" x14ac:dyDescent="0.25"/>
    <row r="4177" customFormat="1" x14ac:dyDescent="0.25"/>
    <row r="4178" customFormat="1" x14ac:dyDescent="0.25"/>
    <row r="4179" customFormat="1" x14ac:dyDescent="0.25"/>
    <row r="4180" customFormat="1" x14ac:dyDescent="0.25"/>
    <row r="4181" customFormat="1" x14ac:dyDescent="0.25"/>
    <row r="4182" customFormat="1" x14ac:dyDescent="0.25"/>
    <row r="4183" customFormat="1" x14ac:dyDescent="0.25"/>
    <row r="4184" customFormat="1" x14ac:dyDescent="0.25"/>
    <row r="4185" customFormat="1" x14ac:dyDescent="0.25"/>
    <row r="4186" customFormat="1" x14ac:dyDescent="0.25"/>
    <row r="4187" customFormat="1" x14ac:dyDescent="0.25"/>
    <row r="4188" customFormat="1" x14ac:dyDescent="0.25"/>
    <row r="4189" customFormat="1" x14ac:dyDescent="0.25"/>
    <row r="4190" customFormat="1" x14ac:dyDescent="0.25"/>
    <row r="4191" customFormat="1" x14ac:dyDescent="0.25"/>
    <row r="4192" customFormat="1" x14ac:dyDescent="0.25"/>
    <row r="4193" customFormat="1" x14ac:dyDescent="0.25"/>
    <row r="4194" customFormat="1" x14ac:dyDescent="0.25"/>
    <row r="4195" customFormat="1" x14ac:dyDescent="0.25"/>
    <row r="4196" customFormat="1" x14ac:dyDescent="0.25"/>
    <row r="4197" customFormat="1" x14ac:dyDescent="0.25"/>
    <row r="4198" customFormat="1" x14ac:dyDescent="0.25"/>
    <row r="4199" customFormat="1" x14ac:dyDescent="0.25"/>
    <row r="4200" customFormat="1" x14ac:dyDescent="0.25"/>
    <row r="4201" customFormat="1" x14ac:dyDescent="0.25"/>
    <row r="4202" customFormat="1" x14ac:dyDescent="0.25"/>
    <row r="4203" customFormat="1" x14ac:dyDescent="0.25"/>
    <row r="4204" customFormat="1" x14ac:dyDescent="0.25"/>
    <row r="4205" customFormat="1" x14ac:dyDescent="0.25"/>
    <row r="4206" customFormat="1" x14ac:dyDescent="0.25"/>
    <row r="4207" customFormat="1" x14ac:dyDescent="0.25"/>
    <row r="4208" customFormat="1" x14ac:dyDescent="0.25"/>
    <row r="4209" customFormat="1" x14ac:dyDescent="0.25"/>
    <row r="4210" customFormat="1" x14ac:dyDescent="0.25"/>
    <row r="4211" customFormat="1" x14ac:dyDescent="0.25"/>
    <row r="4212" customFormat="1" x14ac:dyDescent="0.25"/>
    <row r="4213" customFormat="1" x14ac:dyDescent="0.25"/>
    <row r="4214" customFormat="1" x14ac:dyDescent="0.25"/>
    <row r="4215" customFormat="1" x14ac:dyDescent="0.25"/>
    <row r="4216" customFormat="1" x14ac:dyDescent="0.25"/>
    <row r="4217" customFormat="1" x14ac:dyDescent="0.25"/>
    <row r="4218" customFormat="1" x14ac:dyDescent="0.25"/>
    <row r="4219" customFormat="1" x14ac:dyDescent="0.25"/>
    <row r="4220" customFormat="1" x14ac:dyDescent="0.25"/>
    <row r="4221" customFormat="1" x14ac:dyDescent="0.25"/>
    <row r="4222" customFormat="1" x14ac:dyDescent="0.25"/>
    <row r="4223" customFormat="1" x14ac:dyDescent="0.25"/>
    <row r="4224" customFormat="1" x14ac:dyDescent="0.25"/>
    <row r="4225" customFormat="1" x14ac:dyDescent="0.25"/>
    <row r="4226" customFormat="1" x14ac:dyDescent="0.25"/>
    <row r="4227" customFormat="1" x14ac:dyDescent="0.25"/>
    <row r="4228" customFormat="1" x14ac:dyDescent="0.25"/>
    <row r="4229" customFormat="1" x14ac:dyDescent="0.25"/>
    <row r="4230" customFormat="1" x14ac:dyDescent="0.25"/>
    <row r="4231" customFormat="1" x14ac:dyDescent="0.25"/>
    <row r="4232" customFormat="1" x14ac:dyDescent="0.25"/>
    <row r="4233" customFormat="1" x14ac:dyDescent="0.25"/>
    <row r="4234" customFormat="1" x14ac:dyDescent="0.25"/>
    <row r="4235" customFormat="1" x14ac:dyDescent="0.25"/>
    <row r="4236" customFormat="1" x14ac:dyDescent="0.25"/>
    <row r="4237" customFormat="1" x14ac:dyDescent="0.25"/>
    <row r="4238" customFormat="1" x14ac:dyDescent="0.25"/>
    <row r="4239" customFormat="1" x14ac:dyDescent="0.25"/>
    <row r="4240" customFormat="1" x14ac:dyDescent="0.25"/>
    <row r="4241" customFormat="1" x14ac:dyDescent="0.25"/>
    <row r="4242" customFormat="1" x14ac:dyDescent="0.25"/>
    <row r="4243" customFormat="1" x14ac:dyDescent="0.25"/>
    <row r="4244" customFormat="1" x14ac:dyDescent="0.25"/>
    <row r="4245" customFormat="1" x14ac:dyDescent="0.25"/>
    <row r="4246" customFormat="1" x14ac:dyDescent="0.25"/>
    <row r="4247" customFormat="1" x14ac:dyDescent="0.25"/>
    <row r="4248" customFormat="1" x14ac:dyDescent="0.25"/>
    <row r="4249" customFormat="1" x14ac:dyDescent="0.25"/>
    <row r="4250" customFormat="1" x14ac:dyDescent="0.25"/>
    <row r="4251" customFormat="1" x14ac:dyDescent="0.25"/>
    <row r="4252" customFormat="1" x14ac:dyDescent="0.25"/>
    <row r="4253" customFormat="1" x14ac:dyDescent="0.25"/>
    <row r="4254" customFormat="1" x14ac:dyDescent="0.25"/>
    <row r="4255" customFormat="1" x14ac:dyDescent="0.25"/>
    <row r="4256" customFormat="1" x14ac:dyDescent="0.25"/>
    <row r="4257" customFormat="1" x14ac:dyDescent="0.25"/>
    <row r="4258" customFormat="1" x14ac:dyDescent="0.25"/>
    <row r="4259" customFormat="1" x14ac:dyDescent="0.25"/>
    <row r="4260" customFormat="1" x14ac:dyDescent="0.25"/>
    <row r="4261" customFormat="1" x14ac:dyDescent="0.25"/>
    <row r="4262" customFormat="1" x14ac:dyDescent="0.25"/>
    <row r="4263" customFormat="1" x14ac:dyDescent="0.25"/>
    <row r="4264" customFormat="1" x14ac:dyDescent="0.25"/>
    <row r="4265" customFormat="1" x14ac:dyDescent="0.25"/>
    <row r="4266" customFormat="1" x14ac:dyDescent="0.25"/>
    <row r="4267" customFormat="1" x14ac:dyDescent="0.25"/>
    <row r="4268" customFormat="1" x14ac:dyDescent="0.25"/>
    <row r="4269" customFormat="1" x14ac:dyDescent="0.25"/>
    <row r="4270" customFormat="1" x14ac:dyDescent="0.25"/>
    <row r="4271" customFormat="1" x14ac:dyDescent="0.25"/>
    <row r="4272" customFormat="1" x14ac:dyDescent="0.25"/>
    <row r="4273" customFormat="1" x14ac:dyDescent="0.25"/>
    <row r="4274" customFormat="1" x14ac:dyDescent="0.25"/>
    <row r="4275" customFormat="1" x14ac:dyDescent="0.25"/>
    <row r="4276" customFormat="1" x14ac:dyDescent="0.25"/>
    <row r="4277" customFormat="1" x14ac:dyDescent="0.25"/>
    <row r="4278" customFormat="1" x14ac:dyDescent="0.25"/>
    <row r="4279" customFormat="1" x14ac:dyDescent="0.25"/>
    <row r="4280" customFormat="1" x14ac:dyDescent="0.25"/>
    <row r="4281" customFormat="1" x14ac:dyDescent="0.25"/>
    <row r="4282" customFormat="1" x14ac:dyDescent="0.25"/>
    <row r="4283" customFormat="1" x14ac:dyDescent="0.25"/>
    <row r="4284" customFormat="1" x14ac:dyDescent="0.25"/>
    <row r="4285" customFormat="1" x14ac:dyDescent="0.25"/>
    <row r="4286" customFormat="1" x14ac:dyDescent="0.25"/>
    <row r="4287" customFormat="1" x14ac:dyDescent="0.25"/>
    <row r="4288" customFormat="1" x14ac:dyDescent="0.25"/>
    <row r="4289" customFormat="1" x14ac:dyDescent="0.25"/>
    <row r="4290" customFormat="1" x14ac:dyDescent="0.25"/>
    <row r="4291" customFormat="1" x14ac:dyDescent="0.25"/>
    <row r="4292" customFormat="1" x14ac:dyDescent="0.25"/>
    <row r="4293" customFormat="1" x14ac:dyDescent="0.25"/>
    <row r="4294" customFormat="1" x14ac:dyDescent="0.25"/>
    <row r="4295" customFormat="1" x14ac:dyDescent="0.25"/>
    <row r="4296" customFormat="1" x14ac:dyDescent="0.25"/>
    <row r="4297" customFormat="1" x14ac:dyDescent="0.25"/>
    <row r="4298" customFormat="1" x14ac:dyDescent="0.25"/>
    <row r="4299" customFormat="1" x14ac:dyDescent="0.25"/>
    <row r="4300" customFormat="1" x14ac:dyDescent="0.25"/>
    <row r="4301" customFormat="1" x14ac:dyDescent="0.25"/>
    <row r="4302" customFormat="1" x14ac:dyDescent="0.25"/>
    <row r="4303" customFormat="1" x14ac:dyDescent="0.25"/>
    <row r="4304" customFormat="1" x14ac:dyDescent="0.25"/>
    <row r="4305" customFormat="1" x14ac:dyDescent="0.25"/>
    <row r="4306" customFormat="1" x14ac:dyDescent="0.25"/>
    <row r="4307" customFormat="1" x14ac:dyDescent="0.25"/>
    <row r="4308" customFormat="1" x14ac:dyDescent="0.25"/>
    <row r="4309" customFormat="1" x14ac:dyDescent="0.25"/>
    <row r="4310" customFormat="1" x14ac:dyDescent="0.25"/>
    <row r="4311" customFormat="1" x14ac:dyDescent="0.25"/>
    <row r="4312" customFormat="1" x14ac:dyDescent="0.25"/>
    <row r="4313" customFormat="1" x14ac:dyDescent="0.25"/>
    <row r="4314" customFormat="1" x14ac:dyDescent="0.25"/>
    <row r="4315" customFormat="1" x14ac:dyDescent="0.25"/>
    <row r="4316" customFormat="1" x14ac:dyDescent="0.25"/>
    <row r="4317" customFormat="1" x14ac:dyDescent="0.25"/>
    <row r="4318" customFormat="1" x14ac:dyDescent="0.25"/>
    <row r="4319" customFormat="1" x14ac:dyDescent="0.25"/>
    <row r="4320" customFormat="1" x14ac:dyDescent="0.25"/>
    <row r="4321" customFormat="1" x14ac:dyDescent="0.25"/>
    <row r="4322" customFormat="1" x14ac:dyDescent="0.25"/>
    <row r="4323" customFormat="1" x14ac:dyDescent="0.25"/>
    <row r="4324" customFormat="1" x14ac:dyDescent="0.25"/>
    <row r="4325" customFormat="1" x14ac:dyDescent="0.25"/>
    <row r="4326" customFormat="1" x14ac:dyDescent="0.25"/>
    <row r="4327" customFormat="1" x14ac:dyDescent="0.25"/>
    <row r="4328" customFormat="1" x14ac:dyDescent="0.25"/>
    <row r="4329" customFormat="1" x14ac:dyDescent="0.25"/>
    <row r="4330" customFormat="1" x14ac:dyDescent="0.25"/>
    <row r="4331" customFormat="1" x14ac:dyDescent="0.25"/>
    <row r="4332" customFormat="1" x14ac:dyDescent="0.25"/>
    <row r="4333" customFormat="1" x14ac:dyDescent="0.25"/>
    <row r="4334" customFormat="1" x14ac:dyDescent="0.25"/>
    <row r="4335" customFormat="1" x14ac:dyDescent="0.25"/>
    <row r="4336" customFormat="1" x14ac:dyDescent="0.25"/>
    <row r="4337" customFormat="1" x14ac:dyDescent="0.25"/>
    <row r="4338" customFormat="1" x14ac:dyDescent="0.25"/>
    <row r="4339" customFormat="1" x14ac:dyDescent="0.25"/>
    <row r="4340" customFormat="1" x14ac:dyDescent="0.25"/>
    <row r="4341" customFormat="1" x14ac:dyDescent="0.25"/>
    <row r="4342" customFormat="1" x14ac:dyDescent="0.25"/>
    <row r="4343" customFormat="1" x14ac:dyDescent="0.25"/>
    <row r="4344" customFormat="1" x14ac:dyDescent="0.25"/>
    <row r="4345" customFormat="1" x14ac:dyDescent="0.25"/>
    <row r="4346" customFormat="1" x14ac:dyDescent="0.25"/>
    <row r="4347" customFormat="1" x14ac:dyDescent="0.25"/>
    <row r="4348" customFormat="1" x14ac:dyDescent="0.25"/>
    <row r="4349" customFormat="1" x14ac:dyDescent="0.25"/>
    <row r="4350" customFormat="1" x14ac:dyDescent="0.25"/>
    <row r="4351" customFormat="1" x14ac:dyDescent="0.25"/>
    <row r="4352" customFormat="1" x14ac:dyDescent="0.25"/>
    <row r="4353" customFormat="1" x14ac:dyDescent="0.25"/>
    <row r="4354" customFormat="1" x14ac:dyDescent="0.25"/>
    <row r="4355" customFormat="1" x14ac:dyDescent="0.25"/>
    <row r="4356" customFormat="1" x14ac:dyDescent="0.25"/>
    <row r="4357" customFormat="1" x14ac:dyDescent="0.25"/>
    <row r="4358" customFormat="1" x14ac:dyDescent="0.25"/>
    <row r="4359" customFormat="1" x14ac:dyDescent="0.25"/>
    <row r="4360" customFormat="1" x14ac:dyDescent="0.25"/>
    <row r="4361" customFormat="1" x14ac:dyDescent="0.25"/>
    <row r="4362" customFormat="1" x14ac:dyDescent="0.25"/>
    <row r="4363" customFormat="1" x14ac:dyDescent="0.25"/>
    <row r="4364" customFormat="1" x14ac:dyDescent="0.25"/>
    <row r="4365" customFormat="1" x14ac:dyDescent="0.25"/>
    <row r="4366" customFormat="1" x14ac:dyDescent="0.25"/>
    <row r="4367" customFormat="1" x14ac:dyDescent="0.25"/>
    <row r="4368" customFormat="1" x14ac:dyDescent="0.25"/>
    <row r="4369" customFormat="1" x14ac:dyDescent="0.25"/>
    <row r="4370" customFormat="1" x14ac:dyDescent="0.25"/>
    <row r="4371" customFormat="1" x14ac:dyDescent="0.25"/>
    <row r="4372" customFormat="1" x14ac:dyDescent="0.25"/>
    <row r="4373" customFormat="1" x14ac:dyDescent="0.25"/>
    <row r="4374" customFormat="1" x14ac:dyDescent="0.25"/>
    <row r="4375" customFormat="1" x14ac:dyDescent="0.25"/>
    <row r="4376" customFormat="1" x14ac:dyDescent="0.25"/>
    <row r="4377" customFormat="1" x14ac:dyDescent="0.25"/>
    <row r="4378" customFormat="1" x14ac:dyDescent="0.25"/>
    <row r="4379" customFormat="1" x14ac:dyDescent="0.25"/>
    <row r="4380" customFormat="1" x14ac:dyDescent="0.25"/>
    <row r="4381" customFormat="1" x14ac:dyDescent="0.25"/>
    <row r="4382" customFormat="1" x14ac:dyDescent="0.25"/>
    <row r="4383" customFormat="1" x14ac:dyDescent="0.25"/>
    <row r="4384" customFormat="1" x14ac:dyDescent="0.25"/>
    <row r="4385" customFormat="1" x14ac:dyDescent="0.25"/>
    <row r="4386" customFormat="1" x14ac:dyDescent="0.25"/>
    <row r="4387" customFormat="1" x14ac:dyDescent="0.25"/>
    <row r="4388" customFormat="1" x14ac:dyDescent="0.25"/>
    <row r="4389" customFormat="1" x14ac:dyDescent="0.25"/>
    <row r="4390" customFormat="1" x14ac:dyDescent="0.25"/>
    <row r="4391" customFormat="1" x14ac:dyDescent="0.25"/>
    <row r="4392" customFormat="1" x14ac:dyDescent="0.25"/>
    <row r="4393" customFormat="1" x14ac:dyDescent="0.25"/>
    <row r="4394" customFormat="1" x14ac:dyDescent="0.25"/>
    <row r="4395" customFormat="1" x14ac:dyDescent="0.25"/>
    <row r="4396" customFormat="1" x14ac:dyDescent="0.25"/>
    <row r="4397" customFormat="1" x14ac:dyDescent="0.25"/>
    <row r="4398" customFormat="1" x14ac:dyDescent="0.25"/>
    <row r="4399" customFormat="1" x14ac:dyDescent="0.25"/>
    <row r="4400" customFormat="1" x14ac:dyDescent="0.25"/>
    <row r="4401" customFormat="1" x14ac:dyDescent="0.25"/>
    <row r="4402" customFormat="1" x14ac:dyDescent="0.25"/>
    <row r="4403" customFormat="1" x14ac:dyDescent="0.25"/>
    <row r="4404" customFormat="1" x14ac:dyDescent="0.25"/>
    <row r="4405" customFormat="1" x14ac:dyDescent="0.25"/>
    <row r="4406" customFormat="1" x14ac:dyDescent="0.25"/>
    <row r="4407" customFormat="1" x14ac:dyDescent="0.25"/>
    <row r="4408" customFormat="1" x14ac:dyDescent="0.25"/>
    <row r="4409" customFormat="1" x14ac:dyDescent="0.25"/>
    <row r="4410" customFormat="1" x14ac:dyDescent="0.25"/>
    <row r="4411" customFormat="1" x14ac:dyDescent="0.25"/>
    <row r="4412" customFormat="1" x14ac:dyDescent="0.25"/>
    <row r="4413" customFormat="1" x14ac:dyDescent="0.25"/>
    <row r="4414" customFormat="1" x14ac:dyDescent="0.25"/>
    <row r="4415" customFormat="1" x14ac:dyDescent="0.25"/>
    <row r="4416" customFormat="1" x14ac:dyDescent="0.25"/>
    <row r="4417" customFormat="1" x14ac:dyDescent="0.25"/>
    <row r="4418" customFormat="1" x14ac:dyDescent="0.25"/>
    <row r="4419" customFormat="1" x14ac:dyDescent="0.25"/>
    <row r="4420" customFormat="1" x14ac:dyDescent="0.25"/>
    <row r="4421" customFormat="1" x14ac:dyDescent="0.25"/>
    <row r="4422" customFormat="1" x14ac:dyDescent="0.25"/>
    <row r="4423" customFormat="1" x14ac:dyDescent="0.25"/>
    <row r="4424" customFormat="1" x14ac:dyDescent="0.25"/>
    <row r="4425" customFormat="1" x14ac:dyDescent="0.25"/>
    <row r="4426" customFormat="1" x14ac:dyDescent="0.25"/>
    <row r="4427" customFormat="1" x14ac:dyDescent="0.25"/>
    <row r="4428" customFormat="1" x14ac:dyDescent="0.25"/>
    <row r="4429" customFormat="1" x14ac:dyDescent="0.25"/>
    <row r="4430" customFormat="1" x14ac:dyDescent="0.25"/>
    <row r="4431" customFormat="1" x14ac:dyDescent="0.25"/>
    <row r="4432" customFormat="1" x14ac:dyDescent="0.25"/>
    <row r="4433" customFormat="1" x14ac:dyDescent="0.25"/>
    <row r="4434" customFormat="1" x14ac:dyDescent="0.25"/>
    <row r="4435" customFormat="1" x14ac:dyDescent="0.25"/>
    <row r="4436" customFormat="1" x14ac:dyDescent="0.25"/>
    <row r="4437" customFormat="1" x14ac:dyDescent="0.25"/>
    <row r="4438" customFormat="1" x14ac:dyDescent="0.25"/>
    <row r="4439" customFormat="1" x14ac:dyDescent="0.25"/>
    <row r="4440" customFormat="1" x14ac:dyDescent="0.25"/>
    <row r="4441" customFormat="1" x14ac:dyDescent="0.25"/>
    <row r="4442" customFormat="1" x14ac:dyDescent="0.25"/>
    <row r="4443" customFormat="1" x14ac:dyDescent="0.25"/>
    <row r="4444" customFormat="1" x14ac:dyDescent="0.25"/>
    <row r="4445" customFormat="1" x14ac:dyDescent="0.25"/>
    <row r="4446" customFormat="1" x14ac:dyDescent="0.25"/>
    <row r="4447" customFormat="1" x14ac:dyDescent="0.25"/>
    <row r="4448" customFormat="1" x14ac:dyDescent="0.25"/>
    <row r="4449" customFormat="1" x14ac:dyDescent="0.25"/>
    <row r="4450" customFormat="1" x14ac:dyDescent="0.25"/>
    <row r="4451" customFormat="1" x14ac:dyDescent="0.25"/>
    <row r="4452" customFormat="1" x14ac:dyDescent="0.25"/>
    <row r="4453" customFormat="1" x14ac:dyDescent="0.25"/>
    <row r="4454" customFormat="1" x14ac:dyDescent="0.25"/>
    <row r="4455" customFormat="1" x14ac:dyDescent="0.25"/>
    <row r="4456" customFormat="1" x14ac:dyDescent="0.25"/>
    <row r="4457" customFormat="1" x14ac:dyDescent="0.25"/>
    <row r="4458" customFormat="1" x14ac:dyDescent="0.25"/>
    <row r="4459" customFormat="1" x14ac:dyDescent="0.25"/>
    <row r="4460" customFormat="1" x14ac:dyDescent="0.25"/>
    <row r="4461" customFormat="1" x14ac:dyDescent="0.25"/>
    <row r="4462" customFormat="1" x14ac:dyDescent="0.25"/>
    <row r="4463" customFormat="1" x14ac:dyDescent="0.25"/>
    <row r="4464" customFormat="1" x14ac:dyDescent="0.25"/>
    <row r="4465" customFormat="1" x14ac:dyDescent="0.25"/>
    <row r="4466" customFormat="1" x14ac:dyDescent="0.25"/>
    <row r="4467" customFormat="1" x14ac:dyDescent="0.25"/>
    <row r="4468" customFormat="1" x14ac:dyDescent="0.25"/>
    <row r="4469" customFormat="1" x14ac:dyDescent="0.25"/>
    <row r="4470" customFormat="1" x14ac:dyDescent="0.25"/>
    <row r="4471" customFormat="1" x14ac:dyDescent="0.25"/>
    <row r="4472" customFormat="1" x14ac:dyDescent="0.25"/>
    <row r="4473" customFormat="1" x14ac:dyDescent="0.25"/>
    <row r="4474" customFormat="1" x14ac:dyDescent="0.25"/>
    <row r="4475" customFormat="1" x14ac:dyDescent="0.25"/>
    <row r="4476" customFormat="1" x14ac:dyDescent="0.25"/>
    <row r="4477" customFormat="1" x14ac:dyDescent="0.25"/>
    <row r="4478" customFormat="1" x14ac:dyDescent="0.25"/>
    <row r="4479" customFormat="1" x14ac:dyDescent="0.25"/>
    <row r="4480" customFormat="1" x14ac:dyDescent="0.25"/>
    <row r="4481" customFormat="1" x14ac:dyDescent="0.25"/>
    <row r="4482" customFormat="1" x14ac:dyDescent="0.25"/>
    <row r="4483" customFormat="1" x14ac:dyDescent="0.25"/>
    <row r="4484" customFormat="1" x14ac:dyDescent="0.25"/>
    <row r="4485" customFormat="1" x14ac:dyDescent="0.25"/>
    <row r="4486" customFormat="1" x14ac:dyDescent="0.25"/>
    <row r="4487" customFormat="1" x14ac:dyDescent="0.25"/>
    <row r="4488" customFormat="1" x14ac:dyDescent="0.25"/>
    <row r="4489" customFormat="1" x14ac:dyDescent="0.25"/>
    <row r="4490" customFormat="1" x14ac:dyDescent="0.25"/>
    <row r="4491" customFormat="1" x14ac:dyDescent="0.25"/>
    <row r="4492" customFormat="1" x14ac:dyDescent="0.25"/>
    <row r="4493" customFormat="1" x14ac:dyDescent="0.25"/>
    <row r="4494" customFormat="1" x14ac:dyDescent="0.25"/>
    <row r="4495" customFormat="1" x14ac:dyDescent="0.25"/>
    <row r="4496" customFormat="1" x14ac:dyDescent="0.25"/>
    <row r="4497" customFormat="1" x14ac:dyDescent="0.25"/>
    <row r="4498" customFormat="1" x14ac:dyDescent="0.25"/>
    <row r="4499" customFormat="1" x14ac:dyDescent="0.25"/>
    <row r="4500" customFormat="1" x14ac:dyDescent="0.25"/>
    <row r="4501" customFormat="1" x14ac:dyDescent="0.25"/>
    <row r="4502" customFormat="1" x14ac:dyDescent="0.25"/>
    <row r="4503" customFormat="1" x14ac:dyDescent="0.25"/>
    <row r="4504" customFormat="1" x14ac:dyDescent="0.25"/>
    <row r="4505" customFormat="1" x14ac:dyDescent="0.25"/>
    <row r="4506" customFormat="1" x14ac:dyDescent="0.25"/>
    <row r="4507" customFormat="1" x14ac:dyDescent="0.25"/>
    <row r="4508" customFormat="1" x14ac:dyDescent="0.25"/>
    <row r="4509" customFormat="1" x14ac:dyDescent="0.25"/>
    <row r="4510" customFormat="1" x14ac:dyDescent="0.25"/>
    <row r="4511" customFormat="1" x14ac:dyDescent="0.25"/>
    <row r="4512" customFormat="1" x14ac:dyDescent="0.25"/>
    <row r="4513" customFormat="1" x14ac:dyDescent="0.25"/>
    <row r="4514" customFormat="1" x14ac:dyDescent="0.25"/>
    <row r="4515" customFormat="1" x14ac:dyDescent="0.25"/>
    <row r="4516" customFormat="1" x14ac:dyDescent="0.25"/>
    <row r="4517" customFormat="1" x14ac:dyDescent="0.25"/>
    <row r="4518" customFormat="1" x14ac:dyDescent="0.25"/>
    <row r="4519" customFormat="1" x14ac:dyDescent="0.25"/>
    <row r="4520" customFormat="1" x14ac:dyDescent="0.25"/>
    <row r="4521" customFormat="1" x14ac:dyDescent="0.25"/>
    <row r="4522" customFormat="1" x14ac:dyDescent="0.25"/>
    <row r="4523" customFormat="1" x14ac:dyDescent="0.25"/>
    <row r="4524" customFormat="1" x14ac:dyDescent="0.25"/>
    <row r="4525" customFormat="1" x14ac:dyDescent="0.25"/>
    <row r="4526" customFormat="1" x14ac:dyDescent="0.25"/>
    <row r="4527" customFormat="1" x14ac:dyDescent="0.25"/>
    <row r="4528" customFormat="1" x14ac:dyDescent="0.25"/>
    <row r="4529" customFormat="1" x14ac:dyDescent="0.25"/>
    <row r="4530" customFormat="1" x14ac:dyDescent="0.25"/>
    <row r="4531" customFormat="1" x14ac:dyDescent="0.25"/>
    <row r="4532" customFormat="1" x14ac:dyDescent="0.25"/>
    <row r="4533" customFormat="1" x14ac:dyDescent="0.25"/>
    <row r="4534" customFormat="1" x14ac:dyDescent="0.25"/>
    <row r="4535" customFormat="1" x14ac:dyDescent="0.25"/>
    <row r="4536" customFormat="1" x14ac:dyDescent="0.25"/>
    <row r="4537" customFormat="1" x14ac:dyDescent="0.25"/>
    <row r="4538" customFormat="1" x14ac:dyDescent="0.25"/>
    <row r="4539" customFormat="1" x14ac:dyDescent="0.25"/>
    <row r="4540" customFormat="1" x14ac:dyDescent="0.25"/>
    <row r="4541" customFormat="1" x14ac:dyDescent="0.25"/>
    <row r="4542" customFormat="1" x14ac:dyDescent="0.25"/>
    <row r="4543" customFormat="1" x14ac:dyDescent="0.25"/>
    <row r="4544" customFormat="1" x14ac:dyDescent="0.25"/>
    <row r="4545" customFormat="1" x14ac:dyDescent="0.25"/>
    <row r="4546" customFormat="1" x14ac:dyDescent="0.25"/>
    <row r="4547" customFormat="1" x14ac:dyDescent="0.25"/>
    <row r="4548" customFormat="1" x14ac:dyDescent="0.25"/>
    <row r="4549" customFormat="1" x14ac:dyDescent="0.25"/>
    <row r="4550" customFormat="1" x14ac:dyDescent="0.25"/>
    <row r="4551" customFormat="1" x14ac:dyDescent="0.25"/>
    <row r="4552" customFormat="1" x14ac:dyDescent="0.25"/>
    <row r="4553" customFormat="1" x14ac:dyDescent="0.25"/>
    <row r="4554" customFormat="1" x14ac:dyDescent="0.25"/>
    <row r="4555" customFormat="1" x14ac:dyDescent="0.25"/>
    <row r="4556" customFormat="1" x14ac:dyDescent="0.25"/>
    <row r="4557" customFormat="1" x14ac:dyDescent="0.25"/>
    <row r="4558" customFormat="1" x14ac:dyDescent="0.25"/>
    <row r="4559" customFormat="1" x14ac:dyDescent="0.25"/>
    <row r="4560" customFormat="1" x14ac:dyDescent="0.25"/>
    <row r="4561" customFormat="1" x14ac:dyDescent="0.25"/>
    <row r="4562" customFormat="1" x14ac:dyDescent="0.25"/>
    <row r="4563" customFormat="1" x14ac:dyDescent="0.25"/>
    <row r="4564" customFormat="1" x14ac:dyDescent="0.25"/>
    <row r="4565" customFormat="1" x14ac:dyDescent="0.25"/>
    <row r="4566" customFormat="1" x14ac:dyDescent="0.25"/>
    <row r="4567" customFormat="1" x14ac:dyDescent="0.25"/>
    <row r="4568" customFormat="1" x14ac:dyDescent="0.25"/>
    <row r="4569" customFormat="1" x14ac:dyDescent="0.25"/>
    <row r="4570" customFormat="1" x14ac:dyDescent="0.25"/>
    <row r="4571" customFormat="1" x14ac:dyDescent="0.25"/>
    <row r="4572" customFormat="1" x14ac:dyDescent="0.25"/>
    <row r="4573" customFormat="1" x14ac:dyDescent="0.25"/>
    <row r="4574" customFormat="1" x14ac:dyDescent="0.25"/>
    <row r="4575" customFormat="1" x14ac:dyDescent="0.25"/>
    <row r="4576" customFormat="1" x14ac:dyDescent="0.25"/>
    <row r="4577" customFormat="1" x14ac:dyDescent="0.25"/>
    <row r="4578" customFormat="1" x14ac:dyDescent="0.25"/>
    <row r="4579" customFormat="1" x14ac:dyDescent="0.25"/>
    <row r="4580" customFormat="1" x14ac:dyDescent="0.25"/>
    <row r="4581" customFormat="1" x14ac:dyDescent="0.25"/>
    <row r="4582" customFormat="1" x14ac:dyDescent="0.25"/>
    <row r="4583" customFormat="1" x14ac:dyDescent="0.25"/>
    <row r="4584" customFormat="1" x14ac:dyDescent="0.25"/>
    <row r="4585" customFormat="1" x14ac:dyDescent="0.25"/>
    <row r="4586" customFormat="1" x14ac:dyDescent="0.25"/>
    <row r="4587" customFormat="1" x14ac:dyDescent="0.25"/>
    <row r="4588" customFormat="1" x14ac:dyDescent="0.25"/>
    <row r="4589" customFormat="1" x14ac:dyDescent="0.25"/>
    <row r="4590" customFormat="1" x14ac:dyDescent="0.25"/>
    <row r="4591" customFormat="1" x14ac:dyDescent="0.25"/>
    <row r="4592" customFormat="1" x14ac:dyDescent="0.25"/>
    <row r="4593" customFormat="1" x14ac:dyDescent="0.25"/>
    <row r="4594" customFormat="1" x14ac:dyDescent="0.25"/>
    <row r="4595" customFormat="1" x14ac:dyDescent="0.25"/>
    <row r="4596" customFormat="1" x14ac:dyDescent="0.25"/>
    <row r="4597" customFormat="1" x14ac:dyDescent="0.25"/>
    <row r="4598" customFormat="1" x14ac:dyDescent="0.25"/>
    <row r="4599" customFormat="1" x14ac:dyDescent="0.25"/>
    <row r="4600" customFormat="1" x14ac:dyDescent="0.25"/>
    <row r="4601" customFormat="1" x14ac:dyDescent="0.25"/>
    <row r="4602" customFormat="1" x14ac:dyDescent="0.25"/>
    <row r="4603" customFormat="1" x14ac:dyDescent="0.25"/>
    <row r="4604" customFormat="1" x14ac:dyDescent="0.25"/>
    <row r="4605" customFormat="1" x14ac:dyDescent="0.25"/>
    <row r="4606" customFormat="1" x14ac:dyDescent="0.25"/>
    <row r="4607" customFormat="1" x14ac:dyDescent="0.25"/>
    <row r="4608" customFormat="1" x14ac:dyDescent="0.25"/>
    <row r="4609" customFormat="1" x14ac:dyDescent="0.25"/>
    <row r="4610" customFormat="1" x14ac:dyDescent="0.25"/>
    <row r="4611" customFormat="1" x14ac:dyDescent="0.25"/>
    <row r="4612" customFormat="1" x14ac:dyDescent="0.25"/>
    <row r="4613" customFormat="1" x14ac:dyDescent="0.25"/>
    <row r="4614" customFormat="1" x14ac:dyDescent="0.25"/>
    <row r="4615" customFormat="1" x14ac:dyDescent="0.25"/>
    <row r="4616" customFormat="1" x14ac:dyDescent="0.25"/>
    <row r="4617" customFormat="1" x14ac:dyDescent="0.25"/>
    <row r="4618" customFormat="1" x14ac:dyDescent="0.25"/>
    <row r="4619" customFormat="1" x14ac:dyDescent="0.25"/>
    <row r="4620" customFormat="1" x14ac:dyDescent="0.25"/>
    <row r="4621" customFormat="1" x14ac:dyDescent="0.25"/>
    <row r="4622" customFormat="1" x14ac:dyDescent="0.25"/>
    <row r="4623" customFormat="1" x14ac:dyDescent="0.25"/>
    <row r="4624" customFormat="1" x14ac:dyDescent="0.25"/>
    <row r="4625" customFormat="1" x14ac:dyDescent="0.25"/>
    <row r="4626" customFormat="1" x14ac:dyDescent="0.25"/>
    <row r="4627" customFormat="1" x14ac:dyDescent="0.25"/>
    <row r="4628" customFormat="1" x14ac:dyDescent="0.25"/>
    <row r="4629" customFormat="1" x14ac:dyDescent="0.25"/>
    <row r="4630" customFormat="1" x14ac:dyDescent="0.25"/>
    <row r="4631" customFormat="1" x14ac:dyDescent="0.25"/>
    <row r="4632" customFormat="1" x14ac:dyDescent="0.25"/>
    <row r="4633" customFormat="1" x14ac:dyDescent="0.25"/>
    <row r="4634" customFormat="1" x14ac:dyDescent="0.25"/>
    <row r="4635" customFormat="1" x14ac:dyDescent="0.25"/>
    <row r="4636" customFormat="1" x14ac:dyDescent="0.25"/>
    <row r="4637" customFormat="1" x14ac:dyDescent="0.25"/>
    <row r="4638" customFormat="1" x14ac:dyDescent="0.25"/>
    <row r="4639" customFormat="1" x14ac:dyDescent="0.25"/>
    <row r="4640" customFormat="1" x14ac:dyDescent="0.25"/>
    <row r="4641" customFormat="1" x14ac:dyDescent="0.25"/>
    <row r="4642" customFormat="1" x14ac:dyDescent="0.25"/>
    <row r="4643" customFormat="1" x14ac:dyDescent="0.25"/>
    <row r="4644" customFormat="1" x14ac:dyDescent="0.25"/>
    <row r="4645" customFormat="1" x14ac:dyDescent="0.25"/>
    <row r="4646" customFormat="1" x14ac:dyDescent="0.25"/>
    <row r="4647" customFormat="1" x14ac:dyDescent="0.25"/>
    <row r="4648" customFormat="1" x14ac:dyDescent="0.25"/>
    <row r="4649" customFormat="1" x14ac:dyDescent="0.25"/>
    <row r="4650" customFormat="1" x14ac:dyDescent="0.25"/>
    <row r="4651" customFormat="1" x14ac:dyDescent="0.25"/>
    <row r="4652" customFormat="1" x14ac:dyDescent="0.25"/>
    <row r="4653" customFormat="1" x14ac:dyDescent="0.25"/>
    <row r="4654" customFormat="1" x14ac:dyDescent="0.25"/>
    <row r="4655" customFormat="1" x14ac:dyDescent="0.25"/>
    <row r="4656" customFormat="1" x14ac:dyDescent="0.25"/>
    <row r="4657" customFormat="1" x14ac:dyDescent="0.25"/>
    <row r="4658" customFormat="1" x14ac:dyDescent="0.25"/>
    <row r="4659" customFormat="1" x14ac:dyDescent="0.25"/>
    <row r="4660" customFormat="1" x14ac:dyDescent="0.25"/>
    <row r="4661" customFormat="1" x14ac:dyDescent="0.25"/>
    <row r="4662" customFormat="1" x14ac:dyDescent="0.25"/>
    <row r="4663" customFormat="1" x14ac:dyDescent="0.25"/>
    <row r="4664" customFormat="1" x14ac:dyDescent="0.25"/>
    <row r="4665" customFormat="1" x14ac:dyDescent="0.25"/>
    <row r="4666" customFormat="1" x14ac:dyDescent="0.25"/>
    <row r="4667" customFormat="1" x14ac:dyDescent="0.25"/>
    <row r="4668" customFormat="1" x14ac:dyDescent="0.25"/>
    <row r="4669" customFormat="1" x14ac:dyDescent="0.25"/>
    <row r="4670" customFormat="1" x14ac:dyDescent="0.25"/>
    <row r="4671" customFormat="1" x14ac:dyDescent="0.25"/>
    <row r="4672" customFormat="1" x14ac:dyDescent="0.25"/>
    <row r="4673" customFormat="1" x14ac:dyDescent="0.25"/>
    <row r="4674" customFormat="1" x14ac:dyDescent="0.25"/>
    <row r="4675" customFormat="1" x14ac:dyDescent="0.25"/>
    <row r="4676" customFormat="1" x14ac:dyDescent="0.25"/>
    <row r="4677" customFormat="1" x14ac:dyDescent="0.25"/>
    <row r="4678" customFormat="1" x14ac:dyDescent="0.25"/>
    <row r="4679" customFormat="1" x14ac:dyDescent="0.25"/>
    <row r="4680" customFormat="1" x14ac:dyDescent="0.25"/>
    <row r="4681" customFormat="1" x14ac:dyDescent="0.25"/>
    <row r="4682" customFormat="1" x14ac:dyDescent="0.25"/>
    <row r="4683" customFormat="1" x14ac:dyDescent="0.25"/>
    <row r="4684" customFormat="1" x14ac:dyDescent="0.25"/>
    <row r="4685" customFormat="1" x14ac:dyDescent="0.25"/>
    <row r="4686" customFormat="1" x14ac:dyDescent="0.25"/>
    <row r="4687" customFormat="1" x14ac:dyDescent="0.25"/>
    <row r="4688" customFormat="1" x14ac:dyDescent="0.25"/>
    <row r="4689" customFormat="1" x14ac:dyDescent="0.25"/>
    <row r="4690" customFormat="1" x14ac:dyDescent="0.25"/>
    <row r="4691" customFormat="1" x14ac:dyDescent="0.25"/>
    <row r="4692" customFormat="1" x14ac:dyDescent="0.25"/>
    <row r="4693" customFormat="1" x14ac:dyDescent="0.25"/>
    <row r="4694" customFormat="1" x14ac:dyDescent="0.25"/>
    <row r="4695" customFormat="1" x14ac:dyDescent="0.25"/>
    <row r="4696" customFormat="1" x14ac:dyDescent="0.25"/>
    <row r="4697" customFormat="1" x14ac:dyDescent="0.25"/>
    <row r="4698" customFormat="1" x14ac:dyDescent="0.25"/>
    <row r="4699" customFormat="1" x14ac:dyDescent="0.25"/>
    <row r="4700" customFormat="1" x14ac:dyDescent="0.25"/>
    <row r="4701" customFormat="1" x14ac:dyDescent="0.25"/>
    <row r="4702" customFormat="1" x14ac:dyDescent="0.25"/>
    <row r="4703" customFormat="1" x14ac:dyDescent="0.25"/>
    <row r="4704" customFormat="1" x14ac:dyDescent="0.25"/>
    <row r="4705" customFormat="1" x14ac:dyDescent="0.25"/>
    <row r="4706" customFormat="1" x14ac:dyDescent="0.25"/>
    <row r="4707" customFormat="1" x14ac:dyDescent="0.25"/>
    <row r="4708" customFormat="1" x14ac:dyDescent="0.25"/>
    <row r="4709" customFormat="1" x14ac:dyDescent="0.25"/>
    <row r="4710" customFormat="1" x14ac:dyDescent="0.25"/>
    <row r="4711" customFormat="1" x14ac:dyDescent="0.25"/>
    <row r="4712" customFormat="1" x14ac:dyDescent="0.25"/>
    <row r="4713" customFormat="1" x14ac:dyDescent="0.25"/>
    <row r="4714" customFormat="1" x14ac:dyDescent="0.25"/>
    <row r="4715" customFormat="1" x14ac:dyDescent="0.25"/>
    <row r="4716" customFormat="1" x14ac:dyDescent="0.25"/>
    <row r="4717" customFormat="1" x14ac:dyDescent="0.25"/>
    <row r="4718" customFormat="1" x14ac:dyDescent="0.25"/>
    <row r="4719" customFormat="1" x14ac:dyDescent="0.25"/>
    <row r="4720" customFormat="1" x14ac:dyDescent="0.25"/>
    <row r="4721" customFormat="1" x14ac:dyDescent="0.25"/>
    <row r="4722" customFormat="1" x14ac:dyDescent="0.25"/>
    <row r="4723" customFormat="1" x14ac:dyDescent="0.25"/>
    <row r="4724" customFormat="1" x14ac:dyDescent="0.25"/>
    <row r="4725" customFormat="1" x14ac:dyDescent="0.25"/>
    <row r="4726" customFormat="1" x14ac:dyDescent="0.25"/>
    <row r="4727" customFormat="1" x14ac:dyDescent="0.25"/>
    <row r="4728" customFormat="1" x14ac:dyDescent="0.25"/>
    <row r="4729" customFormat="1" x14ac:dyDescent="0.25"/>
    <row r="4730" customFormat="1" x14ac:dyDescent="0.25"/>
    <row r="4731" customFormat="1" x14ac:dyDescent="0.25"/>
    <row r="4732" customFormat="1" x14ac:dyDescent="0.25"/>
    <row r="4733" customFormat="1" x14ac:dyDescent="0.25"/>
    <row r="4734" customFormat="1" x14ac:dyDescent="0.25"/>
    <row r="4735" customFormat="1" x14ac:dyDescent="0.25"/>
    <row r="4736" customFormat="1" x14ac:dyDescent="0.25"/>
    <row r="4737" customFormat="1" x14ac:dyDescent="0.25"/>
    <row r="4738" customFormat="1" x14ac:dyDescent="0.25"/>
    <row r="4739" customFormat="1" x14ac:dyDescent="0.25"/>
    <row r="4740" customFormat="1" x14ac:dyDescent="0.25"/>
    <row r="4741" customFormat="1" x14ac:dyDescent="0.25"/>
    <row r="4742" customFormat="1" x14ac:dyDescent="0.25"/>
    <row r="4743" customFormat="1" x14ac:dyDescent="0.25"/>
    <row r="4744" customFormat="1" x14ac:dyDescent="0.25"/>
    <row r="4745" customFormat="1" x14ac:dyDescent="0.25"/>
    <row r="4746" customFormat="1" x14ac:dyDescent="0.25"/>
    <row r="4747" customFormat="1" x14ac:dyDescent="0.25"/>
    <row r="4748" customFormat="1" x14ac:dyDescent="0.25"/>
    <row r="4749" customFormat="1" x14ac:dyDescent="0.25"/>
    <row r="4750" customFormat="1" x14ac:dyDescent="0.25"/>
    <row r="4751" customFormat="1" x14ac:dyDescent="0.25"/>
    <row r="4752" customFormat="1" x14ac:dyDescent="0.25"/>
    <row r="4753" customFormat="1" x14ac:dyDescent="0.25"/>
    <row r="4754" customFormat="1" x14ac:dyDescent="0.25"/>
    <row r="4755" customFormat="1" x14ac:dyDescent="0.25"/>
    <row r="4756" customFormat="1" x14ac:dyDescent="0.25"/>
    <row r="4757" customFormat="1" x14ac:dyDescent="0.25"/>
    <row r="4758" customFormat="1" x14ac:dyDescent="0.25"/>
    <row r="4759" customFormat="1" x14ac:dyDescent="0.25"/>
    <row r="4760" customFormat="1" x14ac:dyDescent="0.25"/>
    <row r="4761" customFormat="1" x14ac:dyDescent="0.25"/>
    <row r="4762" customFormat="1" x14ac:dyDescent="0.25"/>
    <row r="4763" customFormat="1" x14ac:dyDescent="0.25"/>
    <row r="4764" customFormat="1" x14ac:dyDescent="0.25"/>
    <row r="4765" customFormat="1" x14ac:dyDescent="0.25"/>
    <row r="4766" customFormat="1" x14ac:dyDescent="0.25"/>
    <row r="4767" customFormat="1" x14ac:dyDescent="0.25"/>
    <row r="4768" customFormat="1" x14ac:dyDescent="0.25"/>
    <row r="4769" customFormat="1" x14ac:dyDescent="0.25"/>
    <row r="4770" customFormat="1" x14ac:dyDescent="0.25"/>
    <row r="4771" customFormat="1" x14ac:dyDescent="0.25"/>
    <row r="4772" customFormat="1" x14ac:dyDescent="0.25"/>
    <row r="4773" customFormat="1" x14ac:dyDescent="0.25"/>
    <row r="4774" customFormat="1" x14ac:dyDescent="0.25"/>
    <row r="4775" customFormat="1" x14ac:dyDescent="0.25"/>
    <row r="4776" customFormat="1" x14ac:dyDescent="0.25"/>
    <row r="4777" customFormat="1" x14ac:dyDescent="0.25"/>
    <row r="4778" customFormat="1" x14ac:dyDescent="0.25"/>
    <row r="4779" customFormat="1" x14ac:dyDescent="0.25"/>
    <row r="4780" customFormat="1" x14ac:dyDescent="0.25"/>
    <row r="4781" customFormat="1" x14ac:dyDescent="0.25"/>
    <row r="4782" customFormat="1" x14ac:dyDescent="0.25"/>
    <row r="4783" customFormat="1" x14ac:dyDescent="0.25"/>
    <row r="4784" customFormat="1" x14ac:dyDescent="0.25"/>
    <row r="4785" customFormat="1" x14ac:dyDescent="0.25"/>
    <row r="4786" customFormat="1" x14ac:dyDescent="0.25"/>
    <row r="4787" customFormat="1" x14ac:dyDescent="0.25"/>
    <row r="4788" customFormat="1" x14ac:dyDescent="0.25"/>
    <row r="4789" customFormat="1" x14ac:dyDescent="0.25"/>
    <row r="4790" customFormat="1" x14ac:dyDescent="0.25"/>
    <row r="4791" customFormat="1" x14ac:dyDescent="0.25"/>
    <row r="4792" customFormat="1" x14ac:dyDescent="0.25"/>
    <row r="4793" customFormat="1" x14ac:dyDescent="0.25"/>
    <row r="4794" customFormat="1" x14ac:dyDescent="0.25"/>
    <row r="4795" customFormat="1" x14ac:dyDescent="0.25"/>
    <row r="4796" customFormat="1" x14ac:dyDescent="0.25"/>
    <row r="4797" customFormat="1" x14ac:dyDescent="0.25"/>
    <row r="4798" customFormat="1" x14ac:dyDescent="0.25"/>
    <row r="4799" customFormat="1" x14ac:dyDescent="0.25"/>
    <row r="4800" customFormat="1" x14ac:dyDescent="0.25"/>
    <row r="4801" customFormat="1" x14ac:dyDescent="0.25"/>
    <row r="4802" customFormat="1" x14ac:dyDescent="0.25"/>
    <row r="4803" customFormat="1" x14ac:dyDescent="0.25"/>
    <row r="4804" customFormat="1" x14ac:dyDescent="0.25"/>
    <row r="4805" customFormat="1" x14ac:dyDescent="0.25"/>
    <row r="4806" customFormat="1" x14ac:dyDescent="0.25"/>
    <row r="4807" customFormat="1" x14ac:dyDescent="0.25"/>
    <row r="4808" customFormat="1" x14ac:dyDescent="0.25"/>
    <row r="4809" customFormat="1" x14ac:dyDescent="0.25"/>
    <row r="4810" customFormat="1" x14ac:dyDescent="0.25"/>
    <row r="4811" customFormat="1" x14ac:dyDescent="0.25"/>
    <row r="4812" customFormat="1" x14ac:dyDescent="0.25"/>
    <row r="4813" customFormat="1" x14ac:dyDescent="0.25"/>
    <row r="4814" customFormat="1" x14ac:dyDescent="0.25"/>
    <row r="4815" customFormat="1" x14ac:dyDescent="0.25"/>
    <row r="4816" customFormat="1" x14ac:dyDescent="0.25"/>
    <row r="4817" customFormat="1" x14ac:dyDescent="0.25"/>
    <row r="4818" customFormat="1" x14ac:dyDescent="0.25"/>
    <row r="4819" customFormat="1" x14ac:dyDescent="0.25"/>
    <row r="4820" customFormat="1" x14ac:dyDescent="0.25"/>
    <row r="4821" customFormat="1" x14ac:dyDescent="0.25"/>
    <row r="4822" customFormat="1" x14ac:dyDescent="0.25"/>
    <row r="4823" customFormat="1" x14ac:dyDescent="0.25"/>
    <row r="4824" customFormat="1" x14ac:dyDescent="0.25"/>
    <row r="4825" customFormat="1" x14ac:dyDescent="0.25"/>
    <row r="4826" customFormat="1" x14ac:dyDescent="0.25"/>
    <row r="4827" customFormat="1" x14ac:dyDescent="0.25"/>
    <row r="4828" customFormat="1" x14ac:dyDescent="0.25"/>
    <row r="4829" customFormat="1" x14ac:dyDescent="0.25"/>
    <row r="4830" customFormat="1" x14ac:dyDescent="0.25"/>
    <row r="4831" customFormat="1" x14ac:dyDescent="0.25"/>
    <row r="4832" customFormat="1" x14ac:dyDescent="0.25"/>
    <row r="4833" customFormat="1" x14ac:dyDescent="0.25"/>
    <row r="4834" customFormat="1" x14ac:dyDescent="0.25"/>
    <row r="4835" customFormat="1" x14ac:dyDescent="0.25"/>
    <row r="4836" customFormat="1" x14ac:dyDescent="0.25"/>
    <row r="4837" customFormat="1" x14ac:dyDescent="0.25"/>
    <row r="4838" customFormat="1" x14ac:dyDescent="0.25"/>
    <row r="4839" customFormat="1" x14ac:dyDescent="0.25"/>
    <row r="4840" customFormat="1" x14ac:dyDescent="0.25"/>
    <row r="4841" customFormat="1" x14ac:dyDescent="0.25"/>
    <row r="4842" customFormat="1" x14ac:dyDescent="0.25"/>
    <row r="4843" customFormat="1" x14ac:dyDescent="0.25"/>
    <row r="4844" customFormat="1" x14ac:dyDescent="0.25"/>
    <row r="4845" customFormat="1" x14ac:dyDescent="0.25"/>
    <row r="4846" customFormat="1" x14ac:dyDescent="0.25"/>
    <row r="4847" customFormat="1" x14ac:dyDescent="0.25"/>
    <row r="4848" customFormat="1" x14ac:dyDescent="0.25"/>
    <row r="4849" customFormat="1" x14ac:dyDescent="0.25"/>
    <row r="4850" customFormat="1" x14ac:dyDescent="0.25"/>
    <row r="4851" customFormat="1" x14ac:dyDescent="0.25"/>
    <row r="4852" customFormat="1" x14ac:dyDescent="0.25"/>
    <row r="4853" customFormat="1" x14ac:dyDescent="0.25"/>
    <row r="4854" customFormat="1" x14ac:dyDescent="0.25"/>
    <row r="4855" customFormat="1" x14ac:dyDescent="0.25"/>
    <row r="4856" customFormat="1" x14ac:dyDescent="0.25"/>
    <row r="4857" customFormat="1" x14ac:dyDescent="0.25"/>
    <row r="4858" customFormat="1" x14ac:dyDescent="0.25"/>
    <row r="4859" customFormat="1" x14ac:dyDescent="0.25"/>
    <row r="4860" customFormat="1" x14ac:dyDescent="0.25"/>
    <row r="4861" customFormat="1" x14ac:dyDescent="0.25"/>
    <row r="4862" customFormat="1" x14ac:dyDescent="0.25"/>
    <row r="4863" customFormat="1" x14ac:dyDescent="0.25"/>
    <row r="4864" customFormat="1" x14ac:dyDescent="0.25"/>
    <row r="4865" customFormat="1" x14ac:dyDescent="0.25"/>
    <row r="4866" customFormat="1" x14ac:dyDescent="0.25"/>
    <row r="4867" customFormat="1" x14ac:dyDescent="0.25"/>
    <row r="4868" customFormat="1" x14ac:dyDescent="0.25"/>
    <row r="4869" customFormat="1" x14ac:dyDescent="0.25"/>
    <row r="4870" customFormat="1" x14ac:dyDescent="0.25"/>
    <row r="4871" customFormat="1" x14ac:dyDescent="0.25"/>
    <row r="4872" customFormat="1" x14ac:dyDescent="0.25"/>
    <row r="4873" customFormat="1" x14ac:dyDescent="0.25"/>
    <row r="4874" customFormat="1" x14ac:dyDescent="0.25"/>
    <row r="4875" customFormat="1" x14ac:dyDescent="0.25"/>
    <row r="4876" customFormat="1" x14ac:dyDescent="0.25"/>
    <row r="4877" customFormat="1" x14ac:dyDescent="0.25"/>
    <row r="4878" customFormat="1" x14ac:dyDescent="0.25"/>
    <row r="4879" customFormat="1" x14ac:dyDescent="0.25"/>
    <row r="4880" customFormat="1" x14ac:dyDescent="0.25"/>
    <row r="4881" customFormat="1" x14ac:dyDescent="0.25"/>
    <row r="4882" customFormat="1" x14ac:dyDescent="0.25"/>
    <row r="4883" customFormat="1" x14ac:dyDescent="0.25"/>
    <row r="4884" customFormat="1" x14ac:dyDescent="0.25"/>
    <row r="4885" customFormat="1" x14ac:dyDescent="0.25"/>
    <row r="4886" customFormat="1" x14ac:dyDescent="0.25"/>
    <row r="4887" customFormat="1" x14ac:dyDescent="0.25"/>
    <row r="4888" customFormat="1" x14ac:dyDescent="0.25"/>
    <row r="4889" customFormat="1" x14ac:dyDescent="0.25"/>
    <row r="4890" customFormat="1" x14ac:dyDescent="0.25"/>
    <row r="4891" customFormat="1" x14ac:dyDescent="0.25"/>
    <row r="4892" customFormat="1" x14ac:dyDescent="0.25"/>
    <row r="4893" customFormat="1" x14ac:dyDescent="0.25"/>
    <row r="4894" customFormat="1" x14ac:dyDescent="0.25"/>
    <row r="4895" customFormat="1" x14ac:dyDescent="0.25"/>
    <row r="4896" customFormat="1" x14ac:dyDescent="0.25"/>
    <row r="4897" customFormat="1" x14ac:dyDescent="0.25"/>
    <row r="4898" customFormat="1" x14ac:dyDescent="0.25"/>
    <row r="4899" customFormat="1" x14ac:dyDescent="0.25"/>
    <row r="4900" customFormat="1" x14ac:dyDescent="0.25"/>
    <row r="4901" customFormat="1" x14ac:dyDescent="0.25"/>
    <row r="4902" customFormat="1" x14ac:dyDescent="0.25"/>
    <row r="4903" customFormat="1" x14ac:dyDescent="0.25"/>
    <row r="4904" customFormat="1" x14ac:dyDescent="0.25"/>
    <row r="4905" customFormat="1" x14ac:dyDescent="0.25"/>
    <row r="4906" customFormat="1" x14ac:dyDescent="0.25"/>
    <row r="4907" customFormat="1" x14ac:dyDescent="0.25"/>
    <row r="4908" customFormat="1" x14ac:dyDescent="0.25"/>
    <row r="4909" customFormat="1" x14ac:dyDescent="0.25"/>
    <row r="4910" customFormat="1" x14ac:dyDescent="0.25"/>
    <row r="4911" customFormat="1" x14ac:dyDescent="0.25"/>
    <row r="4912" customFormat="1" x14ac:dyDescent="0.25"/>
    <row r="4913" customFormat="1" x14ac:dyDescent="0.25"/>
    <row r="4914" customFormat="1" x14ac:dyDescent="0.25"/>
    <row r="4915" customFormat="1" x14ac:dyDescent="0.25"/>
    <row r="4916" customFormat="1" x14ac:dyDescent="0.25"/>
    <row r="4917" customFormat="1" x14ac:dyDescent="0.25"/>
    <row r="4918" customFormat="1" x14ac:dyDescent="0.25"/>
    <row r="4919" customFormat="1" x14ac:dyDescent="0.25"/>
    <row r="4920" customFormat="1" x14ac:dyDescent="0.25"/>
    <row r="4921" customFormat="1" x14ac:dyDescent="0.25"/>
    <row r="4922" customFormat="1" x14ac:dyDescent="0.25"/>
    <row r="4923" customFormat="1" x14ac:dyDescent="0.25"/>
    <row r="4924" customFormat="1" x14ac:dyDescent="0.25"/>
    <row r="4925" customFormat="1" x14ac:dyDescent="0.25"/>
    <row r="4926" customFormat="1" x14ac:dyDescent="0.25"/>
    <row r="4927" customFormat="1" x14ac:dyDescent="0.25"/>
    <row r="4928" customFormat="1" x14ac:dyDescent="0.25"/>
    <row r="4929" customFormat="1" x14ac:dyDescent="0.25"/>
    <row r="4930" customFormat="1" x14ac:dyDescent="0.25"/>
    <row r="4931" customFormat="1" x14ac:dyDescent="0.25"/>
    <row r="4932" customFormat="1" x14ac:dyDescent="0.25"/>
    <row r="4933" customFormat="1" x14ac:dyDescent="0.25"/>
    <row r="4934" customFormat="1" x14ac:dyDescent="0.25"/>
    <row r="4935" customFormat="1" x14ac:dyDescent="0.25"/>
    <row r="4936" customFormat="1" x14ac:dyDescent="0.25"/>
    <row r="4937" customFormat="1" x14ac:dyDescent="0.25"/>
    <row r="4938" customFormat="1" x14ac:dyDescent="0.25"/>
    <row r="4939" customFormat="1" x14ac:dyDescent="0.25"/>
    <row r="4940" customFormat="1" x14ac:dyDescent="0.25"/>
    <row r="4941" customFormat="1" x14ac:dyDescent="0.25"/>
    <row r="4942" customFormat="1" x14ac:dyDescent="0.25"/>
    <row r="4943" customFormat="1" x14ac:dyDescent="0.25"/>
    <row r="4944" customFormat="1" x14ac:dyDescent="0.25"/>
    <row r="4945" customFormat="1" x14ac:dyDescent="0.25"/>
    <row r="4946" customFormat="1" x14ac:dyDescent="0.25"/>
    <row r="4947" customFormat="1" x14ac:dyDescent="0.25"/>
    <row r="4948" customFormat="1" x14ac:dyDescent="0.25"/>
    <row r="4949" customFormat="1" x14ac:dyDescent="0.25"/>
    <row r="4950" customFormat="1" x14ac:dyDescent="0.25"/>
    <row r="4951" customFormat="1" x14ac:dyDescent="0.25"/>
    <row r="4952" customFormat="1" x14ac:dyDescent="0.25"/>
    <row r="4953" customFormat="1" x14ac:dyDescent="0.25"/>
    <row r="4954" customFormat="1" x14ac:dyDescent="0.25"/>
    <row r="4955" customFormat="1" x14ac:dyDescent="0.25"/>
    <row r="4956" customFormat="1" x14ac:dyDescent="0.25"/>
    <row r="4957" customFormat="1" x14ac:dyDescent="0.25"/>
    <row r="4958" customFormat="1" x14ac:dyDescent="0.25"/>
    <row r="4959" customFormat="1" x14ac:dyDescent="0.25"/>
    <row r="4960" customFormat="1" x14ac:dyDescent="0.25"/>
    <row r="4961" customFormat="1" x14ac:dyDescent="0.25"/>
    <row r="4962" customFormat="1" x14ac:dyDescent="0.25"/>
    <row r="4963" customFormat="1" x14ac:dyDescent="0.25"/>
    <row r="4964" customFormat="1" x14ac:dyDescent="0.25"/>
    <row r="4965" customFormat="1" x14ac:dyDescent="0.25"/>
    <row r="4966" customFormat="1" x14ac:dyDescent="0.25"/>
    <row r="4967" customFormat="1" x14ac:dyDescent="0.25"/>
    <row r="4968" customFormat="1" x14ac:dyDescent="0.25"/>
    <row r="4969" customFormat="1" x14ac:dyDescent="0.25"/>
    <row r="4970" customFormat="1" x14ac:dyDescent="0.25"/>
    <row r="4971" customFormat="1" x14ac:dyDescent="0.25"/>
    <row r="4972" customFormat="1" x14ac:dyDescent="0.25"/>
    <row r="4973" customFormat="1" x14ac:dyDescent="0.25"/>
    <row r="4974" customFormat="1" x14ac:dyDescent="0.25"/>
    <row r="4975" customFormat="1" x14ac:dyDescent="0.25"/>
    <row r="4976" customFormat="1" x14ac:dyDescent="0.25"/>
    <row r="4977" customFormat="1" x14ac:dyDescent="0.25"/>
    <row r="4978" customFormat="1" x14ac:dyDescent="0.25"/>
    <row r="4979" customFormat="1" x14ac:dyDescent="0.25"/>
    <row r="4980" customFormat="1" x14ac:dyDescent="0.25"/>
    <row r="4981" customFormat="1" x14ac:dyDescent="0.25"/>
    <row r="4982" customFormat="1" x14ac:dyDescent="0.25"/>
    <row r="4983" customFormat="1" x14ac:dyDescent="0.25"/>
    <row r="4984" customFormat="1" x14ac:dyDescent="0.25"/>
    <row r="4985" customFormat="1" x14ac:dyDescent="0.25"/>
    <row r="4986" customFormat="1" x14ac:dyDescent="0.25"/>
    <row r="4987" customFormat="1" x14ac:dyDescent="0.25"/>
    <row r="4988" customFormat="1" x14ac:dyDescent="0.25"/>
    <row r="4989" customFormat="1" x14ac:dyDescent="0.25"/>
    <row r="4990" customFormat="1" x14ac:dyDescent="0.25"/>
    <row r="4991" customFormat="1" x14ac:dyDescent="0.25"/>
    <row r="4992" customFormat="1" x14ac:dyDescent="0.25"/>
    <row r="4993" customFormat="1" x14ac:dyDescent="0.25"/>
    <row r="4994" customFormat="1" x14ac:dyDescent="0.25"/>
    <row r="4995" customFormat="1" x14ac:dyDescent="0.25"/>
    <row r="4996" customFormat="1" x14ac:dyDescent="0.25"/>
    <row r="4997" customFormat="1" x14ac:dyDescent="0.25"/>
    <row r="4998" customFormat="1" x14ac:dyDescent="0.25"/>
    <row r="4999" customFormat="1" x14ac:dyDescent="0.25"/>
    <row r="5000" customFormat="1" x14ac:dyDescent="0.25"/>
    <row r="5001" customFormat="1" x14ac:dyDescent="0.25"/>
    <row r="5002" customFormat="1" x14ac:dyDescent="0.25"/>
    <row r="5003" customFormat="1" x14ac:dyDescent="0.25"/>
    <row r="5004" customFormat="1" x14ac:dyDescent="0.25"/>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row r="6890" customFormat="1" x14ac:dyDescent="0.25"/>
    <row r="6891" customFormat="1" x14ac:dyDescent="0.25"/>
    <row r="6892" customFormat="1" x14ac:dyDescent="0.25"/>
    <row r="6893" customFormat="1" x14ac:dyDescent="0.25"/>
    <row r="6894" customFormat="1" x14ac:dyDescent="0.25"/>
    <row r="6895" customFormat="1" x14ac:dyDescent="0.25"/>
    <row r="6896" customFormat="1" x14ac:dyDescent="0.25"/>
    <row r="6897" customFormat="1" x14ac:dyDescent="0.25"/>
    <row r="6898" customFormat="1" x14ac:dyDescent="0.25"/>
    <row r="6899" customFormat="1" x14ac:dyDescent="0.25"/>
    <row r="6900" customFormat="1" x14ac:dyDescent="0.25"/>
    <row r="6901" customFormat="1" x14ac:dyDescent="0.25"/>
    <row r="6902" customFormat="1" x14ac:dyDescent="0.25"/>
    <row r="6903" customFormat="1" x14ac:dyDescent="0.25"/>
    <row r="6904" customFormat="1" x14ac:dyDescent="0.25"/>
    <row r="6905" customFormat="1" x14ac:dyDescent="0.25"/>
    <row r="6906" customFormat="1" x14ac:dyDescent="0.25"/>
    <row r="6907" customFormat="1" x14ac:dyDescent="0.25"/>
    <row r="6908" customFormat="1" x14ac:dyDescent="0.25"/>
    <row r="6909" customFormat="1" x14ac:dyDescent="0.25"/>
    <row r="6910" customFormat="1" x14ac:dyDescent="0.25"/>
    <row r="6911" customFormat="1" x14ac:dyDescent="0.25"/>
    <row r="6912" customFormat="1" x14ac:dyDescent="0.25"/>
    <row r="6913" customFormat="1" x14ac:dyDescent="0.25"/>
    <row r="6914" customFormat="1" x14ac:dyDescent="0.25"/>
    <row r="6915" customFormat="1" x14ac:dyDescent="0.25"/>
    <row r="6916" customFormat="1" x14ac:dyDescent="0.25"/>
    <row r="6917" customFormat="1" x14ac:dyDescent="0.25"/>
    <row r="6918" customFormat="1" x14ac:dyDescent="0.25"/>
    <row r="6919" customFormat="1" x14ac:dyDescent="0.25"/>
    <row r="6920" customFormat="1" x14ac:dyDescent="0.25"/>
    <row r="6921" customFormat="1" x14ac:dyDescent="0.25"/>
    <row r="6922" customFormat="1" x14ac:dyDescent="0.25"/>
    <row r="6923" customFormat="1" x14ac:dyDescent="0.25"/>
    <row r="6924" customFormat="1" x14ac:dyDescent="0.25"/>
    <row r="6925" customFormat="1" x14ac:dyDescent="0.25"/>
    <row r="6926" customFormat="1" x14ac:dyDescent="0.25"/>
    <row r="6927" customFormat="1" x14ac:dyDescent="0.25"/>
    <row r="6928" customFormat="1" x14ac:dyDescent="0.25"/>
    <row r="6929" customFormat="1" x14ac:dyDescent="0.25"/>
    <row r="6930" customFormat="1" x14ac:dyDescent="0.25"/>
    <row r="6931" customFormat="1" x14ac:dyDescent="0.25"/>
    <row r="6932" customFormat="1" x14ac:dyDescent="0.25"/>
    <row r="6933" customFormat="1" x14ac:dyDescent="0.25"/>
    <row r="6934" customFormat="1" x14ac:dyDescent="0.25"/>
    <row r="6935" customFormat="1" x14ac:dyDescent="0.25"/>
    <row r="6936" customFormat="1" x14ac:dyDescent="0.25"/>
    <row r="6937" customFormat="1" x14ac:dyDescent="0.25"/>
    <row r="6938" customFormat="1" x14ac:dyDescent="0.25"/>
    <row r="6939" customFormat="1" x14ac:dyDescent="0.25"/>
    <row r="6940" customFormat="1" x14ac:dyDescent="0.25"/>
    <row r="6941" customFormat="1" x14ac:dyDescent="0.25"/>
    <row r="6942" customFormat="1" x14ac:dyDescent="0.25"/>
    <row r="6943" customFormat="1" x14ac:dyDescent="0.25"/>
    <row r="6944" customFormat="1" x14ac:dyDescent="0.25"/>
    <row r="6945" customFormat="1" x14ac:dyDescent="0.25"/>
    <row r="6946" customFormat="1" x14ac:dyDescent="0.25"/>
    <row r="6947" customFormat="1" x14ac:dyDescent="0.25"/>
    <row r="6948" customFormat="1" x14ac:dyDescent="0.25"/>
    <row r="6949" customFormat="1" x14ac:dyDescent="0.25"/>
    <row r="6950" customFormat="1" x14ac:dyDescent="0.25"/>
    <row r="6951" customFormat="1" x14ac:dyDescent="0.25"/>
    <row r="6952" customFormat="1" x14ac:dyDescent="0.25"/>
    <row r="6953" customFormat="1" x14ac:dyDescent="0.25"/>
    <row r="6954" customFormat="1" x14ac:dyDescent="0.25"/>
    <row r="6955" customFormat="1" x14ac:dyDescent="0.25"/>
    <row r="6956" customFormat="1" x14ac:dyDescent="0.25"/>
    <row r="6957" customFormat="1" x14ac:dyDescent="0.25"/>
    <row r="6958" customFormat="1" x14ac:dyDescent="0.25"/>
    <row r="6959" customFormat="1" x14ac:dyDescent="0.25"/>
    <row r="6960" customFormat="1" x14ac:dyDescent="0.25"/>
    <row r="6961" customFormat="1" x14ac:dyDescent="0.25"/>
    <row r="6962" customFormat="1" x14ac:dyDescent="0.25"/>
    <row r="6963" customFormat="1" x14ac:dyDescent="0.25"/>
    <row r="6964" customFormat="1" x14ac:dyDescent="0.25"/>
    <row r="6965" customFormat="1" x14ac:dyDescent="0.25"/>
    <row r="6966" customFormat="1" x14ac:dyDescent="0.25"/>
    <row r="6967" customFormat="1" x14ac:dyDescent="0.25"/>
    <row r="6968" customFormat="1" x14ac:dyDescent="0.25"/>
    <row r="6969" customFormat="1" x14ac:dyDescent="0.25"/>
    <row r="6970" customFormat="1" x14ac:dyDescent="0.25"/>
    <row r="6971" customFormat="1" x14ac:dyDescent="0.25"/>
    <row r="6972" customFormat="1" x14ac:dyDescent="0.25"/>
    <row r="6973" customFormat="1" x14ac:dyDescent="0.25"/>
    <row r="6974" customFormat="1" x14ac:dyDescent="0.25"/>
    <row r="6975" customFormat="1" x14ac:dyDescent="0.25"/>
    <row r="6976" customFormat="1" x14ac:dyDescent="0.25"/>
    <row r="6977" customFormat="1" x14ac:dyDescent="0.25"/>
    <row r="6978" customFormat="1" x14ac:dyDescent="0.25"/>
    <row r="6979" customFormat="1" x14ac:dyDescent="0.25"/>
    <row r="6980" customFormat="1" x14ac:dyDescent="0.25"/>
    <row r="6981" customFormat="1" x14ac:dyDescent="0.25"/>
    <row r="6982" customFormat="1" x14ac:dyDescent="0.25"/>
    <row r="6983" customFormat="1" x14ac:dyDescent="0.25"/>
    <row r="6984" customFormat="1" x14ac:dyDescent="0.25"/>
    <row r="6985" customFormat="1" x14ac:dyDescent="0.25"/>
    <row r="6986" customFormat="1" x14ac:dyDescent="0.25"/>
    <row r="6987" customFormat="1" x14ac:dyDescent="0.25"/>
    <row r="6988" customFormat="1" x14ac:dyDescent="0.25"/>
    <row r="6989" customFormat="1" x14ac:dyDescent="0.25"/>
    <row r="6990" customFormat="1" x14ac:dyDescent="0.25"/>
    <row r="6991" customFormat="1" x14ac:dyDescent="0.25"/>
    <row r="6992" customFormat="1" x14ac:dyDescent="0.25"/>
    <row r="6993" customFormat="1" x14ac:dyDescent="0.25"/>
    <row r="6994" customFormat="1" x14ac:dyDescent="0.25"/>
    <row r="6995" customFormat="1" x14ac:dyDescent="0.25"/>
    <row r="6996" customFormat="1" x14ac:dyDescent="0.25"/>
    <row r="6997" customFormat="1" x14ac:dyDescent="0.25"/>
    <row r="6998" customFormat="1" x14ac:dyDescent="0.25"/>
    <row r="6999" customFormat="1" x14ac:dyDescent="0.25"/>
    <row r="7000" customFormat="1" x14ac:dyDescent="0.25"/>
    <row r="7001" customFormat="1" x14ac:dyDescent="0.25"/>
    <row r="7002" customFormat="1" x14ac:dyDescent="0.25"/>
    <row r="7003" customFormat="1" x14ac:dyDescent="0.25"/>
    <row r="7004" customFormat="1" x14ac:dyDescent="0.25"/>
    <row r="7005" customFormat="1" x14ac:dyDescent="0.25"/>
    <row r="7006" customFormat="1" x14ac:dyDescent="0.25"/>
    <row r="7007" customFormat="1" x14ac:dyDescent="0.25"/>
    <row r="7008" customFormat="1" x14ac:dyDescent="0.25"/>
    <row r="7009" customFormat="1" x14ac:dyDescent="0.25"/>
    <row r="7010" customFormat="1" x14ac:dyDescent="0.25"/>
    <row r="7011" customFormat="1" x14ac:dyDescent="0.25"/>
    <row r="7012" customFormat="1" x14ac:dyDescent="0.25"/>
    <row r="7013" customFormat="1" x14ac:dyDescent="0.25"/>
    <row r="7014" customFormat="1" x14ac:dyDescent="0.25"/>
    <row r="7015" customFormat="1" x14ac:dyDescent="0.25"/>
    <row r="7016" customFormat="1" x14ac:dyDescent="0.25"/>
    <row r="7017" customFormat="1" x14ac:dyDescent="0.25"/>
    <row r="7018" customFormat="1" x14ac:dyDescent="0.25"/>
    <row r="7019" customFormat="1" x14ac:dyDescent="0.25"/>
    <row r="7020" customFormat="1" x14ac:dyDescent="0.25"/>
    <row r="7021" customFormat="1" x14ac:dyDescent="0.25"/>
    <row r="7022" customFormat="1" x14ac:dyDescent="0.25"/>
    <row r="7023" customFormat="1" x14ac:dyDescent="0.25"/>
    <row r="7024" customFormat="1" x14ac:dyDescent="0.25"/>
    <row r="7025" customFormat="1" x14ac:dyDescent="0.25"/>
    <row r="7026" customFormat="1" x14ac:dyDescent="0.25"/>
    <row r="7027" customFormat="1" x14ac:dyDescent="0.25"/>
    <row r="7028" customFormat="1" x14ac:dyDescent="0.25"/>
    <row r="7029" customFormat="1" x14ac:dyDescent="0.25"/>
    <row r="7030" customFormat="1" x14ac:dyDescent="0.25"/>
    <row r="7031" customFormat="1" x14ac:dyDescent="0.25"/>
    <row r="7032" customFormat="1" x14ac:dyDescent="0.25"/>
    <row r="7033" customFormat="1" x14ac:dyDescent="0.25"/>
    <row r="7034" customFormat="1" x14ac:dyDescent="0.25"/>
    <row r="7035" customFormat="1" x14ac:dyDescent="0.25"/>
    <row r="7036" customFormat="1" x14ac:dyDescent="0.25"/>
    <row r="7037" customFormat="1" x14ac:dyDescent="0.25"/>
    <row r="7038" customFormat="1" x14ac:dyDescent="0.25"/>
    <row r="7039" customFormat="1" x14ac:dyDescent="0.25"/>
    <row r="7040" customFormat="1" x14ac:dyDescent="0.25"/>
    <row r="7041" customFormat="1" x14ac:dyDescent="0.25"/>
    <row r="7042" customFormat="1" x14ac:dyDescent="0.25"/>
    <row r="7043" customFormat="1" x14ac:dyDescent="0.25"/>
    <row r="7044" customFormat="1" x14ac:dyDescent="0.25"/>
    <row r="7045" customFormat="1" x14ac:dyDescent="0.25"/>
    <row r="7046" customFormat="1" x14ac:dyDescent="0.25"/>
    <row r="7047" customFormat="1" x14ac:dyDescent="0.25"/>
    <row r="7048" customFormat="1" x14ac:dyDescent="0.25"/>
    <row r="7049" customFormat="1" x14ac:dyDescent="0.25"/>
    <row r="7050" customFormat="1" x14ac:dyDescent="0.25"/>
    <row r="7051" customFormat="1" x14ac:dyDescent="0.25"/>
    <row r="7052" customFormat="1" x14ac:dyDescent="0.25"/>
    <row r="7053" customFormat="1" x14ac:dyDescent="0.25"/>
    <row r="7054" customFormat="1" x14ac:dyDescent="0.25"/>
    <row r="7055" customFormat="1" x14ac:dyDescent="0.25"/>
    <row r="7056" customFormat="1" x14ac:dyDescent="0.25"/>
    <row r="7057" customFormat="1" x14ac:dyDescent="0.25"/>
    <row r="7058" customFormat="1" x14ac:dyDescent="0.25"/>
    <row r="7059" customFormat="1" x14ac:dyDescent="0.25"/>
    <row r="7060" customFormat="1" x14ac:dyDescent="0.25"/>
    <row r="7061" customFormat="1" x14ac:dyDescent="0.25"/>
    <row r="7062" customFormat="1" x14ac:dyDescent="0.25"/>
    <row r="7063" customFormat="1" x14ac:dyDescent="0.25"/>
    <row r="7064" customFormat="1" x14ac:dyDescent="0.25"/>
    <row r="7065" customFormat="1" x14ac:dyDescent="0.25"/>
    <row r="7066" customFormat="1" x14ac:dyDescent="0.25"/>
    <row r="7067" customFormat="1" x14ac:dyDescent="0.25"/>
    <row r="7068" customFormat="1" x14ac:dyDescent="0.25"/>
    <row r="7069" customFormat="1" x14ac:dyDescent="0.25"/>
    <row r="7070" customFormat="1" x14ac:dyDescent="0.25"/>
    <row r="7071" customFormat="1" x14ac:dyDescent="0.25"/>
    <row r="7072" customFormat="1" x14ac:dyDescent="0.25"/>
    <row r="7073" customFormat="1" x14ac:dyDescent="0.25"/>
    <row r="7074" customFormat="1" x14ac:dyDescent="0.25"/>
    <row r="7075" customFormat="1" x14ac:dyDescent="0.25"/>
    <row r="7076" customFormat="1" x14ac:dyDescent="0.25"/>
    <row r="7077" customFormat="1" x14ac:dyDescent="0.25"/>
    <row r="7078" customFormat="1" x14ac:dyDescent="0.25"/>
    <row r="7079" customFormat="1" x14ac:dyDescent="0.25"/>
    <row r="7080" customFormat="1" x14ac:dyDescent="0.25"/>
    <row r="7081" customFormat="1" x14ac:dyDescent="0.25"/>
    <row r="7082" customFormat="1" x14ac:dyDescent="0.25"/>
    <row r="7083" customFormat="1" x14ac:dyDescent="0.25"/>
    <row r="7084" customFormat="1" x14ac:dyDescent="0.25"/>
    <row r="7085" customFormat="1" x14ac:dyDescent="0.25"/>
    <row r="7086" customFormat="1" x14ac:dyDescent="0.25"/>
    <row r="7087" customFormat="1" x14ac:dyDescent="0.25"/>
    <row r="7088" customFormat="1" x14ac:dyDescent="0.25"/>
    <row r="7089" customFormat="1" x14ac:dyDescent="0.25"/>
    <row r="7090" customFormat="1" x14ac:dyDescent="0.25"/>
    <row r="7091" customFormat="1" x14ac:dyDescent="0.25"/>
    <row r="7092" customFormat="1" x14ac:dyDescent="0.25"/>
    <row r="7093" customFormat="1" x14ac:dyDescent="0.25"/>
    <row r="7094" customFormat="1" x14ac:dyDescent="0.25"/>
    <row r="7095" customFormat="1" x14ac:dyDescent="0.25"/>
    <row r="7096" customFormat="1" x14ac:dyDescent="0.25"/>
    <row r="7097" customFormat="1" x14ac:dyDescent="0.25"/>
    <row r="7098" customFormat="1" x14ac:dyDescent="0.25"/>
    <row r="7099" customFormat="1" x14ac:dyDescent="0.25"/>
    <row r="7100" customFormat="1" x14ac:dyDescent="0.25"/>
    <row r="7101" customFormat="1" x14ac:dyDescent="0.25"/>
    <row r="7102" customFormat="1" x14ac:dyDescent="0.25"/>
    <row r="7103" customFormat="1" x14ac:dyDescent="0.25"/>
    <row r="7104" customFormat="1" x14ac:dyDescent="0.25"/>
    <row r="7105" customFormat="1" x14ac:dyDescent="0.25"/>
    <row r="7106" customFormat="1" x14ac:dyDescent="0.25"/>
    <row r="7107" customFormat="1" x14ac:dyDescent="0.25"/>
    <row r="7108" customFormat="1" x14ac:dyDescent="0.25"/>
    <row r="7109" customFormat="1" x14ac:dyDescent="0.25"/>
    <row r="7110" customFormat="1" x14ac:dyDescent="0.25"/>
    <row r="7111" customFormat="1" x14ac:dyDescent="0.25"/>
    <row r="7112" customFormat="1" x14ac:dyDescent="0.25"/>
    <row r="7113" customFormat="1" x14ac:dyDescent="0.25"/>
    <row r="7114" customFormat="1" x14ac:dyDescent="0.25"/>
    <row r="7115" customFormat="1" x14ac:dyDescent="0.25"/>
    <row r="7116" customFormat="1" x14ac:dyDescent="0.25"/>
    <row r="7117" customFormat="1" x14ac:dyDescent="0.25"/>
    <row r="7118" customFormat="1" x14ac:dyDescent="0.25"/>
    <row r="7119" customFormat="1" x14ac:dyDescent="0.25"/>
    <row r="7120" customFormat="1" x14ac:dyDescent="0.25"/>
    <row r="7121" customFormat="1" x14ac:dyDescent="0.25"/>
    <row r="7122" customFormat="1" x14ac:dyDescent="0.25"/>
    <row r="7123" customFormat="1" x14ac:dyDescent="0.25"/>
    <row r="7124" customFormat="1" x14ac:dyDescent="0.25"/>
    <row r="7125" customFormat="1" x14ac:dyDescent="0.25"/>
    <row r="7126" customFormat="1" x14ac:dyDescent="0.25"/>
    <row r="7127" customFormat="1" x14ac:dyDescent="0.25"/>
    <row r="7128" customFormat="1" x14ac:dyDescent="0.25"/>
    <row r="7129" customFormat="1" x14ac:dyDescent="0.25"/>
    <row r="7130" customFormat="1" x14ac:dyDescent="0.25"/>
    <row r="7131" customFormat="1" x14ac:dyDescent="0.25"/>
    <row r="7132" customFormat="1" x14ac:dyDescent="0.25"/>
    <row r="7133" customFormat="1" x14ac:dyDescent="0.25"/>
    <row r="7134" customFormat="1" x14ac:dyDescent="0.25"/>
    <row r="7135" customFormat="1" x14ac:dyDescent="0.25"/>
    <row r="7136" customFormat="1" x14ac:dyDescent="0.25"/>
    <row r="7137" customFormat="1" x14ac:dyDescent="0.25"/>
    <row r="7138" customFormat="1" x14ac:dyDescent="0.25"/>
    <row r="7139" customFormat="1" x14ac:dyDescent="0.25"/>
    <row r="7140" customFormat="1" x14ac:dyDescent="0.25"/>
    <row r="7141" customFormat="1" x14ac:dyDescent="0.25"/>
    <row r="7142" customFormat="1" x14ac:dyDescent="0.25"/>
    <row r="7143" customFormat="1" x14ac:dyDescent="0.25"/>
    <row r="7144" customFormat="1" x14ac:dyDescent="0.25"/>
    <row r="7145" customFormat="1" x14ac:dyDescent="0.25"/>
    <row r="7146" customFormat="1" x14ac:dyDescent="0.25"/>
    <row r="7147" customFormat="1" x14ac:dyDescent="0.25"/>
    <row r="7148" customFormat="1" x14ac:dyDescent="0.25"/>
    <row r="7149" customFormat="1" x14ac:dyDescent="0.25"/>
    <row r="7150" customFormat="1" x14ac:dyDescent="0.25"/>
    <row r="7151" customFormat="1" x14ac:dyDescent="0.25"/>
    <row r="7152" customFormat="1" x14ac:dyDescent="0.25"/>
    <row r="7153" customFormat="1" x14ac:dyDescent="0.25"/>
    <row r="7154" customFormat="1" x14ac:dyDescent="0.25"/>
    <row r="7155" customFormat="1" x14ac:dyDescent="0.25"/>
    <row r="7156" customFormat="1" x14ac:dyDescent="0.25"/>
    <row r="7157" customFormat="1" x14ac:dyDescent="0.25"/>
    <row r="7158" customFormat="1" x14ac:dyDescent="0.25"/>
    <row r="7159" customFormat="1" x14ac:dyDescent="0.25"/>
    <row r="7160" customFormat="1" x14ac:dyDescent="0.25"/>
    <row r="7161" customFormat="1" x14ac:dyDescent="0.25"/>
    <row r="7162" customFormat="1" x14ac:dyDescent="0.25"/>
    <row r="7163" customFormat="1" x14ac:dyDescent="0.25"/>
    <row r="7164" customFormat="1" x14ac:dyDescent="0.25"/>
    <row r="7165" customFormat="1" x14ac:dyDescent="0.25"/>
    <row r="7166" customFormat="1" x14ac:dyDescent="0.25"/>
    <row r="7167" customFormat="1" x14ac:dyDescent="0.25"/>
    <row r="7168" customFormat="1" x14ac:dyDescent="0.25"/>
    <row r="7169" customFormat="1" x14ac:dyDescent="0.25"/>
    <row r="7170" customFormat="1" x14ac:dyDescent="0.25"/>
    <row r="7171" customFormat="1" x14ac:dyDescent="0.25"/>
    <row r="7172" customFormat="1" x14ac:dyDescent="0.25"/>
    <row r="7173" customFormat="1" x14ac:dyDescent="0.25"/>
    <row r="7174" customFormat="1" x14ac:dyDescent="0.25"/>
    <row r="7175" customFormat="1" x14ac:dyDescent="0.25"/>
    <row r="7176" customFormat="1" x14ac:dyDescent="0.25"/>
    <row r="7177" customFormat="1" x14ac:dyDescent="0.25"/>
    <row r="7178" customFormat="1" x14ac:dyDescent="0.25"/>
    <row r="7179" customFormat="1" x14ac:dyDescent="0.25"/>
    <row r="7180" customFormat="1" x14ac:dyDescent="0.25"/>
    <row r="7181" customFormat="1" x14ac:dyDescent="0.25"/>
    <row r="7182" customFormat="1" x14ac:dyDescent="0.25"/>
    <row r="7183" customFormat="1" x14ac:dyDescent="0.25"/>
    <row r="7184" customFormat="1" x14ac:dyDescent="0.25"/>
    <row r="7185" customFormat="1" x14ac:dyDescent="0.25"/>
    <row r="7186" customFormat="1" x14ac:dyDescent="0.25"/>
    <row r="7187" customFormat="1" x14ac:dyDescent="0.25"/>
    <row r="7188" customFormat="1" x14ac:dyDescent="0.25"/>
    <row r="7189" customFormat="1" x14ac:dyDescent="0.25"/>
    <row r="7190" customFormat="1" x14ac:dyDescent="0.25"/>
    <row r="7191" customFormat="1" x14ac:dyDescent="0.25"/>
    <row r="7192" customFormat="1" x14ac:dyDescent="0.25"/>
    <row r="7193" customFormat="1" x14ac:dyDescent="0.25"/>
    <row r="7194" customFormat="1" x14ac:dyDescent="0.25"/>
    <row r="7195" customFormat="1" x14ac:dyDescent="0.25"/>
    <row r="7196" customFormat="1" x14ac:dyDescent="0.25"/>
    <row r="7197" customFormat="1" x14ac:dyDescent="0.25"/>
    <row r="7198" customFormat="1" x14ac:dyDescent="0.25"/>
    <row r="7199" customFormat="1" x14ac:dyDescent="0.25"/>
    <row r="7200" customFormat="1" x14ac:dyDescent="0.25"/>
    <row r="7201" customFormat="1" x14ac:dyDescent="0.25"/>
    <row r="7202" customFormat="1" x14ac:dyDescent="0.25"/>
    <row r="7203" customFormat="1" x14ac:dyDescent="0.25"/>
    <row r="7204" customFormat="1" x14ac:dyDescent="0.25"/>
    <row r="7205" customFormat="1" x14ac:dyDescent="0.25"/>
    <row r="7206" customFormat="1" x14ac:dyDescent="0.25"/>
    <row r="7207" customFormat="1" x14ac:dyDescent="0.25"/>
    <row r="7208" customFormat="1" x14ac:dyDescent="0.25"/>
    <row r="7209" customFormat="1" x14ac:dyDescent="0.25"/>
    <row r="7210" customFormat="1" x14ac:dyDescent="0.25"/>
    <row r="7211" customFormat="1" x14ac:dyDescent="0.25"/>
    <row r="7212" customFormat="1" x14ac:dyDescent="0.25"/>
    <row r="7213" customFormat="1" x14ac:dyDescent="0.25"/>
    <row r="7214" customFormat="1" x14ac:dyDescent="0.25"/>
    <row r="7215" customFormat="1" x14ac:dyDescent="0.25"/>
    <row r="7216" customFormat="1" x14ac:dyDescent="0.25"/>
    <row r="7217" customFormat="1" x14ac:dyDescent="0.25"/>
    <row r="7218" customFormat="1" x14ac:dyDescent="0.25"/>
    <row r="7219" customFormat="1" x14ac:dyDescent="0.25"/>
    <row r="7220" customFormat="1" x14ac:dyDescent="0.25"/>
    <row r="7221" customFormat="1" x14ac:dyDescent="0.25"/>
    <row r="7222" customFormat="1" x14ac:dyDescent="0.25"/>
    <row r="7223" customFormat="1" x14ac:dyDescent="0.25"/>
    <row r="7224" customFormat="1" x14ac:dyDescent="0.25"/>
    <row r="7225" customFormat="1" x14ac:dyDescent="0.25"/>
    <row r="7226" customFormat="1" x14ac:dyDescent="0.25"/>
    <row r="7227" customFormat="1" x14ac:dyDescent="0.25"/>
    <row r="7228" customFormat="1" x14ac:dyDescent="0.25"/>
    <row r="7229" customFormat="1" x14ac:dyDescent="0.25"/>
    <row r="7230" customFormat="1" x14ac:dyDescent="0.25"/>
    <row r="7231" customFormat="1" x14ac:dyDescent="0.25"/>
    <row r="7232" customFormat="1" x14ac:dyDescent="0.25"/>
    <row r="7233" customFormat="1" x14ac:dyDescent="0.25"/>
    <row r="7234" customFormat="1" x14ac:dyDescent="0.25"/>
    <row r="7235" customFormat="1" x14ac:dyDescent="0.25"/>
    <row r="7236" customFormat="1" x14ac:dyDescent="0.25"/>
    <row r="7237" customFormat="1" x14ac:dyDescent="0.25"/>
    <row r="7238" customFormat="1" x14ac:dyDescent="0.25"/>
    <row r="7239" customFormat="1" x14ac:dyDescent="0.25"/>
    <row r="7240" customFormat="1" x14ac:dyDescent="0.25"/>
    <row r="7241" customFormat="1" x14ac:dyDescent="0.25"/>
    <row r="7242" customFormat="1" x14ac:dyDescent="0.25"/>
    <row r="7243" customFormat="1" x14ac:dyDescent="0.25"/>
    <row r="7244" customFormat="1" x14ac:dyDescent="0.25"/>
    <row r="7245" customFormat="1" x14ac:dyDescent="0.25"/>
    <row r="7246" customFormat="1" x14ac:dyDescent="0.25"/>
    <row r="7247" customFormat="1" x14ac:dyDescent="0.25"/>
    <row r="7248" customFormat="1" x14ac:dyDescent="0.25"/>
    <row r="7249" customFormat="1" x14ac:dyDescent="0.25"/>
    <row r="7250" customFormat="1" x14ac:dyDescent="0.25"/>
    <row r="7251" customFormat="1" x14ac:dyDescent="0.25"/>
    <row r="7252" customFormat="1" x14ac:dyDescent="0.25"/>
    <row r="7253" customFormat="1" x14ac:dyDescent="0.25"/>
    <row r="7254" customFormat="1" x14ac:dyDescent="0.25"/>
    <row r="7255" customFormat="1" x14ac:dyDescent="0.25"/>
    <row r="7256" customFormat="1" x14ac:dyDescent="0.25"/>
    <row r="7257" customFormat="1" x14ac:dyDescent="0.25"/>
    <row r="7258" customFormat="1" x14ac:dyDescent="0.25"/>
    <row r="7259" customFormat="1" x14ac:dyDescent="0.25"/>
    <row r="7260" customFormat="1" x14ac:dyDescent="0.25"/>
    <row r="7261" customFormat="1" x14ac:dyDescent="0.25"/>
    <row r="7262" customFormat="1" x14ac:dyDescent="0.25"/>
    <row r="7263" customFormat="1" x14ac:dyDescent="0.25"/>
    <row r="7264" customFormat="1" x14ac:dyDescent="0.25"/>
    <row r="7265" customFormat="1" x14ac:dyDescent="0.25"/>
    <row r="7266" customFormat="1" x14ac:dyDescent="0.25"/>
    <row r="7267" customFormat="1" x14ac:dyDescent="0.25"/>
    <row r="7268" customFormat="1" x14ac:dyDescent="0.25"/>
    <row r="7269" customFormat="1" x14ac:dyDescent="0.25"/>
    <row r="7270" customFormat="1" x14ac:dyDescent="0.25"/>
    <row r="7271" customFormat="1" x14ac:dyDescent="0.25"/>
    <row r="7272" customFormat="1" x14ac:dyDescent="0.25"/>
    <row r="7273" customFormat="1" x14ac:dyDescent="0.25"/>
    <row r="7274" customFormat="1" x14ac:dyDescent="0.25"/>
    <row r="7275" customFormat="1" x14ac:dyDescent="0.25"/>
    <row r="7276" customFormat="1" x14ac:dyDescent="0.25"/>
    <row r="7277" customFormat="1" x14ac:dyDescent="0.25"/>
    <row r="7278" customFormat="1" x14ac:dyDescent="0.25"/>
    <row r="7279" customFormat="1" x14ac:dyDescent="0.25"/>
    <row r="7280" customFormat="1" x14ac:dyDescent="0.25"/>
    <row r="7281" customFormat="1" x14ac:dyDescent="0.25"/>
    <row r="7282" customFormat="1" x14ac:dyDescent="0.25"/>
    <row r="7283" customFormat="1" x14ac:dyDescent="0.25"/>
    <row r="7284" customFormat="1" x14ac:dyDescent="0.25"/>
    <row r="7285" customFormat="1" x14ac:dyDescent="0.25"/>
    <row r="7286" customFormat="1" x14ac:dyDescent="0.25"/>
    <row r="7287" customFormat="1" x14ac:dyDescent="0.25"/>
    <row r="7288" customFormat="1" x14ac:dyDescent="0.25"/>
    <row r="7289" customFormat="1" x14ac:dyDescent="0.25"/>
    <row r="7290" customFormat="1" x14ac:dyDescent="0.25"/>
    <row r="7291" customFormat="1" x14ac:dyDescent="0.25"/>
    <row r="7292" customFormat="1" x14ac:dyDescent="0.25"/>
    <row r="7293" customFormat="1" x14ac:dyDescent="0.25"/>
    <row r="7294" customFormat="1" x14ac:dyDescent="0.25"/>
    <row r="7295" customFormat="1" x14ac:dyDescent="0.25"/>
    <row r="7296" customFormat="1" x14ac:dyDescent="0.25"/>
    <row r="7297" customFormat="1" x14ac:dyDescent="0.25"/>
    <row r="7298" customFormat="1" x14ac:dyDescent="0.25"/>
    <row r="7299" customFormat="1" x14ac:dyDescent="0.25"/>
    <row r="7300" customFormat="1" x14ac:dyDescent="0.25"/>
    <row r="7301" customFormat="1" x14ac:dyDescent="0.25"/>
    <row r="7302" customFormat="1" x14ac:dyDescent="0.25"/>
    <row r="7303" customFormat="1" x14ac:dyDescent="0.25"/>
    <row r="7304" customFormat="1" x14ac:dyDescent="0.25"/>
    <row r="7305" customFormat="1" x14ac:dyDescent="0.25"/>
    <row r="7306" customFormat="1" x14ac:dyDescent="0.25"/>
    <row r="7307" customFormat="1" x14ac:dyDescent="0.25"/>
    <row r="7308" customFormat="1" x14ac:dyDescent="0.25"/>
    <row r="7309" customFormat="1" x14ac:dyDescent="0.25"/>
    <row r="7310" customFormat="1" x14ac:dyDescent="0.25"/>
    <row r="7311" customFormat="1" x14ac:dyDescent="0.25"/>
    <row r="7312" customFormat="1" x14ac:dyDescent="0.25"/>
    <row r="7313" customFormat="1" x14ac:dyDescent="0.25"/>
    <row r="7314" customFormat="1" x14ac:dyDescent="0.25"/>
    <row r="7315" customFormat="1" x14ac:dyDescent="0.25"/>
    <row r="7316" customFormat="1" x14ac:dyDescent="0.25"/>
    <row r="7317" customFormat="1" x14ac:dyDescent="0.25"/>
    <row r="7318" customFormat="1" x14ac:dyDescent="0.25"/>
    <row r="7319" customFormat="1" x14ac:dyDescent="0.25"/>
    <row r="7320" customFormat="1" x14ac:dyDescent="0.25"/>
    <row r="7321" customFormat="1" x14ac:dyDescent="0.25"/>
    <row r="7322" customFormat="1" x14ac:dyDescent="0.25"/>
    <row r="7323" customFormat="1" x14ac:dyDescent="0.25"/>
    <row r="7324" customFormat="1" x14ac:dyDescent="0.25"/>
    <row r="7325" customFormat="1" x14ac:dyDescent="0.25"/>
    <row r="7326" customFormat="1" x14ac:dyDescent="0.25"/>
    <row r="7327" customFormat="1" x14ac:dyDescent="0.25"/>
    <row r="7328" customFormat="1" x14ac:dyDescent="0.25"/>
    <row r="7329" customFormat="1" x14ac:dyDescent="0.25"/>
    <row r="7330" customFormat="1" x14ac:dyDescent="0.25"/>
    <row r="7331" customFormat="1" x14ac:dyDescent="0.25"/>
    <row r="7332" customFormat="1" x14ac:dyDescent="0.25"/>
    <row r="7333" customFormat="1" x14ac:dyDescent="0.25"/>
    <row r="7334" customFormat="1" x14ac:dyDescent="0.25"/>
    <row r="7335" customFormat="1" x14ac:dyDescent="0.25"/>
    <row r="7336" customFormat="1" x14ac:dyDescent="0.25"/>
    <row r="7337" customFormat="1" x14ac:dyDescent="0.25"/>
    <row r="7338" customFormat="1" x14ac:dyDescent="0.25"/>
    <row r="7339" customFormat="1" x14ac:dyDescent="0.25"/>
    <row r="7340" customFormat="1" x14ac:dyDescent="0.25"/>
    <row r="7341" customFormat="1" x14ac:dyDescent="0.25"/>
    <row r="7342" customFormat="1" x14ac:dyDescent="0.25"/>
    <row r="7343" customFormat="1" x14ac:dyDescent="0.25"/>
    <row r="7344" customFormat="1" x14ac:dyDescent="0.25"/>
    <row r="7345" customFormat="1" x14ac:dyDescent="0.25"/>
    <row r="7346" customFormat="1" x14ac:dyDescent="0.25"/>
    <row r="7347" customFormat="1" x14ac:dyDescent="0.25"/>
    <row r="7348" customFormat="1" x14ac:dyDescent="0.25"/>
    <row r="7349" customFormat="1" x14ac:dyDescent="0.25"/>
    <row r="7350" customFormat="1" x14ac:dyDescent="0.25"/>
    <row r="7351" customFormat="1" x14ac:dyDescent="0.25"/>
    <row r="7352" customFormat="1" x14ac:dyDescent="0.25"/>
    <row r="7353" customFormat="1" x14ac:dyDescent="0.25"/>
    <row r="7354" customFormat="1" x14ac:dyDescent="0.25"/>
    <row r="7355" customFormat="1" x14ac:dyDescent="0.25"/>
    <row r="7356" customFormat="1" x14ac:dyDescent="0.25"/>
    <row r="7357" customFormat="1" x14ac:dyDescent="0.25"/>
    <row r="7358" customFormat="1" x14ac:dyDescent="0.25"/>
    <row r="7359" customFormat="1" x14ac:dyDescent="0.25"/>
    <row r="7360" customFormat="1" x14ac:dyDescent="0.25"/>
    <row r="7361" customFormat="1" x14ac:dyDescent="0.25"/>
    <row r="7362" customFormat="1" x14ac:dyDescent="0.25"/>
    <row r="7363" customFormat="1" x14ac:dyDescent="0.25"/>
    <row r="7364" customFormat="1" x14ac:dyDescent="0.25"/>
    <row r="7365" customFormat="1" x14ac:dyDescent="0.25"/>
    <row r="7366" customFormat="1" x14ac:dyDescent="0.25"/>
    <row r="7367" customFormat="1" x14ac:dyDescent="0.25"/>
    <row r="7368" customFormat="1" x14ac:dyDescent="0.25"/>
    <row r="7369" customFormat="1" x14ac:dyDescent="0.25"/>
    <row r="7370" customFormat="1" x14ac:dyDescent="0.25"/>
    <row r="7371" customFormat="1" x14ac:dyDescent="0.25"/>
    <row r="7372" customFormat="1" x14ac:dyDescent="0.25"/>
    <row r="7373" customFormat="1" x14ac:dyDescent="0.25"/>
    <row r="7374" customFormat="1" x14ac:dyDescent="0.25"/>
    <row r="7375" customFormat="1" x14ac:dyDescent="0.25"/>
    <row r="7376" customFormat="1" x14ac:dyDescent="0.25"/>
    <row r="7377" customFormat="1" x14ac:dyDescent="0.25"/>
    <row r="7378" customFormat="1" x14ac:dyDescent="0.25"/>
    <row r="7379" customFormat="1" x14ac:dyDescent="0.25"/>
    <row r="7380" customFormat="1" x14ac:dyDescent="0.25"/>
    <row r="7381" customFormat="1" x14ac:dyDescent="0.25"/>
    <row r="7382" customFormat="1" x14ac:dyDescent="0.25"/>
    <row r="7383" customFormat="1" x14ac:dyDescent="0.25"/>
    <row r="7384" customFormat="1" x14ac:dyDescent="0.25"/>
    <row r="7385" customFormat="1" x14ac:dyDescent="0.25"/>
    <row r="7386" customFormat="1" x14ac:dyDescent="0.25"/>
    <row r="7387" customFormat="1" x14ac:dyDescent="0.25"/>
    <row r="7388" customFormat="1" x14ac:dyDescent="0.25"/>
    <row r="7389" customFormat="1" x14ac:dyDescent="0.25"/>
    <row r="7390" customFormat="1" x14ac:dyDescent="0.25"/>
    <row r="7391" customFormat="1" x14ac:dyDescent="0.25"/>
    <row r="7392" customFormat="1" x14ac:dyDescent="0.25"/>
    <row r="7393" customFormat="1" x14ac:dyDescent="0.25"/>
    <row r="7394" customFormat="1" x14ac:dyDescent="0.25"/>
    <row r="7395" customFormat="1" x14ac:dyDescent="0.25"/>
    <row r="7396" customFormat="1" x14ac:dyDescent="0.25"/>
    <row r="7397" customFormat="1" x14ac:dyDescent="0.25"/>
    <row r="7398" customFormat="1" x14ac:dyDescent="0.25"/>
    <row r="7399" customFormat="1" x14ac:dyDescent="0.25"/>
    <row r="7400" customFormat="1" x14ac:dyDescent="0.25"/>
    <row r="7401" customFormat="1" x14ac:dyDescent="0.25"/>
    <row r="7402" customFormat="1" x14ac:dyDescent="0.25"/>
    <row r="7403" customFormat="1" x14ac:dyDescent="0.25"/>
    <row r="7404" customFormat="1" x14ac:dyDescent="0.25"/>
    <row r="7405" customFormat="1" x14ac:dyDescent="0.25"/>
    <row r="7406" customFormat="1" x14ac:dyDescent="0.25"/>
    <row r="7407" customFormat="1" x14ac:dyDescent="0.25"/>
    <row r="7408" customFormat="1" x14ac:dyDescent="0.25"/>
    <row r="7409" customFormat="1" x14ac:dyDescent="0.25"/>
    <row r="7410" customFormat="1" x14ac:dyDescent="0.25"/>
    <row r="7411" customFormat="1" x14ac:dyDescent="0.25"/>
    <row r="7412" customFormat="1" x14ac:dyDescent="0.25"/>
    <row r="7413" customFormat="1" x14ac:dyDescent="0.25"/>
    <row r="7414" customFormat="1" x14ac:dyDescent="0.25"/>
    <row r="7415" customFormat="1" x14ac:dyDescent="0.25"/>
    <row r="7416" customFormat="1" x14ac:dyDescent="0.25"/>
    <row r="7417" customFormat="1" x14ac:dyDescent="0.25"/>
    <row r="7418" customFormat="1" x14ac:dyDescent="0.25"/>
    <row r="7419" customFormat="1" x14ac:dyDescent="0.25"/>
    <row r="7420" customFormat="1" x14ac:dyDescent="0.25"/>
    <row r="7421" customFormat="1" x14ac:dyDescent="0.25"/>
    <row r="7422" customFormat="1" x14ac:dyDescent="0.25"/>
    <row r="7423" customFormat="1" x14ac:dyDescent="0.25"/>
    <row r="7424" customFormat="1" x14ac:dyDescent="0.25"/>
    <row r="7425" customFormat="1" x14ac:dyDescent="0.25"/>
    <row r="7426" customFormat="1" x14ac:dyDescent="0.25"/>
    <row r="7427" customFormat="1" x14ac:dyDescent="0.25"/>
    <row r="7428" customFormat="1" x14ac:dyDescent="0.25"/>
    <row r="7429" customFormat="1" x14ac:dyDescent="0.25"/>
    <row r="7430" customFormat="1" x14ac:dyDescent="0.25"/>
    <row r="7431" customFormat="1" x14ac:dyDescent="0.25"/>
    <row r="7432" customFormat="1" x14ac:dyDescent="0.25"/>
    <row r="7433" customFormat="1" x14ac:dyDescent="0.25"/>
    <row r="7434" customFormat="1" x14ac:dyDescent="0.25"/>
    <row r="7435" customFormat="1" x14ac:dyDescent="0.25"/>
    <row r="7436" customFormat="1" x14ac:dyDescent="0.25"/>
    <row r="7437" customFormat="1" x14ac:dyDescent="0.25"/>
    <row r="7438" customFormat="1" x14ac:dyDescent="0.25"/>
    <row r="7439" customFormat="1" x14ac:dyDescent="0.25"/>
    <row r="7440" customFormat="1" x14ac:dyDescent="0.25"/>
    <row r="7441" customFormat="1" x14ac:dyDescent="0.25"/>
    <row r="7442" customFormat="1" x14ac:dyDescent="0.25"/>
    <row r="7443" customFormat="1" x14ac:dyDescent="0.25"/>
    <row r="7444" customFormat="1" x14ac:dyDescent="0.25"/>
    <row r="7445" customFormat="1" x14ac:dyDescent="0.25"/>
    <row r="7446" customFormat="1" x14ac:dyDescent="0.25"/>
    <row r="7447" customFormat="1" x14ac:dyDescent="0.25"/>
    <row r="7448" customFormat="1" x14ac:dyDescent="0.25"/>
    <row r="7449" customFormat="1" x14ac:dyDescent="0.25"/>
    <row r="7450" customFormat="1" x14ac:dyDescent="0.25"/>
    <row r="7451" customFormat="1" x14ac:dyDescent="0.25"/>
    <row r="7452" customFormat="1" x14ac:dyDescent="0.25"/>
    <row r="7453" customFormat="1" x14ac:dyDescent="0.25"/>
    <row r="7454" customFormat="1" x14ac:dyDescent="0.25"/>
    <row r="7455" customFormat="1" x14ac:dyDescent="0.25"/>
    <row r="7456" customFormat="1" x14ac:dyDescent="0.25"/>
    <row r="7457" customFormat="1" x14ac:dyDescent="0.25"/>
    <row r="7458" customFormat="1" x14ac:dyDescent="0.25"/>
    <row r="7459" customFormat="1" x14ac:dyDescent="0.25"/>
    <row r="7460" customFormat="1" x14ac:dyDescent="0.25"/>
    <row r="7461" customFormat="1" x14ac:dyDescent="0.25"/>
    <row r="7462" customFormat="1" x14ac:dyDescent="0.25"/>
    <row r="7463" customFormat="1" x14ac:dyDescent="0.25"/>
    <row r="7464" customFormat="1" x14ac:dyDescent="0.25"/>
    <row r="7465" customFormat="1" x14ac:dyDescent="0.25"/>
    <row r="7466" customFormat="1" x14ac:dyDescent="0.25"/>
    <row r="7467" customFormat="1" x14ac:dyDescent="0.25"/>
    <row r="7468" customFormat="1" x14ac:dyDescent="0.25"/>
    <row r="7469" customFormat="1" x14ac:dyDescent="0.25"/>
    <row r="7470" customFormat="1" x14ac:dyDescent="0.25"/>
    <row r="7471" customFormat="1" x14ac:dyDescent="0.25"/>
    <row r="7472" customFormat="1" x14ac:dyDescent="0.25"/>
    <row r="7473" customFormat="1" x14ac:dyDescent="0.25"/>
    <row r="7474" customFormat="1" x14ac:dyDescent="0.25"/>
    <row r="7475" customFormat="1" x14ac:dyDescent="0.25"/>
    <row r="7476" customFormat="1" x14ac:dyDescent="0.25"/>
    <row r="7477" customFormat="1" x14ac:dyDescent="0.25"/>
    <row r="7478" customFormat="1" x14ac:dyDescent="0.25"/>
    <row r="7479" customFormat="1" x14ac:dyDescent="0.25"/>
    <row r="7480" customFormat="1" x14ac:dyDescent="0.25"/>
    <row r="7481" customFormat="1" x14ac:dyDescent="0.25"/>
    <row r="7482" customFormat="1" x14ac:dyDescent="0.25"/>
    <row r="7483" customFormat="1" x14ac:dyDescent="0.25"/>
    <row r="7484" customFormat="1" x14ac:dyDescent="0.25"/>
    <row r="7485" customFormat="1" x14ac:dyDescent="0.25"/>
    <row r="7486" customFormat="1" x14ac:dyDescent="0.25"/>
    <row r="7487" customFormat="1" x14ac:dyDescent="0.25"/>
    <row r="7488" customFormat="1" x14ac:dyDescent="0.25"/>
    <row r="7489" customFormat="1" x14ac:dyDescent="0.25"/>
    <row r="7490" customFormat="1" x14ac:dyDescent="0.25"/>
    <row r="7491" customFormat="1" x14ac:dyDescent="0.25"/>
    <row r="7492" customFormat="1" x14ac:dyDescent="0.25"/>
    <row r="7493" customFormat="1" x14ac:dyDescent="0.25"/>
    <row r="7494" customFormat="1" x14ac:dyDescent="0.25"/>
    <row r="7495" customFormat="1" x14ac:dyDescent="0.25"/>
    <row r="7496" customFormat="1" x14ac:dyDescent="0.25"/>
    <row r="7497" customFormat="1" x14ac:dyDescent="0.25"/>
    <row r="7498" customFormat="1" x14ac:dyDescent="0.25"/>
    <row r="7499" customFormat="1" x14ac:dyDescent="0.25"/>
    <row r="7500" customFormat="1" x14ac:dyDescent="0.25"/>
    <row r="7501" customFormat="1" x14ac:dyDescent="0.25"/>
    <row r="7502" customFormat="1" x14ac:dyDescent="0.25"/>
    <row r="7503" customFormat="1" x14ac:dyDescent="0.25"/>
    <row r="7504" customFormat="1" x14ac:dyDescent="0.25"/>
    <row r="7505" customFormat="1" x14ac:dyDescent="0.25"/>
    <row r="7506" customFormat="1" x14ac:dyDescent="0.25"/>
    <row r="7507" customFormat="1" x14ac:dyDescent="0.25"/>
    <row r="7508" customFormat="1" x14ac:dyDescent="0.25"/>
    <row r="7509" customFormat="1" x14ac:dyDescent="0.25"/>
    <row r="7510" customFormat="1" x14ac:dyDescent="0.25"/>
    <row r="7511" customFormat="1" x14ac:dyDescent="0.25"/>
    <row r="7512" customFormat="1" x14ac:dyDescent="0.25"/>
    <row r="7513" customFormat="1" x14ac:dyDescent="0.25"/>
    <row r="7514" customFormat="1" x14ac:dyDescent="0.25"/>
    <row r="7515" customFormat="1" x14ac:dyDescent="0.25"/>
    <row r="7516" customFormat="1" x14ac:dyDescent="0.25"/>
    <row r="7517" customFormat="1" x14ac:dyDescent="0.25"/>
    <row r="7518" customFormat="1" x14ac:dyDescent="0.25"/>
    <row r="7519" customFormat="1" x14ac:dyDescent="0.25"/>
    <row r="7520" customFormat="1" x14ac:dyDescent="0.25"/>
    <row r="7521" customFormat="1" x14ac:dyDescent="0.25"/>
    <row r="7522" customFormat="1" x14ac:dyDescent="0.25"/>
    <row r="7523" customFormat="1" x14ac:dyDescent="0.25"/>
    <row r="7524" customFormat="1" x14ac:dyDescent="0.25"/>
    <row r="7525" customFormat="1" x14ac:dyDescent="0.25"/>
    <row r="7526" customFormat="1" x14ac:dyDescent="0.25"/>
    <row r="7527" customFormat="1" x14ac:dyDescent="0.25"/>
    <row r="7528" customFormat="1" x14ac:dyDescent="0.25"/>
    <row r="7529" customFormat="1" x14ac:dyDescent="0.25"/>
    <row r="7530" customFormat="1" x14ac:dyDescent="0.25"/>
    <row r="7531" customFormat="1" x14ac:dyDescent="0.25"/>
    <row r="7532" customFormat="1" x14ac:dyDescent="0.25"/>
    <row r="7533" customFormat="1" x14ac:dyDescent="0.25"/>
    <row r="7534" customFormat="1" x14ac:dyDescent="0.25"/>
    <row r="7535" customFormat="1" x14ac:dyDescent="0.25"/>
    <row r="7536" customFormat="1" x14ac:dyDescent="0.25"/>
    <row r="7537" customFormat="1" x14ac:dyDescent="0.25"/>
    <row r="7538" customFormat="1" x14ac:dyDescent="0.25"/>
    <row r="7539" customFormat="1" x14ac:dyDescent="0.25"/>
    <row r="7540" customFormat="1" x14ac:dyDescent="0.25"/>
    <row r="7541" customFormat="1" x14ac:dyDescent="0.25"/>
    <row r="7542" customFormat="1" x14ac:dyDescent="0.25"/>
    <row r="7543" customFormat="1" x14ac:dyDescent="0.25"/>
    <row r="7544" customFormat="1" x14ac:dyDescent="0.25"/>
    <row r="7545" customFormat="1" x14ac:dyDescent="0.25"/>
    <row r="7546" customFormat="1" x14ac:dyDescent="0.25"/>
    <row r="7547" customFormat="1" x14ac:dyDescent="0.25"/>
    <row r="7548" customFormat="1" x14ac:dyDescent="0.25"/>
    <row r="7549" customFormat="1" x14ac:dyDescent="0.25"/>
    <row r="7550" customFormat="1" x14ac:dyDescent="0.25"/>
    <row r="7551" customFormat="1" x14ac:dyDescent="0.25"/>
    <row r="7552" customFormat="1" x14ac:dyDescent="0.25"/>
    <row r="7553" customFormat="1" x14ac:dyDescent="0.25"/>
    <row r="7554" customFormat="1" x14ac:dyDescent="0.25"/>
    <row r="7555" customFormat="1" x14ac:dyDescent="0.25"/>
    <row r="7556" customFormat="1" x14ac:dyDescent="0.25"/>
    <row r="7557" customFormat="1" x14ac:dyDescent="0.25"/>
    <row r="7558" customFormat="1" x14ac:dyDescent="0.25"/>
    <row r="7559" customFormat="1" x14ac:dyDescent="0.25"/>
    <row r="7560" customFormat="1" x14ac:dyDescent="0.25"/>
    <row r="7561" customFormat="1" x14ac:dyDescent="0.25"/>
    <row r="7562" customFormat="1" x14ac:dyDescent="0.25"/>
    <row r="7563" customFormat="1" x14ac:dyDescent="0.25"/>
    <row r="7564" customFormat="1" x14ac:dyDescent="0.25"/>
    <row r="7565" customFormat="1" x14ac:dyDescent="0.25"/>
    <row r="7566" customFormat="1" x14ac:dyDescent="0.25"/>
    <row r="7567" customFormat="1" x14ac:dyDescent="0.25"/>
    <row r="7568" customFormat="1" x14ac:dyDescent="0.25"/>
    <row r="7569" customFormat="1" x14ac:dyDescent="0.25"/>
    <row r="7570" customFormat="1" x14ac:dyDescent="0.25"/>
    <row r="7571" customFormat="1" x14ac:dyDescent="0.25"/>
    <row r="7572" customFormat="1" x14ac:dyDescent="0.25"/>
    <row r="7573" customFormat="1" x14ac:dyDescent="0.25"/>
    <row r="7574" customFormat="1" x14ac:dyDescent="0.25"/>
    <row r="7575" customFormat="1" x14ac:dyDescent="0.25"/>
    <row r="7576" customFormat="1" x14ac:dyDescent="0.25"/>
    <row r="7577" customFormat="1" x14ac:dyDescent="0.25"/>
    <row r="7578" customFormat="1" x14ac:dyDescent="0.25"/>
    <row r="7579" customFormat="1" x14ac:dyDescent="0.25"/>
    <row r="7580" customFormat="1" x14ac:dyDescent="0.25"/>
    <row r="7581" customFormat="1" x14ac:dyDescent="0.25"/>
    <row r="7582" customFormat="1" x14ac:dyDescent="0.25"/>
    <row r="7583" customFormat="1" x14ac:dyDescent="0.25"/>
    <row r="7584" customFormat="1" x14ac:dyDescent="0.25"/>
    <row r="7585" customFormat="1" x14ac:dyDescent="0.25"/>
    <row r="7586" customFormat="1" x14ac:dyDescent="0.25"/>
    <row r="7587" customFormat="1" x14ac:dyDescent="0.25"/>
    <row r="7588" customFormat="1" x14ac:dyDescent="0.25"/>
    <row r="7589" customFormat="1" x14ac:dyDescent="0.25"/>
    <row r="7590" customFormat="1" x14ac:dyDescent="0.25"/>
    <row r="7591" customFormat="1" x14ac:dyDescent="0.25"/>
    <row r="7592" customFormat="1" x14ac:dyDescent="0.25"/>
    <row r="7593" customFormat="1" x14ac:dyDescent="0.25"/>
    <row r="7594" customFormat="1" x14ac:dyDescent="0.25"/>
    <row r="7595" customFormat="1" x14ac:dyDescent="0.25"/>
    <row r="7596" customFormat="1" x14ac:dyDescent="0.25"/>
    <row r="7597" customFormat="1" x14ac:dyDescent="0.25"/>
    <row r="7598" customFormat="1" x14ac:dyDescent="0.25"/>
    <row r="7599" customFormat="1" x14ac:dyDescent="0.25"/>
    <row r="7600" customFormat="1" x14ac:dyDescent="0.25"/>
    <row r="7601" customFormat="1" x14ac:dyDescent="0.25"/>
    <row r="7602" customFormat="1" x14ac:dyDescent="0.25"/>
    <row r="7603" customFormat="1" x14ac:dyDescent="0.25"/>
    <row r="7604" customFormat="1" x14ac:dyDescent="0.25"/>
    <row r="7605" customFormat="1" x14ac:dyDescent="0.25"/>
    <row r="7606" customFormat="1" x14ac:dyDescent="0.25"/>
    <row r="7607" customFormat="1" x14ac:dyDescent="0.25"/>
    <row r="7608" customFormat="1" x14ac:dyDescent="0.25"/>
    <row r="7609" customFormat="1" x14ac:dyDescent="0.25"/>
    <row r="7610" customFormat="1" x14ac:dyDescent="0.25"/>
    <row r="7611" customFormat="1" x14ac:dyDescent="0.25"/>
    <row r="7612" customFormat="1" x14ac:dyDescent="0.25"/>
    <row r="7613" customFormat="1" x14ac:dyDescent="0.25"/>
    <row r="7614" customFormat="1" x14ac:dyDescent="0.25"/>
    <row r="7615" customFormat="1" x14ac:dyDescent="0.25"/>
    <row r="7616" customFormat="1" x14ac:dyDescent="0.25"/>
    <row r="7617" customFormat="1" x14ac:dyDescent="0.25"/>
    <row r="7618" customFormat="1" x14ac:dyDescent="0.25"/>
    <row r="7619" customFormat="1" x14ac:dyDescent="0.25"/>
    <row r="7620" customFormat="1" x14ac:dyDescent="0.25"/>
    <row r="7621" customFormat="1" x14ac:dyDescent="0.25"/>
    <row r="7622" customFormat="1" x14ac:dyDescent="0.25"/>
    <row r="7623" customFormat="1" x14ac:dyDescent="0.25"/>
    <row r="7624" customFormat="1" x14ac:dyDescent="0.25"/>
    <row r="7625" customFormat="1" x14ac:dyDescent="0.25"/>
    <row r="7626" customFormat="1" x14ac:dyDescent="0.25"/>
    <row r="7627" customFormat="1" x14ac:dyDescent="0.25"/>
    <row r="7628" customFormat="1" x14ac:dyDescent="0.25"/>
    <row r="7629" customFormat="1" x14ac:dyDescent="0.25"/>
    <row r="7630" customFormat="1" x14ac:dyDescent="0.25"/>
    <row r="7631" customFormat="1" x14ac:dyDescent="0.25"/>
    <row r="7632" customFormat="1" x14ac:dyDescent="0.25"/>
    <row r="7633" customFormat="1" x14ac:dyDescent="0.25"/>
    <row r="7634" customFormat="1" x14ac:dyDescent="0.25"/>
    <row r="7635" customFormat="1" x14ac:dyDescent="0.25"/>
    <row r="7636" customFormat="1" x14ac:dyDescent="0.25"/>
    <row r="7637" customFormat="1" x14ac:dyDescent="0.25"/>
    <row r="7638" customFormat="1" x14ac:dyDescent="0.25"/>
    <row r="7639" customFormat="1" x14ac:dyDescent="0.25"/>
    <row r="7640" customFormat="1" x14ac:dyDescent="0.25"/>
    <row r="7641" customFormat="1" x14ac:dyDescent="0.25"/>
    <row r="7642" customFormat="1" x14ac:dyDescent="0.25"/>
    <row r="7643" customFormat="1" x14ac:dyDescent="0.25"/>
    <row r="7644" customFormat="1" x14ac:dyDescent="0.25"/>
    <row r="7645" customFormat="1" x14ac:dyDescent="0.25"/>
    <row r="7646" customFormat="1" x14ac:dyDescent="0.25"/>
    <row r="7647" customFormat="1" x14ac:dyDescent="0.25"/>
    <row r="7648" customFormat="1" x14ac:dyDescent="0.25"/>
    <row r="7649" customFormat="1" x14ac:dyDescent="0.25"/>
    <row r="7650" customFormat="1" x14ac:dyDescent="0.25"/>
    <row r="7651" customFormat="1" x14ac:dyDescent="0.25"/>
    <row r="7652" customFormat="1" x14ac:dyDescent="0.25"/>
    <row r="7653" customFormat="1" x14ac:dyDescent="0.25"/>
    <row r="7654" customFormat="1" x14ac:dyDescent="0.25"/>
    <row r="7655" customFormat="1" x14ac:dyDescent="0.25"/>
    <row r="7656" customFormat="1" x14ac:dyDescent="0.25"/>
    <row r="7657" customFormat="1" x14ac:dyDescent="0.25"/>
    <row r="7658" customFormat="1" x14ac:dyDescent="0.25"/>
    <row r="7659" customFormat="1" x14ac:dyDescent="0.25"/>
    <row r="7660" customFormat="1" x14ac:dyDescent="0.25"/>
    <row r="7661" customFormat="1" x14ac:dyDescent="0.25"/>
    <row r="7662" customFormat="1" x14ac:dyDescent="0.25"/>
    <row r="7663" customFormat="1" x14ac:dyDescent="0.25"/>
    <row r="7664" customFormat="1" x14ac:dyDescent="0.25"/>
    <row r="7665" customFormat="1" x14ac:dyDescent="0.25"/>
    <row r="7666" customFormat="1" x14ac:dyDescent="0.25"/>
    <row r="7667" customFormat="1" x14ac:dyDescent="0.25"/>
    <row r="7668" customFormat="1" x14ac:dyDescent="0.25"/>
    <row r="7669" customFormat="1" x14ac:dyDescent="0.25"/>
    <row r="7670" customFormat="1" x14ac:dyDescent="0.25"/>
    <row r="7671" customFormat="1" x14ac:dyDescent="0.25"/>
    <row r="7672" customFormat="1" x14ac:dyDescent="0.25"/>
    <row r="7673" customFormat="1" x14ac:dyDescent="0.25"/>
    <row r="7674" customFormat="1" x14ac:dyDescent="0.25"/>
    <row r="7675" customFormat="1" x14ac:dyDescent="0.25"/>
    <row r="7676" customFormat="1" x14ac:dyDescent="0.25"/>
    <row r="7677" customFormat="1" x14ac:dyDescent="0.25"/>
    <row r="7678" customFormat="1" x14ac:dyDescent="0.25"/>
    <row r="7679" customFormat="1" x14ac:dyDescent="0.25"/>
    <row r="7680" customFormat="1" x14ac:dyDescent="0.25"/>
    <row r="7681" customFormat="1" x14ac:dyDescent="0.25"/>
    <row r="7682" customFormat="1" x14ac:dyDescent="0.25"/>
    <row r="7683" customFormat="1" x14ac:dyDescent="0.25"/>
    <row r="7684" customFormat="1" x14ac:dyDescent="0.25"/>
    <row r="7685" customFormat="1" x14ac:dyDescent="0.25"/>
    <row r="7686" customFormat="1" x14ac:dyDescent="0.25"/>
    <row r="7687" customFormat="1" x14ac:dyDescent="0.25"/>
    <row r="7688" customFormat="1" x14ac:dyDescent="0.25"/>
    <row r="7689" customFormat="1" x14ac:dyDescent="0.25"/>
    <row r="7690" customFormat="1" x14ac:dyDescent="0.25"/>
    <row r="7691" customFormat="1" x14ac:dyDescent="0.25"/>
    <row r="7692" customFormat="1" x14ac:dyDescent="0.25"/>
    <row r="7693" customFormat="1" x14ac:dyDescent="0.25"/>
    <row r="7694" customFormat="1" x14ac:dyDescent="0.25"/>
    <row r="7695" customFormat="1" x14ac:dyDescent="0.25"/>
    <row r="7696" customFormat="1" x14ac:dyDescent="0.25"/>
    <row r="7697" customFormat="1" x14ac:dyDescent="0.25"/>
    <row r="7698" customFormat="1" x14ac:dyDescent="0.25"/>
    <row r="7699" customFormat="1" x14ac:dyDescent="0.25"/>
    <row r="7700" customFormat="1" x14ac:dyDescent="0.25"/>
    <row r="7701" customFormat="1" x14ac:dyDescent="0.25"/>
    <row r="7702" customFormat="1" x14ac:dyDescent="0.25"/>
    <row r="7703" customFormat="1" x14ac:dyDescent="0.25"/>
    <row r="7704" customFormat="1" x14ac:dyDescent="0.25"/>
    <row r="7705" customFormat="1" x14ac:dyDescent="0.25"/>
    <row r="7706" customFormat="1" x14ac:dyDescent="0.25"/>
    <row r="7707" customFormat="1" x14ac:dyDescent="0.25"/>
    <row r="7708" customFormat="1" x14ac:dyDescent="0.25"/>
    <row r="7709" customFormat="1" x14ac:dyDescent="0.25"/>
    <row r="7710" customFormat="1" x14ac:dyDescent="0.25"/>
    <row r="7711" customFormat="1" x14ac:dyDescent="0.25"/>
    <row r="7712" customFormat="1" x14ac:dyDescent="0.25"/>
    <row r="7713" customFormat="1" x14ac:dyDescent="0.25"/>
    <row r="7714" customFormat="1" x14ac:dyDescent="0.25"/>
    <row r="7715" customFormat="1" x14ac:dyDescent="0.25"/>
    <row r="7716" customFormat="1" x14ac:dyDescent="0.25"/>
    <row r="7717" customFormat="1" x14ac:dyDescent="0.25"/>
    <row r="7718" customFormat="1" x14ac:dyDescent="0.25"/>
    <row r="7719" customFormat="1" x14ac:dyDescent="0.25"/>
    <row r="7720" customFormat="1" x14ac:dyDescent="0.25"/>
    <row r="7721" customFormat="1" x14ac:dyDescent="0.25"/>
    <row r="7722" customFormat="1" x14ac:dyDescent="0.25"/>
    <row r="7723" customFormat="1" x14ac:dyDescent="0.25"/>
    <row r="7724" customFormat="1" x14ac:dyDescent="0.25"/>
    <row r="7725" customFormat="1" x14ac:dyDescent="0.25"/>
    <row r="7726" customFormat="1" x14ac:dyDescent="0.25"/>
    <row r="7727" customFormat="1" x14ac:dyDescent="0.25"/>
    <row r="7728" customFormat="1" x14ac:dyDescent="0.25"/>
    <row r="7729" customFormat="1" x14ac:dyDescent="0.25"/>
    <row r="7730" customFormat="1" x14ac:dyDescent="0.25"/>
    <row r="7731" customFormat="1" x14ac:dyDescent="0.25"/>
    <row r="7732" customFormat="1" x14ac:dyDescent="0.25"/>
    <row r="7733" customFormat="1" x14ac:dyDescent="0.25"/>
    <row r="7734" customFormat="1" x14ac:dyDescent="0.25"/>
    <row r="7735" customFormat="1" x14ac:dyDescent="0.25"/>
    <row r="7736" customFormat="1" x14ac:dyDescent="0.25"/>
    <row r="7737" customFormat="1" x14ac:dyDescent="0.25"/>
    <row r="7738" customFormat="1" x14ac:dyDescent="0.25"/>
    <row r="7739" customFormat="1" x14ac:dyDescent="0.25"/>
    <row r="7740" customFormat="1" x14ac:dyDescent="0.25"/>
    <row r="7741" customFormat="1" x14ac:dyDescent="0.25"/>
    <row r="7742" customFormat="1" x14ac:dyDescent="0.25"/>
    <row r="7743" customFormat="1" x14ac:dyDescent="0.25"/>
    <row r="7744" customFormat="1" x14ac:dyDescent="0.25"/>
    <row r="7745" customFormat="1" x14ac:dyDescent="0.25"/>
    <row r="7746" customFormat="1" x14ac:dyDescent="0.25"/>
    <row r="7747" customFormat="1" x14ac:dyDescent="0.25"/>
    <row r="7748" customFormat="1" x14ac:dyDescent="0.25"/>
    <row r="7749" customFormat="1" x14ac:dyDescent="0.25"/>
    <row r="7750" customFormat="1" x14ac:dyDescent="0.25"/>
    <row r="7751" customFormat="1" x14ac:dyDescent="0.25"/>
    <row r="7752" customFormat="1" x14ac:dyDescent="0.25"/>
    <row r="7753" customFormat="1" x14ac:dyDescent="0.25"/>
    <row r="7754" customFormat="1" x14ac:dyDescent="0.25"/>
    <row r="7755" customFormat="1" x14ac:dyDescent="0.25"/>
    <row r="7756" customFormat="1" x14ac:dyDescent="0.25"/>
    <row r="7757" customFormat="1" x14ac:dyDescent="0.25"/>
    <row r="7758" customFormat="1" x14ac:dyDescent="0.25"/>
    <row r="7759" customFormat="1" x14ac:dyDescent="0.25"/>
    <row r="7760" customFormat="1" x14ac:dyDescent="0.25"/>
    <row r="7761" customFormat="1" x14ac:dyDescent="0.25"/>
    <row r="7762" customFormat="1" x14ac:dyDescent="0.25"/>
    <row r="7763" customFormat="1" x14ac:dyDescent="0.25"/>
    <row r="7764" customFormat="1" x14ac:dyDescent="0.25"/>
    <row r="7765" customFormat="1" x14ac:dyDescent="0.25"/>
    <row r="7766" customFormat="1" x14ac:dyDescent="0.25"/>
    <row r="7767" customFormat="1" x14ac:dyDescent="0.25"/>
    <row r="7768" customFormat="1" x14ac:dyDescent="0.25"/>
    <row r="7769" customFormat="1" x14ac:dyDescent="0.25"/>
    <row r="7770" customFormat="1" x14ac:dyDescent="0.25"/>
    <row r="7771" customFormat="1" x14ac:dyDescent="0.25"/>
    <row r="7772" customFormat="1" x14ac:dyDescent="0.25"/>
    <row r="7773" customFormat="1" x14ac:dyDescent="0.25"/>
    <row r="7774" customFormat="1" x14ac:dyDescent="0.25"/>
    <row r="7775" customFormat="1" x14ac:dyDescent="0.25"/>
    <row r="7776" customFormat="1" x14ac:dyDescent="0.25"/>
    <row r="7777" customFormat="1" x14ac:dyDescent="0.25"/>
    <row r="7778" customFormat="1" x14ac:dyDescent="0.25"/>
    <row r="7779" customFormat="1" x14ac:dyDescent="0.25"/>
    <row r="7780" customFormat="1" x14ac:dyDescent="0.25"/>
    <row r="7781" customFormat="1" x14ac:dyDescent="0.25"/>
    <row r="7782" customFormat="1" x14ac:dyDescent="0.25"/>
    <row r="7783" customFormat="1" x14ac:dyDescent="0.25"/>
    <row r="7784" customFormat="1" x14ac:dyDescent="0.25"/>
    <row r="7785" customFormat="1" x14ac:dyDescent="0.25"/>
    <row r="7786" customFormat="1" x14ac:dyDescent="0.25"/>
    <row r="7787" customFormat="1" x14ac:dyDescent="0.25"/>
    <row r="7788" customFormat="1" x14ac:dyDescent="0.25"/>
    <row r="7789" customFormat="1" x14ac:dyDescent="0.25"/>
    <row r="7790" customFormat="1" x14ac:dyDescent="0.25"/>
    <row r="7791" customFormat="1" x14ac:dyDescent="0.25"/>
    <row r="7792" customFormat="1" x14ac:dyDescent="0.25"/>
    <row r="7793" customFormat="1" x14ac:dyDescent="0.25"/>
    <row r="7794" customFormat="1" x14ac:dyDescent="0.25"/>
    <row r="7795" customFormat="1" x14ac:dyDescent="0.25"/>
    <row r="7796" customFormat="1" x14ac:dyDescent="0.25"/>
    <row r="7797" customFormat="1" x14ac:dyDescent="0.25"/>
    <row r="7798" customFormat="1" x14ac:dyDescent="0.25"/>
    <row r="7799" customFormat="1" x14ac:dyDescent="0.25"/>
    <row r="7800" customFormat="1" x14ac:dyDescent="0.25"/>
    <row r="7801" customFormat="1" x14ac:dyDescent="0.25"/>
    <row r="7802" customFormat="1" x14ac:dyDescent="0.25"/>
    <row r="7803" customFormat="1" x14ac:dyDescent="0.25"/>
    <row r="7804" customFormat="1" x14ac:dyDescent="0.25"/>
    <row r="7805" customFormat="1" x14ac:dyDescent="0.25"/>
    <row r="7806" customFormat="1" x14ac:dyDescent="0.25"/>
    <row r="7807" customFormat="1" x14ac:dyDescent="0.25"/>
    <row r="7808" customFormat="1" x14ac:dyDescent="0.25"/>
    <row r="7809" customFormat="1" x14ac:dyDescent="0.25"/>
    <row r="7810" customFormat="1" x14ac:dyDescent="0.25"/>
    <row r="7811" customFormat="1" x14ac:dyDescent="0.25"/>
    <row r="7812" customFormat="1" x14ac:dyDescent="0.25"/>
    <row r="7813" customFormat="1" x14ac:dyDescent="0.25"/>
    <row r="7814" customFormat="1" x14ac:dyDescent="0.25"/>
    <row r="7815" customFormat="1" x14ac:dyDescent="0.25"/>
    <row r="7816" customFormat="1" x14ac:dyDescent="0.25"/>
    <row r="7817" customFormat="1" x14ac:dyDescent="0.25"/>
    <row r="7818" customFormat="1" x14ac:dyDescent="0.25"/>
    <row r="7819" customFormat="1" x14ac:dyDescent="0.25"/>
    <row r="7820" customFormat="1" x14ac:dyDescent="0.25"/>
    <row r="7821" customFormat="1" x14ac:dyDescent="0.25"/>
    <row r="7822" customFormat="1" x14ac:dyDescent="0.25"/>
    <row r="7823" customFormat="1" x14ac:dyDescent="0.25"/>
    <row r="7824" customFormat="1" x14ac:dyDescent="0.25"/>
    <row r="7825" customFormat="1" x14ac:dyDescent="0.25"/>
    <row r="7826" customFormat="1" x14ac:dyDescent="0.25"/>
    <row r="7827" customFormat="1" x14ac:dyDescent="0.25"/>
    <row r="7828" customFormat="1" x14ac:dyDescent="0.25"/>
    <row r="7829" customFormat="1" x14ac:dyDescent="0.25"/>
    <row r="7830" customFormat="1" x14ac:dyDescent="0.25"/>
    <row r="7831" customFormat="1" x14ac:dyDescent="0.25"/>
    <row r="7832" customFormat="1" x14ac:dyDescent="0.25"/>
    <row r="7833" customFormat="1" x14ac:dyDescent="0.25"/>
    <row r="7834" customFormat="1" x14ac:dyDescent="0.25"/>
    <row r="7835" customFormat="1" x14ac:dyDescent="0.25"/>
    <row r="7836" customFormat="1" x14ac:dyDescent="0.25"/>
    <row r="7837" customFormat="1" x14ac:dyDescent="0.25"/>
    <row r="7838" customFormat="1" x14ac:dyDescent="0.25"/>
    <row r="7839" customFormat="1" x14ac:dyDescent="0.25"/>
    <row r="7840" customFormat="1" x14ac:dyDescent="0.25"/>
    <row r="7841" customFormat="1" x14ac:dyDescent="0.25"/>
    <row r="7842" customFormat="1" x14ac:dyDescent="0.25"/>
    <row r="7843" customFormat="1" x14ac:dyDescent="0.25"/>
    <row r="7844" customFormat="1" x14ac:dyDescent="0.25"/>
    <row r="7845" customFormat="1" x14ac:dyDescent="0.25"/>
    <row r="7846" customFormat="1" x14ac:dyDescent="0.25"/>
    <row r="7847" customFormat="1" x14ac:dyDescent="0.25"/>
    <row r="7848" customFormat="1" x14ac:dyDescent="0.25"/>
    <row r="7849" customFormat="1" x14ac:dyDescent="0.25"/>
    <row r="7850" customFormat="1" x14ac:dyDescent="0.25"/>
    <row r="7851" customFormat="1" x14ac:dyDescent="0.25"/>
    <row r="7852" customFormat="1" x14ac:dyDescent="0.25"/>
    <row r="7853" customFormat="1" x14ac:dyDescent="0.25"/>
    <row r="7854" customFormat="1" x14ac:dyDescent="0.25"/>
    <row r="7855" customFormat="1" x14ac:dyDescent="0.25"/>
    <row r="7856" customFormat="1" x14ac:dyDescent="0.25"/>
    <row r="7857" customFormat="1" x14ac:dyDescent="0.25"/>
    <row r="7858" customFormat="1" x14ac:dyDescent="0.25"/>
    <row r="7859" customFormat="1" x14ac:dyDescent="0.25"/>
    <row r="7860" customFormat="1" x14ac:dyDescent="0.25"/>
    <row r="7861" customFormat="1" x14ac:dyDescent="0.25"/>
    <row r="7862" customFormat="1" x14ac:dyDescent="0.25"/>
    <row r="7863" customFormat="1" x14ac:dyDescent="0.25"/>
    <row r="7864" customFormat="1" x14ac:dyDescent="0.25"/>
    <row r="7865" customFormat="1" x14ac:dyDescent="0.25"/>
    <row r="7866" customFormat="1" x14ac:dyDescent="0.25"/>
    <row r="7867" customFormat="1" x14ac:dyDescent="0.25"/>
    <row r="7868" customFormat="1" x14ac:dyDescent="0.25"/>
    <row r="7869" customFormat="1" x14ac:dyDescent="0.25"/>
    <row r="7870" customFormat="1" x14ac:dyDescent="0.25"/>
    <row r="7871" customFormat="1" x14ac:dyDescent="0.25"/>
    <row r="7872" customFormat="1" x14ac:dyDescent="0.25"/>
    <row r="7873" customFormat="1" x14ac:dyDescent="0.25"/>
    <row r="7874" customFormat="1" x14ac:dyDescent="0.25"/>
    <row r="7875" customFormat="1" x14ac:dyDescent="0.25"/>
    <row r="7876" customFormat="1" x14ac:dyDescent="0.25"/>
    <row r="7877" customFormat="1" x14ac:dyDescent="0.25"/>
    <row r="7878" customFormat="1" x14ac:dyDescent="0.25"/>
    <row r="7879" customFormat="1" x14ac:dyDescent="0.25"/>
    <row r="7880" customFormat="1" x14ac:dyDescent="0.25"/>
    <row r="7881" customFormat="1" x14ac:dyDescent="0.25"/>
    <row r="7882" customFormat="1" x14ac:dyDescent="0.25"/>
    <row r="7883" customFormat="1" x14ac:dyDescent="0.25"/>
    <row r="7884" customFormat="1" x14ac:dyDescent="0.25"/>
    <row r="7885" customFormat="1" x14ac:dyDescent="0.25"/>
    <row r="7886" customFormat="1" x14ac:dyDescent="0.25"/>
    <row r="7887" customFormat="1" x14ac:dyDescent="0.25"/>
    <row r="7888" customFormat="1" x14ac:dyDescent="0.25"/>
    <row r="7889" customFormat="1" x14ac:dyDescent="0.25"/>
    <row r="7890" customFormat="1" x14ac:dyDescent="0.25"/>
    <row r="7891" customFormat="1" x14ac:dyDescent="0.25"/>
    <row r="7892" customFormat="1" x14ac:dyDescent="0.25"/>
    <row r="7893" customFormat="1" x14ac:dyDescent="0.25"/>
    <row r="7894" customFormat="1" x14ac:dyDescent="0.25"/>
    <row r="7895" customFormat="1" x14ac:dyDescent="0.25"/>
    <row r="7896" customFormat="1" x14ac:dyDescent="0.25"/>
    <row r="7897" customFormat="1" x14ac:dyDescent="0.25"/>
    <row r="7898" customFormat="1" x14ac:dyDescent="0.25"/>
    <row r="7899" customFormat="1" x14ac:dyDescent="0.25"/>
    <row r="7900" customFormat="1" x14ac:dyDescent="0.25"/>
    <row r="7901" customFormat="1" x14ac:dyDescent="0.25"/>
    <row r="7902" customFormat="1" x14ac:dyDescent="0.25"/>
    <row r="7903" customFormat="1" x14ac:dyDescent="0.25"/>
    <row r="7904" customFormat="1" x14ac:dyDescent="0.25"/>
    <row r="7905" customFormat="1" x14ac:dyDescent="0.25"/>
    <row r="7906" customFormat="1" x14ac:dyDescent="0.25"/>
    <row r="7907" customFormat="1" x14ac:dyDescent="0.25"/>
    <row r="7908" customFormat="1" x14ac:dyDescent="0.25"/>
    <row r="7909" customFormat="1" x14ac:dyDescent="0.25"/>
    <row r="7910" customFormat="1" x14ac:dyDescent="0.25"/>
    <row r="7911" customFormat="1" x14ac:dyDescent="0.25"/>
    <row r="7912" customFormat="1" x14ac:dyDescent="0.25"/>
    <row r="7913" customFormat="1" x14ac:dyDescent="0.25"/>
    <row r="7914" customFormat="1" x14ac:dyDescent="0.25"/>
    <row r="7915" customFormat="1" x14ac:dyDescent="0.25"/>
    <row r="7916" customFormat="1" x14ac:dyDescent="0.25"/>
    <row r="7917" customFormat="1" x14ac:dyDescent="0.25"/>
    <row r="7918" customFormat="1" x14ac:dyDescent="0.25"/>
    <row r="7919" customFormat="1" x14ac:dyDescent="0.25"/>
    <row r="7920" customFormat="1" x14ac:dyDescent="0.25"/>
    <row r="7921" customFormat="1" x14ac:dyDescent="0.25"/>
    <row r="7922" customFormat="1" x14ac:dyDescent="0.25"/>
    <row r="7923" customFormat="1" x14ac:dyDescent="0.25"/>
    <row r="7924" customFormat="1" x14ac:dyDescent="0.25"/>
    <row r="7925" customFormat="1" x14ac:dyDescent="0.25"/>
    <row r="7926" customFormat="1" x14ac:dyDescent="0.25"/>
    <row r="7927" customFormat="1" x14ac:dyDescent="0.25"/>
    <row r="7928" customFormat="1" x14ac:dyDescent="0.25"/>
    <row r="7929" customFormat="1" x14ac:dyDescent="0.25"/>
    <row r="7930" customFormat="1" x14ac:dyDescent="0.25"/>
    <row r="7931" customFormat="1" x14ac:dyDescent="0.25"/>
    <row r="7932" customFormat="1" x14ac:dyDescent="0.25"/>
    <row r="7933" customFormat="1" x14ac:dyDescent="0.25"/>
    <row r="7934" customFormat="1" x14ac:dyDescent="0.25"/>
    <row r="7935" customFormat="1" x14ac:dyDescent="0.25"/>
    <row r="7936" customFormat="1" x14ac:dyDescent="0.25"/>
    <row r="7937" customFormat="1" x14ac:dyDescent="0.25"/>
    <row r="7938" customFormat="1" x14ac:dyDescent="0.25"/>
    <row r="7939" customFormat="1" x14ac:dyDescent="0.25"/>
    <row r="7940" customFormat="1" x14ac:dyDescent="0.25"/>
    <row r="7941" customFormat="1" x14ac:dyDescent="0.25"/>
    <row r="7942" customFormat="1" x14ac:dyDescent="0.25"/>
    <row r="7943" customFormat="1" x14ac:dyDescent="0.25"/>
    <row r="7944" customFormat="1" x14ac:dyDescent="0.25"/>
    <row r="7945" customFormat="1" x14ac:dyDescent="0.25"/>
    <row r="7946" customFormat="1" x14ac:dyDescent="0.25"/>
    <row r="7947" customFormat="1" x14ac:dyDescent="0.25"/>
    <row r="7948" customFormat="1" x14ac:dyDescent="0.25"/>
    <row r="7949" customFormat="1" x14ac:dyDescent="0.25"/>
    <row r="7950" customFormat="1" x14ac:dyDescent="0.25"/>
    <row r="7951" customFormat="1" x14ac:dyDescent="0.25"/>
    <row r="7952" customFormat="1" x14ac:dyDescent="0.25"/>
    <row r="7953" customFormat="1" x14ac:dyDescent="0.25"/>
    <row r="7954" customFormat="1" x14ac:dyDescent="0.25"/>
    <row r="7955" customFormat="1" x14ac:dyDescent="0.25"/>
    <row r="7956" customFormat="1" x14ac:dyDescent="0.25"/>
    <row r="7957" customFormat="1" x14ac:dyDescent="0.25"/>
    <row r="7958" customFormat="1" x14ac:dyDescent="0.25"/>
    <row r="7959" customFormat="1" x14ac:dyDescent="0.25"/>
    <row r="7960" customFormat="1" x14ac:dyDescent="0.25"/>
    <row r="7961" customFormat="1" x14ac:dyDescent="0.25"/>
    <row r="7962" customFormat="1" x14ac:dyDescent="0.25"/>
    <row r="7963" customFormat="1" x14ac:dyDescent="0.25"/>
    <row r="7964" customFormat="1" x14ac:dyDescent="0.25"/>
    <row r="7965" customFormat="1" x14ac:dyDescent="0.25"/>
    <row r="7966" customFormat="1" x14ac:dyDescent="0.25"/>
    <row r="7967" customFormat="1" x14ac:dyDescent="0.25"/>
    <row r="7968" customFormat="1" x14ac:dyDescent="0.25"/>
    <row r="7969" customFormat="1" x14ac:dyDescent="0.25"/>
    <row r="7970" customFormat="1" x14ac:dyDescent="0.25"/>
    <row r="7971" customFormat="1" x14ac:dyDescent="0.25"/>
    <row r="7972" customFormat="1" x14ac:dyDescent="0.25"/>
    <row r="7973" customFormat="1" x14ac:dyDescent="0.25"/>
    <row r="7974" customFormat="1" x14ac:dyDescent="0.25"/>
    <row r="7975" customFormat="1" x14ac:dyDescent="0.25"/>
    <row r="7976" customFormat="1" x14ac:dyDescent="0.25"/>
    <row r="7977" customFormat="1" x14ac:dyDescent="0.25"/>
    <row r="7978" customFormat="1" x14ac:dyDescent="0.25"/>
    <row r="7979" customFormat="1" x14ac:dyDescent="0.25"/>
    <row r="7980" customFormat="1" x14ac:dyDescent="0.25"/>
    <row r="7981" customFormat="1" x14ac:dyDescent="0.25"/>
    <row r="7982" customFormat="1" x14ac:dyDescent="0.25"/>
    <row r="7983" customFormat="1" x14ac:dyDescent="0.25"/>
    <row r="7984" customFormat="1" x14ac:dyDescent="0.25"/>
    <row r="7985" customFormat="1" x14ac:dyDescent="0.25"/>
    <row r="7986" customFormat="1" x14ac:dyDescent="0.25"/>
    <row r="7987" customFormat="1" x14ac:dyDescent="0.25"/>
    <row r="7988" customFormat="1" x14ac:dyDescent="0.25"/>
    <row r="7989" customFormat="1" x14ac:dyDescent="0.25"/>
    <row r="7990" customFormat="1" x14ac:dyDescent="0.25"/>
    <row r="7991" customFormat="1" x14ac:dyDescent="0.25"/>
    <row r="7992" customFormat="1" x14ac:dyDescent="0.25"/>
    <row r="7993" customFormat="1" x14ac:dyDescent="0.25"/>
    <row r="7994" customFormat="1" x14ac:dyDescent="0.25"/>
    <row r="7995" customFormat="1" x14ac:dyDescent="0.25"/>
    <row r="7996" customFormat="1" x14ac:dyDescent="0.25"/>
    <row r="7997" customFormat="1" x14ac:dyDescent="0.25"/>
    <row r="7998" customFormat="1" x14ac:dyDescent="0.25"/>
    <row r="7999" customFormat="1" x14ac:dyDescent="0.25"/>
    <row r="8000" customFormat="1" x14ac:dyDescent="0.25"/>
    <row r="8001" customFormat="1" x14ac:dyDescent="0.25"/>
    <row r="8002" customFormat="1" x14ac:dyDescent="0.25"/>
    <row r="8003" customFormat="1" x14ac:dyDescent="0.25"/>
    <row r="8004" customFormat="1" x14ac:dyDescent="0.25"/>
    <row r="8005" customFormat="1" x14ac:dyDescent="0.25"/>
    <row r="8006" customFormat="1" x14ac:dyDescent="0.25"/>
    <row r="8007" customFormat="1" x14ac:dyDescent="0.25"/>
    <row r="8008" customFormat="1" x14ac:dyDescent="0.25"/>
    <row r="8009" customFormat="1" x14ac:dyDescent="0.25"/>
    <row r="8010" customFormat="1" x14ac:dyDescent="0.25"/>
    <row r="8011" customFormat="1" x14ac:dyDescent="0.25"/>
    <row r="8012" customFormat="1" x14ac:dyDescent="0.25"/>
    <row r="8013" customFormat="1" x14ac:dyDescent="0.25"/>
    <row r="8014" customFormat="1" x14ac:dyDescent="0.25"/>
    <row r="8015" customFormat="1" x14ac:dyDescent="0.25"/>
    <row r="8016" customFormat="1" x14ac:dyDescent="0.25"/>
    <row r="8017" customFormat="1" x14ac:dyDescent="0.25"/>
    <row r="8018" customFormat="1" x14ac:dyDescent="0.25"/>
    <row r="8019" customFormat="1" x14ac:dyDescent="0.25"/>
    <row r="8020" customFormat="1" x14ac:dyDescent="0.25"/>
    <row r="8021" customFormat="1" x14ac:dyDescent="0.25"/>
    <row r="8022" customFormat="1" x14ac:dyDescent="0.25"/>
    <row r="8023" customFormat="1" x14ac:dyDescent="0.25"/>
    <row r="8024" customFormat="1" x14ac:dyDescent="0.25"/>
    <row r="8025" customFormat="1" x14ac:dyDescent="0.25"/>
    <row r="8026" customFormat="1" x14ac:dyDescent="0.25"/>
    <row r="8027" customFormat="1" x14ac:dyDescent="0.25"/>
    <row r="8028" customFormat="1" x14ac:dyDescent="0.25"/>
    <row r="8029" customFormat="1" x14ac:dyDescent="0.25"/>
    <row r="8030" customFormat="1" x14ac:dyDescent="0.25"/>
    <row r="8031" customFormat="1" x14ac:dyDescent="0.25"/>
    <row r="8032" customFormat="1" x14ac:dyDescent="0.25"/>
    <row r="8033" customFormat="1" x14ac:dyDescent="0.25"/>
    <row r="8034" customFormat="1" x14ac:dyDescent="0.25"/>
    <row r="8035" customFormat="1" x14ac:dyDescent="0.25"/>
    <row r="8036" customFormat="1" x14ac:dyDescent="0.25"/>
    <row r="8037" customFormat="1" x14ac:dyDescent="0.25"/>
    <row r="8038" customFormat="1" x14ac:dyDescent="0.25"/>
    <row r="8039" customFormat="1" x14ac:dyDescent="0.25"/>
    <row r="8040" customFormat="1" x14ac:dyDescent="0.25"/>
    <row r="8041" customFormat="1" x14ac:dyDescent="0.25"/>
    <row r="8042" customFormat="1" x14ac:dyDescent="0.25"/>
    <row r="8043" customFormat="1" x14ac:dyDescent="0.25"/>
    <row r="8044" customFormat="1" x14ac:dyDescent="0.25"/>
    <row r="8045" customFormat="1" x14ac:dyDescent="0.25"/>
    <row r="8046" customFormat="1" x14ac:dyDescent="0.25"/>
    <row r="8047" customFormat="1" x14ac:dyDescent="0.25"/>
    <row r="8048" customFormat="1" x14ac:dyDescent="0.25"/>
    <row r="8049" customFormat="1" x14ac:dyDescent="0.25"/>
    <row r="8050" customFormat="1" x14ac:dyDescent="0.25"/>
    <row r="8051" customFormat="1" x14ac:dyDescent="0.25"/>
    <row r="8052" customFormat="1" x14ac:dyDescent="0.25"/>
    <row r="8053" customFormat="1" x14ac:dyDescent="0.25"/>
    <row r="8054" customFormat="1" x14ac:dyDescent="0.25"/>
    <row r="8055" customFormat="1" x14ac:dyDescent="0.25"/>
    <row r="8056" customFormat="1" x14ac:dyDescent="0.25"/>
    <row r="8057" customFormat="1" x14ac:dyDescent="0.25"/>
    <row r="8058" customFormat="1" x14ac:dyDescent="0.25"/>
    <row r="8059" customFormat="1" x14ac:dyDescent="0.25"/>
    <row r="8060" customFormat="1" x14ac:dyDescent="0.25"/>
    <row r="8061" customFormat="1" x14ac:dyDescent="0.25"/>
    <row r="8062" customFormat="1" x14ac:dyDescent="0.25"/>
    <row r="8063" customFormat="1" x14ac:dyDescent="0.25"/>
    <row r="8064" customFormat="1" x14ac:dyDescent="0.25"/>
    <row r="8065" customFormat="1" x14ac:dyDescent="0.25"/>
    <row r="8066" customFormat="1" x14ac:dyDescent="0.25"/>
    <row r="8067" customFormat="1" x14ac:dyDescent="0.25"/>
    <row r="8068" customFormat="1" x14ac:dyDescent="0.25"/>
    <row r="8069" customFormat="1" x14ac:dyDescent="0.25"/>
    <row r="8070" customFormat="1" x14ac:dyDescent="0.25"/>
    <row r="8071" customFormat="1" x14ac:dyDescent="0.25"/>
    <row r="8072" customFormat="1" x14ac:dyDescent="0.25"/>
    <row r="8073" customFormat="1" x14ac:dyDescent="0.25"/>
    <row r="8074" customFormat="1" x14ac:dyDescent="0.25"/>
    <row r="8075" customFormat="1" x14ac:dyDescent="0.25"/>
    <row r="8076" customFormat="1" x14ac:dyDescent="0.25"/>
    <row r="8077" customFormat="1" x14ac:dyDescent="0.25"/>
    <row r="8078" customFormat="1" x14ac:dyDescent="0.25"/>
    <row r="8079" customFormat="1" x14ac:dyDescent="0.25"/>
    <row r="8080" customFormat="1" x14ac:dyDescent="0.25"/>
    <row r="8081" customFormat="1" x14ac:dyDescent="0.25"/>
    <row r="8082" customFormat="1" x14ac:dyDescent="0.25"/>
    <row r="8083" customFormat="1" x14ac:dyDescent="0.25"/>
    <row r="8084" customFormat="1" x14ac:dyDescent="0.25"/>
    <row r="8085" customFormat="1" x14ac:dyDescent="0.25"/>
    <row r="8086" customFormat="1" x14ac:dyDescent="0.25"/>
    <row r="8087" customFormat="1" x14ac:dyDescent="0.25"/>
    <row r="8088" customFormat="1" x14ac:dyDescent="0.25"/>
    <row r="8089" customFormat="1" x14ac:dyDescent="0.25"/>
    <row r="8090" customFormat="1" x14ac:dyDescent="0.25"/>
    <row r="8091" customFormat="1" x14ac:dyDescent="0.25"/>
    <row r="8092" customFormat="1" x14ac:dyDescent="0.25"/>
    <row r="8093" customFormat="1" x14ac:dyDescent="0.25"/>
    <row r="8094" customFormat="1" x14ac:dyDescent="0.25"/>
    <row r="8095" customFormat="1" x14ac:dyDescent="0.25"/>
    <row r="8096" customFormat="1" x14ac:dyDescent="0.25"/>
    <row r="8097" customFormat="1" x14ac:dyDescent="0.25"/>
    <row r="8098" customFormat="1" x14ac:dyDescent="0.25"/>
    <row r="8099" customFormat="1" x14ac:dyDescent="0.25"/>
    <row r="8100" customFormat="1" x14ac:dyDescent="0.25"/>
    <row r="8101" customFormat="1" x14ac:dyDescent="0.25"/>
    <row r="8102" customFormat="1" x14ac:dyDescent="0.25"/>
    <row r="8103" customFormat="1" x14ac:dyDescent="0.25"/>
    <row r="8104" customFormat="1" x14ac:dyDescent="0.25"/>
    <row r="8105" customFormat="1" x14ac:dyDescent="0.25"/>
    <row r="8106" customFormat="1" x14ac:dyDescent="0.25"/>
    <row r="8107" customFormat="1" x14ac:dyDescent="0.25"/>
    <row r="8108" customFormat="1" x14ac:dyDescent="0.25"/>
    <row r="8109" customFormat="1" x14ac:dyDescent="0.25"/>
    <row r="8110" customFormat="1" x14ac:dyDescent="0.25"/>
    <row r="8111" customFormat="1" x14ac:dyDescent="0.25"/>
    <row r="8112" customFormat="1" x14ac:dyDescent="0.25"/>
    <row r="8113" customFormat="1" x14ac:dyDescent="0.25"/>
    <row r="8114" customFormat="1" x14ac:dyDescent="0.25"/>
    <row r="8115" customFormat="1" x14ac:dyDescent="0.25"/>
    <row r="8116" customFormat="1" x14ac:dyDescent="0.25"/>
    <row r="8117" customFormat="1" x14ac:dyDescent="0.25"/>
    <row r="8118" customFormat="1" x14ac:dyDescent="0.25"/>
    <row r="8119" customFormat="1" x14ac:dyDescent="0.25"/>
    <row r="8120" customFormat="1" x14ac:dyDescent="0.25"/>
    <row r="8121" customFormat="1" x14ac:dyDescent="0.25"/>
    <row r="8122" customFormat="1" x14ac:dyDescent="0.25"/>
    <row r="8123" customFormat="1" x14ac:dyDescent="0.25"/>
    <row r="8124" customFormat="1" x14ac:dyDescent="0.25"/>
    <row r="8125" customFormat="1" x14ac:dyDescent="0.25"/>
    <row r="8126" customFormat="1" x14ac:dyDescent="0.25"/>
    <row r="8127" customFormat="1" x14ac:dyDescent="0.25"/>
    <row r="8128" customFormat="1" x14ac:dyDescent="0.25"/>
    <row r="8129" customFormat="1" x14ac:dyDescent="0.25"/>
    <row r="8130" customFormat="1" x14ac:dyDescent="0.25"/>
    <row r="8131" customFormat="1" x14ac:dyDescent="0.25"/>
    <row r="8132" customFormat="1" x14ac:dyDescent="0.25"/>
    <row r="8133" customFormat="1" x14ac:dyDescent="0.25"/>
    <row r="8134" customFormat="1" x14ac:dyDescent="0.25"/>
    <row r="8135" customFormat="1" x14ac:dyDescent="0.25"/>
    <row r="8136" customFormat="1" x14ac:dyDescent="0.25"/>
    <row r="8137" customFormat="1" x14ac:dyDescent="0.25"/>
    <row r="8138" customFormat="1" x14ac:dyDescent="0.25"/>
    <row r="8139" customFormat="1" x14ac:dyDescent="0.25"/>
    <row r="8140" customFormat="1" x14ac:dyDescent="0.25"/>
    <row r="8141" customFormat="1" x14ac:dyDescent="0.25"/>
    <row r="8142" customFormat="1" x14ac:dyDescent="0.25"/>
    <row r="8143" customFormat="1" x14ac:dyDescent="0.25"/>
    <row r="8144" customFormat="1" x14ac:dyDescent="0.25"/>
    <row r="8145" customFormat="1" x14ac:dyDescent="0.25"/>
    <row r="8146" customFormat="1" x14ac:dyDescent="0.25"/>
    <row r="8147" customFormat="1" x14ac:dyDescent="0.25"/>
    <row r="8148" customFormat="1" x14ac:dyDescent="0.25"/>
    <row r="8149" customFormat="1" x14ac:dyDescent="0.25"/>
    <row r="8150" customFormat="1" x14ac:dyDescent="0.25"/>
    <row r="8151" customFormat="1" x14ac:dyDescent="0.25"/>
    <row r="8152" customFormat="1" x14ac:dyDescent="0.25"/>
    <row r="8153" customFormat="1" x14ac:dyDescent="0.25"/>
    <row r="8154" customFormat="1" x14ac:dyDescent="0.25"/>
    <row r="8155" customFormat="1" x14ac:dyDescent="0.25"/>
    <row r="8156" customFormat="1" x14ac:dyDescent="0.25"/>
    <row r="8157" customFormat="1" x14ac:dyDescent="0.25"/>
    <row r="8158" customFormat="1" x14ac:dyDescent="0.25"/>
    <row r="8159" customFormat="1" x14ac:dyDescent="0.25"/>
    <row r="8160" customFormat="1" x14ac:dyDescent="0.25"/>
    <row r="8161" customFormat="1" x14ac:dyDescent="0.25"/>
    <row r="8162" customFormat="1" x14ac:dyDescent="0.25"/>
    <row r="8163" customFormat="1" x14ac:dyDescent="0.25"/>
    <row r="8164" customFormat="1" x14ac:dyDescent="0.25"/>
    <row r="8165" customFormat="1" x14ac:dyDescent="0.25"/>
    <row r="8166" customFormat="1" x14ac:dyDescent="0.25"/>
    <row r="8167" customFormat="1" x14ac:dyDescent="0.25"/>
    <row r="8168" customFormat="1" x14ac:dyDescent="0.25"/>
    <row r="8169" customFormat="1" x14ac:dyDescent="0.25"/>
    <row r="8170" customFormat="1" x14ac:dyDescent="0.25"/>
    <row r="8171" customFormat="1" x14ac:dyDescent="0.25"/>
    <row r="8172" customFormat="1" x14ac:dyDescent="0.25"/>
    <row r="8173" customFormat="1" x14ac:dyDescent="0.25"/>
    <row r="8174" customFormat="1" x14ac:dyDescent="0.25"/>
    <row r="8175" customFormat="1" x14ac:dyDescent="0.25"/>
    <row r="8176" customFormat="1" x14ac:dyDescent="0.25"/>
    <row r="8177" customFormat="1" x14ac:dyDescent="0.25"/>
    <row r="8178" customFormat="1" x14ac:dyDescent="0.25"/>
    <row r="8179" customFormat="1" x14ac:dyDescent="0.25"/>
    <row r="8180" customFormat="1" x14ac:dyDescent="0.25"/>
    <row r="8181" customFormat="1" x14ac:dyDescent="0.25"/>
    <row r="8182" customFormat="1" x14ac:dyDescent="0.25"/>
    <row r="8183" customFormat="1" x14ac:dyDescent="0.25"/>
    <row r="8184" customFormat="1" x14ac:dyDescent="0.25"/>
    <row r="8185" customFormat="1" x14ac:dyDescent="0.25"/>
    <row r="8186" customFormat="1" x14ac:dyDescent="0.25"/>
    <row r="8187" customFormat="1" x14ac:dyDescent="0.25"/>
    <row r="8188" customFormat="1" x14ac:dyDescent="0.25"/>
    <row r="8189" customFormat="1" x14ac:dyDescent="0.25"/>
    <row r="8190" customFormat="1" x14ac:dyDescent="0.25"/>
    <row r="8191" customFormat="1" x14ac:dyDescent="0.25"/>
    <row r="8192" customFormat="1" x14ac:dyDescent="0.25"/>
    <row r="8193" customFormat="1" x14ac:dyDescent="0.25"/>
    <row r="8194" customFormat="1" x14ac:dyDescent="0.25"/>
    <row r="8195" customFormat="1" x14ac:dyDescent="0.25"/>
    <row r="8196" customFormat="1" x14ac:dyDescent="0.25"/>
    <row r="8197" customFormat="1" x14ac:dyDescent="0.25"/>
    <row r="8198" customFormat="1" x14ac:dyDescent="0.25"/>
    <row r="8199" customFormat="1" x14ac:dyDescent="0.25"/>
    <row r="8200" customFormat="1" x14ac:dyDescent="0.25"/>
    <row r="8201" customFormat="1" x14ac:dyDescent="0.25"/>
    <row r="8202" customFormat="1" x14ac:dyDescent="0.25"/>
    <row r="8203" customFormat="1" x14ac:dyDescent="0.25"/>
    <row r="8204" customFormat="1" x14ac:dyDescent="0.25"/>
    <row r="8205" customFormat="1" x14ac:dyDescent="0.25"/>
    <row r="8206" customFormat="1" x14ac:dyDescent="0.25"/>
    <row r="8207" customFormat="1" x14ac:dyDescent="0.25"/>
    <row r="8208" customFormat="1" x14ac:dyDescent="0.25"/>
    <row r="8209" customFormat="1" x14ac:dyDescent="0.25"/>
    <row r="8210" customFormat="1" x14ac:dyDescent="0.25"/>
    <row r="8211" customFormat="1" x14ac:dyDescent="0.25"/>
    <row r="8212" customFormat="1" x14ac:dyDescent="0.25"/>
    <row r="8213" customFormat="1" x14ac:dyDescent="0.25"/>
    <row r="8214" customFormat="1" x14ac:dyDescent="0.25"/>
    <row r="8215" customFormat="1" x14ac:dyDescent="0.25"/>
    <row r="8216" customFormat="1" x14ac:dyDescent="0.25"/>
    <row r="8217" customFormat="1" x14ac:dyDescent="0.25"/>
    <row r="8218" customFormat="1" x14ac:dyDescent="0.25"/>
    <row r="8219" customFormat="1" x14ac:dyDescent="0.25"/>
    <row r="8220" customFormat="1" x14ac:dyDescent="0.25"/>
    <row r="8221" customFormat="1" x14ac:dyDescent="0.25"/>
    <row r="8222" customFormat="1" x14ac:dyDescent="0.25"/>
    <row r="8223" customFormat="1" x14ac:dyDescent="0.25"/>
    <row r="8224" customFormat="1" x14ac:dyDescent="0.25"/>
    <row r="8225" customFormat="1" x14ac:dyDescent="0.25"/>
    <row r="8226" customFormat="1" x14ac:dyDescent="0.25"/>
    <row r="8227" customFormat="1" x14ac:dyDescent="0.25"/>
    <row r="8228" customFormat="1" x14ac:dyDescent="0.25"/>
    <row r="8229" customFormat="1" x14ac:dyDescent="0.25"/>
    <row r="8230" customFormat="1" x14ac:dyDescent="0.25"/>
    <row r="8231" customFormat="1" x14ac:dyDescent="0.25"/>
    <row r="8232" customFormat="1" x14ac:dyDescent="0.25"/>
    <row r="8233" customFormat="1" x14ac:dyDescent="0.25"/>
    <row r="8234" customFormat="1" x14ac:dyDescent="0.25"/>
    <row r="8235" customFormat="1" x14ac:dyDescent="0.25"/>
    <row r="8236" customFormat="1" x14ac:dyDescent="0.25"/>
    <row r="8237" customFormat="1" x14ac:dyDescent="0.25"/>
    <row r="8238" customFormat="1" x14ac:dyDescent="0.25"/>
    <row r="8239" customFormat="1" x14ac:dyDescent="0.25"/>
    <row r="8240" customFormat="1" x14ac:dyDescent="0.25"/>
    <row r="8241" customFormat="1" x14ac:dyDescent="0.25"/>
    <row r="8242" customFormat="1" x14ac:dyDescent="0.25"/>
    <row r="8243" customFormat="1" x14ac:dyDescent="0.25"/>
    <row r="8244" customFormat="1" x14ac:dyDescent="0.25"/>
    <row r="8245" customFormat="1" x14ac:dyDescent="0.25"/>
    <row r="8246" customFormat="1" x14ac:dyDescent="0.25"/>
    <row r="8247" customFormat="1" x14ac:dyDescent="0.25"/>
    <row r="8248" customFormat="1" x14ac:dyDescent="0.25"/>
    <row r="8249" customFormat="1" x14ac:dyDescent="0.25"/>
    <row r="8250" customFormat="1" x14ac:dyDescent="0.25"/>
    <row r="8251" customFormat="1" x14ac:dyDescent="0.25"/>
    <row r="8252" customFormat="1" x14ac:dyDescent="0.25"/>
    <row r="8253" customFormat="1" x14ac:dyDescent="0.25"/>
    <row r="8254" customFormat="1" x14ac:dyDescent="0.25"/>
    <row r="8255" customFormat="1" x14ac:dyDescent="0.25"/>
    <row r="8256" customFormat="1" x14ac:dyDescent="0.25"/>
    <row r="8257" customFormat="1" x14ac:dyDescent="0.25"/>
    <row r="8258" customFormat="1" x14ac:dyDescent="0.25"/>
    <row r="8259" customFormat="1" x14ac:dyDescent="0.25"/>
    <row r="8260" customFormat="1" x14ac:dyDescent="0.25"/>
    <row r="8261" customFormat="1" x14ac:dyDescent="0.25"/>
    <row r="8262" customFormat="1" x14ac:dyDescent="0.25"/>
    <row r="8263" customFormat="1" x14ac:dyDescent="0.25"/>
    <row r="8264" customFormat="1" x14ac:dyDescent="0.25"/>
    <row r="8265" customFormat="1" x14ac:dyDescent="0.25"/>
    <row r="8266" customFormat="1" x14ac:dyDescent="0.25"/>
    <row r="8267" customFormat="1" x14ac:dyDescent="0.25"/>
    <row r="8268" customFormat="1" x14ac:dyDescent="0.25"/>
    <row r="8269" customFormat="1" x14ac:dyDescent="0.25"/>
    <row r="8270" customFormat="1" x14ac:dyDescent="0.25"/>
    <row r="8271" customFormat="1" x14ac:dyDescent="0.25"/>
    <row r="8272" customFormat="1" x14ac:dyDescent="0.25"/>
    <row r="8273" customFormat="1" x14ac:dyDescent="0.25"/>
    <row r="8274" customFormat="1" x14ac:dyDescent="0.25"/>
    <row r="8275" customFormat="1" x14ac:dyDescent="0.25"/>
    <row r="8276" customFormat="1" x14ac:dyDescent="0.25"/>
    <row r="8277" customFormat="1" x14ac:dyDescent="0.25"/>
    <row r="8278" customFormat="1" x14ac:dyDescent="0.25"/>
    <row r="8279" customFormat="1" x14ac:dyDescent="0.25"/>
    <row r="8280" customFormat="1" x14ac:dyDescent="0.25"/>
    <row r="8281" customFormat="1" x14ac:dyDescent="0.25"/>
    <row r="8282" customFormat="1" x14ac:dyDescent="0.25"/>
    <row r="8283" customFormat="1" x14ac:dyDescent="0.25"/>
    <row r="8284" customFormat="1" x14ac:dyDescent="0.25"/>
    <row r="8285" customFormat="1" x14ac:dyDescent="0.25"/>
    <row r="8286" customFormat="1" x14ac:dyDescent="0.25"/>
    <row r="8287" customFormat="1" x14ac:dyDescent="0.25"/>
    <row r="8288" customFormat="1" x14ac:dyDescent="0.25"/>
    <row r="8289" customFormat="1" x14ac:dyDescent="0.25"/>
    <row r="8290" customFormat="1" x14ac:dyDescent="0.25"/>
    <row r="8291" customFormat="1" x14ac:dyDescent="0.25"/>
    <row r="8292" customFormat="1" x14ac:dyDescent="0.25"/>
    <row r="8293" customFormat="1" x14ac:dyDescent="0.25"/>
    <row r="8294" customFormat="1" x14ac:dyDescent="0.25"/>
    <row r="8295" customFormat="1" x14ac:dyDescent="0.25"/>
    <row r="8296" customFormat="1" x14ac:dyDescent="0.25"/>
    <row r="8297" customFormat="1" x14ac:dyDescent="0.25"/>
    <row r="8298" customFormat="1" x14ac:dyDescent="0.25"/>
    <row r="8299" customFormat="1" x14ac:dyDescent="0.25"/>
    <row r="8300" customFormat="1" x14ac:dyDescent="0.25"/>
    <row r="8301" customFormat="1" x14ac:dyDescent="0.25"/>
    <row r="8302" customFormat="1" x14ac:dyDescent="0.25"/>
    <row r="8303" customFormat="1" x14ac:dyDescent="0.25"/>
    <row r="8304" customFormat="1" x14ac:dyDescent="0.25"/>
    <row r="8305" customFormat="1" x14ac:dyDescent="0.25"/>
    <row r="8306" customFormat="1" x14ac:dyDescent="0.25"/>
    <row r="8307" customFormat="1" x14ac:dyDescent="0.25"/>
    <row r="8308" customFormat="1" x14ac:dyDescent="0.25"/>
    <row r="8309" customFormat="1" x14ac:dyDescent="0.25"/>
    <row r="8310" customFormat="1" x14ac:dyDescent="0.25"/>
    <row r="8311" customFormat="1" x14ac:dyDescent="0.25"/>
    <row r="8312" customFormat="1" x14ac:dyDescent="0.25"/>
    <row r="8313" customFormat="1" x14ac:dyDescent="0.25"/>
    <row r="8314" customFormat="1" x14ac:dyDescent="0.25"/>
    <row r="8315" customFormat="1" x14ac:dyDescent="0.25"/>
    <row r="8316" customFormat="1" x14ac:dyDescent="0.25"/>
    <row r="8317" customFormat="1" x14ac:dyDescent="0.25"/>
    <row r="8318" customFormat="1" x14ac:dyDescent="0.25"/>
    <row r="8319" customFormat="1" x14ac:dyDescent="0.25"/>
    <row r="8320" customFormat="1" x14ac:dyDescent="0.25"/>
    <row r="8321" customFormat="1" x14ac:dyDescent="0.25"/>
    <row r="8322" customFormat="1" x14ac:dyDescent="0.25"/>
    <row r="8323" customFormat="1" x14ac:dyDescent="0.25"/>
    <row r="8324" customFormat="1" x14ac:dyDescent="0.25"/>
    <row r="8325" customFormat="1" x14ac:dyDescent="0.25"/>
    <row r="8326" customFormat="1" x14ac:dyDescent="0.25"/>
    <row r="8327" customFormat="1" x14ac:dyDescent="0.25"/>
    <row r="8328" customFormat="1" x14ac:dyDescent="0.25"/>
    <row r="8329" customFormat="1" x14ac:dyDescent="0.25"/>
    <row r="8330" customFormat="1" x14ac:dyDescent="0.25"/>
    <row r="8331" customFormat="1" x14ac:dyDescent="0.25"/>
    <row r="8332" customFormat="1" x14ac:dyDescent="0.25"/>
    <row r="8333" customFormat="1" x14ac:dyDescent="0.25"/>
    <row r="8334" customFormat="1" x14ac:dyDescent="0.25"/>
    <row r="8335" customFormat="1" x14ac:dyDescent="0.25"/>
    <row r="8336" customFormat="1" x14ac:dyDescent="0.25"/>
    <row r="8337" customFormat="1" x14ac:dyDescent="0.25"/>
    <row r="8338" customFormat="1" x14ac:dyDescent="0.25"/>
    <row r="8339" customFormat="1" x14ac:dyDescent="0.25"/>
    <row r="8340" customFormat="1" x14ac:dyDescent="0.25"/>
    <row r="8341" customFormat="1" x14ac:dyDescent="0.25"/>
    <row r="8342" customFormat="1" x14ac:dyDescent="0.25"/>
    <row r="8343" customFormat="1" x14ac:dyDescent="0.25"/>
    <row r="8344" customFormat="1" x14ac:dyDescent="0.25"/>
    <row r="8345" customFormat="1" x14ac:dyDescent="0.25"/>
    <row r="8346" customFormat="1" x14ac:dyDescent="0.25"/>
    <row r="8347" customFormat="1" x14ac:dyDescent="0.25"/>
    <row r="8348" customFormat="1" x14ac:dyDescent="0.25"/>
    <row r="8349" customFormat="1" x14ac:dyDescent="0.25"/>
    <row r="8350" customFormat="1" x14ac:dyDescent="0.25"/>
    <row r="8351" customFormat="1" x14ac:dyDescent="0.25"/>
    <row r="8352" customFormat="1" x14ac:dyDescent="0.25"/>
    <row r="8353" customFormat="1" x14ac:dyDescent="0.25"/>
    <row r="8354" customFormat="1" x14ac:dyDescent="0.25"/>
    <row r="8355" customFormat="1" x14ac:dyDescent="0.25"/>
    <row r="8356" customFormat="1" x14ac:dyDescent="0.25"/>
    <row r="8357" customFormat="1" x14ac:dyDescent="0.25"/>
    <row r="8358" customFormat="1" x14ac:dyDescent="0.25"/>
    <row r="8359" customFormat="1" x14ac:dyDescent="0.25"/>
    <row r="8360" customFormat="1" x14ac:dyDescent="0.25"/>
    <row r="8361" customFormat="1" x14ac:dyDescent="0.25"/>
    <row r="8362" customFormat="1" x14ac:dyDescent="0.25"/>
    <row r="8363" customFormat="1" x14ac:dyDescent="0.25"/>
    <row r="8364" customFormat="1" x14ac:dyDescent="0.25"/>
    <row r="8365" customFormat="1" x14ac:dyDescent="0.25"/>
    <row r="8366" customFormat="1" x14ac:dyDescent="0.25"/>
    <row r="8367" customFormat="1" x14ac:dyDescent="0.25"/>
    <row r="8368" customFormat="1" x14ac:dyDescent="0.25"/>
    <row r="8369" customFormat="1" x14ac:dyDescent="0.25"/>
    <row r="8370" customFormat="1" x14ac:dyDescent="0.25"/>
    <row r="8371" customFormat="1" x14ac:dyDescent="0.25"/>
    <row r="8372" customFormat="1" x14ac:dyDescent="0.25"/>
    <row r="8373" customFormat="1" x14ac:dyDescent="0.25"/>
    <row r="8374" customFormat="1" x14ac:dyDescent="0.25"/>
    <row r="8375" customFormat="1" x14ac:dyDescent="0.25"/>
    <row r="8376" customFormat="1" x14ac:dyDescent="0.25"/>
    <row r="8377" customFormat="1" x14ac:dyDescent="0.25"/>
    <row r="8378" customFormat="1" x14ac:dyDescent="0.25"/>
    <row r="8379" customFormat="1" x14ac:dyDescent="0.25"/>
    <row r="8380" customFormat="1" x14ac:dyDescent="0.25"/>
    <row r="8381" customFormat="1" x14ac:dyDescent="0.25"/>
    <row r="8382" customFormat="1" x14ac:dyDescent="0.25"/>
    <row r="8383" customFormat="1" x14ac:dyDescent="0.25"/>
    <row r="8384" customFormat="1" x14ac:dyDescent="0.25"/>
    <row r="8385" customFormat="1" x14ac:dyDescent="0.25"/>
    <row r="8386" customFormat="1" x14ac:dyDescent="0.25"/>
    <row r="8387" customFormat="1" x14ac:dyDescent="0.25"/>
    <row r="8388" customFormat="1" x14ac:dyDescent="0.25"/>
    <row r="8389" customFormat="1" x14ac:dyDescent="0.25"/>
    <row r="8390" customFormat="1" x14ac:dyDescent="0.25"/>
    <row r="8391" customFormat="1" x14ac:dyDescent="0.25"/>
    <row r="8392" customFormat="1" x14ac:dyDescent="0.25"/>
    <row r="8393" customFormat="1" x14ac:dyDescent="0.25"/>
    <row r="8394" customFormat="1" x14ac:dyDescent="0.25"/>
    <row r="8395" customFormat="1" x14ac:dyDescent="0.25"/>
    <row r="8396" customFormat="1" x14ac:dyDescent="0.25"/>
    <row r="8397" customFormat="1" x14ac:dyDescent="0.25"/>
    <row r="8398" customFormat="1" x14ac:dyDescent="0.25"/>
    <row r="8399" customFormat="1" x14ac:dyDescent="0.25"/>
    <row r="8400" customFormat="1" x14ac:dyDescent="0.25"/>
    <row r="8401" customFormat="1" x14ac:dyDescent="0.25"/>
    <row r="8402" customFormat="1" x14ac:dyDescent="0.25"/>
    <row r="8403" customFormat="1" x14ac:dyDescent="0.25"/>
    <row r="8404" customFormat="1" x14ac:dyDescent="0.25"/>
    <row r="8405" customFormat="1" x14ac:dyDescent="0.25"/>
    <row r="8406" customFormat="1" x14ac:dyDescent="0.25"/>
    <row r="8407" customFormat="1" x14ac:dyDescent="0.25"/>
    <row r="8408" customFormat="1" x14ac:dyDescent="0.25"/>
    <row r="8409" customFormat="1" x14ac:dyDescent="0.25"/>
    <row r="8410" customFormat="1" x14ac:dyDescent="0.25"/>
    <row r="8411" customFormat="1" x14ac:dyDescent="0.25"/>
    <row r="8412" customFormat="1" x14ac:dyDescent="0.25"/>
    <row r="8413" customFormat="1" x14ac:dyDescent="0.25"/>
    <row r="8414" customFormat="1" x14ac:dyDescent="0.25"/>
    <row r="8415" customFormat="1" x14ac:dyDescent="0.25"/>
    <row r="8416" customFormat="1" x14ac:dyDescent="0.25"/>
    <row r="8417" customFormat="1" x14ac:dyDescent="0.25"/>
    <row r="8418" customFormat="1" x14ac:dyDescent="0.25"/>
    <row r="8419" customFormat="1" x14ac:dyDescent="0.25"/>
    <row r="8420" customFormat="1" x14ac:dyDescent="0.25"/>
    <row r="8421" customFormat="1" x14ac:dyDescent="0.25"/>
    <row r="8422" customFormat="1" x14ac:dyDescent="0.25"/>
    <row r="8423" customFormat="1" x14ac:dyDescent="0.25"/>
    <row r="8424" customFormat="1" x14ac:dyDescent="0.25"/>
    <row r="8425" customFormat="1" x14ac:dyDescent="0.25"/>
    <row r="8426" customFormat="1" x14ac:dyDescent="0.25"/>
    <row r="8427" customFormat="1" x14ac:dyDescent="0.25"/>
    <row r="8428" customFormat="1" x14ac:dyDescent="0.25"/>
    <row r="8429" customFormat="1" x14ac:dyDescent="0.25"/>
    <row r="8430" customFormat="1" x14ac:dyDescent="0.25"/>
    <row r="8431" customFormat="1" x14ac:dyDescent="0.25"/>
    <row r="8432" customFormat="1" x14ac:dyDescent="0.25"/>
    <row r="8433" customFormat="1" x14ac:dyDescent="0.25"/>
    <row r="8434" customFormat="1" x14ac:dyDescent="0.25"/>
    <row r="8435" customFormat="1" x14ac:dyDescent="0.25"/>
    <row r="8436" customFormat="1" x14ac:dyDescent="0.25"/>
    <row r="8437" customFormat="1" x14ac:dyDescent="0.25"/>
    <row r="8438" customFormat="1" x14ac:dyDescent="0.25"/>
    <row r="8439" customFormat="1" x14ac:dyDescent="0.25"/>
    <row r="8440" customFormat="1" x14ac:dyDescent="0.25"/>
    <row r="8441" customFormat="1" x14ac:dyDescent="0.25"/>
    <row r="8442" customFormat="1" x14ac:dyDescent="0.25"/>
    <row r="8443" customFormat="1" x14ac:dyDescent="0.25"/>
    <row r="8444" customFormat="1" x14ac:dyDescent="0.25"/>
    <row r="8445" customFormat="1" x14ac:dyDescent="0.25"/>
    <row r="8446" customFormat="1" x14ac:dyDescent="0.25"/>
    <row r="8447" customFormat="1" x14ac:dyDescent="0.25"/>
    <row r="8448" customFormat="1" x14ac:dyDescent="0.25"/>
    <row r="8449" customFormat="1" x14ac:dyDescent="0.25"/>
    <row r="8450" customFormat="1" x14ac:dyDescent="0.25"/>
    <row r="8451" customFormat="1" x14ac:dyDescent="0.25"/>
    <row r="8452" customFormat="1" x14ac:dyDescent="0.25"/>
    <row r="8453" customFormat="1" x14ac:dyDescent="0.25"/>
    <row r="8454" customFormat="1" x14ac:dyDescent="0.25"/>
    <row r="8455" customFormat="1" x14ac:dyDescent="0.25"/>
    <row r="8456" customFormat="1" x14ac:dyDescent="0.25"/>
    <row r="8457" customFormat="1" x14ac:dyDescent="0.25"/>
    <row r="8458" customFormat="1" x14ac:dyDescent="0.25"/>
    <row r="8459" customFormat="1" x14ac:dyDescent="0.25"/>
    <row r="8460" customFormat="1" x14ac:dyDescent="0.25"/>
    <row r="8461" customFormat="1" x14ac:dyDescent="0.25"/>
    <row r="8462" customFormat="1" x14ac:dyDescent="0.25"/>
    <row r="8463" customFormat="1" x14ac:dyDescent="0.25"/>
    <row r="8464" customFormat="1" x14ac:dyDescent="0.25"/>
    <row r="8465" customFormat="1" x14ac:dyDescent="0.25"/>
    <row r="8466" customFormat="1" x14ac:dyDescent="0.25"/>
    <row r="8467" customFormat="1" x14ac:dyDescent="0.25"/>
    <row r="8468" customFormat="1" x14ac:dyDescent="0.25"/>
    <row r="8469" customFormat="1" x14ac:dyDescent="0.25"/>
    <row r="8470" customFormat="1" x14ac:dyDescent="0.25"/>
    <row r="8471" customFormat="1" x14ac:dyDescent="0.25"/>
    <row r="8472" customFormat="1" x14ac:dyDescent="0.25"/>
    <row r="8473" customFormat="1" x14ac:dyDescent="0.25"/>
    <row r="8474" customFormat="1" x14ac:dyDescent="0.25"/>
    <row r="8475" customFormat="1" x14ac:dyDescent="0.25"/>
    <row r="8476" customFormat="1" x14ac:dyDescent="0.25"/>
    <row r="8477" customFormat="1" x14ac:dyDescent="0.25"/>
    <row r="8478" customFormat="1" x14ac:dyDescent="0.25"/>
    <row r="8479" customFormat="1" x14ac:dyDescent="0.25"/>
    <row r="8480" customFormat="1" x14ac:dyDescent="0.25"/>
    <row r="8481" customFormat="1" x14ac:dyDescent="0.25"/>
    <row r="8482" customFormat="1" x14ac:dyDescent="0.25"/>
    <row r="8483" customFormat="1" x14ac:dyDescent="0.25"/>
    <row r="8484" customFormat="1" x14ac:dyDescent="0.25"/>
    <row r="8485" customFormat="1" x14ac:dyDescent="0.25"/>
    <row r="8486" customFormat="1" x14ac:dyDescent="0.25"/>
    <row r="8487" customFormat="1" x14ac:dyDescent="0.25"/>
    <row r="8488" customFormat="1" x14ac:dyDescent="0.25"/>
    <row r="8489" customFormat="1" x14ac:dyDescent="0.25"/>
    <row r="8490" customFormat="1" x14ac:dyDescent="0.25"/>
    <row r="8491" customFormat="1" x14ac:dyDescent="0.25"/>
    <row r="8492" customFormat="1" x14ac:dyDescent="0.25"/>
    <row r="8493" customFormat="1" x14ac:dyDescent="0.25"/>
    <row r="8494" customFormat="1" x14ac:dyDescent="0.25"/>
    <row r="8495" customFormat="1" x14ac:dyDescent="0.25"/>
    <row r="8496" customFormat="1" x14ac:dyDescent="0.25"/>
    <row r="8497" customFormat="1" x14ac:dyDescent="0.25"/>
    <row r="8498" customFormat="1" x14ac:dyDescent="0.25"/>
    <row r="8499" customFormat="1" x14ac:dyDescent="0.25"/>
    <row r="8500" customFormat="1" x14ac:dyDescent="0.25"/>
    <row r="8501" customFormat="1" x14ac:dyDescent="0.25"/>
    <row r="8502" customFormat="1" x14ac:dyDescent="0.25"/>
    <row r="8503" customFormat="1" x14ac:dyDescent="0.25"/>
    <row r="8504" customFormat="1" x14ac:dyDescent="0.25"/>
    <row r="8505" customFormat="1" x14ac:dyDescent="0.25"/>
    <row r="8506" customFormat="1" x14ac:dyDescent="0.25"/>
    <row r="8507" customFormat="1" x14ac:dyDescent="0.25"/>
    <row r="8508" customFormat="1" x14ac:dyDescent="0.25"/>
    <row r="8509" customFormat="1" x14ac:dyDescent="0.25"/>
    <row r="8510" customFormat="1" x14ac:dyDescent="0.25"/>
    <row r="8511" customFormat="1" x14ac:dyDescent="0.25"/>
    <row r="8512" customFormat="1" x14ac:dyDescent="0.25"/>
    <row r="8513" customFormat="1" x14ac:dyDescent="0.25"/>
    <row r="8514" customFormat="1" x14ac:dyDescent="0.25"/>
    <row r="8515" customFormat="1" x14ac:dyDescent="0.25"/>
    <row r="8516" customFormat="1" x14ac:dyDescent="0.25"/>
    <row r="8517" customFormat="1" x14ac:dyDescent="0.25"/>
    <row r="8518" customFormat="1" x14ac:dyDescent="0.25"/>
    <row r="8519" customFormat="1" x14ac:dyDescent="0.25"/>
    <row r="8520" customFormat="1" x14ac:dyDescent="0.25"/>
    <row r="8521" customFormat="1" x14ac:dyDescent="0.25"/>
    <row r="8522" customFormat="1" x14ac:dyDescent="0.25"/>
    <row r="8523" customFormat="1" x14ac:dyDescent="0.25"/>
    <row r="8524" customFormat="1" x14ac:dyDescent="0.25"/>
    <row r="8525" customFormat="1" x14ac:dyDescent="0.25"/>
    <row r="8526" customFormat="1" x14ac:dyDescent="0.25"/>
    <row r="8527" customFormat="1" x14ac:dyDescent="0.25"/>
    <row r="8528" customFormat="1" x14ac:dyDescent="0.25"/>
    <row r="8529" customFormat="1" x14ac:dyDescent="0.25"/>
    <row r="8530" customFormat="1" x14ac:dyDescent="0.25"/>
    <row r="8531" customFormat="1" x14ac:dyDescent="0.25"/>
    <row r="8532" customFormat="1" x14ac:dyDescent="0.25"/>
    <row r="8533" customFormat="1" x14ac:dyDescent="0.25"/>
    <row r="8534" customFormat="1" x14ac:dyDescent="0.25"/>
    <row r="8535" customFormat="1" x14ac:dyDescent="0.25"/>
    <row r="8536" customFormat="1" x14ac:dyDescent="0.25"/>
    <row r="8537" customFormat="1" x14ac:dyDescent="0.25"/>
    <row r="8538" customFormat="1" x14ac:dyDescent="0.25"/>
    <row r="8539" customFormat="1" x14ac:dyDescent="0.25"/>
    <row r="8540" customFormat="1" x14ac:dyDescent="0.25"/>
    <row r="8541" customFormat="1" x14ac:dyDescent="0.25"/>
    <row r="8542" customFormat="1" x14ac:dyDescent="0.25"/>
    <row r="8543" customFormat="1" x14ac:dyDescent="0.25"/>
    <row r="8544" customFormat="1" x14ac:dyDescent="0.25"/>
    <row r="8545" customFormat="1" x14ac:dyDescent="0.25"/>
    <row r="8546" customFormat="1" x14ac:dyDescent="0.25"/>
    <row r="8547" customFormat="1" x14ac:dyDescent="0.25"/>
    <row r="8548" customFormat="1" x14ac:dyDescent="0.25"/>
    <row r="8549" customFormat="1" x14ac:dyDescent="0.25"/>
    <row r="8550" customFormat="1" x14ac:dyDescent="0.25"/>
    <row r="8551" customFormat="1" x14ac:dyDescent="0.25"/>
    <row r="8552" customFormat="1" x14ac:dyDescent="0.25"/>
    <row r="8553" customFormat="1" x14ac:dyDescent="0.25"/>
    <row r="8554" customFormat="1" x14ac:dyDescent="0.25"/>
    <row r="8555" customFormat="1" x14ac:dyDescent="0.25"/>
    <row r="8556" customFormat="1" x14ac:dyDescent="0.25"/>
    <row r="8557" customFormat="1" x14ac:dyDescent="0.25"/>
    <row r="8558" customFormat="1" x14ac:dyDescent="0.25"/>
    <row r="8559" customFormat="1" x14ac:dyDescent="0.25"/>
    <row r="8560" customFormat="1" x14ac:dyDescent="0.25"/>
    <row r="8561" customFormat="1" x14ac:dyDescent="0.25"/>
    <row r="8562" customFormat="1" x14ac:dyDescent="0.25"/>
    <row r="8563" customFormat="1" x14ac:dyDescent="0.25"/>
    <row r="8564" customFormat="1" x14ac:dyDescent="0.25"/>
    <row r="8565" customFormat="1" x14ac:dyDescent="0.25"/>
    <row r="8566" customFormat="1" x14ac:dyDescent="0.25"/>
    <row r="8567" customFormat="1" x14ac:dyDescent="0.25"/>
    <row r="8568" customFormat="1" x14ac:dyDescent="0.25"/>
    <row r="8569" customFormat="1" x14ac:dyDescent="0.25"/>
    <row r="8570" customFormat="1" x14ac:dyDescent="0.25"/>
    <row r="8571" customFormat="1" x14ac:dyDescent="0.25"/>
    <row r="8572" customFormat="1" x14ac:dyDescent="0.25"/>
    <row r="8573" customFormat="1" x14ac:dyDescent="0.25"/>
    <row r="8574" customFormat="1" x14ac:dyDescent="0.25"/>
    <row r="8575" customFormat="1" x14ac:dyDescent="0.25"/>
    <row r="8576" customFormat="1" x14ac:dyDescent="0.25"/>
    <row r="8577" customFormat="1" x14ac:dyDescent="0.25"/>
    <row r="8578" customFormat="1" x14ac:dyDescent="0.25"/>
    <row r="8579" customFormat="1" x14ac:dyDescent="0.25"/>
    <row r="8580" customFormat="1" x14ac:dyDescent="0.25"/>
    <row r="8581" customFormat="1" x14ac:dyDescent="0.25"/>
    <row r="8582" customFormat="1" x14ac:dyDescent="0.25"/>
    <row r="8583" customFormat="1" x14ac:dyDescent="0.25"/>
    <row r="8584" customFormat="1" x14ac:dyDescent="0.25"/>
    <row r="8585" customFormat="1" x14ac:dyDescent="0.25"/>
    <row r="8586" customFormat="1" x14ac:dyDescent="0.25"/>
    <row r="8587" customFormat="1" x14ac:dyDescent="0.25"/>
    <row r="8588" customFormat="1" x14ac:dyDescent="0.25"/>
    <row r="8589" customFormat="1" x14ac:dyDescent="0.25"/>
    <row r="8590" customFormat="1" x14ac:dyDescent="0.25"/>
    <row r="8591" customFormat="1" x14ac:dyDescent="0.25"/>
    <row r="8592" customFormat="1" x14ac:dyDescent="0.25"/>
    <row r="8593" customFormat="1" x14ac:dyDescent="0.25"/>
    <row r="8594" customFormat="1" x14ac:dyDescent="0.25"/>
    <row r="8595" customFormat="1" x14ac:dyDescent="0.25"/>
    <row r="8596" customFormat="1" x14ac:dyDescent="0.25"/>
    <row r="8597" customFormat="1" x14ac:dyDescent="0.25"/>
    <row r="8598" customFormat="1" x14ac:dyDescent="0.25"/>
    <row r="8599" customFormat="1" x14ac:dyDescent="0.25"/>
    <row r="8600" customFormat="1" x14ac:dyDescent="0.25"/>
    <row r="8601" customFormat="1" x14ac:dyDescent="0.25"/>
    <row r="8602" customFormat="1" x14ac:dyDescent="0.25"/>
    <row r="8603" customFormat="1" x14ac:dyDescent="0.25"/>
    <row r="8604" customFormat="1" x14ac:dyDescent="0.25"/>
    <row r="8605" customFormat="1" x14ac:dyDescent="0.25"/>
    <row r="8606" customFormat="1" x14ac:dyDescent="0.25"/>
    <row r="8607" customFormat="1" x14ac:dyDescent="0.25"/>
    <row r="8608" customFormat="1" x14ac:dyDescent="0.25"/>
    <row r="8609" customFormat="1" x14ac:dyDescent="0.25"/>
    <row r="8610" customFormat="1" x14ac:dyDescent="0.25"/>
    <row r="8611" customFormat="1" x14ac:dyDescent="0.25"/>
    <row r="8612" customFormat="1" x14ac:dyDescent="0.25"/>
    <row r="8613" customFormat="1" x14ac:dyDescent="0.25"/>
    <row r="8614" customFormat="1" x14ac:dyDescent="0.25"/>
    <row r="8615" customFormat="1" x14ac:dyDescent="0.25"/>
    <row r="8616" customFormat="1" x14ac:dyDescent="0.25"/>
    <row r="8617" customFormat="1" x14ac:dyDescent="0.25"/>
    <row r="8618" customFormat="1" x14ac:dyDescent="0.25"/>
    <row r="8619" customFormat="1" x14ac:dyDescent="0.25"/>
    <row r="8620" customFormat="1" x14ac:dyDescent="0.25"/>
    <row r="8621" customFormat="1" x14ac:dyDescent="0.25"/>
    <row r="8622" customFormat="1" x14ac:dyDescent="0.25"/>
    <row r="8623" customFormat="1" x14ac:dyDescent="0.25"/>
    <row r="8624" customFormat="1" x14ac:dyDescent="0.25"/>
    <row r="8625" customFormat="1" x14ac:dyDescent="0.25"/>
    <row r="8626" customFormat="1" x14ac:dyDescent="0.25"/>
    <row r="8627" customFormat="1" x14ac:dyDescent="0.25"/>
    <row r="8628" customFormat="1" x14ac:dyDescent="0.25"/>
    <row r="8629" customFormat="1" x14ac:dyDescent="0.25"/>
    <row r="8630" customFormat="1" x14ac:dyDescent="0.25"/>
    <row r="8631" customFormat="1" x14ac:dyDescent="0.25"/>
    <row r="8632" customFormat="1" x14ac:dyDescent="0.25"/>
    <row r="8633" customFormat="1" x14ac:dyDescent="0.25"/>
    <row r="8634" customFormat="1" x14ac:dyDescent="0.25"/>
    <row r="8635" customFormat="1" x14ac:dyDescent="0.25"/>
    <row r="8636" customFormat="1" x14ac:dyDescent="0.25"/>
    <row r="8637" customFormat="1" x14ac:dyDescent="0.25"/>
    <row r="8638" customFormat="1" x14ac:dyDescent="0.25"/>
    <row r="8639" customFormat="1" x14ac:dyDescent="0.25"/>
    <row r="8640" customFormat="1" x14ac:dyDescent="0.25"/>
    <row r="8641" customFormat="1" x14ac:dyDescent="0.25"/>
    <row r="8642" customFormat="1" x14ac:dyDescent="0.25"/>
    <row r="8643" customFormat="1" x14ac:dyDescent="0.25"/>
    <row r="8644" customFormat="1" x14ac:dyDescent="0.25"/>
    <row r="8645" customFormat="1" x14ac:dyDescent="0.25"/>
    <row r="8646" customFormat="1" x14ac:dyDescent="0.25"/>
    <row r="8647" customFormat="1" x14ac:dyDescent="0.25"/>
    <row r="8648" customFormat="1" x14ac:dyDescent="0.25"/>
    <row r="8649" customFormat="1" x14ac:dyDescent="0.25"/>
    <row r="8650" customFormat="1" x14ac:dyDescent="0.25"/>
    <row r="8651" customFormat="1" x14ac:dyDescent="0.25"/>
    <row r="8652" customFormat="1" x14ac:dyDescent="0.25"/>
    <row r="8653" customFormat="1" x14ac:dyDescent="0.25"/>
    <row r="8654" customFormat="1" x14ac:dyDescent="0.25"/>
    <row r="8655" customFormat="1" x14ac:dyDescent="0.25"/>
    <row r="8656" customFormat="1" x14ac:dyDescent="0.25"/>
    <row r="8657" customFormat="1" x14ac:dyDescent="0.25"/>
    <row r="8658" customFormat="1" x14ac:dyDescent="0.25"/>
    <row r="8659" customFormat="1" x14ac:dyDescent="0.25"/>
    <row r="8660" customFormat="1" x14ac:dyDescent="0.25"/>
    <row r="8661" customFormat="1" x14ac:dyDescent="0.25"/>
    <row r="8662" customFormat="1" x14ac:dyDescent="0.25"/>
    <row r="8663" customFormat="1" x14ac:dyDescent="0.25"/>
    <row r="8664" customFormat="1" x14ac:dyDescent="0.25"/>
    <row r="8665" customFormat="1" x14ac:dyDescent="0.25"/>
    <row r="8666" customFormat="1" x14ac:dyDescent="0.25"/>
    <row r="8667" customFormat="1" x14ac:dyDescent="0.25"/>
    <row r="8668" customFormat="1" x14ac:dyDescent="0.25"/>
    <row r="8669" customFormat="1" x14ac:dyDescent="0.25"/>
    <row r="8670" customFormat="1" x14ac:dyDescent="0.25"/>
    <row r="8671" customFormat="1" x14ac:dyDescent="0.25"/>
    <row r="8672" customFormat="1" x14ac:dyDescent="0.25"/>
    <row r="8673" customFormat="1" x14ac:dyDescent="0.25"/>
    <row r="8674" customFormat="1" x14ac:dyDescent="0.25"/>
    <row r="8675" customFormat="1" x14ac:dyDescent="0.25"/>
    <row r="8676" customFormat="1" x14ac:dyDescent="0.25"/>
    <row r="8677" customFormat="1" x14ac:dyDescent="0.25"/>
    <row r="8678" customFormat="1" x14ac:dyDescent="0.25"/>
    <row r="8679" customFormat="1" x14ac:dyDescent="0.25"/>
    <row r="8680" customFormat="1" x14ac:dyDescent="0.25"/>
    <row r="8681" customFormat="1" x14ac:dyDescent="0.25"/>
    <row r="8682" customFormat="1" x14ac:dyDescent="0.25"/>
    <row r="8683" customFormat="1" x14ac:dyDescent="0.25"/>
    <row r="8684" customFormat="1" x14ac:dyDescent="0.25"/>
    <row r="8685" customFormat="1" x14ac:dyDescent="0.25"/>
    <row r="8686" customFormat="1" x14ac:dyDescent="0.25"/>
    <row r="8687" customFormat="1" x14ac:dyDescent="0.25"/>
    <row r="8688" customFormat="1" x14ac:dyDescent="0.25"/>
    <row r="8689" customFormat="1" x14ac:dyDescent="0.25"/>
    <row r="8690" customFormat="1" x14ac:dyDescent="0.25"/>
    <row r="8691" customFormat="1" x14ac:dyDescent="0.25"/>
    <row r="8692" customFormat="1" x14ac:dyDescent="0.25"/>
    <row r="8693" customFormat="1" x14ac:dyDescent="0.25"/>
    <row r="8694" customFormat="1" x14ac:dyDescent="0.25"/>
    <row r="8695" customFormat="1" x14ac:dyDescent="0.25"/>
    <row r="8696" customFormat="1" x14ac:dyDescent="0.25"/>
    <row r="8697" customFormat="1" x14ac:dyDescent="0.25"/>
    <row r="8698" customFormat="1" x14ac:dyDescent="0.25"/>
    <row r="8699" customFormat="1" x14ac:dyDescent="0.25"/>
    <row r="8700" customFormat="1" x14ac:dyDescent="0.25"/>
    <row r="8701" customFormat="1" x14ac:dyDescent="0.25"/>
    <row r="8702" customFormat="1" x14ac:dyDescent="0.25"/>
    <row r="8703" customFormat="1" x14ac:dyDescent="0.25"/>
    <row r="8704" customFormat="1" x14ac:dyDescent="0.25"/>
    <row r="8705" customFormat="1" x14ac:dyDescent="0.25"/>
    <row r="8706" customFormat="1" x14ac:dyDescent="0.25"/>
    <row r="8707" customFormat="1" x14ac:dyDescent="0.25"/>
    <row r="8708" customFormat="1" x14ac:dyDescent="0.25"/>
    <row r="8709" customFormat="1" x14ac:dyDescent="0.25"/>
    <row r="8710" customFormat="1" x14ac:dyDescent="0.25"/>
    <row r="8711" customFormat="1" x14ac:dyDescent="0.25"/>
    <row r="8712" customFormat="1" x14ac:dyDescent="0.25"/>
    <row r="8713" customFormat="1" x14ac:dyDescent="0.25"/>
    <row r="8714" customFormat="1" x14ac:dyDescent="0.25"/>
    <row r="8715" customFormat="1" x14ac:dyDescent="0.25"/>
    <row r="8716" customFormat="1" x14ac:dyDescent="0.25"/>
    <row r="8717" customFormat="1" x14ac:dyDescent="0.25"/>
    <row r="8718" customFormat="1" x14ac:dyDescent="0.25"/>
    <row r="8719" customFormat="1" x14ac:dyDescent="0.25"/>
    <row r="8720" customFormat="1" x14ac:dyDescent="0.25"/>
    <row r="8721" customFormat="1" x14ac:dyDescent="0.25"/>
    <row r="8722" customFormat="1" x14ac:dyDescent="0.25"/>
    <row r="8723" customFormat="1" x14ac:dyDescent="0.25"/>
    <row r="8724" customFormat="1" x14ac:dyDescent="0.25"/>
    <row r="8725" customFormat="1" x14ac:dyDescent="0.25"/>
    <row r="8726" customFormat="1" x14ac:dyDescent="0.25"/>
    <row r="8727" customFormat="1" x14ac:dyDescent="0.25"/>
    <row r="8728" customFormat="1" x14ac:dyDescent="0.25"/>
    <row r="8729" customFormat="1" x14ac:dyDescent="0.25"/>
    <row r="8730" customFormat="1" x14ac:dyDescent="0.25"/>
    <row r="8731" customFormat="1" x14ac:dyDescent="0.25"/>
    <row r="8732" customFormat="1" x14ac:dyDescent="0.25"/>
    <row r="8733" customFormat="1" x14ac:dyDescent="0.25"/>
    <row r="8734" customFormat="1" x14ac:dyDescent="0.25"/>
    <row r="8735" customFormat="1" x14ac:dyDescent="0.25"/>
    <row r="8736" customFormat="1" x14ac:dyDescent="0.25"/>
    <row r="8737" customFormat="1" x14ac:dyDescent="0.25"/>
    <row r="8738" customFormat="1" x14ac:dyDescent="0.25"/>
    <row r="8739" customFormat="1" x14ac:dyDescent="0.25"/>
    <row r="8740" customFormat="1" x14ac:dyDescent="0.25"/>
    <row r="8741" customFormat="1" x14ac:dyDescent="0.25"/>
    <row r="8742" customFormat="1" x14ac:dyDescent="0.25"/>
    <row r="8743" customFormat="1" x14ac:dyDescent="0.25"/>
    <row r="8744" customFormat="1" x14ac:dyDescent="0.25"/>
    <row r="8745" customFormat="1" x14ac:dyDescent="0.25"/>
    <row r="8746" customFormat="1" x14ac:dyDescent="0.25"/>
    <row r="8747" customFormat="1" x14ac:dyDescent="0.25"/>
    <row r="8748" customFormat="1" x14ac:dyDescent="0.25"/>
    <row r="8749" customFormat="1" x14ac:dyDescent="0.25"/>
    <row r="8750" customFormat="1" x14ac:dyDescent="0.25"/>
    <row r="8751" customFormat="1" x14ac:dyDescent="0.25"/>
    <row r="8752" customFormat="1" x14ac:dyDescent="0.25"/>
    <row r="8753" customFormat="1" x14ac:dyDescent="0.25"/>
    <row r="8754" customFormat="1" x14ac:dyDescent="0.25"/>
    <row r="8755" customFormat="1" x14ac:dyDescent="0.25"/>
    <row r="8756" customFormat="1" x14ac:dyDescent="0.25"/>
    <row r="8757" customFormat="1" x14ac:dyDescent="0.25"/>
    <row r="8758" customFormat="1" x14ac:dyDescent="0.25"/>
    <row r="8759" customFormat="1" x14ac:dyDescent="0.25"/>
    <row r="8760" customFormat="1" x14ac:dyDescent="0.25"/>
    <row r="8761" customFormat="1" x14ac:dyDescent="0.25"/>
    <row r="8762" customFormat="1" x14ac:dyDescent="0.25"/>
    <row r="8763" customFormat="1" x14ac:dyDescent="0.25"/>
    <row r="8764" customFormat="1" x14ac:dyDescent="0.25"/>
    <row r="8765" customFormat="1" x14ac:dyDescent="0.25"/>
    <row r="8766" customFormat="1" x14ac:dyDescent="0.25"/>
    <row r="8767" customFormat="1" x14ac:dyDescent="0.25"/>
    <row r="8768" customFormat="1" x14ac:dyDescent="0.25"/>
    <row r="8769" customFormat="1" x14ac:dyDescent="0.25"/>
    <row r="8770" customFormat="1" x14ac:dyDescent="0.25"/>
    <row r="8771" customFormat="1" x14ac:dyDescent="0.25"/>
    <row r="8772" customFormat="1" x14ac:dyDescent="0.25"/>
    <row r="8773" customFormat="1" x14ac:dyDescent="0.25"/>
    <row r="8774" customFormat="1" x14ac:dyDescent="0.25"/>
    <row r="8775" customFormat="1" x14ac:dyDescent="0.25"/>
    <row r="8776" customFormat="1" x14ac:dyDescent="0.25"/>
    <row r="8777" customFormat="1" x14ac:dyDescent="0.25"/>
    <row r="8778" customFormat="1" x14ac:dyDescent="0.25"/>
    <row r="8779" customFormat="1" x14ac:dyDescent="0.25"/>
    <row r="8780" customFormat="1" x14ac:dyDescent="0.25"/>
    <row r="8781" customFormat="1" x14ac:dyDescent="0.25"/>
    <row r="8782" customFormat="1" x14ac:dyDescent="0.25"/>
    <row r="8783" customFormat="1" x14ac:dyDescent="0.25"/>
    <row r="8784" customFormat="1" x14ac:dyDescent="0.25"/>
    <row r="8785" customFormat="1" x14ac:dyDescent="0.25"/>
    <row r="8786" customFormat="1" x14ac:dyDescent="0.25"/>
    <row r="8787" customFormat="1" x14ac:dyDescent="0.25"/>
    <row r="8788" customFormat="1" x14ac:dyDescent="0.25"/>
    <row r="8789" customFormat="1" x14ac:dyDescent="0.25"/>
    <row r="8790" customFormat="1" x14ac:dyDescent="0.25"/>
    <row r="8791" customFormat="1" x14ac:dyDescent="0.25"/>
    <row r="8792" customFormat="1" x14ac:dyDescent="0.25"/>
    <row r="8793" customFormat="1" x14ac:dyDescent="0.25"/>
    <row r="8794" customFormat="1" x14ac:dyDescent="0.25"/>
    <row r="8795" customFormat="1" x14ac:dyDescent="0.25"/>
    <row r="8796" customFormat="1" x14ac:dyDescent="0.25"/>
    <row r="8797" customFormat="1" x14ac:dyDescent="0.25"/>
    <row r="8798" customFormat="1" x14ac:dyDescent="0.25"/>
    <row r="8799" customFormat="1" x14ac:dyDescent="0.25"/>
    <row r="8800" customFormat="1" x14ac:dyDescent="0.25"/>
    <row r="8801" customFormat="1" x14ac:dyDescent="0.25"/>
    <row r="8802" customFormat="1" x14ac:dyDescent="0.25"/>
    <row r="8803" customFormat="1" x14ac:dyDescent="0.25"/>
    <row r="8804" customFormat="1" x14ac:dyDescent="0.25"/>
    <row r="8805" customFormat="1" x14ac:dyDescent="0.25"/>
    <row r="8806" customFormat="1" x14ac:dyDescent="0.25"/>
    <row r="8807" customFormat="1" x14ac:dyDescent="0.25"/>
    <row r="8808" customFormat="1" x14ac:dyDescent="0.25"/>
    <row r="8809" customFormat="1" x14ac:dyDescent="0.25"/>
    <row r="8810" customFormat="1" x14ac:dyDescent="0.25"/>
    <row r="8811" customFormat="1" x14ac:dyDescent="0.25"/>
    <row r="8812" customFormat="1" x14ac:dyDescent="0.25"/>
    <row r="8813" customFormat="1" x14ac:dyDescent="0.25"/>
    <row r="8814" customFormat="1" x14ac:dyDescent="0.25"/>
    <row r="8815" customFormat="1" x14ac:dyDescent="0.25"/>
    <row r="8816" customFormat="1" x14ac:dyDescent="0.25"/>
    <row r="8817" customFormat="1" x14ac:dyDescent="0.25"/>
    <row r="8818" customFormat="1" x14ac:dyDescent="0.25"/>
    <row r="8819" customFormat="1" x14ac:dyDescent="0.25"/>
    <row r="8820" customFormat="1" x14ac:dyDescent="0.25"/>
    <row r="8821" customFormat="1" x14ac:dyDescent="0.25"/>
    <row r="8822" customFormat="1" x14ac:dyDescent="0.25"/>
    <row r="8823" customFormat="1" x14ac:dyDescent="0.25"/>
    <row r="8824" customFormat="1" x14ac:dyDescent="0.25"/>
    <row r="8825" customFormat="1" x14ac:dyDescent="0.25"/>
    <row r="8826" customFormat="1" x14ac:dyDescent="0.25"/>
    <row r="8827" customFormat="1" x14ac:dyDescent="0.25"/>
    <row r="8828" customFormat="1" x14ac:dyDescent="0.25"/>
    <row r="8829" customFormat="1" x14ac:dyDescent="0.25"/>
    <row r="8830" customFormat="1" x14ac:dyDescent="0.25"/>
    <row r="8831" customFormat="1" x14ac:dyDescent="0.25"/>
    <row r="8832" customFormat="1" x14ac:dyDescent="0.25"/>
    <row r="8833" customFormat="1" x14ac:dyDescent="0.25"/>
    <row r="8834" customFormat="1" x14ac:dyDescent="0.25"/>
    <row r="8835" customFormat="1" x14ac:dyDescent="0.25"/>
    <row r="8836" customFormat="1" x14ac:dyDescent="0.25"/>
    <row r="8837" customFormat="1" x14ac:dyDescent="0.25"/>
    <row r="8838" customFormat="1" x14ac:dyDescent="0.25"/>
    <row r="8839" customFormat="1" x14ac:dyDescent="0.25"/>
    <row r="8840" customFormat="1" x14ac:dyDescent="0.25"/>
    <row r="8841" customFormat="1" x14ac:dyDescent="0.25"/>
    <row r="8842" customFormat="1" x14ac:dyDescent="0.25"/>
    <row r="8843" customFormat="1" x14ac:dyDescent="0.25"/>
    <row r="8844" customFormat="1" x14ac:dyDescent="0.25"/>
    <row r="8845" customFormat="1" x14ac:dyDescent="0.25"/>
    <row r="8846" customFormat="1" x14ac:dyDescent="0.25"/>
    <row r="8847" customFormat="1" x14ac:dyDescent="0.25"/>
    <row r="8848" customFormat="1" x14ac:dyDescent="0.25"/>
    <row r="8849" customFormat="1" x14ac:dyDescent="0.25"/>
    <row r="8850" customFormat="1" x14ac:dyDescent="0.25"/>
    <row r="8851" customFormat="1" x14ac:dyDescent="0.25"/>
    <row r="8852" customFormat="1" x14ac:dyDescent="0.25"/>
    <row r="8853" customFormat="1" x14ac:dyDescent="0.25"/>
    <row r="8854" customFormat="1" x14ac:dyDescent="0.25"/>
    <row r="8855" customFormat="1" x14ac:dyDescent="0.25"/>
    <row r="8856" customFormat="1" x14ac:dyDescent="0.25"/>
    <row r="8857" customFormat="1" x14ac:dyDescent="0.25"/>
    <row r="8858" customFormat="1" x14ac:dyDescent="0.25"/>
    <row r="8859" customFormat="1" x14ac:dyDescent="0.25"/>
    <row r="8860" customFormat="1" x14ac:dyDescent="0.25"/>
    <row r="8861" customFormat="1" x14ac:dyDescent="0.25"/>
    <row r="8862" customFormat="1" x14ac:dyDescent="0.25"/>
    <row r="8863" customFormat="1" x14ac:dyDescent="0.25"/>
    <row r="8864" customFormat="1" x14ac:dyDescent="0.25"/>
    <row r="8865" customFormat="1" x14ac:dyDescent="0.25"/>
    <row r="8866" customFormat="1" x14ac:dyDescent="0.25"/>
    <row r="8867" customFormat="1" x14ac:dyDescent="0.25"/>
    <row r="8868" customFormat="1" x14ac:dyDescent="0.25"/>
    <row r="8869" customFormat="1" x14ac:dyDescent="0.25"/>
    <row r="8870" customFormat="1" x14ac:dyDescent="0.25"/>
    <row r="8871" customFormat="1" x14ac:dyDescent="0.25"/>
    <row r="8872" customFormat="1" x14ac:dyDescent="0.25"/>
    <row r="8873" customFormat="1" x14ac:dyDescent="0.25"/>
    <row r="8874" customFormat="1" x14ac:dyDescent="0.25"/>
    <row r="8875" customFormat="1" x14ac:dyDescent="0.25"/>
    <row r="8876" customFormat="1" x14ac:dyDescent="0.25"/>
    <row r="8877" customFormat="1" x14ac:dyDescent="0.25"/>
    <row r="8878" customFormat="1" x14ac:dyDescent="0.25"/>
    <row r="8879" customFormat="1" x14ac:dyDescent="0.25"/>
    <row r="8880" customFormat="1" x14ac:dyDescent="0.25"/>
    <row r="8881" customFormat="1" x14ac:dyDescent="0.25"/>
    <row r="8882" customFormat="1" x14ac:dyDescent="0.25"/>
    <row r="8883" customFormat="1" x14ac:dyDescent="0.25"/>
    <row r="8884" customFormat="1" x14ac:dyDescent="0.25"/>
    <row r="8885" customFormat="1" x14ac:dyDescent="0.25"/>
    <row r="8886" customFormat="1" x14ac:dyDescent="0.25"/>
    <row r="8887" customFormat="1" x14ac:dyDescent="0.25"/>
    <row r="8888" customFormat="1" x14ac:dyDescent="0.25"/>
    <row r="8889" customFormat="1" x14ac:dyDescent="0.25"/>
    <row r="8890" customFormat="1" x14ac:dyDescent="0.25"/>
    <row r="8891" customFormat="1" x14ac:dyDescent="0.25"/>
    <row r="8892" customFormat="1" x14ac:dyDescent="0.25"/>
    <row r="8893" customFormat="1" x14ac:dyDescent="0.25"/>
    <row r="8894" customFormat="1" x14ac:dyDescent="0.25"/>
    <row r="8895" customFormat="1" x14ac:dyDescent="0.25"/>
    <row r="8896" customFormat="1" x14ac:dyDescent="0.25"/>
    <row r="8897" customFormat="1" x14ac:dyDescent="0.25"/>
    <row r="8898" customFormat="1" x14ac:dyDescent="0.25"/>
    <row r="8899" customFormat="1" x14ac:dyDescent="0.25"/>
    <row r="8900" customFormat="1" x14ac:dyDescent="0.25"/>
    <row r="8901" customFormat="1" x14ac:dyDescent="0.25"/>
    <row r="8902" customFormat="1" x14ac:dyDescent="0.25"/>
    <row r="8903" customFormat="1" x14ac:dyDescent="0.25"/>
    <row r="8904" customFormat="1" x14ac:dyDescent="0.25"/>
    <row r="8905" customFormat="1" x14ac:dyDescent="0.25"/>
    <row r="8906" customFormat="1" x14ac:dyDescent="0.25"/>
    <row r="8907" customFormat="1" x14ac:dyDescent="0.25"/>
    <row r="8908" customFormat="1" x14ac:dyDescent="0.25"/>
    <row r="8909" customFormat="1" x14ac:dyDescent="0.25"/>
    <row r="8910" customFormat="1" x14ac:dyDescent="0.25"/>
    <row r="8911" customFormat="1" x14ac:dyDescent="0.25"/>
    <row r="8912" customFormat="1" x14ac:dyDescent="0.25"/>
    <row r="8913" customFormat="1" x14ac:dyDescent="0.25"/>
    <row r="8914" customFormat="1" x14ac:dyDescent="0.25"/>
    <row r="8915" customFormat="1" x14ac:dyDescent="0.25"/>
    <row r="8916" customFormat="1" x14ac:dyDescent="0.25"/>
    <row r="8917" customFormat="1" x14ac:dyDescent="0.25"/>
    <row r="8918" customFormat="1" x14ac:dyDescent="0.25"/>
    <row r="8919" customFormat="1" x14ac:dyDescent="0.25"/>
    <row r="8920" customFormat="1" x14ac:dyDescent="0.25"/>
    <row r="8921" customFormat="1" x14ac:dyDescent="0.25"/>
    <row r="8922" customFormat="1" x14ac:dyDescent="0.25"/>
    <row r="8923" customFormat="1" x14ac:dyDescent="0.25"/>
    <row r="8924" customFormat="1" x14ac:dyDescent="0.25"/>
    <row r="8925" customFormat="1" x14ac:dyDescent="0.25"/>
    <row r="8926" customFormat="1" x14ac:dyDescent="0.25"/>
    <row r="8927" customFormat="1" x14ac:dyDescent="0.25"/>
    <row r="8928" customFormat="1" x14ac:dyDescent="0.25"/>
    <row r="8929" customFormat="1" x14ac:dyDescent="0.25"/>
    <row r="8930" customFormat="1" x14ac:dyDescent="0.25"/>
    <row r="8931" customFormat="1" x14ac:dyDescent="0.25"/>
    <row r="8932" customFormat="1" x14ac:dyDescent="0.25"/>
    <row r="8933" customFormat="1" x14ac:dyDescent="0.25"/>
    <row r="8934" customFormat="1" x14ac:dyDescent="0.25"/>
    <row r="8935" customFormat="1" x14ac:dyDescent="0.25"/>
    <row r="8936" customFormat="1" x14ac:dyDescent="0.25"/>
    <row r="8937" customFormat="1" x14ac:dyDescent="0.25"/>
    <row r="8938" customFormat="1" x14ac:dyDescent="0.25"/>
    <row r="8939" customFormat="1" x14ac:dyDescent="0.25"/>
    <row r="8940" customFormat="1" x14ac:dyDescent="0.25"/>
    <row r="8941" customFormat="1" x14ac:dyDescent="0.25"/>
    <row r="8942" customFormat="1" x14ac:dyDescent="0.25"/>
    <row r="8943" customFormat="1" x14ac:dyDescent="0.25"/>
    <row r="8944" customFormat="1" x14ac:dyDescent="0.25"/>
    <row r="8945" customFormat="1" x14ac:dyDescent="0.25"/>
    <row r="8946" customFormat="1" x14ac:dyDescent="0.25"/>
    <row r="8947" customFormat="1" x14ac:dyDescent="0.25"/>
    <row r="8948" customFormat="1" x14ac:dyDescent="0.25"/>
    <row r="8949" customFormat="1" x14ac:dyDescent="0.25"/>
    <row r="8950" customFormat="1" x14ac:dyDescent="0.25"/>
    <row r="8951" customFormat="1" x14ac:dyDescent="0.25"/>
    <row r="8952" customFormat="1" x14ac:dyDescent="0.25"/>
    <row r="8953" customFormat="1" x14ac:dyDescent="0.25"/>
    <row r="8954" customFormat="1" x14ac:dyDescent="0.25"/>
    <row r="8955" customFormat="1" x14ac:dyDescent="0.25"/>
    <row r="8956" customFormat="1" x14ac:dyDescent="0.25"/>
    <row r="8957" customFormat="1" x14ac:dyDescent="0.25"/>
    <row r="8958" customFormat="1" x14ac:dyDescent="0.25"/>
    <row r="8959" customFormat="1" x14ac:dyDescent="0.25"/>
    <row r="8960" customFormat="1" x14ac:dyDescent="0.25"/>
    <row r="8961" customFormat="1" x14ac:dyDescent="0.25"/>
    <row r="8962" customFormat="1" x14ac:dyDescent="0.25"/>
    <row r="8963" customFormat="1" x14ac:dyDescent="0.25"/>
    <row r="8964" customFormat="1" x14ac:dyDescent="0.25"/>
    <row r="8965" customFormat="1" x14ac:dyDescent="0.25"/>
    <row r="8966" customFormat="1" x14ac:dyDescent="0.25"/>
    <row r="8967" customFormat="1" x14ac:dyDescent="0.25"/>
    <row r="8968" customFormat="1" x14ac:dyDescent="0.25"/>
    <row r="8969" customFormat="1" x14ac:dyDescent="0.25"/>
    <row r="8970" customFormat="1" x14ac:dyDescent="0.25"/>
    <row r="8971" customFormat="1" x14ac:dyDescent="0.25"/>
    <row r="8972" customFormat="1" x14ac:dyDescent="0.25"/>
    <row r="8973" customFormat="1" x14ac:dyDescent="0.25"/>
    <row r="8974" customFormat="1" x14ac:dyDescent="0.25"/>
    <row r="8975" customFormat="1" x14ac:dyDescent="0.25"/>
    <row r="8976" customFormat="1" x14ac:dyDescent="0.25"/>
    <row r="8977" customFormat="1" x14ac:dyDescent="0.25"/>
    <row r="8978" customFormat="1" x14ac:dyDescent="0.25"/>
    <row r="8979" customFormat="1" x14ac:dyDescent="0.25"/>
    <row r="8980" customFormat="1" x14ac:dyDescent="0.25"/>
    <row r="8981" customFormat="1" x14ac:dyDescent="0.25"/>
    <row r="8982" customFormat="1" x14ac:dyDescent="0.25"/>
    <row r="8983" customFormat="1" x14ac:dyDescent="0.25"/>
    <row r="8984" customFormat="1" x14ac:dyDescent="0.25"/>
    <row r="8985" customFormat="1" x14ac:dyDescent="0.25"/>
    <row r="8986" customFormat="1" x14ac:dyDescent="0.25"/>
    <row r="8987" customFormat="1" x14ac:dyDescent="0.25"/>
    <row r="8988" customFormat="1" x14ac:dyDescent="0.25"/>
    <row r="8989" customFormat="1" x14ac:dyDescent="0.25"/>
    <row r="8990" customFormat="1" x14ac:dyDescent="0.25"/>
    <row r="8991" customFormat="1" x14ac:dyDescent="0.25"/>
    <row r="8992" customFormat="1" x14ac:dyDescent="0.25"/>
    <row r="8993" customFormat="1" x14ac:dyDescent="0.25"/>
    <row r="8994" customFormat="1" x14ac:dyDescent="0.25"/>
    <row r="8995" customFormat="1" x14ac:dyDescent="0.25"/>
    <row r="8996" customFormat="1" x14ac:dyDescent="0.25"/>
    <row r="8997" customFormat="1" x14ac:dyDescent="0.25"/>
    <row r="8998" customFormat="1" x14ac:dyDescent="0.25"/>
    <row r="8999" customFormat="1" x14ac:dyDescent="0.25"/>
    <row r="9000" customFormat="1" x14ac:dyDescent="0.25"/>
    <row r="9001" customFormat="1" x14ac:dyDescent="0.25"/>
    <row r="9002" customFormat="1" x14ac:dyDescent="0.25"/>
    <row r="9003" customFormat="1" x14ac:dyDescent="0.25"/>
    <row r="9004" customFormat="1" x14ac:dyDescent="0.25"/>
    <row r="9005" customFormat="1" x14ac:dyDescent="0.25"/>
    <row r="9006" customFormat="1" x14ac:dyDescent="0.25"/>
    <row r="9007" customFormat="1" x14ac:dyDescent="0.25"/>
    <row r="9008" customFormat="1" x14ac:dyDescent="0.25"/>
    <row r="9009" customFormat="1" x14ac:dyDescent="0.25"/>
    <row r="9010" customFormat="1" x14ac:dyDescent="0.25"/>
    <row r="9011" customFormat="1" x14ac:dyDescent="0.25"/>
    <row r="9012" customFormat="1" x14ac:dyDescent="0.25"/>
    <row r="9013" customFormat="1" x14ac:dyDescent="0.25"/>
    <row r="9014" customFormat="1" x14ac:dyDescent="0.25"/>
    <row r="9015" customFormat="1" x14ac:dyDescent="0.25"/>
    <row r="9016" customFormat="1" x14ac:dyDescent="0.25"/>
    <row r="9017" customFormat="1" x14ac:dyDescent="0.25"/>
    <row r="9018" customFormat="1" x14ac:dyDescent="0.25"/>
    <row r="9019" customFormat="1" x14ac:dyDescent="0.25"/>
    <row r="9020" customFormat="1" x14ac:dyDescent="0.25"/>
    <row r="9021" customFormat="1" x14ac:dyDescent="0.25"/>
    <row r="9022" customFormat="1" x14ac:dyDescent="0.25"/>
    <row r="9023" customFormat="1" x14ac:dyDescent="0.25"/>
    <row r="9024" customFormat="1" x14ac:dyDescent="0.25"/>
    <row r="9025" customFormat="1" x14ac:dyDescent="0.25"/>
    <row r="9026" customFormat="1" x14ac:dyDescent="0.25"/>
    <row r="9027" customFormat="1" x14ac:dyDescent="0.25"/>
    <row r="9028" customFormat="1" x14ac:dyDescent="0.25"/>
    <row r="9029" customFormat="1" x14ac:dyDescent="0.25"/>
    <row r="9030" customFormat="1" x14ac:dyDescent="0.25"/>
    <row r="9031" customFormat="1" x14ac:dyDescent="0.25"/>
    <row r="9032" customFormat="1" x14ac:dyDescent="0.25"/>
    <row r="9033" customFormat="1" x14ac:dyDescent="0.25"/>
    <row r="9034" customFormat="1" x14ac:dyDescent="0.25"/>
    <row r="9035" customFormat="1" x14ac:dyDescent="0.25"/>
    <row r="9036" customFormat="1" x14ac:dyDescent="0.25"/>
    <row r="9037" customFormat="1" x14ac:dyDescent="0.25"/>
    <row r="9038" customFormat="1" x14ac:dyDescent="0.25"/>
    <row r="9039" customFormat="1" x14ac:dyDescent="0.25"/>
    <row r="9040" customFormat="1" x14ac:dyDescent="0.25"/>
    <row r="9041" customFormat="1" x14ac:dyDescent="0.25"/>
    <row r="9042" customFormat="1" x14ac:dyDescent="0.25"/>
    <row r="9043" customFormat="1" x14ac:dyDescent="0.25"/>
    <row r="9044" customFormat="1" x14ac:dyDescent="0.25"/>
    <row r="9045" customFormat="1" x14ac:dyDescent="0.25"/>
    <row r="9046" customFormat="1" x14ac:dyDescent="0.25"/>
    <row r="9047" customFormat="1" x14ac:dyDescent="0.25"/>
    <row r="9048" customFormat="1" x14ac:dyDescent="0.25"/>
    <row r="9049" customFormat="1" x14ac:dyDescent="0.25"/>
    <row r="9050" customFormat="1" x14ac:dyDescent="0.25"/>
    <row r="9051" customFormat="1" x14ac:dyDescent="0.25"/>
    <row r="9052" customFormat="1" x14ac:dyDescent="0.25"/>
    <row r="9053" customFormat="1" x14ac:dyDescent="0.25"/>
    <row r="9054" customFormat="1" x14ac:dyDescent="0.25"/>
    <row r="9055" customFormat="1" x14ac:dyDescent="0.25"/>
    <row r="9056" customFormat="1" x14ac:dyDescent="0.25"/>
    <row r="9057" customFormat="1" x14ac:dyDescent="0.25"/>
    <row r="9058" customFormat="1" x14ac:dyDescent="0.25"/>
    <row r="9059" customFormat="1" x14ac:dyDescent="0.25"/>
    <row r="9060" customFormat="1" x14ac:dyDescent="0.25"/>
    <row r="9061" customFormat="1" x14ac:dyDescent="0.25"/>
    <row r="9062" customFormat="1" x14ac:dyDescent="0.25"/>
    <row r="9063" customFormat="1" x14ac:dyDescent="0.25"/>
    <row r="9064" customFormat="1" x14ac:dyDescent="0.25"/>
    <row r="9065" customFormat="1" x14ac:dyDescent="0.25"/>
    <row r="9066" customFormat="1" x14ac:dyDescent="0.25"/>
    <row r="9067" customFormat="1" x14ac:dyDescent="0.25"/>
    <row r="9068" customFormat="1" x14ac:dyDescent="0.25"/>
    <row r="9069" customFormat="1" x14ac:dyDescent="0.25"/>
    <row r="9070" customFormat="1" x14ac:dyDescent="0.25"/>
    <row r="9071" customFormat="1" x14ac:dyDescent="0.25"/>
    <row r="9072" customFormat="1" x14ac:dyDescent="0.25"/>
    <row r="9073" customFormat="1" x14ac:dyDescent="0.25"/>
    <row r="9074" customFormat="1" x14ac:dyDescent="0.25"/>
    <row r="9075" customFormat="1" x14ac:dyDescent="0.25"/>
    <row r="9076" customFormat="1" x14ac:dyDescent="0.25"/>
    <row r="9077" customFormat="1" x14ac:dyDescent="0.25"/>
    <row r="9078" customFormat="1" x14ac:dyDescent="0.25"/>
    <row r="9079" customFormat="1" x14ac:dyDescent="0.25"/>
    <row r="9080" customFormat="1" x14ac:dyDescent="0.25"/>
    <row r="9081" customFormat="1" x14ac:dyDescent="0.25"/>
    <row r="9082" customFormat="1" x14ac:dyDescent="0.25"/>
    <row r="9083" customFormat="1" x14ac:dyDescent="0.25"/>
    <row r="9084" customFormat="1" x14ac:dyDescent="0.25"/>
    <row r="9085" customFormat="1" x14ac:dyDescent="0.25"/>
    <row r="9086" customFormat="1" x14ac:dyDescent="0.25"/>
    <row r="9087" customFormat="1" x14ac:dyDescent="0.25"/>
    <row r="9088" customFormat="1" x14ac:dyDescent="0.25"/>
    <row r="9089" customFormat="1" x14ac:dyDescent="0.25"/>
    <row r="9090" customFormat="1" x14ac:dyDescent="0.25"/>
    <row r="9091" customFormat="1" x14ac:dyDescent="0.25"/>
    <row r="9092" customFormat="1" x14ac:dyDescent="0.25"/>
    <row r="9093" customFormat="1" x14ac:dyDescent="0.25"/>
    <row r="9094" customFormat="1" x14ac:dyDescent="0.25"/>
    <row r="9095" customFormat="1" x14ac:dyDescent="0.25"/>
    <row r="9096" customFormat="1" x14ac:dyDescent="0.25"/>
    <row r="9097" customFormat="1" x14ac:dyDescent="0.25"/>
    <row r="9098" customFormat="1" x14ac:dyDescent="0.25"/>
    <row r="9099" customFormat="1" x14ac:dyDescent="0.25"/>
    <row r="9100" customFormat="1" x14ac:dyDescent="0.25"/>
    <row r="9101" customFormat="1" x14ac:dyDescent="0.25"/>
    <row r="9102" customFormat="1" x14ac:dyDescent="0.25"/>
    <row r="9103" customFormat="1" x14ac:dyDescent="0.25"/>
    <row r="9104" customFormat="1" x14ac:dyDescent="0.25"/>
    <row r="9105" customFormat="1" x14ac:dyDescent="0.25"/>
    <row r="9106" customFormat="1" x14ac:dyDescent="0.25"/>
    <row r="9107" customFormat="1" x14ac:dyDescent="0.25"/>
    <row r="9108" customFormat="1" x14ac:dyDescent="0.25"/>
    <row r="9109" customFormat="1" x14ac:dyDescent="0.25"/>
    <row r="9110" customFormat="1" x14ac:dyDescent="0.25"/>
    <row r="9111" customFormat="1" x14ac:dyDescent="0.25"/>
    <row r="9112" customFormat="1" x14ac:dyDescent="0.25"/>
    <row r="9113" customFormat="1" x14ac:dyDescent="0.25"/>
    <row r="9114" customFormat="1" x14ac:dyDescent="0.25"/>
    <row r="9115" customFormat="1" x14ac:dyDescent="0.25"/>
    <row r="9116" customFormat="1" x14ac:dyDescent="0.25"/>
    <row r="9117" customFormat="1" x14ac:dyDescent="0.25"/>
    <row r="9118" customFormat="1" x14ac:dyDescent="0.25"/>
    <row r="9119" customFormat="1" x14ac:dyDescent="0.25"/>
    <row r="9120" customFormat="1" x14ac:dyDescent="0.25"/>
    <row r="9121" customFormat="1" x14ac:dyDescent="0.25"/>
    <row r="9122" customFormat="1" x14ac:dyDescent="0.25"/>
    <row r="9123" customFormat="1" x14ac:dyDescent="0.25"/>
    <row r="9124" customFormat="1" x14ac:dyDescent="0.25"/>
    <row r="9125" customFormat="1" x14ac:dyDescent="0.25"/>
    <row r="9126" customFormat="1" x14ac:dyDescent="0.25"/>
    <row r="9127" customFormat="1" x14ac:dyDescent="0.25"/>
    <row r="9128" customFormat="1" x14ac:dyDescent="0.25"/>
    <row r="9129" customFormat="1" x14ac:dyDescent="0.25"/>
    <row r="9130" customFormat="1" x14ac:dyDescent="0.25"/>
    <row r="9131" customFormat="1" x14ac:dyDescent="0.25"/>
    <row r="9132" customFormat="1" x14ac:dyDescent="0.25"/>
    <row r="9133" customFormat="1" x14ac:dyDescent="0.25"/>
    <row r="9134" customFormat="1" x14ac:dyDescent="0.25"/>
    <row r="9135" customFormat="1" x14ac:dyDescent="0.25"/>
    <row r="9136" customFormat="1" x14ac:dyDescent="0.25"/>
    <row r="9137" customFormat="1" x14ac:dyDescent="0.25"/>
    <row r="9138" customFormat="1" x14ac:dyDescent="0.25"/>
    <row r="9139" customFormat="1" x14ac:dyDescent="0.25"/>
    <row r="9140" customFormat="1" x14ac:dyDescent="0.25"/>
    <row r="9141" customFormat="1" x14ac:dyDescent="0.25"/>
    <row r="9142" customFormat="1" x14ac:dyDescent="0.25"/>
    <row r="9143" customFormat="1" x14ac:dyDescent="0.25"/>
    <row r="9144" customFormat="1" x14ac:dyDescent="0.25"/>
    <row r="9145" customFormat="1" x14ac:dyDescent="0.25"/>
    <row r="9146" customFormat="1" x14ac:dyDescent="0.25"/>
    <row r="9147" customFormat="1" x14ac:dyDescent="0.25"/>
    <row r="9148" customFormat="1" x14ac:dyDescent="0.25"/>
    <row r="9149" customFormat="1" x14ac:dyDescent="0.25"/>
    <row r="9150" customFormat="1" x14ac:dyDescent="0.25"/>
    <row r="9151" customFormat="1" x14ac:dyDescent="0.25"/>
    <row r="9152" customFormat="1" x14ac:dyDescent="0.25"/>
    <row r="9153" customFormat="1" x14ac:dyDescent="0.25"/>
    <row r="9154" customFormat="1" x14ac:dyDescent="0.25"/>
    <row r="9155" customFormat="1" x14ac:dyDescent="0.25"/>
    <row r="9156" customFormat="1" x14ac:dyDescent="0.25"/>
    <row r="9157" customFormat="1" x14ac:dyDescent="0.25"/>
    <row r="9158" customFormat="1" x14ac:dyDescent="0.25"/>
    <row r="9159" customFormat="1" x14ac:dyDescent="0.25"/>
    <row r="9160" customFormat="1" x14ac:dyDescent="0.25"/>
    <row r="9161" customFormat="1" x14ac:dyDescent="0.25"/>
    <row r="9162" customFormat="1" x14ac:dyDescent="0.25"/>
    <row r="9163" customFormat="1" x14ac:dyDescent="0.25"/>
    <row r="9164" customFormat="1" x14ac:dyDescent="0.25"/>
    <row r="9165" customFormat="1" x14ac:dyDescent="0.25"/>
    <row r="9166" customFormat="1" x14ac:dyDescent="0.25"/>
    <row r="9167" customFormat="1" x14ac:dyDescent="0.25"/>
    <row r="9168" customFormat="1" x14ac:dyDescent="0.25"/>
    <row r="9169" customFormat="1" x14ac:dyDescent="0.25"/>
    <row r="9170" customFormat="1" x14ac:dyDescent="0.25"/>
    <row r="9171" customFormat="1" x14ac:dyDescent="0.25"/>
    <row r="9172" customFormat="1" x14ac:dyDescent="0.25"/>
    <row r="9173" customFormat="1" x14ac:dyDescent="0.25"/>
    <row r="9174" customFormat="1" x14ac:dyDescent="0.25"/>
    <row r="9175" customFormat="1" x14ac:dyDescent="0.25"/>
    <row r="9176" customFormat="1" x14ac:dyDescent="0.25"/>
    <row r="9177" customFormat="1" x14ac:dyDescent="0.25"/>
    <row r="9178" customFormat="1" x14ac:dyDescent="0.25"/>
    <row r="9179" customFormat="1" x14ac:dyDescent="0.25"/>
    <row r="9180" customFormat="1" x14ac:dyDescent="0.25"/>
    <row r="9181" customFormat="1" x14ac:dyDescent="0.25"/>
    <row r="9182" customFormat="1" x14ac:dyDescent="0.25"/>
    <row r="9183" customFormat="1" x14ac:dyDescent="0.25"/>
    <row r="9184" customFormat="1" x14ac:dyDescent="0.25"/>
    <row r="9185" customFormat="1" x14ac:dyDescent="0.25"/>
    <row r="9186" customFormat="1" x14ac:dyDescent="0.25"/>
    <row r="9187" customFormat="1" x14ac:dyDescent="0.25"/>
    <row r="9188" customFormat="1" x14ac:dyDescent="0.25"/>
    <row r="9189" customFormat="1" x14ac:dyDescent="0.25"/>
    <row r="9190" customFormat="1" x14ac:dyDescent="0.25"/>
    <row r="9191" customFormat="1" x14ac:dyDescent="0.25"/>
    <row r="9192" customFormat="1" x14ac:dyDescent="0.25"/>
    <row r="9193" customFormat="1" x14ac:dyDescent="0.25"/>
    <row r="9194" customFormat="1" x14ac:dyDescent="0.25"/>
    <row r="9195" customFormat="1" x14ac:dyDescent="0.25"/>
    <row r="9196" customFormat="1" x14ac:dyDescent="0.25"/>
    <row r="9197" customFormat="1" x14ac:dyDescent="0.25"/>
    <row r="9198" customFormat="1" x14ac:dyDescent="0.25"/>
    <row r="9199" customFormat="1" x14ac:dyDescent="0.25"/>
    <row r="9200" customFormat="1" x14ac:dyDescent="0.25"/>
    <row r="9201" customFormat="1" x14ac:dyDescent="0.25"/>
    <row r="9202" customFormat="1" x14ac:dyDescent="0.25"/>
    <row r="9203" customFormat="1" x14ac:dyDescent="0.25"/>
    <row r="9204" customFormat="1" x14ac:dyDescent="0.25"/>
    <row r="9205" customFormat="1" x14ac:dyDescent="0.25"/>
    <row r="9206" customFormat="1" x14ac:dyDescent="0.25"/>
    <row r="9207" customFormat="1" x14ac:dyDescent="0.25"/>
    <row r="9208" customFormat="1" x14ac:dyDescent="0.25"/>
    <row r="9209" customFormat="1" x14ac:dyDescent="0.25"/>
    <row r="9210" customFormat="1" x14ac:dyDescent="0.25"/>
    <row r="9211" customFormat="1" x14ac:dyDescent="0.25"/>
    <row r="9212" customFormat="1" x14ac:dyDescent="0.25"/>
    <row r="9213" customFormat="1" x14ac:dyDescent="0.25"/>
    <row r="9214" customFormat="1" x14ac:dyDescent="0.25"/>
    <row r="9215" customFormat="1" x14ac:dyDescent="0.25"/>
    <row r="9216" customFormat="1" x14ac:dyDescent="0.25"/>
    <row r="9217" customFormat="1" x14ac:dyDescent="0.25"/>
    <row r="9218" customFormat="1" x14ac:dyDescent="0.25"/>
    <row r="9219" customFormat="1" x14ac:dyDescent="0.25"/>
    <row r="9220" customFormat="1" x14ac:dyDescent="0.25"/>
    <row r="9221" customFormat="1" x14ac:dyDescent="0.25"/>
    <row r="9222" customFormat="1" x14ac:dyDescent="0.25"/>
    <row r="9223" customFormat="1" x14ac:dyDescent="0.25"/>
    <row r="9224" customFormat="1" x14ac:dyDescent="0.25"/>
    <row r="9225" customFormat="1" x14ac:dyDescent="0.25"/>
    <row r="9226" customFormat="1" x14ac:dyDescent="0.25"/>
    <row r="9227" customFormat="1" x14ac:dyDescent="0.25"/>
    <row r="9228" customFormat="1" x14ac:dyDescent="0.25"/>
    <row r="9229" customFormat="1" x14ac:dyDescent="0.25"/>
    <row r="9230" customFormat="1" x14ac:dyDescent="0.25"/>
    <row r="9231" customFormat="1" x14ac:dyDescent="0.25"/>
    <row r="9232" customFormat="1" x14ac:dyDescent="0.25"/>
    <row r="9233" customFormat="1" x14ac:dyDescent="0.25"/>
    <row r="9234" customFormat="1" x14ac:dyDescent="0.25"/>
    <row r="9235" customFormat="1" x14ac:dyDescent="0.25"/>
    <row r="9236" customFormat="1" x14ac:dyDescent="0.25"/>
    <row r="9237" customFormat="1" x14ac:dyDescent="0.25"/>
    <row r="9238" customFormat="1" x14ac:dyDescent="0.25"/>
    <row r="9239" customFormat="1" x14ac:dyDescent="0.25"/>
    <row r="9240" customFormat="1" x14ac:dyDescent="0.25"/>
    <row r="9241" customFormat="1" x14ac:dyDescent="0.25"/>
    <row r="9242" customFormat="1" x14ac:dyDescent="0.25"/>
    <row r="9243" customFormat="1" x14ac:dyDescent="0.25"/>
    <row r="9244" customFormat="1" x14ac:dyDescent="0.25"/>
    <row r="9245" customFormat="1" x14ac:dyDescent="0.25"/>
    <row r="9246" customFormat="1" x14ac:dyDescent="0.25"/>
    <row r="9247" customFormat="1" x14ac:dyDescent="0.25"/>
    <row r="9248" customFormat="1" x14ac:dyDescent="0.25"/>
    <row r="9249" customFormat="1" x14ac:dyDescent="0.25"/>
    <row r="9250" customFormat="1" x14ac:dyDescent="0.25"/>
    <row r="9251" customFormat="1" x14ac:dyDescent="0.25"/>
    <row r="9252" customFormat="1" x14ac:dyDescent="0.25"/>
    <row r="9253" customFormat="1" x14ac:dyDescent="0.25"/>
    <row r="9254" customFormat="1" x14ac:dyDescent="0.25"/>
    <row r="9255" customFormat="1" x14ac:dyDescent="0.25"/>
    <row r="9256" customFormat="1" x14ac:dyDescent="0.25"/>
    <row r="9257" customFormat="1" x14ac:dyDescent="0.25"/>
    <row r="9258" customFormat="1" x14ac:dyDescent="0.25"/>
    <row r="9259" customFormat="1" x14ac:dyDescent="0.25"/>
    <row r="9260" customFormat="1" x14ac:dyDescent="0.25"/>
    <row r="9261" customFormat="1" x14ac:dyDescent="0.25"/>
    <row r="9262" customFormat="1" x14ac:dyDescent="0.25"/>
    <row r="9263" customFormat="1" x14ac:dyDescent="0.25"/>
    <row r="9264" customFormat="1" x14ac:dyDescent="0.25"/>
    <row r="9265" customFormat="1" x14ac:dyDescent="0.25"/>
    <row r="9266" customFormat="1" x14ac:dyDescent="0.25"/>
    <row r="9267" customFormat="1" x14ac:dyDescent="0.25"/>
    <row r="9268" customFormat="1" x14ac:dyDescent="0.25"/>
    <row r="9269" customFormat="1" x14ac:dyDescent="0.25"/>
    <row r="9270" customFormat="1" x14ac:dyDescent="0.25"/>
    <row r="9271" customFormat="1" x14ac:dyDescent="0.25"/>
    <row r="9272" customFormat="1" x14ac:dyDescent="0.25"/>
    <row r="9273" customFormat="1" x14ac:dyDescent="0.25"/>
    <row r="9274" customFormat="1" x14ac:dyDescent="0.25"/>
    <row r="9275" customFormat="1" x14ac:dyDescent="0.25"/>
    <row r="9276" customFormat="1" x14ac:dyDescent="0.25"/>
    <row r="9277" customFormat="1" x14ac:dyDescent="0.25"/>
    <row r="9278" customFormat="1" x14ac:dyDescent="0.25"/>
    <row r="9279" customFormat="1" x14ac:dyDescent="0.25"/>
    <row r="9280" customFormat="1" x14ac:dyDescent="0.25"/>
    <row r="9281" customFormat="1" x14ac:dyDescent="0.25"/>
    <row r="9282" customFormat="1" x14ac:dyDescent="0.25"/>
    <row r="9283" customFormat="1" x14ac:dyDescent="0.25"/>
    <row r="9284" customFormat="1" x14ac:dyDescent="0.25"/>
    <row r="9285" customFormat="1" x14ac:dyDescent="0.25"/>
    <row r="9286" customFormat="1" x14ac:dyDescent="0.25"/>
    <row r="9287" customFormat="1" x14ac:dyDescent="0.25"/>
    <row r="9288" customFormat="1" x14ac:dyDescent="0.25"/>
    <row r="9289" customFormat="1" x14ac:dyDescent="0.25"/>
    <row r="9290" customFormat="1" x14ac:dyDescent="0.25"/>
    <row r="9291" customFormat="1" x14ac:dyDescent="0.25"/>
    <row r="9292" customFormat="1" x14ac:dyDescent="0.25"/>
    <row r="9293" customFormat="1" x14ac:dyDescent="0.25"/>
    <row r="9294" customFormat="1" x14ac:dyDescent="0.25"/>
    <row r="9295" customFormat="1" x14ac:dyDescent="0.25"/>
    <row r="9296" customFormat="1" x14ac:dyDescent="0.25"/>
    <row r="9297" customFormat="1" x14ac:dyDescent="0.25"/>
    <row r="9298" customFormat="1" x14ac:dyDescent="0.25"/>
    <row r="9299" customFormat="1" x14ac:dyDescent="0.25"/>
    <row r="9300" customFormat="1" x14ac:dyDescent="0.25"/>
    <row r="9301" customFormat="1" x14ac:dyDescent="0.25"/>
    <row r="9302" customFormat="1" x14ac:dyDescent="0.25"/>
    <row r="9303" customFormat="1" x14ac:dyDescent="0.25"/>
    <row r="9304" customFormat="1" x14ac:dyDescent="0.25"/>
    <row r="9305" customFormat="1" x14ac:dyDescent="0.25"/>
    <row r="9306" customFormat="1" x14ac:dyDescent="0.25"/>
    <row r="9307" customFormat="1" x14ac:dyDescent="0.25"/>
    <row r="9308" customFormat="1" x14ac:dyDescent="0.25"/>
    <row r="9309" customFormat="1" x14ac:dyDescent="0.25"/>
    <row r="9310" customFormat="1" x14ac:dyDescent="0.25"/>
    <row r="9311" customFormat="1" x14ac:dyDescent="0.25"/>
    <row r="9312" customFormat="1" x14ac:dyDescent="0.25"/>
    <row r="9313" customFormat="1" x14ac:dyDescent="0.25"/>
    <row r="9314" customFormat="1" x14ac:dyDescent="0.25"/>
    <row r="9315" customFormat="1" x14ac:dyDescent="0.25"/>
    <row r="9316" customFormat="1" x14ac:dyDescent="0.25"/>
    <row r="9317" customFormat="1" x14ac:dyDescent="0.25"/>
    <row r="9318" customFormat="1" x14ac:dyDescent="0.25"/>
    <row r="9319" customFormat="1" x14ac:dyDescent="0.25"/>
    <row r="9320" customFormat="1" x14ac:dyDescent="0.25"/>
    <row r="9321" customFormat="1" x14ac:dyDescent="0.25"/>
    <row r="9322" customFormat="1" x14ac:dyDescent="0.25"/>
    <row r="9323" customFormat="1" x14ac:dyDescent="0.25"/>
    <row r="9324" customFormat="1" x14ac:dyDescent="0.25"/>
    <row r="9325" customFormat="1" x14ac:dyDescent="0.25"/>
    <row r="9326" customFormat="1" x14ac:dyDescent="0.25"/>
    <row r="9327" customFormat="1" x14ac:dyDescent="0.25"/>
    <row r="9328" customFormat="1" x14ac:dyDescent="0.25"/>
    <row r="9329" customFormat="1" x14ac:dyDescent="0.25"/>
    <row r="9330" customFormat="1" x14ac:dyDescent="0.25"/>
    <row r="9331" customFormat="1" x14ac:dyDescent="0.25"/>
    <row r="9332" customFormat="1" x14ac:dyDescent="0.25"/>
    <row r="9333" customFormat="1" x14ac:dyDescent="0.25"/>
    <row r="9334" customFormat="1" x14ac:dyDescent="0.25"/>
    <row r="9335" customFormat="1" x14ac:dyDescent="0.25"/>
    <row r="9336" customFormat="1" x14ac:dyDescent="0.25"/>
    <row r="9337" customFormat="1" x14ac:dyDescent="0.25"/>
    <row r="9338" customFormat="1" x14ac:dyDescent="0.25"/>
    <row r="9339" customFormat="1" x14ac:dyDescent="0.25"/>
    <row r="9340" customFormat="1" x14ac:dyDescent="0.25"/>
    <row r="9341" customFormat="1" x14ac:dyDescent="0.25"/>
    <row r="9342" customFormat="1" x14ac:dyDescent="0.25"/>
    <row r="9343" customFormat="1" x14ac:dyDescent="0.25"/>
    <row r="9344" customFormat="1" x14ac:dyDescent="0.25"/>
    <row r="9345" customFormat="1" x14ac:dyDescent="0.25"/>
    <row r="9346" customFormat="1" x14ac:dyDescent="0.25"/>
    <row r="9347" customFormat="1" x14ac:dyDescent="0.25"/>
    <row r="9348" customFormat="1" x14ac:dyDescent="0.25"/>
    <row r="9349" customFormat="1" x14ac:dyDescent="0.25"/>
    <row r="9350" customFormat="1" x14ac:dyDescent="0.25"/>
    <row r="9351" customFormat="1" x14ac:dyDescent="0.25"/>
    <row r="9352" customFormat="1" x14ac:dyDescent="0.25"/>
    <row r="9353" customFormat="1" x14ac:dyDescent="0.25"/>
    <row r="9354" customFormat="1" x14ac:dyDescent="0.25"/>
    <row r="9355" customFormat="1" x14ac:dyDescent="0.25"/>
    <row r="9356" customFormat="1" x14ac:dyDescent="0.25"/>
    <row r="9357" customFormat="1" x14ac:dyDescent="0.25"/>
    <row r="9358" customFormat="1" x14ac:dyDescent="0.25"/>
    <row r="9359" customFormat="1" x14ac:dyDescent="0.25"/>
    <row r="9360" customFormat="1" x14ac:dyDescent="0.25"/>
    <row r="9361" customFormat="1" x14ac:dyDescent="0.25"/>
    <row r="9362" customFormat="1" x14ac:dyDescent="0.25"/>
    <row r="9363" customFormat="1" x14ac:dyDescent="0.25"/>
    <row r="9364" customFormat="1" x14ac:dyDescent="0.25"/>
    <row r="9365" customFormat="1" x14ac:dyDescent="0.25"/>
    <row r="9366" customFormat="1" x14ac:dyDescent="0.25"/>
    <row r="9367" customFormat="1" x14ac:dyDescent="0.25"/>
    <row r="9368" customFormat="1" x14ac:dyDescent="0.25"/>
    <row r="9369" customFormat="1" x14ac:dyDescent="0.25"/>
    <row r="9370" customFormat="1" x14ac:dyDescent="0.25"/>
    <row r="9371" customFormat="1" x14ac:dyDescent="0.25"/>
    <row r="9372" customFormat="1" x14ac:dyDescent="0.25"/>
    <row r="9373" customFormat="1" x14ac:dyDescent="0.25"/>
    <row r="9374" customFormat="1" x14ac:dyDescent="0.25"/>
    <row r="9375" customFormat="1" x14ac:dyDescent="0.25"/>
    <row r="9376" customFormat="1" x14ac:dyDescent="0.25"/>
    <row r="9377" customFormat="1" x14ac:dyDescent="0.25"/>
    <row r="9378" customFormat="1" x14ac:dyDescent="0.25"/>
    <row r="9379" customFormat="1" x14ac:dyDescent="0.25"/>
    <row r="9380" customFormat="1" x14ac:dyDescent="0.25"/>
    <row r="9381" customFormat="1" x14ac:dyDescent="0.25"/>
    <row r="9382" customFormat="1" x14ac:dyDescent="0.25"/>
    <row r="9383" customFormat="1" x14ac:dyDescent="0.25"/>
    <row r="9384" customFormat="1" x14ac:dyDescent="0.25"/>
    <row r="9385" customFormat="1" x14ac:dyDescent="0.25"/>
    <row r="9386" customFormat="1" x14ac:dyDescent="0.25"/>
    <row r="9387" customFormat="1" x14ac:dyDescent="0.25"/>
    <row r="9388" customFormat="1" x14ac:dyDescent="0.25"/>
    <row r="9389" customFormat="1" x14ac:dyDescent="0.25"/>
    <row r="9390" customFormat="1" x14ac:dyDescent="0.25"/>
    <row r="9391" customFormat="1" x14ac:dyDescent="0.25"/>
    <row r="9392" customFormat="1" x14ac:dyDescent="0.25"/>
    <row r="9393" customFormat="1" x14ac:dyDescent="0.25"/>
    <row r="9394" customFormat="1" x14ac:dyDescent="0.25"/>
    <row r="9395" customFormat="1" x14ac:dyDescent="0.25"/>
    <row r="9396" customFormat="1" x14ac:dyDescent="0.25"/>
    <row r="9397" customFormat="1" x14ac:dyDescent="0.25"/>
    <row r="9398" customFormat="1" x14ac:dyDescent="0.25"/>
    <row r="9399" customFormat="1" x14ac:dyDescent="0.25"/>
    <row r="9400" customFormat="1" x14ac:dyDescent="0.25"/>
    <row r="9401" customFormat="1" x14ac:dyDescent="0.25"/>
    <row r="9402" customFormat="1" x14ac:dyDescent="0.25"/>
    <row r="9403" customFormat="1" x14ac:dyDescent="0.25"/>
    <row r="9404" customFormat="1" x14ac:dyDescent="0.25"/>
    <row r="9405" customFormat="1" x14ac:dyDescent="0.25"/>
    <row r="9406" customFormat="1" x14ac:dyDescent="0.25"/>
    <row r="9407" customFormat="1" x14ac:dyDescent="0.25"/>
    <row r="9408" customFormat="1" x14ac:dyDescent="0.25"/>
    <row r="9409" customFormat="1" x14ac:dyDescent="0.25"/>
    <row r="9410" customFormat="1" x14ac:dyDescent="0.25"/>
    <row r="9411" customFormat="1" x14ac:dyDescent="0.25"/>
    <row r="9412" customFormat="1" x14ac:dyDescent="0.25"/>
    <row r="9413" customFormat="1" x14ac:dyDescent="0.25"/>
    <row r="9414" customFormat="1" x14ac:dyDescent="0.25"/>
    <row r="9415" customFormat="1" x14ac:dyDescent="0.25"/>
    <row r="9416" customFormat="1" x14ac:dyDescent="0.25"/>
    <row r="9417" customFormat="1" x14ac:dyDescent="0.25"/>
    <row r="9418" customFormat="1" x14ac:dyDescent="0.25"/>
    <row r="9419" customFormat="1" x14ac:dyDescent="0.25"/>
    <row r="9420" customFormat="1" x14ac:dyDescent="0.25"/>
    <row r="9421" customFormat="1" x14ac:dyDescent="0.25"/>
    <row r="9422" customFormat="1" x14ac:dyDescent="0.25"/>
    <row r="9423" customFormat="1" x14ac:dyDescent="0.25"/>
    <row r="9424" customFormat="1" x14ac:dyDescent="0.25"/>
    <row r="9425" customFormat="1" x14ac:dyDescent="0.25"/>
    <row r="9426" customFormat="1" x14ac:dyDescent="0.25"/>
    <row r="9427" customFormat="1" x14ac:dyDescent="0.25"/>
    <row r="9428" customFormat="1" x14ac:dyDescent="0.25"/>
    <row r="9429" customFormat="1" x14ac:dyDescent="0.25"/>
    <row r="9430" customFormat="1" x14ac:dyDescent="0.25"/>
    <row r="9431" customFormat="1" x14ac:dyDescent="0.25"/>
    <row r="9432" customFormat="1" x14ac:dyDescent="0.25"/>
    <row r="9433" customFormat="1" x14ac:dyDescent="0.25"/>
    <row r="9434" customFormat="1" x14ac:dyDescent="0.25"/>
    <row r="9435" customFormat="1" x14ac:dyDescent="0.25"/>
    <row r="9436" customFormat="1" x14ac:dyDescent="0.25"/>
    <row r="9437" customFormat="1" x14ac:dyDescent="0.25"/>
    <row r="9438" customFormat="1" x14ac:dyDescent="0.25"/>
    <row r="9439" customFormat="1" x14ac:dyDescent="0.25"/>
    <row r="9440" customFormat="1" x14ac:dyDescent="0.25"/>
    <row r="9441" customFormat="1" x14ac:dyDescent="0.25"/>
    <row r="9442" customFormat="1" x14ac:dyDescent="0.25"/>
    <row r="9443" customFormat="1" x14ac:dyDescent="0.25"/>
    <row r="9444" customFormat="1" x14ac:dyDescent="0.25"/>
    <row r="9445" customFormat="1" x14ac:dyDescent="0.25"/>
    <row r="9446" customFormat="1" x14ac:dyDescent="0.25"/>
    <row r="9447" customFormat="1" x14ac:dyDescent="0.25"/>
    <row r="9448" customFormat="1" x14ac:dyDescent="0.25"/>
    <row r="9449" customFormat="1" x14ac:dyDescent="0.25"/>
    <row r="9450" customFormat="1" x14ac:dyDescent="0.25"/>
    <row r="9451" customFormat="1" x14ac:dyDescent="0.25"/>
    <row r="9452" customFormat="1" x14ac:dyDescent="0.25"/>
    <row r="9453" customFormat="1" x14ac:dyDescent="0.25"/>
    <row r="9454" customFormat="1" x14ac:dyDescent="0.25"/>
    <row r="9455" customFormat="1" x14ac:dyDescent="0.25"/>
    <row r="9456" customFormat="1" x14ac:dyDescent="0.25"/>
    <row r="9457" customFormat="1" x14ac:dyDescent="0.25"/>
    <row r="9458" customFormat="1" x14ac:dyDescent="0.25"/>
    <row r="9459" customFormat="1" x14ac:dyDescent="0.25"/>
    <row r="9460" customFormat="1" x14ac:dyDescent="0.25"/>
    <row r="9461" customFormat="1" x14ac:dyDescent="0.25"/>
    <row r="9462" customFormat="1" x14ac:dyDescent="0.25"/>
    <row r="9463" customFormat="1" x14ac:dyDescent="0.25"/>
    <row r="9464" customFormat="1" x14ac:dyDescent="0.25"/>
    <row r="9465" customFormat="1" x14ac:dyDescent="0.25"/>
    <row r="9466" customFormat="1" x14ac:dyDescent="0.25"/>
    <row r="9467" customFormat="1" x14ac:dyDescent="0.25"/>
    <row r="9468" customFormat="1" x14ac:dyDescent="0.25"/>
    <row r="9469" customFormat="1" x14ac:dyDescent="0.25"/>
    <row r="9470" customFormat="1" x14ac:dyDescent="0.25"/>
    <row r="9471" customFormat="1" x14ac:dyDescent="0.25"/>
    <row r="9472" customFormat="1" x14ac:dyDescent="0.25"/>
    <row r="9473" customFormat="1" x14ac:dyDescent="0.25"/>
    <row r="9474" customFormat="1" x14ac:dyDescent="0.25"/>
    <row r="9475" customFormat="1" x14ac:dyDescent="0.25"/>
    <row r="9476" customFormat="1" x14ac:dyDescent="0.25"/>
    <row r="9477" customFormat="1" x14ac:dyDescent="0.25"/>
    <row r="9478" customFormat="1" x14ac:dyDescent="0.25"/>
    <row r="9479" customFormat="1" x14ac:dyDescent="0.25"/>
    <row r="9480" customFormat="1" x14ac:dyDescent="0.25"/>
    <row r="9481" customFormat="1" x14ac:dyDescent="0.25"/>
    <row r="9482" customFormat="1" x14ac:dyDescent="0.25"/>
    <row r="9483" customFormat="1" x14ac:dyDescent="0.25"/>
    <row r="9484" customFormat="1" x14ac:dyDescent="0.25"/>
    <row r="9485" customFormat="1" x14ac:dyDescent="0.25"/>
    <row r="9486" customFormat="1" x14ac:dyDescent="0.25"/>
    <row r="9487" customFormat="1" x14ac:dyDescent="0.25"/>
    <row r="9488" customFormat="1" x14ac:dyDescent="0.25"/>
    <row r="9489" customFormat="1" x14ac:dyDescent="0.25"/>
    <row r="9490" customFormat="1" x14ac:dyDescent="0.25"/>
    <row r="9491" customFormat="1" x14ac:dyDescent="0.25"/>
    <row r="9492" customFormat="1" x14ac:dyDescent="0.25"/>
    <row r="9493" customFormat="1" x14ac:dyDescent="0.25"/>
    <row r="9494" customFormat="1" x14ac:dyDescent="0.25"/>
    <row r="9495" customFormat="1" x14ac:dyDescent="0.25"/>
    <row r="9496" customFormat="1" x14ac:dyDescent="0.25"/>
    <row r="9497" customFormat="1" x14ac:dyDescent="0.25"/>
    <row r="9498" customFormat="1" x14ac:dyDescent="0.25"/>
    <row r="9499" customFormat="1" x14ac:dyDescent="0.25"/>
    <row r="9500" customFormat="1" x14ac:dyDescent="0.25"/>
    <row r="9501" customFormat="1" x14ac:dyDescent="0.25"/>
    <row r="9502" customFormat="1" x14ac:dyDescent="0.25"/>
    <row r="9503" customFormat="1" x14ac:dyDescent="0.25"/>
    <row r="9504" customFormat="1" x14ac:dyDescent="0.25"/>
    <row r="9505" customFormat="1" x14ac:dyDescent="0.25"/>
    <row r="9506" customFormat="1" x14ac:dyDescent="0.25"/>
    <row r="9507" customFormat="1" x14ac:dyDescent="0.25"/>
    <row r="9508" customFormat="1" x14ac:dyDescent="0.25"/>
    <row r="9509" customFormat="1" x14ac:dyDescent="0.25"/>
    <row r="9510" customFormat="1" x14ac:dyDescent="0.25"/>
    <row r="9511" customFormat="1" x14ac:dyDescent="0.25"/>
    <row r="9512" customFormat="1" x14ac:dyDescent="0.25"/>
    <row r="9513" customFormat="1" x14ac:dyDescent="0.25"/>
    <row r="9514" customFormat="1" x14ac:dyDescent="0.25"/>
    <row r="9515" customFormat="1" x14ac:dyDescent="0.25"/>
    <row r="9516" customFormat="1" x14ac:dyDescent="0.25"/>
    <row r="9517" customFormat="1" x14ac:dyDescent="0.25"/>
    <row r="9518" customFormat="1" x14ac:dyDescent="0.25"/>
    <row r="9519" customFormat="1" x14ac:dyDescent="0.25"/>
    <row r="9520" customFormat="1" x14ac:dyDescent="0.25"/>
    <row r="9521" customFormat="1" x14ac:dyDescent="0.25"/>
    <row r="9522" customFormat="1" x14ac:dyDescent="0.25"/>
    <row r="9523" customFormat="1" x14ac:dyDescent="0.25"/>
    <row r="9524" customFormat="1" x14ac:dyDescent="0.25"/>
    <row r="9525" customFormat="1" x14ac:dyDescent="0.25"/>
    <row r="9526" customFormat="1" x14ac:dyDescent="0.25"/>
    <row r="9527" customFormat="1" x14ac:dyDescent="0.25"/>
    <row r="9528" customFormat="1" x14ac:dyDescent="0.25"/>
    <row r="9529" customFormat="1" x14ac:dyDescent="0.25"/>
    <row r="9530" customFormat="1" x14ac:dyDescent="0.25"/>
    <row r="9531" customFormat="1" x14ac:dyDescent="0.25"/>
    <row r="9532" customFormat="1" x14ac:dyDescent="0.25"/>
    <row r="9533" customFormat="1" x14ac:dyDescent="0.25"/>
    <row r="9534" customFormat="1" x14ac:dyDescent="0.25"/>
    <row r="9535" customFormat="1" x14ac:dyDescent="0.25"/>
    <row r="9536" customFormat="1" x14ac:dyDescent="0.25"/>
    <row r="9537" customFormat="1" x14ac:dyDescent="0.25"/>
    <row r="9538" customFormat="1" x14ac:dyDescent="0.25"/>
    <row r="9539" customFormat="1" x14ac:dyDescent="0.25"/>
    <row r="9540" customFormat="1" x14ac:dyDescent="0.25"/>
    <row r="9541" customFormat="1" x14ac:dyDescent="0.25"/>
    <row r="9542" customFormat="1" x14ac:dyDescent="0.25"/>
    <row r="9543" customFormat="1" x14ac:dyDescent="0.25"/>
    <row r="9544" customFormat="1" x14ac:dyDescent="0.25"/>
    <row r="9545" customFormat="1" x14ac:dyDescent="0.25"/>
    <row r="9546" customFormat="1" x14ac:dyDescent="0.25"/>
    <row r="9547" customFormat="1" x14ac:dyDescent="0.25"/>
    <row r="9548" customFormat="1" x14ac:dyDescent="0.25"/>
    <row r="9549" customFormat="1" x14ac:dyDescent="0.25"/>
    <row r="9550" customFormat="1" x14ac:dyDescent="0.25"/>
    <row r="9551" customFormat="1" x14ac:dyDescent="0.25"/>
    <row r="9552" customFormat="1" x14ac:dyDescent="0.25"/>
    <row r="9553" customFormat="1" x14ac:dyDescent="0.25"/>
    <row r="9554" customFormat="1" x14ac:dyDescent="0.25"/>
    <row r="9555" customFormat="1" x14ac:dyDescent="0.25"/>
    <row r="9556" customFormat="1" x14ac:dyDescent="0.25"/>
    <row r="9557" customFormat="1" x14ac:dyDescent="0.25"/>
    <row r="9558" customFormat="1" x14ac:dyDescent="0.25"/>
    <row r="9559" customFormat="1" x14ac:dyDescent="0.25"/>
    <row r="9560" customFormat="1" x14ac:dyDescent="0.25"/>
    <row r="9561" customFormat="1" x14ac:dyDescent="0.25"/>
    <row r="9562" customFormat="1" x14ac:dyDescent="0.25"/>
    <row r="9563" customFormat="1" x14ac:dyDescent="0.25"/>
    <row r="9564" customFormat="1" x14ac:dyDescent="0.25"/>
    <row r="9565" customFormat="1" x14ac:dyDescent="0.25"/>
    <row r="9566" customFormat="1" x14ac:dyDescent="0.25"/>
    <row r="9567" customFormat="1" x14ac:dyDescent="0.25"/>
    <row r="9568" customFormat="1" x14ac:dyDescent="0.25"/>
    <row r="9569" customFormat="1" x14ac:dyDescent="0.25"/>
    <row r="9570" customFormat="1" x14ac:dyDescent="0.25"/>
    <row r="9571" customFormat="1" x14ac:dyDescent="0.25"/>
    <row r="9572" customFormat="1" x14ac:dyDescent="0.25"/>
    <row r="9573" customFormat="1" x14ac:dyDescent="0.25"/>
    <row r="9574" customFormat="1" x14ac:dyDescent="0.25"/>
    <row r="9575" customFormat="1" x14ac:dyDescent="0.25"/>
    <row r="9576" customFormat="1" x14ac:dyDescent="0.25"/>
    <row r="9577" customFormat="1" x14ac:dyDescent="0.25"/>
    <row r="9578" customFormat="1" x14ac:dyDescent="0.25"/>
    <row r="9579" customFormat="1" x14ac:dyDescent="0.25"/>
    <row r="9580" customFormat="1" x14ac:dyDescent="0.25"/>
    <row r="9581" customFormat="1" x14ac:dyDescent="0.25"/>
    <row r="9582" customFormat="1" x14ac:dyDescent="0.25"/>
    <row r="9583" customFormat="1" x14ac:dyDescent="0.25"/>
    <row r="9584" customFormat="1" x14ac:dyDescent="0.25"/>
    <row r="9585" customFormat="1" x14ac:dyDescent="0.25"/>
    <row r="9586" customFormat="1" x14ac:dyDescent="0.25"/>
    <row r="9587" customFormat="1" x14ac:dyDescent="0.25"/>
    <row r="9588" customFormat="1" x14ac:dyDescent="0.25"/>
    <row r="9589" customFormat="1" x14ac:dyDescent="0.25"/>
    <row r="9590" customFormat="1" x14ac:dyDescent="0.25"/>
    <row r="9591" customFormat="1" x14ac:dyDescent="0.25"/>
    <row r="9592" customFormat="1" x14ac:dyDescent="0.25"/>
    <row r="9593" customFormat="1" x14ac:dyDescent="0.25"/>
    <row r="9594" customFormat="1" x14ac:dyDescent="0.25"/>
    <row r="9595" customFormat="1" x14ac:dyDescent="0.25"/>
    <row r="9596" customFormat="1" x14ac:dyDescent="0.25"/>
    <row r="9597" customFormat="1" x14ac:dyDescent="0.25"/>
    <row r="9598" customFormat="1" x14ac:dyDescent="0.25"/>
    <row r="9599" customFormat="1" x14ac:dyDescent="0.25"/>
    <row r="9600" customFormat="1" x14ac:dyDescent="0.25"/>
    <row r="9601" customFormat="1" x14ac:dyDescent="0.25"/>
    <row r="9602" customFormat="1" x14ac:dyDescent="0.25"/>
    <row r="9603" customFormat="1" x14ac:dyDescent="0.25"/>
    <row r="9604" customFormat="1" x14ac:dyDescent="0.25"/>
    <row r="9605" customFormat="1" x14ac:dyDescent="0.25"/>
    <row r="9606" customFormat="1" x14ac:dyDescent="0.25"/>
    <row r="9607" customFormat="1" x14ac:dyDescent="0.25"/>
    <row r="9608" customFormat="1" x14ac:dyDescent="0.25"/>
    <row r="9609" customFormat="1" x14ac:dyDescent="0.25"/>
    <row r="9610" customFormat="1" x14ac:dyDescent="0.25"/>
    <row r="9611" customFormat="1" x14ac:dyDescent="0.25"/>
    <row r="9612" customFormat="1" x14ac:dyDescent="0.25"/>
    <row r="9613" customFormat="1" x14ac:dyDescent="0.25"/>
    <row r="9614" customFormat="1" x14ac:dyDescent="0.25"/>
    <row r="9615" customFormat="1" x14ac:dyDescent="0.25"/>
    <row r="9616" customFormat="1" x14ac:dyDescent="0.25"/>
    <row r="9617" customFormat="1" x14ac:dyDescent="0.25"/>
    <row r="9618" customFormat="1" x14ac:dyDescent="0.25"/>
    <row r="9619" customFormat="1" x14ac:dyDescent="0.25"/>
    <row r="9620" customFormat="1" x14ac:dyDescent="0.25"/>
    <row r="9621" customFormat="1" x14ac:dyDescent="0.25"/>
    <row r="9622" customFormat="1" x14ac:dyDescent="0.25"/>
    <row r="9623" customFormat="1" x14ac:dyDescent="0.25"/>
    <row r="9624" customFormat="1" x14ac:dyDescent="0.25"/>
    <row r="9625" customFormat="1" x14ac:dyDescent="0.25"/>
    <row r="9626" customFormat="1" x14ac:dyDescent="0.25"/>
    <row r="9627" customFormat="1" x14ac:dyDescent="0.25"/>
    <row r="9628" customFormat="1" x14ac:dyDescent="0.25"/>
    <row r="9629" customFormat="1" x14ac:dyDescent="0.25"/>
    <row r="9630" customFormat="1" x14ac:dyDescent="0.25"/>
    <row r="9631" customFormat="1" x14ac:dyDescent="0.25"/>
    <row r="9632" customFormat="1" x14ac:dyDescent="0.25"/>
    <row r="9633" customFormat="1" x14ac:dyDescent="0.25"/>
    <row r="9634" customFormat="1" x14ac:dyDescent="0.25"/>
    <row r="9635" customFormat="1" x14ac:dyDescent="0.25"/>
    <row r="9636" customFormat="1" x14ac:dyDescent="0.25"/>
    <row r="9637" customFormat="1" x14ac:dyDescent="0.25"/>
    <row r="9638" customFormat="1" x14ac:dyDescent="0.25"/>
    <row r="9639" customFormat="1" x14ac:dyDescent="0.25"/>
    <row r="9640" customFormat="1" x14ac:dyDescent="0.25"/>
    <row r="9641" customFormat="1" x14ac:dyDescent="0.25"/>
    <row r="9642" customFormat="1" x14ac:dyDescent="0.25"/>
    <row r="9643" customFormat="1" x14ac:dyDescent="0.25"/>
    <row r="9644" customFormat="1" x14ac:dyDescent="0.25"/>
    <row r="9645" customFormat="1" x14ac:dyDescent="0.25"/>
    <row r="9646" customFormat="1" x14ac:dyDescent="0.25"/>
    <row r="9647" customFormat="1" x14ac:dyDescent="0.25"/>
    <row r="9648" customFormat="1" x14ac:dyDescent="0.25"/>
    <row r="9649" customFormat="1" x14ac:dyDescent="0.25"/>
    <row r="9650" customFormat="1" x14ac:dyDescent="0.25"/>
    <row r="9651" customFormat="1" x14ac:dyDescent="0.25"/>
    <row r="9652" customFormat="1" x14ac:dyDescent="0.25"/>
    <row r="9653" customFormat="1" x14ac:dyDescent="0.25"/>
    <row r="9654" customFormat="1" x14ac:dyDescent="0.25"/>
    <row r="9655" customFormat="1" x14ac:dyDescent="0.25"/>
    <row r="9656" customFormat="1" x14ac:dyDescent="0.25"/>
    <row r="9657" customFormat="1" x14ac:dyDescent="0.25"/>
    <row r="9658" customFormat="1" x14ac:dyDescent="0.25"/>
    <row r="9659" customFormat="1" x14ac:dyDescent="0.25"/>
    <row r="9660" customFormat="1" x14ac:dyDescent="0.25"/>
    <row r="9661" customFormat="1" x14ac:dyDescent="0.25"/>
    <row r="9662" customFormat="1" x14ac:dyDescent="0.25"/>
    <row r="9663" customFormat="1" x14ac:dyDescent="0.25"/>
    <row r="9664" customFormat="1" x14ac:dyDescent="0.25"/>
    <row r="9665" customFormat="1" x14ac:dyDescent="0.25"/>
    <row r="9666" customFormat="1" x14ac:dyDescent="0.25"/>
    <row r="9667" customFormat="1" x14ac:dyDescent="0.25"/>
    <row r="9668" customFormat="1" x14ac:dyDescent="0.25"/>
    <row r="9669" customFormat="1" x14ac:dyDescent="0.25"/>
    <row r="9670" customFormat="1" x14ac:dyDescent="0.25"/>
    <row r="9671" customFormat="1" x14ac:dyDescent="0.25"/>
    <row r="9672" customFormat="1" x14ac:dyDescent="0.25"/>
    <row r="9673" customFormat="1" x14ac:dyDescent="0.25"/>
    <row r="9674" customFormat="1" x14ac:dyDescent="0.25"/>
    <row r="9675" customFormat="1" x14ac:dyDescent="0.25"/>
    <row r="9676" customFormat="1" x14ac:dyDescent="0.25"/>
    <row r="9677" customFormat="1" x14ac:dyDescent="0.25"/>
    <row r="9678" customFormat="1" x14ac:dyDescent="0.25"/>
    <row r="9679" customFormat="1" x14ac:dyDescent="0.25"/>
    <row r="9680" customFormat="1" x14ac:dyDescent="0.25"/>
    <row r="9681" customFormat="1" x14ac:dyDescent="0.25"/>
    <row r="9682" customFormat="1" x14ac:dyDescent="0.25"/>
    <row r="9683" customFormat="1" x14ac:dyDescent="0.25"/>
    <row r="9684" customFormat="1" x14ac:dyDescent="0.25"/>
    <row r="9685" customFormat="1" x14ac:dyDescent="0.25"/>
    <row r="9686" customFormat="1" x14ac:dyDescent="0.25"/>
    <row r="9687" customFormat="1" x14ac:dyDescent="0.25"/>
    <row r="9688" customFormat="1" x14ac:dyDescent="0.25"/>
    <row r="9689" customFormat="1" x14ac:dyDescent="0.25"/>
    <row r="9690" customFormat="1" x14ac:dyDescent="0.25"/>
    <row r="9691" customFormat="1" x14ac:dyDescent="0.25"/>
    <row r="9692" customFormat="1" x14ac:dyDescent="0.25"/>
    <row r="9693" customFormat="1" x14ac:dyDescent="0.25"/>
    <row r="9694" customFormat="1" x14ac:dyDescent="0.25"/>
    <row r="9695" customFormat="1" x14ac:dyDescent="0.25"/>
    <row r="9696" customFormat="1" x14ac:dyDescent="0.25"/>
    <row r="9697" customFormat="1" x14ac:dyDescent="0.25"/>
    <row r="9698" customFormat="1" x14ac:dyDescent="0.25"/>
    <row r="9699" customFormat="1" x14ac:dyDescent="0.25"/>
    <row r="9700" customFormat="1" x14ac:dyDescent="0.25"/>
    <row r="9701" customFormat="1" x14ac:dyDescent="0.25"/>
    <row r="9702" customFormat="1" x14ac:dyDescent="0.25"/>
    <row r="9703" customFormat="1" x14ac:dyDescent="0.25"/>
    <row r="9704" customFormat="1" x14ac:dyDescent="0.25"/>
    <row r="9705" customFormat="1" x14ac:dyDescent="0.25"/>
    <row r="9706" customFormat="1" x14ac:dyDescent="0.25"/>
    <row r="9707" customFormat="1" x14ac:dyDescent="0.25"/>
    <row r="9708" customFormat="1" x14ac:dyDescent="0.25"/>
    <row r="9709" customFormat="1" x14ac:dyDescent="0.25"/>
    <row r="9710" customFormat="1" x14ac:dyDescent="0.25"/>
    <row r="9711" customFormat="1" x14ac:dyDescent="0.25"/>
    <row r="9712" customFormat="1" x14ac:dyDescent="0.25"/>
    <row r="9713" customFormat="1" x14ac:dyDescent="0.25"/>
    <row r="9714" customFormat="1" x14ac:dyDescent="0.25"/>
    <row r="9715" customFormat="1" x14ac:dyDescent="0.25"/>
    <row r="9716" customFormat="1" x14ac:dyDescent="0.25"/>
    <row r="9717" customFormat="1" x14ac:dyDescent="0.25"/>
    <row r="9718" customFormat="1" x14ac:dyDescent="0.25"/>
    <row r="9719" customFormat="1" x14ac:dyDescent="0.25"/>
    <row r="9720" customFormat="1" x14ac:dyDescent="0.25"/>
    <row r="9721" customFormat="1" x14ac:dyDescent="0.25"/>
    <row r="9722" customFormat="1" x14ac:dyDescent="0.25"/>
    <row r="9723" customFormat="1" x14ac:dyDescent="0.25"/>
    <row r="9724" customFormat="1" x14ac:dyDescent="0.25"/>
    <row r="9725" customFormat="1" x14ac:dyDescent="0.25"/>
    <row r="9726" customFormat="1" x14ac:dyDescent="0.25"/>
    <row r="9727" customFormat="1" x14ac:dyDescent="0.25"/>
    <row r="9728" customFormat="1" x14ac:dyDescent="0.25"/>
    <row r="9729" customFormat="1" x14ac:dyDescent="0.25"/>
    <row r="9730" customFormat="1" x14ac:dyDescent="0.25"/>
    <row r="9731" customFormat="1" x14ac:dyDescent="0.25"/>
    <row r="9732" customFormat="1" x14ac:dyDescent="0.25"/>
    <row r="9733" customFormat="1" x14ac:dyDescent="0.25"/>
    <row r="9734" customFormat="1" x14ac:dyDescent="0.25"/>
    <row r="9735" customFormat="1" x14ac:dyDescent="0.25"/>
    <row r="9736" customFormat="1" x14ac:dyDescent="0.25"/>
    <row r="9737" customFormat="1" x14ac:dyDescent="0.25"/>
    <row r="9738" customFormat="1" x14ac:dyDescent="0.25"/>
    <row r="9739" customFormat="1" x14ac:dyDescent="0.25"/>
    <row r="9740" customFormat="1" x14ac:dyDescent="0.25"/>
    <row r="9741" customFormat="1" x14ac:dyDescent="0.25"/>
    <row r="9742" customFormat="1" x14ac:dyDescent="0.25"/>
    <row r="9743" customFormat="1" x14ac:dyDescent="0.25"/>
    <row r="9744" customFormat="1" x14ac:dyDescent="0.25"/>
    <row r="9745" customFormat="1" x14ac:dyDescent="0.25"/>
    <row r="9746" customFormat="1" x14ac:dyDescent="0.25"/>
    <row r="9747" customFormat="1" x14ac:dyDescent="0.25"/>
    <row r="9748" customFormat="1" x14ac:dyDescent="0.25"/>
    <row r="9749" customFormat="1" x14ac:dyDescent="0.25"/>
    <row r="9750" customFormat="1" x14ac:dyDescent="0.25"/>
    <row r="9751" customFormat="1" x14ac:dyDescent="0.25"/>
    <row r="9752" customFormat="1" x14ac:dyDescent="0.25"/>
    <row r="9753" customFormat="1" x14ac:dyDescent="0.25"/>
    <row r="9754" customFormat="1" x14ac:dyDescent="0.25"/>
    <row r="9755" customFormat="1" x14ac:dyDescent="0.25"/>
    <row r="9756" customFormat="1" x14ac:dyDescent="0.25"/>
    <row r="9757" customFormat="1" x14ac:dyDescent="0.25"/>
    <row r="9758" customFormat="1" x14ac:dyDescent="0.25"/>
    <row r="9759" customFormat="1" x14ac:dyDescent="0.25"/>
    <row r="9760" customFormat="1" x14ac:dyDescent="0.25"/>
    <row r="9761" customFormat="1" x14ac:dyDescent="0.25"/>
    <row r="9762" customFormat="1" x14ac:dyDescent="0.25"/>
    <row r="9763" customFormat="1" x14ac:dyDescent="0.25"/>
    <row r="9764" customFormat="1" x14ac:dyDescent="0.25"/>
    <row r="9765" customFormat="1" x14ac:dyDescent="0.25"/>
    <row r="9766" customFormat="1" x14ac:dyDescent="0.25"/>
    <row r="9767" customFormat="1" x14ac:dyDescent="0.25"/>
    <row r="9768" customFormat="1" x14ac:dyDescent="0.25"/>
    <row r="9769" customFormat="1" x14ac:dyDescent="0.25"/>
    <row r="9770" customFormat="1" x14ac:dyDescent="0.25"/>
    <row r="9771" customFormat="1" x14ac:dyDescent="0.25"/>
    <row r="9772" customFormat="1" x14ac:dyDescent="0.25"/>
    <row r="9773" customFormat="1" x14ac:dyDescent="0.25"/>
    <row r="9774" customFormat="1" x14ac:dyDescent="0.25"/>
    <row r="9775" customFormat="1" x14ac:dyDescent="0.25"/>
    <row r="9776" customFormat="1" x14ac:dyDescent="0.25"/>
    <row r="9777" customFormat="1" x14ac:dyDescent="0.25"/>
    <row r="9778" customFormat="1" x14ac:dyDescent="0.25"/>
    <row r="9779" customFormat="1" x14ac:dyDescent="0.25"/>
    <row r="9780" customFormat="1" x14ac:dyDescent="0.25"/>
    <row r="9781" customFormat="1" x14ac:dyDescent="0.25"/>
    <row r="9782" customFormat="1" x14ac:dyDescent="0.25"/>
    <row r="9783" customFormat="1" x14ac:dyDescent="0.25"/>
    <row r="9784" customFormat="1" x14ac:dyDescent="0.25"/>
    <row r="9785" customFormat="1" x14ac:dyDescent="0.25"/>
    <row r="9786" customFormat="1" x14ac:dyDescent="0.25"/>
    <row r="9787" customFormat="1" x14ac:dyDescent="0.25"/>
    <row r="9788" customFormat="1" x14ac:dyDescent="0.25"/>
    <row r="9789" customFormat="1" x14ac:dyDescent="0.25"/>
    <row r="9790" customFormat="1" x14ac:dyDescent="0.25"/>
    <row r="9791" customFormat="1" x14ac:dyDescent="0.25"/>
    <row r="9792" customFormat="1" x14ac:dyDescent="0.25"/>
    <row r="9793" customFormat="1" x14ac:dyDescent="0.25"/>
    <row r="9794" customFormat="1" x14ac:dyDescent="0.25"/>
    <row r="9795" customFormat="1" x14ac:dyDescent="0.25"/>
    <row r="9796" customFormat="1" x14ac:dyDescent="0.25"/>
    <row r="9797" customFormat="1" x14ac:dyDescent="0.25"/>
    <row r="9798" customFormat="1" x14ac:dyDescent="0.25"/>
    <row r="9799" customFormat="1" x14ac:dyDescent="0.25"/>
    <row r="9800" customFormat="1" x14ac:dyDescent="0.25"/>
    <row r="9801" customFormat="1" x14ac:dyDescent="0.25"/>
    <row r="9802" customFormat="1" x14ac:dyDescent="0.25"/>
    <row r="9803" customFormat="1" x14ac:dyDescent="0.25"/>
    <row r="9804" customFormat="1" x14ac:dyDescent="0.25"/>
    <row r="9805" customFormat="1" x14ac:dyDescent="0.25"/>
    <row r="9806" customFormat="1" x14ac:dyDescent="0.25"/>
    <row r="9807" customFormat="1" x14ac:dyDescent="0.25"/>
    <row r="9808" customFormat="1" x14ac:dyDescent="0.25"/>
    <row r="9809" customFormat="1" x14ac:dyDescent="0.25"/>
    <row r="9810" customFormat="1" x14ac:dyDescent="0.25"/>
    <row r="9811" customFormat="1" x14ac:dyDescent="0.25"/>
    <row r="9812" customFormat="1" x14ac:dyDescent="0.25"/>
    <row r="9813" customFormat="1" x14ac:dyDescent="0.25"/>
    <row r="9814" customFormat="1" x14ac:dyDescent="0.25"/>
    <row r="9815" customFormat="1" x14ac:dyDescent="0.25"/>
    <row r="9816" customFormat="1" x14ac:dyDescent="0.25"/>
    <row r="9817" customFormat="1" x14ac:dyDescent="0.25"/>
    <row r="9818" customFormat="1" x14ac:dyDescent="0.25"/>
    <row r="9819" customFormat="1" x14ac:dyDescent="0.25"/>
    <row r="9820" customFormat="1" x14ac:dyDescent="0.25"/>
    <row r="9821" customFormat="1" x14ac:dyDescent="0.25"/>
    <row r="9822" customFormat="1" x14ac:dyDescent="0.25"/>
    <row r="9823" customFormat="1" x14ac:dyDescent="0.25"/>
    <row r="9824" customFormat="1" x14ac:dyDescent="0.25"/>
    <row r="9825" customFormat="1" x14ac:dyDescent="0.25"/>
    <row r="9826" customFormat="1" x14ac:dyDescent="0.25"/>
    <row r="9827" customFormat="1" x14ac:dyDescent="0.25"/>
    <row r="9828" customFormat="1" x14ac:dyDescent="0.25"/>
    <row r="9829" customFormat="1" x14ac:dyDescent="0.25"/>
    <row r="9830" customFormat="1" x14ac:dyDescent="0.25"/>
    <row r="9831" customFormat="1" x14ac:dyDescent="0.25"/>
    <row r="9832" customFormat="1" x14ac:dyDescent="0.25"/>
    <row r="9833" customFormat="1" x14ac:dyDescent="0.25"/>
    <row r="9834" customFormat="1" x14ac:dyDescent="0.25"/>
    <row r="9835" customFormat="1" x14ac:dyDescent="0.25"/>
    <row r="9836" customFormat="1" x14ac:dyDescent="0.25"/>
    <row r="9837" customFormat="1" x14ac:dyDescent="0.25"/>
    <row r="9838" customFormat="1" x14ac:dyDescent="0.25"/>
    <row r="9839" customFormat="1" x14ac:dyDescent="0.25"/>
    <row r="9840" customFormat="1" x14ac:dyDescent="0.25"/>
    <row r="9841" customFormat="1" x14ac:dyDescent="0.25"/>
    <row r="9842" customFormat="1" x14ac:dyDescent="0.25"/>
    <row r="9843" customFormat="1" x14ac:dyDescent="0.25"/>
    <row r="9844" customFormat="1" x14ac:dyDescent="0.25"/>
    <row r="9845" customFormat="1" x14ac:dyDescent="0.25"/>
    <row r="9846" customFormat="1" x14ac:dyDescent="0.25"/>
    <row r="9847" customFormat="1" x14ac:dyDescent="0.25"/>
    <row r="9848" customFormat="1" x14ac:dyDescent="0.25"/>
    <row r="9849" customFormat="1" x14ac:dyDescent="0.25"/>
    <row r="9850" customFormat="1" x14ac:dyDescent="0.25"/>
    <row r="9851" customFormat="1" x14ac:dyDescent="0.25"/>
    <row r="9852" customFormat="1" x14ac:dyDescent="0.25"/>
    <row r="9853" customFormat="1" x14ac:dyDescent="0.25"/>
    <row r="9854" customFormat="1" x14ac:dyDescent="0.25"/>
    <row r="9855" customFormat="1" x14ac:dyDescent="0.25"/>
    <row r="9856" customFormat="1" x14ac:dyDescent="0.25"/>
    <row r="9857" customFormat="1" x14ac:dyDescent="0.25"/>
    <row r="9858" customFormat="1" x14ac:dyDescent="0.25"/>
    <row r="9859" customFormat="1" x14ac:dyDescent="0.25"/>
    <row r="9860" customFormat="1" x14ac:dyDescent="0.25"/>
    <row r="9861" customFormat="1" x14ac:dyDescent="0.25"/>
    <row r="9862" customFormat="1" x14ac:dyDescent="0.25"/>
    <row r="9863" customFormat="1" x14ac:dyDescent="0.25"/>
    <row r="9864" customFormat="1" x14ac:dyDescent="0.25"/>
    <row r="9865" customFormat="1" x14ac:dyDescent="0.25"/>
    <row r="9866" customFormat="1" x14ac:dyDescent="0.25"/>
    <row r="9867" customFormat="1" x14ac:dyDescent="0.25"/>
    <row r="9868" customFormat="1" x14ac:dyDescent="0.25"/>
    <row r="9869" customFormat="1" x14ac:dyDescent="0.25"/>
    <row r="9870" customFormat="1" x14ac:dyDescent="0.25"/>
    <row r="9871" customFormat="1" x14ac:dyDescent="0.25"/>
    <row r="9872" customFormat="1" x14ac:dyDescent="0.25"/>
    <row r="9873" customFormat="1" x14ac:dyDescent="0.25"/>
    <row r="9874" customFormat="1" x14ac:dyDescent="0.25"/>
    <row r="9875" customFormat="1" x14ac:dyDescent="0.25"/>
    <row r="9876" customFormat="1" x14ac:dyDescent="0.25"/>
    <row r="9877" customFormat="1" x14ac:dyDescent="0.25"/>
    <row r="9878" customFormat="1" x14ac:dyDescent="0.25"/>
    <row r="9879" customFormat="1" x14ac:dyDescent="0.25"/>
    <row r="9880" customFormat="1" x14ac:dyDescent="0.25"/>
    <row r="9881" customFormat="1" x14ac:dyDescent="0.25"/>
    <row r="9882" customFormat="1" x14ac:dyDescent="0.25"/>
    <row r="9883" customFormat="1" x14ac:dyDescent="0.25"/>
    <row r="9884" customFormat="1" x14ac:dyDescent="0.25"/>
    <row r="9885" customFormat="1" x14ac:dyDescent="0.25"/>
    <row r="9886" customFormat="1" x14ac:dyDescent="0.25"/>
    <row r="9887" customFormat="1" x14ac:dyDescent="0.25"/>
    <row r="9888" customFormat="1" x14ac:dyDescent="0.25"/>
    <row r="9889" customFormat="1" x14ac:dyDescent="0.25"/>
    <row r="9890" customFormat="1" x14ac:dyDescent="0.25"/>
    <row r="9891" customFormat="1" x14ac:dyDescent="0.25"/>
    <row r="9892" customFormat="1" x14ac:dyDescent="0.25"/>
    <row r="9893" customFormat="1" x14ac:dyDescent="0.25"/>
    <row r="9894" customFormat="1" x14ac:dyDescent="0.25"/>
    <row r="9895" customFormat="1" x14ac:dyDescent="0.25"/>
    <row r="9896" customFormat="1" x14ac:dyDescent="0.25"/>
    <row r="9897" customFormat="1" x14ac:dyDescent="0.25"/>
    <row r="9898" customFormat="1" x14ac:dyDescent="0.25"/>
    <row r="9899" customFormat="1" x14ac:dyDescent="0.25"/>
    <row r="9900" customFormat="1" x14ac:dyDescent="0.25"/>
    <row r="9901" customFormat="1" x14ac:dyDescent="0.25"/>
    <row r="9902" customFormat="1" x14ac:dyDescent="0.25"/>
    <row r="9903" customFormat="1" x14ac:dyDescent="0.25"/>
    <row r="9904" customFormat="1" x14ac:dyDescent="0.25"/>
    <row r="9905" customFormat="1" x14ac:dyDescent="0.25"/>
    <row r="9906" customFormat="1" x14ac:dyDescent="0.25"/>
    <row r="9907" customFormat="1" x14ac:dyDescent="0.25"/>
    <row r="9908" customFormat="1" x14ac:dyDescent="0.25"/>
    <row r="9909" customFormat="1" x14ac:dyDescent="0.25"/>
    <row r="9910" customFormat="1" x14ac:dyDescent="0.25"/>
    <row r="9911" customFormat="1" x14ac:dyDescent="0.25"/>
    <row r="9912" customFormat="1" x14ac:dyDescent="0.25"/>
    <row r="9913" customFormat="1" x14ac:dyDescent="0.25"/>
    <row r="9914" customFormat="1" x14ac:dyDescent="0.25"/>
    <row r="9915" customFormat="1" x14ac:dyDescent="0.25"/>
    <row r="9916" customFormat="1" x14ac:dyDescent="0.25"/>
    <row r="9917" customFormat="1" x14ac:dyDescent="0.25"/>
    <row r="9918" customFormat="1" x14ac:dyDescent="0.25"/>
    <row r="9919" customFormat="1" x14ac:dyDescent="0.25"/>
    <row r="9920" customFormat="1" x14ac:dyDescent="0.25"/>
    <row r="9921" customFormat="1" x14ac:dyDescent="0.25"/>
    <row r="9922" customFormat="1" x14ac:dyDescent="0.25"/>
    <row r="9923" customFormat="1" x14ac:dyDescent="0.25"/>
    <row r="9924" customFormat="1" x14ac:dyDescent="0.25"/>
    <row r="9925" customFormat="1" x14ac:dyDescent="0.25"/>
    <row r="9926" customFormat="1" x14ac:dyDescent="0.25"/>
    <row r="9927" customFormat="1" x14ac:dyDescent="0.25"/>
    <row r="9928" customFormat="1" x14ac:dyDescent="0.25"/>
    <row r="9929" customFormat="1" x14ac:dyDescent="0.25"/>
    <row r="9930" customFormat="1" x14ac:dyDescent="0.25"/>
    <row r="9931" customFormat="1" x14ac:dyDescent="0.25"/>
    <row r="9932" customFormat="1" x14ac:dyDescent="0.25"/>
    <row r="9933" customFormat="1" x14ac:dyDescent="0.25"/>
    <row r="9934" customFormat="1" x14ac:dyDescent="0.25"/>
    <row r="9935" customFormat="1" x14ac:dyDescent="0.25"/>
    <row r="9936" customFormat="1" x14ac:dyDescent="0.25"/>
    <row r="9937" customFormat="1" x14ac:dyDescent="0.25"/>
    <row r="9938" customFormat="1" x14ac:dyDescent="0.25"/>
    <row r="9939" customFormat="1" x14ac:dyDescent="0.25"/>
    <row r="9940" customFormat="1" x14ac:dyDescent="0.25"/>
    <row r="9941" customFormat="1" x14ac:dyDescent="0.25"/>
    <row r="9942" customFormat="1" x14ac:dyDescent="0.25"/>
    <row r="9943" customFormat="1" x14ac:dyDescent="0.25"/>
    <row r="9944" customFormat="1" x14ac:dyDescent="0.25"/>
    <row r="9945" customFormat="1" x14ac:dyDescent="0.25"/>
    <row r="9946" customFormat="1" x14ac:dyDescent="0.25"/>
    <row r="9947" customFormat="1" x14ac:dyDescent="0.25"/>
    <row r="9948" customFormat="1" x14ac:dyDescent="0.25"/>
    <row r="9949" customFormat="1" x14ac:dyDescent="0.25"/>
    <row r="9950" customFormat="1" x14ac:dyDescent="0.25"/>
    <row r="9951" customFormat="1" x14ac:dyDescent="0.25"/>
    <row r="9952" customFormat="1" x14ac:dyDescent="0.25"/>
    <row r="9953" customFormat="1" x14ac:dyDescent="0.25"/>
    <row r="9954" customFormat="1" x14ac:dyDescent="0.25"/>
    <row r="9955" customFormat="1" x14ac:dyDescent="0.25"/>
    <row r="9956" customFormat="1" x14ac:dyDescent="0.25"/>
    <row r="9957" customFormat="1" x14ac:dyDescent="0.25"/>
    <row r="9958" customFormat="1" x14ac:dyDescent="0.25"/>
    <row r="9959" customFormat="1" x14ac:dyDescent="0.25"/>
    <row r="9960" customFormat="1" x14ac:dyDescent="0.25"/>
    <row r="9961" customFormat="1" x14ac:dyDescent="0.25"/>
    <row r="9962" customFormat="1" x14ac:dyDescent="0.25"/>
    <row r="9963" customFormat="1" x14ac:dyDescent="0.25"/>
    <row r="9964" customFormat="1" x14ac:dyDescent="0.25"/>
    <row r="9965" customFormat="1" x14ac:dyDescent="0.25"/>
    <row r="9966" customFormat="1" x14ac:dyDescent="0.25"/>
    <row r="9967" customFormat="1" x14ac:dyDescent="0.25"/>
    <row r="9968" customFormat="1" x14ac:dyDescent="0.25"/>
    <row r="9969" customFormat="1" x14ac:dyDescent="0.25"/>
    <row r="9970" customFormat="1" x14ac:dyDescent="0.25"/>
    <row r="9971" customFormat="1" x14ac:dyDescent="0.25"/>
    <row r="9972" customFormat="1" x14ac:dyDescent="0.25"/>
    <row r="9973" customFormat="1" x14ac:dyDescent="0.25"/>
    <row r="9974" customFormat="1" x14ac:dyDescent="0.25"/>
    <row r="9975" customFormat="1" x14ac:dyDescent="0.25"/>
    <row r="9976" customFormat="1" x14ac:dyDescent="0.25"/>
    <row r="9977" customFormat="1" x14ac:dyDescent="0.25"/>
    <row r="9978" customFormat="1" x14ac:dyDescent="0.25"/>
    <row r="9979" customFormat="1" x14ac:dyDescent="0.25"/>
    <row r="9980" customFormat="1" x14ac:dyDescent="0.25"/>
    <row r="9981" customFormat="1" x14ac:dyDescent="0.25"/>
    <row r="9982" customFormat="1" x14ac:dyDescent="0.25"/>
    <row r="9983" customFormat="1" x14ac:dyDescent="0.25"/>
    <row r="9984" customFormat="1" x14ac:dyDescent="0.25"/>
    <row r="9985" customFormat="1" x14ac:dyDescent="0.25"/>
    <row r="9986" customFormat="1" x14ac:dyDescent="0.25"/>
    <row r="9987" customFormat="1" x14ac:dyDescent="0.25"/>
    <row r="9988" customFormat="1" x14ac:dyDescent="0.25"/>
    <row r="9989" customFormat="1" x14ac:dyDescent="0.25"/>
    <row r="9990" customFormat="1" x14ac:dyDescent="0.25"/>
    <row r="9991" customFormat="1" x14ac:dyDescent="0.25"/>
    <row r="9992" customFormat="1" x14ac:dyDescent="0.25"/>
    <row r="9993" customFormat="1" x14ac:dyDescent="0.25"/>
    <row r="9994" customFormat="1" x14ac:dyDescent="0.25"/>
    <row r="9995" customFormat="1" x14ac:dyDescent="0.25"/>
    <row r="9996" customFormat="1" x14ac:dyDescent="0.25"/>
    <row r="9997" customFormat="1" x14ac:dyDescent="0.25"/>
    <row r="9998" customFormat="1" x14ac:dyDescent="0.25"/>
    <row r="9999" customFormat="1" x14ac:dyDescent="0.25"/>
    <row r="10000" customFormat="1" x14ac:dyDescent="0.25"/>
    <row r="10001" customFormat="1" x14ac:dyDescent="0.25"/>
    <row r="10002" customFormat="1" x14ac:dyDescent="0.25"/>
    <row r="10003" customFormat="1" x14ac:dyDescent="0.25"/>
    <row r="10004" customFormat="1" x14ac:dyDescent="0.25"/>
    <row r="10005" customFormat="1" x14ac:dyDescent="0.25"/>
    <row r="10006" customFormat="1" x14ac:dyDescent="0.25"/>
    <row r="10007" customFormat="1" x14ac:dyDescent="0.25"/>
    <row r="10008" customFormat="1" x14ac:dyDescent="0.25"/>
    <row r="10009" customFormat="1" x14ac:dyDescent="0.25"/>
    <row r="10010" customFormat="1" x14ac:dyDescent="0.25"/>
    <row r="10011" customFormat="1" x14ac:dyDescent="0.25"/>
    <row r="10012" customFormat="1" x14ac:dyDescent="0.25"/>
    <row r="10013" customFormat="1" x14ac:dyDescent="0.25"/>
    <row r="10014" customFormat="1" x14ac:dyDescent="0.25"/>
    <row r="10015" customFormat="1" x14ac:dyDescent="0.25"/>
    <row r="10016" customFormat="1" x14ac:dyDescent="0.25"/>
    <row r="10017" customFormat="1" x14ac:dyDescent="0.25"/>
    <row r="10018" customFormat="1" x14ac:dyDescent="0.25"/>
    <row r="10019" customFormat="1" x14ac:dyDescent="0.25"/>
    <row r="10020" customFormat="1" x14ac:dyDescent="0.25"/>
    <row r="10021" customFormat="1" x14ac:dyDescent="0.25"/>
    <row r="10022" customFormat="1" x14ac:dyDescent="0.25"/>
    <row r="10023" customFormat="1" x14ac:dyDescent="0.25"/>
    <row r="10024" customFormat="1" x14ac:dyDescent="0.25"/>
    <row r="10025" customFormat="1" x14ac:dyDescent="0.25"/>
    <row r="10026" customFormat="1" x14ac:dyDescent="0.25"/>
    <row r="10027" customFormat="1" x14ac:dyDescent="0.25"/>
    <row r="10028" customFormat="1" x14ac:dyDescent="0.25"/>
    <row r="10029" customFormat="1" x14ac:dyDescent="0.25"/>
    <row r="10030" customFormat="1" x14ac:dyDescent="0.25"/>
    <row r="10031" customFormat="1" x14ac:dyDescent="0.25"/>
    <row r="10032" customFormat="1" x14ac:dyDescent="0.25"/>
    <row r="10033" customFormat="1" x14ac:dyDescent="0.25"/>
    <row r="10034" customFormat="1" x14ac:dyDescent="0.25"/>
    <row r="10035" customFormat="1" x14ac:dyDescent="0.25"/>
    <row r="10036" customFormat="1" x14ac:dyDescent="0.25"/>
    <row r="10037" customFormat="1" x14ac:dyDescent="0.25"/>
    <row r="10038" customFormat="1" x14ac:dyDescent="0.25"/>
    <row r="10039" customFormat="1" x14ac:dyDescent="0.25"/>
    <row r="10040" customFormat="1" x14ac:dyDescent="0.25"/>
    <row r="10041" customFormat="1" x14ac:dyDescent="0.25"/>
    <row r="10042" customFormat="1" x14ac:dyDescent="0.25"/>
    <row r="10043" customFormat="1" x14ac:dyDescent="0.25"/>
    <row r="10044" customFormat="1" x14ac:dyDescent="0.25"/>
    <row r="10045" customFormat="1" x14ac:dyDescent="0.25"/>
    <row r="10046" customFormat="1" x14ac:dyDescent="0.25"/>
    <row r="10047" customFormat="1" x14ac:dyDescent="0.25"/>
    <row r="10048" customFormat="1" x14ac:dyDescent="0.25"/>
    <row r="10049" customFormat="1" x14ac:dyDescent="0.25"/>
    <row r="10050" customFormat="1" x14ac:dyDescent="0.25"/>
    <row r="10051" customFormat="1" x14ac:dyDescent="0.25"/>
    <row r="10052" customFormat="1" x14ac:dyDescent="0.25"/>
    <row r="10053" customFormat="1" x14ac:dyDescent="0.25"/>
    <row r="10054" customFormat="1" x14ac:dyDescent="0.25"/>
    <row r="10055" customFormat="1" x14ac:dyDescent="0.25"/>
    <row r="10056" customFormat="1" x14ac:dyDescent="0.25"/>
    <row r="10057" customFormat="1" x14ac:dyDescent="0.25"/>
    <row r="10058" customFormat="1" x14ac:dyDescent="0.25"/>
    <row r="10059" customFormat="1" x14ac:dyDescent="0.25"/>
    <row r="10060" customFormat="1" x14ac:dyDescent="0.25"/>
    <row r="10061" customFormat="1" x14ac:dyDescent="0.25"/>
    <row r="10062" customFormat="1" x14ac:dyDescent="0.25"/>
    <row r="10063" customFormat="1" x14ac:dyDescent="0.25"/>
    <row r="10064" customFormat="1" x14ac:dyDescent="0.25"/>
    <row r="10065" customFormat="1" x14ac:dyDescent="0.25"/>
    <row r="10066" customFormat="1" x14ac:dyDescent="0.25"/>
    <row r="10067" customFormat="1" x14ac:dyDescent="0.25"/>
    <row r="10068" customFormat="1" x14ac:dyDescent="0.25"/>
    <row r="10069" customFormat="1" x14ac:dyDescent="0.25"/>
    <row r="10070" customFormat="1" x14ac:dyDescent="0.25"/>
    <row r="10071" customFormat="1" x14ac:dyDescent="0.25"/>
    <row r="10072" customFormat="1" x14ac:dyDescent="0.25"/>
    <row r="10073" customFormat="1" x14ac:dyDescent="0.25"/>
    <row r="10074" customFormat="1" x14ac:dyDescent="0.25"/>
    <row r="10075" customFormat="1" x14ac:dyDescent="0.25"/>
    <row r="10076" customFormat="1" x14ac:dyDescent="0.25"/>
    <row r="10077" customFormat="1" x14ac:dyDescent="0.25"/>
    <row r="10078" customFormat="1" x14ac:dyDescent="0.25"/>
    <row r="10079" customFormat="1" x14ac:dyDescent="0.25"/>
    <row r="10080" customFormat="1" x14ac:dyDescent="0.25"/>
    <row r="10081" customFormat="1" x14ac:dyDescent="0.25"/>
    <row r="10082" customFormat="1" x14ac:dyDescent="0.25"/>
    <row r="10083" customFormat="1" x14ac:dyDescent="0.25"/>
    <row r="10084" customFormat="1" x14ac:dyDescent="0.25"/>
    <row r="10085" customFormat="1" x14ac:dyDescent="0.25"/>
    <row r="10086" customFormat="1" x14ac:dyDescent="0.25"/>
    <row r="10087" customFormat="1" x14ac:dyDescent="0.25"/>
    <row r="10088" customFormat="1" x14ac:dyDescent="0.25"/>
    <row r="10089" customFormat="1" x14ac:dyDescent="0.25"/>
    <row r="10090" customFormat="1" x14ac:dyDescent="0.25"/>
    <row r="10091" customFormat="1" x14ac:dyDescent="0.25"/>
    <row r="10092" customFormat="1" x14ac:dyDescent="0.25"/>
    <row r="10093" customFormat="1" x14ac:dyDescent="0.25"/>
    <row r="10094" customFormat="1" x14ac:dyDescent="0.25"/>
    <row r="10095" customFormat="1" x14ac:dyDescent="0.25"/>
    <row r="10096" customFormat="1" x14ac:dyDescent="0.25"/>
    <row r="10097" customFormat="1" x14ac:dyDescent="0.25"/>
    <row r="10098" customFormat="1" x14ac:dyDescent="0.25"/>
    <row r="10099" customFormat="1" x14ac:dyDescent="0.25"/>
    <row r="10100" customFormat="1" x14ac:dyDescent="0.25"/>
    <row r="10101" customFormat="1" x14ac:dyDescent="0.25"/>
    <row r="10102" customFormat="1" x14ac:dyDescent="0.25"/>
    <row r="10103" customFormat="1" x14ac:dyDescent="0.25"/>
    <row r="10104" customFormat="1" x14ac:dyDescent="0.25"/>
    <row r="10105" customFormat="1" x14ac:dyDescent="0.25"/>
    <row r="10106" customFormat="1" x14ac:dyDescent="0.25"/>
    <row r="10107" customFormat="1" x14ac:dyDescent="0.25"/>
    <row r="10108" customFormat="1" x14ac:dyDescent="0.25"/>
    <row r="10109" customFormat="1" x14ac:dyDescent="0.25"/>
    <row r="10110" customFormat="1" x14ac:dyDescent="0.25"/>
    <row r="10111" customFormat="1" x14ac:dyDescent="0.25"/>
    <row r="10112" customFormat="1" x14ac:dyDescent="0.25"/>
    <row r="10113" customFormat="1" x14ac:dyDescent="0.25"/>
    <row r="10114" customFormat="1" x14ac:dyDescent="0.25"/>
    <row r="10115" customFormat="1" x14ac:dyDescent="0.25"/>
    <row r="10116" customFormat="1" x14ac:dyDescent="0.25"/>
    <row r="10117" customFormat="1" x14ac:dyDescent="0.25"/>
    <row r="10118" customFormat="1" x14ac:dyDescent="0.25"/>
    <row r="10119" customFormat="1" x14ac:dyDescent="0.25"/>
    <row r="10120" customFormat="1" x14ac:dyDescent="0.25"/>
    <row r="10121" customFormat="1" x14ac:dyDescent="0.25"/>
    <row r="10122" customFormat="1" x14ac:dyDescent="0.25"/>
    <row r="10123" customFormat="1" x14ac:dyDescent="0.25"/>
    <row r="10124" customFormat="1" x14ac:dyDescent="0.25"/>
    <row r="10125" customFormat="1" x14ac:dyDescent="0.25"/>
    <row r="10126" customFormat="1" x14ac:dyDescent="0.25"/>
    <row r="10127" customFormat="1" x14ac:dyDescent="0.25"/>
    <row r="10128" customFormat="1" x14ac:dyDescent="0.25"/>
    <row r="10129" customFormat="1" x14ac:dyDescent="0.25"/>
    <row r="10130" customFormat="1" x14ac:dyDescent="0.25"/>
    <row r="10131" customFormat="1" x14ac:dyDescent="0.25"/>
    <row r="10132" customFormat="1" x14ac:dyDescent="0.25"/>
    <row r="10133" customFormat="1" x14ac:dyDescent="0.25"/>
    <row r="10134" customFormat="1" x14ac:dyDescent="0.25"/>
    <row r="10135" customFormat="1" x14ac:dyDescent="0.25"/>
    <row r="10136" customFormat="1" x14ac:dyDescent="0.25"/>
    <row r="10137" customFormat="1" x14ac:dyDescent="0.25"/>
    <row r="10138" customFormat="1" x14ac:dyDescent="0.25"/>
    <row r="10139" customFormat="1" x14ac:dyDescent="0.25"/>
    <row r="10140" customFormat="1" x14ac:dyDescent="0.25"/>
    <row r="10141" customFormat="1" x14ac:dyDescent="0.25"/>
    <row r="10142" customFormat="1" x14ac:dyDescent="0.25"/>
    <row r="10143" customFormat="1" x14ac:dyDescent="0.25"/>
    <row r="10144" customFormat="1" x14ac:dyDescent="0.25"/>
    <row r="10145" customFormat="1" x14ac:dyDescent="0.25"/>
    <row r="10146" customFormat="1" x14ac:dyDescent="0.25"/>
    <row r="10147" customFormat="1" x14ac:dyDescent="0.25"/>
    <row r="10148" customFormat="1" x14ac:dyDescent="0.25"/>
    <row r="10149" customFormat="1" x14ac:dyDescent="0.25"/>
    <row r="10150" customFormat="1" x14ac:dyDescent="0.25"/>
    <row r="10151" customFormat="1" x14ac:dyDescent="0.25"/>
    <row r="10152" customFormat="1" x14ac:dyDescent="0.25"/>
    <row r="10153" customFormat="1" x14ac:dyDescent="0.25"/>
    <row r="10154" customFormat="1" x14ac:dyDescent="0.25"/>
    <row r="10155" customFormat="1" x14ac:dyDescent="0.25"/>
    <row r="10156" customFormat="1" x14ac:dyDescent="0.25"/>
    <row r="10157" customFormat="1" x14ac:dyDescent="0.25"/>
    <row r="10158" customFormat="1" x14ac:dyDescent="0.25"/>
    <row r="10159" customFormat="1" x14ac:dyDescent="0.25"/>
    <row r="10160" customFormat="1" x14ac:dyDescent="0.25"/>
    <row r="10161" customFormat="1" x14ac:dyDescent="0.25"/>
    <row r="10162" customFormat="1" x14ac:dyDescent="0.25"/>
    <row r="10163" customFormat="1" x14ac:dyDescent="0.25"/>
    <row r="10164" customFormat="1" x14ac:dyDescent="0.25"/>
    <row r="10165" customFormat="1" x14ac:dyDescent="0.25"/>
    <row r="10166" customFormat="1" x14ac:dyDescent="0.25"/>
    <row r="10167" customFormat="1" x14ac:dyDescent="0.25"/>
    <row r="10168" customFormat="1" x14ac:dyDescent="0.25"/>
    <row r="10169" customFormat="1" x14ac:dyDescent="0.25"/>
    <row r="10170" customFormat="1" x14ac:dyDescent="0.25"/>
    <row r="10171" customFormat="1" x14ac:dyDescent="0.25"/>
    <row r="10172" customFormat="1" x14ac:dyDescent="0.25"/>
    <row r="10173" customFormat="1" x14ac:dyDescent="0.25"/>
    <row r="10174" customFormat="1" x14ac:dyDescent="0.25"/>
    <row r="10175" customFormat="1" x14ac:dyDescent="0.25"/>
    <row r="10176" customFormat="1" x14ac:dyDescent="0.25"/>
    <row r="10177" customFormat="1" x14ac:dyDescent="0.25"/>
    <row r="10178" customFormat="1" x14ac:dyDescent="0.25"/>
    <row r="10179" customFormat="1" x14ac:dyDescent="0.25"/>
    <row r="10180" customFormat="1" x14ac:dyDescent="0.25"/>
    <row r="10181" customFormat="1" x14ac:dyDescent="0.25"/>
    <row r="10182" customFormat="1" x14ac:dyDescent="0.25"/>
    <row r="10183" customFormat="1" x14ac:dyDescent="0.25"/>
    <row r="10184" customFormat="1" x14ac:dyDescent="0.25"/>
    <row r="10185" customFormat="1" x14ac:dyDescent="0.25"/>
    <row r="10186" customFormat="1" x14ac:dyDescent="0.25"/>
    <row r="10187" customFormat="1" x14ac:dyDescent="0.25"/>
    <row r="10188" customFormat="1" x14ac:dyDescent="0.25"/>
    <row r="10189" customFormat="1" x14ac:dyDescent="0.25"/>
    <row r="10190" customFormat="1" x14ac:dyDescent="0.25"/>
    <row r="10191" customFormat="1" x14ac:dyDescent="0.25"/>
    <row r="10192" customFormat="1" x14ac:dyDescent="0.25"/>
    <row r="10193" customFormat="1" x14ac:dyDescent="0.25"/>
    <row r="10194" customFormat="1" x14ac:dyDescent="0.25"/>
    <row r="10195" customFormat="1" x14ac:dyDescent="0.25"/>
    <row r="10196" customFormat="1" x14ac:dyDescent="0.25"/>
    <row r="10197" customFormat="1" x14ac:dyDescent="0.25"/>
    <row r="10198" customFormat="1" x14ac:dyDescent="0.25"/>
    <row r="10199" customFormat="1" x14ac:dyDescent="0.25"/>
    <row r="10200" customFormat="1" x14ac:dyDescent="0.25"/>
    <row r="10201" customFormat="1" x14ac:dyDescent="0.25"/>
    <row r="10202" customFormat="1" x14ac:dyDescent="0.25"/>
    <row r="10203" customFormat="1" x14ac:dyDescent="0.25"/>
    <row r="10204" customFormat="1" x14ac:dyDescent="0.25"/>
    <row r="10205" customFormat="1" x14ac:dyDescent="0.25"/>
    <row r="10206" customFormat="1" x14ac:dyDescent="0.25"/>
    <row r="10207" customFormat="1" x14ac:dyDescent="0.25"/>
    <row r="10208" customFormat="1" x14ac:dyDescent="0.25"/>
    <row r="10209" customFormat="1" x14ac:dyDescent="0.25"/>
    <row r="10210" customFormat="1" x14ac:dyDescent="0.25"/>
    <row r="10211" customFormat="1" x14ac:dyDescent="0.25"/>
    <row r="10212" customFormat="1" x14ac:dyDescent="0.25"/>
    <row r="10213" customFormat="1" x14ac:dyDescent="0.25"/>
    <row r="10214" customFormat="1" x14ac:dyDescent="0.25"/>
    <row r="10215" customFormat="1" x14ac:dyDescent="0.25"/>
    <row r="10216" customFormat="1" x14ac:dyDescent="0.25"/>
    <row r="10217" customFormat="1" x14ac:dyDescent="0.25"/>
    <row r="10218" customFormat="1" x14ac:dyDescent="0.25"/>
    <row r="10219" customFormat="1" x14ac:dyDescent="0.25"/>
    <row r="10220" customFormat="1" x14ac:dyDescent="0.25"/>
    <row r="10221" customFormat="1" x14ac:dyDescent="0.25"/>
    <row r="10222" customFormat="1" x14ac:dyDescent="0.25"/>
    <row r="10223" customFormat="1" x14ac:dyDescent="0.25"/>
    <row r="10224" customFormat="1" x14ac:dyDescent="0.25"/>
    <row r="10225" customFormat="1" x14ac:dyDescent="0.25"/>
    <row r="10226" customFormat="1" x14ac:dyDescent="0.25"/>
    <row r="10227" customFormat="1" x14ac:dyDescent="0.25"/>
    <row r="10228" customFormat="1" x14ac:dyDescent="0.25"/>
    <row r="10229" customFormat="1" x14ac:dyDescent="0.25"/>
    <row r="10230" customFormat="1" x14ac:dyDescent="0.25"/>
    <row r="10231" customFormat="1" x14ac:dyDescent="0.25"/>
    <row r="10232" customFormat="1" x14ac:dyDescent="0.25"/>
    <row r="10233" customFormat="1" x14ac:dyDescent="0.25"/>
    <row r="10234" customFormat="1" x14ac:dyDescent="0.25"/>
    <row r="10235" customFormat="1" x14ac:dyDescent="0.25"/>
    <row r="10236" customFormat="1" x14ac:dyDescent="0.25"/>
    <row r="10237" customFormat="1" x14ac:dyDescent="0.25"/>
    <row r="10238" customFormat="1" x14ac:dyDescent="0.25"/>
    <row r="10239" customFormat="1" x14ac:dyDescent="0.25"/>
    <row r="10240" customFormat="1" x14ac:dyDescent="0.25"/>
    <row r="10241" customFormat="1" x14ac:dyDescent="0.25"/>
    <row r="10242" customFormat="1" x14ac:dyDescent="0.25"/>
    <row r="10243" customFormat="1" x14ac:dyDescent="0.25"/>
    <row r="10244" customFormat="1" x14ac:dyDescent="0.25"/>
    <row r="10245" customFormat="1" x14ac:dyDescent="0.25"/>
    <row r="10246" customFormat="1" x14ac:dyDescent="0.25"/>
    <row r="10247" customFormat="1" x14ac:dyDescent="0.25"/>
    <row r="10248" customFormat="1" x14ac:dyDescent="0.25"/>
    <row r="10249" customFormat="1" x14ac:dyDescent="0.25"/>
    <row r="10250" customFormat="1" x14ac:dyDescent="0.25"/>
    <row r="10251" customFormat="1" x14ac:dyDescent="0.25"/>
    <row r="10252" customFormat="1" x14ac:dyDescent="0.25"/>
    <row r="10253" customFormat="1" x14ac:dyDescent="0.25"/>
    <row r="10254" customFormat="1" x14ac:dyDescent="0.25"/>
    <row r="10255" customFormat="1" x14ac:dyDescent="0.25"/>
    <row r="10256" customFormat="1" x14ac:dyDescent="0.25"/>
    <row r="10257" customFormat="1" x14ac:dyDescent="0.25"/>
    <row r="10258" customFormat="1" x14ac:dyDescent="0.25"/>
    <row r="10259" customFormat="1" x14ac:dyDescent="0.25"/>
    <row r="10260" customFormat="1" x14ac:dyDescent="0.25"/>
    <row r="10261" customFormat="1" x14ac:dyDescent="0.25"/>
    <row r="10262" customFormat="1" x14ac:dyDescent="0.25"/>
    <row r="10263" customFormat="1" x14ac:dyDescent="0.25"/>
    <row r="10264" customFormat="1" x14ac:dyDescent="0.25"/>
    <row r="10265" customFormat="1" x14ac:dyDescent="0.25"/>
    <row r="10266" customFormat="1" x14ac:dyDescent="0.25"/>
    <row r="10267" customFormat="1" x14ac:dyDescent="0.25"/>
    <row r="10268" customFormat="1" x14ac:dyDescent="0.25"/>
    <row r="10269" customFormat="1" x14ac:dyDescent="0.25"/>
    <row r="10270" customFormat="1" x14ac:dyDescent="0.25"/>
    <row r="10271" customFormat="1" x14ac:dyDescent="0.25"/>
    <row r="10272" customFormat="1" x14ac:dyDescent="0.25"/>
    <row r="10273" customFormat="1" x14ac:dyDescent="0.25"/>
    <row r="10274" customFormat="1" x14ac:dyDescent="0.25"/>
    <row r="10275" customFormat="1" x14ac:dyDescent="0.25"/>
    <row r="10276" customFormat="1" x14ac:dyDescent="0.25"/>
    <row r="10277" customFormat="1" x14ac:dyDescent="0.25"/>
    <row r="10278" customFormat="1" x14ac:dyDescent="0.25"/>
    <row r="10279" customFormat="1" x14ac:dyDescent="0.25"/>
    <row r="10280" customFormat="1" x14ac:dyDescent="0.25"/>
    <row r="10281" customFormat="1" x14ac:dyDescent="0.25"/>
    <row r="10282" customFormat="1" x14ac:dyDescent="0.25"/>
    <row r="10283" customFormat="1" x14ac:dyDescent="0.25"/>
    <row r="10284" customFormat="1" x14ac:dyDescent="0.25"/>
    <row r="10285" customFormat="1" x14ac:dyDescent="0.25"/>
    <row r="10286" customFormat="1" x14ac:dyDescent="0.25"/>
    <row r="10287" customFormat="1" x14ac:dyDescent="0.25"/>
    <row r="10288" customFormat="1" x14ac:dyDescent="0.25"/>
    <row r="10289" customFormat="1" x14ac:dyDescent="0.25"/>
    <row r="10290" customFormat="1" x14ac:dyDescent="0.25"/>
    <row r="10291" customFormat="1" x14ac:dyDescent="0.25"/>
    <row r="10292" customFormat="1" x14ac:dyDescent="0.25"/>
    <row r="10293" customFormat="1" x14ac:dyDescent="0.25"/>
    <row r="10294" customFormat="1" x14ac:dyDescent="0.25"/>
    <row r="10295" customFormat="1" x14ac:dyDescent="0.25"/>
    <row r="10296" customFormat="1" x14ac:dyDescent="0.25"/>
    <row r="10297" customFormat="1" x14ac:dyDescent="0.25"/>
    <row r="10298" customFormat="1" x14ac:dyDescent="0.25"/>
    <row r="10299" customFormat="1" x14ac:dyDescent="0.25"/>
    <row r="10300" customFormat="1" x14ac:dyDescent="0.25"/>
    <row r="10301" customFormat="1" x14ac:dyDescent="0.25"/>
    <row r="10302" customFormat="1" x14ac:dyDescent="0.25"/>
    <row r="10303" customFormat="1" x14ac:dyDescent="0.25"/>
    <row r="10304" customFormat="1" x14ac:dyDescent="0.25"/>
    <row r="10305" customFormat="1" x14ac:dyDescent="0.25"/>
    <row r="10306" customFormat="1" x14ac:dyDescent="0.25"/>
    <row r="10307" customFormat="1" x14ac:dyDescent="0.25"/>
    <row r="10308" customFormat="1" x14ac:dyDescent="0.25"/>
    <row r="10309" customFormat="1" x14ac:dyDescent="0.25"/>
    <row r="10310" customFormat="1" x14ac:dyDescent="0.25"/>
    <row r="10311" customFormat="1" x14ac:dyDescent="0.25"/>
    <row r="10312" customFormat="1" x14ac:dyDescent="0.25"/>
    <row r="10313" customFormat="1" x14ac:dyDescent="0.25"/>
    <row r="10314" customFormat="1" x14ac:dyDescent="0.25"/>
    <row r="10315" customFormat="1" x14ac:dyDescent="0.25"/>
    <row r="10316" customFormat="1" x14ac:dyDescent="0.25"/>
    <row r="10317" customFormat="1" x14ac:dyDescent="0.25"/>
    <row r="10318" customFormat="1" x14ac:dyDescent="0.25"/>
    <row r="10319" customFormat="1" x14ac:dyDescent="0.25"/>
    <row r="10320" customFormat="1" x14ac:dyDescent="0.25"/>
    <row r="10321" customFormat="1" x14ac:dyDescent="0.25"/>
    <row r="10322" customFormat="1" x14ac:dyDescent="0.25"/>
    <row r="10323" customFormat="1" x14ac:dyDescent="0.25"/>
    <row r="10324" customFormat="1" x14ac:dyDescent="0.25"/>
    <row r="10325" customFormat="1" x14ac:dyDescent="0.25"/>
    <row r="10326" customFormat="1" x14ac:dyDescent="0.25"/>
    <row r="10327" customFormat="1" x14ac:dyDescent="0.25"/>
    <row r="10328" customFormat="1" x14ac:dyDescent="0.25"/>
    <row r="10329" customFormat="1" x14ac:dyDescent="0.25"/>
    <row r="10330" customFormat="1" x14ac:dyDescent="0.25"/>
    <row r="10331" customFormat="1" x14ac:dyDescent="0.25"/>
    <row r="10332" customFormat="1" x14ac:dyDescent="0.25"/>
    <row r="10333" customFormat="1" x14ac:dyDescent="0.25"/>
    <row r="10334" customFormat="1" x14ac:dyDescent="0.25"/>
    <row r="10335" customFormat="1" x14ac:dyDescent="0.25"/>
    <row r="10336" customFormat="1" x14ac:dyDescent="0.25"/>
    <row r="10337" customFormat="1" x14ac:dyDescent="0.25"/>
    <row r="10338" customFormat="1" x14ac:dyDescent="0.25"/>
    <row r="10339" customFormat="1" x14ac:dyDescent="0.25"/>
    <row r="10340" customFormat="1" x14ac:dyDescent="0.25"/>
    <row r="10341" customFormat="1" x14ac:dyDescent="0.25"/>
    <row r="10342" customFormat="1" x14ac:dyDescent="0.25"/>
    <row r="10343" customFormat="1" x14ac:dyDescent="0.25"/>
    <row r="10344" customFormat="1" x14ac:dyDescent="0.25"/>
    <row r="10345" customFormat="1" x14ac:dyDescent="0.25"/>
    <row r="10346" customFormat="1" x14ac:dyDescent="0.25"/>
    <row r="10347" customFormat="1" x14ac:dyDescent="0.25"/>
    <row r="10348" customFormat="1" x14ac:dyDescent="0.25"/>
    <row r="10349" customFormat="1" x14ac:dyDescent="0.25"/>
    <row r="10350" customFormat="1" x14ac:dyDescent="0.25"/>
    <row r="10351" customFormat="1" x14ac:dyDescent="0.25"/>
    <row r="10352" customFormat="1" x14ac:dyDescent="0.25"/>
    <row r="10353" customFormat="1" x14ac:dyDescent="0.25"/>
    <row r="10354" customFormat="1" x14ac:dyDescent="0.25"/>
    <row r="10355" customFormat="1" x14ac:dyDescent="0.25"/>
    <row r="10356" customFormat="1" x14ac:dyDescent="0.25"/>
    <row r="10357" customFormat="1" x14ac:dyDescent="0.25"/>
    <row r="10358" customFormat="1" x14ac:dyDescent="0.25"/>
    <row r="10359" customFormat="1" x14ac:dyDescent="0.25"/>
    <row r="10360" customFormat="1" x14ac:dyDescent="0.25"/>
    <row r="10361" customFormat="1" x14ac:dyDescent="0.25"/>
    <row r="10362" customFormat="1" x14ac:dyDescent="0.25"/>
    <row r="10363" customFormat="1" x14ac:dyDescent="0.25"/>
    <row r="10364" customFormat="1" x14ac:dyDescent="0.25"/>
    <row r="10365" customFormat="1" x14ac:dyDescent="0.25"/>
    <row r="10366" customFormat="1" x14ac:dyDescent="0.25"/>
    <row r="10367" customFormat="1" x14ac:dyDescent="0.25"/>
    <row r="10368" customFormat="1" x14ac:dyDescent="0.25"/>
    <row r="10369" customFormat="1" x14ac:dyDescent="0.25"/>
    <row r="10370" customFormat="1" x14ac:dyDescent="0.25"/>
    <row r="10371" customFormat="1" x14ac:dyDescent="0.25"/>
    <row r="10372" customFormat="1" x14ac:dyDescent="0.25"/>
    <row r="10373" customFormat="1" x14ac:dyDescent="0.25"/>
    <row r="10374" customFormat="1" x14ac:dyDescent="0.25"/>
    <row r="10375" customFormat="1" x14ac:dyDescent="0.25"/>
    <row r="10376" customFormat="1" x14ac:dyDescent="0.25"/>
    <row r="10377" customFormat="1" x14ac:dyDescent="0.25"/>
    <row r="10378" customFormat="1" x14ac:dyDescent="0.25"/>
    <row r="10379" customFormat="1" x14ac:dyDescent="0.25"/>
    <row r="10380" customFormat="1" x14ac:dyDescent="0.25"/>
    <row r="10381" customFormat="1" x14ac:dyDescent="0.25"/>
    <row r="10382" customFormat="1" x14ac:dyDescent="0.25"/>
    <row r="10383" customFormat="1" x14ac:dyDescent="0.25"/>
    <row r="10384" customFormat="1" x14ac:dyDescent="0.25"/>
    <row r="10385" customFormat="1" x14ac:dyDescent="0.25"/>
    <row r="10386" customFormat="1" x14ac:dyDescent="0.25"/>
    <row r="10387" customFormat="1" x14ac:dyDescent="0.25"/>
    <row r="10388" customFormat="1" x14ac:dyDescent="0.25"/>
    <row r="10389" customFormat="1" x14ac:dyDescent="0.25"/>
    <row r="10390" customFormat="1" x14ac:dyDescent="0.25"/>
    <row r="10391" customFormat="1" x14ac:dyDescent="0.25"/>
    <row r="10392" customFormat="1" x14ac:dyDescent="0.25"/>
    <row r="10393" customFormat="1" x14ac:dyDescent="0.25"/>
    <row r="10394" customFormat="1" x14ac:dyDescent="0.25"/>
    <row r="10395" customFormat="1" x14ac:dyDescent="0.25"/>
    <row r="10396" customFormat="1" x14ac:dyDescent="0.25"/>
    <row r="10397" customFormat="1" x14ac:dyDescent="0.25"/>
    <row r="10398" customFormat="1" x14ac:dyDescent="0.25"/>
    <row r="10399" customFormat="1" x14ac:dyDescent="0.25"/>
    <row r="10400" customFormat="1" x14ac:dyDescent="0.25"/>
    <row r="10401" customFormat="1" x14ac:dyDescent="0.25"/>
    <row r="10402" customFormat="1" x14ac:dyDescent="0.25"/>
    <row r="10403" customFormat="1" x14ac:dyDescent="0.25"/>
    <row r="10404" customFormat="1" x14ac:dyDescent="0.25"/>
    <row r="10405" customFormat="1" x14ac:dyDescent="0.25"/>
    <row r="10406" customFormat="1" x14ac:dyDescent="0.25"/>
    <row r="10407" customFormat="1" x14ac:dyDescent="0.25"/>
    <row r="10408" customFormat="1" x14ac:dyDescent="0.25"/>
    <row r="10409" customFormat="1" x14ac:dyDescent="0.25"/>
    <row r="10410" customFormat="1" x14ac:dyDescent="0.25"/>
    <row r="10411" customFormat="1" x14ac:dyDescent="0.25"/>
    <row r="10412" customFormat="1" x14ac:dyDescent="0.25"/>
    <row r="10413" customFormat="1" x14ac:dyDescent="0.25"/>
    <row r="10414" customFormat="1" x14ac:dyDescent="0.25"/>
    <row r="10415" customFormat="1" x14ac:dyDescent="0.25"/>
    <row r="10416" customFormat="1" x14ac:dyDescent="0.25"/>
    <row r="10417" customFormat="1" x14ac:dyDescent="0.25"/>
    <row r="10418" customFormat="1" x14ac:dyDescent="0.25"/>
    <row r="10419" customFormat="1" x14ac:dyDescent="0.25"/>
    <row r="10420" customFormat="1" x14ac:dyDescent="0.25"/>
    <row r="10421" customFormat="1" x14ac:dyDescent="0.25"/>
    <row r="10422" customFormat="1" x14ac:dyDescent="0.25"/>
    <row r="10423" customFormat="1" x14ac:dyDescent="0.25"/>
    <row r="10424" customFormat="1" x14ac:dyDescent="0.25"/>
    <row r="10425" customFormat="1" x14ac:dyDescent="0.25"/>
    <row r="10426" customFormat="1" x14ac:dyDescent="0.25"/>
    <row r="10427" customFormat="1" x14ac:dyDescent="0.25"/>
    <row r="10428" customFormat="1" x14ac:dyDescent="0.25"/>
    <row r="10429" customFormat="1" x14ac:dyDescent="0.25"/>
  </sheetData>
  <sheetProtection algorithmName="SHA-512" hashValue="POGErgUwEoeJk5B06/LPHtC8JE4onqT88iUCiT6hA3E445szMWzAqA74j4SywSesMSdY820avHn7uE7X0CQTnA==" saltValue="8lk+h4SQr4BToMhbptufaQ==" spinCount="100000" sheet="1" objects="1" scenarios="1"/>
  <autoFilter ref="C2:E289" xr:uid="{00000000-0009-0000-0000-000009000000}"/>
  <phoneticPr fontId="9" type="noConversion"/>
  <printOptions horizontalCentered="1"/>
  <pageMargins left="0.25" right="0.25" top="0.5" bottom="0.5" header="0.25" footer="0.25"/>
  <pageSetup fitToHeight="100" orientation="landscape" r:id="rId1"/>
  <headerFooter alignWithMargins="0">
    <oddFooter>&amp;L&amp;8&amp;F&amp;C&amp;8Sheet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30113" r:id="rId4" name="Button 1">
              <controlPr defaultSize="0" print="0" autoFill="0" autoPict="0" macro="[0]!Name_Modify">
                <anchor moveWithCells="1">
                  <from>
                    <xdr:col>1</xdr:col>
                    <xdr:colOff>7620</xdr:colOff>
                    <xdr:row>0</xdr:row>
                    <xdr:rowOff>7620</xdr:rowOff>
                  </from>
                  <to>
                    <xdr:col>1</xdr:col>
                    <xdr:colOff>1379220</xdr:colOff>
                    <xdr:row>0</xdr:row>
                    <xdr:rowOff>198120</xdr:rowOff>
                  </to>
                </anchor>
              </controlPr>
            </control>
          </mc:Choice>
        </mc:AlternateContent>
        <mc:AlternateContent xmlns:mc="http://schemas.openxmlformats.org/markup-compatibility/2006">
          <mc:Choice Requires="x14">
            <control shapeId="730114" r:id="rId5" name="Button 2">
              <controlPr defaultSize="0" print="0" autoFill="0" autoPict="0" macro="[0]!Name_List">
                <anchor moveWithCells="1">
                  <from>
                    <xdr:col>0</xdr:col>
                    <xdr:colOff>22860</xdr:colOff>
                    <xdr:row>0</xdr:row>
                    <xdr:rowOff>7620</xdr:rowOff>
                  </from>
                  <to>
                    <xdr:col>0</xdr:col>
                    <xdr:colOff>1394460</xdr:colOff>
                    <xdr:row>0</xdr:row>
                    <xdr:rowOff>198120</xdr:rowOff>
                  </to>
                </anchor>
              </controlPr>
            </control>
          </mc:Choice>
        </mc:AlternateContent>
        <mc:AlternateContent xmlns:mc="http://schemas.openxmlformats.org/markup-compatibility/2006">
          <mc:Choice Requires="x14">
            <control shapeId="730115" r:id="rId6" name="Button 3">
              <controlPr defaultSize="0" print="0" autoFill="0" autoPict="0" macro="[0]!OSR_Cross_Reference">
                <anchor moveWithCells="1">
                  <from>
                    <xdr:col>9</xdr:col>
                    <xdr:colOff>60960</xdr:colOff>
                    <xdr:row>0</xdr:row>
                    <xdr:rowOff>60960</xdr:rowOff>
                  </from>
                  <to>
                    <xdr:col>11</xdr:col>
                    <xdr:colOff>571500</xdr:colOff>
                    <xdr:row>1</xdr:row>
                    <xdr:rowOff>114300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D2:O16"/>
  <sheetViews>
    <sheetView showGridLines="0" showRowColHeaders="0" topLeftCell="A17" workbookViewId="0"/>
  </sheetViews>
  <sheetFormatPr defaultColWidth="9.33203125" defaultRowHeight="13.2" x14ac:dyDescent="0.25"/>
  <cols>
    <col min="1" max="1" width="2.6640625" style="208" customWidth="1"/>
    <col min="2" max="16384" width="9.33203125" style="208"/>
  </cols>
  <sheetData>
    <row r="2" spans="4:15" ht="13.8" thickBot="1" x14ac:dyDescent="0.3"/>
    <row r="3" spans="4:15" ht="23.25" customHeight="1" thickTop="1" x14ac:dyDescent="0.25">
      <c r="D3" s="518" t="s">
        <v>2612</v>
      </c>
      <c r="E3" s="519"/>
      <c r="F3" s="519"/>
      <c r="G3" s="519"/>
      <c r="H3" s="519"/>
      <c r="I3" s="519"/>
      <c r="J3" s="519"/>
      <c r="K3" s="519"/>
      <c r="L3" s="519"/>
      <c r="M3" s="519"/>
      <c r="N3" s="519"/>
      <c r="O3" s="520"/>
    </row>
    <row r="4" spans="4:15" ht="12.75" customHeight="1" x14ac:dyDescent="0.25">
      <c r="D4" s="521"/>
      <c r="E4" s="522"/>
      <c r="F4" s="522"/>
      <c r="G4" s="522"/>
      <c r="H4" s="522"/>
      <c r="I4" s="522"/>
      <c r="J4" s="522"/>
      <c r="K4" s="522"/>
      <c r="L4" s="522"/>
      <c r="M4" s="522"/>
      <c r="N4" s="522"/>
      <c r="O4" s="523"/>
    </row>
    <row r="5" spans="4:15" ht="15" customHeight="1" x14ac:dyDescent="0.25">
      <c r="D5" s="521"/>
      <c r="E5" s="522"/>
      <c r="F5" s="522"/>
      <c r="G5" s="522"/>
      <c r="H5" s="522"/>
      <c r="I5" s="522"/>
      <c r="J5" s="522"/>
      <c r="K5" s="522"/>
      <c r="L5" s="522"/>
      <c r="M5" s="522"/>
      <c r="N5" s="522"/>
      <c r="O5" s="523"/>
    </row>
    <row r="6" spans="4:15" ht="12.75" customHeight="1" x14ac:dyDescent="0.25">
      <c r="D6" s="521"/>
      <c r="E6" s="522"/>
      <c r="F6" s="522"/>
      <c r="G6" s="522"/>
      <c r="H6" s="522"/>
      <c r="I6" s="522"/>
      <c r="J6" s="522"/>
      <c r="K6" s="522"/>
      <c r="L6" s="522"/>
      <c r="M6" s="522"/>
      <c r="N6" s="522"/>
      <c r="O6" s="523"/>
    </row>
    <row r="7" spans="4:15" ht="15" customHeight="1" x14ac:dyDescent="0.25">
      <c r="D7" s="521"/>
      <c r="E7" s="522"/>
      <c r="F7" s="522"/>
      <c r="G7" s="522"/>
      <c r="H7" s="522"/>
      <c r="I7" s="522"/>
      <c r="J7" s="522"/>
      <c r="K7" s="522"/>
      <c r="L7" s="522"/>
      <c r="M7" s="522"/>
      <c r="N7" s="522"/>
      <c r="O7" s="523"/>
    </row>
    <row r="8" spans="4:15" ht="15" customHeight="1" x14ac:dyDescent="0.25">
      <c r="D8" s="521"/>
      <c r="E8" s="522"/>
      <c r="F8" s="522"/>
      <c r="G8" s="522"/>
      <c r="H8" s="522"/>
      <c r="I8" s="522"/>
      <c r="J8" s="522"/>
      <c r="K8" s="522"/>
      <c r="L8" s="522"/>
      <c r="M8" s="522"/>
      <c r="N8" s="522"/>
      <c r="O8" s="523"/>
    </row>
    <row r="9" spans="4:15" ht="15" customHeight="1" x14ac:dyDescent="0.25">
      <c r="D9" s="521"/>
      <c r="E9" s="522"/>
      <c r="F9" s="522"/>
      <c r="G9" s="522"/>
      <c r="H9" s="522"/>
      <c r="I9" s="522"/>
      <c r="J9" s="522"/>
      <c r="K9" s="522"/>
      <c r="L9" s="522"/>
      <c r="M9" s="522"/>
      <c r="N9" s="522"/>
      <c r="O9" s="523"/>
    </row>
    <row r="10" spans="4:15" ht="15" customHeight="1" x14ac:dyDescent="0.25">
      <c r="D10" s="521"/>
      <c r="E10" s="522"/>
      <c r="F10" s="522"/>
      <c r="G10" s="522"/>
      <c r="H10" s="522"/>
      <c r="I10" s="522"/>
      <c r="J10" s="522"/>
      <c r="K10" s="522"/>
      <c r="L10" s="522"/>
      <c r="M10" s="522"/>
      <c r="N10" s="522"/>
      <c r="O10" s="523"/>
    </row>
    <row r="11" spans="4:15" ht="12.75" customHeight="1" x14ac:dyDescent="0.25">
      <c r="D11" s="521"/>
      <c r="E11" s="522"/>
      <c r="F11" s="522"/>
      <c r="G11" s="522"/>
      <c r="H11" s="522"/>
      <c r="I11" s="522"/>
      <c r="J11" s="522"/>
      <c r="K11" s="522"/>
      <c r="L11" s="522"/>
      <c r="M11" s="522"/>
      <c r="N11" s="522"/>
      <c r="O11" s="523"/>
    </row>
    <row r="12" spans="4:15" ht="12.75" customHeight="1" x14ac:dyDescent="0.25">
      <c r="D12" s="521"/>
      <c r="E12" s="522"/>
      <c r="F12" s="522"/>
      <c r="G12" s="522"/>
      <c r="H12" s="522"/>
      <c r="I12" s="522"/>
      <c r="J12" s="522"/>
      <c r="K12" s="522"/>
      <c r="L12" s="522"/>
      <c r="M12" s="522"/>
      <c r="N12" s="522"/>
      <c r="O12" s="523"/>
    </row>
    <row r="13" spans="4:15" ht="12.75" customHeight="1" x14ac:dyDescent="0.25">
      <c r="D13" s="521"/>
      <c r="E13" s="522"/>
      <c r="F13" s="522"/>
      <c r="G13" s="522"/>
      <c r="H13" s="522"/>
      <c r="I13" s="522"/>
      <c r="J13" s="522"/>
      <c r="K13" s="522"/>
      <c r="L13" s="522"/>
      <c r="M13" s="522"/>
      <c r="N13" s="522"/>
      <c r="O13" s="523"/>
    </row>
    <row r="14" spans="4:15" ht="12.75" customHeight="1" x14ac:dyDescent="0.25">
      <c r="D14" s="521"/>
      <c r="E14" s="522"/>
      <c r="F14" s="522"/>
      <c r="G14" s="522"/>
      <c r="H14" s="522"/>
      <c r="I14" s="522"/>
      <c r="J14" s="522"/>
      <c r="K14" s="522"/>
      <c r="L14" s="522"/>
      <c r="M14" s="522"/>
      <c r="N14" s="522"/>
      <c r="O14" s="523"/>
    </row>
    <row r="15" spans="4:15" ht="23.25" customHeight="1" thickBot="1" x14ac:dyDescent="0.3">
      <c r="D15" s="524"/>
      <c r="E15" s="525"/>
      <c r="F15" s="525"/>
      <c r="G15" s="525"/>
      <c r="H15" s="525"/>
      <c r="I15" s="525"/>
      <c r="J15" s="525"/>
      <c r="K15" s="525"/>
      <c r="L15" s="525"/>
      <c r="M15" s="525"/>
      <c r="N15" s="525"/>
      <c r="O15" s="526"/>
    </row>
    <row r="16" spans="4:15" ht="13.8" thickTop="1" x14ac:dyDescent="0.25"/>
  </sheetData>
  <sheetProtection algorithmName="SHA-512" hashValue="L7kZhmzBZfqTEEL/VkE1kNa+dbmsGpanOGWQxbYu06PzJQzbGqINeZulXDEeHUsJV/NhBRXNpId3sR9dd85few==" saltValue="J7M5dgBs0Y9qIdc/11DH5g==" spinCount="100000" sheet="1" objects="1" scenarios="1" selectLockedCells="1" selectUnlockedCells="1"/>
  <mergeCells count="1">
    <mergeCell ref="D3:O15"/>
  </mergeCells>
  <pageMargins left="0.7" right="0.7" top="0.75" bottom="0.75" header="0.3" footer="0.3"/>
  <pageSetup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9" tint="-0.249977111117893"/>
  </sheetPr>
  <dimension ref="A1"/>
  <sheetViews>
    <sheetView workbookViewId="0"/>
  </sheetViews>
  <sheetFormatPr defaultRowHeight="13.2" x14ac:dyDescent="0.25"/>
  <cols>
    <col min="1" max="1" width="10.6640625" customWidth="1"/>
    <col min="2" max="2" width="100.6640625" customWidth="1"/>
    <col min="3" max="3" width="3.6640625" customWidth="1"/>
    <col min="16" max="16" width="12.6640625" customWidth="1"/>
    <col min="18" max="18" width="29.6640625" customWidth="1"/>
  </cols>
  <sheetData/>
  <sheetProtection algorithmName="SHA-512" hashValue="8ohkzgjsTmyTzK9n9pmBm9ibYmQhCV66hsWALx2cq+N+d5blQtKrZ+tRD04VgIkIfhT/mRH+LWs3UIQ+0Qihfg==" saltValue="ENyAjlf+oTRbywP7R3apwg==" spinCount="100000" sheet="1" objects="1" scenario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6"/>
  </sheetPr>
  <dimension ref="A1:H6766"/>
  <sheetViews>
    <sheetView workbookViewId="0">
      <selection activeCell="H2" sqref="H2"/>
    </sheetView>
  </sheetViews>
  <sheetFormatPr defaultColWidth="8.6640625" defaultRowHeight="13.2" x14ac:dyDescent="0.25"/>
  <cols>
    <col min="1" max="1" width="15.6640625" style="474" customWidth="1"/>
    <col min="2" max="2" width="10.6640625" style="472" customWidth="1"/>
    <col min="3" max="3" width="30.6640625" style="472" customWidth="1"/>
    <col min="4" max="4" width="10.6640625" style="474" customWidth="1"/>
    <col min="5" max="6" width="8.6640625" style="472"/>
    <col min="7" max="7" width="10.6640625" style="472" customWidth="1"/>
    <col min="8" max="8" width="12.6640625" style="472" customWidth="1"/>
    <col min="9" max="16384" width="8.6640625" style="472"/>
  </cols>
  <sheetData>
    <row r="1" spans="1:8" x14ac:dyDescent="0.25">
      <c r="A1" s="470" t="s">
        <v>2290</v>
      </c>
      <c r="B1" s="471"/>
      <c r="C1" s="471" t="s">
        <v>2286</v>
      </c>
      <c r="D1" s="470" t="s">
        <v>2299</v>
      </c>
      <c r="G1" s="472" t="s">
        <v>2613</v>
      </c>
      <c r="H1" s="473" t="s">
        <v>638</v>
      </c>
    </row>
    <row r="2" spans="1:8" x14ac:dyDescent="0.25">
      <c r="A2" s="474" t="s">
        <v>2614</v>
      </c>
      <c r="B2" s="475"/>
    </row>
    <row r="3" spans="1:8" x14ac:dyDescent="0.25">
      <c r="B3" s="475"/>
    </row>
    <row r="4" spans="1:8" x14ac:dyDescent="0.25">
      <c r="B4" s="475"/>
    </row>
    <row r="5" spans="1:8" x14ac:dyDescent="0.25">
      <c r="B5" s="475"/>
    </row>
    <row r="6" spans="1:8" x14ac:dyDescent="0.25">
      <c r="B6" s="475"/>
    </row>
    <row r="7" spans="1:8" x14ac:dyDescent="0.25">
      <c r="B7" s="475"/>
    </row>
    <row r="8" spans="1:8" x14ac:dyDescent="0.25">
      <c r="B8" s="475"/>
    </row>
    <row r="9" spans="1:8" x14ac:dyDescent="0.25">
      <c r="B9" s="475"/>
    </row>
    <row r="10" spans="1:8" x14ac:dyDescent="0.25">
      <c r="B10" s="475"/>
    </row>
    <row r="11" spans="1:8" x14ac:dyDescent="0.25">
      <c r="B11" s="475"/>
    </row>
    <row r="12" spans="1:8" x14ac:dyDescent="0.25">
      <c r="B12" s="475"/>
    </row>
    <row r="13" spans="1:8" x14ac:dyDescent="0.25">
      <c r="B13" s="475"/>
    </row>
    <row r="14" spans="1:8" x14ac:dyDescent="0.25">
      <c r="B14" s="475"/>
    </row>
    <row r="15" spans="1:8" x14ac:dyDescent="0.25">
      <c r="B15" s="475"/>
    </row>
    <row r="16" spans="1:8" x14ac:dyDescent="0.25">
      <c r="B16" s="475"/>
    </row>
    <row r="17" spans="2:2" x14ac:dyDescent="0.25">
      <c r="B17" s="475"/>
    </row>
    <row r="18" spans="2:2" x14ac:dyDescent="0.25">
      <c r="B18" s="475"/>
    </row>
    <row r="19" spans="2:2" x14ac:dyDescent="0.25">
      <c r="B19" s="475"/>
    </row>
    <row r="20" spans="2:2" x14ac:dyDescent="0.25">
      <c r="B20" s="475"/>
    </row>
    <row r="21" spans="2:2" x14ac:dyDescent="0.25">
      <c r="B21" s="475"/>
    </row>
    <row r="22" spans="2:2" x14ac:dyDescent="0.25">
      <c r="B22" s="475"/>
    </row>
    <row r="23" spans="2:2" x14ac:dyDescent="0.25">
      <c r="B23" s="475"/>
    </row>
    <row r="24" spans="2:2" x14ac:dyDescent="0.25">
      <c r="B24" s="475"/>
    </row>
    <row r="25" spans="2:2" x14ac:dyDescent="0.25">
      <c r="B25" s="475"/>
    </row>
    <row r="26" spans="2:2" x14ac:dyDescent="0.25">
      <c r="B26" s="475"/>
    </row>
    <row r="27" spans="2:2" x14ac:dyDescent="0.25">
      <c r="B27" s="475"/>
    </row>
    <row r="28" spans="2:2" x14ac:dyDescent="0.25">
      <c r="B28" s="475"/>
    </row>
    <row r="29" spans="2:2" x14ac:dyDescent="0.25">
      <c r="B29" s="475"/>
    </row>
    <row r="30" spans="2:2" x14ac:dyDescent="0.25">
      <c r="B30" s="475"/>
    </row>
    <row r="31" spans="2:2" x14ac:dyDescent="0.25">
      <c r="B31" s="475"/>
    </row>
    <row r="32" spans="2:2" x14ac:dyDescent="0.25">
      <c r="B32" s="475"/>
    </row>
    <row r="33" spans="2:2" x14ac:dyDescent="0.25">
      <c r="B33" s="475"/>
    </row>
    <row r="34" spans="2:2" x14ac:dyDescent="0.25">
      <c r="B34" s="475"/>
    </row>
    <row r="35" spans="2:2" x14ac:dyDescent="0.25">
      <c r="B35" s="475"/>
    </row>
    <row r="36" spans="2:2" x14ac:dyDescent="0.25">
      <c r="B36" s="475"/>
    </row>
    <row r="37" spans="2:2" x14ac:dyDescent="0.25">
      <c r="B37" s="475"/>
    </row>
    <row r="38" spans="2:2" x14ac:dyDescent="0.25">
      <c r="B38" s="475"/>
    </row>
    <row r="39" spans="2:2" x14ac:dyDescent="0.25">
      <c r="B39" s="475"/>
    </row>
    <row r="40" spans="2:2" x14ac:dyDescent="0.25">
      <c r="B40" s="475"/>
    </row>
    <row r="41" spans="2:2" x14ac:dyDescent="0.25">
      <c r="B41" s="475"/>
    </row>
    <row r="42" spans="2:2" x14ac:dyDescent="0.25">
      <c r="B42" s="475"/>
    </row>
    <row r="43" spans="2:2" x14ac:dyDescent="0.25">
      <c r="B43" s="475"/>
    </row>
    <row r="44" spans="2:2" x14ac:dyDescent="0.25">
      <c r="B44" s="475"/>
    </row>
    <row r="45" spans="2:2" x14ac:dyDescent="0.25">
      <c r="B45" s="475"/>
    </row>
    <row r="46" spans="2:2" x14ac:dyDescent="0.25">
      <c r="B46" s="475"/>
    </row>
    <row r="47" spans="2:2" x14ac:dyDescent="0.25">
      <c r="B47" s="475"/>
    </row>
    <row r="48" spans="2:2" x14ac:dyDescent="0.25">
      <c r="B48" s="475"/>
    </row>
    <row r="49" spans="2:2" x14ac:dyDescent="0.25">
      <c r="B49" s="475"/>
    </row>
    <row r="50" spans="2:2" x14ac:dyDescent="0.25">
      <c r="B50" s="475"/>
    </row>
    <row r="51" spans="2:2" x14ac:dyDescent="0.25">
      <c r="B51" s="475"/>
    </row>
    <row r="52" spans="2:2" x14ac:dyDescent="0.25">
      <c r="B52" s="475"/>
    </row>
    <row r="53" spans="2:2" x14ac:dyDescent="0.25">
      <c r="B53" s="475"/>
    </row>
    <row r="54" spans="2:2" x14ac:dyDescent="0.25">
      <c r="B54" s="475"/>
    </row>
    <row r="55" spans="2:2" x14ac:dyDescent="0.25">
      <c r="B55" s="475"/>
    </row>
    <row r="56" spans="2:2" x14ac:dyDescent="0.25">
      <c r="B56" s="475"/>
    </row>
    <row r="57" spans="2:2" x14ac:dyDescent="0.25">
      <c r="B57" s="475"/>
    </row>
    <row r="58" spans="2:2" x14ac:dyDescent="0.25">
      <c r="B58" s="475"/>
    </row>
    <row r="59" spans="2:2" x14ac:dyDescent="0.25">
      <c r="B59" s="475"/>
    </row>
    <row r="60" spans="2:2" x14ac:dyDescent="0.25">
      <c r="B60" s="475"/>
    </row>
    <row r="61" spans="2:2" x14ac:dyDescent="0.25">
      <c r="B61" s="475"/>
    </row>
    <row r="62" spans="2:2" x14ac:dyDescent="0.25">
      <c r="B62" s="475"/>
    </row>
    <row r="63" spans="2:2" x14ac:dyDescent="0.25">
      <c r="B63" s="475"/>
    </row>
    <row r="64" spans="2:2" x14ac:dyDescent="0.25">
      <c r="B64" s="475"/>
    </row>
    <row r="65" spans="2:2" x14ac:dyDescent="0.25">
      <c r="B65" s="475"/>
    </row>
    <row r="66" spans="2:2" x14ac:dyDescent="0.25">
      <c r="B66" s="475"/>
    </row>
    <row r="67" spans="2:2" x14ac:dyDescent="0.25">
      <c r="B67" s="475"/>
    </row>
    <row r="68" spans="2:2" x14ac:dyDescent="0.25">
      <c r="B68" s="475"/>
    </row>
    <row r="69" spans="2:2" x14ac:dyDescent="0.25">
      <c r="B69" s="475"/>
    </row>
    <row r="70" spans="2:2" x14ac:dyDescent="0.25">
      <c r="B70" s="475"/>
    </row>
    <row r="71" spans="2:2" x14ac:dyDescent="0.25">
      <c r="B71" s="475"/>
    </row>
    <row r="72" spans="2:2" x14ac:dyDescent="0.25">
      <c r="B72" s="475"/>
    </row>
    <row r="73" spans="2:2" x14ac:dyDescent="0.25">
      <c r="B73" s="475"/>
    </row>
    <row r="74" spans="2:2" x14ac:dyDescent="0.25">
      <c r="B74" s="475"/>
    </row>
    <row r="75" spans="2:2" x14ac:dyDescent="0.25">
      <c r="B75" s="475"/>
    </row>
    <row r="76" spans="2:2" x14ac:dyDescent="0.25">
      <c r="B76" s="475"/>
    </row>
    <row r="77" spans="2:2" x14ac:dyDescent="0.25">
      <c r="B77" s="475"/>
    </row>
    <row r="78" spans="2:2" x14ac:dyDescent="0.25">
      <c r="B78" s="475"/>
    </row>
    <row r="79" spans="2:2" x14ac:dyDescent="0.25">
      <c r="B79" s="475"/>
    </row>
    <row r="80" spans="2:2" x14ac:dyDescent="0.25">
      <c r="B80" s="475"/>
    </row>
    <row r="81" spans="2:2" x14ac:dyDescent="0.25">
      <c r="B81" s="475"/>
    </row>
    <row r="82" spans="2:2" x14ac:dyDescent="0.25">
      <c r="B82" s="475"/>
    </row>
    <row r="83" spans="2:2" x14ac:dyDescent="0.25">
      <c r="B83" s="475"/>
    </row>
    <row r="84" spans="2:2" x14ac:dyDescent="0.25">
      <c r="B84" s="475"/>
    </row>
    <row r="85" spans="2:2" x14ac:dyDescent="0.25">
      <c r="B85" s="475"/>
    </row>
    <row r="86" spans="2:2" x14ac:dyDescent="0.25">
      <c r="B86" s="475"/>
    </row>
    <row r="87" spans="2:2" x14ac:dyDescent="0.25">
      <c r="B87" s="475"/>
    </row>
    <row r="88" spans="2:2" x14ac:dyDescent="0.25">
      <c r="B88" s="475"/>
    </row>
    <row r="89" spans="2:2" x14ac:dyDescent="0.25">
      <c r="B89" s="475"/>
    </row>
    <row r="90" spans="2:2" x14ac:dyDescent="0.25">
      <c r="B90" s="475"/>
    </row>
    <row r="91" spans="2:2" x14ac:dyDescent="0.25">
      <c r="B91" s="475"/>
    </row>
    <row r="92" spans="2:2" x14ac:dyDescent="0.25">
      <c r="B92" s="475"/>
    </row>
    <row r="93" spans="2:2" x14ac:dyDescent="0.25">
      <c r="B93" s="475"/>
    </row>
    <row r="94" spans="2:2" x14ac:dyDescent="0.25">
      <c r="B94" s="475"/>
    </row>
    <row r="95" spans="2:2" x14ac:dyDescent="0.25">
      <c r="B95" s="475"/>
    </row>
    <row r="96" spans="2:2" x14ac:dyDescent="0.25">
      <c r="B96" s="475"/>
    </row>
    <row r="97" spans="2:2" x14ac:dyDescent="0.25">
      <c r="B97" s="475"/>
    </row>
    <row r="98" spans="2:2" x14ac:dyDescent="0.25">
      <c r="B98" s="475"/>
    </row>
    <row r="99" spans="2:2" x14ac:dyDescent="0.25">
      <c r="B99" s="475"/>
    </row>
    <row r="100" spans="2:2" x14ac:dyDescent="0.25">
      <c r="B100" s="475"/>
    </row>
    <row r="101" spans="2:2" x14ac:dyDescent="0.25">
      <c r="B101" s="475"/>
    </row>
    <row r="102" spans="2:2" x14ac:dyDescent="0.25">
      <c r="B102" s="475"/>
    </row>
    <row r="103" spans="2:2" x14ac:dyDescent="0.25">
      <c r="B103" s="475"/>
    </row>
    <row r="104" spans="2:2" x14ac:dyDescent="0.25">
      <c r="B104" s="475"/>
    </row>
    <row r="105" spans="2:2" x14ac:dyDescent="0.25">
      <c r="B105" s="475"/>
    </row>
    <row r="106" spans="2:2" x14ac:dyDescent="0.25">
      <c r="B106" s="475"/>
    </row>
    <row r="107" spans="2:2" x14ac:dyDescent="0.25">
      <c r="B107" s="475"/>
    </row>
    <row r="108" spans="2:2" x14ac:dyDescent="0.25">
      <c r="B108" s="475"/>
    </row>
    <row r="109" spans="2:2" x14ac:dyDescent="0.25">
      <c r="B109" s="475"/>
    </row>
    <row r="110" spans="2:2" x14ac:dyDescent="0.25">
      <c r="B110" s="475"/>
    </row>
    <row r="111" spans="2:2" x14ac:dyDescent="0.25">
      <c r="B111" s="475"/>
    </row>
    <row r="112" spans="2:2" x14ac:dyDescent="0.25">
      <c r="B112" s="475"/>
    </row>
    <row r="113" spans="2:2" x14ac:dyDescent="0.25">
      <c r="B113" s="475"/>
    </row>
    <row r="114" spans="2:2" x14ac:dyDescent="0.25">
      <c r="B114" s="475"/>
    </row>
    <row r="115" spans="2:2" x14ac:dyDescent="0.25">
      <c r="B115" s="475"/>
    </row>
    <row r="116" spans="2:2" x14ac:dyDescent="0.25">
      <c r="B116" s="475"/>
    </row>
    <row r="117" spans="2:2" x14ac:dyDescent="0.25">
      <c r="B117" s="475"/>
    </row>
    <row r="118" spans="2:2" x14ac:dyDescent="0.25">
      <c r="B118" s="475"/>
    </row>
    <row r="119" spans="2:2" x14ac:dyDescent="0.25">
      <c r="B119" s="475"/>
    </row>
    <row r="120" spans="2:2" x14ac:dyDescent="0.25">
      <c r="B120" s="475"/>
    </row>
    <row r="121" spans="2:2" x14ac:dyDescent="0.25">
      <c r="B121" s="475"/>
    </row>
    <row r="122" spans="2:2" x14ac:dyDescent="0.25">
      <c r="B122" s="475"/>
    </row>
    <row r="123" spans="2:2" x14ac:dyDescent="0.25">
      <c r="B123" s="475"/>
    </row>
    <row r="124" spans="2:2" x14ac:dyDescent="0.25">
      <c r="B124" s="475"/>
    </row>
    <row r="125" spans="2:2" x14ac:dyDescent="0.25">
      <c r="B125" s="475"/>
    </row>
    <row r="126" spans="2:2" x14ac:dyDescent="0.25">
      <c r="B126" s="475"/>
    </row>
    <row r="127" spans="2:2" x14ac:dyDescent="0.25">
      <c r="B127" s="475"/>
    </row>
    <row r="128" spans="2:2" x14ac:dyDescent="0.25">
      <c r="B128" s="475"/>
    </row>
    <row r="129" spans="2:2" x14ac:dyDescent="0.25">
      <c r="B129" s="475"/>
    </row>
    <row r="130" spans="2:2" x14ac:dyDescent="0.25">
      <c r="B130" s="475"/>
    </row>
    <row r="131" spans="2:2" x14ac:dyDescent="0.25">
      <c r="B131" s="475"/>
    </row>
    <row r="132" spans="2:2" x14ac:dyDescent="0.25">
      <c r="B132" s="475"/>
    </row>
    <row r="133" spans="2:2" x14ac:dyDescent="0.25">
      <c r="B133" s="475"/>
    </row>
    <row r="134" spans="2:2" x14ac:dyDescent="0.25">
      <c r="B134" s="475"/>
    </row>
    <row r="135" spans="2:2" x14ac:dyDescent="0.25">
      <c r="B135" s="475"/>
    </row>
    <row r="136" spans="2:2" x14ac:dyDescent="0.25">
      <c r="B136" s="475"/>
    </row>
    <row r="137" spans="2:2" x14ac:dyDescent="0.25">
      <c r="B137" s="475"/>
    </row>
    <row r="138" spans="2:2" x14ac:dyDescent="0.25">
      <c r="B138" s="475"/>
    </row>
    <row r="139" spans="2:2" x14ac:dyDescent="0.25">
      <c r="B139" s="475"/>
    </row>
    <row r="140" spans="2:2" x14ac:dyDescent="0.25">
      <c r="B140" s="475"/>
    </row>
    <row r="141" spans="2:2" x14ac:dyDescent="0.25">
      <c r="B141" s="475"/>
    </row>
    <row r="142" spans="2:2" x14ac:dyDescent="0.25">
      <c r="B142" s="475"/>
    </row>
    <row r="143" spans="2:2" x14ac:dyDescent="0.25">
      <c r="B143" s="475"/>
    </row>
    <row r="144" spans="2:2" x14ac:dyDescent="0.25">
      <c r="B144" s="475"/>
    </row>
    <row r="145" spans="2:2" x14ac:dyDescent="0.25">
      <c r="B145" s="475"/>
    </row>
    <row r="146" spans="2:2" x14ac:dyDescent="0.25">
      <c r="B146" s="475"/>
    </row>
    <row r="147" spans="2:2" x14ac:dyDescent="0.25">
      <c r="B147" s="475"/>
    </row>
    <row r="148" spans="2:2" x14ac:dyDescent="0.25">
      <c r="B148" s="475"/>
    </row>
    <row r="149" spans="2:2" x14ac:dyDescent="0.25">
      <c r="B149" s="475"/>
    </row>
    <row r="150" spans="2:2" x14ac:dyDescent="0.25">
      <c r="B150" s="475"/>
    </row>
    <row r="151" spans="2:2" x14ac:dyDescent="0.25">
      <c r="B151" s="475"/>
    </row>
    <row r="152" spans="2:2" x14ac:dyDescent="0.25">
      <c r="B152" s="475"/>
    </row>
    <row r="153" spans="2:2" x14ac:dyDescent="0.25">
      <c r="B153" s="475"/>
    </row>
    <row r="154" spans="2:2" x14ac:dyDescent="0.25">
      <c r="B154" s="475"/>
    </row>
    <row r="155" spans="2:2" x14ac:dyDescent="0.25">
      <c r="B155" s="475"/>
    </row>
    <row r="156" spans="2:2" x14ac:dyDescent="0.25">
      <c r="B156" s="475"/>
    </row>
    <row r="157" spans="2:2" x14ac:dyDescent="0.25">
      <c r="B157" s="475"/>
    </row>
    <row r="158" spans="2:2" x14ac:dyDescent="0.25">
      <c r="B158" s="475"/>
    </row>
    <row r="159" spans="2:2" x14ac:dyDescent="0.25">
      <c r="B159" s="475"/>
    </row>
    <row r="160" spans="2:2" x14ac:dyDescent="0.25">
      <c r="B160" s="475"/>
    </row>
    <row r="161" spans="2:2" x14ac:dyDescent="0.25">
      <c r="B161" s="475"/>
    </row>
    <row r="162" spans="2:2" x14ac:dyDescent="0.25">
      <c r="B162" s="475"/>
    </row>
    <row r="163" spans="2:2" x14ac:dyDescent="0.25">
      <c r="B163" s="475"/>
    </row>
    <row r="164" spans="2:2" x14ac:dyDescent="0.25">
      <c r="B164" s="475"/>
    </row>
    <row r="165" spans="2:2" x14ac:dyDescent="0.25">
      <c r="B165" s="475"/>
    </row>
    <row r="166" spans="2:2" x14ac:dyDescent="0.25">
      <c r="B166" s="475"/>
    </row>
    <row r="167" spans="2:2" x14ac:dyDescent="0.25">
      <c r="B167" s="475"/>
    </row>
    <row r="168" spans="2:2" x14ac:dyDescent="0.25">
      <c r="B168" s="475"/>
    </row>
    <row r="169" spans="2:2" x14ac:dyDescent="0.25">
      <c r="B169" s="475"/>
    </row>
    <row r="170" spans="2:2" x14ac:dyDescent="0.25">
      <c r="B170" s="475"/>
    </row>
    <row r="171" spans="2:2" x14ac:dyDescent="0.25">
      <c r="B171" s="475"/>
    </row>
    <row r="172" spans="2:2" x14ac:dyDescent="0.25">
      <c r="B172" s="475"/>
    </row>
    <row r="173" spans="2:2" x14ac:dyDescent="0.25">
      <c r="B173" s="475"/>
    </row>
    <row r="174" spans="2:2" x14ac:dyDescent="0.25">
      <c r="B174" s="475"/>
    </row>
    <row r="175" spans="2:2" x14ac:dyDescent="0.25">
      <c r="B175" s="475"/>
    </row>
    <row r="176" spans="2:2" x14ac:dyDescent="0.25">
      <c r="B176" s="475"/>
    </row>
    <row r="177" spans="2:2" x14ac:dyDescent="0.25">
      <c r="B177" s="475"/>
    </row>
    <row r="178" spans="2:2" x14ac:dyDescent="0.25">
      <c r="B178" s="475"/>
    </row>
    <row r="179" spans="2:2" x14ac:dyDescent="0.25">
      <c r="B179" s="475"/>
    </row>
    <row r="180" spans="2:2" x14ac:dyDescent="0.25">
      <c r="B180" s="475"/>
    </row>
    <row r="181" spans="2:2" x14ac:dyDescent="0.25">
      <c r="B181" s="475"/>
    </row>
    <row r="182" spans="2:2" x14ac:dyDescent="0.25">
      <c r="B182" s="475"/>
    </row>
    <row r="183" spans="2:2" x14ac:dyDescent="0.25">
      <c r="B183" s="475"/>
    </row>
    <row r="184" spans="2:2" x14ac:dyDescent="0.25">
      <c r="B184" s="475"/>
    </row>
    <row r="185" spans="2:2" x14ac:dyDescent="0.25">
      <c r="B185" s="475"/>
    </row>
    <row r="186" spans="2:2" x14ac:dyDescent="0.25">
      <c r="B186" s="475"/>
    </row>
    <row r="187" spans="2:2" x14ac:dyDescent="0.25">
      <c r="B187" s="475"/>
    </row>
    <row r="188" spans="2:2" x14ac:dyDescent="0.25">
      <c r="B188" s="475"/>
    </row>
    <row r="189" spans="2:2" x14ac:dyDescent="0.25">
      <c r="B189" s="475"/>
    </row>
    <row r="190" spans="2:2" x14ac:dyDescent="0.25">
      <c r="B190" s="475"/>
    </row>
    <row r="191" spans="2:2" x14ac:dyDescent="0.25">
      <c r="B191" s="475"/>
    </row>
    <row r="192" spans="2:2" x14ac:dyDescent="0.25">
      <c r="B192" s="475"/>
    </row>
    <row r="193" spans="2:2" x14ac:dyDescent="0.25">
      <c r="B193" s="475"/>
    </row>
    <row r="194" spans="2:2" x14ac:dyDescent="0.25">
      <c r="B194" s="475"/>
    </row>
    <row r="195" spans="2:2" x14ac:dyDescent="0.25">
      <c r="B195" s="475"/>
    </row>
    <row r="196" spans="2:2" x14ac:dyDescent="0.25">
      <c r="B196" s="475"/>
    </row>
    <row r="197" spans="2:2" x14ac:dyDescent="0.25">
      <c r="B197" s="475"/>
    </row>
    <row r="198" spans="2:2" x14ac:dyDescent="0.25">
      <c r="B198" s="475"/>
    </row>
    <row r="199" spans="2:2" x14ac:dyDescent="0.25">
      <c r="B199" s="475"/>
    </row>
    <row r="200" spans="2:2" x14ac:dyDescent="0.25">
      <c r="B200" s="475"/>
    </row>
    <row r="201" spans="2:2" x14ac:dyDescent="0.25">
      <c r="B201" s="475"/>
    </row>
    <row r="202" spans="2:2" x14ac:dyDescent="0.25">
      <c r="B202" s="475"/>
    </row>
    <row r="203" spans="2:2" x14ac:dyDescent="0.25">
      <c r="B203" s="475"/>
    </row>
    <row r="204" spans="2:2" x14ac:dyDescent="0.25">
      <c r="B204" s="475"/>
    </row>
    <row r="205" spans="2:2" x14ac:dyDescent="0.25">
      <c r="B205" s="475"/>
    </row>
    <row r="206" spans="2:2" x14ac:dyDescent="0.25">
      <c r="B206" s="475"/>
    </row>
    <row r="207" spans="2:2" x14ac:dyDescent="0.25">
      <c r="B207" s="475"/>
    </row>
    <row r="208" spans="2:2" x14ac:dyDescent="0.25">
      <c r="B208" s="475"/>
    </row>
    <row r="209" spans="2:2" x14ac:dyDescent="0.25">
      <c r="B209" s="475"/>
    </row>
    <row r="210" spans="2:2" x14ac:dyDescent="0.25">
      <c r="B210" s="475"/>
    </row>
    <row r="211" spans="2:2" x14ac:dyDescent="0.25">
      <c r="B211" s="475"/>
    </row>
    <row r="212" spans="2:2" x14ac:dyDescent="0.25">
      <c r="B212" s="475"/>
    </row>
    <row r="213" spans="2:2" x14ac:dyDescent="0.25">
      <c r="B213" s="475"/>
    </row>
    <row r="214" spans="2:2" x14ac:dyDescent="0.25">
      <c r="B214" s="475"/>
    </row>
    <row r="215" spans="2:2" x14ac:dyDescent="0.25">
      <c r="B215" s="475"/>
    </row>
    <row r="216" spans="2:2" x14ac:dyDescent="0.25">
      <c r="B216" s="475"/>
    </row>
    <row r="217" spans="2:2" x14ac:dyDescent="0.25">
      <c r="B217" s="475"/>
    </row>
    <row r="218" spans="2:2" x14ac:dyDescent="0.25">
      <c r="B218" s="475"/>
    </row>
    <row r="219" spans="2:2" x14ac:dyDescent="0.25">
      <c r="B219" s="475"/>
    </row>
    <row r="220" spans="2:2" x14ac:dyDescent="0.25">
      <c r="B220" s="475"/>
    </row>
    <row r="221" spans="2:2" x14ac:dyDescent="0.25">
      <c r="B221" s="475"/>
    </row>
    <row r="222" spans="2:2" x14ac:dyDescent="0.25">
      <c r="B222" s="475"/>
    </row>
    <row r="223" spans="2:2" x14ac:dyDescent="0.25">
      <c r="B223" s="475"/>
    </row>
    <row r="224" spans="2:2" x14ac:dyDescent="0.25">
      <c r="B224" s="475"/>
    </row>
    <row r="225" spans="2:2" x14ac:dyDescent="0.25">
      <c r="B225" s="475"/>
    </row>
    <row r="226" spans="2:2" x14ac:dyDescent="0.25">
      <c r="B226" s="475"/>
    </row>
    <row r="227" spans="2:2" x14ac:dyDescent="0.25">
      <c r="B227" s="475"/>
    </row>
    <row r="228" spans="2:2" x14ac:dyDescent="0.25">
      <c r="B228" s="475"/>
    </row>
    <row r="229" spans="2:2" x14ac:dyDescent="0.25">
      <c r="B229" s="475"/>
    </row>
    <row r="230" spans="2:2" x14ac:dyDescent="0.25">
      <c r="B230" s="475"/>
    </row>
    <row r="231" spans="2:2" x14ac:dyDescent="0.25">
      <c r="B231" s="475"/>
    </row>
    <row r="232" spans="2:2" x14ac:dyDescent="0.25">
      <c r="B232" s="475"/>
    </row>
    <row r="233" spans="2:2" x14ac:dyDescent="0.25">
      <c r="B233" s="475"/>
    </row>
    <row r="234" spans="2:2" x14ac:dyDescent="0.25">
      <c r="B234" s="475"/>
    </row>
    <row r="235" spans="2:2" x14ac:dyDescent="0.25">
      <c r="B235" s="475"/>
    </row>
    <row r="236" spans="2:2" x14ac:dyDescent="0.25">
      <c r="B236" s="475"/>
    </row>
    <row r="237" spans="2:2" x14ac:dyDescent="0.25">
      <c r="B237" s="475"/>
    </row>
    <row r="238" spans="2:2" x14ac:dyDescent="0.25">
      <c r="B238" s="475"/>
    </row>
    <row r="239" spans="2:2" x14ac:dyDescent="0.25">
      <c r="B239" s="475"/>
    </row>
    <row r="240" spans="2:2" x14ac:dyDescent="0.25">
      <c r="B240" s="475"/>
    </row>
    <row r="241" spans="2:2" x14ac:dyDescent="0.25">
      <c r="B241" s="475"/>
    </row>
    <row r="242" spans="2:2" x14ac:dyDescent="0.25">
      <c r="B242" s="475"/>
    </row>
    <row r="243" spans="2:2" x14ac:dyDescent="0.25">
      <c r="B243" s="475"/>
    </row>
    <row r="244" spans="2:2" x14ac:dyDescent="0.25">
      <c r="B244" s="475"/>
    </row>
    <row r="245" spans="2:2" x14ac:dyDescent="0.25">
      <c r="B245" s="475"/>
    </row>
    <row r="246" spans="2:2" x14ac:dyDescent="0.25">
      <c r="B246" s="475"/>
    </row>
    <row r="247" spans="2:2" x14ac:dyDescent="0.25">
      <c r="B247" s="475"/>
    </row>
    <row r="248" spans="2:2" x14ac:dyDescent="0.25">
      <c r="B248" s="475"/>
    </row>
    <row r="249" spans="2:2" x14ac:dyDescent="0.25">
      <c r="B249" s="475"/>
    </row>
    <row r="250" spans="2:2" x14ac:dyDescent="0.25">
      <c r="B250" s="475"/>
    </row>
    <row r="251" spans="2:2" x14ac:dyDescent="0.25">
      <c r="B251" s="475"/>
    </row>
    <row r="252" spans="2:2" x14ac:dyDescent="0.25">
      <c r="B252" s="475"/>
    </row>
    <row r="253" spans="2:2" x14ac:dyDescent="0.25">
      <c r="B253" s="475"/>
    </row>
    <row r="254" spans="2:2" x14ac:dyDescent="0.25">
      <c r="B254" s="475"/>
    </row>
    <row r="255" spans="2:2" x14ac:dyDescent="0.25">
      <c r="B255" s="475"/>
    </row>
    <row r="256" spans="2:2" x14ac:dyDescent="0.25">
      <c r="B256" s="475"/>
    </row>
    <row r="257" spans="2:2" x14ac:dyDescent="0.25">
      <c r="B257" s="475"/>
    </row>
    <row r="258" spans="2:2" x14ac:dyDescent="0.25">
      <c r="B258" s="475"/>
    </row>
    <row r="259" spans="2:2" x14ac:dyDescent="0.25">
      <c r="B259" s="475"/>
    </row>
    <row r="260" spans="2:2" x14ac:dyDescent="0.25">
      <c r="B260" s="475"/>
    </row>
    <row r="261" spans="2:2" x14ac:dyDescent="0.25">
      <c r="B261" s="475"/>
    </row>
    <row r="262" spans="2:2" x14ac:dyDescent="0.25">
      <c r="B262" s="475"/>
    </row>
    <row r="263" spans="2:2" x14ac:dyDescent="0.25">
      <c r="B263" s="475"/>
    </row>
    <row r="264" spans="2:2" x14ac:dyDescent="0.25">
      <c r="B264" s="475"/>
    </row>
    <row r="265" spans="2:2" x14ac:dyDescent="0.25">
      <c r="B265" s="475"/>
    </row>
    <row r="266" spans="2:2" x14ac:dyDescent="0.25">
      <c r="B266" s="475"/>
    </row>
    <row r="267" spans="2:2" x14ac:dyDescent="0.25">
      <c r="B267" s="475"/>
    </row>
    <row r="268" spans="2:2" x14ac:dyDescent="0.25">
      <c r="B268" s="475"/>
    </row>
    <row r="269" spans="2:2" x14ac:dyDescent="0.25">
      <c r="B269" s="475"/>
    </row>
    <row r="270" spans="2:2" x14ac:dyDescent="0.25">
      <c r="B270" s="475"/>
    </row>
    <row r="271" spans="2:2" x14ac:dyDescent="0.25">
      <c r="B271" s="475"/>
    </row>
    <row r="272" spans="2:2" x14ac:dyDescent="0.25">
      <c r="B272" s="475"/>
    </row>
    <row r="273" spans="2:2" x14ac:dyDescent="0.25">
      <c r="B273" s="475"/>
    </row>
    <row r="274" spans="2:2" x14ac:dyDescent="0.25">
      <c r="B274" s="475"/>
    </row>
    <row r="275" spans="2:2" x14ac:dyDescent="0.25">
      <c r="B275" s="475"/>
    </row>
    <row r="276" spans="2:2" x14ac:dyDescent="0.25">
      <c r="B276" s="475"/>
    </row>
    <row r="277" spans="2:2" x14ac:dyDescent="0.25">
      <c r="B277" s="475"/>
    </row>
    <row r="278" spans="2:2" x14ac:dyDescent="0.25">
      <c r="B278" s="475"/>
    </row>
    <row r="279" spans="2:2" x14ac:dyDescent="0.25">
      <c r="B279" s="475"/>
    </row>
    <row r="280" spans="2:2" x14ac:dyDescent="0.25">
      <c r="B280" s="475"/>
    </row>
    <row r="281" spans="2:2" x14ac:dyDescent="0.25">
      <c r="B281" s="475"/>
    </row>
    <row r="282" spans="2:2" x14ac:dyDescent="0.25">
      <c r="B282" s="475"/>
    </row>
    <row r="283" spans="2:2" x14ac:dyDescent="0.25">
      <c r="B283" s="475"/>
    </row>
    <row r="284" spans="2:2" x14ac:dyDescent="0.25">
      <c r="B284" s="475"/>
    </row>
    <row r="285" spans="2:2" x14ac:dyDescent="0.25">
      <c r="B285" s="475"/>
    </row>
    <row r="286" spans="2:2" x14ac:dyDescent="0.25">
      <c r="B286" s="475"/>
    </row>
    <row r="287" spans="2:2" x14ac:dyDescent="0.25">
      <c r="B287" s="475"/>
    </row>
    <row r="288" spans="2:2" x14ac:dyDescent="0.25">
      <c r="B288" s="475"/>
    </row>
    <row r="289" spans="2:2" x14ac:dyDescent="0.25">
      <c r="B289" s="475"/>
    </row>
    <row r="290" spans="2:2" x14ac:dyDescent="0.25">
      <c r="B290" s="475"/>
    </row>
    <row r="291" spans="2:2" x14ac:dyDescent="0.25">
      <c r="B291" s="475"/>
    </row>
    <row r="292" spans="2:2" x14ac:dyDescent="0.25">
      <c r="B292" s="475"/>
    </row>
    <row r="293" spans="2:2" x14ac:dyDescent="0.25">
      <c r="B293" s="475"/>
    </row>
    <row r="294" spans="2:2" x14ac:dyDescent="0.25">
      <c r="B294" s="475"/>
    </row>
    <row r="295" spans="2:2" x14ac:dyDescent="0.25">
      <c r="B295" s="475"/>
    </row>
    <row r="296" spans="2:2" x14ac:dyDescent="0.25">
      <c r="B296" s="475"/>
    </row>
    <row r="297" spans="2:2" x14ac:dyDescent="0.25">
      <c r="B297" s="475"/>
    </row>
    <row r="298" spans="2:2" x14ac:dyDescent="0.25">
      <c r="B298" s="475"/>
    </row>
    <row r="299" spans="2:2" x14ac:dyDescent="0.25">
      <c r="B299" s="475"/>
    </row>
    <row r="300" spans="2:2" x14ac:dyDescent="0.25">
      <c r="B300" s="475"/>
    </row>
    <row r="301" spans="2:2" x14ac:dyDescent="0.25">
      <c r="B301" s="475"/>
    </row>
    <row r="302" spans="2:2" x14ac:dyDescent="0.25">
      <c r="B302" s="475"/>
    </row>
    <row r="303" spans="2:2" x14ac:dyDescent="0.25">
      <c r="B303" s="475"/>
    </row>
    <row r="304" spans="2:2" x14ac:dyDescent="0.25">
      <c r="B304" s="475"/>
    </row>
    <row r="305" spans="2:2" x14ac:dyDescent="0.25">
      <c r="B305" s="475"/>
    </row>
    <row r="306" spans="2:2" x14ac:dyDescent="0.25">
      <c r="B306" s="475"/>
    </row>
    <row r="307" spans="2:2" x14ac:dyDescent="0.25">
      <c r="B307" s="475"/>
    </row>
    <row r="308" spans="2:2" x14ac:dyDescent="0.25">
      <c r="B308" s="475"/>
    </row>
    <row r="309" spans="2:2" x14ac:dyDescent="0.25">
      <c r="B309" s="475"/>
    </row>
    <row r="310" spans="2:2" x14ac:dyDescent="0.25">
      <c r="B310" s="475"/>
    </row>
    <row r="311" spans="2:2" x14ac:dyDescent="0.25">
      <c r="B311" s="475"/>
    </row>
    <row r="312" spans="2:2" x14ac:dyDescent="0.25">
      <c r="B312" s="475"/>
    </row>
    <row r="313" spans="2:2" x14ac:dyDescent="0.25">
      <c r="B313" s="475"/>
    </row>
    <row r="314" spans="2:2" x14ac:dyDescent="0.25">
      <c r="B314" s="475"/>
    </row>
    <row r="315" spans="2:2" x14ac:dyDescent="0.25">
      <c r="B315" s="475"/>
    </row>
    <row r="316" spans="2:2" x14ac:dyDescent="0.25">
      <c r="B316" s="475"/>
    </row>
    <row r="317" spans="2:2" x14ac:dyDescent="0.25">
      <c r="B317" s="475"/>
    </row>
    <row r="318" spans="2:2" x14ac:dyDescent="0.25">
      <c r="B318" s="475"/>
    </row>
    <row r="319" spans="2:2" x14ac:dyDescent="0.25">
      <c r="B319" s="475"/>
    </row>
    <row r="320" spans="2:2" x14ac:dyDescent="0.25">
      <c r="B320" s="475"/>
    </row>
    <row r="321" spans="2:2" x14ac:dyDescent="0.25">
      <c r="B321" s="475"/>
    </row>
    <row r="322" spans="2:2" x14ac:dyDescent="0.25">
      <c r="B322" s="475"/>
    </row>
    <row r="323" spans="2:2" x14ac:dyDescent="0.25">
      <c r="B323" s="475"/>
    </row>
    <row r="324" spans="2:2" x14ac:dyDescent="0.25">
      <c r="B324" s="475"/>
    </row>
    <row r="325" spans="2:2" x14ac:dyDescent="0.25">
      <c r="B325" s="475"/>
    </row>
    <row r="326" spans="2:2" x14ac:dyDescent="0.25">
      <c r="B326" s="475"/>
    </row>
    <row r="327" spans="2:2" x14ac:dyDescent="0.25">
      <c r="B327" s="475"/>
    </row>
    <row r="328" spans="2:2" x14ac:dyDescent="0.25">
      <c r="B328" s="475"/>
    </row>
    <row r="329" spans="2:2" x14ac:dyDescent="0.25">
      <c r="B329" s="475"/>
    </row>
    <row r="330" spans="2:2" x14ac:dyDescent="0.25">
      <c r="B330" s="475"/>
    </row>
    <row r="331" spans="2:2" x14ac:dyDescent="0.25">
      <c r="B331" s="475"/>
    </row>
    <row r="332" spans="2:2" x14ac:dyDescent="0.25">
      <c r="B332" s="475"/>
    </row>
    <row r="333" spans="2:2" x14ac:dyDescent="0.25">
      <c r="B333" s="475"/>
    </row>
    <row r="334" spans="2:2" x14ac:dyDescent="0.25">
      <c r="B334" s="475"/>
    </row>
    <row r="335" spans="2:2" x14ac:dyDescent="0.25">
      <c r="B335" s="475"/>
    </row>
    <row r="336" spans="2:2" x14ac:dyDescent="0.25">
      <c r="B336" s="475"/>
    </row>
    <row r="337" spans="2:2" x14ac:dyDescent="0.25">
      <c r="B337" s="475"/>
    </row>
    <row r="338" spans="2:2" x14ac:dyDescent="0.25">
      <c r="B338" s="475"/>
    </row>
    <row r="339" spans="2:2" x14ac:dyDescent="0.25">
      <c r="B339" s="475"/>
    </row>
    <row r="340" spans="2:2" x14ac:dyDescent="0.25">
      <c r="B340" s="475"/>
    </row>
    <row r="341" spans="2:2" x14ac:dyDescent="0.25">
      <c r="B341" s="475"/>
    </row>
    <row r="342" spans="2:2" x14ac:dyDescent="0.25">
      <c r="B342" s="475"/>
    </row>
    <row r="343" spans="2:2" x14ac:dyDescent="0.25">
      <c r="B343" s="475"/>
    </row>
    <row r="344" spans="2:2" x14ac:dyDescent="0.25">
      <c r="B344" s="475"/>
    </row>
    <row r="345" spans="2:2" x14ac:dyDescent="0.25">
      <c r="B345" s="475"/>
    </row>
    <row r="346" spans="2:2" x14ac:dyDescent="0.25">
      <c r="B346" s="475"/>
    </row>
    <row r="347" spans="2:2" x14ac:dyDescent="0.25">
      <c r="B347" s="475"/>
    </row>
    <row r="348" spans="2:2" x14ac:dyDescent="0.25">
      <c r="B348" s="475"/>
    </row>
    <row r="349" spans="2:2" x14ac:dyDescent="0.25">
      <c r="B349" s="475"/>
    </row>
    <row r="350" spans="2:2" x14ac:dyDescent="0.25">
      <c r="B350" s="475"/>
    </row>
    <row r="351" spans="2:2" x14ac:dyDescent="0.25">
      <c r="B351" s="475"/>
    </row>
    <row r="352" spans="2:2" x14ac:dyDescent="0.25">
      <c r="B352" s="475"/>
    </row>
    <row r="353" spans="2:2" x14ac:dyDescent="0.25">
      <c r="B353" s="475"/>
    </row>
    <row r="354" spans="2:2" x14ac:dyDescent="0.25">
      <c r="B354" s="475"/>
    </row>
    <row r="355" spans="2:2" x14ac:dyDescent="0.25">
      <c r="B355" s="475"/>
    </row>
    <row r="356" spans="2:2" x14ac:dyDescent="0.25">
      <c r="B356" s="475"/>
    </row>
    <row r="357" spans="2:2" x14ac:dyDescent="0.25">
      <c r="B357" s="475"/>
    </row>
    <row r="358" spans="2:2" x14ac:dyDescent="0.25">
      <c r="B358" s="475"/>
    </row>
    <row r="359" spans="2:2" x14ac:dyDescent="0.25">
      <c r="B359" s="475"/>
    </row>
    <row r="360" spans="2:2" x14ac:dyDescent="0.25">
      <c r="B360" s="475"/>
    </row>
    <row r="361" spans="2:2" x14ac:dyDescent="0.25">
      <c r="B361" s="475"/>
    </row>
    <row r="362" spans="2:2" x14ac:dyDescent="0.25">
      <c r="B362" s="475"/>
    </row>
    <row r="363" spans="2:2" x14ac:dyDescent="0.25">
      <c r="B363" s="475"/>
    </row>
    <row r="364" spans="2:2" x14ac:dyDescent="0.25">
      <c r="B364" s="475"/>
    </row>
    <row r="365" spans="2:2" x14ac:dyDescent="0.25">
      <c r="B365" s="475"/>
    </row>
    <row r="366" spans="2:2" x14ac:dyDescent="0.25">
      <c r="B366" s="475"/>
    </row>
    <row r="367" spans="2:2" x14ac:dyDescent="0.25">
      <c r="B367" s="475"/>
    </row>
    <row r="368" spans="2:2" x14ac:dyDescent="0.25">
      <c r="B368" s="475"/>
    </row>
    <row r="369" spans="2:2" x14ac:dyDescent="0.25">
      <c r="B369" s="475"/>
    </row>
    <row r="370" spans="2:2" x14ac:dyDescent="0.25">
      <c r="B370" s="475"/>
    </row>
    <row r="371" spans="2:2" x14ac:dyDescent="0.25">
      <c r="B371" s="475"/>
    </row>
    <row r="372" spans="2:2" x14ac:dyDescent="0.25">
      <c r="B372" s="475"/>
    </row>
    <row r="373" spans="2:2" x14ac:dyDescent="0.25">
      <c r="B373" s="475"/>
    </row>
    <row r="374" spans="2:2" x14ac:dyDescent="0.25">
      <c r="B374" s="475"/>
    </row>
    <row r="375" spans="2:2" x14ac:dyDescent="0.25">
      <c r="B375" s="475"/>
    </row>
    <row r="376" spans="2:2" x14ac:dyDescent="0.25">
      <c r="B376" s="475"/>
    </row>
    <row r="377" spans="2:2" x14ac:dyDescent="0.25">
      <c r="B377" s="475"/>
    </row>
    <row r="378" spans="2:2" x14ac:dyDescent="0.25">
      <c r="B378" s="475"/>
    </row>
    <row r="379" spans="2:2" x14ac:dyDescent="0.25">
      <c r="B379" s="475"/>
    </row>
    <row r="380" spans="2:2" x14ac:dyDescent="0.25">
      <c r="B380" s="475"/>
    </row>
    <row r="381" spans="2:2" x14ac:dyDescent="0.25">
      <c r="B381" s="475"/>
    </row>
    <row r="382" spans="2:2" x14ac:dyDescent="0.25">
      <c r="B382" s="475"/>
    </row>
    <row r="383" spans="2:2" x14ac:dyDescent="0.25">
      <c r="B383" s="475"/>
    </row>
    <row r="384" spans="2:2" x14ac:dyDescent="0.25">
      <c r="B384" s="475"/>
    </row>
    <row r="385" spans="2:2" x14ac:dyDescent="0.25">
      <c r="B385" s="475"/>
    </row>
    <row r="386" spans="2:2" x14ac:dyDescent="0.25">
      <c r="B386" s="475"/>
    </row>
    <row r="387" spans="2:2" x14ac:dyDescent="0.25">
      <c r="B387" s="475"/>
    </row>
    <row r="388" spans="2:2" x14ac:dyDescent="0.25">
      <c r="B388" s="475"/>
    </row>
    <row r="389" spans="2:2" x14ac:dyDescent="0.25">
      <c r="B389" s="475"/>
    </row>
    <row r="390" spans="2:2" x14ac:dyDescent="0.25">
      <c r="B390" s="475"/>
    </row>
    <row r="391" spans="2:2" x14ac:dyDescent="0.25">
      <c r="B391" s="475"/>
    </row>
    <row r="392" spans="2:2" x14ac:dyDescent="0.25">
      <c r="B392" s="475"/>
    </row>
    <row r="393" spans="2:2" x14ac:dyDescent="0.25">
      <c r="B393" s="475"/>
    </row>
    <row r="394" spans="2:2" x14ac:dyDescent="0.25">
      <c r="B394" s="475"/>
    </row>
    <row r="395" spans="2:2" x14ac:dyDescent="0.25">
      <c r="B395" s="475"/>
    </row>
    <row r="396" spans="2:2" x14ac:dyDescent="0.25">
      <c r="B396" s="475"/>
    </row>
    <row r="397" spans="2:2" x14ac:dyDescent="0.25">
      <c r="B397" s="475"/>
    </row>
    <row r="398" spans="2:2" x14ac:dyDescent="0.25">
      <c r="B398" s="475"/>
    </row>
    <row r="399" spans="2:2" x14ac:dyDescent="0.25">
      <c r="B399" s="475"/>
    </row>
    <row r="400" spans="2:2" x14ac:dyDescent="0.25">
      <c r="B400" s="475"/>
    </row>
    <row r="401" spans="2:2" x14ac:dyDescent="0.25">
      <c r="B401" s="475"/>
    </row>
    <row r="402" spans="2:2" x14ac:dyDescent="0.25">
      <c r="B402" s="475"/>
    </row>
    <row r="403" spans="2:2" x14ac:dyDescent="0.25">
      <c r="B403" s="475"/>
    </row>
    <row r="404" spans="2:2" x14ac:dyDescent="0.25">
      <c r="B404" s="475"/>
    </row>
    <row r="405" spans="2:2" x14ac:dyDescent="0.25">
      <c r="B405" s="475"/>
    </row>
    <row r="406" spans="2:2" x14ac:dyDescent="0.25">
      <c r="B406" s="475"/>
    </row>
    <row r="407" spans="2:2" x14ac:dyDescent="0.25">
      <c r="B407" s="475"/>
    </row>
    <row r="408" spans="2:2" x14ac:dyDescent="0.25">
      <c r="B408" s="475"/>
    </row>
    <row r="409" spans="2:2" x14ac:dyDescent="0.25">
      <c r="B409" s="475"/>
    </row>
    <row r="410" spans="2:2" x14ac:dyDescent="0.25">
      <c r="B410" s="475"/>
    </row>
    <row r="411" spans="2:2" x14ac:dyDescent="0.25">
      <c r="B411" s="475"/>
    </row>
    <row r="412" spans="2:2" x14ac:dyDescent="0.25">
      <c r="B412" s="475"/>
    </row>
    <row r="413" spans="2:2" x14ac:dyDescent="0.25">
      <c r="B413" s="475"/>
    </row>
    <row r="414" spans="2:2" x14ac:dyDescent="0.25">
      <c r="B414" s="475"/>
    </row>
    <row r="415" spans="2:2" x14ac:dyDescent="0.25">
      <c r="B415" s="475"/>
    </row>
    <row r="416" spans="2:2" x14ac:dyDescent="0.25">
      <c r="B416" s="475"/>
    </row>
    <row r="417" spans="2:2" x14ac:dyDescent="0.25">
      <c r="B417" s="475"/>
    </row>
    <row r="418" spans="2:2" x14ac:dyDescent="0.25">
      <c r="B418" s="475"/>
    </row>
    <row r="419" spans="2:2" x14ac:dyDescent="0.25">
      <c r="B419" s="475"/>
    </row>
    <row r="420" spans="2:2" x14ac:dyDescent="0.25">
      <c r="B420" s="475"/>
    </row>
    <row r="421" spans="2:2" x14ac:dyDescent="0.25">
      <c r="B421" s="475"/>
    </row>
    <row r="422" spans="2:2" x14ac:dyDescent="0.25">
      <c r="B422" s="475"/>
    </row>
    <row r="423" spans="2:2" x14ac:dyDescent="0.25">
      <c r="B423" s="475"/>
    </row>
    <row r="424" spans="2:2" x14ac:dyDescent="0.25">
      <c r="B424" s="475"/>
    </row>
    <row r="425" spans="2:2" x14ac:dyDescent="0.25">
      <c r="B425" s="475"/>
    </row>
    <row r="426" spans="2:2" x14ac:dyDescent="0.25">
      <c r="B426" s="475"/>
    </row>
    <row r="427" spans="2:2" x14ac:dyDescent="0.25">
      <c r="B427" s="475"/>
    </row>
    <row r="428" spans="2:2" x14ac:dyDescent="0.25">
      <c r="B428" s="475"/>
    </row>
    <row r="429" spans="2:2" x14ac:dyDescent="0.25">
      <c r="B429" s="475"/>
    </row>
    <row r="430" spans="2:2" x14ac:dyDescent="0.25">
      <c r="B430" s="475"/>
    </row>
    <row r="431" spans="2:2" x14ac:dyDescent="0.25">
      <c r="B431" s="475"/>
    </row>
    <row r="432" spans="2:2" x14ac:dyDescent="0.25">
      <c r="B432" s="475"/>
    </row>
    <row r="433" spans="2:2" x14ac:dyDescent="0.25">
      <c r="B433" s="475"/>
    </row>
    <row r="434" spans="2:2" x14ac:dyDescent="0.25">
      <c r="B434" s="475"/>
    </row>
    <row r="435" spans="2:2" x14ac:dyDescent="0.25">
      <c r="B435" s="475"/>
    </row>
    <row r="436" spans="2:2" x14ac:dyDescent="0.25">
      <c r="B436" s="475"/>
    </row>
    <row r="437" spans="2:2" x14ac:dyDescent="0.25">
      <c r="B437" s="475"/>
    </row>
    <row r="438" spans="2:2" x14ac:dyDescent="0.25">
      <c r="B438" s="475"/>
    </row>
    <row r="439" spans="2:2" x14ac:dyDescent="0.25">
      <c r="B439" s="475"/>
    </row>
    <row r="440" spans="2:2" x14ac:dyDescent="0.25">
      <c r="B440" s="475"/>
    </row>
    <row r="441" spans="2:2" x14ac:dyDescent="0.25">
      <c r="B441" s="475"/>
    </row>
    <row r="442" spans="2:2" x14ac:dyDescent="0.25">
      <c r="B442" s="475"/>
    </row>
    <row r="443" spans="2:2" x14ac:dyDescent="0.25">
      <c r="B443" s="475"/>
    </row>
    <row r="444" spans="2:2" x14ac:dyDescent="0.25">
      <c r="B444" s="475"/>
    </row>
    <row r="445" spans="2:2" x14ac:dyDescent="0.25">
      <c r="B445" s="475"/>
    </row>
    <row r="446" spans="2:2" x14ac:dyDescent="0.25">
      <c r="B446" s="475"/>
    </row>
    <row r="447" spans="2:2" x14ac:dyDescent="0.25">
      <c r="B447" s="475"/>
    </row>
    <row r="448" spans="2:2" x14ac:dyDescent="0.25">
      <c r="B448" s="475"/>
    </row>
    <row r="449" spans="2:2" x14ac:dyDescent="0.25">
      <c r="B449" s="475"/>
    </row>
    <row r="450" spans="2:2" x14ac:dyDescent="0.25">
      <c r="B450" s="475"/>
    </row>
    <row r="451" spans="2:2" x14ac:dyDescent="0.25">
      <c r="B451" s="475"/>
    </row>
    <row r="452" spans="2:2" x14ac:dyDescent="0.25">
      <c r="B452" s="475"/>
    </row>
    <row r="453" spans="2:2" x14ac:dyDescent="0.25">
      <c r="B453" s="475"/>
    </row>
    <row r="454" spans="2:2" x14ac:dyDescent="0.25">
      <c r="B454" s="475"/>
    </row>
    <row r="455" spans="2:2" x14ac:dyDescent="0.25">
      <c r="B455" s="475"/>
    </row>
    <row r="456" spans="2:2" x14ac:dyDescent="0.25">
      <c r="B456" s="475"/>
    </row>
    <row r="457" spans="2:2" x14ac:dyDescent="0.25">
      <c r="B457" s="475"/>
    </row>
    <row r="458" spans="2:2" x14ac:dyDescent="0.25">
      <c r="B458" s="475"/>
    </row>
    <row r="459" spans="2:2" x14ac:dyDescent="0.25">
      <c r="B459" s="475"/>
    </row>
    <row r="460" spans="2:2" x14ac:dyDescent="0.25">
      <c r="B460" s="475"/>
    </row>
    <row r="461" spans="2:2" x14ac:dyDescent="0.25">
      <c r="B461" s="475"/>
    </row>
    <row r="462" spans="2:2" x14ac:dyDescent="0.25">
      <c r="B462" s="475"/>
    </row>
    <row r="463" spans="2:2" x14ac:dyDescent="0.25">
      <c r="B463" s="475"/>
    </row>
    <row r="464" spans="2:2" x14ac:dyDescent="0.25">
      <c r="B464" s="475"/>
    </row>
    <row r="465" spans="2:2" x14ac:dyDescent="0.25">
      <c r="B465" s="475"/>
    </row>
    <row r="466" spans="2:2" x14ac:dyDescent="0.25">
      <c r="B466" s="475"/>
    </row>
    <row r="467" spans="2:2" x14ac:dyDescent="0.25">
      <c r="B467" s="475"/>
    </row>
    <row r="468" spans="2:2" x14ac:dyDescent="0.25">
      <c r="B468" s="475"/>
    </row>
    <row r="469" spans="2:2" x14ac:dyDescent="0.25">
      <c r="B469" s="475"/>
    </row>
    <row r="470" spans="2:2" x14ac:dyDescent="0.25">
      <c r="B470" s="475"/>
    </row>
    <row r="471" spans="2:2" x14ac:dyDescent="0.25">
      <c r="B471" s="475"/>
    </row>
    <row r="472" spans="2:2" x14ac:dyDescent="0.25">
      <c r="B472" s="475"/>
    </row>
    <row r="473" spans="2:2" x14ac:dyDescent="0.25">
      <c r="B473" s="475"/>
    </row>
    <row r="474" spans="2:2" x14ac:dyDescent="0.25">
      <c r="B474" s="475"/>
    </row>
    <row r="475" spans="2:2" x14ac:dyDescent="0.25">
      <c r="B475" s="475"/>
    </row>
    <row r="476" spans="2:2" x14ac:dyDescent="0.25">
      <c r="B476" s="475"/>
    </row>
    <row r="477" spans="2:2" x14ac:dyDescent="0.25">
      <c r="B477" s="475"/>
    </row>
    <row r="478" spans="2:2" x14ac:dyDescent="0.25">
      <c r="B478" s="475"/>
    </row>
    <row r="479" spans="2:2" x14ac:dyDescent="0.25">
      <c r="B479" s="475"/>
    </row>
    <row r="480" spans="2:2" x14ac:dyDescent="0.25">
      <c r="B480" s="475"/>
    </row>
    <row r="481" spans="2:2" x14ac:dyDescent="0.25">
      <c r="B481" s="475"/>
    </row>
    <row r="482" spans="2:2" x14ac:dyDescent="0.25">
      <c r="B482" s="475"/>
    </row>
    <row r="483" spans="2:2" x14ac:dyDescent="0.25">
      <c r="B483" s="475"/>
    </row>
    <row r="484" spans="2:2" x14ac:dyDescent="0.25">
      <c r="B484" s="475"/>
    </row>
    <row r="485" spans="2:2" x14ac:dyDescent="0.25">
      <c r="B485" s="475"/>
    </row>
    <row r="486" spans="2:2" x14ac:dyDescent="0.25">
      <c r="B486" s="475"/>
    </row>
    <row r="487" spans="2:2" x14ac:dyDescent="0.25">
      <c r="B487" s="475"/>
    </row>
    <row r="488" spans="2:2" x14ac:dyDescent="0.25">
      <c r="B488" s="475"/>
    </row>
    <row r="489" spans="2:2" x14ac:dyDescent="0.25">
      <c r="B489" s="475"/>
    </row>
    <row r="490" spans="2:2" x14ac:dyDescent="0.25">
      <c r="B490" s="475"/>
    </row>
    <row r="491" spans="2:2" x14ac:dyDescent="0.25">
      <c r="B491" s="475"/>
    </row>
    <row r="492" spans="2:2" x14ac:dyDescent="0.25">
      <c r="B492" s="475"/>
    </row>
    <row r="493" spans="2:2" x14ac:dyDescent="0.25">
      <c r="B493" s="475"/>
    </row>
    <row r="494" spans="2:2" x14ac:dyDescent="0.25">
      <c r="B494" s="475"/>
    </row>
    <row r="495" spans="2:2" x14ac:dyDescent="0.25">
      <c r="B495" s="475"/>
    </row>
    <row r="496" spans="2:2" x14ac:dyDescent="0.25">
      <c r="B496" s="475"/>
    </row>
    <row r="497" spans="2:2" x14ac:dyDescent="0.25">
      <c r="B497" s="475"/>
    </row>
    <row r="498" spans="2:2" x14ac:dyDescent="0.25">
      <c r="B498" s="475"/>
    </row>
    <row r="499" spans="2:2" x14ac:dyDescent="0.25">
      <c r="B499" s="475"/>
    </row>
    <row r="500" spans="2:2" x14ac:dyDescent="0.25">
      <c r="B500" s="475"/>
    </row>
    <row r="501" spans="2:2" x14ac:dyDescent="0.25">
      <c r="B501" s="475"/>
    </row>
    <row r="502" spans="2:2" x14ac:dyDescent="0.25">
      <c r="B502" s="475"/>
    </row>
    <row r="503" spans="2:2" x14ac:dyDescent="0.25">
      <c r="B503" s="475"/>
    </row>
    <row r="504" spans="2:2" x14ac:dyDescent="0.25">
      <c r="B504" s="475"/>
    </row>
    <row r="505" spans="2:2" x14ac:dyDescent="0.25">
      <c r="B505" s="475"/>
    </row>
    <row r="506" spans="2:2" x14ac:dyDescent="0.25">
      <c r="B506" s="475"/>
    </row>
    <row r="507" spans="2:2" x14ac:dyDescent="0.25">
      <c r="B507" s="475"/>
    </row>
    <row r="508" spans="2:2" x14ac:dyDescent="0.25">
      <c r="B508" s="475"/>
    </row>
    <row r="509" spans="2:2" x14ac:dyDescent="0.25">
      <c r="B509" s="475"/>
    </row>
    <row r="510" spans="2:2" x14ac:dyDescent="0.25">
      <c r="B510" s="475"/>
    </row>
    <row r="511" spans="2:2" x14ac:dyDescent="0.25">
      <c r="B511" s="475"/>
    </row>
    <row r="512" spans="2:2" x14ac:dyDescent="0.25">
      <c r="B512" s="475"/>
    </row>
    <row r="513" spans="2:2" x14ac:dyDescent="0.25">
      <c r="B513" s="475"/>
    </row>
    <row r="514" spans="2:2" x14ac:dyDescent="0.25">
      <c r="B514" s="475"/>
    </row>
    <row r="515" spans="2:2" x14ac:dyDescent="0.25">
      <c r="B515" s="475"/>
    </row>
    <row r="516" spans="2:2" x14ac:dyDescent="0.25">
      <c r="B516" s="475"/>
    </row>
    <row r="517" spans="2:2" x14ac:dyDescent="0.25">
      <c r="B517" s="475"/>
    </row>
    <row r="518" spans="2:2" x14ac:dyDescent="0.25">
      <c r="B518" s="475"/>
    </row>
    <row r="519" spans="2:2" x14ac:dyDescent="0.25">
      <c r="B519" s="475"/>
    </row>
    <row r="520" spans="2:2" x14ac:dyDescent="0.25">
      <c r="B520" s="475"/>
    </row>
    <row r="521" spans="2:2" x14ac:dyDescent="0.25">
      <c r="B521" s="475"/>
    </row>
    <row r="522" spans="2:2" x14ac:dyDescent="0.25">
      <c r="B522" s="475"/>
    </row>
    <row r="523" spans="2:2" x14ac:dyDescent="0.25">
      <c r="B523" s="475"/>
    </row>
    <row r="524" spans="2:2" x14ac:dyDescent="0.25">
      <c r="B524" s="475"/>
    </row>
    <row r="525" spans="2:2" x14ac:dyDescent="0.25">
      <c r="B525" s="475"/>
    </row>
    <row r="526" spans="2:2" x14ac:dyDescent="0.25">
      <c r="B526" s="475"/>
    </row>
    <row r="527" spans="2:2" x14ac:dyDescent="0.25">
      <c r="B527" s="475"/>
    </row>
    <row r="528" spans="2:2" x14ac:dyDescent="0.25">
      <c r="B528" s="475"/>
    </row>
    <row r="529" spans="2:2" x14ac:dyDescent="0.25">
      <c r="B529" s="475"/>
    </row>
    <row r="530" spans="2:2" x14ac:dyDescent="0.25">
      <c r="B530" s="475"/>
    </row>
    <row r="531" spans="2:2" x14ac:dyDescent="0.25">
      <c r="B531" s="475"/>
    </row>
    <row r="532" spans="2:2" x14ac:dyDescent="0.25">
      <c r="B532" s="475"/>
    </row>
    <row r="533" spans="2:2" x14ac:dyDescent="0.25">
      <c r="B533" s="475"/>
    </row>
    <row r="534" spans="2:2" x14ac:dyDescent="0.25">
      <c r="B534" s="475"/>
    </row>
    <row r="535" spans="2:2" x14ac:dyDescent="0.25">
      <c r="B535" s="475"/>
    </row>
    <row r="536" spans="2:2" x14ac:dyDescent="0.25">
      <c r="B536" s="475"/>
    </row>
    <row r="537" spans="2:2" x14ac:dyDescent="0.25">
      <c r="B537" s="475"/>
    </row>
    <row r="538" spans="2:2" x14ac:dyDescent="0.25">
      <c r="B538" s="475"/>
    </row>
    <row r="539" spans="2:2" x14ac:dyDescent="0.25">
      <c r="B539" s="475"/>
    </row>
    <row r="540" spans="2:2" x14ac:dyDescent="0.25">
      <c r="B540" s="475"/>
    </row>
    <row r="541" spans="2:2" x14ac:dyDescent="0.25">
      <c r="B541" s="475"/>
    </row>
    <row r="542" spans="2:2" x14ac:dyDescent="0.25">
      <c r="B542" s="475"/>
    </row>
    <row r="543" spans="2:2" x14ac:dyDescent="0.25">
      <c r="B543" s="475"/>
    </row>
    <row r="544" spans="2:2" x14ac:dyDescent="0.25">
      <c r="B544" s="475"/>
    </row>
    <row r="545" spans="2:2" x14ac:dyDescent="0.25">
      <c r="B545" s="475"/>
    </row>
    <row r="546" spans="2:2" x14ac:dyDescent="0.25">
      <c r="B546" s="475"/>
    </row>
    <row r="547" spans="2:2" x14ac:dyDescent="0.25">
      <c r="B547" s="475"/>
    </row>
    <row r="548" spans="2:2" x14ac:dyDescent="0.25">
      <c r="B548" s="475"/>
    </row>
    <row r="549" spans="2:2" x14ac:dyDescent="0.25">
      <c r="B549" s="475"/>
    </row>
    <row r="550" spans="2:2" x14ac:dyDescent="0.25">
      <c r="B550" s="475"/>
    </row>
    <row r="551" spans="2:2" x14ac:dyDescent="0.25">
      <c r="B551" s="475"/>
    </row>
    <row r="552" spans="2:2" x14ac:dyDescent="0.25">
      <c r="B552" s="475"/>
    </row>
    <row r="553" spans="2:2" x14ac:dyDescent="0.25">
      <c r="B553" s="475"/>
    </row>
    <row r="554" spans="2:2" x14ac:dyDescent="0.25">
      <c r="B554" s="475"/>
    </row>
    <row r="555" spans="2:2" x14ac:dyDescent="0.25">
      <c r="B555" s="475"/>
    </row>
    <row r="556" spans="2:2" x14ac:dyDescent="0.25">
      <c r="B556" s="475"/>
    </row>
    <row r="557" spans="2:2" x14ac:dyDescent="0.25">
      <c r="B557" s="475"/>
    </row>
    <row r="558" spans="2:2" x14ac:dyDescent="0.25">
      <c r="B558" s="475"/>
    </row>
    <row r="559" spans="2:2" x14ac:dyDescent="0.25">
      <c r="B559" s="475"/>
    </row>
    <row r="560" spans="2:2" x14ac:dyDescent="0.25">
      <c r="B560" s="475"/>
    </row>
    <row r="561" spans="2:2" x14ac:dyDescent="0.25">
      <c r="B561" s="475"/>
    </row>
    <row r="562" spans="2:2" x14ac:dyDescent="0.25">
      <c r="B562" s="475"/>
    </row>
    <row r="563" spans="2:2" x14ac:dyDescent="0.25">
      <c r="B563" s="475"/>
    </row>
    <row r="564" spans="2:2" x14ac:dyDescent="0.25">
      <c r="B564" s="475"/>
    </row>
    <row r="565" spans="2:2" x14ac:dyDescent="0.25">
      <c r="B565" s="475"/>
    </row>
    <row r="566" spans="2:2" x14ac:dyDescent="0.25">
      <c r="B566" s="475"/>
    </row>
    <row r="567" spans="2:2" x14ac:dyDescent="0.25">
      <c r="B567" s="475"/>
    </row>
    <row r="568" spans="2:2" x14ac:dyDescent="0.25">
      <c r="B568" s="475"/>
    </row>
    <row r="569" spans="2:2" x14ac:dyDescent="0.25">
      <c r="B569" s="475"/>
    </row>
    <row r="570" spans="2:2" x14ac:dyDescent="0.25">
      <c r="B570" s="475"/>
    </row>
    <row r="571" spans="2:2" x14ac:dyDescent="0.25">
      <c r="B571" s="475"/>
    </row>
    <row r="572" spans="2:2" x14ac:dyDescent="0.25">
      <c r="B572" s="475"/>
    </row>
    <row r="573" spans="2:2" x14ac:dyDescent="0.25">
      <c r="B573" s="475"/>
    </row>
    <row r="574" spans="2:2" x14ac:dyDescent="0.25">
      <c r="B574" s="475"/>
    </row>
    <row r="575" spans="2:2" x14ac:dyDescent="0.25">
      <c r="B575" s="475"/>
    </row>
    <row r="576" spans="2:2" x14ac:dyDescent="0.25">
      <c r="B576" s="475"/>
    </row>
    <row r="577" spans="2:2" x14ac:dyDescent="0.25">
      <c r="B577" s="475"/>
    </row>
    <row r="578" spans="2:2" x14ac:dyDescent="0.25">
      <c r="B578" s="475"/>
    </row>
    <row r="579" spans="2:2" x14ac:dyDescent="0.25">
      <c r="B579" s="475"/>
    </row>
    <row r="580" spans="2:2" x14ac:dyDescent="0.25">
      <c r="B580" s="475"/>
    </row>
    <row r="581" spans="2:2" x14ac:dyDescent="0.25">
      <c r="B581" s="475"/>
    </row>
    <row r="582" spans="2:2" x14ac:dyDescent="0.25">
      <c r="B582" s="475"/>
    </row>
    <row r="583" spans="2:2" x14ac:dyDescent="0.25">
      <c r="B583" s="475"/>
    </row>
    <row r="584" spans="2:2" x14ac:dyDescent="0.25">
      <c r="B584" s="475"/>
    </row>
    <row r="585" spans="2:2" x14ac:dyDescent="0.25">
      <c r="B585" s="475"/>
    </row>
    <row r="586" spans="2:2" x14ac:dyDescent="0.25">
      <c r="B586" s="475"/>
    </row>
    <row r="587" spans="2:2" x14ac:dyDescent="0.25">
      <c r="B587" s="475"/>
    </row>
    <row r="588" spans="2:2" x14ac:dyDescent="0.25">
      <c r="B588" s="475"/>
    </row>
    <row r="589" spans="2:2" x14ac:dyDescent="0.25">
      <c r="B589" s="475"/>
    </row>
    <row r="590" spans="2:2" x14ac:dyDescent="0.25">
      <c r="B590" s="475"/>
    </row>
    <row r="591" spans="2:2" x14ac:dyDescent="0.25">
      <c r="B591" s="475"/>
    </row>
    <row r="592" spans="2:2" x14ac:dyDescent="0.25">
      <c r="B592" s="475"/>
    </row>
    <row r="593" spans="2:2" x14ac:dyDescent="0.25">
      <c r="B593" s="475"/>
    </row>
    <row r="594" spans="2:2" x14ac:dyDescent="0.25">
      <c r="B594" s="475"/>
    </row>
    <row r="595" spans="2:2" x14ac:dyDescent="0.25">
      <c r="B595" s="475"/>
    </row>
    <row r="596" spans="2:2" x14ac:dyDescent="0.25">
      <c r="B596" s="475"/>
    </row>
    <row r="597" spans="2:2" x14ac:dyDescent="0.25">
      <c r="B597" s="475"/>
    </row>
    <row r="598" spans="2:2" x14ac:dyDescent="0.25">
      <c r="B598" s="475"/>
    </row>
    <row r="599" spans="2:2" x14ac:dyDescent="0.25">
      <c r="B599" s="475"/>
    </row>
    <row r="600" spans="2:2" x14ac:dyDescent="0.25">
      <c r="B600" s="475"/>
    </row>
    <row r="601" spans="2:2" x14ac:dyDescent="0.25">
      <c r="B601" s="475"/>
    </row>
    <row r="602" spans="2:2" x14ac:dyDescent="0.25">
      <c r="B602" s="475"/>
    </row>
    <row r="603" spans="2:2" x14ac:dyDescent="0.25">
      <c r="B603" s="475"/>
    </row>
    <row r="604" spans="2:2" x14ac:dyDescent="0.25">
      <c r="B604" s="475"/>
    </row>
    <row r="605" spans="2:2" x14ac:dyDescent="0.25">
      <c r="B605" s="475"/>
    </row>
    <row r="606" spans="2:2" x14ac:dyDescent="0.25">
      <c r="B606" s="475"/>
    </row>
    <row r="607" spans="2:2" x14ac:dyDescent="0.25">
      <c r="B607" s="475"/>
    </row>
    <row r="608" spans="2:2" x14ac:dyDescent="0.25">
      <c r="B608" s="475"/>
    </row>
    <row r="609" spans="2:2" x14ac:dyDescent="0.25">
      <c r="B609" s="475"/>
    </row>
    <row r="610" spans="2:2" x14ac:dyDescent="0.25">
      <c r="B610" s="475"/>
    </row>
    <row r="611" spans="2:2" x14ac:dyDescent="0.25">
      <c r="B611" s="475"/>
    </row>
    <row r="612" spans="2:2" x14ac:dyDescent="0.25">
      <c r="B612" s="475"/>
    </row>
    <row r="613" spans="2:2" x14ac:dyDescent="0.25">
      <c r="B613" s="475"/>
    </row>
    <row r="614" spans="2:2" x14ac:dyDescent="0.25">
      <c r="B614" s="475"/>
    </row>
    <row r="615" spans="2:2" x14ac:dyDescent="0.25">
      <c r="B615" s="475"/>
    </row>
    <row r="616" spans="2:2" x14ac:dyDescent="0.25">
      <c r="B616" s="475"/>
    </row>
    <row r="617" spans="2:2" x14ac:dyDescent="0.25">
      <c r="B617" s="475"/>
    </row>
    <row r="618" spans="2:2" x14ac:dyDescent="0.25">
      <c r="B618" s="475"/>
    </row>
    <row r="619" spans="2:2" x14ac:dyDescent="0.25">
      <c r="B619" s="475"/>
    </row>
    <row r="620" spans="2:2" x14ac:dyDescent="0.25">
      <c r="B620" s="475"/>
    </row>
    <row r="621" spans="2:2" x14ac:dyDescent="0.25">
      <c r="B621" s="475"/>
    </row>
    <row r="622" spans="2:2" x14ac:dyDescent="0.25">
      <c r="B622" s="475"/>
    </row>
    <row r="623" spans="2:2" x14ac:dyDescent="0.25">
      <c r="B623" s="475"/>
    </row>
    <row r="624" spans="2:2" x14ac:dyDescent="0.25">
      <c r="B624" s="475"/>
    </row>
    <row r="625" spans="2:2" x14ac:dyDescent="0.25">
      <c r="B625" s="475"/>
    </row>
    <row r="626" spans="2:2" x14ac:dyDescent="0.25">
      <c r="B626" s="475"/>
    </row>
    <row r="627" spans="2:2" x14ac:dyDescent="0.25">
      <c r="B627" s="475"/>
    </row>
    <row r="628" spans="2:2" x14ac:dyDescent="0.25">
      <c r="B628" s="475"/>
    </row>
    <row r="629" spans="2:2" x14ac:dyDescent="0.25">
      <c r="B629" s="475"/>
    </row>
    <row r="630" spans="2:2" x14ac:dyDescent="0.25">
      <c r="B630" s="475"/>
    </row>
    <row r="631" spans="2:2" x14ac:dyDescent="0.25">
      <c r="B631" s="475"/>
    </row>
    <row r="632" spans="2:2" x14ac:dyDescent="0.25">
      <c r="B632" s="475"/>
    </row>
    <row r="633" spans="2:2" x14ac:dyDescent="0.25">
      <c r="B633" s="475"/>
    </row>
    <row r="634" spans="2:2" x14ac:dyDescent="0.25">
      <c r="B634" s="475"/>
    </row>
    <row r="635" spans="2:2" x14ac:dyDescent="0.25">
      <c r="B635" s="475"/>
    </row>
    <row r="636" spans="2:2" x14ac:dyDescent="0.25">
      <c r="B636" s="475"/>
    </row>
    <row r="637" spans="2:2" x14ac:dyDescent="0.25">
      <c r="B637" s="475"/>
    </row>
    <row r="638" spans="2:2" x14ac:dyDescent="0.25">
      <c r="B638" s="475"/>
    </row>
    <row r="639" spans="2:2" x14ac:dyDescent="0.25">
      <c r="B639" s="475"/>
    </row>
    <row r="640" spans="2:2" x14ac:dyDescent="0.25">
      <c r="B640" s="475"/>
    </row>
    <row r="641" spans="2:2" x14ac:dyDescent="0.25">
      <c r="B641" s="475"/>
    </row>
    <row r="642" spans="2:2" x14ac:dyDescent="0.25">
      <c r="B642" s="475"/>
    </row>
    <row r="643" spans="2:2" x14ac:dyDescent="0.25">
      <c r="B643" s="475"/>
    </row>
    <row r="644" spans="2:2" x14ac:dyDescent="0.25">
      <c r="B644" s="475"/>
    </row>
    <row r="645" spans="2:2" x14ac:dyDescent="0.25">
      <c r="B645" s="475"/>
    </row>
    <row r="646" spans="2:2" x14ac:dyDescent="0.25">
      <c r="B646" s="475"/>
    </row>
    <row r="647" spans="2:2" x14ac:dyDescent="0.25">
      <c r="B647" s="475"/>
    </row>
    <row r="648" spans="2:2" x14ac:dyDescent="0.25">
      <c r="B648" s="475"/>
    </row>
    <row r="649" spans="2:2" x14ac:dyDescent="0.25">
      <c r="B649" s="475"/>
    </row>
    <row r="650" spans="2:2" x14ac:dyDescent="0.25">
      <c r="B650" s="475"/>
    </row>
    <row r="651" spans="2:2" x14ac:dyDescent="0.25">
      <c r="B651" s="475"/>
    </row>
    <row r="652" spans="2:2" x14ac:dyDescent="0.25">
      <c r="B652" s="475"/>
    </row>
    <row r="653" spans="2:2" x14ac:dyDescent="0.25">
      <c r="B653" s="475"/>
    </row>
    <row r="654" spans="2:2" x14ac:dyDescent="0.25">
      <c r="B654" s="475"/>
    </row>
    <row r="655" spans="2:2" x14ac:dyDescent="0.25">
      <c r="B655" s="475"/>
    </row>
    <row r="656" spans="2:2" x14ac:dyDescent="0.25">
      <c r="B656" s="475"/>
    </row>
    <row r="657" spans="2:2" x14ac:dyDescent="0.25">
      <c r="B657" s="475"/>
    </row>
    <row r="658" spans="2:2" x14ac:dyDescent="0.25">
      <c r="B658" s="475"/>
    </row>
    <row r="659" spans="2:2" x14ac:dyDescent="0.25">
      <c r="B659" s="475"/>
    </row>
    <row r="660" spans="2:2" x14ac:dyDescent="0.25">
      <c r="B660" s="475"/>
    </row>
    <row r="661" spans="2:2" x14ac:dyDescent="0.25">
      <c r="B661" s="475"/>
    </row>
    <row r="662" spans="2:2" x14ac:dyDescent="0.25">
      <c r="B662" s="475"/>
    </row>
    <row r="663" spans="2:2" x14ac:dyDescent="0.25">
      <c r="B663" s="475"/>
    </row>
    <row r="664" spans="2:2" x14ac:dyDescent="0.25">
      <c r="B664" s="475"/>
    </row>
    <row r="665" spans="2:2" x14ac:dyDescent="0.25">
      <c r="B665" s="475"/>
    </row>
    <row r="666" spans="2:2" x14ac:dyDescent="0.25">
      <c r="B666" s="475"/>
    </row>
    <row r="667" spans="2:2" x14ac:dyDescent="0.25">
      <c r="B667" s="475"/>
    </row>
    <row r="668" spans="2:2" x14ac:dyDescent="0.25">
      <c r="B668" s="475"/>
    </row>
    <row r="669" spans="2:2" x14ac:dyDescent="0.25">
      <c r="B669" s="475"/>
    </row>
    <row r="670" spans="2:2" x14ac:dyDescent="0.25">
      <c r="B670" s="475"/>
    </row>
    <row r="671" spans="2:2" x14ac:dyDescent="0.25">
      <c r="B671" s="475"/>
    </row>
    <row r="672" spans="2:2" x14ac:dyDescent="0.25">
      <c r="B672" s="475"/>
    </row>
    <row r="673" spans="2:2" x14ac:dyDescent="0.25">
      <c r="B673" s="475"/>
    </row>
    <row r="674" spans="2:2" x14ac:dyDescent="0.25">
      <c r="B674" s="475"/>
    </row>
    <row r="675" spans="2:2" x14ac:dyDescent="0.25">
      <c r="B675" s="475"/>
    </row>
    <row r="676" spans="2:2" x14ac:dyDescent="0.25">
      <c r="B676" s="475"/>
    </row>
    <row r="677" spans="2:2" x14ac:dyDescent="0.25">
      <c r="B677" s="475"/>
    </row>
    <row r="678" spans="2:2" x14ac:dyDescent="0.25">
      <c r="B678" s="475"/>
    </row>
    <row r="679" spans="2:2" x14ac:dyDescent="0.25">
      <c r="B679" s="475"/>
    </row>
    <row r="680" spans="2:2" x14ac:dyDescent="0.25">
      <c r="B680" s="475"/>
    </row>
    <row r="681" spans="2:2" x14ac:dyDescent="0.25">
      <c r="B681" s="475"/>
    </row>
    <row r="682" spans="2:2" x14ac:dyDescent="0.25">
      <c r="B682" s="475"/>
    </row>
    <row r="683" spans="2:2" x14ac:dyDescent="0.25">
      <c r="B683" s="475"/>
    </row>
    <row r="684" spans="2:2" x14ac:dyDescent="0.25">
      <c r="B684" s="475"/>
    </row>
    <row r="685" spans="2:2" x14ac:dyDescent="0.25">
      <c r="B685" s="475"/>
    </row>
    <row r="686" spans="2:2" x14ac:dyDescent="0.25">
      <c r="B686" s="475"/>
    </row>
    <row r="687" spans="2:2" x14ac:dyDescent="0.25">
      <c r="B687" s="475"/>
    </row>
    <row r="688" spans="2:2" x14ac:dyDescent="0.25">
      <c r="B688" s="475"/>
    </row>
    <row r="689" spans="2:2" x14ac:dyDescent="0.25">
      <c r="B689" s="475"/>
    </row>
    <row r="690" spans="2:2" x14ac:dyDescent="0.25">
      <c r="B690" s="475"/>
    </row>
    <row r="691" spans="2:2" x14ac:dyDescent="0.25">
      <c r="B691" s="475"/>
    </row>
    <row r="692" spans="2:2" x14ac:dyDescent="0.25">
      <c r="B692" s="475"/>
    </row>
    <row r="693" spans="2:2" x14ac:dyDescent="0.25">
      <c r="B693" s="475"/>
    </row>
    <row r="694" spans="2:2" x14ac:dyDescent="0.25">
      <c r="B694" s="475"/>
    </row>
    <row r="695" spans="2:2" x14ac:dyDescent="0.25">
      <c r="B695" s="475"/>
    </row>
    <row r="696" spans="2:2" x14ac:dyDescent="0.25">
      <c r="B696" s="475"/>
    </row>
    <row r="697" spans="2:2" x14ac:dyDescent="0.25">
      <c r="B697" s="475"/>
    </row>
    <row r="698" spans="2:2" x14ac:dyDescent="0.25">
      <c r="B698" s="475"/>
    </row>
    <row r="699" spans="2:2" x14ac:dyDescent="0.25">
      <c r="B699" s="475"/>
    </row>
    <row r="700" spans="2:2" x14ac:dyDescent="0.25">
      <c r="B700" s="475"/>
    </row>
    <row r="701" spans="2:2" x14ac:dyDescent="0.25">
      <c r="B701" s="475"/>
    </row>
    <row r="702" spans="2:2" x14ac:dyDescent="0.25">
      <c r="B702" s="475"/>
    </row>
    <row r="703" spans="2:2" x14ac:dyDescent="0.25">
      <c r="B703" s="475"/>
    </row>
    <row r="704" spans="2:2" x14ac:dyDescent="0.25">
      <c r="B704" s="475"/>
    </row>
    <row r="705" spans="2:2" x14ac:dyDescent="0.25">
      <c r="B705" s="475"/>
    </row>
    <row r="706" spans="2:2" x14ac:dyDescent="0.25">
      <c r="B706" s="475"/>
    </row>
    <row r="707" spans="2:2" x14ac:dyDescent="0.25">
      <c r="B707" s="475"/>
    </row>
    <row r="708" spans="2:2" x14ac:dyDescent="0.25">
      <c r="B708" s="475"/>
    </row>
    <row r="709" spans="2:2" x14ac:dyDescent="0.25">
      <c r="B709" s="475"/>
    </row>
    <row r="710" spans="2:2" x14ac:dyDescent="0.25">
      <c r="B710" s="475"/>
    </row>
    <row r="711" spans="2:2" x14ac:dyDescent="0.25">
      <c r="B711" s="475"/>
    </row>
    <row r="712" spans="2:2" x14ac:dyDescent="0.25">
      <c r="B712" s="475"/>
    </row>
    <row r="713" spans="2:2" x14ac:dyDescent="0.25">
      <c r="B713" s="475"/>
    </row>
    <row r="714" spans="2:2" x14ac:dyDescent="0.25">
      <c r="B714" s="475"/>
    </row>
    <row r="715" spans="2:2" x14ac:dyDescent="0.25">
      <c r="B715" s="475"/>
    </row>
    <row r="716" spans="2:2" x14ac:dyDescent="0.25">
      <c r="B716" s="475"/>
    </row>
    <row r="717" spans="2:2" x14ac:dyDescent="0.25">
      <c r="B717" s="475"/>
    </row>
    <row r="718" spans="2:2" x14ac:dyDescent="0.25">
      <c r="B718" s="475"/>
    </row>
    <row r="719" spans="2:2" x14ac:dyDescent="0.25">
      <c r="B719" s="475"/>
    </row>
    <row r="720" spans="2:2" x14ac:dyDescent="0.25">
      <c r="B720" s="475"/>
    </row>
    <row r="721" spans="2:2" x14ac:dyDescent="0.25">
      <c r="B721" s="475"/>
    </row>
    <row r="722" spans="2:2" x14ac:dyDescent="0.25">
      <c r="B722" s="475"/>
    </row>
    <row r="723" spans="2:2" x14ac:dyDescent="0.25">
      <c r="B723" s="475"/>
    </row>
    <row r="724" spans="2:2" x14ac:dyDescent="0.25">
      <c r="B724" s="475"/>
    </row>
    <row r="725" spans="2:2" x14ac:dyDescent="0.25">
      <c r="B725" s="475"/>
    </row>
    <row r="726" spans="2:2" x14ac:dyDescent="0.25">
      <c r="B726" s="475"/>
    </row>
    <row r="727" spans="2:2" x14ac:dyDescent="0.25">
      <c r="B727" s="475"/>
    </row>
    <row r="728" spans="2:2" x14ac:dyDescent="0.25">
      <c r="B728" s="475"/>
    </row>
    <row r="729" spans="2:2" x14ac:dyDescent="0.25">
      <c r="B729" s="475"/>
    </row>
    <row r="730" spans="2:2" x14ac:dyDescent="0.25">
      <c r="B730" s="475"/>
    </row>
    <row r="731" spans="2:2" x14ac:dyDescent="0.25">
      <c r="B731" s="475"/>
    </row>
    <row r="732" spans="2:2" x14ac:dyDescent="0.25">
      <c r="B732" s="475"/>
    </row>
    <row r="733" spans="2:2" x14ac:dyDescent="0.25">
      <c r="B733" s="475"/>
    </row>
    <row r="734" spans="2:2" x14ac:dyDescent="0.25">
      <c r="B734" s="475"/>
    </row>
    <row r="735" spans="2:2" x14ac:dyDescent="0.25">
      <c r="B735" s="475"/>
    </row>
    <row r="736" spans="2:2" x14ac:dyDescent="0.25">
      <c r="B736" s="475"/>
    </row>
    <row r="737" spans="2:2" x14ac:dyDescent="0.25">
      <c r="B737" s="475"/>
    </row>
    <row r="738" spans="2:2" x14ac:dyDescent="0.25">
      <c r="B738" s="475"/>
    </row>
    <row r="739" spans="2:2" x14ac:dyDescent="0.25">
      <c r="B739" s="475"/>
    </row>
    <row r="740" spans="2:2" x14ac:dyDescent="0.25">
      <c r="B740" s="475"/>
    </row>
    <row r="741" spans="2:2" x14ac:dyDescent="0.25">
      <c r="B741" s="475"/>
    </row>
    <row r="742" spans="2:2" x14ac:dyDescent="0.25">
      <c r="B742" s="475"/>
    </row>
    <row r="743" spans="2:2" x14ac:dyDescent="0.25">
      <c r="B743" s="475"/>
    </row>
    <row r="744" spans="2:2" x14ac:dyDescent="0.25">
      <c r="B744" s="475"/>
    </row>
    <row r="745" spans="2:2" x14ac:dyDescent="0.25">
      <c r="B745" s="475"/>
    </row>
    <row r="746" spans="2:2" x14ac:dyDescent="0.25">
      <c r="B746" s="475"/>
    </row>
    <row r="747" spans="2:2" x14ac:dyDescent="0.25">
      <c r="B747" s="475"/>
    </row>
    <row r="748" spans="2:2" x14ac:dyDescent="0.25">
      <c r="B748" s="475"/>
    </row>
    <row r="749" spans="2:2" x14ac:dyDescent="0.25">
      <c r="B749" s="475"/>
    </row>
    <row r="750" spans="2:2" x14ac:dyDescent="0.25">
      <c r="B750" s="475"/>
    </row>
    <row r="751" spans="2:2" x14ac:dyDescent="0.25">
      <c r="B751" s="475"/>
    </row>
    <row r="752" spans="2:2" x14ac:dyDescent="0.25">
      <c r="B752" s="475"/>
    </row>
    <row r="753" spans="2:2" x14ac:dyDescent="0.25">
      <c r="B753" s="475"/>
    </row>
    <row r="754" spans="2:2" x14ac:dyDescent="0.25">
      <c r="B754" s="475"/>
    </row>
    <row r="755" spans="2:2" x14ac:dyDescent="0.25">
      <c r="B755" s="475"/>
    </row>
    <row r="756" spans="2:2" x14ac:dyDescent="0.25">
      <c r="B756" s="475"/>
    </row>
    <row r="757" spans="2:2" x14ac:dyDescent="0.25">
      <c r="B757" s="475"/>
    </row>
    <row r="758" spans="2:2" x14ac:dyDescent="0.25">
      <c r="B758" s="475"/>
    </row>
    <row r="759" spans="2:2" x14ac:dyDescent="0.25">
      <c r="B759" s="475"/>
    </row>
    <row r="760" spans="2:2" x14ac:dyDescent="0.25">
      <c r="B760" s="475"/>
    </row>
    <row r="761" spans="2:2" x14ac:dyDescent="0.25">
      <c r="B761" s="475"/>
    </row>
    <row r="762" spans="2:2" x14ac:dyDescent="0.25">
      <c r="B762" s="475"/>
    </row>
    <row r="763" spans="2:2" x14ac:dyDescent="0.25">
      <c r="B763" s="475"/>
    </row>
    <row r="764" spans="2:2" x14ac:dyDescent="0.25">
      <c r="B764" s="475"/>
    </row>
    <row r="765" spans="2:2" x14ac:dyDescent="0.25">
      <c r="B765" s="475"/>
    </row>
    <row r="766" spans="2:2" x14ac:dyDescent="0.25">
      <c r="B766" s="475"/>
    </row>
    <row r="767" spans="2:2" x14ac:dyDescent="0.25">
      <c r="B767" s="475"/>
    </row>
    <row r="768" spans="2:2" x14ac:dyDescent="0.25">
      <c r="B768" s="475"/>
    </row>
    <row r="769" spans="2:2" x14ac:dyDescent="0.25">
      <c r="B769" s="475"/>
    </row>
    <row r="770" spans="2:2" x14ac:dyDescent="0.25">
      <c r="B770" s="475"/>
    </row>
    <row r="771" spans="2:2" x14ac:dyDescent="0.25">
      <c r="B771" s="475"/>
    </row>
    <row r="772" spans="2:2" x14ac:dyDescent="0.25">
      <c r="B772" s="475"/>
    </row>
    <row r="773" spans="2:2" x14ac:dyDescent="0.25">
      <c r="B773" s="475"/>
    </row>
    <row r="774" spans="2:2" x14ac:dyDescent="0.25">
      <c r="B774" s="475"/>
    </row>
    <row r="775" spans="2:2" x14ac:dyDescent="0.25">
      <c r="B775" s="475"/>
    </row>
    <row r="776" spans="2:2" x14ac:dyDescent="0.25">
      <c r="B776" s="475"/>
    </row>
    <row r="777" spans="2:2" x14ac:dyDescent="0.25">
      <c r="B777" s="475"/>
    </row>
    <row r="778" spans="2:2" x14ac:dyDescent="0.25">
      <c r="B778" s="475"/>
    </row>
    <row r="779" spans="2:2" x14ac:dyDescent="0.25">
      <c r="B779" s="475"/>
    </row>
    <row r="780" spans="2:2" x14ac:dyDescent="0.25">
      <c r="B780" s="475"/>
    </row>
    <row r="781" spans="2:2" x14ac:dyDescent="0.25">
      <c r="B781" s="475"/>
    </row>
    <row r="782" spans="2:2" x14ac:dyDescent="0.25">
      <c r="B782" s="475"/>
    </row>
    <row r="783" spans="2:2" x14ac:dyDescent="0.25">
      <c r="B783" s="475"/>
    </row>
    <row r="784" spans="2:2" x14ac:dyDescent="0.25">
      <c r="B784" s="475"/>
    </row>
    <row r="785" spans="2:2" x14ac:dyDescent="0.25">
      <c r="B785" s="475"/>
    </row>
    <row r="786" spans="2:2" x14ac:dyDescent="0.25">
      <c r="B786" s="475"/>
    </row>
    <row r="787" spans="2:2" x14ac:dyDescent="0.25">
      <c r="B787" s="475"/>
    </row>
    <row r="788" spans="2:2" x14ac:dyDescent="0.25">
      <c r="B788" s="475"/>
    </row>
    <row r="789" spans="2:2" x14ac:dyDescent="0.25">
      <c r="B789" s="475"/>
    </row>
    <row r="790" spans="2:2" x14ac:dyDescent="0.25">
      <c r="B790" s="475"/>
    </row>
    <row r="791" spans="2:2" x14ac:dyDescent="0.25">
      <c r="B791" s="475"/>
    </row>
    <row r="792" spans="2:2" x14ac:dyDescent="0.25">
      <c r="B792" s="475"/>
    </row>
    <row r="793" spans="2:2" x14ac:dyDescent="0.25">
      <c r="B793" s="475"/>
    </row>
    <row r="794" spans="2:2" x14ac:dyDescent="0.25">
      <c r="B794" s="475"/>
    </row>
    <row r="795" spans="2:2" x14ac:dyDescent="0.25">
      <c r="B795" s="475"/>
    </row>
    <row r="796" spans="2:2" x14ac:dyDescent="0.25">
      <c r="B796" s="475"/>
    </row>
    <row r="797" spans="2:2" x14ac:dyDescent="0.25">
      <c r="B797" s="475"/>
    </row>
    <row r="798" spans="2:2" x14ac:dyDescent="0.25">
      <c r="B798" s="475"/>
    </row>
    <row r="799" spans="2:2" x14ac:dyDescent="0.25">
      <c r="B799" s="475"/>
    </row>
    <row r="800" spans="2:2" x14ac:dyDescent="0.25">
      <c r="B800" s="475"/>
    </row>
    <row r="801" spans="2:2" x14ac:dyDescent="0.25">
      <c r="B801" s="475"/>
    </row>
    <row r="802" spans="2:2" x14ac:dyDescent="0.25">
      <c r="B802" s="475"/>
    </row>
    <row r="803" spans="2:2" x14ac:dyDescent="0.25">
      <c r="B803" s="475"/>
    </row>
    <row r="804" spans="2:2" x14ac:dyDescent="0.25">
      <c r="B804" s="475"/>
    </row>
    <row r="805" spans="2:2" x14ac:dyDescent="0.25">
      <c r="B805" s="475"/>
    </row>
    <row r="806" spans="2:2" x14ac:dyDescent="0.25">
      <c r="B806" s="475"/>
    </row>
    <row r="807" spans="2:2" x14ac:dyDescent="0.25">
      <c r="B807" s="475"/>
    </row>
    <row r="808" spans="2:2" x14ac:dyDescent="0.25">
      <c r="B808" s="475"/>
    </row>
    <row r="809" spans="2:2" x14ac:dyDescent="0.25">
      <c r="B809" s="475"/>
    </row>
    <row r="810" spans="2:2" x14ac:dyDescent="0.25">
      <c r="B810" s="475"/>
    </row>
    <row r="811" spans="2:2" x14ac:dyDescent="0.25">
      <c r="B811" s="475"/>
    </row>
    <row r="812" spans="2:2" x14ac:dyDescent="0.25">
      <c r="B812" s="475"/>
    </row>
    <row r="813" spans="2:2" x14ac:dyDescent="0.25">
      <c r="B813" s="475"/>
    </row>
    <row r="814" spans="2:2" x14ac:dyDescent="0.25">
      <c r="B814" s="475"/>
    </row>
    <row r="815" spans="2:2" x14ac:dyDescent="0.25">
      <c r="B815" s="475"/>
    </row>
    <row r="816" spans="2:2" x14ac:dyDescent="0.25">
      <c r="B816" s="475"/>
    </row>
    <row r="817" spans="2:2" x14ac:dyDescent="0.25">
      <c r="B817" s="475"/>
    </row>
    <row r="818" spans="2:2" x14ac:dyDescent="0.25">
      <c r="B818" s="475"/>
    </row>
    <row r="819" spans="2:2" x14ac:dyDescent="0.25">
      <c r="B819" s="475"/>
    </row>
    <row r="820" spans="2:2" x14ac:dyDescent="0.25">
      <c r="B820" s="475"/>
    </row>
    <row r="821" spans="2:2" x14ac:dyDescent="0.25">
      <c r="B821" s="475"/>
    </row>
    <row r="822" spans="2:2" x14ac:dyDescent="0.25">
      <c r="B822" s="475"/>
    </row>
    <row r="823" spans="2:2" x14ac:dyDescent="0.25">
      <c r="B823" s="475"/>
    </row>
    <row r="824" spans="2:2" x14ac:dyDescent="0.25">
      <c r="B824" s="475"/>
    </row>
    <row r="825" spans="2:2" x14ac:dyDescent="0.25">
      <c r="B825" s="475"/>
    </row>
    <row r="826" spans="2:2" x14ac:dyDescent="0.25">
      <c r="B826" s="475"/>
    </row>
    <row r="827" spans="2:2" x14ac:dyDescent="0.25">
      <c r="B827" s="475"/>
    </row>
    <row r="828" spans="2:2" x14ac:dyDescent="0.25">
      <c r="B828" s="475"/>
    </row>
    <row r="829" spans="2:2" x14ac:dyDescent="0.25">
      <c r="B829" s="475"/>
    </row>
    <row r="830" spans="2:2" x14ac:dyDescent="0.25">
      <c r="B830" s="475"/>
    </row>
    <row r="831" spans="2:2" x14ac:dyDescent="0.25">
      <c r="B831" s="475"/>
    </row>
    <row r="832" spans="2:2" x14ac:dyDescent="0.25">
      <c r="B832" s="475"/>
    </row>
    <row r="833" spans="2:2" x14ac:dyDescent="0.25">
      <c r="B833" s="475"/>
    </row>
    <row r="834" spans="2:2" x14ac:dyDescent="0.25">
      <c r="B834" s="475"/>
    </row>
    <row r="835" spans="2:2" x14ac:dyDescent="0.25">
      <c r="B835" s="475"/>
    </row>
    <row r="836" spans="2:2" x14ac:dyDescent="0.25">
      <c r="B836" s="475"/>
    </row>
    <row r="837" spans="2:2" x14ac:dyDescent="0.25">
      <c r="B837" s="475"/>
    </row>
    <row r="838" spans="2:2" x14ac:dyDescent="0.25">
      <c r="B838" s="475"/>
    </row>
    <row r="839" spans="2:2" x14ac:dyDescent="0.25">
      <c r="B839" s="475"/>
    </row>
    <row r="840" spans="2:2" x14ac:dyDescent="0.25">
      <c r="B840" s="475"/>
    </row>
    <row r="841" spans="2:2" x14ac:dyDescent="0.25">
      <c r="B841" s="475"/>
    </row>
    <row r="842" spans="2:2" x14ac:dyDescent="0.25">
      <c r="B842" s="475"/>
    </row>
    <row r="843" spans="2:2" x14ac:dyDescent="0.25">
      <c r="B843" s="475"/>
    </row>
    <row r="844" spans="2:2" x14ac:dyDescent="0.25">
      <c r="B844" s="475"/>
    </row>
    <row r="845" spans="2:2" x14ac:dyDescent="0.25">
      <c r="B845" s="475"/>
    </row>
    <row r="846" spans="2:2" x14ac:dyDescent="0.25">
      <c r="B846" s="475"/>
    </row>
    <row r="847" spans="2:2" x14ac:dyDescent="0.25">
      <c r="B847" s="475"/>
    </row>
    <row r="848" spans="2:2" x14ac:dyDescent="0.25">
      <c r="B848" s="475"/>
    </row>
    <row r="849" spans="2:2" x14ac:dyDescent="0.25">
      <c r="B849" s="475"/>
    </row>
    <row r="850" spans="2:2" x14ac:dyDescent="0.25">
      <c r="B850" s="475"/>
    </row>
    <row r="851" spans="2:2" x14ac:dyDescent="0.25">
      <c r="B851" s="475"/>
    </row>
    <row r="852" spans="2:2" x14ac:dyDescent="0.25">
      <c r="B852" s="475"/>
    </row>
    <row r="853" spans="2:2" x14ac:dyDescent="0.25">
      <c r="B853" s="475"/>
    </row>
    <row r="854" spans="2:2" x14ac:dyDescent="0.25">
      <c r="B854" s="475"/>
    </row>
    <row r="855" spans="2:2" x14ac:dyDescent="0.25">
      <c r="B855" s="475"/>
    </row>
    <row r="856" spans="2:2" x14ac:dyDescent="0.25">
      <c r="B856" s="475"/>
    </row>
    <row r="857" spans="2:2" x14ac:dyDescent="0.25">
      <c r="B857" s="475"/>
    </row>
    <row r="858" spans="2:2" x14ac:dyDescent="0.25">
      <c r="B858" s="475"/>
    </row>
    <row r="859" spans="2:2" x14ac:dyDescent="0.25">
      <c r="B859" s="475"/>
    </row>
    <row r="860" spans="2:2" x14ac:dyDescent="0.25">
      <c r="B860" s="475"/>
    </row>
    <row r="861" spans="2:2" x14ac:dyDescent="0.25">
      <c r="B861" s="475"/>
    </row>
    <row r="862" spans="2:2" x14ac:dyDescent="0.25">
      <c r="B862" s="475"/>
    </row>
    <row r="863" spans="2:2" x14ac:dyDescent="0.25">
      <c r="B863" s="475"/>
    </row>
    <row r="864" spans="2:2" x14ac:dyDescent="0.25">
      <c r="B864" s="475"/>
    </row>
    <row r="865" spans="2:2" x14ac:dyDescent="0.25">
      <c r="B865" s="475"/>
    </row>
    <row r="866" spans="2:2" x14ac:dyDescent="0.25">
      <c r="B866" s="475"/>
    </row>
    <row r="867" spans="2:2" x14ac:dyDescent="0.25">
      <c r="B867" s="475"/>
    </row>
    <row r="868" spans="2:2" x14ac:dyDescent="0.25">
      <c r="B868" s="475"/>
    </row>
    <row r="869" spans="2:2" x14ac:dyDescent="0.25">
      <c r="B869" s="475"/>
    </row>
    <row r="870" spans="2:2" x14ac:dyDescent="0.25">
      <c r="B870" s="475"/>
    </row>
    <row r="871" spans="2:2" x14ac:dyDescent="0.25">
      <c r="B871" s="475"/>
    </row>
    <row r="872" spans="2:2" x14ac:dyDescent="0.25">
      <c r="B872" s="475"/>
    </row>
    <row r="873" spans="2:2" x14ac:dyDescent="0.25">
      <c r="B873" s="475"/>
    </row>
    <row r="874" spans="2:2" x14ac:dyDescent="0.25">
      <c r="B874" s="475"/>
    </row>
    <row r="875" spans="2:2" x14ac:dyDescent="0.25">
      <c r="B875" s="475"/>
    </row>
    <row r="876" spans="2:2" x14ac:dyDescent="0.25">
      <c r="B876" s="475"/>
    </row>
    <row r="877" spans="2:2" x14ac:dyDescent="0.25">
      <c r="B877" s="475"/>
    </row>
    <row r="878" spans="2:2" x14ac:dyDescent="0.25">
      <c r="B878" s="475"/>
    </row>
    <row r="879" spans="2:2" x14ac:dyDescent="0.25">
      <c r="B879" s="475"/>
    </row>
    <row r="880" spans="2:2" x14ac:dyDescent="0.25">
      <c r="B880" s="475"/>
    </row>
    <row r="881" spans="2:2" x14ac:dyDescent="0.25">
      <c r="B881" s="475"/>
    </row>
    <row r="882" spans="2:2" x14ac:dyDescent="0.25">
      <c r="B882" s="475"/>
    </row>
    <row r="883" spans="2:2" x14ac:dyDescent="0.25">
      <c r="B883" s="475"/>
    </row>
    <row r="884" spans="2:2" x14ac:dyDescent="0.25">
      <c r="B884" s="475"/>
    </row>
    <row r="885" spans="2:2" x14ac:dyDescent="0.25">
      <c r="B885" s="475"/>
    </row>
    <row r="886" spans="2:2" x14ac:dyDescent="0.25">
      <c r="B886" s="475"/>
    </row>
    <row r="887" spans="2:2" x14ac:dyDescent="0.25">
      <c r="B887" s="475"/>
    </row>
    <row r="888" spans="2:2" x14ac:dyDescent="0.25">
      <c r="B888" s="475"/>
    </row>
    <row r="889" spans="2:2" x14ac:dyDescent="0.25">
      <c r="B889" s="475"/>
    </row>
    <row r="890" spans="2:2" x14ac:dyDescent="0.25">
      <c r="B890" s="475"/>
    </row>
    <row r="891" spans="2:2" x14ac:dyDescent="0.25">
      <c r="B891" s="475"/>
    </row>
    <row r="892" spans="2:2" x14ac:dyDescent="0.25">
      <c r="B892" s="475"/>
    </row>
    <row r="893" spans="2:2" x14ac:dyDescent="0.25">
      <c r="B893" s="475"/>
    </row>
    <row r="894" spans="2:2" x14ac:dyDescent="0.25">
      <c r="B894" s="475"/>
    </row>
    <row r="895" spans="2:2" x14ac:dyDescent="0.25">
      <c r="B895" s="475"/>
    </row>
    <row r="896" spans="2:2" x14ac:dyDescent="0.25">
      <c r="B896" s="475"/>
    </row>
    <row r="897" spans="2:2" x14ac:dyDescent="0.25">
      <c r="B897" s="475"/>
    </row>
    <row r="898" spans="2:2" x14ac:dyDescent="0.25">
      <c r="B898" s="475"/>
    </row>
    <row r="899" spans="2:2" x14ac:dyDescent="0.25">
      <c r="B899" s="475"/>
    </row>
    <row r="900" spans="2:2" x14ac:dyDescent="0.25">
      <c r="B900" s="475"/>
    </row>
    <row r="901" spans="2:2" x14ac:dyDescent="0.25">
      <c r="B901" s="475"/>
    </row>
    <row r="902" spans="2:2" x14ac:dyDescent="0.25">
      <c r="B902" s="475"/>
    </row>
    <row r="903" spans="2:2" x14ac:dyDescent="0.25">
      <c r="B903" s="475"/>
    </row>
    <row r="904" spans="2:2" x14ac:dyDescent="0.25">
      <c r="B904" s="475"/>
    </row>
    <row r="905" spans="2:2" x14ac:dyDescent="0.25">
      <c r="B905" s="475"/>
    </row>
    <row r="906" spans="2:2" x14ac:dyDescent="0.25">
      <c r="B906" s="475"/>
    </row>
    <row r="907" spans="2:2" x14ac:dyDescent="0.25">
      <c r="B907" s="475"/>
    </row>
    <row r="908" spans="2:2" x14ac:dyDescent="0.25">
      <c r="B908" s="475"/>
    </row>
    <row r="909" spans="2:2" x14ac:dyDescent="0.25">
      <c r="B909" s="475"/>
    </row>
    <row r="910" spans="2:2" x14ac:dyDescent="0.25">
      <c r="B910" s="475"/>
    </row>
    <row r="911" spans="2:2" x14ac:dyDescent="0.25">
      <c r="B911" s="475"/>
    </row>
    <row r="912" spans="2:2" x14ac:dyDescent="0.25">
      <c r="B912" s="475"/>
    </row>
    <row r="913" spans="2:2" x14ac:dyDescent="0.25">
      <c r="B913" s="475"/>
    </row>
    <row r="914" spans="2:2" x14ac:dyDescent="0.25">
      <c r="B914" s="475"/>
    </row>
    <row r="915" spans="2:2" x14ac:dyDescent="0.25">
      <c r="B915" s="475"/>
    </row>
    <row r="916" spans="2:2" x14ac:dyDescent="0.25">
      <c r="B916" s="475"/>
    </row>
    <row r="917" spans="2:2" x14ac:dyDescent="0.25">
      <c r="B917" s="475"/>
    </row>
    <row r="918" spans="2:2" x14ac:dyDescent="0.25">
      <c r="B918" s="475"/>
    </row>
    <row r="919" spans="2:2" x14ac:dyDescent="0.25">
      <c r="B919" s="475"/>
    </row>
    <row r="920" spans="2:2" x14ac:dyDescent="0.25">
      <c r="B920" s="475"/>
    </row>
    <row r="921" spans="2:2" x14ac:dyDescent="0.25">
      <c r="B921" s="475"/>
    </row>
    <row r="922" spans="2:2" x14ac:dyDescent="0.25">
      <c r="B922" s="475"/>
    </row>
    <row r="923" spans="2:2" x14ac:dyDescent="0.25">
      <c r="B923" s="475"/>
    </row>
    <row r="924" spans="2:2" x14ac:dyDescent="0.25">
      <c r="B924" s="475"/>
    </row>
    <row r="925" spans="2:2" x14ac:dyDescent="0.25">
      <c r="B925" s="475"/>
    </row>
    <row r="926" spans="2:2" x14ac:dyDescent="0.25">
      <c r="B926" s="475"/>
    </row>
    <row r="927" spans="2:2" x14ac:dyDescent="0.25">
      <c r="B927" s="475"/>
    </row>
    <row r="928" spans="2:2" x14ac:dyDescent="0.25">
      <c r="B928" s="475"/>
    </row>
    <row r="929" spans="2:2" x14ac:dyDescent="0.25">
      <c r="B929" s="475"/>
    </row>
    <row r="930" spans="2:2" x14ac:dyDescent="0.25">
      <c r="B930" s="475"/>
    </row>
    <row r="931" spans="2:2" x14ac:dyDescent="0.25">
      <c r="B931" s="475"/>
    </row>
    <row r="932" spans="2:2" x14ac:dyDescent="0.25">
      <c r="B932" s="475"/>
    </row>
    <row r="933" spans="2:2" x14ac:dyDescent="0.25">
      <c r="B933" s="475"/>
    </row>
    <row r="934" spans="2:2" x14ac:dyDescent="0.25">
      <c r="B934" s="475"/>
    </row>
    <row r="935" spans="2:2" x14ac:dyDescent="0.25">
      <c r="B935" s="475"/>
    </row>
    <row r="936" spans="2:2" x14ac:dyDescent="0.25">
      <c r="B936" s="475"/>
    </row>
    <row r="937" spans="2:2" x14ac:dyDescent="0.25">
      <c r="B937" s="475"/>
    </row>
    <row r="938" spans="2:2" x14ac:dyDescent="0.25">
      <c r="B938" s="475"/>
    </row>
    <row r="939" spans="2:2" x14ac:dyDescent="0.25">
      <c r="B939" s="475"/>
    </row>
    <row r="940" spans="2:2" x14ac:dyDescent="0.25">
      <c r="B940" s="475"/>
    </row>
    <row r="941" spans="2:2" x14ac:dyDescent="0.25">
      <c r="B941" s="475"/>
    </row>
    <row r="942" spans="2:2" x14ac:dyDescent="0.25">
      <c r="B942" s="475"/>
    </row>
    <row r="943" spans="2:2" x14ac:dyDescent="0.25">
      <c r="B943" s="475"/>
    </row>
    <row r="944" spans="2:2" x14ac:dyDescent="0.25">
      <c r="B944" s="475"/>
    </row>
    <row r="945" spans="2:2" x14ac:dyDescent="0.25">
      <c r="B945" s="475"/>
    </row>
    <row r="946" spans="2:2" x14ac:dyDescent="0.25">
      <c r="B946" s="475"/>
    </row>
    <row r="947" spans="2:2" x14ac:dyDescent="0.25">
      <c r="B947" s="475"/>
    </row>
    <row r="948" spans="2:2" x14ac:dyDescent="0.25">
      <c r="B948" s="475"/>
    </row>
    <row r="949" spans="2:2" x14ac:dyDescent="0.25">
      <c r="B949" s="475"/>
    </row>
    <row r="950" spans="2:2" x14ac:dyDescent="0.25">
      <c r="B950" s="475"/>
    </row>
    <row r="951" spans="2:2" x14ac:dyDescent="0.25">
      <c r="B951" s="475"/>
    </row>
    <row r="952" spans="2:2" x14ac:dyDescent="0.25">
      <c r="B952" s="475"/>
    </row>
    <row r="953" spans="2:2" x14ac:dyDescent="0.25">
      <c r="B953" s="475"/>
    </row>
    <row r="954" spans="2:2" x14ac:dyDescent="0.25">
      <c r="B954" s="475"/>
    </row>
    <row r="955" spans="2:2" x14ac:dyDescent="0.25">
      <c r="B955" s="475"/>
    </row>
    <row r="956" spans="2:2" x14ac:dyDescent="0.25">
      <c r="B956" s="475"/>
    </row>
    <row r="957" spans="2:2" x14ac:dyDescent="0.25">
      <c r="B957" s="475"/>
    </row>
    <row r="958" spans="2:2" x14ac:dyDescent="0.25">
      <c r="B958" s="475"/>
    </row>
    <row r="959" spans="2:2" x14ac:dyDescent="0.25">
      <c r="B959" s="475"/>
    </row>
    <row r="960" spans="2:2" x14ac:dyDescent="0.25">
      <c r="B960" s="475"/>
    </row>
    <row r="961" spans="2:2" x14ac:dyDescent="0.25">
      <c r="B961" s="475"/>
    </row>
    <row r="962" spans="2:2" x14ac:dyDescent="0.25">
      <c r="B962" s="475"/>
    </row>
    <row r="963" spans="2:2" x14ac:dyDescent="0.25">
      <c r="B963" s="475"/>
    </row>
    <row r="964" spans="2:2" x14ac:dyDescent="0.25">
      <c r="B964" s="475"/>
    </row>
    <row r="965" spans="2:2" x14ac:dyDescent="0.25">
      <c r="B965" s="475"/>
    </row>
    <row r="966" spans="2:2" x14ac:dyDescent="0.25">
      <c r="B966" s="475"/>
    </row>
    <row r="967" spans="2:2" x14ac:dyDescent="0.25">
      <c r="B967" s="475"/>
    </row>
    <row r="968" spans="2:2" x14ac:dyDescent="0.25">
      <c r="B968" s="475"/>
    </row>
    <row r="969" spans="2:2" x14ac:dyDescent="0.25">
      <c r="B969" s="475"/>
    </row>
    <row r="970" spans="2:2" x14ac:dyDescent="0.25">
      <c r="B970" s="475"/>
    </row>
    <row r="971" spans="2:2" x14ac:dyDescent="0.25">
      <c r="B971" s="475"/>
    </row>
    <row r="972" spans="2:2" x14ac:dyDescent="0.25">
      <c r="B972" s="475"/>
    </row>
    <row r="973" spans="2:2" x14ac:dyDescent="0.25">
      <c r="B973" s="475"/>
    </row>
    <row r="974" spans="2:2" x14ac:dyDescent="0.25">
      <c r="B974" s="475"/>
    </row>
    <row r="975" spans="2:2" x14ac:dyDescent="0.25">
      <c r="B975" s="475"/>
    </row>
    <row r="976" spans="2:2" x14ac:dyDescent="0.25">
      <c r="B976" s="475"/>
    </row>
    <row r="977" spans="2:2" x14ac:dyDescent="0.25">
      <c r="B977" s="475"/>
    </row>
    <row r="978" spans="2:2" x14ac:dyDescent="0.25">
      <c r="B978" s="475"/>
    </row>
    <row r="979" spans="2:2" x14ac:dyDescent="0.25">
      <c r="B979" s="475"/>
    </row>
    <row r="980" spans="2:2" x14ac:dyDescent="0.25">
      <c r="B980" s="475"/>
    </row>
    <row r="981" spans="2:2" x14ac:dyDescent="0.25">
      <c r="B981" s="475"/>
    </row>
    <row r="982" spans="2:2" x14ac:dyDescent="0.25">
      <c r="B982" s="475"/>
    </row>
    <row r="983" spans="2:2" x14ac:dyDescent="0.25">
      <c r="B983" s="475"/>
    </row>
    <row r="984" spans="2:2" x14ac:dyDescent="0.25">
      <c r="B984" s="475"/>
    </row>
    <row r="985" spans="2:2" x14ac:dyDescent="0.25">
      <c r="B985" s="475"/>
    </row>
    <row r="986" spans="2:2" x14ac:dyDescent="0.25">
      <c r="B986" s="475"/>
    </row>
    <row r="987" spans="2:2" x14ac:dyDescent="0.25">
      <c r="B987" s="475"/>
    </row>
    <row r="988" spans="2:2" x14ac:dyDescent="0.25">
      <c r="B988" s="475"/>
    </row>
    <row r="989" spans="2:2" x14ac:dyDescent="0.25">
      <c r="B989" s="475"/>
    </row>
    <row r="990" spans="2:2" x14ac:dyDescent="0.25">
      <c r="B990" s="475"/>
    </row>
    <row r="991" spans="2:2" x14ac:dyDescent="0.25">
      <c r="B991" s="475"/>
    </row>
    <row r="992" spans="2:2" x14ac:dyDescent="0.25">
      <c r="B992" s="475"/>
    </row>
    <row r="993" spans="2:2" x14ac:dyDescent="0.25">
      <c r="B993" s="475"/>
    </row>
    <row r="994" spans="2:2" x14ac:dyDescent="0.25">
      <c r="B994" s="475"/>
    </row>
    <row r="995" spans="2:2" x14ac:dyDescent="0.25">
      <c r="B995" s="475"/>
    </row>
    <row r="996" spans="2:2" x14ac:dyDescent="0.25">
      <c r="B996" s="475"/>
    </row>
    <row r="997" spans="2:2" x14ac:dyDescent="0.25">
      <c r="B997" s="475"/>
    </row>
    <row r="998" spans="2:2" x14ac:dyDescent="0.25">
      <c r="B998" s="475"/>
    </row>
    <row r="999" spans="2:2" x14ac:dyDescent="0.25">
      <c r="B999" s="475"/>
    </row>
    <row r="1000" spans="2:2" x14ac:dyDescent="0.25">
      <c r="B1000" s="475"/>
    </row>
    <row r="1001" spans="2:2" x14ac:dyDescent="0.25">
      <c r="B1001" s="475"/>
    </row>
    <row r="1002" spans="2:2" x14ac:dyDescent="0.25">
      <c r="B1002" s="475"/>
    </row>
    <row r="1003" spans="2:2" x14ac:dyDescent="0.25">
      <c r="B1003" s="475"/>
    </row>
    <row r="1004" spans="2:2" x14ac:dyDescent="0.25">
      <c r="B1004" s="475"/>
    </row>
    <row r="1005" spans="2:2" x14ac:dyDescent="0.25">
      <c r="B1005" s="475"/>
    </row>
    <row r="1006" spans="2:2" x14ac:dyDescent="0.25">
      <c r="B1006" s="475"/>
    </row>
    <row r="1007" spans="2:2" x14ac:dyDescent="0.25">
      <c r="B1007" s="475"/>
    </row>
    <row r="1008" spans="2:2" x14ac:dyDescent="0.25">
      <c r="B1008" s="475"/>
    </row>
    <row r="1009" spans="2:2" x14ac:dyDescent="0.25">
      <c r="B1009" s="475"/>
    </row>
    <row r="1010" spans="2:2" x14ac:dyDescent="0.25">
      <c r="B1010" s="475"/>
    </row>
    <row r="1011" spans="2:2" x14ac:dyDescent="0.25">
      <c r="B1011" s="475"/>
    </row>
    <row r="1012" spans="2:2" x14ac:dyDescent="0.25">
      <c r="B1012" s="475"/>
    </row>
    <row r="1013" spans="2:2" x14ac:dyDescent="0.25">
      <c r="B1013" s="475"/>
    </row>
    <row r="1014" spans="2:2" x14ac:dyDescent="0.25">
      <c r="B1014" s="475"/>
    </row>
    <row r="1015" spans="2:2" x14ac:dyDescent="0.25">
      <c r="B1015" s="475"/>
    </row>
    <row r="1016" spans="2:2" x14ac:dyDescent="0.25">
      <c r="B1016" s="475"/>
    </row>
    <row r="1017" spans="2:2" x14ac:dyDescent="0.25">
      <c r="B1017" s="475"/>
    </row>
    <row r="1018" spans="2:2" x14ac:dyDescent="0.25">
      <c r="B1018" s="475"/>
    </row>
    <row r="1019" spans="2:2" x14ac:dyDescent="0.25">
      <c r="B1019" s="475"/>
    </row>
    <row r="1020" spans="2:2" x14ac:dyDescent="0.25">
      <c r="B1020" s="475"/>
    </row>
    <row r="1021" spans="2:2" x14ac:dyDescent="0.25">
      <c r="B1021" s="475"/>
    </row>
    <row r="1022" spans="2:2" x14ac:dyDescent="0.25">
      <c r="B1022" s="475"/>
    </row>
    <row r="1023" spans="2:2" x14ac:dyDescent="0.25">
      <c r="B1023" s="475"/>
    </row>
    <row r="1024" spans="2:2" x14ac:dyDescent="0.25">
      <c r="B1024" s="475"/>
    </row>
    <row r="1025" spans="2:2" x14ac:dyDescent="0.25">
      <c r="B1025" s="475"/>
    </row>
    <row r="1026" spans="2:2" x14ac:dyDescent="0.25">
      <c r="B1026" s="475"/>
    </row>
    <row r="1027" spans="2:2" x14ac:dyDescent="0.25">
      <c r="B1027" s="475"/>
    </row>
    <row r="1028" spans="2:2" x14ac:dyDescent="0.25">
      <c r="B1028" s="475"/>
    </row>
    <row r="1029" spans="2:2" x14ac:dyDescent="0.25">
      <c r="B1029" s="475"/>
    </row>
    <row r="1030" spans="2:2" x14ac:dyDescent="0.25">
      <c r="B1030" s="475"/>
    </row>
    <row r="1031" spans="2:2" x14ac:dyDescent="0.25">
      <c r="B1031" s="475"/>
    </row>
    <row r="1032" spans="2:2" x14ac:dyDescent="0.25">
      <c r="B1032" s="475"/>
    </row>
    <row r="1033" spans="2:2" x14ac:dyDescent="0.25">
      <c r="B1033" s="475"/>
    </row>
    <row r="1034" spans="2:2" x14ac:dyDescent="0.25">
      <c r="B1034" s="475"/>
    </row>
    <row r="1035" spans="2:2" x14ac:dyDescent="0.25">
      <c r="B1035" s="475"/>
    </row>
    <row r="1036" spans="2:2" x14ac:dyDescent="0.25">
      <c r="B1036" s="475"/>
    </row>
    <row r="1037" spans="2:2" x14ac:dyDescent="0.25">
      <c r="B1037" s="475"/>
    </row>
    <row r="1038" spans="2:2" x14ac:dyDescent="0.25">
      <c r="B1038" s="475"/>
    </row>
    <row r="1039" spans="2:2" x14ac:dyDescent="0.25">
      <c r="B1039" s="475"/>
    </row>
    <row r="1040" spans="2:2" x14ac:dyDescent="0.25">
      <c r="B1040" s="475"/>
    </row>
    <row r="1041" spans="2:2" x14ac:dyDescent="0.25">
      <c r="B1041" s="475"/>
    </row>
    <row r="1042" spans="2:2" x14ac:dyDescent="0.25">
      <c r="B1042" s="475"/>
    </row>
    <row r="1043" spans="2:2" x14ac:dyDescent="0.25">
      <c r="B1043" s="475"/>
    </row>
    <row r="1044" spans="2:2" x14ac:dyDescent="0.25">
      <c r="B1044" s="475"/>
    </row>
    <row r="1045" spans="2:2" x14ac:dyDescent="0.25">
      <c r="B1045" s="475"/>
    </row>
    <row r="1046" spans="2:2" x14ac:dyDescent="0.25">
      <c r="B1046" s="475"/>
    </row>
    <row r="1047" spans="2:2" x14ac:dyDescent="0.25">
      <c r="B1047" s="475"/>
    </row>
    <row r="1048" spans="2:2" x14ac:dyDescent="0.25">
      <c r="B1048" s="475"/>
    </row>
    <row r="1049" spans="2:2" x14ac:dyDescent="0.25">
      <c r="B1049" s="475"/>
    </row>
    <row r="1050" spans="2:2" x14ac:dyDescent="0.25">
      <c r="B1050" s="475"/>
    </row>
    <row r="1051" spans="2:2" x14ac:dyDescent="0.25">
      <c r="B1051" s="475"/>
    </row>
    <row r="1052" spans="2:2" x14ac:dyDescent="0.25">
      <c r="B1052" s="475"/>
    </row>
    <row r="1053" spans="2:2" x14ac:dyDescent="0.25">
      <c r="B1053" s="475"/>
    </row>
    <row r="1054" spans="2:2" x14ac:dyDescent="0.25">
      <c r="B1054" s="475"/>
    </row>
    <row r="1055" spans="2:2" x14ac:dyDescent="0.25">
      <c r="B1055" s="475"/>
    </row>
    <row r="1056" spans="2:2" x14ac:dyDescent="0.25">
      <c r="B1056" s="475"/>
    </row>
    <row r="1057" spans="2:2" x14ac:dyDescent="0.25">
      <c r="B1057" s="475"/>
    </row>
    <row r="1058" spans="2:2" x14ac:dyDescent="0.25">
      <c r="B1058" s="475"/>
    </row>
    <row r="1059" spans="2:2" x14ac:dyDescent="0.25">
      <c r="B1059" s="475"/>
    </row>
    <row r="1060" spans="2:2" x14ac:dyDescent="0.25">
      <c r="B1060" s="475"/>
    </row>
    <row r="1061" spans="2:2" x14ac:dyDescent="0.25">
      <c r="B1061" s="475"/>
    </row>
    <row r="1062" spans="2:2" x14ac:dyDescent="0.25">
      <c r="B1062" s="475"/>
    </row>
    <row r="1063" spans="2:2" x14ac:dyDescent="0.25">
      <c r="B1063" s="475"/>
    </row>
    <row r="1064" spans="2:2" x14ac:dyDescent="0.25">
      <c r="B1064" s="475"/>
    </row>
    <row r="1065" spans="2:2" x14ac:dyDescent="0.25">
      <c r="B1065" s="475"/>
    </row>
    <row r="1066" spans="2:2" x14ac:dyDescent="0.25">
      <c r="B1066" s="475"/>
    </row>
    <row r="1067" spans="2:2" x14ac:dyDescent="0.25">
      <c r="B1067" s="475"/>
    </row>
    <row r="1068" spans="2:2" x14ac:dyDescent="0.25">
      <c r="B1068" s="475"/>
    </row>
    <row r="1069" spans="2:2" x14ac:dyDescent="0.25">
      <c r="B1069" s="475"/>
    </row>
    <row r="1070" spans="2:2" x14ac:dyDescent="0.25">
      <c r="B1070" s="475"/>
    </row>
    <row r="1071" spans="2:2" x14ac:dyDescent="0.25">
      <c r="B1071" s="475"/>
    </row>
    <row r="1072" spans="2:2" x14ac:dyDescent="0.25">
      <c r="B1072" s="475"/>
    </row>
    <row r="1073" spans="2:2" x14ac:dyDescent="0.25">
      <c r="B1073" s="475"/>
    </row>
    <row r="1074" spans="2:2" x14ac:dyDescent="0.25">
      <c r="B1074" s="475"/>
    </row>
    <row r="1075" spans="2:2" x14ac:dyDescent="0.25">
      <c r="B1075" s="475"/>
    </row>
    <row r="1076" spans="2:2" x14ac:dyDescent="0.25">
      <c r="B1076" s="475"/>
    </row>
    <row r="1077" spans="2:2" x14ac:dyDescent="0.25">
      <c r="B1077" s="475"/>
    </row>
    <row r="1078" spans="2:2" x14ac:dyDescent="0.25">
      <c r="B1078" s="475"/>
    </row>
    <row r="1079" spans="2:2" x14ac:dyDescent="0.25">
      <c r="B1079" s="475"/>
    </row>
    <row r="1080" spans="2:2" x14ac:dyDescent="0.25">
      <c r="B1080" s="475"/>
    </row>
    <row r="1081" spans="2:2" x14ac:dyDescent="0.25">
      <c r="B1081" s="475"/>
    </row>
    <row r="1082" spans="2:2" x14ac:dyDescent="0.25">
      <c r="B1082" s="475"/>
    </row>
    <row r="1083" spans="2:2" x14ac:dyDescent="0.25">
      <c r="B1083" s="475"/>
    </row>
    <row r="1084" spans="2:2" x14ac:dyDescent="0.25">
      <c r="B1084" s="475"/>
    </row>
    <row r="1085" spans="2:2" x14ac:dyDescent="0.25">
      <c r="B1085" s="475"/>
    </row>
    <row r="1086" spans="2:2" x14ac:dyDescent="0.25">
      <c r="B1086" s="475"/>
    </row>
    <row r="1087" spans="2:2" x14ac:dyDescent="0.25">
      <c r="B1087" s="475"/>
    </row>
    <row r="1088" spans="2:2" x14ac:dyDescent="0.25">
      <c r="B1088" s="475"/>
    </row>
    <row r="1089" spans="2:2" x14ac:dyDescent="0.25">
      <c r="B1089" s="475"/>
    </row>
    <row r="1090" spans="2:2" x14ac:dyDescent="0.25">
      <c r="B1090" s="475"/>
    </row>
    <row r="1091" spans="2:2" x14ac:dyDescent="0.25">
      <c r="B1091" s="475"/>
    </row>
    <row r="1092" spans="2:2" x14ac:dyDescent="0.25">
      <c r="B1092" s="475"/>
    </row>
    <row r="1093" spans="2:2" x14ac:dyDescent="0.25">
      <c r="B1093" s="475"/>
    </row>
    <row r="1094" spans="2:2" x14ac:dyDescent="0.25">
      <c r="B1094" s="475"/>
    </row>
    <row r="1095" spans="2:2" x14ac:dyDescent="0.25">
      <c r="B1095" s="475"/>
    </row>
    <row r="1096" spans="2:2" x14ac:dyDescent="0.25">
      <c r="B1096" s="475"/>
    </row>
    <row r="1097" spans="2:2" x14ac:dyDescent="0.25">
      <c r="B1097" s="475"/>
    </row>
    <row r="1098" spans="2:2" x14ac:dyDescent="0.25">
      <c r="B1098" s="475"/>
    </row>
    <row r="1099" spans="2:2" x14ac:dyDescent="0.25">
      <c r="B1099" s="475"/>
    </row>
    <row r="1100" spans="2:2" x14ac:dyDescent="0.25">
      <c r="B1100" s="475"/>
    </row>
    <row r="1101" spans="2:2" x14ac:dyDescent="0.25">
      <c r="B1101" s="475"/>
    </row>
    <row r="1102" spans="2:2" x14ac:dyDescent="0.25">
      <c r="B1102" s="475"/>
    </row>
    <row r="1103" spans="2:2" x14ac:dyDescent="0.25">
      <c r="B1103" s="475"/>
    </row>
    <row r="1104" spans="2:2" x14ac:dyDescent="0.25">
      <c r="B1104" s="475"/>
    </row>
    <row r="1105" spans="2:2" x14ac:dyDescent="0.25">
      <c r="B1105" s="475"/>
    </row>
    <row r="1106" spans="2:2" x14ac:dyDescent="0.25">
      <c r="B1106" s="475"/>
    </row>
    <row r="1107" spans="2:2" x14ac:dyDescent="0.25">
      <c r="B1107" s="475"/>
    </row>
    <row r="1108" spans="2:2" x14ac:dyDescent="0.25">
      <c r="B1108" s="475"/>
    </row>
    <row r="1109" spans="2:2" x14ac:dyDescent="0.25">
      <c r="B1109" s="475"/>
    </row>
    <row r="1110" spans="2:2" x14ac:dyDescent="0.25">
      <c r="B1110" s="475"/>
    </row>
    <row r="1111" spans="2:2" x14ac:dyDescent="0.25">
      <c r="B1111" s="475"/>
    </row>
    <row r="1112" spans="2:2" x14ac:dyDescent="0.25">
      <c r="B1112" s="475"/>
    </row>
    <row r="1113" spans="2:2" x14ac:dyDescent="0.25">
      <c r="B1113" s="475"/>
    </row>
    <row r="1114" spans="2:2" x14ac:dyDescent="0.25">
      <c r="B1114" s="475"/>
    </row>
    <row r="1115" spans="2:2" x14ac:dyDescent="0.25">
      <c r="B1115" s="475"/>
    </row>
    <row r="1116" spans="2:2" x14ac:dyDescent="0.25">
      <c r="B1116" s="475"/>
    </row>
    <row r="1117" spans="2:2" x14ac:dyDescent="0.25">
      <c r="B1117" s="475"/>
    </row>
    <row r="1118" spans="2:2" x14ac:dyDescent="0.25">
      <c r="B1118" s="475"/>
    </row>
    <row r="1119" spans="2:2" x14ac:dyDescent="0.25">
      <c r="B1119" s="475"/>
    </row>
    <row r="1120" spans="2:2" x14ac:dyDescent="0.25">
      <c r="B1120" s="475"/>
    </row>
    <row r="1121" spans="2:2" x14ac:dyDescent="0.25">
      <c r="B1121" s="475"/>
    </row>
    <row r="1122" spans="2:2" x14ac:dyDescent="0.25">
      <c r="B1122" s="475"/>
    </row>
    <row r="1123" spans="2:2" x14ac:dyDescent="0.25">
      <c r="B1123" s="475"/>
    </row>
    <row r="1124" spans="2:2" x14ac:dyDescent="0.25">
      <c r="B1124" s="475"/>
    </row>
    <row r="1125" spans="2:2" x14ac:dyDescent="0.25">
      <c r="B1125" s="475"/>
    </row>
    <row r="1126" spans="2:2" x14ac:dyDescent="0.25">
      <c r="B1126" s="475"/>
    </row>
    <row r="1127" spans="2:2" x14ac:dyDescent="0.25">
      <c r="B1127" s="475"/>
    </row>
    <row r="1128" spans="2:2" x14ac:dyDescent="0.25">
      <c r="B1128" s="475"/>
    </row>
    <row r="1129" spans="2:2" x14ac:dyDescent="0.25">
      <c r="B1129" s="475"/>
    </row>
    <row r="1130" spans="2:2" x14ac:dyDescent="0.25">
      <c r="B1130" s="475"/>
    </row>
    <row r="1131" spans="2:2" x14ac:dyDescent="0.25">
      <c r="B1131" s="475"/>
    </row>
    <row r="1132" spans="2:2" x14ac:dyDescent="0.25">
      <c r="B1132" s="475"/>
    </row>
    <row r="1133" spans="2:2" x14ac:dyDescent="0.25">
      <c r="B1133" s="475"/>
    </row>
    <row r="1134" spans="2:2" x14ac:dyDescent="0.25">
      <c r="B1134" s="475"/>
    </row>
    <row r="1135" spans="2:2" x14ac:dyDescent="0.25">
      <c r="B1135" s="475"/>
    </row>
    <row r="1136" spans="2:2" x14ac:dyDescent="0.25">
      <c r="B1136" s="475"/>
    </row>
    <row r="1137" spans="2:2" x14ac:dyDescent="0.25">
      <c r="B1137" s="475"/>
    </row>
    <row r="1138" spans="2:2" x14ac:dyDescent="0.25">
      <c r="B1138" s="475"/>
    </row>
    <row r="1139" spans="2:2" x14ac:dyDescent="0.25">
      <c r="B1139" s="475"/>
    </row>
    <row r="1140" spans="2:2" x14ac:dyDescent="0.25">
      <c r="B1140" s="475"/>
    </row>
    <row r="1141" spans="2:2" x14ac:dyDescent="0.25">
      <c r="B1141" s="475"/>
    </row>
    <row r="1142" spans="2:2" x14ac:dyDescent="0.25">
      <c r="B1142" s="475"/>
    </row>
    <row r="1143" spans="2:2" x14ac:dyDescent="0.25">
      <c r="B1143" s="475"/>
    </row>
    <row r="1144" spans="2:2" x14ac:dyDescent="0.25">
      <c r="B1144" s="475"/>
    </row>
    <row r="1145" spans="2:2" x14ac:dyDescent="0.25">
      <c r="B1145" s="475"/>
    </row>
    <row r="1146" spans="2:2" x14ac:dyDescent="0.25">
      <c r="B1146" s="475"/>
    </row>
    <row r="1147" spans="2:2" x14ac:dyDescent="0.25">
      <c r="B1147" s="475"/>
    </row>
    <row r="1148" spans="2:2" x14ac:dyDescent="0.25">
      <c r="B1148" s="475"/>
    </row>
    <row r="1149" spans="2:2" x14ac:dyDescent="0.25">
      <c r="B1149" s="475"/>
    </row>
    <row r="1150" spans="2:2" x14ac:dyDescent="0.25">
      <c r="B1150" s="475"/>
    </row>
    <row r="1151" spans="2:2" x14ac:dyDescent="0.25">
      <c r="B1151" s="475"/>
    </row>
    <row r="1152" spans="2:2" x14ac:dyDescent="0.25">
      <c r="B1152" s="475"/>
    </row>
    <row r="1153" spans="2:2" x14ac:dyDescent="0.25">
      <c r="B1153" s="475"/>
    </row>
    <row r="1154" spans="2:2" x14ac:dyDescent="0.25">
      <c r="B1154" s="475"/>
    </row>
    <row r="1155" spans="2:2" x14ac:dyDescent="0.25">
      <c r="B1155" s="475"/>
    </row>
    <row r="1156" spans="2:2" x14ac:dyDescent="0.25">
      <c r="B1156" s="475"/>
    </row>
    <row r="1157" spans="2:2" x14ac:dyDescent="0.25">
      <c r="B1157" s="475"/>
    </row>
    <row r="1158" spans="2:2" x14ac:dyDescent="0.25">
      <c r="B1158" s="475"/>
    </row>
    <row r="1159" spans="2:2" x14ac:dyDescent="0.25">
      <c r="B1159" s="475"/>
    </row>
    <row r="1160" spans="2:2" x14ac:dyDescent="0.25">
      <c r="B1160" s="475"/>
    </row>
    <row r="1161" spans="2:2" x14ac:dyDescent="0.25">
      <c r="B1161" s="475"/>
    </row>
    <row r="1162" spans="2:2" x14ac:dyDescent="0.25">
      <c r="B1162" s="475"/>
    </row>
    <row r="1163" spans="2:2" x14ac:dyDescent="0.25">
      <c r="B1163" s="475"/>
    </row>
    <row r="1164" spans="2:2" x14ac:dyDescent="0.25">
      <c r="B1164" s="475"/>
    </row>
    <row r="1165" spans="2:2" x14ac:dyDescent="0.25">
      <c r="B1165" s="475"/>
    </row>
    <row r="1166" spans="2:2" x14ac:dyDescent="0.25">
      <c r="B1166" s="475"/>
    </row>
    <row r="1167" spans="2:2" x14ac:dyDescent="0.25">
      <c r="B1167" s="475"/>
    </row>
    <row r="1168" spans="2:2" x14ac:dyDescent="0.25">
      <c r="B1168" s="475"/>
    </row>
    <row r="1169" spans="2:2" x14ac:dyDescent="0.25">
      <c r="B1169" s="475"/>
    </row>
    <row r="1170" spans="2:2" x14ac:dyDescent="0.25">
      <c r="B1170" s="475"/>
    </row>
    <row r="1171" spans="2:2" x14ac:dyDescent="0.25">
      <c r="B1171" s="475"/>
    </row>
    <row r="1172" spans="2:2" x14ac:dyDescent="0.25">
      <c r="B1172" s="475"/>
    </row>
    <row r="1173" spans="2:2" x14ac:dyDescent="0.25">
      <c r="B1173" s="475"/>
    </row>
    <row r="1174" spans="2:2" x14ac:dyDescent="0.25">
      <c r="B1174" s="475"/>
    </row>
    <row r="1175" spans="2:2" x14ac:dyDescent="0.25">
      <c r="B1175" s="475"/>
    </row>
    <row r="1176" spans="2:2" x14ac:dyDescent="0.25">
      <c r="B1176" s="475"/>
    </row>
    <row r="1177" spans="2:2" x14ac:dyDescent="0.25">
      <c r="B1177" s="475"/>
    </row>
    <row r="1178" spans="2:2" x14ac:dyDescent="0.25">
      <c r="B1178" s="475"/>
    </row>
    <row r="1179" spans="2:2" x14ac:dyDescent="0.25">
      <c r="B1179" s="475"/>
    </row>
    <row r="1180" spans="2:2" x14ac:dyDescent="0.25">
      <c r="B1180" s="475"/>
    </row>
    <row r="1181" spans="2:2" x14ac:dyDescent="0.25">
      <c r="B1181" s="475"/>
    </row>
    <row r="1182" spans="2:2" x14ac:dyDescent="0.25">
      <c r="B1182" s="475"/>
    </row>
    <row r="1183" spans="2:2" x14ac:dyDescent="0.25">
      <c r="B1183" s="475"/>
    </row>
    <row r="1184" spans="2:2" x14ac:dyDescent="0.25">
      <c r="B1184" s="475"/>
    </row>
    <row r="1185" spans="2:2" x14ac:dyDescent="0.25">
      <c r="B1185" s="475"/>
    </row>
    <row r="1186" spans="2:2" x14ac:dyDescent="0.25">
      <c r="B1186" s="475"/>
    </row>
    <row r="1187" spans="2:2" x14ac:dyDescent="0.25">
      <c r="B1187" s="475"/>
    </row>
    <row r="1188" spans="2:2" x14ac:dyDescent="0.25">
      <c r="B1188" s="475"/>
    </row>
    <row r="1189" spans="2:2" x14ac:dyDescent="0.25">
      <c r="B1189" s="475"/>
    </row>
    <row r="1190" spans="2:2" x14ac:dyDescent="0.25">
      <c r="B1190" s="475"/>
    </row>
    <row r="1191" spans="2:2" x14ac:dyDescent="0.25">
      <c r="B1191" s="475"/>
    </row>
    <row r="1192" spans="2:2" x14ac:dyDescent="0.25">
      <c r="B1192" s="475"/>
    </row>
    <row r="1193" spans="2:2" x14ac:dyDescent="0.25">
      <c r="B1193" s="475"/>
    </row>
    <row r="1194" spans="2:2" x14ac:dyDescent="0.25">
      <c r="B1194" s="475"/>
    </row>
    <row r="1195" spans="2:2" x14ac:dyDescent="0.25">
      <c r="B1195" s="475"/>
    </row>
    <row r="1196" spans="2:2" x14ac:dyDescent="0.25">
      <c r="B1196" s="475"/>
    </row>
    <row r="1197" spans="2:2" x14ac:dyDescent="0.25">
      <c r="B1197" s="475"/>
    </row>
    <row r="1198" spans="2:2" x14ac:dyDescent="0.25">
      <c r="B1198" s="475"/>
    </row>
    <row r="1199" spans="2:2" x14ac:dyDescent="0.25">
      <c r="B1199" s="475"/>
    </row>
    <row r="1200" spans="2:2" x14ac:dyDescent="0.25">
      <c r="B1200" s="475"/>
    </row>
    <row r="1201" spans="2:2" x14ac:dyDescent="0.25">
      <c r="B1201" s="475"/>
    </row>
    <row r="1202" spans="2:2" x14ac:dyDescent="0.25">
      <c r="B1202" s="475"/>
    </row>
    <row r="1203" spans="2:2" x14ac:dyDescent="0.25">
      <c r="B1203" s="475"/>
    </row>
    <row r="1204" spans="2:2" x14ac:dyDescent="0.25">
      <c r="B1204" s="475"/>
    </row>
    <row r="1205" spans="2:2" x14ac:dyDescent="0.25">
      <c r="B1205" s="475"/>
    </row>
    <row r="1206" spans="2:2" x14ac:dyDescent="0.25">
      <c r="B1206" s="475"/>
    </row>
    <row r="1207" spans="2:2" x14ac:dyDescent="0.25">
      <c r="B1207" s="475"/>
    </row>
    <row r="1208" spans="2:2" x14ac:dyDescent="0.25">
      <c r="B1208" s="475"/>
    </row>
    <row r="1209" spans="2:2" x14ac:dyDescent="0.25">
      <c r="B1209" s="475"/>
    </row>
    <row r="1210" spans="2:2" x14ac:dyDescent="0.25">
      <c r="B1210" s="475"/>
    </row>
    <row r="1211" spans="2:2" x14ac:dyDescent="0.25">
      <c r="B1211" s="475"/>
    </row>
    <row r="1212" spans="2:2" x14ac:dyDescent="0.25">
      <c r="B1212" s="475"/>
    </row>
    <row r="1213" spans="2:2" x14ac:dyDescent="0.25">
      <c r="B1213" s="475"/>
    </row>
    <row r="1214" spans="2:2" x14ac:dyDescent="0.25">
      <c r="B1214" s="475"/>
    </row>
    <row r="1215" spans="2:2" x14ac:dyDescent="0.25">
      <c r="B1215" s="475"/>
    </row>
    <row r="1216" spans="2:2" x14ac:dyDescent="0.25">
      <c r="B1216" s="475"/>
    </row>
    <row r="1217" spans="2:2" x14ac:dyDescent="0.25">
      <c r="B1217" s="475"/>
    </row>
    <row r="1218" spans="2:2" x14ac:dyDescent="0.25">
      <c r="B1218" s="475"/>
    </row>
    <row r="1219" spans="2:2" x14ac:dyDescent="0.25">
      <c r="B1219" s="475"/>
    </row>
    <row r="1220" spans="2:2" x14ac:dyDescent="0.25">
      <c r="B1220" s="475"/>
    </row>
    <row r="1221" spans="2:2" x14ac:dyDescent="0.25">
      <c r="B1221" s="475"/>
    </row>
    <row r="1222" spans="2:2" x14ac:dyDescent="0.25">
      <c r="B1222" s="475"/>
    </row>
    <row r="1223" spans="2:2" x14ac:dyDescent="0.25">
      <c r="B1223" s="475"/>
    </row>
    <row r="1224" spans="2:2" x14ac:dyDescent="0.25">
      <c r="B1224" s="475"/>
    </row>
    <row r="1225" spans="2:2" x14ac:dyDescent="0.25">
      <c r="B1225" s="475"/>
    </row>
    <row r="1226" spans="2:2" x14ac:dyDescent="0.25">
      <c r="B1226" s="475"/>
    </row>
    <row r="1227" spans="2:2" x14ac:dyDescent="0.25">
      <c r="B1227" s="475"/>
    </row>
    <row r="1228" spans="2:2" x14ac:dyDescent="0.25">
      <c r="B1228" s="475"/>
    </row>
    <row r="1229" spans="2:2" x14ac:dyDescent="0.25">
      <c r="B1229" s="475"/>
    </row>
    <row r="1230" spans="2:2" x14ac:dyDescent="0.25">
      <c r="B1230" s="475"/>
    </row>
    <row r="1231" spans="2:2" x14ac:dyDescent="0.25">
      <c r="B1231" s="475"/>
    </row>
    <row r="1232" spans="2:2" x14ac:dyDescent="0.25">
      <c r="B1232" s="475"/>
    </row>
    <row r="1233" spans="2:2" x14ac:dyDescent="0.25">
      <c r="B1233" s="475"/>
    </row>
    <row r="1234" spans="2:2" x14ac:dyDescent="0.25">
      <c r="B1234" s="475"/>
    </row>
    <row r="1235" spans="2:2" x14ac:dyDescent="0.25">
      <c r="B1235" s="475"/>
    </row>
    <row r="1236" spans="2:2" x14ac:dyDescent="0.25">
      <c r="B1236" s="475"/>
    </row>
    <row r="1237" spans="2:2" x14ac:dyDescent="0.25">
      <c r="B1237" s="475"/>
    </row>
    <row r="1238" spans="2:2" x14ac:dyDescent="0.25">
      <c r="B1238" s="475"/>
    </row>
    <row r="1239" spans="2:2" x14ac:dyDescent="0.25">
      <c r="B1239" s="475"/>
    </row>
    <row r="1240" spans="2:2" x14ac:dyDescent="0.25">
      <c r="B1240" s="475"/>
    </row>
    <row r="1241" spans="2:2" x14ac:dyDescent="0.25">
      <c r="B1241" s="475"/>
    </row>
    <row r="1242" spans="2:2" x14ac:dyDescent="0.25">
      <c r="B1242" s="475"/>
    </row>
    <row r="1243" spans="2:2" x14ac:dyDescent="0.25">
      <c r="B1243" s="475"/>
    </row>
    <row r="1244" spans="2:2" x14ac:dyDescent="0.25">
      <c r="B1244" s="475"/>
    </row>
    <row r="1245" spans="2:2" x14ac:dyDescent="0.25">
      <c r="B1245" s="475"/>
    </row>
    <row r="1246" spans="2:2" x14ac:dyDescent="0.25">
      <c r="B1246" s="475"/>
    </row>
    <row r="1247" spans="2:2" x14ac:dyDescent="0.25">
      <c r="B1247" s="475"/>
    </row>
    <row r="1248" spans="2:2" x14ac:dyDescent="0.25">
      <c r="B1248" s="475"/>
    </row>
    <row r="1249" spans="2:2" x14ac:dyDescent="0.25">
      <c r="B1249" s="475"/>
    </row>
    <row r="1250" spans="2:2" x14ac:dyDescent="0.25">
      <c r="B1250" s="475"/>
    </row>
    <row r="1251" spans="2:2" x14ac:dyDescent="0.25">
      <c r="B1251" s="475"/>
    </row>
    <row r="1252" spans="2:2" x14ac:dyDescent="0.25">
      <c r="B1252" s="475"/>
    </row>
    <row r="1253" spans="2:2" x14ac:dyDescent="0.25">
      <c r="B1253" s="475"/>
    </row>
    <row r="1254" spans="2:2" x14ac:dyDescent="0.25">
      <c r="B1254" s="475"/>
    </row>
    <row r="1255" spans="2:2" x14ac:dyDescent="0.25">
      <c r="B1255" s="475"/>
    </row>
    <row r="1256" spans="2:2" x14ac:dyDescent="0.25">
      <c r="B1256" s="475"/>
    </row>
    <row r="1257" spans="2:2" x14ac:dyDescent="0.25">
      <c r="B1257" s="475"/>
    </row>
    <row r="1258" spans="2:2" x14ac:dyDescent="0.25">
      <c r="B1258" s="475"/>
    </row>
    <row r="1259" spans="2:2" x14ac:dyDescent="0.25">
      <c r="B1259" s="475"/>
    </row>
    <row r="1260" spans="2:2" x14ac:dyDescent="0.25">
      <c r="B1260" s="475"/>
    </row>
    <row r="1261" spans="2:2" x14ac:dyDescent="0.25">
      <c r="B1261" s="475"/>
    </row>
    <row r="1262" spans="2:2" x14ac:dyDescent="0.25">
      <c r="B1262" s="475"/>
    </row>
    <row r="1263" spans="2:2" x14ac:dyDescent="0.25">
      <c r="B1263" s="475"/>
    </row>
    <row r="1264" spans="2:2" x14ac:dyDescent="0.25">
      <c r="B1264" s="475"/>
    </row>
    <row r="1265" spans="2:2" x14ac:dyDescent="0.25">
      <c r="B1265" s="475"/>
    </row>
    <row r="1266" spans="2:2" x14ac:dyDescent="0.25">
      <c r="B1266" s="475"/>
    </row>
    <row r="1267" spans="2:2" x14ac:dyDescent="0.25">
      <c r="B1267" s="475"/>
    </row>
    <row r="1268" spans="2:2" x14ac:dyDescent="0.25">
      <c r="B1268" s="475"/>
    </row>
    <row r="1269" spans="2:2" x14ac:dyDescent="0.25">
      <c r="B1269" s="475"/>
    </row>
    <row r="1270" spans="2:2" x14ac:dyDescent="0.25">
      <c r="B1270" s="475"/>
    </row>
    <row r="1271" spans="2:2" x14ac:dyDescent="0.25">
      <c r="B1271" s="475"/>
    </row>
    <row r="1272" spans="2:2" x14ac:dyDescent="0.25">
      <c r="B1272" s="475"/>
    </row>
    <row r="1273" spans="2:2" x14ac:dyDescent="0.25">
      <c r="B1273" s="475"/>
    </row>
    <row r="1274" spans="2:2" x14ac:dyDescent="0.25">
      <c r="B1274" s="475"/>
    </row>
    <row r="1275" spans="2:2" x14ac:dyDescent="0.25">
      <c r="B1275" s="475"/>
    </row>
    <row r="1276" spans="2:2" x14ac:dyDescent="0.25">
      <c r="B1276" s="475"/>
    </row>
    <row r="1277" spans="2:2" x14ac:dyDescent="0.25">
      <c r="B1277" s="475"/>
    </row>
    <row r="1278" spans="2:2" x14ac:dyDescent="0.25">
      <c r="B1278" s="475"/>
    </row>
    <row r="1279" spans="2:2" x14ac:dyDescent="0.25">
      <c r="B1279" s="475"/>
    </row>
    <row r="1280" spans="2:2" x14ac:dyDescent="0.25">
      <c r="B1280" s="475"/>
    </row>
    <row r="1281" spans="2:2" x14ac:dyDescent="0.25">
      <c r="B1281" s="475"/>
    </row>
    <row r="1282" spans="2:2" x14ac:dyDescent="0.25">
      <c r="B1282" s="475"/>
    </row>
    <row r="1283" spans="2:2" x14ac:dyDescent="0.25">
      <c r="B1283" s="475"/>
    </row>
    <row r="1284" spans="2:2" x14ac:dyDescent="0.25">
      <c r="B1284" s="475"/>
    </row>
    <row r="1285" spans="2:2" x14ac:dyDescent="0.25">
      <c r="B1285" s="475"/>
    </row>
    <row r="1286" spans="2:2" x14ac:dyDescent="0.25">
      <c r="B1286" s="475"/>
    </row>
    <row r="1287" spans="2:2" x14ac:dyDescent="0.25">
      <c r="B1287" s="475"/>
    </row>
    <row r="1288" spans="2:2" x14ac:dyDescent="0.25">
      <c r="B1288" s="475"/>
    </row>
    <row r="1289" spans="2:2" x14ac:dyDescent="0.25">
      <c r="B1289" s="475"/>
    </row>
    <row r="1290" spans="2:2" x14ac:dyDescent="0.25">
      <c r="B1290" s="475"/>
    </row>
    <row r="1291" spans="2:2" x14ac:dyDescent="0.25">
      <c r="B1291" s="475"/>
    </row>
    <row r="1292" spans="2:2" x14ac:dyDescent="0.25">
      <c r="B1292" s="475"/>
    </row>
    <row r="1293" spans="2:2" x14ac:dyDescent="0.25">
      <c r="B1293" s="475"/>
    </row>
    <row r="1294" spans="2:2" x14ac:dyDescent="0.25">
      <c r="B1294" s="475"/>
    </row>
    <row r="1295" spans="2:2" x14ac:dyDescent="0.25">
      <c r="B1295" s="475"/>
    </row>
    <row r="1296" spans="2:2" x14ac:dyDescent="0.25">
      <c r="B1296" s="475"/>
    </row>
    <row r="1297" spans="2:2" x14ac:dyDescent="0.25">
      <c r="B1297" s="475"/>
    </row>
    <row r="1298" spans="2:2" x14ac:dyDescent="0.25">
      <c r="B1298" s="475"/>
    </row>
    <row r="1299" spans="2:2" x14ac:dyDescent="0.25">
      <c r="B1299" s="475"/>
    </row>
    <row r="1300" spans="2:2" x14ac:dyDescent="0.25">
      <c r="B1300" s="475"/>
    </row>
    <row r="1301" spans="2:2" x14ac:dyDescent="0.25">
      <c r="B1301" s="475"/>
    </row>
    <row r="1302" spans="2:2" x14ac:dyDescent="0.25">
      <c r="B1302" s="475"/>
    </row>
    <row r="1303" spans="2:2" x14ac:dyDescent="0.25">
      <c r="B1303" s="475"/>
    </row>
    <row r="1304" spans="2:2" x14ac:dyDescent="0.25">
      <c r="B1304" s="475"/>
    </row>
    <row r="1305" spans="2:2" x14ac:dyDescent="0.25">
      <c r="B1305" s="475"/>
    </row>
    <row r="1306" spans="2:2" x14ac:dyDescent="0.25">
      <c r="B1306" s="475"/>
    </row>
    <row r="1307" spans="2:2" x14ac:dyDescent="0.25">
      <c r="B1307" s="475"/>
    </row>
    <row r="1308" spans="2:2" x14ac:dyDescent="0.25">
      <c r="B1308" s="475"/>
    </row>
    <row r="1309" spans="2:2" x14ac:dyDescent="0.25">
      <c r="B1309" s="475"/>
    </row>
    <row r="1310" spans="2:2" x14ac:dyDescent="0.25">
      <c r="B1310" s="475"/>
    </row>
    <row r="1311" spans="2:2" x14ac:dyDescent="0.25">
      <c r="B1311" s="475"/>
    </row>
    <row r="1312" spans="2:2" x14ac:dyDescent="0.25">
      <c r="B1312" s="475"/>
    </row>
    <row r="1313" spans="2:2" x14ac:dyDescent="0.25">
      <c r="B1313" s="475"/>
    </row>
    <row r="1314" spans="2:2" x14ac:dyDescent="0.25">
      <c r="B1314" s="475"/>
    </row>
    <row r="1315" spans="2:2" x14ac:dyDescent="0.25">
      <c r="B1315" s="475"/>
    </row>
    <row r="1316" spans="2:2" x14ac:dyDescent="0.25">
      <c r="B1316" s="475"/>
    </row>
    <row r="1317" spans="2:2" x14ac:dyDescent="0.25">
      <c r="B1317" s="475"/>
    </row>
    <row r="1318" spans="2:2" x14ac:dyDescent="0.25">
      <c r="B1318" s="475"/>
    </row>
    <row r="1319" spans="2:2" x14ac:dyDescent="0.25">
      <c r="B1319" s="475"/>
    </row>
    <row r="1320" spans="2:2" x14ac:dyDescent="0.25">
      <c r="B1320" s="475"/>
    </row>
    <row r="1321" spans="2:2" x14ac:dyDescent="0.25">
      <c r="B1321" s="475"/>
    </row>
    <row r="1322" spans="2:2" x14ac:dyDescent="0.25">
      <c r="B1322" s="475"/>
    </row>
    <row r="1323" spans="2:2" x14ac:dyDescent="0.25">
      <c r="B1323" s="475"/>
    </row>
    <row r="1324" spans="2:2" x14ac:dyDescent="0.25">
      <c r="B1324" s="475"/>
    </row>
    <row r="1325" spans="2:2" x14ac:dyDescent="0.25">
      <c r="B1325" s="475"/>
    </row>
    <row r="1326" spans="2:2" x14ac:dyDescent="0.25">
      <c r="B1326" s="475"/>
    </row>
    <row r="1327" spans="2:2" x14ac:dyDescent="0.25">
      <c r="B1327" s="475"/>
    </row>
    <row r="1328" spans="2:2" x14ac:dyDescent="0.25">
      <c r="B1328" s="475"/>
    </row>
    <row r="1329" spans="2:2" x14ac:dyDescent="0.25">
      <c r="B1329" s="475"/>
    </row>
    <row r="1330" spans="2:2" x14ac:dyDescent="0.25">
      <c r="B1330" s="475"/>
    </row>
    <row r="1331" spans="2:2" x14ac:dyDescent="0.25">
      <c r="B1331" s="475"/>
    </row>
    <row r="1332" spans="2:2" x14ac:dyDescent="0.25">
      <c r="B1332" s="475"/>
    </row>
    <row r="1333" spans="2:2" x14ac:dyDescent="0.25">
      <c r="B1333" s="475"/>
    </row>
    <row r="1334" spans="2:2" x14ac:dyDescent="0.25">
      <c r="B1334" s="475"/>
    </row>
    <row r="1335" spans="2:2" x14ac:dyDescent="0.25">
      <c r="B1335" s="475"/>
    </row>
    <row r="1336" spans="2:2" x14ac:dyDescent="0.25">
      <c r="B1336" s="475"/>
    </row>
    <row r="1337" spans="2:2" x14ac:dyDescent="0.25">
      <c r="B1337" s="475"/>
    </row>
    <row r="1338" spans="2:2" x14ac:dyDescent="0.25">
      <c r="B1338" s="475"/>
    </row>
    <row r="1339" spans="2:2" x14ac:dyDescent="0.25">
      <c r="B1339" s="475"/>
    </row>
    <row r="1340" spans="2:2" x14ac:dyDescent="0.25">
      <c r="B1340" s="475"/>
    </row>
    <row r="1341" spans="2:2" x14ac:dyDescent="0.25">
      <c r="B1341" s="475"/>
    </row>
    <row r="1342" spans="2:2" x14ac:dyDescent="0.25">
      <c r="B1342" s="475"/>
    </row>
    <row r="1343" spans="2:2" x14ac:dyDescent="0.25">
      <c r="B1343" s="475"/>
    </row>
    <row r="1344" spans="2:2" x14ac:dyDescent="0.25">
      <c r="B1344" s="475"/>
    </row>
    <row r="1345" spans="2:2" x14ac:dyDescent="0.25">
      <c r="B1345" s="475"/>
    </row>
    <row r="1346" spans="2:2" x14ac:dyDescent="0.25">
      <c r="B1346" s="475"/>
    </row>
    <row r="1347" spans="2:2" x14ac:dyDescent="0.25">
      <c r="B1347" s="475"/>
    </row>
    <row r="1348" spans="2:2" x14ac:dyDescent="0.25">
      <c r="B1348" s="475"/>
    </row>
    <row r="1349" spans="2:2" x14ac:dyDescent="0.25">
      <c r="B1349" s="475"/>
    </row>
    <row r="1350" spans="2:2" x14ac:dyDescent="0.25">
      <c r="B1350" s="475"/>
    </row>
    <row r="1351" spans="2:2" x14ac:dyDescent="0.25">
      <c r="B1351" s="475"/>
    </row>
    <row r="1352" spans="2:2" x14ac:dyDescent="0.25">
      <c r="B1352" s="475"/>
    </row>
    <row r="1353" spans="2:2" x14ac:dyDescent="0.25">
      <c r="B1353" s="475"/>
    </row>
    <row r="1354" spans="2:2" x14ac:dyDescent="0.25">
      <c r="B1354" s="475"/>
    </row>
    <row r="1355" spans="2:2" x14ac:dyDescent="0.25">
      <c r="B1355" s="475"/>
    </row>
    <row r="1356" spans="2:2" x14ac:dyDescent="0.25">
      <c r="B1356" s="475"/>
    </row>
    <row r="1357" spans="2:2" x14ac:dyDescent="0.25">
      <c r="B1357" s="475"/>
    </row>
    <row r="1358" spans="2:2" x14ac:dyDescent="0.25">
      <c r="B1358" s="475"/>
    </row>
    <row r="1359" spans="2:2" x14ac:dyDescent="0.25">
      <c r="B1359" s="475"/>
    </row>
    <row r="1360" spans="2:2" x14ac:dyDescent="0.25">
      <c r="B1360" s="475"/>
    </row>
    <row r="1361" spans="2:2" x14ac:dyDescent="0.25">
      <c r="B1361" s="475"/>
    </row>
    <row r="1362" spans="2:2" x14ac:dyDescent="0.25">
      <c r="B1362" s="475"/>
    </row>
    <row r="1363" spans="2:2" x14ac:dyDescent="0.25">
      <c r="B1363" s="475"/>
    </row>
    <row r="1364" spans="2:2" x14ac:dyDescent="0.25">
      <c r="B1364" s="475"/>
    </row>
    <row r="1365" spans="2:2" x14ac:dyDescent="0.25">
      <c r="B1365" s="475"/>
    </row>
    <row r="1366" spans="2:2" x14ac:dyDescent="0.25">
      <c r="B1366" s="475"/>
    </row>
    <row r="1367" spans="2:2" x14ac:dyDescent="0.25">
      <c r="B1367" s="475"/>
    </row>
    <row r="1368" spans="2:2" x14ac:dyDescent="0.25">
      <c r="B1368" s="475"/>
    </row>
    <row r="1369" spans="2:2" x14ac:dyDescent="0.25">
      <c r="B1369" s="475"/>
    </row>
    <row r="1370" spans="2:2" x14ac:dyDescent="0.25">
      <c r="B1370" s="475"/>
    </row>
    <row r="1371" spans="2:2" x14ac:dyDescent="0.25">
      <c r="B1371" s="475"/>
    </row>
    <row r="1372" spans="2:2" x14ac:dyDescent="0.25">
      <c r="B1372" s="475"/>
    </row>
    <row r="1373" spans="2:2" x14ac:dyDescent="0.25">
      <c r="B1373" s="475"/>
    </row>
    <row r="1374" spans="2:2" x14ac:dyDescent="0.25">
      <c r="B1374" s="475"/>
    </row>
    <row r="1375" spans="2:2" x14ac:dyDescent="0.25">
      <c r="B1375" s="475"/>
    </row>
    <row r="1376" spans="2:2" x14ac:dyDescent="0.25">
      <c r="B1376" s="475"/>
    </row>
    <row r="1377" spans="2:2" x14ac:dyDescent="0.25">
      <c r="B1377" s="475"/>
    </row>
    <row r="1378" spans="2:2" x14ac:dyDescent="0.25">
      <c r="B1378" s="475"/>
    </row>
    <row r="1379" spans="2:2" x14ac:dyDescent="0.25">
      <c r="B1379" s="475"/>
    </row>
    <row r="1380" spans="2:2" x14ac:dyDescent="0.25">
      <c r="B1380" s="475"/>
    </row>
    <row r="1381" spans="2:2" x14ac:dyDescent="0.25">
      <c r="B1381" s="475"/>
    </row>
    <row r="1382" spans="2:2" x14ac:dyDescent="0.25">
      <c r="B1382" s="475"/>
    </row>
    <row r="1383" spans="2:2" x14ac:dyDescent="0.25">
      <c r="B1383" s="475"/>
    </row>
    <row r="1384" spans="2:2" x14ac:dyDescent="0.25">
      <c r="B1384" s="475"/>
    </row>
    <row r="1385" spans="2:2" x14ac:dyDescent="0.25">
      <c r="B1385" s="475"/>
    </row>
    <row r="1386" spans="2:2" x14ac:dyDescent="0.25">
      <c r="B1386" s="475"/>
    </row>
    <row r="1387" spans="2:2" x14ac:dyDescent="0.25">
      <c r="B1387" s="475"/>
    </row>
    <row r="1388" spans="2:2" x14ac:dyDescent="0.25">
      <c r="B1388" s="475"/>
    </row>
    <row r="1389" spans="2:2" x14ac:dyDescent="0.25">
      <c r="B1389" s="475"/>
    </row>
    <row r="1390" spans="2:2" x14ac:dyDescent="0.25">
      <c r="B1390" s="475"/>
    </row>
    <row r="1391" spans="2:2" x14ac:dyDescent="0.25">
      <c r="B1391" s="475"/>
    </row>
    <row r="1392" spans="2:2" x14ac:dyDescent="0.25">
      <c r="B1392" s="475"/>
    </row>
    <row r="1393" spans="2:2" x14ac:dyDescent="0.25">
      <c r="B1393" s="475"/>
    </row>
    <row r="1394" spans="2:2" x14ac:dyDescent="0.25">
      <c r="B1394" s="475"/>
    </row>
    <row r="1395" spans="2:2" x14ac:dyDescent="0.25">
      <c r="B1395" s="475"/>
    </row>
    <row r="1396" spans="2:2" x14ac:dyDescent="0.25">
      <c r="B1396" s="475"/>
    </row>
    <row r="1397" spans="2:2" x14ac:dyDescent="0.25">
      <c r="B1397" s="475"/>
    </row>
    <row r="1398" spans="2:2" x14ac:dyDescent="0.25">
      <c r="B1398" s="475"/>
    </row>
    <row r="1399" spans="2:2" x14ac:dyDescent="0.25">
      <c r="B1399" s="475"/>
    </row>
    <row r="1400" spans="2:2" x14ac:dyDescent="0.25">
      <c r="B1400" s="475"/>
    </row>
    <row r="1401" spans="2:2" x14ac:dyDescent="0.25">
      <c r="B1401" s="475"/>
    </row>
    <row r="1402" spans="2:2" x14ac:dyDescent="0.25">
      <c r="B1402" s="475"/>
    </row>
    <row r="1403" spans="2:2" x14ac:dyDescent="0.25">
      <c r="B1403" s="475"/>
    </row>
    <row r="1404" spans="2:2" x14ac:dyDescent="0.25">
      <c r="B1404" s="475"/>
    </row>
    <row r="1405" spans="2:2" x14ac:dyDescent="0.25">
      <c r="B1405" s="475"/>
    </row>
    <row r="1406" spans="2:2" x14ac:dyDescent="0.25">
      <c r="B1406" s="475"/>
    </row>
    <row r="1407" spans="2:2" x14ac:dyDescent="0.25">
      <c r="B1407" s="475"/>
    </row>
    <row r="1408" spans="2:2" x14ac:dyDescent="0.25">
      <c r="B1408" s="475"/>
    </row>
    <row r="1409" spans="2:2" x14ac:dyDescent="0.25">
      <c r="B1409" s="475"/>
    </row>
    <row r="1410" spans="2:2" x14ac:dyDescent="0.25">
      <c r="B1410" s="475"/>
    </row>
    <row r="1411" spans="2:2" x14ac:dyDescent="0.25">
      <c r="B1411" s="475"/>
    </row>
    <row r="1412" spans="2:2" x14ac:dyDescent="0.25">
      <c r="B1412" s="475"/>
    </row>
    <row r="1413" spans="2:2" x14ac:dyDescent="0.25">
      <c r="B1413" s="475"/>
    </row>
    <row r="1414" spans="2:2" x14ac:dyDescent="0.25">
      <c r="B1414" s="475"/>
    </row>
    <row r="1415" spans="2:2" x14ac:dyDescent="0.25">
      <c r="B1415" s="475"/>
    </row>
    <row r="1416" spans="2:2" x14ac:dyDescent="0.25">
      <c r="B1416" s="475"/>
    </row>
    <row r="1417" spans="2:2" x14ac:dyDescent="0.25">
      <c r="B1417" s="475"/>
    </row>
    <row r="1418" spans="2:2" x14ac:dyDescent="0.25">
      <c r="B1418" s="475"/>
    </row>
    <row r="1419" spans="2:2" x14ac:dyDescent="0.25">
      <c r="B1419" s="475"/>
    </row>
    <row r="1420" spans="2:2" x14ac:dyDescent="0.25">
      <c r="B1420" s="475"/>
    </row>
    <row r="1421" spans="2:2" x14ac:dyDescent="0.25">
      <c r="B1421" s="475"/>
    </row>
    <row r="1422" spans="2:2" x14ac:dyDescent="0.25">
      <c r="B1422" s="475"/>
    </row>
    <row r="1423" spans="2:2" x14ac:dyDescent="0.25">
      <c r="B1423" s="475"/>
    </row>
    <row r="1424" spans="2:2" x14ac:dyDescent="0.25">
      <c r="B1424" s="475"/>
    </row>
    <row r="1425" spans="2:2" x14ac:dyDescent="0.25">
      <c r="B1425" s="475"/>
    </row>
    <row r="1426" spans="2:2" x14ac:dyDescent="0.25">
      <c r="B1426" s="475"/>
    </row>
    <row r="1427" spans="2:2" x14ac:dyDescent="0.25">
      <c r="B1427" s="475"/>
    </row>
    <row r="1428" spans="2:2" x14ac:dyDescent="0.25">
      <c r="B1428" s="475"/>
    </row>
    <row r="1429" spans="2:2" x14ac:dyDescent="0.25">
      <c r="B1429" s="475"/>
    </row>
    <row r="1430" spans="2:2" x14ac:dyDescent="0.25">
      <c r="B1430" s="475"/>
    </row>
    <row r="1431" spans="2:2" x14ac:dyDescent="0.25">
      <c r="B1431" s="475"/>
    </row>
    <row r="1432" spans="2:2" x14ac:dyDescent="0.25">
      <c r="B1432" s="475"/>
    </row>
    <row r="1433" spans="2:2" x14ac:dyDescent="0.25">
      <c r="B1433" s="475"/>
    </row>
    <row r="1434" spans="2:2" x14ac:dyDescent="0.25">
      <c r="B1434" s="475"/>
    </row>
    <row r="1435" spans="2:2" x14ac:dyDescent="0.25">
      <c r="B1435" s="475"/>
    </row>
    <row r="1436" spans="2:2" x14ac:dyDescent="0.25">
      <c r="B1436" s="475"/>
    </row>
    <row r="1437" spans="2:2" x14ac:dyDescent="0.25">
      <c r="B1437" s="475"/>
    </row>
    <row r="1438" spans="2:2" x14ac:dyDescent="0.25">
      <c r="B1438" s="475"/>
    </row>
    <row r="1439" spans="2:2" x14ac:dyDescent="0.25">
      <c r="B1439" s="475"/>
    </row>
    <row r="1440" spans="2:2" x14ac:dyDescent="0.25">
      <c r="B1440" s="475"/>
    </row>
    <row r="1441" spans="2:2" x14ac:dyDescent="0.25">
      <c r="B1441" s="475"/>
    </row>
    <row r="1442" spans="2:2" x14ac:dyDescent="0.25">
      <c r="B1442" s="475"/>
    </row>
    <row r="1443" spans="2:2" x14ac:dyDescent="0.25">
      <c r="B1443" s="475"/>
    </row>
    <row r="1444" spans="2:2" x14ac:dyDescent="0.25">
      <c r="B1444" s="475"/>
    </row>
    <row r="1445" spans="2:2" x14ac:dyDescent="0.25">
      <c r="B1445" s="475"/>
    </row>
    <row r="1446" spans="2:2" x14ac:dyDescent="0.25">
      <c r="B1446" s="475"/>
    </row>
    <row r="1447" spans="2:2" x14ac:dyDescent="0.25">
      <c r="B1447" s="475"/>
    </row>
    <row r="1448" spans="2:2" x14ac:dyDescent="0.25">
      <c r="B1448" s="475"/>
    </row>
    <row r="1449" spans="2:2" x14ac:dyDescent="0.25">
      <c r="B1449" s="475"/>
    </row>
    <row r="1450" spans="2:2" x14ac:dyDescent="0.25">
      <c r="B1450" s="475"/>
    </row>
    <row r="1451" spans="2:2" x14ac:dyDescent="0.25">
      <c r="B1451" s="475"/>
    </row>
    <row r="1452" spans="2:2" x14ac:dyDescent="0.25">
      <c r="B1452" s="475"/>
    </row>
    <row r="1453" spans="2:2" x14ac:dyDescent="0.25">
      <c r="B1453" s="475"/>
    </row>
    <row r="1454" spans="2:2" x14ac:dyDescent="0.25">
      <c r="B1454" s="475"/>
    </row>
    <row r="1455" spans="2:2" x14ac:dyDescent="0.25">
      <c r="B1455" s="475"/>
    </row>
    <row r="1456" spans="2:2" x14ac:dyDescent="0.25">
      <c r="B1456" s="475"/>
    </row>
    <row r="1457" spans="2:2" x14ac:dyDescent="0.25">
      <c r="B1457" s="475"/>
    </row>
    <row r="1458" spans="2:2" x14ac:dyDescent="0.25">
      <c r="B1458" s="475"/>
    </row>
    <row r="1459" spans="2:2" x14ac:dyDescent="0.25">
      <c r="B1459" s="475"/>
    </row>
    <row r="1460" spans="2:2" x14ac:dyDescent="0.25">
      <c r="B1460" s="475"/>
    </row>
    <row r="1461" spans="2:2" x14ac:dyDescent="0.25">
      <c r="B1461" s="475"/>
    </row>
    <row r="1462" spans="2:2" x14ac:dyDescent="0.25">
      <c r="B1462" s="475"/>
    </row>
    <row r="1463" spans="2:2" x14ac:dyDescent="0.25">
      <c r="B1463" s="475"/>
    </row>
    <row r="1464" spans="2:2" x14ac:dyDescent="0.25">
      <c r="B1464" s="475"/>
    </row>
    <row r="1465" spans="2:2" x14ac:dyDescent="0.25">
      <c r="B1465" s="475"/>
    </row>
    <row r="1466" spans="2:2" x14ac:dyDescent="0.25">
      <c r="B1466" s="475"/>
    </row>
    <row r="1467" spans="2:2" x14ac:dyDescent="0.25">
      <c r="B1467" s="475"/>
    </row>
    <row r="1468" spans="2:2" x14ac:dyDescent="0.25">
      <c r="B1468" s="475"/>
    </row>
    <row r="1469" spans="2:2" x14ac:dyDescent="0.25">
      <c r="B1469" s="475"/>
    </row>
    <row r="1470" spans="2:2" x14ac:dyDescent="0.25">
      <c r="B1470" s="475"/>
    </row>
    <row r="1471" spans="2:2" x14ac:dyDescent="0.25">
      <c r="B1471" s="475"/>
    </row>
    <row r="1472" spans="2:2" x14ac:dyDescent="0.25">
      <c r="B1472" s="475"/>
    </row>
    <row r="1473" spans="2:2" x14ac:dyDescent="0.25">
      <c r="B1473" s="475"/>
    </row>
    <row r="1474" spans="2:2" x14ac:dyDescent="0.25">
      <c r="B1474" s="475"/>
    </row>
    <row r="1475" spans="2:2" x14ac:dyDescent="0.25">
      <c r="B1475" s="475"/>
    </row>
    <row r="1476" spans="2:2" x14ac:dyDescent="0.25">
      <c r="B1476" s="475"/>
    </row>
    <row r="1477" spans="2:2" x14ac:dyDescent="0.25">
      <c r="B1477" s="475"/>
    </row>
    <row r="1478" spans="2:2" x14ac:dyDescent="0.25">
      <c r="B1478" s="475"/>
    </row>
    <row r="1479" spans="2:2" x14ac:dyDescent="0.25">
      <c r="B1479" s="475"/>
    </row>
    <row r="1480" spans="2:2" x14ac:dyDescent="0.25">
      <c r="B1480" s="475"/>
    </row>
    <row r="1481" spans="2:2" x14ac:dyDescent="0.25">
      <c r="B1481" s="475"/>
    </row>
    <row r="1482" spans="2:2" x14ac:dyDescent="0.25">
      <c r="B1482" s="475"/>
    </row>
    <row r="1483" spans="2:2" x14ac:dyDescent="0.25">
      <c r="B1483" s="475"/>
    </row>
    <row r="1484" spans="2:2" x14ac:dyDescent="0.25">
      <c r="B1484" s="475"/>
    </row>
    <row r="1485" spans="2:2" x14ac:dyDescent="0.25">
      <c r="B1485" s="475"/>
    </row>
    <row r="1486" spans="2:2" x14ac:dyDescent="0.25">
      <c r="B1486" s="475"/>
    </row>
    <row r="1487" spans="2:2" x14ac:dyDescent="0.25">
      <c r="B1487" s="475"/>
    </row>
    <row r="1488" spans="2:2" x14ac:dyDescent="0.25">
      <c r="B1488" s="475"/>
    </row>
    <row r="1489" spans="2:2" x14ac:dyDescent="0.25">
      <c r="B1489" s="475"/>
    </row>
    <row r="1490" spans="2:2" x14ac:dyDescent="0.25">
      <c r="B1490" s="475"/>
    </row>
    <row r="1491" spans="2:2" x14ac:dyDescent="0.25">
      <c r="B1491" s="475"/>
    </row>
    <row r="1492" spans="2:2" x14ac:dyDescent="0.25">
      <c r="B1492" s="475"/>
    </row>
    <row r="1493" spans="2:2" x14ac:dyDescent="0.25">
      <c r="B1493" s="475"/>
    </row>
    <row r="1494" spans="2:2" x14ac:dyDescent="0.25">
      <c r="B1494" s="475"/>
    </row>
    <row r="1495" spans="2:2" x14ac:dyDescent="0.25">
      <c r="B1495" s="475"/>
    </row>
    <row r="1496" spans="2:2" x14ac:dyDescent="0.25">
      <c r="B1496" s="475"/>
    </row>
    <row r="1497" spans="2:2" x14ac:dyDescent="0.25">
      <c r="B1497" s="475"/>
    </row>
    <row r="1498" spans="2:2" x14ac:dyDescent="0.25">
      <c r="B1498" s="475"/>
    </row>
    <row r="1499" spans="2:2" x14ac:dyDescent="0.25">
      <c r="B1499" s="475"/>
    </row>
    <row r="1500" spans="2:2" x14ac:dyDescent="0.25">
      <c r="B1500" s="475"/>
    </row>
    <row r="1501" spans="2:2" x14ac:dyDescent="0.25">
      <c r="B1501" s="475"/>
    </row>
    <row r="1502" spans="2:2" x14ac:dyDescent="0.25">
      <c r="B1502" s="475"/>
    </row>
    <row r="1503" spans="2:2" x14ac:dyDescent="0.25">
      <c r="B1503" s="475"/>
    </row>
    <row r="1504" spans="2:2" x14ac:dyDescent="0.25">
      <c r="B1504" s="475"/>
    </row>
    <row r="1505" spans="2:2" x14ac:dyDescent="0.25">
      <c r="B1505" s="475"/>
    </row>
    <row r="1506" spans="2:2" x14ac:dyDescent="0.25">
      <c r="B1506" s="475"/>
    </row>
    <row r="1507" spans="2:2" x14ac:dyDescent="0.25">
      <c r="B1507" s="475"/>
    </row>
    <row r="1508" spans="2:2" x14ac:dyDescent="0.25">
      <c r="B1508" s="475"/>
    </row>
    <row r="1509" spans="2:2" x14ac:dyDescent="0.25">
      <c r="B1509" s="475"/>
    </row>
    <row r="1510" spans="2:2" x14ac:dyDescent="0.25">
      <c r="B1510" s="475"/>
    </row>
    <row r="1511" spans="2:2" x14ac:dyDescent="0.25">
      <c r="B1511" s="475"/>
    </row>
    <row r="1512" spans="2:2" x14ac:dyDescent="0.25">
      <c r="B1512" s="475"/>
    </row>
    <row r="1513" spans="2:2" x14ac:dyDescent="0.25">
      <c r="B1513" s="475"/>
    </row>
    <row r="1514" spans="2:2" x14ac:dyDescent="0.25">
      <c r="B1514" s="475"/>
    </row>
    <row r="1515" spans="2:2" x14ac:dyDescent="0.25">
      <c r="B1515" s="475"/>
    </row>
    <row r="1516" spans="2:2" x14ac:dyDescent="0.25">
      <c r="B1516" s="475"/>
    </row>
    <row r="1517" spans="2:2" x14ac:dyDescent="0.25">
      <c r="B1517" s="475"/>
    </row>
    <row r="1518" spans="2:2" x14ac:dyDescent="0.25">
      <c r="B1518" s="475"/>
    </row>
    <row r="1519" spans="2:2" x14ac:dyDescent="0.25">
      <c r="B1519" s="475"/>
    </row>
    <row r="1520" spans="2:2" x14ac:dyDescent="0.25">
      <c r="B1520" s="475"/>
    </row>
    <row r="1521" spans="2:2" x14ac:dyDescent="0.25">
      <c r="B1521" s="475"/>
    </row>
    <row r="1522" spans="2:2" x14ac:dyDescent="0.25">
      <c r="B1522" s="475"/>
    </row>
    <row r="1523" spans="2:2" x14ac:dyDescent="0.25">
      <c r="B1523" s="475"/>
    </row>
    <row r="1524" spans="2:2" x14ac:dyDescent="0.25">
      <c r="B1524" s="475"/>
    </row>
    <row r="1525" spans="2:2" x14ac:dyDescent="0.25">
      <c r="B1525" s="475"/>
    </row>
    <row r="1526" spans="2:2" x14ac:dyDescent="0.25">
      <c r="B1526" s="475"/>
    </row>
    <row r="1527" spans="2:2" x14ac:dyDescent="0.25">
      <c r="B1527" s="475"/>
    </row>
    <row r="1528" spans="2:2" x14ac:dyDescent="0.25">
      <c r="B1528" s="475"/>
    </row>
    <row r="1529" spans="2:2" x14ac:dyDescent="0.25">
      <c r="B1529" s="475"/>
    </row>
    <row r="1530" spans="2:2" x14ac:dyDescent="0.25">
      <c r="B1530" s="475"/>
    </row>
    <row r="1531" spans="2:2" x14ac:dyDescent="0.25">
      <c r="B1531" s="475"/>
    </row>
    <row r="1532" spans="2:2" x14ac:dyDescent="0.25">
      <c r="B1532" s="475"/>
    </row>
    <row r="1533" spans="2:2" x14ac:dyDescent="0.25">
      <c r="B1533" s="475"/>
    </row>
    <row r="1534" spans="2:2" x14ac:dyDescent="0.25">
      <c r="B1534" s="475"/>
    </row>
    <row r="1535" spans="2:2" x14ac:dyDescent="0.25">
      <c r="B1535" s="475"/>
    </row>
    <row r="1536" spans="2:2" x14ac:dyDescent="0.25">
      <c r="B1536" s="475"/>
    </row>
    <row r="1537" spans="2:2" x14ac:dyDescent="0.25">
      <c r="B1537" s="475"/>
    </row>
    <row r="1538" spans="2:2" x14ac:dyDescent="0.25">
      <c r="B1538" s="475"/>
    </row>
    <row r="1539" spans="2:2" x14ac:dyDescent="0.25">
      <c r="B1539" s="475"/>
    </row>
    <row r="1540" spans="2:2" x14ac:dyDescent="0.25">
      <c r="B1540" s="475"/>
    </row>
    <row r="1541" spans="2:2" x14ac:dyDescent="0.25">
      <c r="B1541" s="475"/>
    </row>
    <row r="1542" spans="2:2" x14ac:dyDescent="0.25">
      <c r="B1542" s="475"/>
    </row>
    <row r="1543" spans="2:2" x14ac:dyDescent="0.25">
      <c r="B1543" s="475"/>
    </row>
    <row r="1544" spans="2:2" x14ac:dyDescent="0.25">
      <c r="B1544" s="475"/>
    </row>
    <row r="1545" spans="2:2" x14ac:dyDescent="0.25">
      <c r="B1545" s="475"/>
    </row>
    <row r="1546" spans="2:2" x14ac:dyDescent="0.25">
      <c r="B1546" s="475"/>
    </row>
    <row r="1547" spans="2:2" x14ac:dyDescent="0.25">
      <c r="B1547" s="475"/>
    </row>
    <row r="1548" spans="2:2" x14ac:dyDescent="0.25">
      <c r="B1548" s="475"/>
    </row>
    <row r="1549" spans="2:2" x14ac:dyDescent="0.25">
      <c r="B1549" s="475"/>
    </row>
    <row r="1550" spans="2:2" x14ac:dyDescent="0.25">
      <c r="B1550" s="475"/>
    </row>
    <row r="1551" spans="2:2" x14ac:dyDescent="0.25">
      <c r="B1551" s="475"/>
    </row>
    <row r="1552" spans="2:2" x14ac:dyDescent="0.25">
      <c r="B1552" s="475"/>
    </row>
    <row r="1553" spans="2:2" x14ac:dyDescent="0.25">
      <c r="B1553" s="475"/>
    </row>
    <row r="1554" spans="2:2" x14ac:dyDescent="0.25">
      <c r="B1554" s="475"/>
    </row>
    <row r="1555" spans="2:2" x14ac:dyDescent="0.25">
      <c r="B1555" s="475"/>
    </row>
    <row r="1556" spans="2:2" x14ac:dyDescent="0.25">
      <c r="B1556" s="475"/>
    </row>
    <row r="1557" spans="2:2" x14ac:dyDescent="0.25">
      <c r="B1557" s="475"/>
    </row>
    <row r="1558" spans="2:2" x14ac:dyDescent="0.25">
      <c r="B1558" s="475"/>
    </row>
    <row r="1559" spans="2:2" x14ac:dyDescent="0.25">
      <c r="B1559" s="475"/>
    </row>
    <row r="1560" spans="2:2" x14ac:dyDescent="0.25">
      <c r="B1560" s="475"/>
    </row>
    <row r="1561" spans="2:2" x14ac:dyDescent="0.25">
      <c r="B1561" s="475"/>
    </row>
    <row r="1562" spans="2:2" x14ac:dyDescent="0.25">
      <c r="B1562" s="475"/>
    </row>
    <row r="1563" spans="2:2" x14ac:dyDescent="0.25">
      <c r="B1563" s="475"/>
    </row>
    <row r="1564" spans="2:2" x14ac:dyDescent="0.25">
      <c r="B1564" s="475"/>
    </row>
    <row r="1565" spans="2:2" x14ac:dyDescent="0.25">
      <c r="B1565" s="475"/>
    </row>
    <row r="1566" spans="2:2" x14ac:dyDescent="0.25">
      <c r="B1566" s="475"/>
    </row>
    <row r="1567" spans="2:2" x14ac:dyDescent="0.25">
      <c r="B1567" s="475"/>
    </row>
    <row r="1568" spans="2:2" x14ac:dyDescent="0.25">
      <c r="B1568" s="475"/>
    </row>
    <row r="1569" spans="2:2" x14ac:dyDescent="0.25">
      <c r="B1569" s="475"/>
    </row>
    <row r="1570" spans="2:2" x14ac:dyDescent="0.25">
      <c r="B1570" s="475"/>
    </row>
    <row r="1571" spans="2:2" x14ac:dyDescent="0.25">
      <c r="B1571" s="475"/>
    </row>
    <row r="1572" spans="2:2" x14ac:dyDescent="0.25">
      <c r="B1572" s="475"/>
    </row>
    <row r="1573" spans="2:2" x14ac:dyDescent="0.25">
      <c r="B1573" s="475"/>
    </row>
    <row r="1574" spans="2:2" x14ac:dyDescent="0.25">
      <c r="B1574" s="475"/>
    </row>
    <row r="1575" spans="2:2" x14ac:dyDescent="0.25">
      <c r="B1575" s="475"/>
    </row>
    <row r="1576" spans="2:2" x14ac:dyDescent="0.25">
      <c r="B1576" s="475"/>
    </row>
    <row r="1577" spans="2:2" x14ac:dyDescent="0.25">
      <c r="B1577" s="475"/>
    </row>
    <row r="1578" spans="2:2" x14ac:dyDescent="0.25">
      <c r="B1578" s="475"/>
    </row>
    <row r="1579" spans="2:2" x14ac:dyDescent="0.25">
      <c r="B1579" s="475"/>
    </row>
    <row r="1580" spans="2:2" x14ac:dyDescent="0.25">
      <c r="B1580" s="475"/>
    </row>
    <row r="1581" spans="2:2" x14ac:dyDescent="0.25">
      <c r="B1581" s="475"/>
    </row>
    <row r="1582" spans="2:2" x14ac:dyDescent="0.25">
      <c r="B1582" s="475"/>
    </row>
    <row r="1583" spans="2:2" x14ac:dyDescent="0.25">
      <c r="B1583" s="475"/>
    </row>
    <row r="1584" spans="2:2" x14ac:dyDescent="0.25">
      <c r="B1584" s="475"/>
    </row>
    <row r="1585" spans="2:2" x14ac:dyDescent="0.25">
      <c r="B1585" s="475"/>
    </row>
    <row r="1586" spans="2:2" x14ac:dyDescent="0.25">
      <c r="B1586" s="475"/>
    </row>
    <row r="1587" spans="2:2" x14ac:dyDescent="0.25">
      <c r="B1587" s="475"/>
    </row>
    <row r="1588" spans="2:2" x14ac:dyDescent="0.25">
      <c r="B1588" s="475"/>
    </row>
    <row r="1589" spans="2:2" x14ac:dyDescent="0.25">
      <c r="B1589" s="475"/>
    </row>
    <row r="1590" spans="2:2" x14ac:dyDescent="0.25">
      <c r="B1590" s="475"/>
    </row>
    <row r="1591" spans="2:2" x14ac:dyDescent="0.25">
      <c r="B1591" s="475"/>
    </row>
    <row r="1592" spans="2:2" x14ac:dyDescent="0.25">
      <c r="B1592" s="475"/>
    </row>
    <row r="1593" spans="2:2" x14ac:dyDescent="0.25">
      <c r="B1593" s="475"/>
    </row>
    <row r="1594" spans="2:2" x14ac:dyDescent="0.25">
      <c r="B1594" s="475"/>
    </row>
    <row r="1595" spans="2:2" x14ac:dyDescent="0.25">
      <c r="B1595" s="475"/>
    </row>
    <row r="1596" spans="2:2" x14ac:dyDescent="0.25">
      <c r="B1596" s="475"/>
    </row>
    <row r="1597" spans="2:2" x14ac:dyDescent="0.25">
      <c r="B1597" s="475"/>
    </row>
    <row r="1598" spans="2:2" x14ac:dyDescent="0.25">
      <c r="B1598" s="475"/>
    </row>
    <row r="1599" spans="2:2" x14ac:dyDescent="0.25">
      <c r="B1599" s="475"/>
    </row>
    <row r="1600" spans="2:2" x14ac:dyDescent="0.25">
      <c r="B1600" s="475"/>
    </row>
    <row r="1601" spans="2:2" x14ac:dyDescent="0.25">
      <c r="B1601" s="475"/>
    </row>
    <row r="1602" spans="2:2" x14ac:dyDescent="0.25">
      <c r="B1602" s="475"/>
    </row>
    <row r="1603" spans="2:2" x14ac:dyDescent="0.25">
      <c r="B1603" s="475"/>
    </row>
    <row r="1604" spans="2:2" x14ac:dyDescent="0.25">
      <c r="B1604" s="475"/>
    </row>
    <row r="1605" spans="2:2" x14ac:dyDescent="0.25">
      <c r="B1605" s="475"/>
    </row>
    <row r="1606" spans="2:2" x14ac:dyDescent="0.25">
      <c r="B1606" s="475"/>
    </row>
    <row r="1607" spans="2:2" x14ac:dyDescent="0.25">
      <c r="B1607" s="475"/>
    </row>
    <row r="1608" spans="2:2" x14ac:dyDescent="0.25">
      <c r="B1608" s="475"/>
    </row>
    <row r="1609" spans="2:2" x14ac:dyDescent="0.25">
      <c r="B1609" s="475"/>
    </row>
    <row r="1610" spans="2:2" x14ac:dyDescent="0.25">
      <c r="B1610" s="475"/>
    </row>
    <row r="1611" spans="2:2" x14ac:dyDescent="0.25">
      <c r="B1611" s="475"/>
    </row>
    <row r="1612" spans="2:2" x14ac:dyDescent="0.25">
      <c r="B1612" s="475"/>
    </row>
    <row r="1613" spans="2:2" x14ac:dyDescent="0.25">
      <c r="B1613" s="475"/>
    </row>
    <row r="1614" spans="2:2" x14ac:dyDescent="0.25">
      <c r="B1614" s="475"/>
    </row>
    <row r="1615" spans="2:2" x14ac:dyDescent="0.25">
      <c r="B1615" s="475"/>
    </row>
    <row r="1616" spans="2:2" x14ac:dyDescent="0.25">
      <c r="B1616" s="475"/>
    </row>
    <row r="1617" spans="2:2" x14ac:dyDescent="0.25">
      <c r="B1617" s="475"/>
    </row>
    <row r="1618" spans="2:2" x14ac:dyDescent="0.25">
      <c r="B1618" s="475"/>
    </row>
    <row r="1619" spans="2:2" x14ac:dyDescent="0.25">
      <c r="B1619" s="475"/>
    </row>
    <row r="1620" spans="2:2" x14ac:dyDescent="0.25">
      <c r="B1620" s="475"/>
    </row>
    <row r="1621" spans="2:2" x14ac:dyDescent="0.25">
      <c r="B1621" s="475"/>
    </row>
    <row r="1622" spans="2:2" x14ac:dyDescent="0.25">
      <c r="B1622" s="475"/>
    </row>
    <row r="1623" spans="2:2" x14ac:dyDescent="0.25">
      <c r="B1623" s="475"/>
    </row>
    <row r="1624" spans="2:2" x14ac:dyDescent="0.25">
      <c r="B1624" s="475"/>
    </row>
    <row r="1625" spans="2:2" x14ac:dyDescent="0.25">
      <c r="B1625" s="475"/>
    </row>
    <row r="1626" spans="2:2" x14ac:dyDescent="0.25">
      <c r="B1626" s="475"/>
    </row>
    <row r="1627" spans="2:2" x14ac:dyDescent="0.25">
      <c r="B1627" s="475"/>
    </row>
    <row r="1628" spans="2:2" x14ac:dyDescent="0.25">
      <c r="B1628" s="475"/>
    </row>
    <row r="1629" spans="2:2" x14ac:dyDescent="0.25">
      <c r="B1629" s="475"/>
    </row>
    <row r="1630" spans="2:2" x14ac:dyDescent="0.25">
      <c r="B1630" s="475"/>
    </row>
    <row r="1631" spans="2:2" x14ac:dyDescent="0.25">
      <c r="B1631" s="475"/>
    </row>
    <row r="1632" spans="2:2" x14ac:dyDescent="0.25">
      <c r="B1632" s="475"/>
    </row>
    <row r="1633" spans="2:2" x14ac:dyDescent="0.25">
      <c r="B1633" s="475"/>
    </row>
    <row r="1634" spans="2:2" x14ac:dyDescent="0.25">
      <c r="B1634" s="475"/>
    </row>
    <row r="1635" spans="2:2" x14ac:dyDescent="0.25">
      <c r="B1635" s="475"/>
    </row>
    <row r="1636" spans="2:2" x14ac:dyDescent="0.25">
      <c r="B1636" s="475"/>
    </row>
    <row r="1637" spans="2:2" x14ac:dyDescent="0.25">
      <c r="B1637" s="475"/>
    </row>
    <row r="1638" spans="2:2" x14ac:dyDescent="0.25">
      <c r="B1638" s="475"/>
    </row>
    <row r="1639" spans="2:2" x14ac:dyDescent="0.25">
      <c r="B1639" s="475"/>
    </row>
    <row r="1640" spans="2:2" x14ac:dyDescent="0.25">
      <c r="B1640" s="475"/>
    </row>
    <row r="1641" spans="2:2" x14ac:dyDescent="0.25">
      <c r="B1641" s="475"/>
    </row>
    <row r="1642" spans="2:2" x14ac:dyDescent="0.25">
      <c r="B1642" s="475"/>
    </row>
    <row r="1643" spans="2:2" x14ac:dyDescent="0.25">
      <c r="B1643" s="475"/>
    </row>
    <row r="1644" spans="2:2" x14ac:dyDescent="0.25">
      <c r="B1644" s="475"/>
    </row>
    <row r="1645" spans="2:2" x14ac:dyDescent="0.25">
      <c r="B1645" s="475"/>
    </row>
    <row r="1646" spans="2:2" x14ac:dyDescent="0.25">
      <c r="B1646" s="475"/>
    </row>
    <row r="1647" spans="2:2" x14ac:dyDescent="0.25">
      <c r="B1647" s="475"/>
    </row>
    <row r="1648" spans="2:2" x14ac:dyDescent="0.25">
      <c r="B1648" s="475"/>
    </row>
    <row r="1649" spans="2:2" x14ac:dyDescent="0.25">
      <c r="B1649" s="475"/>
    </row>
    <row r="1650" spans="2:2" x14ac:dyDescent="0.25">
      <c r="B1650" s="475"/>
    </row>
    <row r="1651" spans="2:2" x14ac:dyDescent="0.25">
      <c r="B1651" s="475"/>
    </row>
    <row r="1652" spans="2:2" x14ac:dyDescent="0.25">
      <c r="B1652" s="475"/>
    </row>
    <row r="1653" spans="2:2" x14ac:dyDescent="0.25">
      <c r="B1653" s="475"/>
    </row>
    <row r="1654" spans="2:2" x14ac:dyDescent="0.25">
      <c r="B1654" s="475"/>
    </row>
    <row r="1655" spans="2:2" x14ac:dyDescent="0.25">
      <c r="B1655" s="475"/>
    </row>
    <row r="1656" spans="2:2" x14ac:dyDescent="0.25">
      <c r="B1656" s="475"/>
    </row>
    <row r="1657" spans="2:2" x14ac:dyDescent="0.25">
      <c r="B1657" s="475"/>
    </row>
    <row r="1658" spans="2:2" x14ac:dyDescent="0.25">
      <c r="B1658" s="475"/>
    </row>
    <row r="1659" spans="2:2" x14ac:dyDescent="0.25">
      <c r="B1659" s="475"/>
    </row>
    <row r="1660" spans="2:2" x14ac:dyDescent="0.25">
      <c r="B1660" s="475"/>
    </row>
    <row r="1661" spans="2:2" x14ac:dyDescent="0.25">
      <c r="B1661" s="475"/>
    </row>
    <row r="1662" spans="2:2" x14ac:dyDescent="0.25">
      <c r="B1662" s="475"/>
    </row>
    <row r="1663" spans="2:2" x14ac:dyDescent="0.25">
      <c r="B1663" s="475"/>
    </row>
    <row r="1664" spans="2:2" x14ac:dyDescent="0.25">
      <c r="B1664" s="475"/>
    </row>
    <row r="1665" spans="2:2" x14ac:dyDescent="0.25">
      <c r="B1665" s="475"/>
    </row>
    <row r="1666" spans="2:2" x14ac:dyDescent="0.25">
      <c r="B1666" s="475"/>
    </row>
    <row r="1667" spans="2:2" x14ac:dyDescent="0.25">
      <c r="B1667" s="475"/>
    </row>
    <row r="1668" spans="2:2" x14ac:dyDescent="0.25">
      <c r="B1668" s="475"/>
    </row>
    <row r="1669" spans="2:2" x14ac:dyDescent="0.25">
      <c r="B1669" s="475"/>
    </row>
    <row r="1670" spans="2:2" x14ac:dyDescent="0.25">
      <c r="B1670" s="475"/>
    </row>
    <row r="1671" spans="2:2" x14ac:dyDescent="0.25">
      <c r="B1671" s="475"/>
    </row>
    <row r="1672" spans="2:2" x14ac:dyDescent="0.25">
      <c r="B1672" s="475"/>
    </row>
    <row r="1673" spans="2:2" x14ac:dyDescent="0.25">
      <c r="B1673" s="475"/>
    </row>
    <row r="1674" spans="2:2" x14ac:dyDescent="0.25">
      <c r="B1674" s="475"/>
    </row>
    <row r="1675" spans="2:2" x14ac:dyDescent="0.25">
      <c r="B1675" s="475"/>
    </row>
    <row r="1676" spans="2:2" x14ac:dyDescent="0.25">
      <c r="B1676" s="475"/>
    </row>
    <row r="1677" spans="2:2" x14ac:dyDescent="0.25">
      <c r="B1677" s="475"/>
    </row>
    <row r="1678" spans="2:2" x14ac:dyDescent="0.25">
      <c r="B1678" s="475"/>
    </row>
    <row r="1679" spans="2:2" x14ac:dyDescent="0.25">
      <c r="B1679" s="475"/>
    </row>
    <row r="1680" spans="2:2" x14ac:dyDescent="0.25">
      <c r="B1680" s="475"/>
    </row>
    <row r="1681" spans="2:2" x14ac:dyDescent="0.25">
      <c r="B1681" s="475"/>
    </row>
    <row r="1682" spans="2:2" x14ac:dyDescent="0.25">
      <c r="B1682" s="475"/>
    </row>
    <row r="1683" spans="2:2" x14ac:dyDescent="0.25">
      <c r="B1683" s="475"/>
    </row>
    <row r="1684" spans="2:2" x14ac:dyDescent="0.25">
      <c r="B1684" s="475"/>
    </row>
    <row r="1685" spans="2:2" x14ac:dyDescent="0.25">
      <c r="B1685" s="475"/>
    </row>
    <row r="1686" spans="2:2" x14ac:dyDescent="0.25">
      <c r="B1686" s="475"/>
    </row>
    <row r="1687" spans="2:2" x14ac:dyDescent="0.25">
      <c r="B1687" s="475"/>
    </row>
    <row r="1688" spans="2:2" x14ac:dyDescent="0.25">
      <c r="B1688" s="475"/>
    </row>
    <row r="1689" spans="2:2" x14ac:dyDescent="0.25">
      <c r="B1689" s="475"/>
    </row>
    <row r="1690" spans="2:2" x14ac:dyDescent="0.25">
      <c r="B1690" s="475"/>
    </row>
    <row r="1691" spans="2:2" x14ac:dyDescent="0.25">
      <c r="B1691" s="475"/>
    </row>
    <row r="1692" spans="2:2" x14ac:dyDescent="0.25">
      <c r="B1692" s="475"/>
    </row>
    <row r="1693" spans="2:2" x14ac:dyDescent="0.25">
      <c r="B1693" s="475"/>
    </row>
    <row r="1694" spans="2:2" x14ac:dyDescent="0.25">
      <c r="B1694" s="475"/>
    </row>
    <row r="1695" spans="2:2" x14ac:dyDescent="0.25">
      <c r="B1695" s="475"/>
    </row>
    <row r="1696" spans="2:2" x14ac:dyDescent="0.25">
      <c r="B1696" s="475"/>
    </row>
    <row r="1697" spans="2:2" x14ac:dyDescent="0.25">
      <c r="B1697" s="475"/>
    </row>
    <row r="1698" spans="2:2" x14ac:dyDescent="0.25">
      <c r="B1698" s="475"/>
    </row>
    <row r="1699" spans="2:2" x14ac:dyDescent="0.25">
      <c r="B1699" s="475"/>
    </row>
    <row r="1700" spans="2:2" x14ac:dyDescent="0.25">
      <c r="B1700" s="475"/>
    </row>
    <row r="1701" spans="2:2" x14ac:dyDescent="0.25">
      <c r="B1701" s="475"/>
    </row>
    <row r="1702" spans="2:2" x14ac:dyDescent="0.25">
      <c r="B1702" s="475"/>
    </row>
    <row r="1703" spans="2:2" x14ac:dyDescent="0.25">
      <c r="B1703" s="475"/>
    </row>
    <row r="1704" spans="2:2" x14ac:dyDescent="0.25">
      <c r="B1704" s="475"/>
    </row>
    <row r="1705" spans="2:2" x14ac:dyDescent="0.25">
      <c r="B1705" s="475"/>
    </row>
    <row r="1706" spans="2:2" x14ac:dyDescent="0.25">
      <c r="B1706" s="475"/>
    </row>
    <row r="1707" spans="2:2" x14ac:dyDescent="0.25">
      <c r="B1707" s="475"/>
    </row>
    <row r="1708" spans="2:2" x14ac:dyDescent="0.25">
      <c r="B1708" s="475"/>
    </row>
    <row r="1709" spans="2:2" x14ac:dyDescent="0.25">
      <c r="B1709" s="475"/>
    </row>
    <row r="1710" spans="2:2" x14ac:dyDescent="0.25">
      <c r="B1710" s="475"/>
    </row>
    <row r="1711" spans="2:2" x14ac:dyDescent="0.25">
      <c r="B1711" s="475"/>
    </row>
    <row r="1712" spans="2:2" x14ac:dyDescent="0.25">
      <c r="B1712" s="475"/>
    </row>
    <row r="1713" spans="2:2" x14ac:dyDescent="0.25">
      <c r="B1713" s="475"/>
    </row>
    <row r="1714" spans="2:2" x14ac:dyDescent="0.25">
      <c r="B1714" s="475"/>
    </row>
    <row r="1715" spans="2:2" x14ac:dyDescent="0.25">
      <c r="B1715" s="475"/>
    </row>
    <row r="1716" spans="2:2" x14ac:dyDescent="0.25">
      <c r="B1716" s="475"/>
    </row>
    <row r="1717" spans="2:2" x14ac:dyDescent="0.25">
      <c r="B1717" s="475"/>
    </row>
    <row r="1718" spans="2:2" x14ac:dyDescent="0.25">
      <c r="B1718" s="475"/>
    </row>
    <row r="1719" spans="2:2" x14ac:dyDescent="0.25">
      <c r="B1719" s="475"/>
    </row>
    <row r="1720" spans="2:2" x14ac:dyDescent="0.25">
      <c r="B1720" s="475"/>
    </row>
    <row r="1721" spans="2:2" x14ac:dyDescent="0.25">
      <c r="B1721" s="475"/>
    </row>
    <row r="1722" spans="2:2" x14ac:dyDescent="0.25">
      <c r="B1722" s="475"/>
    </row>
    <row r="1723" spans="2:2" x14ac:dyDescent="0.25">
      <c r="B1723" s="475"/>
    </row>
    <row r="1724" spans="2:2" x14ac:dyDescent="0.25">
      <c r="B1724" s="475"/>
    </row>
    <row r="1725" spans="2:2" x14ac:dyDescent="0.25">
      <c r="B1725" s="475"/>
    </row>
    <row r="1726" spans="2:2" x14ac:dyDescent="0.25">
      <c r="B1726" s="475"/>
    </row>
    <row r="1727" spans="2:2" x14ac:dyDescent="0.25">
      <c r="B1727" s="475"/>
    </row>
    <row r="1728" spans="2:2" x14ac:dyDescent="0.25">
      <c r="B1728" s="475"/>
    </row>
    <row r="1729" spans="2:2" x14ac:dyDescent="0.25">
      <c r="B1729" s="475"/>
    </row>
    <row r="1730" spans="2:2" x14ac:dyDescent="0.25">
      <c r="B1730" s="475"/>
    </row>
    <row r="1731" spans="2:2" x14ac:dyDescent="0.25">
      <c r="B1731" s="475"/>
    </row>
    <row r="1732" spans="2:2" x14ac:dyDescent="0.25">
      <c r="B1732" s="475"/>
    </row>
    <row r="1733" spans="2:2" x14ac:dyDescent="0.25">
      <c r="B1733" s="475"/>
    </row>
    <row r="1734" spans="2:2" x14ac:dyDescent="0.25">
      <c r="B1734" s="475"/>
    </row>
    <row r="1735" spans="2:2" x14ac:dyDescent="0.25">
      <c r="B1735" s="475"/>
    </row>
    <row r="1736" spans="2:2" x14ac:dyDescent="0.25">
      <c r="B1736" s="475"/>
    </row>
    <row r="1737" spans="2:2" x14ac:dyDescent="0.25">
      <c r="B1737" s="475"/>
    </row>
    <row r="1738" spans="2:2" x14ac:dyDescent="0.25">
      <c r="B1738" s="475"/>
    </row>
    <row r="1739" spans="2:2" x14ac:dyDescent="0.25">
      <c r="B1739" s="475"/>
    </row>
    <row r="1740" spans="2:2" x14ac:dyDescent="0.25">
      <c r="B1740" s="475"/>
    </row>
    <row r="1741" spans="2:2" x14ac:dyDescent="0.25">
      <c r="B1741" s="475"/>
    </row>
    <row r="1742" spans="2:2" x14ac:dyDescent="0.25">
      <c r="B1742" s="475"/>
    </row>
    <row r="1743" spans="2:2" x14ac:dyDescent="0.25">
      <c r="B1743" s="475"/>
    </row>
    <row r="1744" spans="2:2" x14ac:dyDescent="0.25">
      <c r="B1744" s="475"/>
    </row>
    <row r="1745" spans="2:2" x14ac:dyDescent="0.25">
      <c r="B1745" s="475"/>
    </row>
    <row r="1746" spans="2:2" x14ac:dyDescent="0.25">
      <c r="B1746" s="475"/>
    </row>
    <row r="1747" spans="2:2" x14ac:dyDescent="0.25">
      <c r="B1747" s="475"/>
    </row>
    <row r="1748" spans="2:2" x14ac:dyDescent="0.25">
      <c r="B1748" s="475"/>
    </row>
    <row r="1749" spans="2:2" x14ac:dyDescent="0.25">
      <c r="B1749" s="475"/>
    </row>
    <row r="1750" spans="2:2" x14ac:dyDescent="0.25">
      <c r="B1750" s="475"/>
    </row>
    <row r="1751" spans="2:2" x14ac:dyDescent="0.25">
      <c r="B1751" s="475"/>
    </row>
    <row r="1752" spans="2:2" x14ac:dyDescent="0.25">
      <c r="B1752" s="475"/>
    </row>
    <row r="1753" spans="2:2" x14ac:dyDescent="0.25">
      <c r="B1753" s="475"/>
    </row>
    <row r="1754" spans="2:2" x14ac:dyDescent="0.25">
      <c r="B1754" s="475"/>
    </row>
    <row r="1755" spans="2:2" x14ac:dyDescent="0.25">
      <c r="B1755" s="475"/>
    </row>
    <row r="1756" spans="2:2" x14ac:dyDescent="0.25">
      <c r="B1756" s="475"/>
    </row>
    <row r="1757" spans="2:2" x14ac:dyDescent="0.25">
      <c r="B1757" s="475"/>
    </row>
    <row r="1758" spans="2:2" x14ac:dyDescent="0.25">
      <c r="B1758" s="475"/>
    </row>
    <row r="1759" spans="2:2" x14ac:dyDescent="0.25">
      <c r="B1759" s="475"/>
    </row>
    <row r="1760" spans="2:2" x14ac:dyDescent="0.25">
      <c r="B1760" s="475"/>
    </row>
    <row r="1761" spans="2:2" x14ac:dyDescent="0.25">
      <c r="B1761" s="475"/>
    </row>
    <row r="1762" spans="2:2" x14ac:dyDescent="0.25">
      <c r="B1762" s="475"/>
    </row>
    <row r="1763" spans="2:2" x14ac:dyDescent="0.25">
      <c r="B1763" s="475"/>
    </row>
    <row r="1764" spans="2:2" x14ac:dyDescent="0.25">
      <c r="B1764" s="475"/>
    </row>
    <row r="1765" spans="2:2" x14ac:dyDescent="0.25">
      <c r="B1765" s="475"/>
    </row>
    <row r="1766" spans="2:2" x14ac:dyDescent="0.25">
      <c r="B1766" s="475"/>
    </row>
    <row r="1767" spans="2:2" x14ac:dyDescent="0.25">
      <c r="B1767" s="475"/>
    </row>
    <row r="1768" spans="2:2" x14ac:dyDescent="0.25">
      <c r="B1768" s="475"/>
    </row>
    <row r="1769" spans="2:2" x14ac:dyDescent="0.25">
      <c r="B1769" s="475"/>
    </row>
    <row r="1770" spans="2:2" x14ac:dyDescent="0.25">
      <c r="B1770" s="475"/>
    </row>
    <row r="1771" spans="2:2" x14ac:dyDescent="0.25">
      <c r="B1771" s="475"/>
    </row>
    <row r="1772" spans="2:2" x14ac:dyDescent="0.25">
      <c r="B1772" s="475"/>
    </row>
    <row r="1773" spans="2:2" x14ac:dyDescent="0.25">
      <c r="B1773" s="475"/>
    </row>
    <row r="1774" spans="2:2" x14ac:dyDescent="0.25">
      <c r="B1774" s="475"/>
    </row>
    <row r="1775" spans="2:2" x14ac:dyDescent="0.25">
      <c r="B1775" s="475"/>
    </row>
    <row r="1776" spans="2:2" x14ac:dyDescent="0.25">
      <c r="B1776" s="475"/>
    </row>
    <row r="1777" spans="2:2" x14ac:dyDescent="0.25">
      <c r="B1777" s="475"/>
    </row>
    <row r="1778" spans="2:2" x14ac:dyDescent="0.25">
      <c r="B1778" s="475"/>
    </row>
    <row r="1779" spans="2:2" x14ac:dyDescent="0.25">
      <c r="B1779" s="475"/>
    </row>
    <row r="1780" spans="2:2" x14ac:dyDescent="0.25">
      <c r="B1780" s="475"/>
    </row>
    <row r="1781" spans="2:2" x14ac:dyDescent="0.25">
      <c r="B1781" s="475"/>
    </row>
    <row r="1782" spans="2:2" x14ac:dyDescent="0.25">
      <c r="B1782" s="475"/>
    </row>
    <row r="1783" spans="2:2" x14ac:dyDescent="0.25">
      <c r="B1783" s="475"/>
    </row>
    <row r="1784" spans="2:2" x14ac:dyDescent="0.25">
      <c r="B1784" s="475"/>
    </row>
    <row r="1785" spans="2:2" x14ac:dyDescent="0.25">
      <c r="B1785" s="475"/>
    </row>
    <row r="1786" spans="2:2" x14ac:dyDescent="0.25">
      <c r="B1786" s="475"/>
    </row>
    <row r="1787" spans="2:2" x14ac:dyDescent="0.25">
      <c r="B1787" s="475"/>
    </row>
    <row r="1788" spans="2:2" x14ac:dyDescent="0.25">
      <c r="B1788" s="475"/>
    </row>
    <row r="1789" spans="2:2" x14ac:dyDescent="0.25">
      <c r="B1789" s="475"/>
    </row>
    <row r="1790" spans="2:2" x14ac:dyDescent="0.25">
      <c r="B1790" s="475"/>
    </row>
    <row r="1791" spans="2:2" x14ac:dyDescent="0.25">
      <c r="B1791" s="475"/>
    </row>
    <row r="1792" spans="2:2" x14ac:dyDescent="0.25">
      <c r="B1792" s="475"/>
    </row>
    <row r="1793" spans="2:2" x14ac:dyDescent="0.25">
      <c r="B1793" s="475"/>
    </row>
    <row r="1794" spans="2:2" x14ac:dyDescent="0.25">
      <c r="B1794" s="475"/>
    </row>
    <row r="1795" spans="2:2" x14ac:dyDescent="0.25">
      <c r="B1795" s="475"/>
    </row>
    <row r="1796" spans="2:2" x14ac:dyDescent="0.25">
      <c r="B1796" s="475"/>
    </row>
    <row r="1797" spans="2:2" x14ac:dyDescent="0.25">
      <c r="B1797" s="475"/>
    </row>
    <row r="1798" spans="2:2" x14ac:dyDescent="0.25">
      <c r="B1798" s="475"/>
    </row>
    <row r="1799" spans="2:2" x14ac:dyDescent="0.25">
      <c r="B1799" s="475"/>
    </row>
    <row r="1800" spans="2:2" x14ac:dyDescent="0.25">
      <c r="B1800" s="475"/>
    </row>
    <row r="1801" spans="2:2" x14ac:dyDescent="0.25">
      <c r="B1801" s="475"/>
    </row>
    <row r="1802" spans="2:2" x14ac:dyDescent="0.25">
      <c r="B1802" s="475"/>
    </row>
    <row r="1803" spans="2:2" x14ac:dyDescent="0.25">
      <c r="B1803" s="475"/>
    </row>
    <row r="1804" spans="2:2" x14ac:dyDescent="0.25">
      <c r="B1804" s="475"/>
    </row>
    <row r="1805" spans="2:2" x14ac:dyDescent="0.25">
      <c r="B1805" s="475"/>
    </row>
    <row r="1806" spans="2:2" x14ac:dyDescent="0.25">
      <c r="B1806" s="475"/>
    </row>
    <row r="1807" spans="2:2" x14ac:dyDescent="0.25">
      <c r="B1807" s="475"/>
    </row>
    <row r="1808" spans="2:2" x14ac:dyDescent="0.25">
      <c r="B1808" s="475"/>
    </row>
    <row r="1809" spans="2:2" x14ac:dyDescent="0.25">
      <c r="B1809" s="475"/>
    </row>
    <row r="1810" spans="2:2" x14ac:dyDescent="0.25">
      <c r="B1810" s="475"/>
    </row>
    <row r="1811" spans="2:2" x14ac:dyDescent="0.25">
      <c r="B1811" s="475"/>
    </row>
    <row r="1812" spans="2:2" x14ac:dyDescent="0.25">
      <c r="B1812" s="475"/>
    </row>
    <row r="1813" spans="2:2" x14ac:dyDescent="0.25">
      <c r="B1813" s="475"/>
    </row>
    <row r="1814" spans="2:2" x14ac:dyDescent="0.25">
      <c r="B1814" s="475"/>
    </row>
    <row r="1815" spans="2:2" x14ac:dyDescent="0.25">
      <c r="B1815" s="475"/>
    </row>
    <row r="1816" spans="2:2" x14ac:dyDescent="0.25">
      <c r="B1816" s="475"/>
    </row>
    <row r="1817" spans="2:2" x14ac:dyDescent="0.25">
      <c r="B1817" s="475"/>
    </row>
    <row r="1818" spans="2:2" x14ac:dyDescent="0.25">
      <c r="B1818" s="475"/>
    </row>
    <row r="1819" spans="2:2" x14ac:dyDescent="0.25">
      <c r="B1819" s="475"/>
    </row>
    <row r="1820" spans="2:2" x14ac:dyDescent="0.25">
      <c r="B1820" s="475"/>
    </row>
    <row r="1821" spans="2:2" x14ac:dyDescent="0.25">
      <c r="B1821" s="475"/>
    </row>
    <row r="1822" spans="2:2" x14ac:dyDescent="0.25">
      <c r="B1822" s="475"/>
    </row>
    <row r="1823" spans="2:2" x14ac:dyDescent="0.25">
      <c r="B1823" s="475"/>
    </row>
    <row r="1824" spans="2:2" x14ac:dyDescent="0.25">
      <c r="B1824" s="475"/>
    </row>
    <row r="1825" spans="2:2" x14ac:dyDescent="0.25">
      <c r="B1825" s="475"/>
    </row>
    <row r="1826" spans="2:2" x14ac:dyDescent="0.25">
      <c r="B1826" s="475"/>
    </row>
    <row r="1827" spans="2:2" x14ac:dyDescent="0.25">
      <c r="B1827" s="475"/>
    </row>
    <row r="1828" spans="2:2" x14ac:dyDescent="0.25">
      <c r="B1828" s="475"/>
    </row>
    <row r="1829" spans="2:2" x14ac:dyDescent="0.25">
      <c r="B1829" s="475"/>
    </row>
    <row r="1830" spans="2:2" x14ac:dyDescent="0.25">
      <c r="B1830" s="475"/>
    </row>
    <row r="1831" spans="2:2" x14ac:dyDescent="0.25">
      <c r="B1831" s="475"/>
    </row>
    <row r="1832" spans="2:2" x14ac:dyDescent="0.25">
      <c r="B1832" s="475"/>
    </row>
    <row r="1833" spans="2:2" x14ac:dyDescent="0.25">
      <c r="B1833" s="475"/>
    </row>
    <row r="1834" spans="2:2" x14ac:dyDescent="0.25">
      <c r="B1834" s="475"/>
    </row>
    <row r="1835" spans="2:2" x14ac:dyDescent="0.25">
      <c r="B1835" s="475"/>
    </row>
    <row r="1836" spans="2:2" x14ac:dyDescent="0.25">
      <c r="B1836" s="475"/>
    </row>
    <row r="1837" spans="2:2" x14ac:dyDescent="0.25">
      <c r="B1837" s="475"/>
    </row>
    <row r="1838" spans="2:2" x14ac:dyDescent="0.25">
      <c r="B1838" s="475"/>
    </row>
    <row r="1839" spans="2:2" x14ac:dyDescent="0.25">
      <c r="B1839" s="475"/>
    </row>
    <row r="1840" spans="2:2" x14ac:dyDescent="0.25">
      <c r="B1840" s="475"/>
    </row>
    <row r="1841" spans="2:2" x14ac:dyDescent="0.25">
      <c r="B1841" s="475"/>
    </row>
    <row r="1842" spans="2:2" x14ac:dyDescent="0.25">
      <c r="B1842" s="475"/>
    </row>
    <row r="1843" spans="2:2" x14ac:dyDescent="0.25">
      <c r="B1843" s="475"/>
    </row>
    <row r="1844" spans="2:2" x14ac:dyDescent="0.25">
      <c r="B1844" s="475"/>
    </row>
    <row r="1845" spans="2:2" x14ac:dyDescent="0.25">
      <c r="B1845" s="475"/>
    </row>
    <row r="1846" spans="2:2" x14ac:dyDescent="0.25">
      <c r="B1846" s="475"/>
    </row>
    <row r="1847" spans="2:2" x14ac:dyDescent="0.25">
      <c r="B1847" s="475"/>
    </row>
    <row r="1848" spans="2:2" x14ac:dyDescent="0.25">
      <c r="B1848" s="475"/>
    </row>
    <row r="1849" spans="2:2" x14ac:dyDescent="0.25">
      <c r="B1849" s="475"/>
    </row>
    <row r="1850" spans="2:2" x14ac:dyDescent="0.25">
      <c r="B1850" s="475"/>
    </row>
    <row r="1851" spans="2:2" x14ac:dyDescent="0.25">
      <c r="B1851" s="475"/>
    </row>
    <row r="1852" spans="2:2" x14ac:dyDescent="0.25">
      <c r="B1852" s="475"/>
    </row>
    <row r="1853" spans="2:2" x14ac:dyDescent="0.25">
      <c r="B1853" s="475"/>
    </row>
    <row r="1854" spans="2:2" x14ac:dyDescent="0.25">
      <c r="B1854" s="475"/>
    </row>
    <row r="1855" spans="2:2" x14ac:dyDescent="0.25">
      <c r="B1855" s="475"/>
    </row>
    <row r="1856" spans="2:2" x14ac:dyDescent="0.25">
      <c r="B1856" s="475"/>
    </row>
    <row r="1857" spans="2:2" x14ac:dyDescent="0.25">
      <c r="B1857" s="475"/>
    </row>
    <row r="1858" spans="2:2" x14ac:dyDescent="0.25">
      <c r="B1858" s="475"/>
    </row>
    <row r="1859" spans="2:2" x14ac:dyDescent="0.25">
      <c r="B1859" s="475"/>
    </row>
    <row r="1860" spans="2:2" x14ac:dyDescent="0.25">
      <c r="B1860" s="475"/>
    </row>
    <row r="1861" spans="2:2" x14ac:dyDescent="0.25">
      <c r="B1861" s="475"/>
    </row>
    <row r="1862" spans="2:2" x14ac:dyDescent="0.25">
      <c r="B1862" s="475"/>
    </row>
    <row r="1863" spans="2:2" x14ac:dyDescent="0.25">
      <c r="B1863" s="475"/>
    </row>
    <row r="1864" spans="2:2" x14ac:dyDescent="0.25">
      <c r="B1864" s="475"/>
    </row>
    <row r="1865" spans="2:2" x14ac:dyDescent="0.25">
      <c r="B1865" s="475"/>
    </row>
    <row r="1866" spans="2:2" x14ac:dyDescent="0.25">
      <c r="B1866" s="475"/>
    </row>
    <row r="1867" spans="2:2" x14ac:dyDescent="0.25">
      <c r="B1867" s="475"/>
    </row>
    <row r="1868" spans="2:2" x14ac:dyDescent="0.25">
      <c r="B1868" s="475"/>
    </row>
    <row r="1869" spans="2:2" x14ac:dyDescent="0.25">
      <c r="B1869" s="475"/>
    </row>
    <row r="1870" spans="2:2" x14ac:dyDescent="0.25">
      <c r="B1870" s="475"/>
    </row>
    <row r="1871" spans="2:2" x14ac:dyDescent="0.25">
      <c r="B1871" s="475"/>
    </row>
    <row r="1872" spans="2:2" x14ac:dyDescent="0.25">
      <c r="B1872" s="475"/>
    </row>
    <row r="1873" spans="2:2" x14ac:dyDescent="0.25">
      <c r="B1873" s="475"/>
    </row>
    <row r="1874" spans="2:2" x14ac:dyDescent="0.25">
      <c r="B1874" s="475"/>
    </row>
    <row r="1875" spans="2:2" x14ac:dyDescent="0.25">
      <c r="B1875" s="475"/>
    </row>
    <row r="1876" spans="2:2" x14ac:dyDescent="0.25">
      <c r="B1876" s="475"/>
    </row>
    <row r="1877" spans="2:2" x14ac:dyDescent="0.25">
      <c r="B1877" s="475"/>
    </row>
    <row r="1878" spans="2:2" x14ac:dyDescent="0.25">
      <c r="B1878" s="475"/>
    </row>
    <row r="1879" spans="2:2" x14ac:dyDescent="0.25">
      <c r="B1879" s="475"/>
    </row>
    <row r="1880" spans="2:2" x14ac:dyDescent="0.25">
      <c r="B1880" s="475"/>
    </row>
    <row r="1881" spans="2:2" x14ac:dyDescent="0.25">
      <c r="B1881" s="475"/>
    </row>
    <row r="1882" spans="2:2" x14ac:dyDescent="0.25">
      <c r="B1882" s="475"/>
    </row>
    <row r="1883" spans="2:2" x14ac:dyDescent="0.25">
      <c r="B1883" s="475"/>
    </row>
    <row r="1884" spans="2:2" x14ac:dyDescent="0.25">
      <c r="B1884" s="475"/>
    </row>
    <row r="1885" spans="2:2" x14ac:dyDescent="0.25">
      <c r="B1885" s="475"/>
    </row>
    <row r="1886" spans="2:2" x14ac:dyDescent="0.25">
      <c r="B1886" s="475"/>
    </row>
    <row r="1887" spans="2:2" x14ac:dyDescent="0.25">
      <c r="B1887" s="475"/>
    </row>
    <row r="1888" spans="2:2" x14ac:dyDescent="0.25">
      <c r="B1888" s="475"/>
    </row>
    <row r="1889" spans="2:2" x14ac:dyDescent="0.25">
      <c r="B1889" s="475"/>
    </row>
    <row r="1890" spans="2:2" x14ac:dyDescent="0.25">
      <c r="B1890" s="475"/>
    </row>
    <row r="1891" spans="2:2" x14ac:dyDescent="0.25">
      <c r="B1891" s="475"/>
    </row>
    <row r="1892" spans="2:2" x14ac:dyDescent="0.25">
      <c r="B1892" s="475"/>
    </row>
    <row r="1893" spans="2:2" x14ac:dyDescent="0.25">
      <c r="B1893" s="475"/>
    </row>
    <row r="1894" spans="2:2" x14ac:dyDescent="0.25">
      <c r="B1894" s="475"/>
    </row>
    <row r="1895" spans="2:2" x14ac:dyDescent="0.25">
      <c r="B1895" s="475"/>
    </row>
    <row r="1896" spans="2:2" x14ac:dyDescent="0.25">
      <c r="B1896" s="475"/>
    </row>
    <row r="1897" spans="2:2" x14ac:dyDescent="0.25">
      <c r="B1897" s="475"/>
    </row>
    <row r="1898" spans="2:2" x14ac:dyDescent="0.25">
      <c r="B1898" s="475"/>
    </row>
    <row r="1899" spans="2:2" x14ac:dyDescent="0.25">
      <c r="B1899" s="475"/>
    </row>
    <row r="1900" spans="2:2" x14ac:dyDescent="0.25">
      <c r="B1900" s="475"/>
    </row>
    <row r="1901" spans="2:2" x14ac:dyDescent="0.25">
      <c r="B1901" s="475"/>
    </row>
    <row r="1902" spans="2:2" x14ac:dyDescent="0.25">
      <c r="B1902" s="475"/>
    </row>
    <row r="1903" spans="2:2" x14ac:dyDescent="0.25">
      <c r="B1903" s="475"/>
    </row>
    <row r="1904" spans="2:2" x14ac:dyDescent="0.25">
      <c r="B1904" s="475"/>
    </row>
    <row r="1905" spans="2:2" x14ac:dyDescent="0.25">
      <c r="B1905" s="475"/>
    </row>
    <row r="1906" spans="2:2" x14ac:dyDescent="0.25">
      <c r="B1906" s="475"/>
    </row>
    <row r="1907" spans="2:2" x14ac:dyDescent="0.25">
      <c r="B1907" s="475"/>
    </row>
    <row r="1908" spans="2:2" x14ac:dyDescent="0.25">
      <c r="B1908" s="475"/>
    </row>
    <row r="1909" spans="2:2" x14ac:dyDescent="0.25">
      <c r="B1909" s="475"/>
    </row>
    <row r="1910" spans="2:2" x14ac:dyDescent="0.25">
      <c r="B1910" s="475"/>
    </row>
    <row r="1911" spans="2:2" x14ac:dyDescent="0.25">
      <c r="B1911" s="475"/>
    </row>
    <row r="1912" spans="2:2" x14ac:dyDescent="0.25">
      <c r="B1912" s="475"/>
    </row>
    <row r="1913" spans="2:2" x14ac:dyDescent="0.25">
      <c r="B1913" s="475"/>
    </row>
    <row r="1914" spans="2:2" x14ac:dyDescent="0.25">
      <c r="B1914" s="475"/>
    </row>
    <row r="1915" spans="2:2" x14ac:dyDescent="0.25">
      <c r="B1915" s="475"/>
    </row>
    <row r="1916" spans="2:2" x14ac:dyDescent="0.25">
      <c r="B1916" s="475"/>
    </row>
    <row r="1917" spans="2:2" x14ac:dyDescent="0.25">
      <c r="B1917" s="475"/>
    </row>
    <row r="1918" spans="2:2" x14ac:dyDescent="0.25">
      <c r="B1918" s="475"/>
    </row>
    <row r="1919" spans="2:2" x14ac:dyDescent="0.25">
      <c r="B1919" s="475"/>
    </row>
    <row r="1920" spans="2:2" x14ac:dyDescent="0.25">
      <c r="B1920" s="475"/>
    </row>
    <row r="1921" spans="2:2" x14ac:dyDescent="0.25">
      <c r="B1921" s="475"/>
    </row>
    <row r="1922" spans="2:2" x14ac:dyDescent="0.25">
      <c r="B1922" s="475"/>
    </row>
    <row r="1923" spans="2:2" x14ac:dyDescent="0.25">
      <c r="B1923" s="475"/>
    </row>
    <row r="1924" spans="2:2" x14ac:dyDescent="0.25">
      <c r="B1924" s="475"/>
    </row>
    <row r="1925" spans="2:2" x14ac:dyDescent="0.25">
      <c r="B1925" s="475"/>
    </row>
    <row r="1926" spans="2:2" x14ac:dyDescent="0.25">
      <c r="B1926" s="475"/>
    </row>
    <row r="1927" spans="2:2" x14ac:dyDescent="0.25">
      <c r="B1927" s="475"/>
    </row>
    <row r="1928" spans="2:2" x14ac:dyDescent="0.25">
      <c r="B1928" s="475"/>
    </row>
    <row r="1929" spans="2:2" x14ac:dyDescent="0.25">
      <c r="B1929" s="475"/>
    </row>
    <row r="1930" spans="2:2" x14ac:dyDescent="0.25">
      <c r="B1930" s="475"/>
    </row>
    <row r="1931" spans="2:2" x14ac:dyDescent="0.25">
      <c r="B1931" s="475"/>
    </row>
    <row r="1932" spans="2:2" x14ac:dyDescent="0.25">
      <c r="B1932" s="475"/>
    </row>
    <row r="1933" spans="2:2" x14ac:dyDescent="0.25">
      <c r="B1933" s="475"/>
    </row>
    <row r="1934" spans="2:2" x14ac:dyDescent="0.25">
      <c r="B1934" s="475"/>
    </row>
    <row r="1935" spans="2:2" x14ac:dyDescent="0.25">
      <c r="B1935" s="475"/>
    </row>
    <row r="1936" spans="2:2" x14ac:dyDescent="0.25">
      <c r="B1936" s="475"/>
    </row>
    <row r="1937" spans="2:2" x14ac:dyDescent="0.25">
      <c r="B1937" s="475"/>
    </row>
    <row r="1938" spans="2:2" x14ac:dyDescent="0.25">
      <c r="B1938" s="475"/>
    </row>
    <row r="1939" spans="2:2" x14ac:dyDescent="0.25">
      <c r="B1939" s="475"/>
    </row>
    <row r="1940" spans="2:2" x14ac:dyDescent="0.25">
      <c r="B1940" s="475"/>
    </row>
    <row r="1941" spans="2:2" x14ac:dyDescent="0.25">
      <c r="B1941" s="475"/>
    </row>
    <row r="1942" spans="2:2" x14ac:dyDescent="0.25">
      <c r="B1942" s="475"/>
    </row>
    <row r="1943" spans="2:2" x14ac:dyDescent="0.25">
      <c r="B1943" s="475"/>
    </row>
    <row r="1944" spans="2:2" x14ac:dyDescent="0.25">
      <c r="B1944" s="475"/>
    </row>
    <row r="1945" spans="2:2" x14ac:dyDescent="0.25">
      <c r="B1945" s="475"/>
    </row>
    <row r="1946" spans="2:2" x14ac:dyDescent="0.25">
      <c r="B1946" s="475"/>
    </row>
    <row r="1947" spans="2:2" x14ac:dyDescent="0.25">
      <c r="B1947" s="475"/>
    </row>
    <row r="1948" spans="2:2" x14ac:dyDescent="0.25">
      <c r="B1948" s="475"/>
    </row>
    <row r="1949" spans="2:2" x14ac:dyDescent="0.25">
      <c r="B1949" s="475"/>
    </row>
    <row r="1950" spans="2:2" x14ac:dyDescent="0.25">
      <c r="B1950" s="475"/>
    </row>
    <row r="1951" spans="2:2" x14ac:dyDescent="0.25">
      <c r="B1951" s="475"/>
    </row>
    <row r="1952" spans="2:2" x14ac:dyDescent="0.25">
      <c r="B1952" s="475"/>
    </row>
    <row r="1953" spans="2:2" x14ac:dyDescent="0.25">
      <c r="B1953" s="475"/>
    </row>
    <row r="1954" spans="2:2" x14ac:dyDescent="0.25">
      <c r="B1954" s="475"/>
    </row>
    <row r="1955" spans="2:2" x14ac:dyDescent="0.25">
      <c r="B1955" s="475"/>
    </row>
    <row r="1956" spans="2:2" x14ac:dyDescent="0.25">
      <c r="B1956" s="475"/>
    </row>
    <row r="1957" spans="2:2" x14ac:dyDescent="0.25">
      <c r="B1957" s="475"/>
    </row>
    <row r="1958" spans="2:2" x14ac:dyDescent="0.25">
      <c r="B1958" s="475"/>
    </row>
    <row r="1959" spans="2:2" x14ac:dyDescent="0.25">
      <c r="B1959" s="475"/>
    </row>
    <row r="1960" spans="2:2" x14ac:dyDescent="0.25">
      <c r="B1960" s="475"/>
    </row>
    <row r="1961" spans="2:2" x14ac:dyDescent="0.25">
      <c r="B1961" s="475"/>
    </row>
    <row r="1962" spans="2:2" x14ac:dyDescent="0.25">
      <c r="B1962" s="475"/>
    </row>
    <row r="1963" spans="2:2" x14ac:dyDescent="0.25">
      <c r="B1963" s="475"/>
    </row>
    <row r="1964" spans="2:2" x14ac:dyDescent="0.25">
      <c r="B1964" s="475"/>
    </row>
    <row r="1965" spans="2:2" x14ac:dyDescent="0.25">
      <c r="B1965" s="475"/>
    </row>
    <row r="1966" spans="2:2" x14ac:dyDescent="0.25">
      <c r="B1966" s="475"/>
    </row>
    <row r="1967" spans="2:2" x14ac:dyDescent="0.25">
      <c r="B1967" s="475"/>
    </row>
    <row r="1968" spans="2:2" x14ac:dyDescent="0.25">
      <c r="B1968" s="475"/>
    </row>
    <row r="1969" spans="2:2" x14ac:dyDescent="0.25">
      <c r="B1969" s="475"/>
    </row>
    <row r="1970" spans="2:2" x14ac:dyDescent="0.25">
      <c r="B1970" s="475"/>
    </row>
    <row r="1971" spans="2:2" x14ac:dyDescent="0.25">
      <c r="B1971" s="475"/>
    </row>
    <row r="1972" spans="2:2" x14ac:dyDescent="0.25">
      <c r="B1972" s="475"/>
    </row>
    <row r="1973" spans="2:2" x14ac:dyDescent="0.25">
      <c r="B1973" s="475"/>
    </row>
    <row r="1974" spans="2:2" x14ac:dyDescent="0.25">
      <c r="B1974" s="475"/>
    </row>
    <row r="1975" spans="2:2" x14ac:dyDescent="0.25">
      <c r="B1975" s="475"/>
    </row>
    <row r="1976" spans="2:2" x14ac:dyDescent="0.25">
      <c r="B1976" s="475"/>
    </row>
    <row r="1977" spans="2:2" x14ac:dyDescent="0.25">
      <c r="B1977" s="475"/>
    </row>
    <row r="1978" spans="2:2" x14ac:dyDescent="0.25">
      <c r="B1978" s="475"/>
    </row>
    <row r="1979" spans="2:2" x14ac:dyDescent="0.25">
      <c r="B1979" s="475"/>
    </row>
    <row r="1980" spans="2:2" x14ac:dyDescent="0.25">
      <c r="B1980" s="475"/>
    </row>
    <row r="1981" spans="2:2" x14ac:dyDescent="0.25">
      <c r="B1981" s="475"/>
    </row>
    <row r="1982" spans="2:2" x14ac:dyDescent="0.25">
      <c r="B1982" s="475"/>
    </row>
    <row r="1983" spans="2:2" x14ac:dyDescent="0.25">
      <c r="B1983" s="475"/>
    </row>
    <row r="1984" spans="2:2" x14ac:dyDescent="0.25">
      <c r="B1984" s="475"/>
    </row>
    <row r="1985" spans="2:2" x14ac:dyDescent="0.25">
      <c r="B1985" s="475"/>
    </row>
    <row r="1986" spans="2:2" x14ac:dyDescent="0.25">
      <c r="B1986" s="475"/>
    </row>
    <row r="1987" spans="2:2" x14ac:dyDescent="0.25">
      <c r="B1987" s="475"/>
    </row>
    <row r="1988" spans="2:2" x14ac:dyDescent="0.25">
      <c r="B1988" s="475"/>
    </row>
    <row r="1989" spans="2:2" x14ac:dyDescent="0.25">
      <c r="B1989" s="475"/>
    </row>
    <row r="1990" spans="2:2" x14ac:dyDescent="0.25">
      <c r="B1990" s="475"/>
    </row>
    <row r="1991" spans="2:2" x14ac:dyDescent="0.25">
      <c r="B1991" s="475"/>
    </row>
    <row r="1992" spans="2:2" x14ac:dyDescent="0.25">
      <c r="B1992" s="475"/>
    </row>
    <row r="1993" spans="2:2" x14ac:dyDescent="0.25">
      <c r="B1993" s="475"/>
    </row>
    <row r="1994" spans="2:2" x14ac:dyDescent="0.25">
      <c r="B1994" s="475"/>
    </row>
    <row r="1995" spans="2:2" x14ac:dyDescent="0.25">
      <c r="B1995" s="475"/>
    </row>
    <row r="1996" spans="2:2" x14ac:dyDescent="0.25">
      <c r="B1996" s="475"/>
    </row>
    <row r="1997" spans="2:2" x14ac:dyDescent="0.25">
      <c r="B1997" s="475"/>
    </row>
    <row r="1998" spans="2:2" x14ac:dyDescent="0.25">
      <c r="B1998" s="475"/>
    </row>
    <row r="1999" spans="2:2" x14ac:dyDescent="0.25">
      <c r="B1999" s="475"/>
    </row>
    <row r="2000" spans="2:2" x14ac:dyDescent="0.25">
      <c r="B2000" s="475"/>
    </row>
    <row r="2001" spans="2:2" x14ac:dyDescent="0.25">
      <c r="B2001" s="475"/>
    </row>
    <row r="2002" spans="2:2" x14ac:dyDescent="0.25">
      <c r="B2002" s="475"/>
    </row>
    <row r="2003" spans="2:2" x14ac:dyDescent="0.25">
      <c r="B2003" s="475"/>
    </row>
    <row r="2004" spans="2:2" x14ac:dyDescent="0.25">
      <c r="B2004" s="475"/>
    </row>
    <row r="2005" spans="2:2" x14ac:dyDescent="0.25">
      <c r="B2005" s="475"/>
    </row>
    <row r="2006" spans="2:2" x14ac:dyDescent="0.25">
      <c r="B2006" s="475"/>
    </row>
    <row r="2007" spans="2:2" x14ac:dyDescent="0.25">
      <c r="B2007" s="475"/>
    </row>
    <row r="2008" spans="2:2" x14ac:dyDescent="0.25">
      <c r="B2008" s="475"/>
    </row>
    <row r="2009" spans="2:2" x14ac:dyDescent="0.25">
      <c r="B2009" s="475"/>
    </row>
    <row r="2010" spans="2:2" x14ac:dyDescent="0.25">
      <c r="B2010" s="475"/>
    </row>
    <row r="2011" spans="2:2" x14ac:dyDescent="0.25">
      <c r="B2011" s="475"/>
    </row>
    <row r="2012" spans="2:2" x14ac:dyDescent="0.25">
      <c r="B2012" s="475"/>
    </row>
    <row r="2013" spans="2:2" x14ac:dyDescent="0.25">
      <c r="B2013" s="475"/>
    </row>
    <row r="2014" spans="2:2" x14ac:dyDescent="0.25">
      <c r="B2014" s="475"/>
    </row>
    <row r="2015" spans="2:2" x14ac:dyDescent="0.25">
      <c r="B2015" s="475"/>
    </row>
    <row r="2016" spans="2:2" x14ac:dyDescent="0.25">
      <c r="B2016" s="475"/>
    </row>
    <row r="2017" spans="2:2" x14ac:dyDescent="0.25">
      <c r="B2017" s="475"/>
    </row>
    <row r="2018" spans="2:2" x14ac:dyDescent="0.25">
      <c r="B2018" s="475"/>
    </row>
    <row r="2019" spans="2:2" x14ac:dyDescent="0.25">
      <c r="B2019" s="475"/>
    </row>
    <row r="2020" spans="2:2" x14ac:dyDescent="0.25">
      <c r="B2020" s="475"/>
    </row>
    <row r="2021" spans="2:2" x14ac:dyDescent="0.25">
      <c r="B2021" s="475"/>
    </row>
    <row r="2022" spans="2:2" x14ac:dyDescent="0.25">
      <c r="B2022" s="475"/>
    </row>
    <row r="2023" spans="2:2" x14ac:dyDescent="0.25">
      <c r="B2023" s="475"/>
    </row>
    <row r="2024" spans="2:2" x14ac:dyDescent="0.25">
      <c r="B2024" s="475"/>
    </row>
    <row r="2025" spans="2:2" x14ac:dyDescent="0.25">
      <c r="B2025" s="475"/>
    </row>
    <row r="2026" spans="2:2" x14ac:dyDescent="0.25">
      <c r="B2026" s="475"/>
    </row>
    <row r="2027" spans="2:2" x14ac:dyDescent="0.25">
      <c r="B2027" s="475"/>
    </row>
    <row r="2028" spans="2:2" x14ac:dyDescent="0.25">
      <c r="B2028" s="475"/>
    </row>
    <row r="2029" spans="2:2" x14ac:dyDescent="0.25">
      <c r="B2029" s="475"/>
    </row>
    <row r="2030" spans="2:2" x14ac:dyDescent="0.25">
      <c r="B2030" s="475"/>
    </row>
    <row r="2031" spans="2:2" x14ac:dyDescent="0.25">
      <c r="B2031" s="475"/>
    </row>
    <row r="2032" spans="2:2" x14ac:dyDescent="0.25">
      <c r="B2032" s="475"/>
    </row>
    <row r="2033" spans="2:2" x14ac:dyDescent="0.25">
      <c r="B2033" s="475"/>
    </row>
    <row r="2034" spans="2:2" x14ac:dyDescent="0.25">
      <c r="B2034" s="475"/>
    </row>
    <row r="2035" spans="2:2" x14ac:dyDescent="0.25">
      <c r="B2035" s="475"/>
    </row>
    <row r="2036" spans="2:2" x14ac:dyDescent="0.25">
      <c r="B2036" s="475"/>
    </row>
    <row r="2037" spans="2:2" x14ac:dyDescent="0.25">
      <c r="B2037" s="475"/>
    </row>
    <row r="2038" spans="2:2" x14ac:dyDescent="0.25">
      <c r="B2038" s="475"/>
    </row>
    <row r="2039" spans="2:2" x14ac:dyDescent="0.25">
      <c r="B2039" s="475"/>
    </row>
    <row r="2040" spans="2:2" x14ac:dyDescent="0.25">
      <c r="B2040" s="475"/>
    </row>
    <row r="2041" spans="2:2" x14ac:dyDescent="0.25">
      <c r="B2041" s="475"/>
    </row>
    <row r="2042" spans="2:2" x14ac:dyDescent="0.25">
      <c r="B2042" s="475"/>
    </row>
    <row r="2043" spans="2:2" x14ac:dyDescent="0.25">
      <c r="B2043" s="475"/>
    </row>
    <row r="2044" spans="2:2" x14ac:dyDescent="0.25">
      <c r="B2044" s="475"/>
    </row>
    <row r="2045" spans="2:2" x14ac:dyDescent="0.25">
      <c r="B2045" s="475"/>
    </row>
    <row r="2046" spans="2:2" x14ac:dyDescent="0.25">
      <c r="B2046" s="475"/>
    </row>
    <row r="2047" spans="2:2" x14ac:dyDescent="0.25">
      <c r="B2047" s="475"/>
    </row>
    <row r="2048" spans="2:2" x14ac:dyDescent="0.25">
      <c r="B2048" s="475"/>
    </row>
    <row r="2049" spans="2:2" x14ac:dyDescent="0.25">
      <c r="B2049" s="475"/>
    </row>
    <row r="2050" spans="2:2" x14ac:dyDescent="0.25">
      <c r="B2050" s="475"/>
    </row>
    <row r="2051" spans="2:2" x14ac:dyDescent="0.25">
      <c r="B2051" s="475"/>
    </row>
    <row r="2052" spans="2:2" x14ac:dyDescent="0.25">
      <c r="B2052" s="475"/>
    </row>
    <row r="2053" spans="2:2" x14ac:dyDescent="0.25">
      <c r="B2053" s="475"/>
    </row>
    <row r="2054" spans="2:2" x14ac:dyDescent="0.25">
      <c r="B2054" s="475"/>
    </row>
    <row r="2055" spans="2:2" x14ac:dyDescent="0.25">
      <c r="B2055" s="475"/>
    </row>
    <row r="2056" spans="2:2" x14ac:dyDescent="0.25">
      <c r="B2056" s="475"/>
    </row>
    <row r="2057" spans="2:2" x14ac:dyDescent="0.25">
      <c r="B2057" s="475"/>
    </row>
    <row r="2058" spans="2:2" x14ac:dyDescent="0.25">
      <c r="B2058" s="475"/>
    </row>
    <row r="2059" spans="2:2" x14ac:dyDescent="0.25">
      <c r="B2059" s="475"/>
    </row>
    <row r="2060" spans="2:2" x14ac:dyDescent="0.25">
      <c r="B2060" s="475"/>
    </row>
    <row r="2061" spans="2:2" x14ac:dyDescent="0.25">
      <c r="B2061" s="475"/>
    </row>
    <row r="2062" spans="2:2" x14ac:dyDescent="0.25">
      <c r="B2062" s="475"/>
    </row>
    <row r="2063" spans="2:2" x14ac:dyDescent="0.25">
      <c r="B2063" s="475"/>
    </row>
    <row r="2064" spans="2:2" x14ac:dyDescent="0.25">
      <c r="B2064" s="475"/>
    </row>
    <row r="2065" spans="2:2" x14ac:dyDescent="0.25">
      <c r="B2065" s="475"/>
    </row>
    <row r="2066" spans="2:2" x14ac:dyDescent="0.25">
      <c r="B2066" s="475"/>
    </row>
    <row r="2067" spans="2:2" x14ac:dyDescent="0.25">
      <c r="B2067" s="475"/>
    </row>
    <row r="2068" spans="2:2" x14ac:dyDescent="0.25">
      <c r="B2068" s="475"/>
    </row>
    <row r="2069" spans="2:2" x14ac:dyDescent="0.25">
      <c r="B2069" s="475"/>
    </row>
    <row r="2070" spans="2:2" x14ac:dyDescent="0.25">
      <c r="B2070" s="475"/>
    </row>
    <row r="2071" spans="2:2" x14ac:dyDescent="0.25">
      <c r="B2071" s="475"/>
    </row>
    <row r="2072" spans="2:2" x14ac:dyDescent="0.25">
      <c r="B2072" s="475"/>
    </row>
    <row r="2073" spans="2:2" x14ac:dyDescent="0.25">
      <c r="B2073" s="475"/>
    </row>
    <row r="2074" spans="2:2" x14ac:dyDescent="0.25">
      <c r="B2074" s="475"/>
    </row>
    <row r="2075" spans="2:2" x14ac:dyDescent="0.25">
      <c r="B2075" s="475"/>
    </row>
    <row r="2076" spans="2:2" x14ac:dyDescent="0.25">
      <c r="B2076" s="475"/>
    </row>
    <row r="2077" spans="2:2" x14ac:dyDescent="0.25">
      <c r="B2077" s="475"/>
    </row>
    <row r="2078" spans="2:2" x14ac:dyDescent="0.25">
      <c r="B2078" s="475"/>
    </row>
    <row r="2079" spans="2:2" x14ac:dyDescent="0.25">
      <c r="B2079" s="475"/>
    </row>
    <row r="2080" spans="2:2" x14ac:dyDescent="0.25">
      <c r="B2080" s="475"/>
    </row>
    <row r="2081" spans="2:2" x14ac:dyDescent="0.25">
      <c r="B2081" s="475"/>
    </row>
    <row r="2082" spans="2:2" x14ac:dyDescent="0.25">
      <c r="B2082" s="475"/>
    </row>
    <row r="2083" spans="2:2" x14ac:dyDescent="0.25">
      <c r="B2083" s="475"/>
    </row>
    <row r="2084" spans="2:2" x14ac:dyDescent="0.25">
      <c r="B2084" s="475"/>
    </row>
    <row r="2085" spans="2:2" x14ac:dyDescent="0.25">
      <c r="B2085" s="475"/>
    </row>
    <row r="2086" spans="2:2" x14ac:dyDescent="0.25">
      <c r="B2086" s="475"/>
    </row>
    <row r="2087" spans="2:2" x14ac:dyDescent="0.25">
      <c r="B2087" s="475"/>
    </row>
    <row r="2088" spans="2:2" x14ac:dyDescent="0.25">
      <c r="B2088" s="475"/>
    </row>
    <row r="2089" spans="2:2" x14ac:dyDescent="0.25">
      <c r="B2089" s="475"/>
    </row>
    <row r="2090" spans="2:2" x14ac:dyDescent="0.25">
      <c r="B2090" s="475"/>
    </row>
    <row r="2091" spans="2:2" x14ac:dyDescent="0.25">
      <c r="B2091" s="475"/>
    </row>
    <row r="2092" spans="2:2" x14ac:dyDescent="0.25">
      <c r="B2092" s="475"/>
    </row>
    <row r="2093" spans="2:2" x14ac:dyDescent="0.25">
      <c r="B2093" s="475"/>
    </row>
    <row r="2094" spans="2:2" x14ac:dyDescent="0.25">
      <c r="B2094" s="475"/>
    </row>
    <row r="2095" spans="2:2" x14ac:dyDescent="0.25">
      <c r="B2095" s="475"/>
    </row>
    <row r="2096" spans="2:2" x14ac:dyDescent="0.25">
      <c r="B2096" s="475"/>
    </row>
    <row r="2097" spans="2:2" x14ac:dyDescent="0.25">
      <c r="B2097" s="475"/>
    </row>
    <row r="2098" spans="2:2" x14ac:dyDescent="0.25">
      <c r="B2098" s="475"/>
    </row>
    <row r="2099" spans="2:2" x14ac:dyDescent="0.25">
      <c r="B2099" s="475"/>
    </row>
    <row r="2100" spans="2:2" x14ac:dyDescent="0.25">
      <c r="B2100" s="475"/>
    </row>
    <row r="2101" spans="2:2" x14ac:dyDescent="0.25">
      <c r="B2101" s="475"/>
    </row>
    <row r="2102" spans="2:2" x14ac:dyDescent="0.25">
      <c r="B2102" s="475"/>
    </row>
    <row r="2103" spans="2:2" x14ac:dyDescent="0.25">
      <c r="B2103" s="475"/>
    </row>
    <row r="2104" spans="2:2" x14ac:dyDescent="0.25">
      <c r="B2104" s="475"/>
    </row>
    <row r="2105" spans="2:2" x14ac:dyDescent="0.25">
      <c r="B2105" s="475"/>
    </row>
    <row r="2106" spans="2:2" x14ac:dyDescent="0.25">
      <c r="B2106" s="475"/>
    </row>
    <row r="2107" spans="2:2" x14ac:dyDescent="0.25">
      <c r="B2107" s="475"/>
    </row>
    <row r="2108" spans="2:2" x14ac:dyDescent="0.25">
      <c r="B2108" s="475"/>
    </row>
    <row r="2109" spans="2:2" x14ac:dyDescent="0.25">
      <c r="B2109" s="475"/>
    </row>
    <row r="2110" spans="2:2" x14ac:dyDescent="0.25">
      <c r="B2110" s="475"/>
    </row>
    <row r="2111" spans="2:2" x14ac:dyDescent="0.25">
      <c r="B2111" s="475"/>
    </row>
    <row r="2112" spans="2:2" x14ac:dyDescent="0.25">
      <c r="B2112" s="475"/>
    </row>
    <row r="2113" spans="2:2" x14ac:dyDescent="0.25">
      <c r="B2113" s="475"/>
    </row>
    <row r="2114" spans="2:2" x14ac:dyDescent="0.25">
      <c r="B2114" s="475"/>
    </row>
    <row r="2115" spans="2:2" x14ac:dyDescent="0.25">
      <c r="B2115" s="475"/>
    </row>
    <row r="2116" spans="2:2" x14ac:dyDescent="0.25">
      <c r="B2116" s="475"/>
    </row>
    <row r="2117" spans="2:2" x14ac:dyDescent="0.25">
      <c r="B2117" s="475"/>
    </row>
    <row r="2118" spans="2:2" x14ac:dyDescent="0.25">
      <c r="B2118" s="475"/>
    </row>
    <row r="2119" spans="2:2" x14ac:dyDescent="0.25">
      <c r="B2119" s="475"/>
    </row>
    <row r="2120" spans="2:2" x14ac:dyDescent="0.25">
      <c r="B2120" s="475"/>
    </row>
    <row r="2121" spans="2:2" x14ac:dyDescent="0.25">
      <c r="B2121" s="475"/>
    </row>
    <row r="2122" spans="2:2" x14ac:dyDescent="0.25">
      <c r="B2122" s="475"/>
    </row>
    <row r="2123" spans="2:2" x14ac:dyDescent="0.25">
      <c r="B2123" s="475"/>
    </row>
    <row r="2124" spans="2:2" x14ac:dyDescent="0.25">
      <c r="B2124" s="475"/>
    </row>
    <row r="2125" spans="2:2" x14ac:dyDescent="0.25">
      <c r="B2125" s="475"/>
    </row>
    <row r="2126" spans="2:2" x14ac:dyDescent="0.25">
      <c r="B2126" s="475"/>
    </row>
    <row r="2127" spans="2:2" x14ac:dyDescent="0.25">
      <c r="B2127" s="475"/>
    </row>
    <row r="2128" spans="2:2" x14ac:dyDescent="0.25">
      <c r="B2128" s="475"/>
    </row>
    <row r="2129" spans="2:2" x14ac:dyDescent="0.25">
      <c r="B2129" s="475"/>
    </row>
    <row r="2130" spans="2:2" x14ac:dyDescent="0.25">
      <c r="B2130" s="475"/>
    </row>
    <row r="2131" spans="2:2" x14ac:dyDescent="0.25">
      <c r="B2131" s="475"/>
    </row>
    <row r="2132" spans="2:2" x14ac:dyDescent="0.25">
      <c r="B2132" s="475"/>
    </row>
    <row r="2133" spans="2:2" x14ac:dyDescent="0.25">
      <c r="B2133" s="475"/>
    </row>
    <row r="2134" spans="2:2" x14ac:dyDescent="0.25">
      <c r="B2134" s="475"/>
    </row>
    <row r="2135" spans="2:2" x14ac:dyDescent="0.25">
      <c r="B2135" s="475"/>
    </row>
    <row r="2136" spans="2:2" x14ac:dyDescent="0.25">
      <c r="B2136" s="475"/>
    </row>
    <row r="2137" spans="2:2" x14ac:dyDescent="0.25">
      <c r="B2137" s="475"/>
    </row>
    <row r="2138" spans="2:2" x14ac:dyDescent="0.25">
      <c r="B2138" s="475"/>
    </row>
    <row r="2139" spans="2:2" x14ac:dyDescent="0.25">
      <c r="B2139" s="475"/>
    </row>
    <row r="2140" spans="2:2" x14ac:dyDescent="0.25">
      <c r="B2140" s="475"/>
    </row>
    <row r="2141" spans="2:2" x14ac:dyDescent="0.25">
      <c r="B2141" s="475"/>
    </row>
    <row r="2142" spans="2:2" x14ac:dyDescent="0.25">
      <c r="B2142" s="475"/>
    </row>
    <row r="2143" spans="2:2" x14ac:dyDescent="0.25">
      <c r="B2143" s="475"/>
    </row>
    <row r="2144" spans="2:2" x14ac:dyDescent="0.25">
      <c r="B2144" s="475"/>
    </row>
    <row r="2145" spans="2:2" x14ac:dyDescent="0.25">
      <c r="B2145" s="475"/>
    </row>
    <row r="2146" spans="2:2" x14ac:dyDescent="0.25">
      <c r="B2146" s="475"/>
    </row>
    <row r="2147" spans="2:2" x14ac:dyDescent="0.25">
      <c r="B2147" s="475"/>
    </row>
    <row r="2148" spans="2:2" x14ac:dyDescent="0.25">
      <c r="B2148" s="475"/>
    </row>
    <row r="2149" spans="2:2" x14ac:dyDescent="0.25">
      <c r="B2149" s="475"/>
    </row>
    <row r="2150" spans="2:2" x14ac:dyDescent="0.25">
      <c r="B2150" s="475"/>
    </row>
    <row r="2151" spans="2:2" x14ac:dyDescent="0.25">
      <c r="B2151" s="475"/>
    </row>
    <row r="2152" spans="2:2" x14ac:dyDescent="0.25">
      <c r="B2152" s="475"/>
    </row>
    <row r="2153" spans="2:2" x14ac:dyDescent="0.25">
      <c r="B2153" s="475"/>
    </row>
    <row r="2154" spans="2:2" x14ac:dyDescent="0.25">
      <c r="B2154" s="475"/>
    </row>
    <row r="2155" spans="2:2" x14ac:dyDescent="0.25">
      <c r="B2155" s="475"/>
    </row>
    <row r="2156" spans="2:2" x14ac:dyDescent="0.25">
      <c r="B2156" s="475"/>
    </row>
    <row r="2157" spans="2:2" x14ac:dyDescent="0.25">
      <c r="B2157" s="475"/>
    </row>
    <row r="2158" spans="2:2" x14ac:dyDescent="0.25">
      <c r="B2158" s="475"/>
    </row>
    <row r="2159" spans="2:2" x14ac:dyDescent="0.25">
      <c r="B2159" s="475"/>
    </row>
    <row r="2160" spans="2:2" x14ac:dyDescent="0.25">
      <c r="B2160" s="475"/>
    </row>
    <row r="2161" spans="2:2" x14ac:dyDescent="0.25">
      <c r="B2161" s="475"/>
    </row>
    <row r="2162" spans="2:2" x14ac:dyDescent="0.25">
      <c r="B2162" s="475"/>
    </row>
    <row r="2163" spans="2:2" x14ac:dyDescent="0.25">
      <c r="B2163" s="475"/>
    </row>
    <row r="2164" spans="2:2" x14ac:dyDescent="0.25">
      <c r="B2164" s="475"/>
    </row>
    <row r="2165" spans="2:2" x14ac:dyDescent="0.25">
      <c r="B2165" s="475"/>
    </row>
    <row r="2166" spans="2:2" x14ac:dyDescent="0.25">
      <c r="B2166" s="475"/>
    </row>
    <row r="2167" spans="2:2" x14ac:dyDescent="0.25">
      <c r="B2167" s="475"/>
    </row>
    <row r="2168" spans="2:2" x14ac:dyDescent="0.25">
      <c r="B2168" s="475"/>
    </row>
    <row r="2169" spans="2:2" x14ac:dyDescent="0.25">
      <c r="B2169" s="475"/>
    </row>
    <row r="2170" spans="2:2" x14ac:dyDescent="0.25">
      <c r="B2170" s="475"/>
    </row>
    <row r="2171" spans="2:2" x14ac:dyDescent="0.25">
      <c r="B2171" s="475"/>
    </row>
    <row r="2172" spans="2:2" x14ac:dyDescent="0.25">
      <c r="B2172" s="475"/>
    </row>
    <row r="2173" spans="2:2" x14ac:dyDescent="0.25">
      <c r="B2173" s="475"/>
    </row>
    <row r="2174" spans="2:2" x14ac:dyDescent="0.25">
      <c r="B2174" s="475"/>
    </row>
    <row r="2175" spans="2:2" x14ac:dyDescent="0.25">
      <c r="B2175" s="475"/>
    </row>
    <row r="2176" spans="2:2" x14ac:dyDescent="0.25">
      <c r="B2176" s="475"/>
    </row>
    <row r="2177" spans="2:2" x14ac:dyDescent="0.25">
      <c r="B2177" s="475"/>
    </row>
    <row r="2178" spans="2:2" x14ac:dyDescent="0.25">
      <c r="B2178" s="475"/>
    </row>
    <row r="2179" spans="2:2" x14ac:dyDescent="0.25">
      <c r="B2179" s="475"/>
    </row>
    <row r="2180" spans="2:2" x14ac:dyDescent="0.25">
      <c r="B2180" s="475"/>
    </row>
    <row r="2181" spans="2:2" x14ac:dyDescent="0.25">
      <c r="B2181" s="475"/>
    </row>
    <row r="2182" spans="2:2" x14ac:dyDescent="0.25">
      <c r="B2182" s="475"/>
    </row>
    <row r="2183" spans="2:2" x14ac:dyDescent="0.25">
      <c r="B2183" s="475"/>
    </row>
    <row r="2184" spans="2:2" x14ac:dyDescent="0.25">
      <c r="B2184" s="475"/>
    </row>
    <row r="2185" spans="2:2" x14ac:dyDescent="0.25">
      <c r="B2185" s="475"/>
    </row>
    <row r="2186" spans="2:2" x14ac:dyDescent="0.25">
      <c r="B2186" s="475"/>
    </row>
    <row r="2187" spans="2:2" x14ac:dyDescent="0.25">
      <c r="B2187" s="475"/>
    </row>
    <row r="2188" spans="2:2" x14ac:dyDescent="0.25">
      <c r="B2188" s="475"/>
    </row>
    <row r="2189" spans="2:2" x14ac:dyDescent="0.25">
      <c r="B2189" s="475"/>
    </row>
    <row r="2190" spans="2:2" x14ac:dyDescent="0.25">
      <c r="B2190" s="475"/>
    </row>
    <row r="2191" spans="2:2" x14ac:dyDescent="0.25">
      <c r="B2191" s="475"/>
    </row>
    <row r="2192" spans="2:2" x14ac:dyDescent="0.25">
      <c r="B2192" s="475"/>
    </row>
    <row r="2193" spans="2:2" x14ac:dyDescent="0.25">
      <c r="B2193" s="475"/>
    </row>
    <row r="2194" spans="2:2" x14ac:dyDescent="0.25">
      <c r="B2194" s="475"/>
    </row>
    <row r="2195" spans="2:2" x14ac:dyDescent="0.25">
      <c r="B2195" s="475"/>
    </row>
    <row r="2196" spans="2:2" x14ac:dyDescent="0.25">
      <c r="B2196" s="475"/>
    </row>
    <row r="2197" spans="2:2" x14ac:dyDescent="0.25">
      <c r="B2197" s="475"/>
    </row>
    <row r="2198" spans="2:2" x14ac:dyDescent="0.25">
      <c r="B2198" s="475"/>
    </row>
    <row r="2199" spans="2:2" x14ac:dyDescent="0.25">
      <c r="B2199" s="475"/>
    </row>
    <row r="2200" spans="2:2" x14ac:dyDescent="0.25">
      <c r="B2200" s="475"/>
    </row>
    <row r="2201" spans="2:2" x14ac:dyDescent="0.25">
      <c r="B2201" s="475"/>
    </row>
    <row r="2202" spans="2:2" x14ac:dyDescent="0.25">
      <c r="B2202" s="475"/>
    </row>
    <row r="2203" spans="2:2" x14ac:dyDescent="0.25">
      <c r="B2203" s="475"/>
    </row>
    <row r="2204" spans="2:2" x14ac:dyDescent="0.25">
      <c r="B2204" s="475"/>
    </row>
    <row r="2205" spans="2:2" x14ac:dyDescent="0.25">
      <c r="B2205" s="475"/>
    </row>
    <row r="2206" spans="2:2" x14ac:dyDescent="0.25">
      <c r="B2206" s="475"/>
    </row>
    <row r="2207" spans="2:2" x14ac:dyDescent="0.25">
      <c r="B2207" s="475"/>
    </row>
    <row r="2208" spans="2:2" x14ac:dyDescent="0.25">
      <c r="B2208" s="475"/>
    </row>
    <row r="2209" spans="2:2" x14ac:dyDescent="0.25">
      <c r="B2209" s="475"/>
    </row>
    <row r="2210" spans="2:2" x14ac:dyDescent="0.25">
      <c r="B2210" s="475"/>
    </row>
    <row r="2211" spans="2:2" x14ac:dyDescent="0.25">
      <c r="B2211" s="475"/>
    </row>
    <row r="2212" spans="2:2" x14ac:dyDescent="0.25">
      <c r="B2212" s="475"/>
    </row>
    <row r="2213" spans="2:2" x14ac:dyDescent="0.25">
      <c r="B2213" s="475"/>
    </row>
    <row r="2214" spans="2:2" x14ac:dyDescent="0.25">
      <c r="B2214" s="475"/>
    </row>
    <row r="2215" spans="2:2" x14ac:dyDescent="0.25">
      <c r="B2215" s="475"/>
    </row>
    <row r="2216" spans="2:2" x14ac:dyDescent="0.25">
      <c r="B2216" s="475"/>
    </row>
    <row r="2217" spans="2:2" x14ac:dyDescent="0.25">
      <c r="B2217" s="475"/>
    </row>
    <row r="2218" spans="2:2" x14ac:dyDescent="0.25">
      <c r="B2218" s="475"/>
    </row>
    <row r="2219" spans="2:2" x14ac:dyDescent="0.25">
      <c r="B2219" s="475"/>
    </row>
    <row r="2220" spans="2:2" x14ac:dyDescent="0.25">
      <c r="B2220" s="475"/>
    </row>
    <row r="2221" spans="2:2" x14ac:dyDescent="0.25">
      <c r="B2221" s="475"/>
    </row>
    <row r="2222" spans="2:2" x14ac:dyDescent="0.25">
      <c r="B2222" s="475"/>
    </row>
    <row r="2223" spans="2:2" x14ac:dyDescent="0.25">
      <c r="B2223" s="475"/>
    </row>
    <row r="2224" spans="2:2" x14ac:dyDescent="0.25">
      <c r="B2224" s="475"/>
    </row>
    <row r="2225" spans="2:2" x14ac:dyDescent="0.25">
      <c r="B2225" s="475"/>
    </row>
    <row r="2226" spans="2:2" x14ac:dyDescent="0.25">
      <c r="B2226" s="475"/>
    </row>
    <row r="2227" spans="2:2" x14ac:dyDescent="0.25">
      <c r="B2227" s="475"/>
    </row>
    <row r="2228" spans="2:2" x14ac:dyDescent="0.25">
      <c r="B2228" s="475"/>
    </row>
    <row r="2229" spans="2:2" x14ac:dyDescent="0.25">
      <c r="B2229" s="475"/>
    </row>
    <row r="2230" spans="2:2" x14ac:dyDescent="0.25">
      <c r="B2230" s="475"/>
    </row>
    <row r="2231" spans="2:2" x14ac:dyDescent="0.25">
      <c r="B2231" s="475"/>
    </row>
    <row r="2232" spans="2:2" x14ac:dyDescent="0.25">
      <c r="B2232" s="475"/>
    </row>
    <row r="2233" spans="2:2" x14ac:dyDescent="0.25">
      <c r="B2233" s="475"/>
    </row>
    <row r="2234" spans="2:2" x14ac:dyDescent="0.25">
      <c r="B2234" s="475"/>
    </row>
    <row r="2235" spans="2:2" x14ac:dyDescent="0.25">
      <c r="B2235" s="475"/>
    </row>
    <row r="2236" spans="2:2" x14ac:dyDescent="0.25">
      <c r="B2236" s="475"/>
    </row>
    <row r="2237" spans="2:2" x14ac:dyDescent="0.25">
      <c r="B2237" s="475"/>
    </row>
    <row r="2238" spans="2:2" x14ac:dyDescent="0.25">
      <c r="B2238" s="475"/>
    </row>
    <row r="2239" spans="2:2" x14ac:dyDescent="0.25">
      <c r="B2239" s="475"/>
    </row>
    <row r="2240" spans="2:2" x14ac:dyDescent="0.25">
      <c r="B2240" s="475"/>
    </row>
    <row r="2241" spans="2:2" x14ac:dyDescent="0.25">
      <c r="B2241" s="475"/>
    </row>
    <row r="2242" spans="2:2" x14ac:dyDescent="0.25">
      <c r="B2242" s="475"/>
    </row>
    <row r="2243" spans="2:2" x14ac:dyDescent="0.25">
      <c r="B2243" s="475"/>
    </row>
    <row r="2244" spans="2:2" x14ac:dyDescent="0.25">
      <c r="B2244" s="475"/>
    </row>
    <row r="2245" spans="2:2" x14ac:dyDescent="0.25">
      <c r="B2245" s="475"/>
    </row>
    <row r="2246" spans="2:2" x14ac:dyDescent="0.25">
      <c r="B2246" s="475"/>
    </row>
    <row r="2247" spans="2:2" x14ac:dyDescent="0.25">
      <c r="B2247" s="475"/>
    </row>
    <row r="2248" spans="2:2" x14ac:dyDescent="0.25">
      <c r="B2248" s="475"/>
    </row>
    <row r="2249" spans="2:2" x14ac:dyDescent="0.25">
      <c r="B2249" s="475"/>
    </row>
    <row r="2250" spans="2:2" x14ac:dyDescent="0.25">
      <c r="B2250" s="475"/>
    </row>
    <row r="2251" spans="2:2" x14ac:dyDescent="0.25">
      <c r="B2251" s="475"/>
    </row>
    <row r="2252" spans="2:2" x14ac:dyDescent="0.25">
      <c r="B2252" s="475"/>
    </row>
    <row r="2253" spans="2:2" x14ac:dyDescent="0.25">
      <c r="B2253" s="475"/>
    </row>
    <row r="2254" spans="2:2" x14ac:dyDescent="0.25">
      <c r="B2254" s="475"/>
    </row>
    <row r="2255" spans="2:2" x14ac:dyDescent="0.25">
      <c r="B2255" s="475"/>
    </row>
    <row r="2256" spans="2:2" x14ac:dyDescent="0.25">
      <c r="B2256" s="475"/>
    </row>
    <row r="2257" spans="2:2" x14ac:dyDescent="0.25">
      <c r="B2257" s="475"/>
    </row>
    <row r="2258" spans="2:2" x14ac:dyDescent="0.25">
      <c r="B2258" s="475"/>
    </row>
    <row r="2259" spans="2:2" x14ac:dyDescent="0.25">
      <c r="B2259" s="475"/>
    </row>
    <row r="2260" spans="2:2" x14ac:dyDescent="0.25">
      <c r="B2260" s="475"/>
    </row>
    <row r="2261" spans="2:2" x14ac:dyDescent="0.25">
      <c r="B2261" s="475"/>
    </row>
    <row r="2262" spans="2:2" x14ac:dyDescent="0.25">
      <c r="B2262" s="475"/>
    </row>
    <row r="2263" spans="2:2" x14ac:dyDescent="0.25">
      <c r="B2263" s="475"/>
    </row>
    <row r="2264" spans="2:2" x14ac:dyDescent="0.25">
      <c r="B2264" s="475"/>
    </row>
    <row r="2265" spans="2:2" x14ac:dyDescent="0.25">
      <c r="B2265" s="475"/>
    </row>
    <row r="2266" spans="2:2" x14ac:dyDescent="0.25">
      <c r="B2266" s="475"/>
    </row>
    <row r="2267" spans="2:2" x14ac:dyDescent="0.25">
      <c r="B2267" s="475"/>
    </row>
    <row r="2268" spans="2:2" x14ac:dyDescent="0.25">
      <c r="B2268" s="475"/>
    </row>
    <row r="2269" spans="2:2" x14ac:dyDescent="0.25">
      <c r="B2269" s="475"/>
    </row>
    <row r="2270" spans="2:2" x14ac:dyDescent="0.25">
      <c r="B2270" s="475"/>
    </row>
    <row r="2271" spans="2:2" x14ac:dyDescent="0.25">
      <c r="B2271" s="475"/>
    </row>
    <row r="2272" spans="2:2" x14ac:dyDescent="0.25">
      <c r="B2272" s="475"/>
    </row>
    <row r="2273" spans="2:2" x14ac:dyDescent="0.25">
      <c r="B2273" s="475"/>
    </row>
    <row r="2274" spans="2:2" x14ac:dyDescent="0.25">
      <c r="B2274" s="475"/>
    </row>
    <row r="2275" spans="2:2" x14ac:dyDescent="0.25">
      <c r="B2275" s="475"/>
    </row>
    <row r="2276" spans="2:2" x14ac:dyDescent="0.25">
      <c r="B2276" s="475"/>
    </row>
    <row r="2277" spans="2:2" x14ac:dyDescent="0.25">
      <c r="B2277" s="475"/>
    </row>
    <row r="2278" spans="2:2" x14ac:dyDescent="0.25">
      <c r="B2278" s="475"/>
    </row>
    <row r="2279" spans="2:2" x14ac:dyDescent="0.25">
      <c r="B2279" s="475"/>
    </row>
    <row r="2280" spans="2:2" x14ac:dyDescent="0.25">
      <c r="B2280" s="475"/>
    </row>
    <row r="2281" spans="2:2" x14ac:dyDescent="0.25">
      <c r="B2281" s="475"/>
    </row>
    <row r="2282" spans="2:2" x14ac:dyDescent="0.25">
      <c r="B2282" s="475"/>
    </row>
    <row r="2283" spans="2:2" x14ac:dyDescent="0.25">
      <c r="B2283" s="475"/>
    </row>
    <row r="2284" spans="2:2" x14ac:dyDescent="0.25">
      <c r="B2284" s="475"/>
    </row>
    <row r="2285" spans="2:2" x14ac:dyDescent="0.25">
      <c r="B2285" s="475"/>
    </row>
    <row r="2286" spans="2:2" x14ac:dyDescent="0.25">
      <c r="B2286" s="475"/>
    </row>
    <row r="2287" spans="2:2" x14ac:dyDescent="0.25">
      <c r="B2287" s="475"/>
    </row>
    <row r="2288" spans="2:2" x14ac:dyDescent="0.25">
      <c r="B2288" s="475"/>
    </row>
    <row r="2289" spans="2:2" x14ac:dyDescent="0.25">
      <c r="B2289" s="475"/>
    </row>
    <row r="2290" spans="2:2" x14ac:dyDescent="0.25">
      <c r="B2290" s="475"/>
    </row>
    <row r="2291" spans="2:2" x14ac:dyDescent="0.25">
      <c r="B2291" s="475"/>
    </row>
    <row r="2292" spans="2:2" x14ac:dyDescent="0.25">
      <c r="B2292" s="475"/>
    </row>
    <row r="2293" spans="2:2" x14ac:dyDescent="0.25">
      <c r="B2293" s="475"/>
    </row>
    <row r="2294" spans="2:2" x14ac:dyDescent="0.25">
      <c r="B2294" s="475"/>
    </row>
    <row r="2295" spans="2:2" x14ac:dyDescent="0.25">
      <c r="B2295" s="475"/>
    </row>
    <row r="2296" spans="2:2" x14ac:dyDescent="0.25">
      <c r="B2296" s="475"/>
    </row>
    <row r="2297" spans="2:2" x14ac:dyDescent="0.25">
      <c r="B2297" s="475"/>
    </row>
    <row r="2298" spans="2:2" x14ac:dyDescent="0.25">
      <c r="B2298" s="475"/>
    </row>
    <row r="2299" spans="2:2" x14ac:dyDescent="0.25">
      <c r="B2299" s="475"/>
    </row>
    <row r="2300" spans="2:2" x14ac:dyDescent="0.25">
      <c r="B2300" s="475"/>
    </row>
    <row r="2301" spans="2:2" x14ac:dyDescent="0.25">
      <c r="B2301" s="475"/>
    </row>
    <row r="2302" spans="2:2" x14ac:dyDescent="0.25">
      <c r="B2302" s="475"/>
    </row>
    <row r="2303" spans="2:2" x14ac:dyDescent="0.25">
      <c r="B2303" s="475"/>
    </row>
    <row r="2304" spans="2:2" x14ac:dyDescent="0.25">
      <c r="B2304" s="475"/>
    </row>
    <row r="2305" spans="2:2" x14ac:dyDescent="0.25">
      <c r="B2305" s="475"/>
    </row>
    <row r="2306" spans="2:2" x14ac:dyDescent="0.25">
      <c r="B2306" s="475"/>
    </row>
    <row r="2307" spans="2:2" x14ac:dyDescent="0.25">
      <c r="B2307" s="475"/>
    </row>
    <row r="2308" spans="2:2" x14ac:dyDescent="0.25">
      <c r="B2308" s="475"/>
    </row>
    <row r="2309" spans="2:2" x14ac:dyDescent="0.25">
      <c r="B2309" s="475"/>
    </row>
    <row r="2310" spans="2:2" x14ac:dyDescent="0.25">
      <c r="B2310" s="475"/>
    </row>
    <row r="2311" spans="2:2" x14ac:dyDescent="0.25">
      <c r="B2311" s="475"/>
    </row>
    <row r="2312" spans="2:2" x14ac:dyDescent="0.25">
      <c r="B2312" s="475"/>
    </row>
    <row r="2313" spans="2:2" x14ac:dyDescent="0.25">
      <c r="B2313" s="475"/>
    </row>
    <row r="2314" spans="2:2" x14ac:dyDescent="0.25">
      <c r="B2314" s="475"/>
    </row>
    <row r="2315" spans="2:2" x14ac:dyDescent="0.25">
      <c r="B2315" s="475"/>
    </row>
    <row r="2316" spans="2:2" x14ac:dyDescent="0.25">
      <c r="B2316" s="475"/>
    </row>
    <row r="2317" spans="2:2" x14ac:dyDescent="0.25">
      <c r="B2317" s="475"/>
    </row>
    <row r="2318" spans="2:2" x14ac:dyDescent="0.25">
      <c r="B2318" s="475"/>
    </row>
    <row r="2319" spans="2:2" x14ac:dyDescent="0.25">
      <c r="B2319" s="475"/>
    </row>
    <row r="2320" spans="2:2" x14ac:dyDescent="0.25">
      <c r="B2320" s="475"/>
    </row>
    <row r="2321" spans="2:2" x14ac:dyDescent="0.25">
      <c r="B2321" s="475"/>
    </row>
    <row r="2322" spans="2:2" x14ac:dyDescent="0.25">
      <c r="B2322" s="475"/>
    </row>
    <row r="2323" spans="2:2" x14ac:dyDescent="0.25">
      <c r="B2323" s="475"/>
    </row>
    <row r="2324" spans="2:2" x14ac:dyDescent="0.25">
      <c r="B2324" s="475"/>
    </row>
    <row r="2325" spans="2:2" x14ac:dyDescent="0.25">
      <c r="B2325" s="475"/>
    </row>
    <row r="2326" spans="2:2" x14ac:dyDescent="0.25">
      <c r="B2326" s="475"/>
    </row>
    <row r="2327" spans="2:2" x14ac:dyDescent="0.25">
      <c r="B2327" s="475"/>
    </row>
    <row r="2328" spans="2:2" x14ac:dyDescent="0.25">
      <c r="B2328" s="475"/>
    </row>
    <row r="2329" spans="2:2" x14ac:dyDescent="0.25">
      <c r="B2329" s="475"/>
    </row>
    <row r="2330" spans="2:2" x14ac:dyDescent="0.25">
      <c r="B2330" s="475"/>
    </row>
    <row r="2331" spans="2:2" x14ac:dyDescent="0.25">
      <c r="B2331" s="475"/>
    </row>
    <row r="2332" spans="2:2" x14ac:dyDescent="0.25">
      <c r="B2332" s="475"/>
    </row>
    <row r="2333" spans="2:2" x14ac:dyDescent="0.25">
      <c r="B2333" s="475"/>
    </row>
    <row r="2334" spans="2:2" x14ac:dyDescent="0.25">
      <c r="B2334" s="475"/>
    </row>
    <row r="2335" spans="2:2" x14ac:dyDescent="0.25">
      <c r="B2335" s="475"/>
    </row>
    <row r="2336" spans="2:2" x14ac:dyDescent="0.25">
      <c r="B2336" s="475"/>
    </row>
    <row r="2337" spans="2:2" x14ac:dyDescent="0.25">
      <c r="B2337" s="475"/>
    </row>
    <row r="2338" spans="2:2" x14ac:dyDescent="0.25">
      <c r="B2338" s="475"/>
    </row>
    <row r="2339" spans="2:2" x14ac:dyDescent="0.25">
      <c r="B2339" s="475"/>
    </row>
    <row r="2340" spans="2:2" x14ac:dyDescent="0.25">
      <c r="B2340" s="475"/>
    </row>
    <row r="2341" spans="2:2" x14ac:dyDescent="0.25">
      <c r="B2341" s="475"/>
    </row>
    <row r="2342" spans="2:2" x14ac:dyDescent="0.25">
      <c r="B2342" s="475"/>
    </row>
    <row r="2343" spans="2:2" x14ac:dyDescent="0.25">
      <c r="B2343" s="475"/>
    </row>
    <row r="2344" spans="2:2" x14ac:dyDescent="0.25">
      <c r="B2344" s="475"/>
    </row>
    <row r="2345" spans="2:2" x14ac:dyDescent="0.25">
      <c r="B2345" s="475"/>
    </row>
    <row r="2346" spans="2:2" x14ac:dyDescent="0.25">
      <c r="B2346" s="475"/>
    </row>
    <row r="2347" spans="2:2" x14ac:dyDescent="0.25">
      <c r="B2347" s="475"/>
    </row>
    <row r="2348" spans="2:2" x14ac:dyDescent="0.25">
      <c r="B2348" s="475"/>
    </row>
    <row r="2349" spans="2:2" x14ac:dyDescent="0.25">
      <c r="B2349" s="475"/>
    </row>
    <row r="2350" spans="2:2" x14ac:dyDescent="0.25">
      <c r="B2350" s="475"/>
    </row>
    <row r="2351" spans="2:2" x14ac:dyDescent="0.25">
      <c r="B2351" s="475"/>
    </row>
    <row r="2352" spans="2:2" x14ac:dyDescent="0.25">
      <c r="B2352" s="475"/>
    </row>
    <row r="2353" spans="2:2" x14ac:dyDescent="0.25">
      <c r="B2353" s="475"/>
    </row>
    <row r="2354" spans="2:2" x14ac:dyDescent="0.25">
      <c r="B2354" s="475"/>
    </row>
    <row r="2355" spans="2:2" x14ac:dyDescent="0.25">
      <c r="B2355" s="475"/>
    </row>
    <row r="2356" spans="2:2" x14ac:dyDescent="0.25">
      <c r="B2356" s="475"/>
    </row>
    <row r="2357" spans="2:2" x14ac:dyDescent="0.25">
      <c r="B2357" s="475"/>
    </row>
    <row r="2358" spans="2:2" x14ac:dyDescent="0.25">
      <c r="B2358" s="475"/>
    </row>
    <row r="2359" spans="2:2" x14ac:dyDescent="0.25">
      <c r="B2359" s="475"/>
    </row>
    <row r="2360" spans="2:2" x14ac:dyDescent="0.25">
      <c r="B2360" s="475"/>
    </row>
    <row r="2361" spans="2:2" x14ac:dyDescent="0.25">
      <c r="B2361" s="475"/>
    </row>
    <row r="2362" spans="2:2" x14ac:dyDescent="0.25">
      <c r="B2362" s="475"/>
    </row>
    <row r="2363" spans="2:2" x14ac:dyDescent="0.25">
      <c r="B2363" s="475"/>
    </row>
    <row r="2364" spans="2:2" x14ac:dyDescent="0.25">
      <c r="B2364" s="475"/>
    </row>
    <row r="2365" spans="2:2" x14ac:dyDescent="0.25">
      <c r="B2365" s="475"/>
    </row>
    <row r="2366" spans="2:2" x14ac:dyDescent="0.25">
      <c r="B2366" s="475"/>
    </row>
    <row r="2367" spans="2:2" x14ac:dyDescent="0.25">
      <c r="B2367" s="475"/>
    </row>
    <row r="2368" spans="2:2" x14ac:dyDescent="0.25">
      <c r="B2368" s="475"/>
    </row>
    <row r="2369" spans="2:2" x14ac:dyDescent="0.25">
      <c r="B2369" s="475"/>
    </row>
    <row r="2370" spans="2:2" x14ac:dyDescent="0.25">
      <c r="B2370" s="475"/>
    </row>
    <row r="2371" spans="2:2" x14ac:dyDescent="0.25">
      <c r="B2371" s="475"/>
    </row>
    <row r="2372" spans="2:2" x14ac:dyDescent="0.25">
      <c r="B2372" s="475"/>
    </row>
    <row r="2373" spans="2:2" x14ac:dyDescent="0.25">
      <c r="B2373" s="475"/>
    </row>
    <row r="2374" spans="2:2" x14ac:dyDescent="0.25">
      <c r="B2374" s="475"/>
    </row>
    <row r="2375" spans="2:2" x14ac:dyDescent="0.25">
      <c r="B2375" s="475"/>
    </row>
    <row r="2376" spans="2:2" x14ac:dyDescent="0.25">
      <c r="B2376" s="475"/>
    </row>
    <row r="2377" spans="2:2" x14ac:dyDescent="0.25">
      <c r="B2377" s="475"/>
    </row>
    <row r="2378" spans="2:2" x14ac:dyDescent="0.25">
      <c r="B2378" s="475"/>
    </row>
    <row r="2379" spans="2:2" x14ac:dyDescent="0.25">
      <c r="B2379" s="475"/>
    </row>
    <row r="2380" spans="2:2" x14ac:dyDescent="0.25">
      <c r="B2380" s="475"/>
    </row>
    <row r="2381" spans="2:2" x14ac:dyDescent="0.25">
      <c r="B2381" s="475"/>
    </row>
    <row r="2382" spans="2:2" x14ac:dyDescent="0.25">
      <c r="B2382" s="475"/>
    </row>
    <row r="2383" spans="2:2" x14ac:dyDescent="0.25">
      <c r="B2383" s="475"/>
    </row>
    <row r="2384" spans="2:2" x14ac:dyDescent="0.25">
      <c r="B2384" s="475"/>
    </row>
    <row r="2385" spans="2:2" x14ac:dyDescent="0.25">
      <c r="B2385" s="475"/>
    </row>
    <row r="2386" spans="2:2" x14ac:dyDescent="0.25">
      <c r="B2386" s="475"/>
    </row>
    <row r="2387" spans="2:2" x14ac:dyDescent="0.25">
      <c r="B2387" s="475"/>
    </row>
    <row r="2388" spans="2:2" x14ac:dyDescent="0.25">
      <c r="B2388" s="475"/>
    </row>
    <row r="2389" spans="2:2" x14ac:dyDescent="0.25">
      <c r="B2389" s="475"/>
    </row>
    <row r="2390" spans="2:2" x14ac:dyDescent="0.25">
      <c r="B2390" s="475"/>
    </row>
    <row r="2391" spans="2:2" x14ac:dyDescent="0.25">
      <c r="B2391" s="475"/>
    </row>
    <row r="2392" spans="2:2" x14ac:dyDescent="0.25">
      <c r="B2392" s="475"/>
    </row>
    <row r="2393" spans="2:2" x14ac:dyDescent="0.25">
      <c r="B2393" s="475"/>
    </row>
    <row r="2394" spans="2:2" x14ac:dyDescent="0.25">
      <c r="B2394" s="475"/>
    </row>
    <row r="2395" spans="2:2" x14ac:dyDescent="0.25">
      <c r="B2395" s="475"/>
    </row>
    <row r="2396" spans="2:2" x14ac:dyDescent="0.25">
      <c r="B2396" s="475"/>
    </row>
    <row r="2397" spans="2:2" x14ac:dyDescent="0.25">
      <c r="B2397" s="475"/>
    </row>
    <row r="2398" spans="2:2" x14ac:dyDescent="0.25">
      <c r="B2398" s="475"/>
    </row>
    <row r="2399" spans="2:2" x14ac:dyDescent="0.25">
      <c r="B2399" s="475"/>
    </row>
    <row r="2400" spans="2:2" x14ac:dyDescent="0.25">
      <c r="B2400" s="475"/>
    </row>
    <row r="2401" spans="2:2" x14ac:dyDescent="0.25">
      <c r="B2401" s="475"/>
    </row>
    <row r="2402" spans="2:2" x14ac:dyDescent="0.25">
      <c r="B2402" s="475"/>
    </row>
    <row r="2403" spans="2:2" x14ac:dyDescent="0.25">
      <c r="B2403" s="475"/>
    </row>
    <row r="2404" spans="2:2" x14ac:dyDescent="0.25">
      <c r="B2404" s="475"/>
    </row>
    <row r="2405" spans="2:2" x14ac:dyDescent="0.25">
      <c r="B2405" s="475"/>
    </row>
    <row r="2406" spans="2:2" x14ac:dyDescent="0.25">
      <c r="B2406" s="475"/>
    </row>
    <row r="2407" spans="2:2" x14ac:dyDescent="0.25">
      <c r="B2407" s="475"/>
    </row>
    <row r="2408" spans="2:2" x14ac:dyDescent="0.25">
      <c r="B2408" s="475"/>
    </row>
    <row r="2409" spans="2:2" x14ac:dyDescent="0.25">
      <c r="B2409" s="475"/>
    </row>
    <row r="2410" spans="2:2" x14ac:dyDescent="0.25">
      <c r="B2410" s="475"/>
    </row>
    <row r="2411" spans="2:2" x14ac:dyDescent="0.25">
      <c r="B2411" s="475"/>
    </row>
    <row r="2412" spans="2:2" x14ac:dyDescent="0.25">
      <c r="B2412" s="475"/>
    </row>
    <row r="2413" spans="2:2" x14ac:dyDescent="0.25">
      <c r="B2413" s="475"/>
    </row>
    <row r="2414" spans="2:2" x14ac:dyDescent="0.25">
      <c r="B2414" s="475"/>
    </row>
    <row r="2415" spans="2:2" x14ac:dyDescent="0.25">
      <c r="B2415" s="475"/>
    </row>
    <row r="2416" spans="2:2" x14ac:dyDescent="0.25">
      <c r="B2416" s="475"/>
    </row>
    <row r="2417" spans="2:2" x14ac:dyDescent="0.25">
      <c r="B2417" s="475"/>
    </row>
    <row r="2418" spans="2:2" x14ac:dyDescent="0.25">
      <c r="B2418" s="475"/>
    </row>
    <row r="2419" spans="2:2" x14ac:dyDescent="0.25">
      <c r="B2419" s="475"/>
    </row>
    <row r="2420" spans="2:2" x14ac:dyDescent="0.25">
      <c r="B2420" s="475"/>
    </row>
    <row r="2421" spans="2:2" x14ac:dyDescent="0.25">
      <c r="B2421" s="475"/>
    </row>
    <row r="2422" spans="2:2" x14ac:dyDescent="0.25">
      <c r="B2422" s="475"/>
    </row>
    <row r="2423" spans="2:2" x14ac:dyDescent="0.25">
      <c r="B2423" s="475"/>
    </row>
    <row r="2424" spans="2:2" x14ac:dyDescent="0.25">
      <c r="B2424" s="475"/>
    </row>
    <row r="2425" spans="2:2" x14ac:dyDescent="0.25">
      <c r="B2425" s="475"/>
    </row>
    <row r="2426" spans="2:2" x14ac:dyDescent="0.25">
      <c r="B2426" s="475"/>
    </row>
    <row r="2427" spans="2:2" x14ac:dyDescent="0.25">
      <c r="B2427" s="475"/>
    </row>
    <row r="2428" spans="2:2" x14ac:dyDescent="0.25">
      <c r="B2428" s="475"/>
    </row>
    <row r="2429" spans="2:2" x14ac:dyDescent="0.25">
      <c r="B2429" s="475"/>
    </row>
    <row r="2430" spans="2:2" x14ac:dyDescent="0.25">
      <c r="B2430" s="475"/>
    </row>
    <row r="2431" spans="2:2" x14ac:dyDescent="0.25">
      <c r="B2431" s="475"/>
    </row>
    <row r="2432" spans="2:2" x14ac:dyDescent="0.25">
      <c r="B2432" s="475"/>
    </row>
    <row r="2433" spans="2:2" x14ac:dyDescent="0.25">
      <c r="B2433" s="475"/>
    </row>
    <row r="2434" spans="2:2" x14ac:dyDescent="0.25">
      <c r="B2434" s="475"/>
    </row>
    <row r="2435" spans="2:2" x14ac:dyDescent="0.25">
      <c r="B2435" s="475"/>
    </row>
    <row r="2436" spans="2:2" x14ac:dyDescent="0.25">
      <c r="B2436" s="475"/>
    </row>
    <row r="2437" spans="2:2" x14ac:dyDescent="0.25">
      <c r="B2437" s="475"/>
    </row>
    <row r="2438" spans="2:2" x14ac:dyDescent="0.25">
      <c r="B2438" s="475"/>
    </row>
    <row r="2439" spans="2:2" x14ac:dyDescent="0.25">
      <c r="B2439" s="475"/>
    </row>
    <row r="2440" spans="2:2" x14ac:dyDescent="0.25">
      <c r="B2440" s="475"/>
    </row>
    <row r="2441" spans="2:2" x14ac:dyDescent="0.25">
      <c r="B2441" s="475"/>
    </row>
    <row r="2442" spans="2:2" x14ac:dyDescent="0.25">
      <c r="B2442" s="475"/>
    </row>
    <row r="2443" spans="2:2" x14ac:dyDescent="0.25">
      <c r="B2443" s="475"/>
    </row>
    <row r="2444" spans="2:2" x14ac:dyDescent="0.25">
      <c r="B2444" s="475"/>
    </row>
    <row r="2445" spans="2:2" x14ac:dyDescent="0.25">
      <c r="B2445" s="475"/>
    </row>
    <row r="2446" spans="2:2" x14ac:dyDescent="0.25">
      <c r="B2446" s="475"/>
    </row>
    <row r="2447" spans="2:2" x14ac:dyDescent="0.25">
      <c r="B2447" s="475"/>
    </row>
    <row r="2448" spans="2:2" x14ac:dyDescent="0.25">
      <c r="B2448" s="475"/>
    </row>
    <row r="2449" spans="2:2" x14ac:dyDescent="0.25">
      <c r="B2449" s="475"/>
    </row>
    <row r="2450" spans="2:2" x14ac:dyDescent="0.25">
      <c r="B2450" s="475"/>
    </row>
    <row r="2451" spans="2:2" x14ac:dyDescent="0.25">
      <c r="B2451" s="475"/>
    </row>
    <row r="2452" spans="2:2" x14ac:dyDescent="0.25">
      <c r="B2452" s="475"/>
    </row>
    <row r="2453" spans="2:2" x14ac:dyDescent="0.25">
      <c r="B2453" s="475"/>
    </row>
    <row r="2454" spans="2:2" x14ac:dyDescent="0.25">
      <c r="B2454" s="475"/>
    </row>
    <row r="2455" spans="2:2" x14ac:dyDescent="0.25">
      <c r="B2455" s="475"/>
    </row>
    <row r="2456" spans="2:2" x14ac:dyDescent="0.25">
      <c r="B2456" s="475"/>
    </row>
    <row r="2457" spans="2:2" x14ac:dyDescent="0.25">
      <c r="B2457" s="475"/>
    </row>
    <row r="2458" spans="2:2" x14ac:dyDescent="0.25">
      <c r="B2458" s="475"/>
    </row>
    <row r="2459" spans="2:2" x14ac:dyDescent="0.25">
      <c r="B2459" s="475"/>
    </row>
    <row r="2460" spans="2:2" x14ac:dyDescent="0.25">
      <c r="B2460" s="475"/>
    </row>
    <row r="2461" spans="2:2" x14ac:dyDescent="0.25">
      <c r="B2461" s="475"/>
    </row>
    <row r="2462" spans="2:2" x14ac:dyDescent="0.25">
      <c r="B2462" s="475"/>
    </row>
    <row r="2463" spans="2:2" x14ac:dyDescent="0.25">
      <c r="B2463" s="475"/>
    </row>
    <row r="2464" spans="2:2" x14ac:dyDescent="0.25">
      <c r="B2464" s="475"/>
    </row>
    <row r="2465" spans="2:2" x14ac:dyDescent="0.25">
      <c r="B2465" s="475"/>
    </row>
    <row r="2466" spans="2:2" x14ac:dyDescent="0.25">
      <c r="B2466" s="475"/>
    </row>
    <row r="2467" spans="2:2" x14ac:dyDescent="0.25">
      <c r="B2467" s="475"/>
    </row>
    <row r="2468" spans="2:2" x14ac:dyDescent="0.25">
      <c r="B2468" s="475"/>
    </row>
    <row r="2469" spans="2:2" x14ac:dyDescent="0.25">
      <c r="B2469" s="475"/>
    </row>
    <row r="2470" spans="2:2" x14ac:dyDescent="0.25">
      <c r="B2470" s="475"/>
    </row>
    <row r="2471" spans="2:2" x14ac:dyDescent="0.25">
      <c r="B2471" s="475"/>
    </row>
    <row r="2472" spans="2:2" x14ac:dyDescent="0.25">
      <c r="B2472" s="475"/>
    </row>
    <row r="2473" spans="2:2" x14ac:dyDescent="0.25">
      <c r="B2473" s="475"/>
    </row>
    <row r="2474" spans="2:2" x14ac:dyDescent="0.25">
      <c r="B2474" s="475"/>
    </row>
    <row r="2475" spans="2:2" x14ac:dyDescent="0.25">
      <c r="B2475" s="475"/>
    </row>
    <row r="2476" spans="2:2" x14ac:dyDescent="0.25">
      <c r="B2476" s="475"/>
    </row>
    <row r="2477" spans="2:2" x14ac:dyDescent="0.25">
      <c r="B2477" s="475"/>
    </row>
    <row r="2478" spans="2:2" x14ac:dyDescent="0.25">
      <c r="B2478" s="475"/>
    </row>
    <row r="2479" spans="2:2" x14ac:dyDescent="0.25">
      <c r="B2479" s="475"/>
    </row>
    <row r="2480" spans="2:2" x14ac:dyDescent="0.25">
      <c r="B2480" s="475"/>
    </row>
    <row r="2481" spans="2:2" x14ac:dyDescent="0.25">
      <c r="B2481" s="475"/>
    </row>
    <row r="2482" spans="2:2" x14ac:dyDescent="0.25">
      <c r="B2482" s="475"/>
    </row>
    <row r="2483" spans="2:2" x14ac:dyDescent="0.25">
      <c r="B2483" s="475"/>
    </row>
    <row r="2484" spans="2:2" x14ac:dyDescent="0.25">
      <c r="B2484" s="475"/>
    </row>
    <row r="2485" spans="2:2" x14ac:dyDescent="0.25">
      <c r="B2485" s="475"/>
    </row>
    <row r="2486" spans="2:2" x14ac:dyDescent="0.25">
      <c r="B2486" s="475"/>
    </row>
    <row r="2487" spans="2:2" x14ac:dyDescent="0.25">
      <c r="B2487" s="475"/>
    </row>
    <row r="2488" spans="2:2" x14ac:dyDescent="0.25">
      <c r="B2488" s="475"/>
    </row>
    <row r="2489" spans="2:2" x14ac:dyDescent="0.25">
      <c r="B2489" s="475"/>
    </row>
    <row r="2490" spans="2:2" x14ac:dyDescent="0.25">
      <c r="B2490" s="475"/>
    </row>
    <row r="2491" spans="2:2" x14ac:dyDescent="0.25">
      <c r="B2491" s="475"/>
    </row>
    <row r="2492" spans="2:2" x14ac:dyDescent="0.25">
      <c r="B2492" s="475"/>
    </row>
    <row r="2493" spans="2:2" x14ac:dyDescent="0.25">
      <c r="B2493" s="475"/>
    </row>
    <row r="2494" spans="2:2" x14ac:dyDescent="0.25">
      <c r="B2494" s="475"/>
    </row>
    <row r="2495" spans="2:2" x14ac:dyDescent="0.25">
      <c r="B2495" s="475"/>
    </row>
    <row r="2496" spans="2:2" x14ac:dyDescent="0.25">
      <c r="B2496" s="475"/>
    </row>
    <row r="2497" spans="2:2" x14ac:dyDescent="0.25">
      <c r="B2497" s="475"/>
    </row>
    <row r="2498" spans="2:2" x14ac:dyDescent="0.25">
      <c r="B2498" s="475"/>
    </row>
    <row r="2499" spans="2:2" x14ac:dyDescent="0.25">
      <c r="B2499" s="475"/>
    </row>
    <row r="2500" spans="2:2" x14ac:dyDescent="0.25">
      <c r="B2500" s="475"/>
    </row>
    <row r="2501" spans="2:2" x14ac:dyDescent="0.25">
      <c r="B2501" s="475"/>
    </row>
    <row r="2502" spans="2:2" x14ac:dyDescent="0.25">
      <c r="B2502" s="475"/>
    </row>
    <row r="2503" spans="2:2" x14ac:dyDescent="0.25">
      <c r="B2503" s="475"/>
    </row>
    <row r="2504" spans="2:2" x14ac:dyDescent="0.25">
      <c r="B2504" s="475"/>
    </row>
    <row r="2505" spans="2:2" x14ac:dyDescent="0.25">
      <c r="B2505" s="475"/>
    </row>
    <row r="2506" spans="2:2" x14ac:dyDescent="0.25">
      <c r="B2506" s="475"/>
    </row>
    <row r="2507" spans="2:2" x14ac:dyDescent="0.25">
      <c r="B2507" s="475"/>
    </row>
    <row r="2508" spans="2:2" x14ac:dyDescent="0.25">
      <c r="B2508" s="475"/>
    </row>
    <row r="2509" spans="2:2" x14ac:dyDescent="0.25">
      <c r="B2509" s="475"/>
    </row>
    <row r="2510" spans="2:2" x14ac:dyDescent="0.25">
      <c r="B2510" s="475"/>
    </row>
    <row r="2511" spans="2:2" x14ac:dyDescent="0.25">
      <c r="B2511" s="475"/>
    </row>
    <row r="2512" spans="2:2" x14ac:dyDescent="0.25">
      <c r="B2512" s="475"/>
    </row>
    <row r="2513" spans="2:2" x14ac:dyDescent="0.25">
      <c r="B2513" s="475"/>
    </row>
    <row r="2514" spans="2:2" x14ac:dyDescent="0.25">
      <c r="B2514" s="475"/>
    </row>
    <row r="2515" spans="2:2" x14ac:dyDescent="0.25">
      <c r="B2515" s="475"/>
    </row>
    <row r="2516" spans="2:2" x14ac:dyDescent="0.25">
      <c r="B2516" s="475"/>
    </row>
    <row r="2517" spans="2:2" x14ac:dyDescent="0.25">
      <c r="B2517" s="475"/>
    </row>
    <row r="2518" spans="2:2" x14ac:dyDescent="0.25">
      <c r="B2518" s="475"/>
    </row>
    <row r="2519" spans="2:2" x14ac:dyDescent="0.25">
      <c r="B2519" s="475"/>
    </row>
    <row r="2520" spans="2:2" x14ac:dyDescent="0.25">
      <c r="B2520" s="475"/>
    </row>
    <row r="2521" spans="2:2" x14ac:dyDescent="0.25">
      <c r="B2521" s="475"/>
    </row>
    <row r="2522" spans="2:2" x14ac:dyDescent="0.25">
      <c r="B2522" s="475"/>
    </row>
    <row r="2523" spans="2:2" x14ac:dyDescent="0.25">
      <c r="B2523" s="475"/>
    </row>
    <row r="2524" spans="2:2" x14ac:dyDescent="0.25">
      <c r="B2524" s="475"/>
    </row>
    <row r="2525" spans="2:2" x14ac:dyDescent="0.25">
      <c r="B2525" s="475"/>
    </row>
    <row r="2526" spans="2:2" x14ac:dyDescent="0.25">
      <c r="B2526" s="475"/>
    </row>
    <row r="2527" spans="2:2" x14ac:dyDescent="0.25">
      <c r="B2527" s="475"/>
    </row>
    <row r="2528" spans="2:2" x14ac:dyDescent="0.25">
      <c r="B2528" s="475"/>
    </row>
    <row r="2529" spans="2:2" x14ac:dyDescent="0.25">
      <c r="B2529" s="475"/>
    </row>
    <row r="2530" spans="2:2" x14ac:dyDescent="0.25">
      <c r="B2530" s="475"/>
    </row>
    <row r="2531" spans="2:2" x14ac:dyDescent="0.25">
      <c r="B2531" s="475"/>
    </row>
    <row r="2532" spans="2:2" x14ac:dyDescent="0.25">
      <c r="B2532" s="475"/>
    </row>
    <row r="2533" spans="2:2" x14ac:dyDescent="0.25">
      <c r="B2533" s="475"/>
    </row>
    <row r="2534" spans="2:2" x14ac:dyDescent="0.25">
      <c r="B2534" s="475"/>
    </row>
    <row r="2535" spans="2:2" x14ac:dyDescent="0.25">
      <c r="B2535" s="475"/>
    </row>
    <row r="2536" spans="2:2" x14ac:dyDescent="0.25">
      <c r="B2536" s="475"/>
    </row>
    <row r="2537" spans="2:2" x14ac:dyDescent="0.25">
      <c r="B2537" s="475"/>
    </row>
    <row r="2538" spans="2:2" x14ac:dyDescent="0.25">
      <c r="B2538" s="475"/>
    </row>
    <row r="2539" spans="2:2" x14ac:dyDescent="0.25">
      <c r="B2539" s="475"/>
    </row>
    <row r="2540" spans="2:2" x14ac:dyDescent="0.25">
      <c r="B2540" s="475"/>
    </row>
    <row r="2541" spans="2:2" x14ac:dyDescent="0.25">
      <c r="B2541" s="475"/>
    </row>
    <row r="2542" spans="2:2" x14ac:dyDescent="0.25">
      <c r="B2542" s="475"/>
    </row>
    <row r="2543" spans="2:2" x14ac:dyDescent="0.25">
      <c r="B2543" s="475"/>
    </row>
    <row r="2544" spans="2:2" x14ac:dyDescent="0.25">
      <c r="B2544" s="475"/>
    </row>
    <row r="2545" spans="2:2" x14ac:dyDescent="0.25">
      <c r="B2545" s="475"/>
    </row>
    <row r="2546" spans="2:2" x14ac:dyDescent="0.25">
      <c r="B2546" s="475"/>
    </row>
    <row r="2547" spans="2:2" x14ac:dyDescent="0.25">
      <c r="B2547" s="475"/>
    </row>
    <row r="2548" spans="2:2" x14ac:dyDescent="0.25">
      <c r="B2548" s="475"/>
    </row>
    <row r="2549" spans="2:2" x14ac:dyDescent="0.25">
      <c r="B2549" s="475"/>
    </row>
    <row r="2550" spans="2:2" x14ac:dyDescent="0.25">
      <c r="B2550" s="475"/>
    </row>
    <row r="2551" spans="2:2" x14ac:dyDescent="0.25">
      <c r="B2551" s="475"/>
    </row>
    <row r="2552" spans="2:2" x14ac:dyDescent="0.25">
      <c r="B2552" s="475"/>
    </row>
    <row r="2553" spans="2:2" x14ac:dyDescent="0.25">
      <c r="B2553" s="475"/>
    </row>
    <row r="2554" spans="2:2" x14ac:dyDescent="0.25">
      <c r="B2554" s="475"/>
    </row>
    <row r="2555" spans="2:2" x14ac:dyDescent="0.25">
      <c r="B2555" s="475"/>
    </row>
    <row r="2556" spans="2:2" x14ac:dyDescent="0.25">
      <c r="B2556" s="475"/>
    </row>
    <row r="2557" spans="2:2" x14ac:dyDescent="0.25">
      <c r="B2557" s="475"/>
    </row>
    <row r="2558" spans="2:2" x14ac:dyDescent="0.25">
      <c r="B2558" s="475"/>
    </row>
    <row r="2559" spans="2:2" x14ac:dyDescent="0.25">
      <c r="B2559" s="475"/>
    </row>
    <row r="2560" spans="2:2" x14ac:dyDescent="0.25">
      <c r="B2560" s="475"/>
    </row>
    <row r="2561" spans="2:2" x14ac:dyDescent="0.25">
      <c r="B2561" s="475"/>
    </row>
    <row r="2562" spans="2:2" x14ac:dyDescent="0.25">
      <c r="B2562" s="475"/>
    </row>
    <row r="2563" spans="2:2" x14ac:dyDescent="0.25">
      <c r="B2563" s="475"/>
    </row>
    <row r="2564" spans="2:2" x14ac:dyDescent="0.25">
      <c r="B2564" s="475"/>
    </row>
    <row r="2565" spans="2:2" x14ac:dyDescent="0.25">
      <c r="B2565" s="475"/>
    </row>
    <row r="2566" spans="2:2" x14ac:dyDescent="0.25">
      <c r="B2566" s="475"/>
    </row>
    <row r="2567" spans="2:2" x14ac:dyDescent="0.25">
      <c r="B2567" s="475"/>
    </row>
    <row r="2568" spans="2:2" x14ac:dyDescent="0.25">
      <c r="B2568" s="475"/>
    </row>
    <row r="2569" spans="2:2" x14ac:dyDescent="0.25">
      <c r="B2569" s="475"/>
    </row>
    <row r="2570" spans="2:2" x14ac:dyDescent="0.25">
      <c r="B2570" s="475"/>
    </row>
    <row r="2571" spans="2:2" x14ac:dyDescent="0.25">
      <c r="B2571" s="475"/>
    </row>
    <row r="2572" spans="2:2" x14ac:dyDescent="0.25">
      <c r="B2572" s="475"/>
    </row>
    <row r="2573" spans="2:2" x14ac:dyDescent="0.25">
      <c r="B2573" s="475"/>
    </row>
    <row r="2574" spans="2:2" x14ac:dyDescent="0.25">
      <c r="B2574" s="475"/>
    </row>
    <row r="2575" spans="2:2" x14ac:dyDescent="0.25">
      <c r="B2575" s="475"/>
    </row>
    <row r="2576" spans="2:2" x14ac:dyDescent="0.25">
      <c r="B2576" s="475"/>
    </row>
    <row r="2577" spans="2:2" x14ac:dyDescent="0.25">
      <c r="B2577" s="475"/>
    </row>
    <row r="2578" spans="2:2" x14ac:dyDescent="0.25">
      <c r="B2578" s="475"/>
    </row>
    <row r="2579" spans="2:2" x14ac:dyDescent="0.25">
      <c r="B2579" s="475"/>
    </row>
    <row r="2580" spans="2:2" x14ac:dyDescent="0.25">
      <c r="B2580" s="475"/>
    </row>
    <row r="2581" spans="2:2" x14ac:dyDescent="0.25">
      <c r="B2581" s="475"/>
    </row>
    <row r="2582" spans="2:2" x14ac:dyDescent="0.25">
      <c r="B2582" s="475"/>
    </row>
    <row r="2583" spans="2:2" x14ac:dyDescent="0.25">
      <c r="B2583" s="475"/>
    </row>
    <row r="2584" spans="2:2" x14ac:dyDescent="0.25">
      <c r="B2584" s="475"/>
    </row>
    <row r="2585" spans="2:2" x14ac:dyDescent="0.25">
      <c r="B2585" s="475"/>
    </row>
    <row r="2586" spans="2:2" x14ac:dyDescent="0.25">
      <c r="B2586" s="475"/>
    </row>
    <row r="2587" spans="2:2" x14ac:dyDescent="0.25">
      <c r="B2587" s="475"/>
    </row>
    <row r="2588" spans="2:2" x14ac:dyDescent="0.25">
      <c r="B2588" s="475"/>
    </row>
    <row r="2589" spans="2:2" x14ac:dyDescent="0.25">
      <c r="B2589" s="475"/>
    </row>
    <row r="2590" spans="2:2" x14ac:dyDescent="0.25">
      <c r="B2590" s="475"/>
    </row>
    <row r="2591" spans="2:2" x14ac:dyDescent="0.25">
      <c r="B2591" s="475"/>
    </row>
    <row r="2592" spans="2:2" x14ac:dyDescent="0.25">
      <c r="B2592" s="475"/>
    </row>
    <row r="2593" spans="2:2" x14ac:dyDescent="0.25">
      <c r="B2593" s="475"/>
    </row>
    <row r="2594" spans="2:2" x14ac:dyDescent="0.25">
      <c r="B2594" s="475"/>
    </row>
    <row r="2595" spans="2:2" x14ac:dyDescent="0.25">
      <c r="B2595" s="475"/>
    </row>
    <row r="2596" spans="2:2" x14ac:dyDescent="0.25">
      <c r="B2596" s="475"/>
    </row>
    <row r="2597" spans="2:2" x14ac:dyDescent="0.25">
      <c r="B2597" s="475"/>
    </row>
    <row r="2598" spans="2:2" x14ac:dyDescent="0.25">
      <c r="B2598" s="475"/>
    </row>
    <row r="2599" spans="2:2" x14ac:dyDescent="0.25">
      <c r="B2599" s="475"/>
    </row>
    <row r="2600" spans="2:2" x14ac:dyDescent="0.25">
      <c r="B2600" s="475"/>
    </row>
    <row r="2601" spans="2:2" x14ac:dyDescent="0.25">
      <c r="B2601" s="475"/>
    </row>
    <row r="2602" spans="2:2" x14ac:dyDescent="0.25">
      <c r="B2602" s="475"/>
    </row>
    <row r="2603" spans="2:2" x14ac:dyDescent="0.25">
      <c r="B2603" s="475"/>
    </row>
    <row r="2604" spans="2:2" x14ac:dyDescent="0.25">
      <c r="B2604" s="475"/>
    </row>
    <row r="2605" spans="2:2" x14ac:dyDescent="0.25">
      <c r="B2605" s="475"/>
    </row>
    <row r="2606" spans="2:2" x14ac:dyDescent="0.25">
      <c r="B2606" s="475"/>
    </row>
    <row r="2607" spans="2:2" x14ac:dyDescent="0.25">
      <c r="B2607" s="475"/>
    </row>
    <row r="2608" spans="2:2" x14ac:dyDescent="0.25">
      <c r="B2608" s="475"/>
    </row>
    <row r="2609" spans="2:2" x14ac:dyDescent="0.25">
      <c r="B2609" s="475"/>
    </row>
    <row r="2610" spans="2:2" x14ac:dyDescent="0.25">
      <c r="B2610" s="475"/>
    </row>
    <row r="2611" spans="2:2" x14ac:dyDescent="0.25">
      <c r="B2611" s="475"/>
    </row>
    <row r="2612" spans="2:2" x14ac:dyDescent="0.25">
      <c r="B2612" s="475"/>
    </row>
    <row r="2613" spans="2:2" x14ac:dyDescent="0.25">
      <c r="B2613" s="475"/>
    </row>
    <row r="2614" spans="2:2" x14ac:dyDescent="0.25">
      <c r="B2614" s="475"/>
    </row>
    <row r="2615" spans="2:2" x14ac:dyDescent="0.25">
      <c r="B2615" s="475"/>
    </row>
    <row r="2616" spans="2:2" x14ac:dyDescent="0.25">
      <c r="B2616" s="475"/>
    </row>
    <row r="2617" spans="2:2" x14ac:dyDescent="0.25">
      <c r="B2617" s="475"/>
    </row>
    <row r="2618" spans="2:2" x14ac:dyDescent="0.25">
      <c r="B2618" s="475"/>
    </row>
    <row r="2619" spans="2:2" x14ac:dyDescent="0.25">
      <c r="B2619" s="475"/>
    </row>
    <row r="2620" spans="2:2" x14ac:dyDescent="0.25">
      <c r="B2620" s="475"/>
    </row>
    <row r="2621" spans="2:2" x14ac:dyDescent="0.25">
      <c r="B2621" s="475"/>
    </row>
    <row r="2622" spans="2:2" x14ac:dyDescent="0.25">
      <c r="B2622" s="475"/>
    </row>
    <row r="2623" spans="2:2" x14ac:dyDescent="0.25">
      <c r="B2623" s="475"/>
    </row>
    <row r="2624" spans="2:2" x14ac:dyDescent="0.25">
      <c r="B2624" s="475"/>
    </row>
    <row r="2625" spans="2:2" x14ac:dyDescent="0.25">
      <c r="B2625" s="475"/>
    </row>
    <row r="2626" spans="2:2" x14ac:dyDescent="0.25">
      <c r="B2626" s="475"/>
    </row>
    <row r="2627" spans="2:2" x14ac:dyDescent="0.25">
      <c r="B2627" s="475"/>
    </row>
    <row r="2628" spans="2:2" x14ac:dyDescent="0.25">
      <c r="B2628" s="475"/>
    </row>
    <row r="2629" spans="2:2" x14ac:dyDescent="0.25">
      <c r="B2629" s="475"/>
    </row>
    <row r="2630" spans="2:2" x14ac:dyDescent="0.25">
      <c r="B2630" s="475"/>
    </row>
    <row r="2631" spans="2:2" x14ac:dyDescent="0.25">
      <c r="B2631" s="475"/>
    </row>
    <row r="2632" spans="2:2" x14ac:dyDescent="0.25">
      <c r="B2632" s="475"/>
    </row>
    <row r="2633" spans="2:2" x14ac:dyDescent="0.25">
      <c r="B2633" s="475"/>
    </row>
    <row r="2634" spans="2:2" x14ac:dyDescent="0.25">
      <c r="B2634" s="475"/>
    </row>
    <row r="2635" spans="2:2" x14ac:dyDescent="0.25">
      <c r="B2635" s="475"/>
    </row>
    <row r="2636" spans="2:2" x14ac:dyDescent="0.25">
      <c r="B2636" s="475"/>
    </row>
    <row r="2637" spans="2:2" x14ac:dyDescent="0.25">
      <c r="B2637" s="475"/>
    </row>
    <row r="2638" spans="2:2" x14ac:dyDescent="0.25">
      <c r="B2638" s="475"/>
    </row>
    <row r="2639" spans="2:2" x14ac:dyDescent="0.25">
      <c r="B2639" s="475"/>
    </row>
    <row r="2640" spans="2:2" x14ac:dyDescent="0.25">
      <c r="B2640" s="475"/>
    </row>
    <row r="2641" spans="2:2" x14ac:dyDescent="0.25">
      <c r="B2641" s="475"/>
    </row>
    <row r="2642" spans="2:2" x14ac:dyDescent="0.25">
      <c r="B2642" s="475"/>
    </row>
    <row r="2643" spans="2:2" x14ac:dyDescent="0.25">
      <c r="B2643" s="475"/>
    </row>
    <row r="2644" spans="2:2" x14ac:dyDescent="0.25">
      <c r="B2644" s="475"/>
    </row>
    <row r="2645" spans="2:2" x14ac:dyDescent="0.25">
      <c r="B2645" s="475"/>
    </row>
    <row r="2646" spans="2:2" x14ac:dyDescent="0.25">
      <c r="B2646" s="475"/>
    </row>
    <row r="2647" spans="2:2" x14ac:dyDescent="0.25">
      <c r="B2647" s="475"/>
    </row>
    <row r="2648" spans="2:2" x14ac:dyDescent="0.25">
      <c r="B2648" s="475"/>
    </row>
    <row r="2649" spans="2:2" x14ac:dyDescent="0.25">
      <c r="B2649" s="475"/>
    </row>
    <row r="2650" spans="2:2" x14ac:dyDescent="0.25">
      <c r="B2650" s="475"/>
    </row>
    <row r="2651" spans="2:2" x14ac:dyDescent="0.25">
      <c r="B2651" s="475"/>
    </row>
    <row r="2652" spans="2:2" x14ac:dyDescent="0.25">
      <c r="B2652" s="475"/>
    </row>
    <row r="2653" spans="2:2" x14ac:dyDescent="0.25">
      <c r="B2653" s="475"/>
    </row>
    <row r="2654" spans="2:2" x14ac:dyDescent="0.25">
      <c r="B2654" s="475"/>
    </row>
    <row r="2655" spans="2:2" x14ac:dyDescent="0.25">
      <c r="B2655" s="475"/>
    </row>
    <row r="2656" spans="2:2" x14ac:dyDescent="0.25">
      <c r="B2656" s="475"/>
    </row>
    <row r="2657" spans="2:2" x14ac:dyDescent="0.25">
      <c r="B2657" s="475"/>
    </row>
    <row r="2658" spans="2:2" x14ac:dyDescent="0.25">
      <c r="B2658" s="475"/>
    </row>
    <row r="2659" spans="2:2" x14ac:dyDescent="0.25">
      <c r="B2659" s="475"/>
    </row>
    <row r="2660" spans="2:2" x14ac:dyDescent="0.25">
      <c r="B2660" s="475"/>
    </row>
    <row r="2661" spans="2:2" x14ac:dyDescent="0.25">
      <c r="B2661" s="475"/>
    </row>
    <row r="2662" spans="2:2" x14ac:dyDescent="0.25">
      <c r="B2662" s="475"/>
    </row>
    <row r="2663" spans="2:2" x14ac:dyDescent="0.25">
      <c r="B2663" s="475"/>
    </row>
    <row r="2664" spans="2:2" x14ac:dyDescent="0.25">
      <c r="B2664" s="475"/>
    </row>
    <row r="2665" spans="2:2" x14ac:dyDescent="0.25">
      <c r="B2665" s="475"/>
    </row>
    <row r="2666" spans="2:2" x14ac:dyDescent="0.25">
      <c r="B2666" s="475"/>
    </row>
    <row r="2667" spans="2:2" x14ac:dyDescent="0.25">
      <c r="B2667" s="475"/>
    </row>
    <row r="2668" spans="2:2" x14ac:dyDescent="0.25">
      <c r="B2668" s="475"/>
    </row>
    <row r="2669" spans="2:2" x14ac:dyDescent="0.25">
      <c r="B2669" s="475"/>
    </row>
    <row r="2670" spans="2:2" x14ac:dyDescent="0.25">
      <c r="B2670" s="475"/>
    </row>
    <row r="2671" spans="2:2" x14ac:dyDescent="0.25">
      <c r="B2671" s="475"/>
    </row>
    <row r="2672" spans="2:2" x14ac:dyDescent="0.25">
      <c r="B2672" s="475"/>
    </row>
    <row r="2673" spans="2:2" x14ac:dyDescent="0.25">
      <c r="B2673" s="475"/>
    </row>
    <row r="2674" spans="2:2" x14ac:dyDescent="0.25">
      <c r="B2674" s="475"/>
    </row>
    <row r="2675" spans="2:2" x14ac:dyDescent="0.25">
      <c r="B2675" s="475"/>
    </row>
    <row r="2676" spans="2:2" x14ac:dyDescent="0.25">
      <c r="B2676" s="475"/>
    </row>
    <row r="2677" spans="2:2" x14ac:dyDescent="0.25">
      <c r="B2677" s="475"/>
    </row>
    <row r="2678" spans="2:2" x14ac:dyDescent="0.25">
      <c r="B2678" s="475"/>
    </row>
    <row r="2679" spans="2:2" x14ac:dyDescent="0.25">
      <c r="B2679" s="475"/>
    </row>
    <row r="2680" spans="2:2" x14ac:dyDescent="0.25">
      <c r="B2680" s="475"/>
    </row>
    <row r="2681" spans="2:2" x14ac:dyDescent="0.25">
      <c r="B2681" s="475"/>
    </row>
    <row r="2682" spans="2:2" x14ac:dyDescent="0.25">
      <c r="B2682" s="475"/>
    </row>
    <row r="2683" spans="2:2" x14ac:dyDescent="0.25">
      <c r="B2683" s="475"/>
    </row>
    <row r="2684" spans="2:2" x14ac:dyDescent="0.25">
      <c r="B2684" s="475"/>
    </row>
    <row r="2685" spans="2:2" x14ac:dyDescent="0.25">
      <c r="B2685" s="475"/>
    </row>
    <row r="2686" spans="2:2" x14ac:dyDescent="0.25">
      <c r="B2686" s="475"/>
    </row>
    <row r="2687" spans="2:2" x14ac:dyDescent="0.25">
      <c r="B2687" s="475"/>
    </row>
    <row r="2688" spans="2:2" x14ac:dyDescent="0.25">
      <c r="B2688" s="475"/>
    </row>
    <row r="2689" spans="2:2" x14ac:dyDescent="0.25">
      <c r="B2689" s="475"/>
    </row>
    <row r="2690" spans="2:2" x14ac:dyDescent="0.25">
      <c r="B2690" s="475"/>
    </row>
    <row r="2691" spans="2:2" x14ac:dyDescent="0.25">
      <c r="B2691" s="475"/>
    </row>
    <row r="2692" spans="2:2" x14ac:dyDescent="0.25">
      <c r="B2692" s="475"/>
    </row>
    <row r="2693" spans="2:2" x14ac:dyDescent="0.25">
      <c r="B2693" s="475"/>
    </row>
    <row r="2694" spans="2:2" x14ac:dyDescent="0.25">
      <c r="B2694" s="475"/>
    </row>
    <row r="2695" spans="2:2" x14ac:dyDescent="0.25">
      <c r="B2695" s="475"/>
    </row>
    <row r="2696" spans="2:2" x14ac:dyDescent="0.25">
      <c r="B2696" s="475"/>
    </row>
    <row r="2697" spans="2:2" x14ac:dyDescent="0.25">
      <c r="B2697" s="475"/>
    </row>
    <row r="2698" spans="2:2" x14ac:dyDescent="0.25">
      <c r="B2698" s="475"/>
    </row>
    <row r="2699" spans="2:2" x14ac:dyDescent="0.25">
      <c r="B2699" s="475"/>
    </row>
    <row r="2700" spans="2:2" x14ac:dyDescent="0.25">
      <c r="B2700" s="475"/>
    </row>
    <row r="2701" spans="2:2" x14ac:dyDescent="0.25">
      <c r="B2701" s="475"/>
    </row>
    <row r="2702" spans="2:2" x14ac:dyDescent="0.25">
      <c r="B2702" s="475"/>
    </row>
    <row r="2703" spans="2:2" x14ac:dyDescent="0.25">
      <c r="B2703" s="475"/>
    </row>
    <row r="2704" spans="2:2" x14ac:dyDescent="0.25">
      <c r="B2704" s="475"/>
    </row>
    <row r="2705" spans="2:2" x14ac:dyDescent="0.25">
      <c r="B2705" s="475"/>
    </row>
    <row r="2706" spans="2:2" x14ac:dyDescent="0.25">
      <c r="B2706" s="475"/>
    </row>
    <row r="2707" spans="2:2" x14ac:dyDescent="0.25">
      <c r="B2707" s="475"/>
    </row>
    <row r="2708" spans="2:2" x14ac:dyDescent="0.25">
      <c r="B2708" s="475"/>
    </row>
    <row r="2709" spans="2:2" x14ac:dyDescent="0.25">
      <c r="B2709" s="475"/>
    </row>
    <row r="2710" spans="2:2" x14ac:dyDescent="0.25">
      <c r="B2710" s="475"/>
    </row>
    <row r="2711" spans="2:2" x14ac:dyDescent="0.25">
      <c r="B2711" s="475"/>
    </row>
    <row r="2712" spans="2:2" x14ac:dyDescent="0.25">
      <c r="B2712" s="475"/>
    </row>
    <row r="2713" spans="2:2" x14ac:dyDescent="0.25">
      <c r="B2713" s="475"/>
    </row>
    <row r="2714" spans="2:2" x14ac:dyDescent="0.25">
      <c r="B2714" s="475"/>
    </row>
    <row r="2715" spans="2:2" x14ac:dyDescent="0.25">
      <c r="B2715" s="475"/>
    </row>
    <row r="2716" spans="2:2" x14ac:dyDescent="0.25">
      <c r="B2716" s="475"/>
    </row>
    <row r="2717" spans="2:2" x14ac:dyDescent="0.25">
      <c r="B2717" s="475"/>
    </row>
    <row r="2718" spans="2:2" x14ac:dyDescent="0.25">
      <c r="B2718" s="475"/>
    </row>
    <row r="2719" spans="2:2" x14ac:dyDescent="0.25">
      <c r="B2719" s="475"/>
    </row>
    <row r="2720" spans="2:2" x14ac:dyDescent="0.25">
      <c r="B2720" s="475"/>
    </row>
    <row r="2721" spans="2:2" x14ac:dyDescent="0.25">
      <c r="B2721" s="475"/>
    </row>
    <row r="2722" spans="2:2" x14ac:dyDescent="0.25">
      <c r="B2722" s="475"/>
    </row>
    <row r="2723" spans="2:2" x14ac:dyDescent="0.25">
      <c r="B2723" s="475"/>
    </row>
    <row r="2724" spans="2:2" x14ac:dyDescent="0.25">
      <c r="B2724" s="475"/>
    </row>
    <row r="2725" spans="2:2" x14ac:dyDescent="0.25">
      <c r="B2725" s="475"/>
    </row>
    <row r="2726" spans="2:2" x14ac:dyDescent="0.25">
      <c r="B2726" s="475"/>
    </row>
    <row r="2727" spans="2:2" x14ac:dyDescent="0.25">
      <c r="B2727" s="475"/>
    </row>
    <row r="2728" spans="2:2" x14ac:dyDescent="0.25">
      <c r="B2728" s="475"/>
    </row>
    <row r="2729" spans="2:2" x14ac:dyDescent="0.25">
      <c r="B2729" s="475"/>
    </row>
    <row r="2730" spans="2:2" x14ac:dyDescent="0.25">
      <c r="B2730" s="475"/>
    </row>
    <row r="2731" spans="2:2" x14ac:dyDescent="0.25">
      <c r="B2731" s="475"/>
    </row>
    <row r="2732" spans="2:2" x14ac:dyDescent="0.25">
      <c r="B2732" s="475"/>
    </row>
    <row r="2733" spans="2:2" x14ac:dyDescent="0.25">
      <c r="B2733" s="475"/>
    </row>
    <row r="2734" spans="2:2" x14ac:dyDescent="0.25">
      <c r="B2734" s="475"/>
    </row>
    <row r="2735" spans="2:2" x14ac:dyDescent="0.25">
      <c r="B2735" s="475"/>
    </row>
    <row r="2736" spans="2:2" x14ac:dyDescent="0.25">
      <c r="B2736" s="475"/>
    </row>
    <row r="2737" spans="2:2" x14ac:dyDescent="0.25">
      <c r="B2737" s="475"/>
    </row>
    <row r="2738" spans="2:2" x14ac:dyDescent="0.25">
      <c r="B2738" s="475"/>
    </row>
    <row r="2739" spans="2:2" x14ac:dyDescent="0.25">
      <c r="B2739" s="475"/>
    </row>
    <row r="2740" spans="2:2" x14ac:dyDescent="0.25">
      <c r="B2740" s="475"/>
    </row>
    <row r="2741" spans="2:2" x14ac:dyDescent="0.25">
      <c r="B2741" s="475"/>
    </row>
    <row r="2742" spans="2:2" x14ac:dyDescent="0.25">
      <c r="B2742" s="475"/>
    </row>
    <row r="2743" spans="2:2" x14ac:dyDescent="0.25">
      <c r="B2743" s="475"/>
    </row>
    <row r="2744" spans="2:2" x14ac:dyDescent="0.25">
      <c r="B2744" s="475"/>
    </row>
    <row r="2745" spans="2:2" x14ac:dyDescent="0.25">
      <c r="B2745" s="475"/>
    </row>
    <row r="2746" spans="2:2" x14ac:dyDescent="0.25">
      <c r="B2746" s="475"/>
    </row>
    <row r="2747" spans="2:2" x14ac:dyDescent="0.25">
      <c r="B2747" s="475"/>
    </row>
    <row r="2748" spans="2:2" x14ac:dyDescent="0.25">
      <c r="B2748" s="475"/>
    </row>
    <row r="2749" spans="2:2" x14ac:dyDescent="0.25">
      <c r="B2749" s="475"/>
    </row>
    <row r="2750" spans="2:2" x14ac:dyDescent="0.25">
      <c r="B2750" s="475"/>
    </row>
    <row r="2751" spans="2:2" x14ac:dyDescent="0.25">
      <c r="B2751" s="475"/>
    </row>
    <row r="2752" spans="2:2" x14ac:dyDescent="0.25">
      <c r="B2752" s="475"/>
    </row>
    <row r="2753" spans="2:2" x14ac:dyDescent="0.25">
      <c r="B2753" s="475"/>
    </row>
    <row r="2754" spans="2:2" x14ac:dyDescent="0.25">
      <c r="B2754" s="475"/>
    </row>
    <row r="2755" spans="2:2" x14ac:dyDescent="0.25">
      <c r="B2755" s="475"/>
    </row>
    <row r="2756" spans="2:2" x14ac:dyDescent="0.25">
      <c r="B2756" s="475"/>
    </row>
    <row r="2757" spans="2:2" x14ac:dyDescent="0.25">
      <c r="B2757" s="475"/>
    </row>
    <row r="2758" spans="2:2" x14ac:dyDescent="0.25">
      <c r="B2758" s="475"/>
    </row>
    <row r="2759" spans="2:2" x14ac:dyDescent="0.25">
      <c r="B2759" s="475"/>
    </row>
    <row r="2760" spans="2:2" x14ac:dyDescent="0.25">
      <c r="B2760" s="475"/>
    </row>
    <row r="2761" spans="2:2" x14ac:dyDescent="0.25">
      <c r="B2761" s="475"/>
    </row>
    <row r="2762" spans="2:2" x14ac:dyDescent="0.25">
      <c r="B2762" s="475"/>
    </row>
    <row r="2763" spans="2:2" x14ac:dyDescent="0.25">
      <c r="B2763" s="475"/>
    </row>
    <row r="2764" spans="2:2" x14ac:dyDescent="0.25">
      <c r="B2764" s="475"/>
    </row>
    <row r="2765" spans="2:2" x14ac:dyDescent="0.25">
      <c r="B2765" s="475"/>
    </row>
    <row r="2766" spans="2:2" x14ac:dyDescent="0.25">
      <c r="B2766" s="475"/>
    </row>
    <row r="2767" spans="2:2" x14ac:dyDescent="0.25">
      <c r="B2767" s="475"/>
    </row>
    <row r="2768" spans="2:2" x14ac:dyDescent="0.25">
      <c r="B2768" s="475"/>
    </row>
    <row r="2769" spans="2:2" x14ac:dyDescent="0.25">
      <c r="B2769" s="475"/>
    </row>
    <row r="2770" spans="2:2" x14ac:dyDescent="0.25">
      <c r="B2770" s="475"/>
    </row>
    <row r="2771" spans="2:2" x14ac:dyDescent="0.25">
      <c r="B2771" s="475"/>
    </row>
    <row r="2772" spans="2:2" x14ac:dyDescent="0.25">
      <c r="B2772" s="475"/>
    </row>
    <row r="2773" spans="2:2" x14ac:dyDescent="0.25">
      <c r="B2773" s="475"/>
    </row>
    <row r="2774" spans="2:2" x14ac:dyDescent="0.25">
      <c r="B2774" s="475"/>
    </row>
    <row r="2775" spans="2:2" x14ac:dyDescent="0.25">
      <c r="B2775" s="475"/>
    </row>
    <row r="2776" spans="2:2" x14ac:dyDescent="0.25">
      <c r="B2776" s="475"/>
    </row>
    <row r="2777" spans="2:2" x14ac:dyDescent="0.25">
      <c r="B2777" s="475"/>
    </row>
    <row r="2778" spans="2:2" x14ac:dyDescent="0.25">
      <c r="B2778" s="475"/>
    </row>
    <row r="2779" spans="2:2" x14ac:dyDescent="0.25">
      <c r="B2779" s="475"/>
    </row>
    <row r="2780" spans="2:2" x14ac:dyDescent="0.25">
      <c r="B2780" s="475"/>
    </row>
    <row r="2781" spans="2:2" x14ac:dyDescent="0.25">
      <c r="B2781" s="475"/>
    </row>
    <row r="2782" spans="2:2" x14ac:dyDescent="0.25">
      <c r="B2782" s="475"/>
    </row>
    <row r="2783" spans="2:2" x14ac:dyDescent="0.25">
      <c r="B2783" s="475"/>
    </row>
    <row r="2784" spans="2:2" x14ac:dyDescent="0.25">
      <c r="B2784" s="475"/>
    </row>
    <row r="2785" spans="2:2" x14ac:dyDescent="0.25">
      <c r="B2785" s="475"/>
    </row>
    <row r="2786" spans="2:2" x14ac:dyDescent="0.25">
      <c r="B2786" s="475"/>
    </row>
    <row r="2787" spans="2:2" x14ac:dyDescent="0.25">
      <c r="B2787" s="475"/>
    </row>
    <row r="2788" spans="2:2" x14ac:dyDescent="0.25">
      <c r="B2788" s="475"/>
    </row>
    <row r="2789" spans="2:2" x14ac:dyDescent="0.25">
      <c r="B2789" s="475"/>
    </row>
    <row r="2790" spans="2:2" x14ac:dyDescent="0.25">
      <c r="B2790" s="475"/>
    </row>
    <row r="2791" spans="2:2" x14ac:dyDescent="0.25">
      <c r="B2791" s="475"/>
    </row>
    <row r="2792" spans="2:2" x14ac:dyDescent="0.25">
      <c r="B2792" s="475"/>
    </row>
    <row r="2793" spans="2:2" x14ac:dyDescent="0.25">
      <c r="B2793" s="475"/>
    </row>
    <row r="2794" spans="2:2" x14ac:dyDescent="0.25">
      <c r="B2794" s="475"/>
    </row>
    <row r="2795" spans="2:2" x14ac:dyDescent="0.25">
      <c r="B2795" s="475"/>
    </row>
    <row r="2796" spans="2:2" x14ac:dyDescent="0.25">
      <c r="B2796" s="475"/>
    </row>
    <row r="2797" spans="2:2" x14ac:dyDescent="0.25">
      <c r="B2797" s="475"/>
    </row>
    <row r="2798" spans="2:2" x14ac:dyDescent="0.25">
      <c r="B2798" s="475"/>
    </row>
    <row r="2799" spans="2:2" x14ac:dyDescent="0.25">
      <c r="B2799" s="475"/>
    </row>
    <row r="2800" spans="2:2" x14ac:dyDescent="0.25">
      <c r="B2800" s="475"/>
    </row>
    <row r="2801" spans="2:2" x14ac:dyDescent="0.25">
      <c r="B2801" s="475"/>
    </row>
    <row r="2802" spans="2:2" x14ac:dyDescent="0.25">
      <c r="B2802" s="475"/>
    </row>
    <row r="2803" spans="2:2" x14ac:dyDescent="0.25">
      <c r="B2803" s="475"/>
    </row>
    <row r="2804" spans="2:2" x14ac:dyDescent="0.25">
      <c r="B2804" s="475"/>
    </row>
    <row r="2805" spans="2:2" x14ac:dyDescent="0.25">
      <c r="B2805" s="475"/>
    </row>
    <row r="2806" spans="2:2" x14ac:dyDescent="0.25">
      <c r="B2806" s="475"/>
    </row>
    <row r="2807" spans="2:2" x14ac:dyDescent="0.25">
      <c r="B2807" s="475"/>
    </row>
    <row r="2808" spans="2:2" x14ac:dyDescent="0.25">
      <c r="B2808" s="475"/>
    </row>
    <row r="2809" spans="2:2" x14ac:dyDescent="0.25">
      <c r="B2809" s="475"/>
    </row>
    <row r="2810" spans="2:2" x14ac:dyDescent="0.25">
      <c r="B2810" s="475"/>
    </row>
    <row r="2811" spans="2:2" x14ac:dyDescent="0.25">
      <c r="B2811" s="475"/>
    </row>
    <row r="2812" spans="2:2" x14ac:dyDescent="0.25">
      <c r="B2812" s="475"/>
    </row>
    <row r="2813" spans="2:2" x14ac:dyDescent="0.25">
      <c r="B2813" s="475"/>
    </row>
    <row r="2814" spans="2:2" x14ac:dyDescent="0.25">
      <c r="B2814" s="475"/>
    </row>
    <row r="2815" spans="2:2" x14ac:dyDescent="0.25">
      <c r="B2815" s="475"/>
    </row>
    <row r="2816" spans="2:2" x14ac:dyDescent="0.25">
      <c r="B2816" s="475"/>
    </row>
    <row r="2817" spans="2:2" x14ac:dyDescent="0.25">
      <c r="B2817" s="475"/>
    </row>
    <row r="2818" spans="2:2" x14ac:dyDescent="0.25">
      <c r="B2818" s="475"/>
    </row>
    <row r="2819" spans="2:2" x14ac:dyDescent="0.25">
      <c r="B2819" s="475"/>
    </row>
    <row r="2820" spans="2:2" x14ac:dyDescent="0.25">
      <c r="B2820" s="475"/>
    </row>
    <row r="2821" spans="2:2" x14ac:dyDescent="0.25">
      <c r="B2821" s="475"/>
    </row>
    <row r="2822" spans="2:2" x14ac:dyDescent="0.25">
      <c r="B2822" s="475"/>
    </row>
    <row r="2823" spans="2:2" x14ac:dyDescent="0.25">
      <c r="B2823" s="475"/>
    </row>
    <row r="2824" spans="2:2" x14ac:dyDescent="0.25">
      <c r="B2824" s="475"/>
    </row>
    <row r="2825" spans="2:2" x14ac:dyDescent="0.25">
      <c r="B2825" s="475"/>
    </row>
    <row r="2826" spans="2:2" x14ac:dyDescent="0.25">
      <c r="B2826" s="475"/>
    </row>
    <row r="2827" spans="2:2" x14ac:dyDescent="0.25">
      <c r="B2827" s="475"/>
    </row>
    <row r="2828" spans="2:2" x14ac:dyDescent="0.25">
      <c r="B2828" s="475"/>
    </row>
    <row r="2829" spans="2:2" x14ac:dyDescent="0.25">
      <c r="B2829" s="475"/>
    </row>
    <row r="2830" spans="2:2" x14ac:dyDescent="0.25">
      <c r="B2830" s="475"/>
    </row>
    <row r="2831" spans="2:2" x14ac:dyDescent="0.25">
      <c r="B2831" s="475"/>
    </row>
    <row r="2832" spans="2:2" x14ac:dyDescent="0.25">
      <c r="B2832" s="475"/>
    </row>
    <row r="2833" spans="2:2" x14ac:dyDescent="0.25">
      <c r="B2833" s="475"/>
    </row>
    <row r="2834" spans="2:2" x14ac:dyDescent="0.25">
      <c r="B2834" s="475"/>
    </row>
    <row r="2835" spans="2:2" x14ac:dyDescent="0.25">
      <c r="B2835" s="475"/>
    </row>
    <row r="2836" spans="2:2" x14ac:dyDescent="0.25">
      <c r="B2836" s="475"/>
    </row>
    <row r="2837" spans="2:2" x14ac:dyDescent="0.25">
      <c r="B2837" s="475"/>
    </row>
    <row r="2838" spans="2:2" x14ac:dyDescent="0.25">
      <c r="B2838" s="475"/>
    </row>
    <row r="2839" spans="2:2" x14ac:dyDescent="0.25">
      <c r="B2839" s="475"/>
    </row>
    <row r="2840" spans="2:2" x14ac:dyDescent="0.25">
      <c r="B2840" s="475"/>
    </row>
    <row r="2841" spans="2:2" x14ac:dyDescent="0.25">
      <c r="B2841" s="475"/>
    </row>
    <row r="2842" spans="2:2" x14ac:dyDescent="0.25">
      <c r="B2842" s="475"/>
    </row>
    <row r="2843" spans="2:2" x14ac:dyDescent="0.25">
      <c r="B2843" s="475"/>
    </row>
    <row r="2844" spans="2:2" x14ac:dyDescent="0.25">
      <c r="B2844" s="475"/>
    </row>
    <row r="2845" spans="2:2" x14ac:dyDescent="0.25">
      <c r="B2845" s="475"/>
    </row>
    <row r="2846" spans="2:2" x14ac:dyDescent="0.25">
      <c r="B2846" s="475"/>
    </row>
    <row r="2847" spans="2:2" x14ac:dyDescent="0.25">
      <c r="B2847" s="475"/>
    </row>
    <row r="2848" spans="2:2" x14ac:dyDescent="0.25">
      <c r="B2848" s="475"/>
    </row>
    <row r="2849" spans="2:2" x14ac:dyDescent="0.25">
      <c r="B2849" s="475"/>
    </row>
    <row r="2850" spans="2:2" x14ac:dyDescent="0.25">
      <c r="B2850" s="475"/>
    </row>
    <row r="2851" spans="2:2" x14ac:dyDescent="0.25">
      <c r="B2851" s="475"/>
    </row>
    <row r="2852" spans="2:2" x14ac:dyDescent="0.25">
      <c r="B2852" s="475"/>
    </row>
    <row r="2853" spans="2:2" x14ac:dyDescent="0.25">
      <c r="B2853" s="475"/>
    </row>
    <row r="2854" spans="2:2" x14ac:dyDescent="0.25">
      <c r="B2854" s="475"/>
    </row>
    <row r="2855" spans="2:2" x14ac:dyDescent="0.25">
      <c r="B2855" s="475"/>
    </row>
    <row r="2856" spans="2:2" x14ac:dyDescent="0.25">
      <c r="B2856" s="475"/>
    </row>
    <row r="2857" spans="2:2" x14ac:dyDescent="0.25">
      <c r="B2857" s="475"/>
    </row>
    <row r="2858" spans="2:2" x14ac:dyDescent="0.25">
      <c r="B2858" s="475"/>
    </row>
    <row r="2859" spans="2:2" x14ac:dyDescent="0.25">
      <c r="B2859" s="475"/>
    </row>
    <row r="2860" spans="2:2" x14ac:dyDescent="0.25">
      <c r="B2860" s="475"/>
    </row>
    <row r="2861" spans="2:2" x14ac:dyDescent="0.25">
      <c r="B2861" s="475"/>
    </row>
    <row r="2862" spans="2:2" x14ac:dyDescent="0.25">
      <c r="B2862" s="475"/>
    </row>
    <row r="2863" spans="2:2" x14ac:dyDescent="0.25">
      <c r="B2863" s="475"/>
    </row>
    <row r="2864" spans="2:2" x14ac:dyDescent="0.25">
      <c r="B2864" s="475"/>
    </row>
    <row r="2865" spans="2:2" x14ac:dyDescent="0.25">
      <c r="B2865" s="475"/>
    </row>
    <row r="2866" spans="2:2" x14ac:dyDescent="0.25">
      <c r="B2866" s="475"/>
    </row>
    <row r="2867" spans="2:2" x14ac:dyDescent="0.25">
      <c r="B2867" s="475"/>
    </row>
    <row r="2868" spans="2:2" x14ac:dyDescent="0.25">
      <c r="B2868" s="475"/>
    </row>
    <row r="2869" spans="2:2" x14ac:dyDescent="0.25">
      <c r="B2869" s="475"/>
    </row>
    <row r="2870" spans="2:2" x14ac:dyDescent="0.25">
      <c r="B2870" s="475"/>
    </row>
    <row r="2871" spans="2:2" x14ac:dyDescent="0.25">
      <c r="B2871" s="475"/>
    </row>
    <row r="2872" spans="2:2" x14ac:dyDescent="0.25">
      <c r="B2872" s="475"/>
    </row>
    <row r="2873" spans="2:2" x14ac:dyDescent="0.25">
      <c r="B2873" s="475"/>
    </row>
    <row r="2874" spans="2:2" x14ac:dyDescent="0.25">
      <c r="B2874" s="475"/>
    </row>
    <row r="2875" spans="2:2" x14ac:dyDescent="0.25">
      <c r="B2875" s="475"/>
    </row>
    <row r="2876" spans="2:2" x14ac:dyDescent="0.25">
      <c r="B2876" s="475"/>
    </row>
    <row r="2877" spans="2:2" x14ac:dyDescent="0.25">
      <c r="B2877" s="475"/>
    </row>
    <row r="2878" spans="2:2" x14ac:dyDescent="0.25">
      <c r="B2878" s="475"/>
    </row>
    <row r="2879" spans="2:2" x14ac:dyDescent="0.25">
      <c r="B2879" s="475"/>
    </row>
    <row r="2880" spans="2:2" x14ac:dyDescent="0.25">
      <c r="B2880" s="475"/>
    </row>
    <row r="2881" spans="2:2" x14ac:dyDescent="0.25">
      <c r="B2881" s="475"/>
    </row>
    <row r="2882" spans="2:2" x14ac:dyDescent="0.25">
      <c r="B2882" s="475"/>
    </row>
    <row r="2883" spans="2:2" x14ac:dyDescent="0.25">
      <c r="B2883" s="475"/>
    </row>
    <row r="2884" spans="2:2" x14ac:dyDescent="0.25">
      <c r="B2884" s="475"/>
    </row>
    <row r="2885" spans="2:2" x14ac:dyDescent="0.25">
      <c r="B2885" s="475"/>
    </row>
    <row r="2886" spans="2:2" x14ac:dyDescent="0.25">
      <c r="B2886" s="475"/>
    </row>
    <row r="2887" spans="2:2" x14ac:dyDescent="0.25">
      <c r="B2887" s="475"/>
    </row>
    <row r="2888" spans="2:2" x14ac:dyDescent="0.25">
      <c r="B2888" s="475"/>
    </row>
    <row r="2889" spans="2:2" x14ac:dyDescent="0.25">
      <c r="B2889" s="475"/>
    </row>
    <row r="2890" spans="2:2" x14ac:dyDescent="0.25">
      <c r="B2890" s="475"/>
    </row>
    <row r="2891" spans="2:2" x14ac:dyDescent="0.25">
      <c r="B2891" s="475"/>
    </row>
    <row r="2892" spans="2:2" x14ac:dyDescent="0.25">
      <c r="B2892" s="475"/>
    </row>
    <row r="2893" spans="2:2" x14ac:dyDescent="0.25">
      <c r="B2893" s="475"/>
    </row>
    <row r="2894" spans="2:2" x14ac:dyDescent="0.25">
      <c r="B2894" s="475"/>
    </row>
    <row r="2895" spans="2:2" x14ac:dyDescent="0.25">
      <c r="B2895" s="475"/>
    </row>
    <row r="2896" spans="2:2" x14ac:dyDescent="0.25">
      <c r="B2896" s="475"/>
    </row>
    <row r="2897" spans="2:2" x14ac:dyDescent="0.25">
      <c r="B2897" s="475"/>
    </row>
    <row r="2898" spans="2:2" x14ac:dyDescent="0.25">
      <c r="B2898" s="475"/>
    </row>
    <row r="2899" spans="2:2" x14ac:dyDescent="0.25">
      <c r="B2899" s="475"/>
    </row>
    <row r="2900" spans="2:2" x14ac:dyDescent="0.25">
      <c r="B2900" s="475"/>
    </row>
    <row r="2901" spans="2:2" x14ac:dyDescent="0.25">
      <c r="B2901" s="475"/>
    </row>
    <row r="2902" spans="2:2" x14ac:dyDescent="0.25">
      <c r="B2902" s="475"/>
    </row>
    <row r="2903" spans="2:2" x14ac:dyDescent="0.25">
      <c r="B2903" s="475"/>
    </row>
    <row r="2904" spans="2:2" x14ac:dyDescent="0.25">
      <c r="B2904" s="475"/>
    </row>
    <row r="2905" spans="2:2" x14ac:dyDescent="0.25">
      <c r="B2905" s="475"/>
    </row>
    <row r="2906" spans="2:2" x14ac:dyDescent="0.25">
      <c r="B2906" s="475"/>
    </row>
    <row r="2907" spans="2:2" x14ac:dyDescent="0.25">
      <c r="B2907" s="475"/>
    </row>
    <row r="2908" spans="2:2" x14ac:dyDescent="0.25">
      <c r="B2908" s="475"/>
    </row>
    <row r="2909" spans="2:2" x14ac:dyDescent="0.25">
      <c r="B2909" s="475"/>
    </row>
    <row r="2910" spans="2:2" x14ac:dyDescent="0.25">
      <c r="B2910" s="475"/>
    </row>
    <row r="2911" spans="2:2" x14ac:dyDescent="0.25">
      <c r="B2911" s="475"/>
    </row>
    <row r="2912" spans="2:2" x14ac:dyDescent="0.25">
      <c r="B2912" s="475"/>
    </row>
    <row r="2913" spans="2:2" x14ac:dyDescent="0.25">
      <c r="B2913" s="475"/>
    </row>
    <row r="2914" spans="2:2" x14ac:dyDescent="0.25">
      <c r="B2914" s="475"/>
    </row>
    <row r="2915" spans="2:2" x14ac:dyDescent="0.25">
      <c r="B2915" s="475"/>
    </row>
    <row r="2916" spans="2:2" x14ac:dyDescent="0.25">
      <c r="B2916" s="475"/>
    </row>
    <row r="2917" spans="2:2" x14ac:dyDescent="0.25">
      <c r="B2917" s="475"/>
    </row>
    <row r="2918" spans="2:2" x14ac:dyDescent="0.25">
      <c r="B2918" s="475"/>
    </row>
    <row r="2919" spans="2:2" x14ac:dyDescent="0.25">
      <c r="B2919" s="475"/>
    </row>
    <row r="2920" spans="2:2" x14ac:dyDescent="0.25">
      <c r="B2920" s="475"/>
    </row>
    <row r="2921" spans="2:2" x14ac:dyDescent="0.25">
      <c r="B2921" s="475"/>
    </row>
    <row r="2922" spans="2:2" x14ac:dyDescent="0.25">
      <c r="B2922" s="475"/>
    </row>
    <row r="2923" spans="2:2" x14ac:dyDescent="0.25">
      <c r="B2923" s="475"/>
    </row>
    <row r="2924" spans="2:2" x14ac:dyDescent="0.25">
      <c r="B2924" s="475"/>
    </row>
    <row r="2925" spans="2:2" x14ac:dyDescent="0.25">
      <c r="B2925" s="475"/>
    </row>
    <row r="2926" spans="2:2" x14ac:dyDescent="0.25">
      <c r="B2926" s="475"/>
    </row>
    <row r="2927" spans="2:2" x14ac:dyDescent="0.25">
      <c r="B2927" s="475"/>
    </row>
    <row r="2928" spans="2:2" x14ac:dyDescent="0.25">
      <c r="B2928" s="475"/>
    </row>
    <row r="2929" spans="2:2" x14ac:dyDescent="0.25">
      <c r="B2929" s="475"/>
    </row>
    <row r="2930" spans="2:2" x14ac:dyDescent="0.25">
      <c r="B2930" s="475"/>
    </row>
    <row r="2931" spans="2:2" x14ac:dyDescent="0.25">
      <c r="B2931" s="475"/>
    </row>
    <row r="2932" spans="2:2" x14ac:dyDescent="0.25">
      <c r="B2932" s="475"/>
    </row>
    <row r="2933" spans="2:2" x14ac:dyDescent="0.25">
      <c r="B2933" s="475"/>
    </row>
    <row r="2934" spans="2:2" x14ac:dyDescent="0.25">
      <c r="B2934" s="475"/>
    </row>
    <row r="2935" spans="2:2" x14ac:dyDescent="0.25">
      <c r="B2935" s="475"/>
    </row>
    <row r="2936" spans="2:2" x14ac:dyDescent="0.25">
      <c r="B2936" s="475"/>
    </row>
    <row r="2937" spans="2:2" x14ac:dyDescent="0.25">
      <c r="B2937" s="475"/>
    </row>
    <row r="2938" spans="2:2" x14ac:dyDescent="0.25">
      <c r="B2938" s="475"/>
    </row>
    <row r="2939" spans="2:2" x14ac:dyDescent="0.25">
      <c r="B2939" s="475"/>
    </row>
    <row r="2940" spans="2:2" x14ac:dyDescent="0.25">
      <c r="B2940" s="475"/>
    </row>
    <row r="2941" spans="2:2" x14ac:dyDescent="0.25">
      <c r="B2941" s="475"/>
    </row>
    <row r="2942" spans="2:2" x14ac:dyDescent="0.25">
      <c r="B2942" s="475"/>
    </row>
    <row r="2943" spans="2:2" x14ac:dyDescent="0.25">
      <c r="B2943" s="475"/>
    </row>
    <row r="2944" spans="2:2" x14ac:dyDescent="0.25">
      <c r="B2944" s="475"/>
    </row>
    <row r="2945" spans="2:2" x14ac:dyDescent="0.25">
      <c r="B2945" s="475"/>
    </row>
    <row r="2946" spans="2:2" x14ac:dyDescent="0.25">
      <c r="B2946" s="475"/>
    </row>
    <row r="2947" spans="2:2" x14ac:dyDescent="0.25">
      <c r="B2947" s="475"/>
    </row>
    <row r="2948" spans="2:2" x14ac:dyDescent="0.25">
      <c r="B2948" s="475"/>
    </row>
    <row r="2949" spans="2:2" x14ac:dyDescent="0.25">
      <c r="B2949" s="475"/>
    </row>
    <row r="2950" spans="2:2" x14ac:dyDescent="0.25">
      <c r="B2950" s="475"/>
    </row>
    <row r="2951" spans="2:2" x14ac:dyDescent="0.25">
      <c r="B2951" s="475"/>
    </row>
    <row r="2952" spans="2:2" x14ac:dyDescent="0.25">
      <c r="B2952" s="475"/>
    </row>
    <row r="2953" spans="2:2" x14ac:dyDescent="0.25">
      <c r="B2953" s="475"/>
    </row>
    <row r="2954" spans="2:2" x14ac:dyDescent="0.25">
      <c r="B2954" s="475"/>
    </row>
    <row r="2955" spans="2:2" x14ac:dyDescent="0.25">
      <c r="B2955" s="475"/>
    </row>
    <row r="2956" spans="2:2" x14ac:dyDescent="0.25">
      <c r="B2956" s="475"/>
    </row>
    <row r="2957" spans="2:2" x14ac:dyDescent="0.25">
      <c r="B2957" s="475"/>
    </row>
    <row r="2958" spans="2:2" x14ac:dyDescent="0.25">
      <c r="B2958" s="475"/>
    </row>
    <row r="2959" spans="2:2" x14ac:dyDescent="0.25">
      <c r="B2959" s="475"/>
    </row>
    <row r="2960" spans="2:2" x14ac:dyDescent="0.25">
      <c r="B2960" s="475"/>
    </row>
    <row r="2961" spans="2:2" x14ac:dyDescent="0.25">
      <c r="B2961" s="475"/>
    </row>
    <row r="2962" spans="2:2" x14ac:dyDescent="0.25">
      <c r="B2962" s="475"/>
    </row>
    <row r="2963" spans="2:2" x14ac:dyDescent="0.25">
      <c r="B2963" s="475"/>
    </row>
    <row r="2964" spans="2:2" x14ac:dyDescent="0.25">
      <c r="B2964" s="475"/>
    </row>
    <row r="2965" spans="2:2" x14ac:dyDescent="0.25">
      <c r="B2965" s="475"/>
    </row>
    <row r="2966" spans="2:2" x14ac:dyDescent="0.25">
      <c r="B2966" s="475"/>
    </row>
    <row r="2967" spans="2:2" x14ac:dyDescent="0.25">
      <c r="B2967" s="475"/>
    </row>
    <row r="2968" spans="2:2" x14ac:dyDescent="0.25">
      <c r="B2968" s="475"/>
    </row>
    <row r="2969" spans="2:2" x14ac:dyDescent="0.25">
      <c r="B2969" s="475"/>
    </row>
    <row r="2970" spans="2:2" x14ac:dyDescent="0.25">
      <c r="B2970" s="475"/>
    </row>
    <row r="2971" spans="2:2" x14ac:dyDescent="0.25">
      <c r="B2971" s="475"/>
    </row>
    <row r="2972" spans="2:2" x14ac:dyDescent="0.25">
      <c r="B2972" s="475"/>
    </row>
    <row r="2973" spans="2:2" x14ac:dyDescent="0.25">
      <c r="B2973" s="475"/>
    </row>
    <row r="2974" spans="2:2" x14ac:dyDescent="0.25">
      <c r="B2974" s="475"/>
    </row>
    <row r="2975" spans="2:2" x14ac:dyDescent="0.25">
      <c r="B2975" s="475"/>
    </row>
    <row r="2976" spans="2:2" x14ac:dyDescent="0.25">
      <c r="B2976" s="475"/>
    </row>
    <row r="2977" spans="2:2" x14ac:dyDescent="0.25">
      <c r="B2977" s="475"/>
    </row>
    <row r="2978" spans="2:2" x14ac:dyDescent="0.25">
      <c r="B2978" s="475"/>
    </row>
    <row r="2979" spans="2:2" x14ac:dyDescent="0.25">
      <c r="B2979" s="475"/>
    </row>
    <row r="2980" spans="2:2" x14ac:dyDescent="0.25">
      <c r="B2980" s="475"/>
    </row>
    <row r="2981" spans="2:2" x14ac:dyDescent="0.25">
      <c r="B2981" s="475"/>
    </row>
    <row r="2982" spans="2:2" x14ac:dyDescent="0.25">
      <c r="B2982" s="475"/>
    </row>
    <row r="2983" spans="2:2" x14ac:dyDescent="0.25">
      <c r="B2983" s="475"/>
    </row>
    <row r="2984" spans="2:2" x14ac:dyDescent="0.25">
      <c r="B2984" s="475"/>
    </row>
    <row r="2985" spans="2:2" x14ac:dyDescent="0.25">
      <c r="B2985" s="475"/>
    </row>
    <row r="2986" spans="2:2" x14ac:dyDescent="0.25">
      <c r="B2986" s="475"/>
    </row>
    <row r="2987" spans="2:2" x14ac:dyDescent="0.25">
      <c r="B2987" s="475"/>
    </row>
    <row r="2988" spans="2:2" x14ac:dyDescent="0.25">
      <c r="B2988" s="475"/>
    </row>
    <row r="2989" spans="2:2" x14ac:dyDescent="0.25">
      <c r="B2989" s="475"/>
    </row>
    <row r="2990" spans="2:2" x14ac:dyDescent="0.25">
      <c r="B2990" s="475"/>
    </row>
    <row r="2991" spans="2:2" x14ac:dyDescent="0.25">
      <c r="B2991" s="475"/>
    </row>
    <row r="2992" spans="2:2" x14ac:dyDescent="0.25">
      <c r="B2992" s="475"/>
    </row>
    <row r="2993" spans="2:2" x14ac:dyDescent="0.25">
      <c r="B2993" s="475"/>
    </row>
    <row r="2994" spans="2:2" x14ac:dyDescent="0.25">
      <c r="B2994" s="475"/>
    </row>
    <row r="2995" spans="2:2" x14ac:dyDescent="0.25">
      <c r="B2995" s="475"/>
    </row>
    <row r="2996" spans="2:2" x14ac:dyDescent="0.25">
      <c r="B2996" s="475"/>
    </row>
    <row r="2997" spans="2:2" x14ac:dyDescent="0.25">
      <c r="B2997" s="475"/>
    </row>
    <row r="2998" spans="2:2" x14ac:dyDescent="0.25">
      <c r="B2998" s="475"/>
    </row>
    <row r="2999" spans="2:2" x14ac:dyDescent="0.25">
      <c r="B2999" s="475"/>
    </row>
    <row r="3000" spans="2:2" x14ac:dyDescent="0.25">
      <c r="B3000" s="475"/>
    </row>
    <row r="3001" spans="2:2" x14ac:dyDescent="0.25">
      <c r="B3001" s="475"/>
    </row>
    <row r="3002" spans="2:2" x14ac:dyDescent="0.25">
      <c r="B3002" s="475"/>
    </row>
    <row r="3003" spans="2:2" x14ac:dyDescent="0.25">
      <c r="B3003" s="475"/>
    </row>
    <row r="3004" spans="2:2" x14ac:dyDescent="0.25">
      <c r="B3004" s="475"/>
    </row>
    <row r="3005" spans="2:2" x14ac:dyDescent="0.25">
      <c r="B3005" s="475"/>
    </row>
    <row r="3006" spans="2:2" x14ac:dyDescent="0.25">
      <c r="B3006" s="475"/>
    </row>
    <row r="3007" spans="2:2" x14ac:dyDescent="0.25">
      <c r="B3007" s="475"/>
    </row>
    <row r="3008" spans="2:2" x14ac:dyDescent="0.25">
      <c r="B3008" s="475"/>
    </row>
    <row r="3009" spans="2:2" x14ac:dyDescent="0.25">
      <c r="B3009" s="475"/>
    </row>
    <row r="3010" spans="2:2" x14ac:dyDescent="0.25">
      <c r="B3010" s="475"/>
    </row>
    <row r="3011" spans="2:2" x14ac:dyDescent="0.25">
      <c r="B3011" s="475"/>
    </row>
    <row r="3012" spans="2:2" x14ac:dyDescent="0.25">
      <c r="B3012" s="475"/>
    </row>
    <row r="3013" spans="2:2" x14ac:dyDescent="0.25">
      <c r="B3013" s="475"/>
    </row>
    <row r="3014" spans="2:2" x14ac:dyDescent="0.25">
      <c r="B3014" s="475"/>
    </row>
    <row r="3015" spans="2:2" x14ac:dyDescent="0.25">
      <c r="B3015" s="475"/>
    </row>
    <row r="3016" spans="2:2" x14ac:dyDescent="0.25">
      <c r="B3016" s="475"/>
    </row>
    <row r="3017" spans="2:2" x14ac:dyDescent="0.25">
      <c r="B3017" s="475"/>
    </row>
    <row r="3018" spans="2:2" x14ac:dyDescent="0.25">
      <c r="B3018" s="475"/>
    </row>
    <row r="3019" spans="2:2" x14ac:dyDescent="0.25">
      <c r="B3019" s="475"/>
    </row>
    <row r="3020" spans="2:2" x14ac:dyDescent="0.25">
      <c r="B3020" s="475"/>
    </row>
    <row r="3021" spans="2:2" x14ac:dyDescent="0.25">
      <c r="B3021" s="475"/>
    </row>
    <row r="3022" spans="2:2" x14ac:dyDescent="0.25">
      <c r="B3022" s="475"/>
    </row>
    <row r="3023" spans="2:2" x14ac:dyDescent="0.25">
      <c r="B3023" s="475"/>
    </row>
    <row r="3024" spans="2:2" x14ac:dyDescent="0.25">
      <c r="B3024" s="475"/>
    </row>
    <row r="3025" spans="2:2" x14ac:dyDescent="0.25">
      <c r="B3025" s="475"/>
    </row>
    <row r="3026" spans="2:2" x14ac:dyDescent="0.25">
      <c r="B3026" s="475"/>
    </row>
    <row r="3027" spans="2:2" x14ac:dyDescent="0.25">
      <c r="B3027" s="475"/>
    </row>
    <row r="3028" spans="2:2" x14ac:dyDescent="0.25">
      <c r="B3028" s="475"/>
    </row>
    <row r="3029" spans="2:2" x14ac:dyDescent="0.25">
      <c r="B3029" s="475"/>
    </row>
    <row r="3030" spans="2:2" x14ac:dyDescent="0.25">
      <c r="B3030" s="475"/>
    </row>
    <row r="3031" spans="2:2" x14ac:dyDescent="0.25">
      <c r="B3031" s="475"/>
    </row>
    <row r="3032" spans="2:2" x14ac:dyDescent="0.25">
      <c r="B3032" s="475"/>
    </row>
    <row r="3033" spans="2:2" x14ac:dyDescent="0.25">
      <c r="B3033" s="475"/>
    </row>
    <row r="3034" spans="2:2" x14ac:dyDescent="0.25">
      <c r="B3034" s="475"/>
    </row>
    <row r="3035" spans="2:2" x14ac:dyDescent="0.25">
      <c r="B3035" s="475"/>
    </row>
    <row r="3036" spans="2:2" x14ac:dyDescent="0.25">
      <c r="B3036" s="475"/>
    </row>
    <row r="3037" spans="2:2" x14ac:dyDescent="0.25">
      <c r="B3037" s="475"/>
    </row>
    <row r="3038" spans="2:2" x14ac:dyDescent="0.25">
      <c r="B3038" s="475"/>
    </row>
    <row r="3039" spans="2:2" x14ac:dyDescent="0.25">
      <c r="B3039" s="475"/>
    </row>
    <row r="3040" spans="2:2" x14ac:dyDescent="0.25">
      <c r="B3040" s="475"/>
    </row>
    <row r="3041" spans="2:2" x14ac:dyDescent="0.25">
      <c r="B3041" s="475"/>
    </row>
    <row r="3042" spans="2:2" x14ac:dyDescent="0.25">
      <c r="B3042" s="475"/>
    </row>
    <row r="3043" spans="2:2" x14ac:dyDescent="0.25">
      <c r="B3043" s="475"/>
    </row>
    <row r="3044" spans="2:2" x14ac:dyDescent="0.25">
      <c r="B3044" s="475"/>
    </row>
    <row r="3045" spans="2:2" x14ac:dyDescent="0.25">
      <c r="B3045" s="475"/>
    </row>
    <row r="3046" spans="2:2" x14ac:dyDescent="0.25">
      <c r="B3046" s="475"/>
    </row>
    <row r="3047" spans="2:2" x14ac:dyDescent="0.25">
      <c r="B3047" s="475"/>
    </row>
    <row r="3048" spans="2:2" x14ac:dyDescent="0.25">
      <c r="B3048" s="475"/>
    </row>
    <row r="3049" spans="2:2" x14ac:dyDescent="0.25">
      <c r="B3049" s="475"/>
    </row>
    <row r="3050" spans="2:2" x14ac:dyDescent="0.25">
      <c r="B3050" s="475"/>
    </row>
    <row r="3051" spans="2:2" x14ac:dyDescent="0.25">
      <c r="B3051" s="475"/>
    </row>
    <row r="3052" spans="2:2" x14ac:dyDescent="0.25">
      <c r="B3052" s="475"/>
    </row>
    <row r="3053" spans="2:2" x14ac:dyDescent="0.25">
      <c r="B3053" s="475"/>
    </row>
    <row r="3054" spans="2:2" x14ac:dyDescent="0.25">
      <c r="B3054" s="475"/>
    </row>
    <row r="3055" spans="2:2" x14ac:dyDescent="0.25">
      <c r="B3055" s="475"/>
    </row>
    <row r="3056" spans="2:2" x14ac:dyDescent="0.25">
      <c r="B3056" s="475"/>
    </row>
    <row r="3057" spans="2:2" x14ac:dyDescent="0.25">
      <c r="B3057" s="475"/>
    </row>
    <row r="3058" spans="2:2" x14ac:dyDescent="0.25">
      <c r="B3058" s="475"/>
    </row>
    <row r="3059" spans="2:2" x14ac:dyDescent="0.25">
      <c r="B3059" s="475"/>
    </row>
    <row r="3060" spans="2:2" x14ac:dyDescent="0.25">
      <c r="B3060" s="475"/>
    </row>
    <row r="3061" spans="2:2" x14ac:dyDescent="0.25">
      <c r="B3061" s="475"/>
    </row>
    <row r="3062" spans="2:2" x14ac:dyDescent="0.25">
      <c r="B3062" s="475"/>
    </row>
    <row r="3063" spans="2:2" x14ac:dyDescent="0.25">
      <c r="B3063" s="475"/>
    </row>
    <row r="3064" spans="2:2" x14ac:dyDescent="0.25">
      <c r="B3064" s="475"/>
    </row>
    <row r="3065" spans="2:2" x14ac:dyDescent="0.25">
      <c r="B3065" s="475"/>
    </row>
    <row r="3066" spans="2:2" x14ac:dyDescent="0.25">
      <c r="B3066" s="475"/>
    </row>
    <row r="3067" spans="2:2" x14ac:dyDescent="0.25">
      <c r="B3067" s="475"/>
    </row>
    <row r="3068" spans="2:2" x14ac:dyDescent="0.25">
      <c r="B3068" s="475"/>
    </row>
    <row r="3069" spans="2:2" x14ac:dyDescent="0.25">
      <c r="B3069" s="475"/>
    </row>
    <row r="3070" spans="2:2" x14ac:dyDescent="0.25">
      <c r="B3070" s="475"/>
    </row>
    <row r="3071" spans="2:2" x14ac:dyDescent="0.25">
      <c r="B3071" s="475"/>
    </row>
    <row r="3072" spans="2:2" x14ac:dyDescent="0.25">
      <c r="B3072" s="475"/>
    </row>
    <row r="3073" spans="2:2" x14ac:dyDescent="0.25">
      <c r="B3073" s="475"/>
    </row>
    <row r="3074" spans="2:2" x14ac:dyDescent="0.25">
      <c r="B3074" s="475"/>
    </row>
    <row r="3075" spans="2:2" x14ac:dyDescent="0.25">
      <c r="B3075" s="475"/>
    </row>
    <row r="3076" spans="2:2" x14ac:dyDescent="0.25">
      <c r="B3076" s="475"/>
    </row>
    <row r="3077" spans="2:2" x14ac:dyDescent="0.25">
      <c r="B3077" s="475"/>
    </row>
    <row r="3078" spans="2:2" x14ac:dyDescent="0.25">
      <c r="B3078" s="475"/>
    </row>
    <row r="3079" spans="2:2" x14ac:dyDescent="0.25">
      <c r="B3079" s="475"/>
    </row>
    <row r="3080" spans="2:2" x14ac:dyDescent="0.25">
      <c r="B3080" s="475"/>
    </row>
    <row r="3081" spans="2:2" x14ac:dyDescent="0.25">
      <c r="B3081" s="475"/>
    </row>
    <row r="3082" spans="2:2" x14ac:dyDescent="0.25">
      <c r="B3082" s="475"/>
    </row>
    <row r="3083" spans="2:2" x14ac:dyDescent="0.25">
      <c r="B3083" s="475"/>
    </row>
    <row r="3084" spans="2:2" x14ac:dyDescent="0.25">
      <c r="B3084" s="475"/>
    </row>
    <row r="3085" spans="2:2" x14ac:dyDescent="0.25">
      <c r="B3085" s="475"/>
    </row>
    <row r="3086" spans="2:2" x14ac:dyDescent="0.25">
      <c r="B3086" s="475"/>
    </row>
    <row r="3087" spans="2:2" x14ac:dyDescent="0.25">
      <c r="B3087" s="475"/>
    </row>
    <row r="3088" spans="2:2" x14ac:dyDescent="0.25">
      <c r="B3088" s="475"/>
    </row>
    <row r="3089" spans="2:2" x14ac:dyDescent="0.25">
      <c r="B3089" s="475"/>
    </row>
    <row r="3090" spans="2:2" x14ac:dyDescent="0.25">
      <c r="B3090" s="475"/>
    </row>
    <row r="3091" spans="2:2" x14ac:dyDescent="0.25">
      <c r="B3091" s="475"/>
    </row>
    <row r="3092" spans="2:2" x14ac:dyDescent="0.25">
      <c r="B3092" s="475"/>
    </row>
    <row r="3093" spans="2:2" x14ac:dyDescent="0.25">
      <c r="B3093" s="475"/>
    </row>
    <row r="3094" spans="2:2" x14ac:dyDescent="0.25">
      <c r="B3094" s="475"/>
    </row>
    <row r="3095" spans="2:2" x14ac:dyDescent="0.25">
      <c r="B3095" s="475"/>
    </row>
    <row r="3096" spans="2:2" x14ac:dyDescent="0.25">
      <c r="B3096" s="475"/>
    </row>
    <row r="3097" spans="2:2" x14ac:dyDescent="0.25">
      <c r="B3097" s="475"/>
    </row>
    <row r="3098" spans="2:2" x14ac:dyDescent="0.25">
      <c r="B3098" s="475"/>
    </row>
    <row r="3099" spans="2:2" x14ac:dyDescent="0.25">
      <c r="B3099" s="475"/>
    </row>
    <row r="3100" spans="2:2" x14ac:dyDescent="0.25">
      <c r="B3100" s="475"/>
    </row>
    <row r="3101" spans="2:2" x14ac:dyDescent="0.25">
      <c r="B3101" s="475"/>
    </row>
    <row r="3102" spans="2:2" x14ac:dyDescent="0.25">
      <c r="B3102" s="475"/>
    </row>
    <row r="3103" spans="2:2" x14ac:dyDescent="0.25">
      <c r="B3103" s="475"/>
    </row>
    <row r="3104" spans="2:2" x14ac:dyDescent="0.25">
      <c r="B3104" s="475"/>
    </row>
    <row r="3105" spans="2:2" x14ac:dyDescent="0.25">
      <c r="B3105" s="475"/>
    </row>
    <row r="3106" spans="2:2" x14ac:dyDescent="0.25">
      <c r="B3106" s="475"/>
    </row>
    <row r="3107" spans="2:2" x14ac:dyDescent="0.25">
      <c r="B3107" s="475"/>
    </row>
    <row r="3108" spans="2:2" x14ac:dyDescent="0.25">
      <c r="B3108" s="475"/>
    </row>
    <row r="3109" spans="2:2" x14ac:dyDescent="0.25">
      <c r="B3109" s="475"/>
    </row>
    <row r="3110" spans="2:2" x14ac:dyDescent="0.25">
      <c r="B3110" s="475"/>
    </row>
    <row r="3111" spans="2:2" x14ac:dyDescent="0.25">
      <c r="B3111" s="475"/>
    </row>
    <row r="3112" spans="2:2" x14ac:dyDescent="0.25">
      <c r="B3112" s="475"/>
    </row>
    <row r="3113" spans="2:2" x14ac:dyDescent="0.25">
      <c r="B3113" s="475"/>
    </row>
    <row r="3114" spans="2:2" x14ac:dyDescent="0.25">
      <c r="B3114" s="475"/>
    </row>
    <row r="3115" spans="2:2" x14ac:dyDescent="0.25">
      <c r="B3115" s="475"/>
    </row>
    <row r="3116" spans="2:2" x14ac:dyDescent="0.25">
      <c r="B3116" s="475"/>
    </row>
    <row r="3117" spans="2:2" x14ac:dyDescent="0.25">
      <c r="B3117" s="475"/>
    </row>
    <row r="3118" spans="2:2" x14ac:dyDescent="0.25">
      <c r="B3118" s="475"/>
    </row>
    <row r="3119" spans="2:2" x14ac:dyDescent="0.25">
      <c r="B3119" s="475"/>
    </row>
    <row r="3120" spans="2:2" x14ac:dyDescent="0.25">
      <c r="B3120" s="475"/>
    </row>
    <row r="3121" spans="2:2" x14ac:dyDescent="0.25">
      <c r="B3121" s="475"/>
    </row>
    <row r="3122" spans="2:2" x14ac:dyDescent="0.25">
      <c r="B3122" s="475"/>
    </row>
    <row r="3123" spans="2:2" x14ac:dyDescent="0.25">
      <c r="B3123" s="475"/>
    </row>
    <row r="3124" spans="2:2" x14ac:dyDescent="0.25">
      <c r="B3124" s="475"/>
    </row>
    <row r="3125" spans="2:2" x14ac:dyDescent="0.25">
      <c r="B3125" s="475"/>
    </row>
    <row r="3126" spans="2:2" x14ac:dyDescent="0.25">
      <c r="B3126" s="475"/>
    </row>
    <row r="3127" spans="2:2" x14ac:dyDescent="0.25">
      <c r="B3127" s="475"/>
    </row>
    <row r="3128" spans="2:2" x14ac:dyDescent="0.25">
      <c r="B3128" s="475"/>
    </row>
    <row r="3129" spans="2:2" x14ac:dyDescent="0.25">
      <c r="B3129" s="475"/>
    </row>
    <row r="3130" spans="2:2" x14ac:dyDescent="0.25">
      <c r="B3130" s="475"/>
    </row>
    <row r="3131" spans="2:2" x14ac:dyDescent="0.25">
      <c r="B3131" s="475"/>
    </row>
    <row r="3132" spans="2:2" x14ac:dyDescent="0.25">
      <c r="B3132" s="475"/>
    </row>
    <row r="3133" spans="2:2" x14ac:dyDescent="0.25">
      <c r="B3133" s="475"/>
    </row>
    <row r="3134" spans="2:2" x14ac:dyDescent="0.25">
      <c r="B3134" s="475"/>
    </row>
    <row r="3135" spans="2:2" x14ac:dyDescent="0.25">
      <c r="B3135" s="475"/>
    </row>
    <row r="3136" spans="2:2" x14ac:dyDescent="0.25">
      <c r="B3136" s="475"/>
    </row>
    <row r="3137" spans="2:2" x14ac:dyDescent="0.25">
      <c r="B3137" s="475"/>
    </row>
    <row r="3138" spans="2:2" x14ac:dyDescent="0.25">
      <c r="B3138" s="475"/>
    </row>
    <row r="3139" spans="2:2" x14ac:dyDescent="0.25">
      <c r="B3139" s="475"/>
    </row>
    <row r="3140" spans="2:2" x14ac:dyDescent="0.25">
      <c r="B3140" s="475"/>
    </row>
    <row r="3141" spans="2:2" x14ac:dyDescent="0.25">
      <c r="B3141" s="475"/>
    </row>
    <row r="3142" spans="2:2" x14ac:dyDescent="0.25">
      <c r="B3142" s="475"/>
    </row>
    <row r="3143" spans="2:2" x14ac:dyDescent="0.25">
      <c r="B3143" s="475"/>
    </row>
    <row r="3144" spans="2:2" x14ac:dyDescent="0.25">
      <c r="B3144" s="475"/>
    </row>
    <row r="3145" spans="2:2" x14ac:dyDescent="0.25">
      <c r="B3145" s="475"/>
    </row>
    <row r="3146" spans="2:2" x14ac:dyDescent="0.25">
      <c r="B3146" s="475"/>
    </row>
    <row r="3147" spans="2:2" x14ac:dyDescent="0.25">
      <c r="B3147" s="475"/>
    </row>
    <row r="3148" spans="2:2" x14ac:dyDescent="0.25">
      <c r="B3148" s="475"/>
    </row>
    <row r="3149" spans="2:2" x14ac:dyDescent="0.25">
      <c r="B3149" s="475"/>
    </row>
    <row r="3150" spans="2:2" x14ac:dyDescent="0.25">
      <c r="B3150" s="475"/>
    </row>
    <row r="3151" spans="2:2" x14ac:dyDescent="0.25">
      <c r="B3151" s="475"/>
    </row>
    <row r="3152" spans="2:2" x14ac:dyDescent="0.25">
      <c r="B3152" s="475"/>
    </row>
    <row r="3153" spans="2:2" x14ac:dyDescent="0.25">
      <c r="B3153" s="475"/>
    </row>
    <row r="3154" spans="2:2" x14ac:dyDescent="0.25">
      <c r="B3154" s="475"/>
    </row>
    <row r="3155" spans="2:2" x14ac:dyDescent="0.25">
      <c r="B3155" s="475"/>
    </row>
    <row r="3156" spans="2:2" x14ac:dyDescent="0.25">
      <c r="B3156" s="475"/>
    </row>
    <row r="3157" spans="2:2" x14ac:dyDescent="0.25">
      <c r="B3157" s="475"/>
    </row>
    <row r="3158" spans="2:2" x14ac:dyDescent="0.25">
      <c r="B3158" s="475"/>
    </row>
    <row r="3159" spans="2:2" x14ac:dyDescent="0.25">
      <c r="B3159" s="475"/>
    </row>
    <row r="3160" spans="2:2" x14ac:dyDescent="0.25">
      <c r="B3160" s="475"/>
    </row>
    <row r="3161" spans="2:2" x14ac:dyDescent="0.25">
      <c r="B3161" s="475"/>
    </row>
    <row r="3162" spans="2:2" x14ac:dyDescent="0.25">
      <c r="B3162" s="475"/>
    </row>
    <row r="3163" spans="2:2" x14ac:dyDescent="0.25">
      <c r="B3163" s="475"/>
    </row>
    <row r="3164" spans="2:2" x14ac:dyDescent="0.25">
      <c r="B3164" s="475"/>
    </row>
    <row r="3165" spans="2:2" x14ac:dyDescent="0.25">
      <c r="B3165" s="475"/>
    </row>
    <row r="3166" spans="2:2" x14ac:dyDescent="0.25">
      <c r="B3166" s="475"/>
    </row>
    <row r="3167" spans="2:2" x14ac:dyDescent="0.25">
      <c r="B3167" s="475"/>
    </row>
    <row r="3168" spans="2:2" x14ac:dyDescent="0.25">
      <c r="B3168" s="475"/>
    </row>
    <row r="3169" spans="2:2" x14ac:dyDescent="0.25">
      <c r="B3169" s="475"/>
    </row>
    <row r="3170" spans="2:2" x14ac:dyDescent="0.25">
      <c r="B3170" s="475"/>
    </row>
    <row r="3171" spans="2:2" x14ac:dyDescent="0.25">
      <c r="B3171" s="475"/>
    </row>
    <row r="3172" spans="2:2" x14ac:dyDescent="0.25">
      <c r="B3172" s="475"/>
    </row>
    <row r="3173" spans="2:2" x14ac:dyDescent="0.25">
      <c r="B3173" s="475"/>
    </row>
    <row r="3174" spans="2:2" x14ac:dyDescent="0.25">
      <c r="B3174" s="475"/>
    </row>
    <row r="3175" spans="2:2" x14ac:dyDescent="0.25">
      <c r="B3175" s="475"/>
    </row>
    <row r="3176" spans="2:2" x14ac:dyDescent="0.25">
      <c r="B3176" s="475"/>
    </row>
    <row r="3177" spans="2:2" x14ac:dyDescent="0.25">
      <c r="B3177" s="475"/>
    </row>
    <row r="3178" spans="2:2" x14ac:dyDescent="0.25">
      <c r="B3178" s="475"/>
    </row>
    <row r="3179" spans="2:2" x14ac:dyDescent="0.25">
      <c r="B3179" s="475"/>
    </row>
    <row r="3180" spans="2:2" x14ac:dyDescent="0.25">
      <c r="B3180" s="475"/>
    </row>
    <row r="3181" spans="2:2" x14ac:dyDescent="0.25">
      <c r="B3181" s="475"/>
    </row>
    <row r="3182" spans="2:2" x14ac:dyDescent="0.25">
      <c r="B3182" s="475"/>
    </row>
    <row r="3183" spans="2:2" x14ac:dyDescent="0.25">
      <c r="B3183" s="475"/>
    </row>
    <row r="3184" spans="2:2" x14ac:dyDescent="0.25">
      <c r="B3184" s="475"/>
    </row>
    <row r="3185" spans="2:2" x14ac:dyDescent="0.25">
      <c r="B3185" s="475"/>
    </row>
    <row r="3186" spans="2:2" x14ac:dyDescent="0.25">
      <c r="B3186" s="475"/>
    </row>
    <row r="3187" spans="2:2" x14ac:dyDescent="0.25">
      <c r="B3187" s="475"/>
    </row>
    <row r="3188" spans="2:2" x14ac:dyDescent="0.25">
      <c r="B3188" s="475"/>
    </row>
    <row r="3189" spans="2:2" x14ac:dyDescent="0.25">
      <c r="B3189" s="475"/>
    </row>
    <row r="3190" spans="2:2" x14ac:dyDescent="0.25">
      <c r="B3190" s="475"/>
    </row>
    <row r="3191" spans="2:2" x14ac:dyDescent="0.25">
      <c r="B3191" s="475"/>
    </row>
    <row r="3192" spans="2:2" x14ac:dyDescent="0.25">
      <c r="B3192" s="475"/>
    </row>
    <row r="3193" spans="2:2" x14ac:dyDescent="0.25">
      <c r="B3193" s="475"/>
    </row>
    <row r="3194" spans="2:2" x14ac:dyDescent="0.25">
      <c r="B3194" s="475"/>
    </row>
    <row r="3195" spans="2:2" x14ac:dyDescent="0.25">
      <c r="B3195" s="475"/>
    </row>
    <row r="3196" spans="2:2" x14ac:dyDescent="0.25">
      <c r="B3196" s="475"/>
    </row>
    <row r="3197" spans="2:2" x14ac:dyDescent="0.25">
      <c r="B3197" s="475"/>
    </row>
    <row r="3198" spans="2:2" x14ac:dyDescent="0.25">
      <c r="B3198" s="475"/>
    </row>
    <row r="3199" spans="2:2" x14ac:dyDescent="0.25">
      <c r="B3199" s="475"/>
    </row>
    <row r="3200" spans="2:2" x14ac:dyDescent="0.25">
      <c r="B3200" s="475"/>
    </row>
    <row r="3201" spans="2:2" x14ac:dyDescent="0.25">
      <c r="B3201" s="475"/>
    </row>
    <row r="3202" spans="2:2" x14ac:dyDescent="0.25">
      <c r="B3202" s="475"/>
    </row>
    <row r="3203" spans="2:2" x14ac:dyDescent="0.25">
      <c r="B3203" s="475"/>
    </row>
    <row r="3204" spans="2:2" x14ac:dyDescent="0.25">
      <c r="B3204" s="475"/>
    </row>
    <row r="3205" spans="2:2" x14ac:dyDescent="0.25">
      <c r="B3205" s="475"/>
    </row>
    <row r="3206" spans="2:2" x14ac:dyDescent="0.25">
      <c r="B3206" s="475"/>
    </row>
    <row r="3207" spans="2:2" x14ac:dyDescent="0.25">
      <c r="B3207" s="475"/>
    </row>
    <row r="3208" spans="2:2" x14ac:dyDescent="0.25">
      <c r="B3208" s="475"/>
    </row>
    <row r="3209" spans="2:2" x14ac:dyDescent="0.25">
      <c r="B3209" s="475"/>
    </row>
    <row r="3210" spans="2:2" x14ac:dyDescent="0.25">
      <c r="B3210" s="475"/>
    </row>
    <row r="3211" spans="2:2" x14ac:dyDescent="0.25">
      <c r="B3211" s="475"/>
    </row>
    <row r="3212" spans="2:2" x14ac:dyDescent="0.25">
      <c r="B3212" s="475"/>
    </row>
    <row r="3213" spans="2:2" x14ac:dyDescent="0.25">
      <c r="B3213" s="475"/>
    </row>
    <row r="3214" spans="2:2" x14ac:dyDescent="0.25">
      <c r="B3214" s="475"/>
    </row>
    <row r="3215" spans="2:2" x14ac:dyDescent="0.25">
      <c r="B3215" s="475"/>
    </row>
    <row r="3216" spans="2:2" x14ac:dyDescent="0.25">
      <c r="B3216" s="475"/>
    </row>
    <row r="3217" spans="2:2" x14ac:dyDescent="0.25">
      <c r="B3217" s="475"/>
    </row>
    <row r="3218" spans="2:2" x14ac:dyDescent="0.25">
      <c r="B3218" s="475"/>
    </row>
    <row r="3219" spans="2:2" x14ac:dyDescent="0.25">
      <c r="B3219" s="475"/>
    </row>
    <row r="3220" spans="2:2" x14ac:dyDescent="0.25">
      <c r="B3220" s="475"/>
    </row>
    <row r="3221" spans="2:2" x14ac:dyDescent="0.25">
      <c r="B3221" s="475"/>
    </row>
    <row r="3222" spans="2:2" x14ac:dyDescent="0.25">
      <c r="B3222" s="475"/>
    </row>
    <row r="3223" spans="2:2" x14ac:dyDescent="0.25">
      <c r="B3223" s="475"/>
    </row>
    <row r="3224" spans="2:2" x14ac:dyDescent="0.25">
      <c r="B3224" s="475"/>
    </row>
    <row r="3225" spans="2:2" x14ac:dyDescent="0.25">
      <c r="B3225" s="475"/>
    </row>
    <row r="3226" spans="2:2" x14ac:dyDescent="0.25">
      <c r="B3226" s="475"/>
    </row>
    <row r="3227" spans="2:2" x14ac:dyDescent="0.25">
      <c r="B3227" s="475"/>
    </row>
    <row r="3228" spans="2:2" x14ac:dyDescent="0.25">
      <c r="B3228" s="475"/>
    </row>
    <row r="3229" spans="2:2" x14ac:dyDescent="0.25">
      <c r="B3229" s="475"/>
    </row>
    <row r="3230" spans="2:2" x14ac:dyDescent="0.25">
      <c r="B3230" s="475"/>
    </row>
    <row r="3231" spans="2:2" x14ac:dyDescent="0.25">
      <c r="B3231" s="475"/>
    </row>
    <row r="3232" spans="2:2" x14ac:dyDescent="0.25">
      <c r="B3232" s="475"/>
    </row>
    <row r="3233" spans="2:2" x14ac:dyDescent="0.25">
      <c r="B3233" s="475"/>
    </row>
    <row r="3234" spans="2:2" x14ac:dyDescent="0.25">
      <c r="B3234" s="475"/>
    </row>
    <row r="3235" spans="2:2" x14ac:dyDescent="0.25">
      <c r="B3235" s="475"/>
    </row>
    <row r="3236" spans="2:2" x14ac:dyDescent="0.25">
      <c r="B3236" s="475"/>
    </row>
    <row r="3237" spans="2:2" x14ac:dyDescent="0.25">
      <c r="B3237" s="475"/>
    </row>
    <row r="3238" spans="2:2" x14ac:dyDescent="0.25">
      <c r="B3238" s="475"/>
    </row>
    <row r="3239" spans="2:2" x14ac:dyDescent="0.25">
      <c r="B3239" s="475"/>
    </row>
    <row r="3240" spans="2:2" x14ac:dyDescent="0.25">
      <c r="B3240" s="475"/>
    </row>
    <row r="3241" spans="2:2" x14ac:dyDescent="0.25">
      <c r="B3241" s="475"/>
    </row>
    <row r="3242" spans="2:2" x14ac:dyDescent="0.25">
      <c r="B3242" s="475"/>
    </row>
    <row r="3243" spans="2:2" x14ac:dyDescent="0.25">
      <c r="B3243" s="475"/>
    </row>
    <row r="3244" spans="2:2" x14ac:dyDescent="0.25">
      <c r="B3244" s="475"/>
    </row>
    <row r="3245" spans="2:2" x14ac:dyDescent="0.25">
      <c r="B3245" s="475"/>
    </row>
    <row r="3246" spans="2:2" x14ac:dyDescent="0.25">
      <c r="B3246" s="475"/>
    </row>
    <row r="3247" spans="2:2" x14ac:dyDescent="0.25">
      <c r="B3247" s="475"/>
    </row>
    <row r="3248" spans="2:2" x14ac:dyDescent="0.25">
      <c r="B3248" s="475"/>
    </row>
    <row r="3249" spans="2:2" x14ac:dyDescent="0.25">
      <c r="B3249" s="475"/>
    </row>
    <row r="3250" spans="2:2" x14ac:dyDescent="0.25">
      <c r="B3250" s="475"/>
    </row>
    <row r="3251" spans="2:2" x14ac:dyDescent="0.25">
      <c r="B3251" s="475"/>
    </row>
    <row r="3252" spans="2:2" x14ac:dyDescent="0.25">
      <c r="B3252" s="475"/>
    </row>
    <row r="3253" spans="2:2" x14ac:dyDescent="0.25">
      <c r="B3253" s="475"/>
    </row>
    <row r="3254" spans="2:2" x14ac:dyDescent="0.25">
      <c r="B3254" s="475"/>
    </row>
    <row r="3255" spans="2:2" x14ac:dyDescent="0.25">
      <c r="B3255" s="475"/>
    </row>
    <row r="3256" spans="2:2" x14ac:dyDescent="0.25">
      <c r="B3256" s="475"/>
    </row>
    <row r="3257" spans="2:2" x14ac:dyDescent="0.25">
      <c r="B3257" s="475"/>
    </row>
    <row r="3258" spans="2:2" x14ac:dyDescent="0.25">
      <c r="B3258" s="475"/>
    </row>
    <row r="3259" spans="2:2" x14ac:dyDescent="0.25">
      <c r="B3259" s="475"/>
    </row>
    <row r="3260" spans="2:2" x14ac:dyDescent="0.25">
      <c r="B3260" s="475"/>
    </row>
    <row r="3261" spans="2:2" x14ac:dyDescent="0.25">
      <c r="B3261" s="475"/>
    </row>
    <row r="3262" spans="2:2" x14ac:dyDescent="0.25">
      <c r="B3262" s="475"/>
    </row>
    <row r="3263" spans="2:2" x14ac:dyDescent="0.25">
      <c r="B3263" s="475"/>
    </row>
    <row r="3264" spans="2:2" x14ac:dyDescent="0.25">
      <c r="B3264" s="475"/>
    </row>
    <row r="3265" spans="2:2" x14ac:dyDescent="0.25">
      <c r="B3265" s="475"/>
    </row>
    <row r="3266" spans="2:2" x14ac:dyDescent="0.25">
      <c r="B3266" s="475"/>
    </row>
    <row r="3267" spans="2:2" x14ac:dyDescent="0.25">
      <c r="B3267" s="475"/>
    </row>
    <row r="3268" spans="2:2" x14ac:dyDescent="0.25">
      <c r="B3268" s="475"/>
    </row>
    <row r="3269" spans="2:2" x14ac:dyDescent="0.25">
      <c r="B3269" s="475"/>
    </row>
    <row r="3270" spans="2:2" x14ac:dyDescent="0.25">
      <c r="B3270" s="475"/>
    </row>
    <row r="3271" spans="2:2" x14ac:dyDescent="0.25">
      <c r="B3271" s="475"/>
    </row>
    <row r="3272" spans="2:2" x14ac:dyDescent="0.25">
      <c r="B3272" s="475"/>
    </row>
    <row r="3273" spans="2:2" x14ac:dyDescent="0.25">
      <c r="B3273" s="475"/>
    </row>
    <row r="3274" spans="2:2" x14ac:dyDescent="0.25">
      <c r="B3274" s="475"/>
    </row>
    <row r="3275" spans="2:2" x14ac:dyDescent="0.25">
      <c r="B3275" s="475"/>
    </row>
    <row r="3276" spans="2:2" x14ac:dyDescent="0.25">
      <c r="B3276" s="475"/>
    </row>
    <row r="3277" spans="2:2" x14ac:dyDescent="0.25">
      <c r="B3277" s="475"/>
    </row>
    <row r="3278" spans="2:2" x14ac:dyDescent="0.25">
      <c r="B3278" s="475"/>
    </row>
    <row r="3279" spans="2:2" x14ac:dyDescent="0.25">
      <c r="B3279" s="475"/>
    </row>
    <row r="3280" spans="2:2" x14ac:dyDescent="0.25">
      <c r="B3280" s="475"/>
    </row>
    <row r="3281" spans="2:2" x14ac:dyDescent="0.25">
      <c r="B3281" s="475"/>
    </row>
    <row r="3282" spans="2:2" x14ac:dyDescent="0.25">
      <c r="B3282" s="475"/>
    </row>
    <row r="3283" spans="2:2" x14ac:dyDescent="0.25">
      <c r="B3283" s="475"/>
    </row>
    <row r="3284" spans="2:2" x14ac:dyDescent="0.25">
      <c r="B3284" s="475"/>
    </row>
    <row r="3285" spans="2:2" x14ac:dyDescent="0.25">
      <c r="B3285" s="475"/>
    </row>
    <row r="3286" spans="2:2" x14ac:dyDescent="0.25">
      <c r="B3286" s="475"/>
    </row>
    <row r="3287" spans="2:2" x14ac:dyDescent="0.25">
      <c r="B3287" s="475"/>
    </row>
    <row r="3288" spans="2:2" x14ac:dyDescent="0.25">
      <c r="B3288" s="475"/>
    </row>
    <row r="3289" spans="2:2" x14ac:dyDescent="0.25">
      <c r="B3289" s="475"/>
    </row>
    <row r="3290" spans="2:2" x14ac:dyDescent="0.25">
      <c r="B3290" s="475"/>
    </row>
    <row r="3291" spans="2:2" x14ac:dyDescent="0.25">
      <c r="B3291" s="475"/>
    </row>
    <row r="3292" spans="2:2" x14ac:dyDescent="0.25">
      <c r="B3292" s="475"/>
    </row>
    <row r="3293" spans="2:2" x14ac:dyDescent="0.25">
      <c r="B3293" s="475"/>
    </row>
    <row r="3294" spans="2:2" x14ac:dyDescent="0.25">
      <c r="B3294" s="475"/>
    </row>
    <row r="3295" spans="2:2" x14ac:dyDescent="0.25">
      <c r="B3295" s="475"/>
    </row>
    <row r="3296" spans="2:2" x14ac:dyDescent="0.25">
      <c r="B3296" s="475"/>
    </row>
    <row r="3297" spans="2:2" x14ac:dyDescent="0.25">
      <c r="B3297" s="475"/>
    </row>
    <row r="3298" spans="2:2" x14ac:dyDescent="0.25">
      <c r="B3298" s="475"/>
    </row>
    <row r="3299" spans="2:2" x14ac:dyDescent="0.25">
      <c r="B3299" s="475"/>
    </row>
    <row r="3300" spans="2:2" x14ac:dyDescent="0.25">
      <c r="B3300" s="475"/>
    </row>
    <row r="3301" spans="2:2" x14ac:dyDescent="0.25">
      <c r="B3301" s="475"/>
    </row>
    <row r="3302" spans="2:2" x14ac:dyDescent="0.25">
      <c r="B3302" s="475"/>
    </row>
    <row r="3303" spans="2:2" x14ac:dyDescent="0.25">
      <c r="B3303" s="475"/>
    </row>
    <row r="3304" spans="2:2" x14ac:dyDescent="0.25">
      <c r="B3304" s="475"/>
    </row>
    <row r="3305" spans="2:2" x14ac:dyDescent="0.25">
      <c r="B3305" s="475"/>
    </row>
    <row r="3306" spans="2:2" x14ac:dyDescent="0.25">
      <c r="B3306" s="475"/>
    </row>
    <row r="3307" spans="2:2" x14ac:dyDescent="0.25">
      <c r="B3307" s="475"/>
    </row>
    <row r="3308" spans="2:2" x14ac:dyDescent="0.25">
      <c r="B3308" s="475"/>
    </row>
    <row r="3309" spans="2:2" x14ac:dyDescent="0.25">
      <c r="B3309" s="475"/>
    </row>
    <row r="3310" spans="2:2" x14ac:dyDescent="0.25">
      <c r="B3310" s="475"/>
    </row>
    <row r="3311" spans="2:2" x14ac:dyDescent="0.25">
      <c r="B3311" s="475"/>
    </row>
    <row r="3312" spans="2:2" x14ac:dyDescent="0.25">
      <c r="B3312" s="475"/>
    </row>
    <row r="3313" spans="2:2" x14ac:dyDescent="0.25">
      <c r="B3313" s="475"/>
    </row>
    <row r="3314" spans="2:2" x14ac:dyDescent="0.25">
      <c r="B3314" s="475"/>
    </row>
    <row r="3315" spans="2:2" x14ac:dyDescent="0.25">
      <c r="B3315" s="475"/>
    </row>
    <row r="3316" spans="2:2" x14ac:dyDescent="0.25">
      <c r="B3316" s="475"/>
    </row>
    <row r="3317" spans="2:2" x14ac:dyDescent="0.25">
      <c r="B3317" s="475"/>
    </row>
    <row r="3318" spans="2:2" x14ac:dyDescent="0.25">
      <c r="B3318" s="475"/>
    </row>
    <row r="3319" spans="2:2" x14ac:dyDescent="0.25">
      <c r="B3319" s="475"/>
    </row>
    <row r="3320" spans="2:2" x14ac:dyDescent="0.25">
      <c r="B3320" s="475"/>
    </row>
    <row r="3321" spans="2:2" x14ac:dyDescent="0.25">
      <c r="B3321" s="475"/>
    </row>
    <row r="3322" spans="2:2" x14ac:dyDescent="0.25">
      <c r="B3322" s="475"/>
    </row>
    <row r="3323" spans="2:2" x14ac:dyDescent="0.25">
      <c r="B3323" s="475"/>
    </row>
    <row r="3324" spans="2:2" x14ac:dyDescent="0.25">
      <c r="B3324" s="475"/>
    </row>
    <row r="3325" spans="2:2" x14ac:dyDescent="0.25">
      <c r="B3325" s="475"/>
    </row>
    <row r="3326" spans="2:2" x14ac:dyDescent="0.25">
      <c r="B3326" s="475"/>
    </row>
    <row r="3327" spans="2:2" x14ac:dyDescent="0.25">
      <c r="B3327" s="475"/>
    </row>
    <row r="3328" spans="2:2" x14ac:dyDescent="0.25">
      <c r="B3328" s="475"/>
    </row>
    <row r="3329" spans="2:2" x14ac:dyDescent="0.25">
      <c r="B3329" s="475"/>
    </row>
    <row r="3330" spans="2:2" x14ac:dyDescent="0.25">
      <c r="B3330" s="475"/>
    </row>
    <row r="3331" spans="2:2" x14ac:dyDescent="0.25">
      <c r="B3331" s="475"/>
    </row>
    <row r="3332" spans="2:2" x14ac:dyDescent="0.25">
      <c r="B3332" s="475"/>
    </row>
    <row r="3333" spans="2:2" x14ac:dyDescent="0.25">
      <c r="B3333" s="475"/>
    </row>
    <row r="3334" spans="2:2" x14ac:dyDescent="0.25">
      <c r="B3334" s="475"/>
    </row>
    <row r="3335" spans="2:2" x14ac:dyDescent="0.25">
      <c r="B3335" s="475"/>
    </row>
    <row r="3336" spans="2:2" x14ac:dyDescent="0.25">
      <c r="B3336" s="475"/>
    </row>
    <row r="3337" spans="2:2" x14ac:dyDescent="0.25">
      <c r="B3337" s="475"/>
    </row>
    <row r="3338" spans="2:2" x14ac:dyDescent="0.25">
      <c r="B3338" s="475"/>
    </row>
    <row r="3339" spans="2:2" x14ac:dyDescent="0.25">
      <c r="B3339" s="475"/>
    </row>
    <row r="3340" spans="2:2" x14ac:dyDescent="0.25">
      <c r="B3340" s="475"/>
    </row>
    <row r="3341" spans="2:2" x14ac:dyDescent="0.25">
      <c r="B3341" s="475"/>
    </row>
    <row r="3342" spans="2:2" x14ac:dyDescent="0.25">
      <c r="B3342" s="475"/>
    </row>
    <row r="3343" spans="2:2" x14ac:dyDescent="0.25">
      <c r="B3343" s="475"/>
    </row>
    <row r="3344" spans="2:2" x14ac:dyDescent="0.25">
      <c r="B3344" s="475"/>
    </row>
    <row r="3345" spans="2:2" x14ac:dyDescent="0.25">
      <c r="B3345" s="475"/>
    </row>
    <row r="3346" spans="2:2" x14ac:dyDescent="0.25">
      <c r="B3346" s="475"/>
    </row>
    <row r="3347" spans="2:2" x14ac:dyDescent="0.25">
      <c r="B3347" s="475"/>
    </row>
    <row r="3348" spans="2:2" x14ac:dyDescent="0.25">
      <c r="B3348" s="475"/>
    </row>
    <row r="3349" spans="2:2" x14ac:dyDescent="0.25">
      <c r="B3349" s="475"/>
    </row>
    <row r="3350" spans="2:2" x14ac:dyDescent="0.25">
      <c r="B3350" s="475"/>
    </row>
    <row r="3351" spans="2:2" x14ac:dyDescent="0.25">
      <c r="B3351" s="475"/>
    </row>
    <row r="3352" spans="2:2" x14ac:dyDescent="0.25">
      <c r="B3352" s="475"/>
    </row>
    <row r="3353" spans="2:2" x14ac:dyDescent="0.25">
      <c r="B3353" s="475"/>
    </row>
    <row r="3354" spans="2:2" x14ac:dyDescent="0.25">
      <c r="B3354" s="475"/>
    </row>
    <row r="3355" spans="2:2" x14ac:dyDescent="0.25">
      <c r="B3355" s="475"/>
    </row>
    <row r="3356" spans="2:2" x14ac:dyDescent="0.25">
      <c r="B3356" s="475"/>
    </row>
    <row r="3357" spans="2:2" x14ac:dyDescent="0.25">
      <c r="B3357" s="475"/>
    </row>
    <row r="3358" spans="2:2" x14ac:dyDescent="0.25">
      <c r="B3358" s="475"/>
    </row>
    <row r="3359" spans="2:2" x14ac:dyDescent="0.25">
      <c r="B3359" s="475"/>
    </row>
    <row r="3360" spans="2:2" x14ac:dyDescent="0.25">
      <c r="B3360" s="475"/>
    </row>
    <row r="3361" spans="2:2" x14ac:dyDescent="0.25">
      <c r="B3361" s="475"/>
    </row>
    <row r="3362" spans="2:2" x14ac:dyDescent="0.25">
      <c r="B3362" s="475"/>
    </row>
    <row r="3363" spans="2:2" x14ac:dyDescent="0.25">
      <c r="B3363" s="475"/>
    </row>
    <row r="3364" spans="2:2" x14ac:dyDescent="0.25">
      <c r="B3364" s="475"/>
    </row>
    <row r="3365" spans="2:2" x14ac:dyDescent="0.25">
      <c r="B3365" s="475"/>
    </row>
    <row r="3366" spans="2:2" x14ac:dyDescent="0.25">
      <c r="B3366" s="475"/>
    </row>
    <row r="3367" spans="2:2" x14ac:dyDescent="0.25">
      <c r="B3367" s="475"/>
    </row>
    <row r="3368" spans="2:2" x14ac:dyDescent="0.25">
      <c r="B3368" s="475"/>
    </row>
    <row r="3369" spans="2:2" x14ac:dyDescent="0.25">
      <c r="B3369" s="475"/>
    </row>
    <row r="3370" spans="2:2" x14ac:dyDescent="0.25">
      <c r="B3370" s="475"/>
    </row>
    <row r="3371" spans="2:2" x14ac:dyDescent="0.25">
      <c r="B3371" s="475"/>
    </row>
    <row r="3372" spans="2:2" x14ac:dyDescent="0.25">
      <c r="B3372" s="475"/>
    </row>
    <row r="3373" spans="2:2" x14ac:dyDescent="0.25">
      <c r="B3373" s="475"/>
    </row>
    <row r="3374" spans="2:2" x14ac:dyDescent="0.25">
      <c r="B3374" s="475"/>
    </row>
    <row r="3375" spans="2:2" x14ac:dyDescent="0.25">
      <c r="B3375" s="475"/>
    </row>
    <row r="3376" spans="2:2" x14ac:dyDescent="0.25">
      <c r="B3376" s="475"/>
    </row>
    <row r="3377" spans="2:2" x14ac:dyDescent="0.25">
      <c r="B3377" s="475"/>
    </row>
    <row r="3378" spans="2:2" x14ac:dyDescent="0.25">
      <c r="B3378" s="475"/>
    </row>
    <row r="3379" spans="2:2" x14ac:dyDescent="0.25">
      <c r="B3379" s="475"/>
    </row>
    <row r="3380" spans="2:2" x14ac:dyDescent="0.25">
      <c r="B3380" s="475"/>
    </row>
    <row r="3381" spans="2:2" x14ac:dyDescent="0.25">
      <c r="B3381" s="475"/>
    </row>
    <row r="3382" spans="2:2" x14ac:dyDescent="0.25">
      <c r="B3382" s="475"/>
    </row>
    <row r="3383" spans="2:2" x14ac:dyDescent="0.25">
      <c r="B3383" s="475"/>
    </row>
    <row r="3384" spans="2:2" x14ac:dyDescent="0.25">
      <c r="B3384" s="475"/>
    </row>
    <row r="3385" spans="2:2" x14ac:dyDescent="0.25">
      <c r="B3385" s="475"/>
    </row>
    <row r="3386" spans="2:2" x14ac:dyDescent="0.25">
      <c r="B3386" s="475"/>
    </row>
    <row r="3387" spans="2:2" x14ac:dyDescent="0.25">
      <c r="B3387" s="475"/>
    </row>
    <row r="3388" spans="2:2" x14ac:dyDescent="0.25">
      <c r="B3388" s="475"/>
    </row>
    <row r="3389" spans="2:2" x14ac:dyDescent="0.25">
      <c r="B3389" s="475"/>
    </row>
    <row r="3390" spans="2:2" x14ac:dyDescent="0.25">
      <c r="B3390" s="475"/>
    </row>
    <row r="3391" spans="2:2" x14ac:dyDescent="0.25">
      <c r="B3391" s="475"/>
    </row>
    <row r="3392" spans="2:2" x14ac:dyDescent="0.25">
      <c r="B3392" s="475"/>
    </row>
    <row r="3393" spans="2:2" x14ac:dyDescent="0.25">
      <c r="B3393" s="475"/>
    </row>
    <row r="3394" spans="2:2" x14ac:dyDescent="0.25">
      <c r="B3394" s="475"/>
    </row>
    <row r="3395" spans="2:2" x14ac:dyDescent="0.25">
      <c r="B3395" s="475"/>
    </row>
    <row r="3396" spans="2:2" x14ac:dyDescent="0.25">
      <c r="B3396" s="475"/>
    </row>
    <row r="3397" spans="2:2" x14ac:dyDescent="0.25">
      <c r="B3397" s="475"/>
    </row>
    <row r="3398" spans="2:2" x14ac:dyDescent="0.25">
      <c r="B3398" s="475"/>
    </row>
    <row r="3399" spans="2:2" x14ac:dyDescent="0.25">
      <c r="B3399" s="475"/>
    </row>
    <row r="3400" spans="2:2" x14ac:dyDescent="0.25">
      <c r="B3400" s="475"/>
    </row>
    <row r="3401" spans="2:2" x14ac:dyDescent="0.25">
      <c r="B3401" s="475"/>
    </row>
    <row r="3402" spans="2:2" x14ac:dyDescent="0.25">
      <c r="B3402" s="475"/>
    </row>
    <row r="3403" spans="2:2" x14ac:dyDescent="0.25">
      <c r="B3403" s="475"/>
    </row>
    <row r="3404" spans="2:2" x14ac:dyDescent="0.25">
      <c r="B3404" s="475"/>
    </row>
    <row r="3405" spans="2:2" x14ac:dyDescent="0.25">
      <c r="B3405" s="475"/>
    </row>
    <row r="3406" spans="2:2" x14ac:dyDescent="0.25">
      <c r="B3406" s="475"/>
    </row>
    <row r="3407" spans="2:2" x14ac:dyDescent="0.25">
      <c r="B3407" s="475"/>
    </row>
    <row r="3408" spans="2:2" x14ac:dyDescent="0.25">
      <c r="B3408" s="475"/>
    </row>
    <row r="3409" spans="2:2" x14ac:dyDescent="0.25">
      <c r="B3409" s="475"/>
    </row>
    <row r="3410" spans="2:2" x14ac:dyDescent="0.25">
      <c r="B3410" s="475"/>
    </row>
    <row r="3411" spans="2:2" x14ac:dyDescent="0.25">
      <c r="B3411" s="475"/>
    </row>
    <row r="3412" spans="2:2" x14ac:dyDescent="0.25">
      <c r="B3412" s="475"/>
    </row>
    <row r="3413" spans="2:2" x14ac:dyDescent="0.25">
      <c r="B3413" s="475"/>
    </row>
    <row r="3414" spans="2:2" x14ac:dyDescent="0.25">
      <c r="B3414" s="475"/>
    </row>
    <row r="3415" spans="2:2" x14ac:dyDescent="0.25">
      <c r="B3415" s="475"/>
    </row>
    <row r="3416" spans="2:2" x14ac:dyDescent="0.25">
      <c r="B3416" s="475"/>
    </row>
    <row r="3417" spans="2:2" x14ac:dyDescent="0.25">
      <c r="B3417" s="475"/>
    </row>
    <row r="3418" spans="2:2" x14ac:dyDescent="0.25">
      <c r="B3418" s="475"/>
    </row>
    <row r="3419" spans="2:2" x14ac:dyDescent="0.25">
      <c r="B3419" s="475"/>
    </row>
    <row r="3420" spans="2:2" x14ac:dyDescent="0.25">
      <c r="B3420" s="475"/>
    </row>
    <row r="3421" spans="2:2" x14ac:dyDescent="0.25">
      <c r="B3421" s="475"/>
    </row>
    <row r="3422" spans="2:2" x14ac:dyDescent="0.25">
      <c r="B3422" s="475"/>
    </row>
    <row r="3423" spans="2:2" x14ac:dyDescent="0.25">
      <c r="B3423" s="475"/>
    </row>
    <row r="3424" spans="2:2" x14ac:dyDescent="0.25">
      <c r="B3424" s="475"/>
    </row>
    <row r="3425" spans="2:2" x14ac:dyDescent="0.25">
      <c r="B3425" s="475"/>
    </row>
    <row r="3426" spans="2:2" x14ac:dyDescent="0.25">
      <c r="B3426" s="475"/>
    </row>
    <row r="3427" spans="2:2" x14ac:dyDescent="0.25">
      <c r="B3427" s="475"/>
    </row>
    <row r="3428" spans="2:2" x14ac:dyDescent="0.25">
      <c r="B3428" s="475"/>
    </row>
    <row r="3429" spans="2:2" x14ac:dyDescent="0.25">
      <c r="B3429" s="475"/>
    </row>
    <row r="3430" spans="2:2" x14ac:dyDescent="0.25">
      <c r="B3430" s="475"/>
    </row>
    <row r="3431" spans="2:2" x14ac:dyDescent="0.25">
      <c r="B3431" s="475"/>
    </row>
    <row r="3432" spans="2:2" x14ac:dyDescent="0.25">
      <c r="B3432" s="475"/>
    </row>
    <row r="3433" spans="2:2" x14ac:dyDescent="0.25">
      <c r="B3433" s="475"/>
    </row>
    <row r="3434" spans="2:2" x14ac:dyDescent="0.25">
      <c r="B3434" s="475"/>
    </row>
    <row r="3435" spans="2:2" x14ac:dyDescent="0.25">
      <c r="B3435" s="475"/>
    </row>
    <row r="3436" spans="2:2" x14ac:dyDescent="0.25">
      <c r="B3436" s="475"/>
    </row>
    <row r="3437" spans="2:2" x14ac:dyDescent="0.25">
      <c r="B3437" s="475"/>
    </row>
    <row r="3438" spans="2:2" x14ac:dyDescent="0.25">
      <c r="B3438" s="475"/>
    </row>
    <row r="3439" spans="2:2" x14ac:dyDescent="0.25">
      <c r="B3439" s="475"/>
    </row>
    <row r="3440" spans="2:2" x14ac:dyDescent="0.25">
      <c r="B3440" s="475"/>
    </row>
    <row r="3441" spans="2:2" x14ac:dyDescent="0.25">
      <c r="B3441" s="475"/>
    </row>
    <row r="3442" spans="2:2" x14ac:dyDescent="0.25">
      <c r="B3442" s="475"/>
    </row>
    <row r="3443" spans="2:2" x14ac:dyDescent="0.25">
      <c r="B3443" s="475"/>
    </row>
    <row r="3444" spans="2:2" x14ac:dyDescent="0.25">
      <c r="B3444" s="475"/>
    </row>
    <row r="3445" spans="2:2" x14ac:dyDescent="0.25">
      <c r="B3445" s="475"/>
    </row>
    <row r="3446" spans="2:2" x14ac:dyDescent="0.25">
      <c r="B3446" s="475"/>
    </row>
    <row r="3447" spans="2:2" x14ac:dyDescent="0.25">
      <c r="B3447" s="475"/>
    </row>
    <row r="3448" spans="2:2" x14ac:dyDescent="0.25">
      <c r="B3448" s="475"/>
    </row>
    <row r="3449" spans="2:2" x14ac:dyDescent="0.25">
      <c r="B3449" s="475"/>
    </row>
    <row r="3450" spans="2:2" x14ac:dyDescent="0.25">
      <c r="B3450" s="475"/>
    </row>
    <row r="3451" spans="2:2" x14ac:dyDescent="0.25">
      <c r="B3451" s="475"/>
    </row>
    <row r="3452" spans="2:2" x14ac:dyDescent="0.25">
      <c r="B3452" s="475"/>
    </row>
    <row r="3453" spans="2:2" x14ac:dyDescent="0.25">
      <c r="B3453" s="475"/>
    </row>
    <row r="3454" spans="2:2" x14ac:dyDescent="0.25">
      <c r="B3454" s="475"/>
    </row>
    <row r="3455" spans="2:2" x14ac:dyDescent="0.25">
      <c r="B3455" s="475"/>
    </row>
    <row r="3456" spans="2:2" x14ac:dyDescent="0.25">
      <c r="B3456" s="475"/>
    </row>
    <row r="3457" spans="2:2" x14ac:dyDescent="0.25">
      <c r="B3457" s="475"/>
    </row>
    <row r="3458" spans="2:2" x14ac:dyDescent="0.25">
      <c r="B3458" s="475"/>
    </row>
    <row r="3459" spans="2:2" x14ac:dyDescent="0.25">
      <c r="B3459" s="475"/>
    </row>
    <row r="3460" spans="2:2" x14ac:dyDescent="0.25">
      <c r="B3460" s="475"/>
    </row>
    <row r="3461" spans="2:2" x14ac:dyDescent="0.25">
      <c r="B3461" s="475"/>
    </row>
    <row r="3462" spans="2:2" x14ac:dyDescent="0.25">
      <c r="B3462" s="475"/>
    </row>
    <row r="3463" spans="2:2" x14ac:dyDescent="0.25">
      <c r="B3463" s="475"/>
    </row>
    <row r="3464" spans="2:2" x14ac:dyDescent="0.25">
      <c r="B3464" s="475"/>
    </row>
    <row r="3465" spans="2:2" x14ac:dyDescent="0.25">
      <c r="B3465" s="475"/>
    </row>
    <row r="3466" spans="2:2" x14ac:dyDescent="0.25">
      <c r="B3466" s="475"/>
    </row>
    <row r="3467" spans="2:2" x14ac:dyDescent="0.25">
      <c r="B3467" s="475"/>
    </row>
    <row r="3468" spans="2:2" x14ac:dyDescent="0.25">
      <c r="B3468" s="475"/>
    </row>
    <row r="3469" spans="2:2" x14ac:dyDescent="0.25">
      <c r="B3469" s="475"/>
    </row>
    <row r="3470" spans="2:2" x14ac:dyDescent="0.25">
      <c r="B3470" s="475"/>
    </row>
    <row r="3471" spans="2:2" x14ac:dyDescent="0.25">
      <c r="B3471" s="475"/>
    </row>
    <row r="3472" spans="2:2" x14ac:dyDescent="0.25">
      <c r="B3472" s="475"/>
    </row>
    <row r="3473" spans="2:2" x14ac:dyDescent="0.25">
      <c r="B3473" s="475"/>
    </row>
    <row r="3474" spans="2:2" x14ac:dyDescent="0.25">
      <c r="B3474" s="475"/>
    </row>
    <row r="3475" spans="2:2" x14ac:dyDescent="0.25">
      <c r="B3475" s="475"/>
    </row>
    <row r="3476" spans="2:2" x14ac:dyDescent="0.25">
      <c r="B3476" s="475"/>
    </row>
    <row r="3477" spans="2:2" x14ac:dyDescent="0.25">
      <c r="B3477" s="475"/>
    </row>
    <row r="3478" spans="2:2" x14ac:dyDescent="0.25">
      <c r="B3478" s="475"/>
    </row>
    <row r="3479" spans="2:2" x14ac:dyDescent="0.25">
      <c r="B3479" s="475"/>
    </row>
    <row r="3480" spans="2:2" x14ac:dyDescent="0.25">
      <c r="B3480" s="475"/>
    </row>
    <row r="3481" spans="2:2" x14ac:dyDescent="0.25">
      <c r="B3481" s="475"/>
    </row>
    <row r="3482" spans="2:2" x14ac:dyDescent="0.25">
      <c r="B3482" s="475"/>
    </row>
    <row r="3483" spans="2:2" x14ac:dyDescent="0.25">
      <c r="B3483" s="475"/>
    </row>
    <row r="3484" spans="2:2" x14ac:dyDescent="0.25">
      <c r="B3484" s="475"/>
    </row>
    <row r="3485" spans="2:2" x14ac:dyDescent="0.25">
      <c r="B3485" s="475"/>
    </row>
    <row r="3486" spans="2:2" x14ac:dyDescent="0.25">
      <c r="B3486" s="475"/>
    </row>
    <row r="3487" spans="2:2" x14ac:dyDescent="0.25">
      <c r="B3487" s="475"/>
    </row>
    <row r="3488" spans="2:2" x14ac:dyDescent="0.25">
      <c r="B3488" s="475"/>
    </row>
    <row r="3489" spans="2:2" x14ac:dyDescent="0.25">
      <c r="B3489" s="475"/>
    </row>
    <row r="3490" spans="2:2" x14ac:dyDescent="0.25">
      <c r="B3490" s="475"/>
    </row>
    <row r="3491" spans="2:2" x14ac:dyDescent="0.25">
      <c r="B3491" s="475"/>
    </row>
    <row r="3492" spans="2:2" x14ac:dyDescent="0.25">
      <c r="B3492" s="475"/>
    </row>
    <row r="3493" spans="2:2" x14ac:dyDescent="0.25">
      <c r="B3493" s="475"/>
    </row>
    <row r="3494" spans="2:2" x14ac:dyDescent="0.25">
      <c r="B3494" s="475"/>
    </row>
    <row r="3495" spans="2:2" x14ac:dyDescent="0.25">
      <c r="B3495" s="475"/>
    </row>
    <row r="3496" spans="2:2" x14ac:dyDescent="0.25">
      <c r="B3496" s="475"/>
    </row>
    <row r="3497" spans="2:2" x14ac:dyDescent="0.25">
      <c r="B3497" s="475"/>
    </row>
    <row r="3498" spans="2:2" x14ac:dyDescent="0.25">
      <c r="B3498" s="475"/>
    </row>
    <row r="3499" spans="2:2" x14ac:dyDescent="0.25">
      <c r="B3499" s="475"/>
    </row>
    <row r="3500" spans="2:2" x14ac:dyDescent="0.25">
      <c r="B3500" s="475"/>
    </row>
    <row r="3501" spans="2:2" x14ac:dyDescent="0.25">
      <c r="B3501" s="475"/>
    </row>
    <row r="3502" spans="2:2" x14ac:dyDescent="0.25">
      <c r="B3502" s="475"/>
    </row>
    <row r="3503" spans="2:2" x14ac:dyDescent="0.25">
      <c r="B3503" s="475"/>
    </row>
    <row r="3504" spans="2:2" x14ac:dyDescent="0.25">
      <c r="B3504" s="475"/>
    </row>
    <row r="3505" spans="2:2" x14ac:dyDescent="0.25">
      <c r="B3505" s="475"/>
    </row>
    <row r="3506" spans="2:2" x14ac:dyDescent="0.25">
      <c r="B3506" s="475"/>
    </row>
    <row r="3507" spans="2:2" x14ac:dyDescent="0.25">
      <c r="B3507" s="475"/>
    </row>
    <row r="3508" spans="2:2" x14ac:dyDescent="0.25">
      <c r="B3508" s="475"/>
    </row>
    <row r="3509" spans="2:2" x14ac:dyDescent="0.25">
      <c r="B3509" s="475"/>
    </row>
    <row r="3510" spans="2:2" x14ac:dyDescent="0.25">
      <c r="B3510" s="475"/>
    </row>
    <row r="3511" spans="2:2" x14ac:dyDescent="0.25">
      <c r="B3511" s="475"/>
    </row>
    <row r="3512" spans="2:2" x14ac:dyDescent="0.25">
      <c r="B3512" s="475"/>
    </row>
    <row r="3513" spans="2:2" x14ac:dyDescent="0.25">
      <c r="B3513" s="475"/>
    </row>
    <row r="3514" spans="2:2" x14ac:dyDescent="0.25">
      <c r="B3514" s="475"/>
    </row>
    <row r="3515" spans="2:2" x14ac:dyDescent="0.25">
      <c r="B3515" s="475"/>
    </row>
    <row r="3516" spans="2:2" x14ac:dyDescent="0.25">
      <c r="B3516" s="475"/>
    </row>
    <row r="3517" spans="2:2" x14ac:dyDescent="0.25">
      <c r="B3517" s="475"/>
    </row>
    <row r="3518" spans="2:2" x14ac:dyDescent="0.25">
      <c r="B3518" s="475"/>
    </row>
    <row r="3519" spans="2:2" x14ac:dyDescent="0.25">
      <c r="B3519" s="475"/>
    </row>
    <row r="3520" spans="2:2" x14ac:dyDescent="0.25">
      <c r="B3520" s="475"/>
    </row>
    <row r="3521" spans="2:2" x14ac:dyDescent="0.25">
      <c r="B3521" s="475"/>
    </row>
    <row r="3522" spans="2:2" x14ac:dyDescent="0.25">
      <c r="B3522" s="475"/>
    </row>
    <row r="3523" spans="2:2" x14ac:dyDescent="0.25">
      <c r="B3523" s="475"/>
    </row>
    <row r="3524" spans="2:2" x14ac:dyDescent="0.25">
      <c r="B3524" s="475"/>
    </row>
    <row r="3525" spans="2:2" x14ac:dyDescent="0.25">
      <c r="B3525" s="475"/>
    </row>
    <row r="3526" spans="2:2" x14ac:dyDescent="0.25">
      <c r="B3526" s="475"/>
    </row>
    <row r="3527" spans="2:2" x14ac:dyDescent="0.25">
      <c r="B3527" s="475"/>
    </row>
    <row r="3528" spans="2:2" x14ac:dyDescent="0.25">
      <c r="B3528" s="475"/>
    </row>
    <row r="3529" spans="2:2" x14ac:dyDescent="0.25">
      <c r="B3529" s="475"/>
    </row>
    <row r="3530" spans="2:2" x14ac:dyDescent="0.25">
      <c r="B3530" s="475"/>
    </row>
    <row r="3531" spans="2:2" x14ac:dyDescent="0.25">
      <c r="B3531" s="475"/>
    </row>
    <row r="3532" spans="2:2" x14ac:dyDescent="0.25">
      <c r="B3532" s="475"/>
    </row>
    <row r="3533" spans="2:2" x14ac:dyDescent="0.25">
      <c r="B3533" s="475"/>
    </row>
    <row r="3534" spans="2:2" x14ac:dyDescent="0.25">
      <c r="B3534" s="475"/>
    </row>
    <row r="3535" spans="2:2" x14ac:dyDescent="0.25">
      <c r="B3535" s="475"/>
    </row>
    <row r="3536" spans="2:2" x14ac:dyDescent="0.25">
      <c r="B3536" s="475"/>
    </row>
    <row r="3537" spans="2:2" x14ac:dyDescent="0.25">
      <c r="B3537" s="475"/>
    </row>
    <row r="3538" spans="2:2" x14ac:dyDescent="0.25">
      <c r="B3538" s="475"/>
    </row>
    <row r="3539" spans="2:2" x14ac:dyDescent="0.25">
      <c r="B3539" s="475"/>
    </row>
    <row r="3540" spans="2:2" x14ac:dyDescent="0.25">
      <c r="B3540" s="475"/>
    </row>
    <row r="3541" spans="2:2" x14ac:dyDescent="0.25">
      <c r="B3541" s="475"/>
    </row>
    <row r="3542" spans="2:2" x14ac:dyDescent="0.25">
      <c r="B3542" s="475"/>
    </row>
    <row r="3543" spans="2:2" x14ac:dyDescent="0.25">
      <c r="B3543" s="475"/>
    </row>
    <row r="3544" spans="2:2" x14ac:dyDescent="0.25">
      <c r="B3544" s="475"/>
    </row>
    <row r="3545" spans="2:2" x14ac:dyDescent="0.25">
      <c r="B3545" s="475"/>
    </row>
    <row r="3546" spans="2:2" x14ac:dyDescent="0.25">
      <c r="B3546" s="475"/>
    </row>
    <row r="3547" spans="2:2" x14ac:dyDescent="0.25">
      <c r="B3547" s="475"/>
    </row>
    <row r="3548" spans="2:2" x14ac:dyDescent="0.25">
      <c r="B3548" s="475"/>
    </row>
    <row r="3549" spans="2:2" x14ac:dyDescent="0.25">
      <c r="B3549" s="475"/>
    </row>
    <row r="3550" spans="2:2" x14ac:dyDescent="0.25">
      <c r="B3550" s="475"/>
    </row>
    <row r="3551" spans="2:2" x14ac:dyDescent="0.25">
      <c r="B3551" s="475"/>
    </row>
    <row r="3552" spans="2:2" x14ac:dyDescent="0.25">
      <c r="B3552" s="475"/>
    </row>
    <row r="3553" spans="2:2" x14ac:dyDescent="0.25">
      <c r="B3553" s="475"/>
    </row>
    <row r="3554" spans="2:2" x14ac:dyDescent="0.25">
      <c r="B3554" s="475"/>
    </row>
    <row r="3555" spans="2:2" x14ac:dyDescent="0.25">
      <c r="B3555" s="475"/>
    </row>
    <row r="3556" spans="2:2" x14ac:dyDescent="0.25">
      <c r="B3556" s="475"/>
    </row>
    <row r="3557" spans="2:2" x14ac:dyDescent="0.25">
      <c r="B3557" s="475"/>
    </row>
    <row r="3558" spans="2:2" x14ac:dyDescent="0.25">
      <c r="B3558" s="475"/>
    </row>
    <row r="3559" spans="2:2" x14ac:dyDescent="0.25">
      <c r="B3559" s="475"/>
    </row>
    <row r="3560" spans="2:2" x14ac:dyDescent="0.25">
      <c r="B3560" s="475"/>
    </row>
    <row r="3561" spans="2:2" x14ac:dyDescent="0.25">
      <c r="B3561" s="475"/>
    </row>
    <row r="3562" spans="2:2" x14ac:dyDescent="0.25">
      <c r="B3562" s="475"/>
    </row>
    <row r="3563" spans="2:2" x14ac:dyDescent="0.25">
      <c r="B3563" s="475"/>
    </row>
    <row r="3564" spans="2:2" x14ac:dyDescent="0.25">
      <c r="B3564" s="475"/>
    </row>
    <row r="3565" spans="2:2" x14ac:dyDescent="0.25">
      <c r="B3565" s="475"/>
    </row>
    <row r="3566" spans="2:2" x14ac:dyDescent="0.25">
      <c r="B3566" s="475"/>
    </row>
    <row r="3567" spans="2:2" x14ac:dyDescent="0.25">
      <c r="B3567" s="475"/>
    </row>
    <row r="3568" spans="2:2" x14ac:dyDescent="0.25">
      <c r="B3568" s="475"/>
    </row>
    <row r="3569" spans="2:2" x14ac:dyDescent="0.25">
      <c r="B3569" s="475"/>
    </row>
    <row r="3570" spans="2:2" x14ac:dyDescent="0.25">
      <c r="B3570" s="475"/>
    </row>
    <row r="3571" spans="2:2" x14ac:dyDescent="0.25">
      <c r="B3571" s="475"/>
    </row>
    <row r="3572" spans="2:2" x14ac:dyDescent="0.25">
      <c r="B3572" s="475"/>
    </row>
    <row r="3573" spans="2:2" x14ac:dyDescent="0.25">
      <c r="B3573" s="475"/>
    </row>
    <row r="3574" spans="2:2" x14ac:dyDescent="0.25">
      <c r="B3574" s="475"/>
    </row>
    <row r="3575" spans="2:2" x14ac:dyDescent="0.25">
      <c r="B3575" s="475"/>
    </row>
    <row r="3576" spans="2:2" x14ac:dyDescent="0.25">
      <c r="B3576" s="475"/>
    </row>
    <row r="3577" spans="2:2" x14ac:dyDescent="0.25">
      <c r="B3577" s="475"/>
    </row>
    <row r="3578" spans="2:2" x14ac:dyDescent="0.25">
      <c r="B3578" s="475"/>
    </row>
    <row r="3579" spans="2:2" x14ac:dyDescent="0.25">
      <c r="B3579" s="475"/>
    </row>
    <row r="3580" spans="2:2" x14ac:dyDescent="0.25">
      <c r="B3580" s="475"/>
    </row>
    <row r="3581" spans="2:2" x14ac:dyDescent="0.25">
      <c r="B3581" s="475"/>
    </row>
    <row r="3582" spans="2:2" x14ac:dyDescent="0.25">
      <c r="B3582" s="475"/>
    </row>
    <row r="3583" spans="2:2" x14ac:dyDescent="0.25">
      <c r="B3583" s="475"/>
    </row>
    <row r="3584" spans="2:2" x14ac:dyDescent="0.25">
      <c r="B3584" s="475"/>
    </row>
    <row r="3585" spans="2:2" x14ac:dyDescent="0.25">
      <c r="B3585" s="475"/>
    </row>
    <row r="3586" spans="2:2" x14ac:dyDescent="0.25">
      <c r="B3586" s="475"/>
    </row>
    <row r="3587" spans="2:2" x14ac:dyDescent="0.25">
      <c r="B3587" s="475"/>
    </row>
    <row r="3588" spans="2:2" x14ac:dyDescent="0.25">
      <c r="B3588" s="475"/>
    </row>
    <row r="3589" spans="2:2" x14ac:dyDescent="0.25">
      <c r="B3589" s="475"/>
    </row>
    <row r="3590" spans="2:2" x14ac:dyDescent="0.25">
      <c r="B3590" s="475"/>
    </row>
    <row r="3591" spans="2:2" x14ac:dyDescent="0.25">
      <c r="B3591" s="475"/>
    </row>
    <row r="3592" spans="2:2" x14ac:dyDescent="0.25">
      <c r="B3592" s="475"/>
    </row>
    <row r="3593" spans="2:2" x14ac:dyDescent="0.25">
      <c r="B3593" s="475"/>
    </row>
    <row r="3594" spans="2:2" x14ac:dyDescent="0.25">
      <c r="B3594" s="475"/>
    </row>
    <row r="3595" spans="2:2" x14ac:dyDescent="0.25">
      <c r="B3595" s="475"/>
    </row>
    <row r="3596" spans="2:2" x14ac:dyDescent="0.25">
      <c r="B3596" s="475"/>
    </row>
    <row r="3597" spans="2:2" x14ac:dyDescent="0.25">
      <c r="B3597" s="475"/>
    </row>
    <row r="3598" spans="2:2" x14ac:dyDescent="0.25">
      <c r="B3598" s="475"/>
    </row>
    <row r="3599" spans="2:2" x14ac:dyDescent="0.25">
      <c r="B3599" s="475"/>
    </row>
    <row r="3600" spans="2:2" x14ac:dyDescent="0.25">
      <c r="B3600" s="475"/>
    </row>
    <row r="3601" spans="2:2" x14ac:dyDescent="0.25">
      <c r="B3601" s="475"/>
    </row>
    <row r="3602" spans="2:2" x14ac:dyDescent="0.25">
      <c r="B3602" s="475"/>
    </row>
    <row r="3603" spans="2:2" x14ac:dyDescent="0.25">
      <c r="B3603" s="475"/>
    </row>
    <row r="3604" spans="2:2" x14ac:dyDescent="0.25">
      <c r="B3604" s="475"/>
    </row>
    <row r="3605" spans="2:2" x14ac:dyDescent="0.25">
      <c r="B3605" s="475"/>
    </row>
    <row r="3606" spans="2:2" x14ac:dyDescent="0.25">
      <c r="B3606" s="475"/>
    </row>
    <row r="3607" spans="2:2" x14ac:dyDescent="0.25">
      <c r="B3607" s="475"/>
    </row>
    <row r="3608" spans="2:2" x14ac:dyDescent="0.25">
      <c r="B3608" s="475"/>
    </row>
    <row r="3609" spans="2:2" x14ac:dyDescent="0.25">
      <c r="B3609" s="475"/>
    </row>
    <row r="3610" spans="2:2" x14ac:dyDescent="0.25">
      <c r="B3610" s="475"/>
    </row>
    <row r="3611" spans="2:2" x14ac:dyDescent="0.25">
      <c r="B3611" s="475"/>
    </row>
    <row r="3612" spans="2:2" x14ac:dyDescent="0.25">
      <c r="B3612" s="475"/>
    </row>
    <row r="3613" spans="2:2" x14ac:dyDescent="0.25">
      <c r="B3613" s="475"/>
    </row>
    <row r="3614" spans="2:2" x14ac:dyDescent="0.25">
      <c r="B3614" s="475"/>
    </row>
    <row r="3615" spans="2:2" x14ac:dyDescent="0.25">
      <c r="B3615" s="475"/>
    </row>
    <row r="3616" spans="2:2" x14ac:dyDescent="0.25">
      <c r="B3616" s="475"/>
    </row>
    <row r="3617" spans="2:2" x14ac:dyDescent="0.25">
      <c r="B3617" s="475"/>
    </row>
    <row r="3618" spans="2:2" x14ac:dyDescent="0.25">
      <c r="B3618" s="475"/>
    </row>
    <row r="3619" spans="2:2" x14ac:dyDescent="0.25">
      <c r="B3619" s="475"/>
    </row>
    <row r="3620" spans="2:2" x14ac:dyDescent="0.25">
      <c r="B3620" s="475"/>
    </row>
    <row r="3621" spans="2:2" x14ac:dyDescent="0.25">
      <c r="B3621" s="475"/>
    </row>
    <row r="3622" spans="2:2" x14ac:dyDescent="0.25">
      <c r="B3622" s="475"/>
    </row>
    <row r="3623" spans="2:2" x14ac:dyDescent="0.25">
      <c r="B3623" s="475"/>
    </row>
    <row r="3624" spans="2:2" x14ac:dyDescent="0.25">
      <c r="B3624" s="475"/>
    </row>
    <row r="3625" spans="2:2" x14ac:dyDescent="0.25">
      <c r="B3625" s="475"/>
    </row>
    <row r="3626" spans="2:2" x14ac:dyDescent="0.25">
      <c r="B3626" s="475"/>
    </row>
    <row r="3627" spans="2:2" x14ac:dyDescent="0.25">
      <c r="B3627" s="475"/>
    </row>
    <row r="3628" spans="2:2" x14ac:dyDescent="0.25">
      <c r="B3628" s="475"/>
    </row>
    <row r="3629" spans="2:2" x14ac:dyDescent="0.25">
      <c r="B3629" s="475"/>
    </row>
    <row r="3630" spans="2:2" x14ac:dyDescent="0.25">
      <c r="B3630" s="475"/>
    </row>
    <row r="3631" spans="2:2" x14ac:dyDescent="0.25">
      <c r="B3631" s="475"/>
    </row>
    <row r="3632" spans="2:2" x14ac:dyDescent="0.25">
      <c r="B3632" s="475"/>
    </row>
    <row r="3633" spans="2:2" x14ac:dyDescent="0.25">
      <c r="B3633" s="475"/>
    </row>
    <row r="3634" spans="2:2" x14ac:dyDescent="0.25">
      <c r="B3634" s="475"/>
    </row>
    <row r="3635" spans="2:2" x14ac:dyDescent="0.25">
      <c r="B3635" s="475"/>
    </row>
    <row r="3636" spans="2:2" x14ac:dyDescent="0.25">
      <c r="B3636" s="475"/>
    </row>
    <row r="3637" spans="2:2" x14ac:dyDescent="0.25">
      <c r="B3637" s="475"/>
    </row>
    <row r="3638" spans="2:2" x14ac:dyDescent="0.25">
      <c r="B3638" s="475"/>
    </row>
    <row r="3639" spans="2:2" x14ac:dyDescent="0.25">
      <c r="B3639" s="475"/>
    </row>
    <row r="3640" spans="2:2" x14ac:dyDescent="0.25">
      <c r="B3640" s="475"/>
    </row>
    <row r="3641" spans="2:2" x14ac:dyDescent="0.25">
      <c r="B3641" s="475"/>
    </row>
    <row r="3642" spans="2:2" x14ac:dyDescent="0.25">
      <c r="B3642" s="475"/>
    </row>
    <row r="3643" spans="2:2" x14ac:dyDescent="0.25">
      <c r="B3643" s="475"/>
    </row>
    <row r="3644" spans="2:2" x14ac:dyDescent="0.25">
      <c r="B3644" s="475"/>
    </row>
    <row r="3645" spans="2:2" x14ac:dyDescent="0.25">
      <c r="B3645" s="475"/>
    </row>
    <row r="3646" spans="2:2" x14ac:dyDescent="0.25">
      <c r="B3646" s="475"/>
    </row>
    <row r="3647" spans="2:2" x14ac:dyDescent="0.25">
      <c r="B3647" s="475"/>
    </row>
    <row r="3648" spans="2:2" x14ac:dyDescent="0.25">
      <c r="B3648" s="475"/>
    </row>
    <row r="3649" spans="2:2" x14ac:dyDescent="0.25">
      <c r="B3649" s="475"/>
    </row>
    <row r="3650" spans="2:2" x14ac:dyDescent="0.25">
      <c r="B3650" s="475"/>
    </row>
    <row r="3651" spans="2:2" x14ac:dyDescent="0.25">
      <c r="B3651" s="475"/>
    </row>
    <row r="3652" spans="2:2" x14ac:dyDescent="0.25">
      <c r="B3652" s="475"/>
    </row>
    <row r="3653" spans="2:2" x14ac:dyDescent="0.25">
      <c r="B3653" s="475"/>
    </row>
    <row r="3654" spans="2:2" x14ac:dyDescent="0.25">
      <c r="B3654" s="475"/>
    </row>
    <row r="3655" spans="2:2" x14ac:dyDescent="0.25">
      <c r="B3655" s="475"/>
    </row>
    <row r="3656" spans="2:2" x14ac:dyDescent="0.25">
      <c r="B3656" s="475"/>
    </row>
    <row r="3657" spans="2:2" x14ac:dyDescent="0.25">
      <c r="B3657" s="475"/>
    </row>
    <row r="3658" spans="2:2" x14ac:dyDescent="0.25">
      <c r="B3658" s="475"/>
    </row>
    <row r="3659" spans="2:2" x14ac:dyDescent="0.25">
      <c r="B3659" s="475"/>
    </row>
    <row r="3660" spans="2:2" x14ac:dyDescent="0.25">
      <c r="B3660" s="475"/>
    </row>
    <row r="3661" spans="2:2" x14ac:dyDescent="0.25">
      <c r="B3661" s="475"/>
    </row>
    <row r="3662" spans="2:2" x14ac:dyDescent="0.25">
      <c r="B3662" s="475"/>
    </row>
    <row r="3663" spans="2:2" x14ac:dyDescent="0.25">
      <c r="B3663" s="475"/>
    </row>
    <row r="3664" spans="2:2" x14ac:dyDescent="0.25">
      <c r="B3664" s="475"/>
    </row>
    <row r="3665" spans="2:2" x14ac:dyDescent="0.25">
      <c r="B3665" s="475"/>
    </row>
    <row r="3666" spans="2:2" x14ac:dyDescent="0.25">
      <c r="B3666" s="475"/>
    </row>
    <row r="3667" spans="2:2" x14ac:dyDescent="0.25">
      <c r="B3667" s="475"/>
    </row>
    <row r="3668" spans="2:2" x14ac:dyDescent="0.25">
      <c r="B3668" s="475"/>
    </row>
    <row r="3669" spans="2:2" x14ac:dyDescent="0.25">
      <c r="B3669" s="475"/>
    </row>
    <row r="3670" spans="2:2" x14ac:dyDescent="0.25">
      <c r="B3670" s="475"/>
    </row>
    <row r="3671" spans="2:2" x14ac:dyDescent="0.25">
      <c r="B3671" s="475"/>
    </row>
    <row r="3672" spans="2:2" x14ac:dyDescent="0.25">
      <c r="B3672" s="475"/>
    </row>
    <row r="3673" spans="2:2" x14ac:dyDescent="0.25">
      <c r="B3673" s="475"/>
    </row>
    <row r="3674" spans="2:2" x14ac:dyDescent="0.25">
      <c r="B3674" s="475"/>
    </row>
    <row r="3675" spans="2:2" x14ac:dyDescent="0.25">
      <c r="B3675" s="475"/>
    </row>
    <row r="3676" spans="2:2" x14ac:dyDescent="0.25">
      <c r="B3676" s="475"/>
    </row>
    <row r="3677" spans="2:2" x14ac:dyDescent="0.25">
      <c r="B3677" s="475"/>
    </row>
    <row r="3678" spans="2:2" x14ac:dyDescent="0.25">
      <c r="B3678" s="475"/>
    </row>
    <row r="3679" spans="2:2" x14ac:dyDescent="0.25">
      <c r="B3679" s="475"/>
    </row>
    <row r="3680" spans="2:2" x14ac:dyDescent="0.25">
      <c r="B3680" s="475"/>
    </row>
    <row r="3681" spans="2:2" x14ac:dyDescent="0.25">
      <c r="B3681" s="475"/>
    </row>
    <row r="3682" spans="2:2" x14ac:dyDescent="0.25">
      <c r="B3682" s="475"/>
    </row>
    <row r="3683" spans="2:2" x14ac:dyDescent="0.25">
      <c r="B3683" s="475"/>
    </row>
    <row r="3684" spans="2:2" x14ac:dyDescent="0.25">
      <c r="B3684" s="475"/>
    </row>
    <row r="3685" spans="2:2" x14ac:dyDescent="0.25">
      <c r="B3685" s="475"/>
    </row>
    <row r="3686" spans="2:2" x14ac:dyDescent="0.25">
      <c r="B3686" s="475"/>
    </row>
    <row r="3687" spans="2:2" x14ac:dyDescent="0.25">
      <c r="B3687" s="475"/>
    </row>
    <row r="3688" spans="2:2" x14ac:dyDescent="0.25">
      <c r="B3688" s="475"/>
    </row>
    <row r="3689" spans="2:2" x14ac:dyDescent="0.25">
      <c r="B3689" s="475"/>
    </row>
    <row r="3690" spans="2:2" x14ac:dyDescent="0.25">
      <c r="B3690" s="475"/>
    </row>
    <row r="3691" spans="2:2" x14ac:dyDescent="0.25">
      <c r="B3691" s="475"/>
    </row>
    <row r="3692" spans="2:2" x14ac:dyDescent="0.25">
      <c r="B3692" s="475"/>
    </row>
    <row r="3693" spans="2:2" x14ac:dyDescent="0.25">
      <c r="B3693" s="475"/>
    </row>
    <row r="3694" spans="2:2" x14ac:dyDescent="0.25">
      <c r="B3694" s="475"/>
    </row>
    <row r="3695" spans="2:2" x14ac:dyDescent="0.25">
      <c r="B3695" s="475"/>
    </row>
    <row r="3696" spans="2:2" x14ac:dyDescent="0.25">
      <c r="B3696" s="475"/>
    </row>
    <row r="3697" spans="2:2" x14ac:dyDescent="0.25">
      <c r="B3697" s="475"/>
    </row>
    <row r="3698" spans="2:2" x14ac:dyDescent="0.25">
      <c r="B3698" s="475"/>
    </row>
    <row r="3699" spans="2:2" x14ac:dyDescent="0.25">
      <c r="B3699" s="475"/>
    </row>
    <row r="3700" spans="2:2" x14ac:dyDescent="0.25">
      <c r="B3700" s="475"/>
    </row>
    <row r="3701" spans="2:2" x14ac:dyDescent="0.25">
      <c r="B3701" s="475"/>
    </row>
    <row r="3702" spans="2:2" x14ac:dyDescent="0.25">
      <c r="B3702" s="475"/>
    </row>
    <row r="3703" spans="2:2" x14ac:dyDescent="0.25">
      <c r="B3703" s="475"/>
    </row>
    <row r="3704" spans="2:2" x14ac:dyDescent="0.25">
      <c r="B3704" s="475"/>
    </row>
    <row r="3705" spans="2:2" x14ac:dyDescent="0.25">
      <c r="B3705" s="475"/>
    </row>
    <row r="3706" spans="2:2" x14ac:dyDescent="0.25">
      <c r="B3706" s="475"/>
    </row>
    <row r="3707" spans="2:2" x14ac:dyDescent="0.25">
      <c r="B3707" s="475"/>
    </row>
    <row r="3708" spans="2:2" x14ac:dyDescent="0.25">
      <c r="B3708" s="475"/>
    </row>
    <row r="3709" spans="2:2" x14ac:dyDescent="0.25">
      <c r="B3709" s="475"/>
    </row>
    <row r="3710" spans="2:2" x14ac:dyDescent="0.25">
      <c r="B3710" s="475"/>
    </row>
    <row r="3711" spans="2:2" x14ac:dyDescent="0.25">
      <c r="B3711" s="475"/>
    </row>
    <row r="3712" spans="2:2" x14ac:dyDescent="0.25">
      <c r="B3712" s="475"/>
    </row>
    <row r="3713" spans="2:2" x14ac:dyDescent="0.25">
      <c r="B3713" s="475"/>
    </row>
    <row r="3714" spans="2:2" x14ac:dyDescent="0.25">
      <c r="B3714" s="475"/>
    </row>
    <row r="3715" spans="2:2" x14ac:dyDescent="0.25">
      <c r="B3715" s="475"/>
    </row>
    <row r="3716" spans="2:2" x14ac:dyDescent="0.25">
      <c r="B3716" s="475"/>
    </row>
    <row r="3717" spans="2:2" x14ac:dyDescent="0.25">
      <c r="B3717" s="475"/>
    </row>
    <row r="3718" spans="2:2" x14ac:dyDescent="0.25">
      <c r="B3718" s="475"/>
    </row>
    <row r="3719" spans="2:2" x14ac:dyDescent="0.25">
      <c r="B3719" s="475"/>
    </row>
    <row r="3720" spans="2:2" x14ac:dyDescent="0.25">
      <c r="B3720" s="475"/>
    </row>
    <row r="3721" spans="2:2" x14ac:dyDescent="0.25">
      <c r="B3721" s="475"/>
    </row>
    <row r="3722" spans="2:2" x14ac:dyDescent="0.25">
      <c r="B3722" s="475"/>
    </row>
    <row r="3723" spans="2:2" x14ac:dyDescent="0.25">
      <c r="B3723" s="475"/>
    </row>
    <row r="3724" spans="2:2" x14ac:dyDescent="0.25">
      <c r="B3724" s="475"/>
    </row>
    <row r="3725" spans="2:2" x14ac:dyDescent="0.25">
      <c r="B3725" s="475"/>
    </row>
    <row r="3726" spans="2:2" x14ac:dyDescent="0.25">
      <c r="B3726" s="475"/>
    </row>
    <row r="3727" spans="2:2" x14ac:dyDescent="0.25">
      <c r="B3727" s="475"/>
    </row>
    <row r="3728" spans="2:2" x14ac:dyDescent="0.25">
      <c r="B3728" s="475"/>
    </row>
    <row r="3729" spans="2:2" x14ac:dyDescent="0.25">
      <c r="B3729" s="475"/>
    </row>
    <row r="3730" spans="2:2" x14ac:dyDescent="0.25">
      <c r="B3730" s="475"/>
    </row>
    <row r="3731" spans="2:2" x14ac:dyDescent="0.25">
      <c r="B3731" s="475"/>
    </row>
    <row r="3732" spans="2:2" x14ac:dyDescent="0.25">
      <c r="B3732" s="475"/>
    </row>
    <row r="3733" spans="2:2" x14ac:dyDescent="0.25">
      <c r="B3733" s="475"/>
    </row>
    <row r="3734" spans="2:2" x14ac:dyDescent="0.25">
      <c r="B3734" s="475"/>
    </row>
    <row r="3735" spans="2:2" x14ac:dyDescent="0.25">
      <c r="B3735" s="475"/>
    </row>
    <row r="3736" spans="2:2" x14ac:dyDescent="0.25">
      <c r="B3736" s="475"/>
    </row>
    <row r="3737" spans="2:2" x14ac:dyDescent="0.25">
      <c r="B3737" s="475"/>
    </row>
    <row r="3738" spans="2:2" x14ac:dyDescent="0.25">
      <c r="B3738" s="475"/>
    </row>
    <row r="3739" spans="2:2" x14ac:dyDescent="0.25">
      <c r="B3739" s="475"/>
    </row>
    <row r="3740" spans="2:2" x14ac:dyDescent="0.25">
      <c r="B3740" s="475"/>
    </row>
    <row r="3741" spans="2:2" x14ac:dyDescent="0.25">
      <c r="B3741" s="475"/>
    </row>
    <row r="3742" spans="2:2" x14ac:dyDescent="0.25">
      <c r="B3742" s="475"/>
    </row>
    <row r="3743" spans="2:2" x14ac:dyDescent="0.25">
      <c r="B3743" s="475"/>
    </row>
    <row r="3744" spans="2:2" x14ac:dyDescent="0.25">
      <c r="B3744" s="475"/>
    </row>
    <row r="3745" spans="2:2" x14ac:dyDescent="0.25">
      <c r="B3745" s="475"/>
    </row>
    <row r="3746" spans="2:2" x14ac:dyDescent="0.25">
      <c r="B3746" s="475"/>
    </row>
    <row r="3747" spans="2:2" x14ac:dyDescent="0.25">
      <c r="B3747" s="475"/>
    </row>
    <row r="3748" spans="2:2" x14ac:dyDescent="0.25">
      <c r="B3748" s="475"/>
    </row>
    <row r="3749" spans="2:2" x14ac:dyDescent="0.25">
      <c r="B3749" s="475"/>
    </row>
    <row r="3750" spans="2:2" x14ac:dyDescent="0.25">
      <c r="B3750" s="475"/>
    </row>
    <row r="3751" spans="2:2" x14ac:dyDescent="0.25">
      <c r="B3751" s="475"/>
    </row>
    <row r="3752" spans="2:2" x14ac:dyDescent="0.25">
      <c r="B3752" s="475"/>
    </row>
    <row r="3753" spans="2:2" x14ac:dyDescent="0.25">
      <c r="B3753" s="475"/>
    </row>
    <row r="3754" spans="2:2" x14ac:dyDescent="0.25">
      <c r="B3754" s="475"/>
    </row>
    <row r="3755" spans="2:2" x14ac:dyDescent="0.25">
      <c r="B3755" s="475"/>
    </row>
    <row r="3756" spans="2:2" x14ac:dyDescent="0.25">
      <c r="B3756" s="475"/>
    </row>
    <row r="3757" spans="2:2" x14ac:dyDescent="0.25">
      <c r="B3757" s="475"/>
    </row>
    <row r="3758" spans="2:2" x14ac:dyDescent="0.25">
      <c r="B3758" s="475"/>
    </row>
    <row r="3759" spans="2:2" x14ac:dyDescent="0.25">
      <c r="B3759" s="475"/>
    </row>
    <row r="3760" spans="2:2" x14ac:dyDescent="0.25">
      <c r="B3760" s="475"/>
    </row>
    <row r="3761" spans="2:2" x14ac:dyDescent="0.25">
      <c r="B3761" s="475"/>
    </row>
    <row r="3762" spans="2:2" x14ac:dyDescent="0.25">
      <c r="B3762" s="475"/>
    </row>
    <row r="3763" spans="2:2" x14ac:dyDescent="0.25">
      <c r="B3763" s="475"/>
    </row>
    <row r="3764" spans="2:2" x14ac:dyDescent="0.25">
      <c r="B3764" s="475"/>
    </row>
    <row r="3765" spans="2:2" x14ac:dyDescent="0.25">
      <c r="B3765" s="475"/>
    </row>
    <row r="3766" spans="2:2" x14ac:dyDescent="0.25">
      <c r="B3766" s="475"/>
    </row>
    <row r="3767" spans="2:2" x14ac:dyDescent="0.25">
      <c r="B3767" s="475"/>
    </row>
    <row r="3768" spans="2:2" x14ac:dyDescent="0.25">
      <c r="B3768" s="475"/>
    </row>
    <row r="3769" spans="2:2" x14ac:dyDescent="0.25">
      <c r="B3769" s="475"/>
    </row>
    <row r="3770" spans="2:2" x14ac:dyDescent="0.25">
      <c r="B3770" s="475"/>
    </row>
    <row r="3771" spans="2:2" x14ac:dyDescent="0.25">
      <c r="B3771" s="475"/>
    </row>
    <row r="3772" spans="2:2" x14ac:dyDescent="0.25">
      <c r="B3772" s="475"/>
    </row>
    <row r="3773" spans="2:2" x14ac:dyDescent="0.25">
      <c r="B3773" s="475"/>
    </row>
    <row r="3774" spans="2:2" x14ac:dyDescent="0.25">
      <c r="B3774" s="475"/>
    </row>
    <row r="3775" spans="2:2" x14ac:dyDescent="0.25">
      <c r="B3775" s="475"/>
    </row>
    <row r="3776" spans="2:2" x14ac:dyDescent="0.25">
      <c r="B3776" s="475"/>
    </row>
    <row r="3777" spans="2:2" x14ac:dyDescent="0.25">
      <c r="B3777" s="475"/>
    </row>
    <row r="3778" spans="2:2" x14ac:dyDescent="0.25">
      <c r="B3778" s="475"/>
    </row>
    <row r="3779" spans="2:2" x14ac:dyDescent="0.25">
      <c r="B3779" s="475"/>
    </row>
    <row r="3780" spans="2:2" x14ac:dyDescent="0.25">
      <c r="B3780" s="475"/>
    </row>
    <row r="3781" spans="2:2" x14ac:dyDescent="0.25">
      <c r="B3781" s="475"/>
    </row>
    <row r="3782" spans="2:2" x14ac:dyDescent="0.25">
      <c r="B3782" s="475"/>
    </row>
    <row r="3783" spans="2:2" x14ac:dyDescent="0.25">
      <c r="B3783" s="475"/>
    </row>
    <row r="3784" spans="2:2" x14ac:dyDescent="0.25">
      <c r="B3784" s="475"/>
    </row>
    <row r="3785" spans="2:2" x14ac:dyDescent="0.25">
      <c r="B3785" s="475"/>
    </row>
    <row r="3786" spans="2:2" x14ac:dyDescent="0.25">
      <c r="B3786" s="475"/>
    </row>
    <row r="3787" spans="2:2" x14ac:dyDescent="0.25">
      <c r="B3787" s="475"/>
    </row>
    <row r="3788" spans="2:2" x14ac:dyDescent="0.25">
      <c r="B3788" s="475"/>
    </row>
    <row r="3789" spans="2:2" x14ac:dyDescent="0.25">
      <c r="B3789" s="475"/>
    </row>
    <row r="3790" spans="2:2" x14ac:dyDescent="0.25">
      <c r="B3790" s="475"/>
    </row>
    <row r="3791" spans="2:2" x14ac:dyDescent="0.25">
      <c r="B3791" s="475"/>
    </row>
    <row r="3792" spans="2:2" x14ac:dyDescent="0.25">
      <c r="B3792" s="475"/>
    </row>
    <row r="3793" spans="2:2" x14ac:dyDescent="0.25">
      <c r="B3793" s="475"/>
    </row>
    <row r="3794" spans="2:2" x14ac:dyDescent="0.25">
      <c r="B3794" s="475"/>
    </row>
    <row r="3795" spans="2:2" x14ac:dyDescent="0.25">
      <c r="B3795" s="475"/>
    </row>
    <row r="3796" spans="2:2" x14ac:dyDescent="0.25">
      <c r="B3796" s="475"/>
    </row>
    <row r="3797" spans="2:2" x14ac:dyDescent="0.25">
      <c r="B3797" s="475"/>
    </row>
    <row r="3798" spans="2:2" x14ac:dyDescent="0.25">
      <c r="B3798" s="475"/>
    </row>
    <row r="3799" spans="2:2" x14ac:dyDescent="0.25">
      <c r="B3799" s="475"/>
    </row>
    <row r="3800" spans="2:2" x14ac:dyDescent="0.25">
      <c r="B3800" s="475"/>
    </row>
    <row r="3801" spans="2:2" x14ac:dyDescent="0.25">
      <c r="B3801" s="475"/>
    </row>
    <row r="3802" spans="2:2" x14ac:dyDescent="0.25">
      <c r="B3802" s="475"/>
    </row>
    <row r="3803" spans="2:2" x14ac:dyDescent="0.25">
      <c r="B3803" s="475"/>
    </row>
    <row r="3804" spans="2:2" x14ac:dyDescent="0.25">
      <c r="B3804" s="475"/>
    </row>
    <row r="3805" spans="2:2" x14ac:dyDescent="0.25">
      <c r="B3805" s="475"/>
    </row>
    <row r="3806" spans="2:2" x14ac:dyDescent="0.25">
      <c r="B3806" s="475"/>
    </row>
    <row r="3807" spans="2:2" x14ac:dyDescent="0.25">
      <c r="B3807" s="475"/>
    </row>
    <row r="3808" spans="2:2" x14ac:dyDescent="0.25">
      <c r="B3808" s="475"/>
    </row>
    <row r="3809" spans="2:2" x14ac:dyDescent="0.25">
      <c r="B3809" s="475"/>
    </row>
    <row r="3810" spans="2:2" x14ac:dyDescent="0.25">
      <c r="B3810" s="475"/>
    </row>
    <row r="3811" spans="2:2" x14ac:dyDescent="0.25">
      <c r="B3811" s="475"/>
    </row>
    <row r="3812" spans="2:2" x14ac:dyDescent="0.25">
      <c r="B3812" s="475"/>
    </row>
    <row r="3813" spans="2:2" x14ac:dyDescent="0.25">
      <c r="B3813" s="475"/>
    </row>
    <row r="3814" spans="2:2" x14ac:dyDescent="0.25">
      <c r="B3814" s="475"/>
    </row>
    <row r="3815" spans="2:2" x14ac:dyDescent="0.25">
      <c r="B3815" s="475"/>
    </row>
    <row r="3816" spans="2:2" x14ac:dyDescent="0.25">
      <c r="B3816" s="475"/>
    </row>
    <row r="3817" spans="2:2" x14ac:dyDescent="0.25">
      <c r="B3817" s="475"/>
    </row>
    <row r="3818" spans="2:2" x14ac:dyDescent="0.25">
      <c r="B3818" s="475"/>
    </row>
    <row r="3819" spans="2:2" x14ac:dyDescent="0.25">
      <c r="B3819" s="475"/>
    </row>
    <row r="3820" spans="2:2" x14ac:dyDescent="0.25">
      <c r="B3820" s="475"/>
    </row>
    <row r="3821" spans="2:2" x14ac:dyDescent="0.25">
      <c r="B3821" s="475"/>
    </row>
    <row r="3822" spans="2:2" x14ac:dyDescent="0.25">
      <c r="B3822" s="475"/>
    </row>
    <row r="3823" spans="2:2" x14ac:dyDescent="0.25">
      <c r="B3823" s="475"/>
    </row>
    <row r="3824" spans="2:2" x14ac:dyDescent="0.25">
      <c r="B3824" s="475"/>
    </row>
    <row r="3825" spans="2:2" x14ac:dyDescent="0.25">
      <c r="B3825" s="475"/>
    </row>
    <row r="3826" spans="2:2" x14ac:dyDescent="0.25">
      <c r="B3826" s="475"/>
    </row>
    <row r="3827" spans="2:2" x14ac:dyDescent="0.25">
      <c r="B3827" s="475"/>
    </row>
    <row r="3828" spans="2:2" x14ac:dyDescent="0.25">
      <c r="B3828" s="475"/>
    </row>
    <row r="3829" spans="2:2" x14ac:dyDescent="0.25">
      <c r="B3829" s="475"/>
    </row>
    <row r="3830" spans="2:2" x14ac:dyDescent="0.25">
      <c r="B3830" s="475"/>
    </row>
    <row r="3831" spans="2:2" x14ac:dyDescent="0.25">
      <c r="B3831" s="475"/>
    </row>
    <row r="3832" spans="2:2" x14ac:dyDescent="0.25">
      <c r="B3832" s="475"/>
    </row>
    <row r="3833" spans="2:2" x14ac:dyDescent="0.25">
      <c r="B3833" s="475"/>
    </row>
    <row r="3834" spans="2:2" x14ac:dyDescent="0.25">
      <c r="B3834" s="475"/>
    </row>
    <row r="3835" spans="2:2" x14ac:dyDescent="0.25">
      <c r="B3835" s="475"/>
    </row>
    <row r="3836" spans="2:2" x14ac:dyDescent="0.25">
      <c r="B3836" s="475"/>
    </row>
    <row r="3837" spans="2:2" x14ac:dyDescent="0.25">
      <c r="B3837" s="475"/>
    </row>
    <row r="3838" spans="2:2" x14ac:dyDescent="0.25">
      <c r="B3838" s="475"/>
    </row>
    <row r="3839" spans="2:2" x14ac:dyDescent="0.25">
      <c r="B3839" s="475"/>
    </row>
    <row r="3840" spans="2:2" x14ac:dyDescent="0.25">
      <c r="B3840" s="475"/>
    </row>
    <row r="3841" spans="2:2" x14ac:dyDescent="0.25">
      <c r="B3841" s="475"/>
    </row>
    <row r="3842" spans="2:2" x14ac:dyDescent="0.25">
      <c r="B3842" s="475"/>
    </row>
    <row r="3843" spans="2:2" x14ac:dyDescent="0.25">
      <c r="B3843" s="475"/>
    </row>
    <row r="3844" spans="2:2" x14ac:dyDescent="0.25">
      <c r="B3844" s="475"/>
    </row>
    <row r="3845" spans="2:2" x14ac:dyDescent="0.25">
      <c r="B3845" s="475"/>
    </row>
    <row r="3846" spans="2:2" x14ac:dyDescent="0.25">
      <c r="B3846" s="475"/>
    </row>
    <row r="3847" spans="2:2" x14ac:dyDescent="0.25">
      <c r="B3847" s="475"/>
    </row>
    <row r="3848" spans="2:2" x14ac:dyDescent="0.25">
      <c r="B3848" s="475"/>
    </row>
    <row r="3849" spans="2:2" x14ac:dyDescent="0.25">
      <c r="B3849" s="475"/>
    </row>
    <row r="3850" spans="2:2" x14ac:dyDescent="0.25">
      <c r="B3850" s="475"/>
    </row>
    <row r="3851" spans="2:2" x14ac:dyDescent="0.25">
      <c r="B3851" s="475"/>
    </row>
    <row r="3852" spans="2:2" x14ac:dyDescent="0.25">
      <c r="B3852" s="475"/>
    </row>
    <row r="3853" spans="2:2" x14ac:dyDescent="0.25">
      <c r="B3853" s="475"/>
    </row>
    <row r="3854" spans="2:2" x14ac:dyDescent="0.25">
      <c r="B3854" s="475"/>
    </row>
    <row r="3855" spans="2:2" x14ac:dyDescent="0.25">
      <c r="B3855" s="475"/>
    </row>
    <row r="3856" spans="2:2" x14ac:dyDescent="0.25">
      <c r="B3856" s="475"/>
    </row>
    <row r="3857" spans="2:2" x14ac:dyDescent="0.25">
      <c r="B3857" s="475"/>
    </row>
    <row r="3858" spans="2:2" x14ac:dyDescent="0.25">
      <c r="B3858" s="475"/>
    </row>
    <row r="3859" spans="2:2" x14ac:dyDescent="0.25">
      <c r="B3859" s="475"/>
    </row>
    <row r="3860" spans="2:2" x14ac:dyDescent="0.25">
      <c r="B3860" s="475"/>
    </row>
    <row r="3861" spans="2:2" x14ac:dyDescent="0.25">
      <c r="B3861" s="475"/>
    </row>
    <row r="3862" spans="2:2" x14ac:dyDescent="0.25">
      <c r="B3862" s="475"/>
    </row>
    <row r="3863" spans="2:2" x14ac:dyDescent="0.25">
      <c r="B3863" s="475"/>
    </row>
    <row r="3864" spans="2:2" x14ac:dyDescent="0.25">
      <c r="B3864" s="475"/>
    </row>
    <row r="3865" spans="2:2" x14ac:dyDescent="0.25">
      <c r="B3865" s="475"/>
    </row>
    <row r="3866" spans="2:2" x14ac:dyDescent="0.25">
      <c r="B3866" s="475"/>
    </row>
    <row r="3867" spans="2:2" x14ac:dyDescent="0.25">
      <c r="B3867" s="475"/>
    </row>
    <row r="3868" spans="2:2" x14ac:dyDescent="0.25">
      <c r="B3868" s="475"/>
    </row>
    <row r="3869" spans="2:2" x14ac:dyDescent="0.25">
      <c r="B3869" s="475"/>
    </row>
    <row r="3870" spans="2:2" x14ac:dyDescent="0.25">
      <c r="B3870" s="475"/>
    </row>
    <row r="3871" spans="2:2" x14ac:dyDescent="0.25">
      <c r="B3871" s="475"/>
    </row>
    <row r="3872" spans="2:2" x14ac:dyDescent="0.25">
      <c r="B3872" s="475"/>
    </row>
    <row r="3873" spans="2:2" x14ac:dyDescent="0.25">
      <c r="B3873" s="475"/>
    </row>
    <row r="3874" spans="2:2" x14ac:dyDescent="0.25">
      <c r="B3874" s="475"/>
    </row>
    <row r="3875" spans="2:2" x14ac:dyDescent="0.25">
      <c r="B3875" s="475"/>
    </row>
    <row r="3876" spans="2:2" x14ac:dyDescent="0.25">
      <c r="B3876" s="475"/>
    </row>
    <row r="3877" spans="2:2" x14ac:dyDescent="0.25">
      <c r="B3877" s="475"/>
    </row>
    <row r="3878" spans="2:2" x14ac:dyDescent="0.25">
      <c r="B3878" s="475"/>
    </row>
    <row r="3879" spans="2:2" x14ac:dyDescent="0.25">
      <c r="B3879" s="475"/>
    </row>
    <row r="3880" spans="2:2" x14ac:dyDescent="0.25">
      <c r="B3880" s="475"/>
    </row>
    <row r="3881" spans="2:2" x14ac:dyDescent="0.25">
      <c r="B3881" s="475"/>
    </row>
    <row r="3882" spans="2:2" x14ac:dyDescent="0.25">
      <c r="B3882" s="475"/>
    </row>
    <row r="3883" spans="2:2" x14ac:dyDescent="0.25">
      <c r="B3883" s="475"/>
    </row>
    <row r="3884" spans="2:2" x14ac:dyDescent="0.25">
      <c r="B3884" s="475"/>
    </row>
    <row r="3885" spans="2:2" x14ac:dyDescent="0.25">
      <c r="B3885" s="475"/>
    </row>
    <row r="3886" spans="2:2" x14ac:dyDescent="0.25">
      <c r="B3886" s="475"/>
    </row>
    <row r="3887" spans="2:2" x14ac:dyDescent="0.25">
      <c r="B3887" s="475"/>
    </row>
    <row r="3888" spans="2:2" x14ac:dyDescent="0.25">
      <c r="B3888" s="475"/>
    </row>
    <row r="3889" spans="2:2" x14ac:dyDescent="0.25">
      <c r="B3889" s="475"/>
    </row>
    <row r="3890" spans="2:2" x14ac:dyDescent="0.25">
      <c r="B3890" s="475"/>
    </row>
    <row r="3891" spans="2:2" x14ac:dyDescent="0.25">
      <c r="B3891" s="475"/>
    </row>
    <row r="3892" spans="2:2" x14ac:dyDescent="0.25">
      <c r="B3892" s="475"/>
    </row>
    <row r="3893" spans="2:2" x14ac:dyDescent="0.25">
      <c r="B3893" s="475"/>
    </row>
    <row r="3894" spans="2:2" x14ac:dyDescent="0.25">
      <c r="B3894" s="475"/>
    </row>
    <row r="3895" spans="2:2" x14ac:dyDescent="0.25">
      <c r="B3895" s="475"/>
    </row>
    <row r="3896" spans="2:2" x14ac:dyDescent="0.25">
      <c r="B3896" s="475"/>
    </row>
    <row r="3897" spans="2:2" x14ac:dyDescent="0.25">
      <c r="B3897" s="475"/>
    </row>
    <row r="3898" spans="2:2" x14ac:dyDescent="0.25">
      <c r="B3898" s="475"/>
    </row>
    <row r="3899" spans="2:2" x14ac:dyDescent="0.25">
      <c r="B3899" s="475"/>
    </row>
    <row r="3900" spans="2:2" x14ac:dyDescent="0.25">
      <c r="B3900" s="475"/>
    </row>
    <row r="3901" spans="2:2" x14ac:dyDescent="0.25">
      <c r="B3901" s="475"/>
    </row>
    <row r="3902" spans="2:2" x14ac:dyDescent="0.25">
      <c r="B3902" s="475"/>
    </row>
    <row r="3903" spans="2:2" x14ac:dyDescent="0.25">
      <c r="B3903" s="475"/>
    </row>
    <row r="3904" spans="2:2" x14ac:dyDescent="0.25">
      <c r="B3904" s="475"/>
    </row>
    <row r="3905" spans="2:2" x14ac:dyDescent="0.25">
      <c r="B3905" s="475"/>
    </row>
    <row r="3906" spans="2:2" x14ac:dyDescent="0.25">
      <c r="B3906" s="475"/>
    </row>
    <row r="3907" spans="2:2" x14ac:dyDescent="0.25">
      <c r="B3907" s="475"/>
    </row>
    <row r="3908" spans="2:2" x14ac:dyDescent="0.25">
      <c r="B3908" s="475"/>
    </row>
    <row r="3909" spans="2:2" x14ac:dyDescent="0.25">
      <c r="B3909" s="475"/>
    </row>
    <row r="3910" spans="2:2" x14ac:dyDescent="0.25">
      <c r="B3910" s="475"/>
    </row>
    <row r="3911" spans="2:2" x14ac:dyDescent="0.25">
      <c r="B3911" s="475"/>
    </row>
    <row r="3912" spans="2:2" x14ac:dyDescent="0.25">
      <c r="B3912" s="475"/>
    </row>
    <row r="3913" spans="2:2" x14ac:dyDescent="0.25">
      <c r="B3913" s="475"/>
    </row>
    <row r="3914" spans="2:2" x14ac:dyDescent="0.25">
      <c r="B3914" s="475"/>
    </row>
    <row r="3915" spans="2:2" x14ac:dyDescent="0.25">
      <c r="B3915" s="475"/>
    </row>
    <row r="3916" spans="2:2" x14ac:dyDescent="0.25">
      <c r="B3916" s="475"/>
    </row>
    <row r="3917" spans="2:2" x14ac:dyDescent="0.25">
      <c r="B3917" s="475"/>
    </row>
    <row r="3918" spans="2:2" x14ac:dyDescent="0.25">
      <c r="B3918" s="475"/>
    </row>
    <row r="3919" spans="2:2" x14ac:dyDescent="0.25">
      <c r="B3919" s="475"/>
    </row>
    <row r="3920" spans="2:2" x14ac:dyDescent="0.25">
      <c r="B3920" s="475"/>
    </row>
    <row r="3921" spans="2:2" x14ac:dyDescent="0.25">
      <c r="B3921" s="475"/>
    </row>
    <row r="3922" spans="2:2" x14ac:dyDescent="0.25">
      <c r="B3922" s="475"/>
    </row>
    <row r="3923" spans="2:2" x14ac:dyDescent="0.25">
      <c r="B3923" s="475"/>
    </row>
    <row r="3924" spans="2:2" x14ac:dyDescent="0.25">
      <c r="B3924" s="475"/>
    </row>
    <row r="3925" spans="2:2" x14ac:dyDescent="0.25">
      <c r="B3925" s="475"/>
    </row>
    <row r="3926" spans="2:2" x14ac:dyDescent="0.25">
      <c r="B3926" s="475"/>
    </row>
    <row r="3927" spans="2:2" x14ac:dyDescent="0.25">
      <c r="B3927" s="475"/>
    </row>
    <row r="3928" spans="2:2" x14ac:dyDescent="0.25">
      <c r="B3928" s="475"/>
    </row>
    <row r="3929" spans="2:2" x14ac:dyDescent="0.25">
      <c r="B3929" s="475"/>
    </row>
    <row r="3930" spans="2:2" x14ac:dyDescent="0.25">
      <c r="B3930" s="475"/>
    </row>
    <row r="3931" spans="2:2" x14ac:dyDescent="0.25">
      <c r="B3931" s="475"/>
    </row>
    <row r="3932" spans="2:2" x14ac:dyDescent="0.25">
      <c r="B3932" s="475"/>
    </row>
    <row r="3933" spans="2:2" x14ac:dyDescent="0.25">
      <c r="B3933" s="475"/>
    </row>
    <row r="3934" spans="2:2" x14ac:dyDescent="0.25">
      <c r="B3934" s="475"/>
    </row>
    <row r="3935" spans="2:2" x14ac:dyDescent="0.25">
      <c r="B3935" s="475"/>
    </row>
    <row r="3936" spans="2:2" x14ac:dyDescent="0.25">
      <c r="B3936" s="475"/>
    </row>
    <row r="3937" spans="2:2" x14ac:dyDescent="0.25">
      <c r="B3937" s="475"/>
    </row>
    <row r="3938" spans="2:2" x14ac:dyDescent="0.25">
      <c r="B3938" s="475"/>
    </row>
    <row r="3939" spans="2:2" x14ac:dyDescent="0.25">
      <c r="B3939" s="475"/>
    </row>
    <row r="3940" spans="2:2" x14ac:dyDescent="0.25">
      <c r="B3940" s="475"/>
    </row>
    <row r="3941" spans="2:2" x14ac:dyDescent="0.25">
      <c r="B3941" s="475"/>
    </row>
    <row r="3942" spans="2:2" x14ac:dyDescent="0.25">
      <c r="B3942" s="475"/>
    </row>
    <row r="3943" spans="2:2" x14ac:dyDescent="0.25">
      <c r="B3943" s="475"/>
    </row>
    <row r="3944" spans="2:2" x14ac:dyDescent="0.25">
      <c r="B3944" s="475"/>
    </row>
    <row r="3945" spans="2:2" x14ac:dyDescent="0.25">
      <c r="B3945" s="475"/>
    </row>
    <row r="3946" spans="2:2" x14ac:dyDescent="0.25">
      <c r="B3946" s="475"/>
    </row>
    <row r="3947" spans="2:2" x14ac:dyDescent="0.25">
      <c r="B3947" s="475"/>
    </row>
    <row r="3948" spans="2:2" x14ac:dyDescent="0.25">
      <c r="B3948" s="475"/>
    </row>
    <row r="3949" spans="2:2" x14ac:dyDescent="0.25">
      <c r="B3949" s="475"/>
    </row>
    <row r="3950" spans="2:2" x14ac:dyDescent="0.25">
      <c r="B3950" s="475"/>
    </row>
    <row r="3951" spans="2:2" x14ac:dyDescent="0.25">
      <c r="B3951" s="475"/>
    </row>
    <row r="3952" spans="2:2" x14ac:dyDescent="0.25">
      <c r="B3952" s="475"/>
    </row>
    <row r="3953" spans="2:2" x14ac:dyDescent="0.25">
      <c r="B3953" s="475"/>
    </row>
    <row r="3954" spans="2:2" x14ac:dyDescent="0.25">
      <c r="B3954" s="475"/>
    </row>
    <row r="3955" spans="2:2" x14ac:dyDescent="0.25">
      <c r="B3955" s="475"/>
    </row>
    <row r="3956" spans="2:2" x14ac:dyDescent="0.25">
      <c r="B3956" s="475"/>
    </row>
    <row r="3957" spans="2:2" x14ac:dyDescent="0.25">
      <c r="B3957" s="475"/>
    </row>
    <row r="3958" spans="2:2" x14ac:dyDescent="0.25">
      <c r="B3958" s="475"/>
    </row>
    <row r="3959" spans="2:2" x14ac:dyDescent="0.25">
      <c r="B3959" s="475"/>
    </row>
    <row r="3960" spans="2:2" x14ac:dyDescent="0.25">
      <c r="B3960" s="475"/>
    </row>
    <row r="3961" spans="2:2" x14ac:dyDescent="0.25">
      <c r="B3961" s="475"/>
    </row>
    <row r="3962" spans="2:2" x14ac:dyDescent="0.25">
      <c r="B3962" s="475"/>
    </row>
    <row r="3963" spans="2:2" x14ac:dyDescent="0.25">
      <c r="B3963" s="475"/>
    </row>
    <row r="3964" spans="2:2" x14ac:dyDescent="0.25">
      <c r="B3964" s="475"/>
    </row>
    <row r="3965" spans="2:2" x14ac:dyDescent="0.25">
      <c r="B3965" s="475"/>
    </row>
    <row r="3966" spans="2:2" x14ac:dyDescent="0.25">
      <c r="B3966" s="475"/>
    </row>
    <row r="3967" spans="2:2" x14ac:dyDescent="0.25">
      <c r="B3967" s="475"/>
    </row>
    <row r="3968" spans="2:2" x14ac:dyDescent="0.25">
      <c r="B3968" s="475"/>
    </row>
    <row r="3969" spans="2:2" x14ac:dyDescent="0.25">
      <c r="B3969" s="475"/>
    </row>
    <row r="3970" spans="2:2" x14ac:dyDescent="0.25">
      <c r="B3970" s="475"/>
    </row>
    <row r="3971" spans="2:2" x14ac:dyDescent="0.25">
      <c r="B3971" s="475"/>
    </row>
    <row r="3972" spans="2:2" x14ac:dyDescent="0.25">
      <c r="B3972" s="475"/>
    </row>
    <row r="3973" spans="2:2" x14ac:dyDescent="0.25">
      <c r="B3973" s="475"/>
    </row>
    <row r="3974" spans="2:2" x14ac:dyDescent="0.25">
      <c r="B3974" s="475"/>
    </row>
    <row r="3975" spans="2:2" x14ac:dyDescent="0.25">
      <c r="B3975" s="475"/>
    </row>
    <row r="3976" spans="2:2" x14ac:dyDescent="0.25">
      <c r="B3976" s="475"/>
    </row>
    <row r="3977" spans="2:2" x14ac:dyDescent="0.25">
      <c r="B3977" s="475"/>
    </row>
    <row r="3978" spans="2:2" x14ac:dyDescent="0.25">
      <c r="B3978" s="475"/>
    </row>
    <row r="3979" spans="2:2" x14ac:dyDescent="0.25">
      <c r="B3979" s="475"/>
    </row>
    <row r="3980" spans="2:2" x14ac:dyDescent="0.25">
      <c r="B3980" s="475"/>
    </row>
    <row r="3981" spans="2:2" x14ac:dyDescent="0.25">
      <c r="B3981" s="475"/>
    </row>
    <row r="3982" spans="2:2" x14ac:dyDescent="0.25">
      <c r="B3982" s="475"/>
    </row>
    <row r="3983" spans="2:2" x14ac:dyDescent="0.25">
      <c r="B3983" s="475"/>
    </row>
    <row r="3984" spans="2:2" x14ac:dyDescent="0.25">
      <c r="B3984" s="475"/>
    </row>
    <row r="3985" spans="2:2" x14ac:dyDescent="0.25">
      <c r="B3985" s="475"/>
    </row>
    <row r="3986" spans="2:2" x14ac:dyDescent="0.25">
      <c r="B3986" s="475"/>
    </row>
    <row r="3987" spans="2:2" x14ac:dyDescent="0.25">
      <c r="B3987" s="475"/>
    </row>
    <row r="3988" spans="2:2" x14ac:dyDescent="0.25">
      <c r="B3988" s="475"/>
    </row>
    <row r="3989" spans="2:2" x14ac:dyDescent="0.25">
      <c r="B3989" s="475"/>
    </row>
    <row r="3990" spans="2:2" x14ac:dyDescent="0.25">
      <c r="B3990" s="475"/>
    </row>
    <row r="3991" spans="2:2" x14ac:dyDescent="0.25">
      <c r="B3991" s="475"/>
    </row>
    <row r="3992" spans="2:2" x14ac:dyDescent="0.25">
      <c r="B3992" s="475"/>
    </row>
    <row r="3993" spans="2:2" x14ac:dyDescent="0.25">
      <c r="B3993" s="475"/>
    </row>
    <row r="3994" spans="2:2" x14ac:dyDescent="0.25">
      <c r="B3994" s="475"/>
    </row>
    <row r="3995" spans="2:2" x14ac:dyDescent="0.25">
      <c r="B3995" s="475"/>
    </row>
    <row r="3996" spans="2:2" x14ac:dyDescent="0.25">
      <c r="B3996" s="475"/>
    </row>
    <row r="3997" spans="2:2" x14ac:dyDescent="0.25">
      <c r="B3997" s="475"/>
    </row>
    <row r="3998" spans="2:2" x14ac:dyDescent="0.25">
      <c r="B3998" s="475"/>
    </row>
    <row r="3999" spans="2:2" x14ac:dyDescent="0.25">
      <c r="B3999" s="475"/>
    </row>
    <row r="4000" spans="2:2" x14ac:dyDescent="0.25">
      <c r="B4000" s="475"/>
    </row>
    <row r="4001" spans="2:2" x14ac:dyDescent="0.25">
      <c r="B4001" s="475"/>
    </row>
    <row r="4002" spans="2:2" x14ac:dyDescent="0.25">
      <c r="B4002" s="475"/>
    </row>
    <row r="4003" spans="2:2" x14ac:dyDescent="0.25">
      <c r="B4003" s="475"/>
    </row>
    <row r="4004" spans="2:2" x14ac:dyDescent="0.25">
      <c r="B4004" s="475"/>
    </row>
    <row r="4005" spans="2:2" x14ac:dyDescent="0.25">
      <c r="B4005" s="475"/>
    </row>
    <row r="4006" spans="2:2" x14ac:dyDescent="0.25">
      <c r="B4006" s="475"/>
    </row>
    <row r="4007" spans="2:2" x14ac:dyDescent="0.25">
      <c r="B4007" s="475"/>
    </row>
    <row r="4008" spans="2:2" x14ac:dyDescent="0.25">
      <c r="B4008" s="475"/>
    </row>
    <row r="4009" spans="2:2" x14ac:dyDescent="0.25">
      <c r="B4009" s="475"/>
    </row>
    <row r="4010" spans="2:2" x14ac:dyDescent="0.25">
      <c r="B4010" s="475"/>
    </row>
    <row r="4011" spans="2:2" x14ac:dyDescent="0.25">
      <c r="B4011" s="475"/>
    </row>
    <row r="4012" spans="2:2" x14ac:dyDescent="0.25">
      <c r="B4012" s="475"/>
    </row>
    <row r="4013" spans="2:2" x14ac:dyDescent="0.25">
      <c r="B4013" s="475"/>
    </row>
    <row r="4014" spans="2:2" x14ac:dyDescent="0.25">
      <c r="B4014" s="475"/>
    </row>
    <row r="4015" spans="2:2" x14ac:dyDescent="0.25">
      <c r="B4015" s="475"/>
    </row>
    <row r="4016" spans="2:2" x14ac:dyDescent="0.25">
      <c r="B4016" s="475"/>
    </row>
    <row r="4017" spans="2:2" x14ac:dyDescent="0.25">
      <c r="B4017" s="475"/>
    </row>
    <row r="4018" spans="2:2" x14ac:dyDescent="0.25">
      <c r="B4018" s="475"/>
    </row>
    <row r="4019" spans="2:2" x14ac:dyDescent="0.25">
      <c r="B4019" s="475"/>
    </row>
    <row r="4020" spans="2:2" x14ac:dyDescent="0.25">
      <c r="B4020" s="475"/>
    </row>
    <row r="4021" spans="2:2" x14ac:dyDescent="0.25">
      <c r="B4021" s="475"/>
    </row>
    <row r="4022" spans="2:2" x14ac:dyDescent="0.25">
      <c r="B4022" s="475"/>
    </row>
    <row r="4023" spans="2:2" x14ac:dyDescent="0.25">
      <c r="B4023" s="475"/>
    </row>
    <row r="4024" spans="2:2" x14ac:dyDescent="0.25">
      <c r="B4024" s="475"/>
    </row>
    <row r="4025" spans="2:2" x14ac:dyDescent="0.25">
      <c r="B4025" s="475"/>
    </row>
    <row r="4026" spans="2:2" x14ac:dyDescent="0.25">
      <c r="B4026" s="475"/>
    </row>
    <row r="4027" spans="2:2" x14ac:dyDescent="0.25">
      <c r="B4027" s="475"/>
    </row>
    <row r="4028" spans="2:2" x14ac:dyDescent="0.25">
      <c r="B4028" s="475"/>
    </row>
    <row r="4029" spans="2:2" x14ac:dyDescent="0.25">
      <c r="B4029" s="475"/>
    </row>
    <row r="4030" spans="2:2" x14ac:dyDescent="0.25">
      <c r="B4030" s="475"/>
    </row>
    <row r="4031" spans="2:2" x14ac:dyDescent="0.25">
      <c r="B4031" s="475"/>
    </row>
    <row r="4032" spans="2:2" x14ac:dyDescent="0.25">
      <c r="B4032" s="475"/>
    </row>
    <row r="4033" spans="2:2" x14ac:dyDescent="0.25">
      <c r="B4033" s="475"/>
    </row>
    <row r="4034" spans="2:2" x14ac:dyDescent="0.25">
      <c r="B4034" s="475"/>
    </row>
    <row r="4035" spans="2:2" x14ac:dyDescent="0.25">
      <c r="B4035" s="475"/>
    </row>
    <row r="4036" spans="2:2" x14ac:dyDescent="0.25">
      <c r="B4036" s="475"/>
    </row>
    <row r="4037" spans="2:2" x14ac:dyDescent="0.25">
      <c r="B4037" s="475"/>
    </row>
    <row r="4038" spans="2:2" x14ac:dyDescent="0.25">
      <c r="B4038" s="475"/>
    </row>
    <row r="4039" spans="2:2" x14ac:dyDescent="0.25">
      <c r="B4039" s="475"/>
    </row>
    <row r="4040" spans="2:2" x14ac:dyDescent="0.25">
      <c r="B4040" s="475"/>
    </row>
    <row r="4041" spans="2:2" x14ac:dyDescent="0.25">
      <c r="B4041" s="475"/>
    </row>
    <row r="4042" spans="2:2" x14ac:dyDescent="0.25">
      <c r="B4042" s="475"/>
    </row>
    <row r="4043" spans="2:2" x14ac:dyDescent="0.25">
      <c r="B4043" s="475"/>
    </row>
    <row r="4044" spans="2:2" x14ac:dyDescent="0.25">
      <c r="B4044" s="475"/>
    </row>
    <row r="4045" spans="2:2" x14ac:dyDescent="0.25">
      <c r="B4045" s="475"/>
    </row>
    <row r="4046" spans="2:2" x14ac:dyDescent="0.25">
      <c r="B4046" s="475"/>
    </row>
    <row r="4047" spans="2:2" x14ac:dyDescent="0.25">
      <c r="B4047" s="475"/>
    </row>
    <row r="4048" spans="2:2" x14ac:dyDescent="0.25">
      <c r="B4048" s="475"/>
    </row>
    <row r="4049" spans="2:2" x14ac:dyDescent="0.25">
      <c r="B4049" s="475"/>
    </row>
    <row r="4050" spans="2:2" x14ac:dyDescent="0.25">
      <c r="B4050" s="475"/>
    </row>
    <row r="4051" spans="2:2" x14ac:dyDescent="0.25">
      <c r="B4051" s="475"/>
    </row>
    <row r="4052" spans="2:2" x14ac:dyDescent="0.25">
      <c r="B4052" s="475"/>
    </row>
    <row r="4053" spans="2:2" x14ac:dyDescent="0.25">
      <c r="B4053" s="475"/>
    </row>
    <row r="4054" spans="2:2" x14ac:dyDescent="0.25">
      <c r="B4054" s="475"/>
    </row>
    <row r="4055" spans="2:2" x14ac:dyDescent="0.25">
      <c r="B4055" s="475"/>
    </row>
    <row r="4056" spans="2:2" x14ac:dyDescent="0.25">
      <c r="B4056" s="475"/>
    </row>
    <row r="4057" spans="2:2" x14ac:dyDescent="0.25">
      <c r="B4057" s="475"/>
    </row>
    <row r="4058" spans="2:2" x14ac:dyDescent="0.25">
      <c r="B4058" s="475"/>
    </row>
    <row r="4059" spans="2:2" x14ac:dyDescent="0.25">
      <c r="B4059" s="475"/>
    </row>
    <row r="4060" spans="2:2" x14ac:dyDescent="0.25">
      <c r="B4060" s="475"/>
    </row>
    <row r="4061" spans="2:2" x14ac:dyDescent="0.25">
      <c r="B4061" s="475"/>
    </row>
    <row r="4062" spans="2:2" x14ac:dyDescent="0.25">
      <c r="B4062" s="475"/>
    </row>
    <row r="4063" spans="2:2" x14ac:dyDescent="0.25">
      <c r="B4063" s="475"/>
    </row>
    <row r="4064" spans="2:2" x14ac:dyDescent="0.25">
      <c r="B4064" s="475"/>
    </row>
    <row r="4065" spans="2:2" x14ac:dyDescent="0.25">
      <c r="B4065" s="475"/>
    </row>
    <row r="4066" spans="2:2" x14ac:dyDescent="0.25">
      <c r="B4066" s="475"/>
    </row>
    <row r="4067" spans="2:2" x14ac:dyDescent="0.25">
      <c r="B4067" s="475"/>
    </row>
    <row r="4068" spans="2:2" x14ac:dyDescent="0.25">
      <c r="B4068" s="475"/>
    </row>
    <row r="4069" spans="2:2" x14ac:dyDescent="0.25">
      <c r="B4069" s="475"/>
    </row>
    <row r="4070" spans="2:2" x14ac:dyDescent="0.25">
      <c r="B4070" s="475"/>
    </row>
    <row r="4071" spans="2:2" x14ac:dyDescent="0.25">
      <c r="B4071" s="475"/>
    </row>
    <row r="4072" spans="2:2" x14ac:dyDescent="0.25">
      <c r="B4072" s="475"/>
    </row>
    <row r="4073" spans="2:2" x14ac:dyDescent="0.25">
      <c r="B4073" s="475"/>
    </row>
    <row r="4074" spans="2:2" x14ac:dyDescent="0.25">
      <c r="B4074" s="475"/>
    </row>
    <row r="4075" spans="2:2" x14ac:dyDescent="0.25">
      <c r="B4075" s="475"/>
    </row>
    <row r="4076" spans="2:2" x14ac:dyDescent="0.25">
      <c r="B4076" s="475"/>
    </row>
    <row r="4077" spans="2:2" x14ac:dyDescent="0.25">
      <c r="B4077" s="475"/>
    </row>
    <row r="4078" spans="2:2" x14ac:dyDescent="0.25">
      <c r="B4078" s="475"/>
    </row>
    <row r="4079" spans="2:2" x14ac:dyDescent="0.25">
      <c r="B4079" s="475"/>
    </row>
    <row r="4080" spans="2:2" x14ac:dyDescent="0.25">
      <c r="B4080" s="475"/>
    </row>
    <row r="4081" spans="2:2" x14ac:dyDescent="0.25">
      <c r="B4081" s="475"/>
    </row>
    <row r="4082" spans="2:2" x14ac:dyDescent="0.25">
      <c r="B4082" s="475"/>
    </row>
    <row r="4083" spans="2:2" x14ac:dyDescent="0.25">
      <c r="B4083" s="475"/>
    </row>
    <row r="4084" spans="2:2" x14ac:dyDescent="0.25">
      <c r="B4084" s="475"/>
    </row>
    <row r="4085" spans="2:2" x14ac:dyDescent="0.25">
      <c r="B4085" s="475"/>
    </row>
    <row r="4086" spans="2:2" x14ac:dyDescent="0.25">
      <c r="B4086" s="475"/>
    </row>
    <row r="4087" spans="2:2" x14ac:dyDescent="0.25">
      <c r="B4087" s="475"/>
    </row>
    <row r="4088" spans="2:2" x14ac:dyDescent="0.25">
      <c r="B4088" s="475"/>
    </row>
    <row r="4089" spans="2:2" x14ac:dyDescent="0.25">
      <c r="B4089" s="475"/>
    </row>
    <row r="4090" spans="2:2" x14ac:dyDescent="0.25">
      <c r="B4090" s="475"/>
    </row>
    <row r="4091" spans="2:2" x14ac:dyDescent="0.25">
      <c r="B4091" s="475"/>
    </row>
    <row r="4092" spans="2:2" x14ac:dyDescent="0.25">
      <c r="B4092" s="475"/>
    </row>
    <row r="4093" spans="2:2" x14ac:dyDescent="0.25">
      <c r="B4093" s="475"/>
    </row>
    <row r="4094" spans="2:2" x14ac:dyDescent="0.25">
      <c r="B4094" s="475"/>
    </row>
    <row r="4095" spans="2:2" x14ac:dyDescent="0.25">
      <c r="B4095" s="475"/>
    </row>
    <row r="4096" spans="2:2" x14ac:dyDescent="0.25">
      <c r="B4096" s="475"/>
    </row>
    <row r="4097" spans="2:2" x14ac:dyDescent="0.25">
      <c r="B4097" s="475"/>
    </row>
    <row r="4098" spans="2:2" x14ac:dyDescent="0.25">
      <c r="B4098" s="475"/>
    </row>
    <row r="4099" spans="2:2" x14ac:dyDescent="0.25">
      <c r="B4099" s="475"/>
    </row>
    <row r="4100" spans="2:2" x14ac:dyDescent="0.25">
      <c r="B4100" s="475"/>
    </row>
    <row r="4101" spans="2:2" x14ac:dyDescent="0.25">
      <c r="B4101" s="475"/>
    </row>
    <row r="4102" spans="2:2" x14ac:dyDescent="0.25">
      <c r="B4102" s="475"/>
    </row>
    <row r="4103" spans="2:2" x14ac:dyDescent="0.25">
      <c r="B4103" s="475"/>
    </row>
    <row r="4104" spans="2:2" x14ac:dyDescent="0.25">
      <c r="B4104" s="475"/>
    </row>
    <row r="4105" spans="2:2" x14ac:dyDescent="0.25">
      <c r="B4105" s="475"/>
    </row>
    <row r="4106" spans="2:2" x14ac:dyDescent="0.25">
      <c r="B4106" s="475"/>
    </row>
    <row r="4107" spans="2:2" x14ac:dyDescent="0.25">
      <c r="B4107" s="475"/>
    </row>
    <row r="4108" spans="2:2" x14ac:dyDescent="0.25">
      <c r="B4108" s="475"/>
    </row>
    <row r="4109" spans="2:2" x14ac:dyDescent="0.25">
      <c r="B4109" s="475"/>
    </row>
    <row r="4110" spans="2:2" x14ac:dyDescent="0.25">
      <c r="B4110" s="475"/>
    </row>
    <row r="4111" spans="2:2" x14ac:dyDescent="0.25">
      <c r="B4111" s="475"/>
    </row>
    <row r="4112" spans="2:2" x14ac:dyDescent="0.25">
      <c r="B4112" s="475"/>
    </row>
    <row r="4113" spans="2:2" x14ac:dyDescent="0.25">
      <c r="B4113" s="475"/>
    </row>
    <row r="4114" spans="2:2" x14ac:dyDescent="0.25">
      <c r="B4114" s="475"/>
    </row>
    <row r="4115" spans="2:2" x14ac:dyDescent="0.25">
      <c r="B4115" s="475"/>
    </row>
    <row r="4116" spans="2:2" x14ac:dyDescent="0.25">
      <c r="B4116" s="475"/>
    </row>
    <row r="4117" spans="2:2" x14ac:dyDescent="0.25">
      <c r="B4117" s="475"/>
    </row>
    <row r="4118" spans="2:2" x14ac:dyDescent="0.25">
      <c r="B4118" s="475"/>
    </row>
    <row r="4119" spans="2:2" x14ac:dyDescent="0.25">
      <c r="B4119" s="475"/>
    </row>
    <row r="4120" spans="2:2" x14ac:dyDescent="0.25">
      <c r="B4120" s="475"/>
    </row>
    <row r="4121" spans="2:2" x14ac:dyDescent="0.25">
      <c r="B4121" s="475"/>
    </row>
    <row r="4122" spans="2:2" x14ac:dyDescent="0.25">
      <c r="B4122" s="475"/>
    </row>
    <row r="4123" spans="2:2" x14ac:dyDescent="0.25">
      <c r="B4123" s="475"/>
    </row>
    <row r="4124" spans="2:2" x14ac:dyDescent="0.25">
      <c r="B4124" s="475"/>
    </row>
    <row r="4125" spans="2:2" x14ac:dyDescent="0.25">
      <c r="B4125" s="475"/>
    </row>
    <row r="4126" spans="2:2" x14ac:dyDescent="0.25">
      <c r="B4126" s="475"/>
    </row>
    <row r="4127" spans="2:2" x14ac:dyDescent="0.25">
      <c r="B4127" s="475"/>
    </row>
    <row r="4128" spans="2:2" x14ac:dyDescent="0.25">
      <c r="B4128" s="475"/>
    </row>
    <row r="4129" spans="2:2" x14ac:dyDescent="0.25">
      <c r="B4129" s="475"/>
    </row>
    <row r="4130" spans="2:2" x14ac:dyDescent="0.25">
      <c r="B4130" s="475"/>
    </row>
    <row r="4131" spans="2:2" x14ac:dyDescent="0.25">
      <c r="B4131" s="475"/>
    </row>
    <row r="4132" spans="2:2" x14ac:dyDescent="0.25">
      <c r="B4132" s="475"/>
    </row>
    <row r="4133" spans="2:2" x14ac:dyDescent="0.25">
      <c r="B4133" s="475"/>
    </row>
    <row r="4134" spans="2:2" x14ac:dyDescent="0.25">
      <c r="B4134" s="475"/>
    </row>
    <row r="4135" spans="2:2" x14ac:dyDescent="0.25">
      <c r="B4135" s="475"/>
    </row>
    <row r="4136" spans="2:2" x14ac:dyDescent="0.25">
      <c r="B4136" s="475"/>
    </row>
    <row r="4137" spans="2:2" x14ac:dyDescent="0.25">
      <c r="B4137" s="475"/>
    </row>
    <row r="4138" spans="2:2" x14ac:dyDescent="0.25">
      <c r="B4138" s="475"/>
    </row>
    <row r="4139" spans="2:2" x14ac:dyDescent="0.25">
      <c r="B4139" s="475"/>
    </row>
    <row r="4140" spans="2:2" x14ac:dyDescent="0.25">
      <c r="B4140" s="475"/>
    </row>
    <row r="4141" spans="2:2" x14ac:dyDescent="0.25">
      <c r="B4141" s="475"/>
    </row>
    <row r="4142" spans="2:2" x14ac:dyDescent="0.25">
      <c r="B4142" s="475"/>
    </row>
    <row r="4143" spans="2:2" x14ac:dyDescent="0.25">
      <c r="B4143" s="475"/>
    </row>
    <row r="4144" spans="2:2" x14ac:dyDescent="0.25">
      <c r="B4144" s="475"/>
    </row>
    <row r="4145" spans="2:2" x14ac:dyDescent="0.25">
      <c r="B4145" s="475"/>
    </row>
    <row r="4146" spans="2:2" x14ac:dyDescent="0.25">
      <c r="B4146" s="475"/>
    </row>
    <row r="4147" spans="2:2" x14ac:dyDescent="0.25">
      <c r="B4147" s="475"/>
    </row>
    <row r="4148" spans="2:2" x14ac:dyDescent="0.25">
      <c r="B4148" s="475"/>
    </row>
    <row r="4149" spans="2:2" x14ac:dyDescent="0.25">
      <c r="B4149" s="475"/>
    </row>
    <row r="4150" spans="2:2" x14ac:dyDescent="0.25">
      <c r="B4150" s="475"/>
    </row>
    <row r="4151" spans="2:2" x14ac:dyDescent="0.25">
      <c r="B4151" s="475"/>
    </row>
    <row r="4152" spans="2:2" x14ac:dyDescent="0.25">
      <c r="B4152" s="475"/>
    </row>
    <row r="4153" spans="2:2" x14ac:dyDescent="0.25">
      <c r="B4153" s="475"/>
    </row>
    <row r="4154" spans="2:2" x14ac:dyDescent="0.25">
      <c r="B4154" s="475"/>
    </row>
    <row r="4155" spans="2:2" x14ac:dyDescent="0.25">
      <c r="B4155" s="475"/>
    </row>
    <row r="4156" spans="2:2" x14ac:dyDescent="0.25">
      <c r="B4156" s="475"/>
    </row>
    <row r="4157" spans="2:2" x14ac:dyDescent="0.25">
      <c r="B4157" s="475"/>
    </row>
    <row r="4158" spans="2:2" x14ac:dyDescent="0.25">
      <c r="B4158" s="475"/>
    </row>
    <row r="4159" spans="2:2" x14ac:dyDescent="0.25">
      <c r="B4159" s="475"/>
    </row>
    <row r="4160" spans="2:2" x14ac:dyDescent="0.25">
      <c r="B4160" s="475"/>
    </row>
    <row r="4161" spans="2:2" x14ac:dyDescent="0.25">
      <c r="B4161" s="475"/>
    </row>
    <row r="4162" spans="2:2" x14ac:dyDescent="0.25">
      <c r="B4162" s="475"/>
    </row>
    <row r="4163" spans="2:2" x14ac:dyDescent="0.25">
      <c r="B4163" s="475"/>
    </row>
    <row r="4164" spans="2:2" x14ac:dyDescent="0.25">
      <c r="B4164" s="475"/>
    </row>
    <row r="4165" spans="2:2" x14ac:dyDescent="0.25">
      <c r="B4165" s="475"/>
    </row>
    <row r="4166" spans="2:2" x14ac:dyDescent="0.25">
      <c r="B4166" s="475"/>
    </row>
    <row r="4167" spans="2:2" x14ac:dyDescent="0.25">
      <c r="B4167" s="475"/>
    </row>
    <row r="4168" spans="2:2" x14ac:dyDescent="0.25">
      <c r="B4168" s="475"/>
    </row>
    <row r="4169" spans="2:2" x14ac:dyDescent="0.25">
      <c r="B4169" s="475"/>
    </row>
    <row r="4170" spans="2:2" x14ac:dyDescent="0.25">
      <c r="B4170" s="475"/>
    </row>
    <row r="4171" spans="2:2" x14ac:dyDescent="0.25">
      <c r="B4171" s="475"/>
    </row>
    <row r="4172" spans="2:2" x14ac:dyDescent="0.25">
      <c r="B4172" s="475"/>
    </row>
    <row r="4173" spans="2:2" x14ac:dyDescent="0.25">
      <c r="B4173" s="475"/>
    </row>
    <row r="4174" spans="2:2" x14ac:dyDescent="0.25">
      <c r="B4174" s="475"/>
    </row>
    <row r="4175" spans="2:2" x14ac:dyDescent="0.25">
      <c r="B4175" s="475"/>
    </row>
    <row r="4176" spans="2:2" x14ac:dyDescent="0.25">
      <c r="B4176" s="475"/>
    </row>
    <row r="4177" spans="2:2" x14ac:dyDescent="0.25">
      <c r="B4177" s="475"/>
    </row>
    <row r="4178" spans="2:2" x14ac:dyDescent="0.25">
      <c r="B4178" s="475"/>
    </row>
    <row r="4179" spans="2:2" x14ac:dyDescent="0.25">
      <c r="B4179" s="475"/>
    </row>
    <row r="4180" spans="2:2" x14ac:dyDescent="0.25">
      <c r="B4180" s="475"/>
    </row>
    <row r="4181" spans="2:2" x14ac:dyDescent="0.25">
      <c r="B4181" s="475"/>
    </row>
    <row r="4182" spans="2:2" x14ac:dyDescent="0.25">
      <c r="B4182" s="475"/>
    </row>
    <row r="4183" spans="2:2" x14ac:dyDescent="0.25">
      <c r="B4183" s="475"/>
    </row>
    <row r="4184" spans="2:2" x14ac:dyDescent="0.25">
      <c r="B4184" s="475"/>
    </row>
    <row r="4185" spans="2:2" x14ac:dyDescent="0.25">
      <c r="B4185" s="475"/>
    </row>
    <row r="4186" spans="2:2" x14ac:dyDescent="0.25">
      <c r="B4186" s="475"/>
    </row>
    <row r="4187" spans="2:2" x14ac:dyDescent="0.25">
      <c r="B4187" s="475"/>
    </row>
    <row r="4188" spans="2:2" x14ac:dyDescent="0.25">
      <c r="B4188" s="475"/>
    </row>
    <row r="4189" spans="2:2" x14ac:dyDescent="0.25">
      <c r="B4189" s="475"/>
    </row>
    <row r="4190" spans="2:2" x14ac:dyDescent="0.25">
      <c r="B4190" s="475"/>
    </row>
    <row r="4191" spans="2:2" x14ac:dyDescent="0.25">
      <c r="B4191" s="475"/>
    </row>
    <row r="4192" spans="2:2" x14ac:dyDescent="0.25">
      <c r="B4192" s="475"/>
    </row>
    <row r="4193" spans="2:2" x14ac:dyDescent="0.25">
      <c r="B4193" s="475"/>
    </row>
    <row r="4194" spans="2:2" x14ac:dyDescent="0.25">
      <c r="B4194" s="475"/>
    </row>
    <row r="4195" spans="2:2" x14ac:dyDescent="0.25">
      <c r="B4195" s="475"/>
    </row>
    <row r="4196" spans="2:2" x14ac:dyDescent="0.25">
      <c r="B4196" s="475"/>
    </row>
    <row r="4197" spans="2:2" x14ac:dyDescent="0.25">
      <c r="B4197" s="475"/>
    </row>
    <row r="4198" spans="2:2" x14ac:dyDescent="0.25">
      <c r="B4198" s="475"/>
    </row>
    <row r="4199" spans="2:2" x14ac:dyDescent="0.25">
      <c r="B4199" s="475"/>
    </row>
    <row r="4200" spans="2:2" x14ac:dyDescent="0.25">
      <c r="B4200" s="475"/>
    </row>
    <row r="4201" spans="2:2" x14ac:dyDescent="0.25">
      <c r="B4201" s="475"/>
    </row>
    <row r="4202" spans="2:2" x14ac:dyDescent="0.25">
      <c r="B4202" s="475"/>
    </row>
    <row r="4203" spans="2:2" x14ac:dyDescent="0.25">
      <c r="B4203" s="475"/>
    </row>
    <row r="4204" spans="2:2" x14ac:dyDescent="0.25">
      <c r="B4204" s="475"/>
    </row>
    <row r="4205" spans="2:2" x14ac:dyDescent="0.25">
      <c r="B4205" s="475"/>
    </row>
    <row r="4206" spans="2:2" x14ac:dyDescent="0.25">
      <c r="B4206" s="475"/>
    </row>
    <row r="4207" spans="2:2" x14ac:dyDescent="0.25">
      <c r="B4207" s="475"/>
    </row>
    <row r="4208" spans="2:2" x14ac:dyDescent="0.25">
      <c r="B4208" s="475"/>
    </row>
    <row r="4209" spans="2:2" x14ac:dyDescent="0.25">
      <c r="B4209" s="475"/>
    </row>
    <row r="4210" spans="2:2" x14ac:dyDescent="0.25">
      <c r="B4210" s="475"/>
    </row>
    <row r="4211" spans="2:2" x14ac:dyDescent="0.25">
      <c r="B4211" s="475"/>
    </row>
    <row r="4212" spans="2:2" x14ac:dyDescent="0.25">
      <c r="B4212" s="475"/>
    </row>
    <row r="4213" spans="2:2" x14ac:dyDescent="0.25">
      <c r="B4213" s="475"/>
    </row>
    <row r="4214" spans="2:2" x14ac:dyDescent="0.25">
      <c r="B4214" s="475"/>
    </row>
    <row r="4215" spans="2:2" x14ac:dyDescent="0.25">
      <c r="B4215" s="475"/>
    </row>
    <row r="4216" spans="2:2" x14ac:dyDescent="0.25">
      <c r="B4216" s="475"/>
    </row>
    <row r="4217" spans="2:2" x14ac:dyDescent="0.25">
      <c r="B4217" s="475"/>
    </row>
    <row r="4218" spans="2:2" x14ac:dyDescent="0.25">
      <c r="B4218" s="475"/>
    </row>
    <row r="4219" spans="2:2" x14ac:dyDescent="0.25">
      <c r="B4219" s="475"/>
    </row>
    <row r="4220" spans="2:2" x14ac:dyDescent="0.25">
      <c r="B4220" s="475"/>
    </row>
    <row r="4221" spans="2:2" x14ac:dyDescent="0.25">
      <c r="B4221" s="475"/>
    </row>
    <row r="4222" spans="2:2" x14ac:dyDescent="0.25">
      <c r="B4222" s="475"/>
    </row>
    <row r="4223" spans="2:2" x14ac:dyDescent="0.25">
      <c r="B4223" s="475"/>
    </row>
    <row r="4224" spans="2:2" x14ac:dyDescent="0.25">
      <c r="B4224" s="475"/>
    </row>
    <row r="4225" spans="2:2" x14ac:dyDescent="0.25">
      <c r="B4225" s="475"/>
    </row>
    <row r="4226" spans="2:2" x14ac:dyDescent="0.25">
      <c r="B4226" s="475"/>
    </row>
    <row r="4227" spans="2:2" x14ac:dyDescent="0.25">
      <c r="B4227" s="475"/>
    </row>
    <row r="4228" spans="2:2" x14ac:dyDescent="0.25">
      <c r="B4228" s="475"/>
    </row>
    <row r="4229" spans="2:2" x14ac:dyDescent="0.25">
      <c r="B4229" s="475"/>
    </row>
    <row r="4230" spans="2:2" x14ac:dyDescent="0.25">
      <c r="B4230" s="475"/>
    </row>
    <row r="4231" spans="2:2" x14ac:dyDescent="0.25">
      <c r="B4231" s="475"/>
    </row>
    <row r="4232" spans="2:2" x14ac:dyDescent="0.25">
      <c r="B4232" s="475"/>
    </row>
    <row r="4233" spans="2:2" x14ac:dyDescent="0.25">
      <c r="B4233" s="475"/>
    </row>
    <row r="4234" spans="2:2" x14ac:dyDescent="0.25">
      <c r="B4234" s="475"/>
    </row>
    <row r="4235" spans="2:2" x14ac:dyDescent="0.25">
      <c r="B4235" s="475"/>
    </row>
    <row r="4236" spans="2:2" x14ac:dyDescent="0.25">
      <c r="B4236" s="475"/>
    </row>
    <row r="4237" spans="2:2" x14ac:dyDescent="0.25">
      <c r="B4237" s="475"/>
    </row>
    <row r="4238" spans="2:2" x14ac:dyDescent="0.25">
      <c r="B4238" s="475"/>
    </row>
    <row r="4239" spans="2:2" x14ac:dyDescent="0.25">
      <c r="B4239" s="475"/>
    </row>
    <row r="4240" spans="2:2" x14ac:dyDescent="0.25">
      <c r="B4240" s="475"/>
    </row>
    <row r="4241" spans="2:2" x14ac:dyDescent="0.25">
      <c r="B4241" s="475"/>
    </row>
    <row r="4242" spans="2:2" x14ac:dyDescent="0.25">
      <c r="B4242" s="475"/>
    </row>
    <row r="4243" spans="2:2" x14ac:dyDescent="0.25">
      <c r="B4243" s="475"/>
    </row>
    <row r="4244" spans="2:2" x14ac:dyDescent="0.25">
      <c r="B4244" s="475"/>
    </row>
    <row r="4245" spans="2:2" x14ac:dyDescent="0.25">
      <c r="B4245" s="475"/>
    </row>
    <row r="4246" spans="2:2" x14ac:dyDescent="0.25">
      <c r="B4246" s="475"/>
    </row>
    <row r="4247" spans="2:2" x14ac:dyDescent="0.25">
      <c r="B4247" s="475"/>
    </row>
    <row r="4248" spans="2:2" x14ac:dyDescent="0.25">
      <c r="B4248" s="475"/>
    </row>
    <row r="4249" spans="2:2" x14ac:dyDescent="0.25">
      <c r="B4249" s="475"/>
    </row>
    <row r="4250" spans="2:2" x14ac:dyDescent="0.25">
      <c r="B4250" s="475"/>
    </row>
    <row r="4251" spans="2:2" x14ac:dyDescent="0.25">
      <c r="B4251" s="475"/>
    </row>
    <row r="4252" spans="2:2" x14ac:dyDescent="0.25">
      <c r="B4252" s="475"/>
    </row>
    <row r="4253" spans="2:2" x14ac:dyDescent="0.25">
      <c r="B4253" s="475"/>
    </row>
    <row r="4254" spans="2:2" x14ac:dyDescent="0.25">
      <c r="B4254" s="475"/>
    </row>
    <row r="4255" spans="2:2" x14ac:dyDescent="0.25">
      <c r="B4255" s="475"/>
    </row>
    <row r="4256" spans="2:2" x14ac:dyDescent="0.25">
      <c r="B4256" s="475"/>
    </row>
    <row r="4257" spans="2:2" x14ac:dyDescent="0.25">
      <c r="B4257" s="475"/>
    </row>
    <row r="4258" spans="2:2" x14ac:dyDescent="0.25">
      <c r="B4258" s="475"/>
    </row>
    <row r="4259" spans="2:2" x14ac:dyDescent="0.25">
      <c r="B4259" s="475"/>
    </row>
    <row r="4260" spans="2:2" x14ac:dyDescent="0.25">
      <c r="B4260" s="475"/>
    </row>
    <row r="4261" spans="2:2" x14ac:dyDescent="0.25">
      <c r="B4261" s="475"/>
    </row>
    <row r="4262" spans="2:2" x14ac:dyDescent="0.25">
      <c r="B4262" s="475"/>
    </row>
    <row r="4263" spans="2:2" x14ac:dyDescent="0.25">
      <c r="B4263" s="475"/>
    </row>
    <row r="4264" spans="2:2" x14ac:dyDescent="0.25">
      <c r="B4264" s="475"/>
    </row>
    <row r="4265" spans="2:2" x14ac:dyDescent="0.25">
      <c r="B4265" s="475"/>
    </row>
    <row r="4266" spans="2:2" x14ac:dyDescent="0.25">
      <c r="B4266" s="475"/>
    </row>
    <row r="4267" spans="2:2" x14ac:dyDescent="0.25">
      <c r="B4267" s="475"/>
    </row>
    <row r="4268" spans="2:2" x14ac:dyDescent="0.25">
      <c r="B4268" s="475"/>
    </row>
    <row r="4269" spans="2:2" x14ac:dyDescent="0.25">
      <c r="B4269" s="475"/>
    </row>
    <row r="4270" spans="2:2" x14ac:dyDescent="0.25">
      <c r="B4270" s="475"/>
    </row>
    <row r="4271" spans="2:2" x14ac:dyDescent="0.25">
      <c r="B4271" s="475"/>
    </row>
    <row r="4272" spans="2:2" x14ac:dyDescent="0.25">
      <c r="B4272" s="475"/>
    </row>
    <row r="4273" spans="2:2" x14ac:dyDescent="0.25">
      <c r="B4273" s="475"/>
    </row>
    <row r="4274" spans="2:2" x14ac:dyDescent="0.25">
      <c r="B4274" s="475"/>
    </row>
    <row r="4275" spans="2:2" x14ac:dyDescent="0.25">
      <c r="B4275" s="475"/>
    </row>
    <row r="4276" spans="2:2" x14ac:dyDescent="0.25">
      <c r="B4276" s="475"/>
    </row>
    <row r="4277" spans="2:2" x14ac:dyDescent="0.25">
      <c r="B4277" s="475"/>
    </row>
    <row r="4278" spans="2:2" x14ac:dyDescent="0.25">
      <c r="B4278" s="475"/>
    </row>
    <row r="4279" spans="2:2" x14ac:dyDescent="0.25">
      <c r="B4279" s="475"/>
    </row>
    <row r="4280" spans="2:2" x14ac:dyDescent="0.25">
      <c r="B4280" s="475"/>
    </row>
    <row r="4281" spans="2:2" x14ac:dyDescent="0.25">
      <c r="B4281" s="475"/>
    </row>
    <row r="4282" spans="2:2" x14ac:dyDescent="0.25">
      <c r="B4282" s="475"/>
    </row>
    <row r="4283" spans="2:2" x14ac:dyDescent="0.25">
      <c r="B4283" s="475"/>
    </row>
    <row r="4284" spans="2:2" x14ac:dyDescent="0.25">
      <c r="B4284" s="475"/>
    </row>
    <row r="4285" spans="2:2" x14ac:dyDescent="0.25">
      <c r="B4285" s="475"/>
    </row>
    <row r="4286" spans="2:2" x14ac:dyDescent="0.25">
      <c r="B4286" s="475"/>
    </row>
    <row r="4287" spans="2:2" x14ac:dyDescent="0.25">
      <c r="B4287" s="475"/>
    </row>
    <row r="4288" spans="2:2" x14ac:dyDescent="0.25">
      <c r="B4288" s="475"/>
    </row>
    <row r="4289" spans="2:2" x14ac:dyDescent="0.25">
      <c r="B4289" s="475"/>
    </row>
    <row r="4290" spans="2:2" x14ac:dyDescent="0.25">
      <c r="B4290" s="475"/>
    </row>
    <row r="4291" spans="2:2" x14ac:dyDescent="0.25">
      <c r="B4291" s="475"/>
    </row>
    <row r="4292" spans="2:2" x14ac:dyDescent="0.25">
      <c r="B4292" s="475"/>
    </row>
    <row r="4293" spans="2:2" x14ac:dyDescent="0.25">
      <c r="B4293" s="475"/>
    </row>
    <row r="4294" spans="2:2" x14ac:dyDescent="0.25">
      <c r="B4294" s="475"/>
    </row>
    <row r="4295" spans="2:2" x14ac:dyDescent="0.25">
      <c r="B4295" s="475"/>
    </row>
    <row r="4296" spans="2:2" x14ac:dyDescent="0.25">
      <c r="B4296" s="475"/>
    </row>
    <row r="4297" spans="2:2" x14ac:dyDescent="0.25">
      <c r="B4297" s="475"/>
    </row>
    <row r="4298" spans="2:2" x14ac:dyDescent="0.25">
      <c r="B4298" s="475"/>
    </row>
    <row r="4299" spans="2:2" x14ac:dyDescent="0.25">
      <c r="B4299" s="475"/>
    </row>
    <row r="4300" spans="2:2" x14ac:dyDescent="0.25">
      <c r="B4300" s="475"/>
    </row>
    <row r="4301" spans="2:2" x14ac:dyDescent="0.25">
      <c r="B4301" s="475"/>
    </row>
    <row r="4302" spans="2:2" x14ac:dyDescent="0.25">
      <c r="B4302" s="475"/>
    </row>
    <row r="4303" spans="2:2" x14ac:dyDescent="0.25">
      <c r="B4303" s="475"/>
    </row>
    <row r="4304" spans="2:2" x14ac:dyDescent="0.25">
      <c r="B4304" s="475"/>
    </row>
    <row r="4305" spans="2:2" x14ac:dyDescent="0.25">
      <c r="B4305" s="475"/>
    </row>
    <row r="4306" spans="2:2" x14ac:dyDescent="0.25">
      <c r="B4306" s="475"/>
    </row>
    <row r="4307" spans="2:2" x14ac:dyDescent="0.25">
      <c r="B4307" s="475"/>
    </row>
    <row r="4308" spans="2:2" x14ac:dyDescent="0.25">
      <c r="B4308" s="475"/>
    </row>
    <row r="4309" spans="2:2" x14ac:dyDescent="0.25">
      <c r="B4309" s="475"/>
    </row>
    <row r="4310" spans="2:2" x14ac:dyDescent="0.25">
      <c r="B4310" s="475"/>
    </row>
    <row r="4311" spans="2:2" x14ac:dyDescent="0.25">
      <c r="B4311" s="475"/>
    </row>
    <row r="4312" spans="2:2" x14ac:dyDescent="0.25">
      <c r="B4312" s="475"/>
    </row>
    <row r="4313" spans="2:2" x14ac:dyDescent="0.25">
      <c r="B4313" s="475"/>
    </row>
    <row r="4314" spans="2:2" x14ac:dyDescent="0.25">
      <c r="B4314" s="475"/>
    </row>
    <row r="4315" spans="2:2" x14ac:dyDescent="0.25">
      <c r="B4315" s="475"/>
    </row>
    <row r="4316" spans="2:2" x14ac:dyDescent="0.25">
      <c r="B4316" s="475"/>
    </row>
    <row r="4317" spans="2:2" x14ac:dyDescent="0.25">
      <c r="B4317" s="475"/>
    </row>
    <row r="4318" spans="2:2" x14ac:dyDescent="0.25">
      <c r="B4318" s="475"/>
    </row>
    <row r="4319" spans="2:2" x14ac:dyDescent="0.25">
      <c r="B4319" s="475"/>
    </row>
    <row r="4320" spans="2:2" x14ac:dyDescent="0.25">
      <c r="B4320" s="475"/>
    </row>
    <row r="4321" spans="2:2" x14ac:dyDescent="0.25">
      <c r="B4321" s="475"/>
    </row>
    <row r="4322" spans="2:2" x14ac:dyDescent="0.25">
      <c r="B4322" s="475"/>
    </row>
    <row r="4323" spans="2:2" x14ac:dyDescent="0.25">
      <c r="B4323" s="475"/>
    </row>
    <row r="4324" spans="2:2" x14ac:dyDescent="0.25">
      <c r="B4324" s="475"/>
    </row>
    <row r="4325" spans="2:2" x14ac:dyDescent="0.25">
      <c r="B4325" s="475"/>
    </row>
    <row r="4326" spans="2:2" x14ac:dyDescent="0.25">
      <c r="B4326" s="475"/>
    </row>
    <row r="4327" spans="2:2" x14ac:dyDescent="0.25">
      <c r="B4327" s="475"/>
    </row>
    <row r="4328" spans="2:2" x14ac:dyDescent="0.25">
      <c r="B4328" s="475"/>
    </row>
    <row r="4329" spans="2:2" x14ac:dyDescent="0.25">
      <c r="B4329" s="475"/>
    </row>
    <row r="4330" spans="2:2" x14ac:dyDescent="0.25">
      <c r="B4330" s="475"/>
    </row>
    <row r="4331" spans="2:2" x14ac:dyDescent="0.25">
      <c r="B4331" s="475"/>
    </row>
    <row r="4332" spans="2:2" x14ac:dyDescent="0.25">
      <c r="B4332" s="475"/>
    </row>
    <row r="4333" spans="2:2" x14ac:dyDescent="0.25">
      <c r="B4333" s="475"/>
    </row>
    <row r="4334" spans="2:2" x14ac:dyDescent="0.25">
      <c r="B4334" s="475"/>
    </row>
    <row r="4335" spans="2:2" x14ac:dyDescent="0.25">
      <c r="B4335" s="475"/>
    </row>
    <row r="4336" spans="2:2" x14ac:dyDescent="0.25">
      <c r="B4336" s="475"/>
    </row>
    <row r="4337" spans="2:2" x14ac:dyDescent="0.25">
      <c r="B4337" s="475"/>
    </row>
    <row r="4338" spans="2:2" x14ac:dyDescent="0.25">
      <c r="B4338" s="475"/>
    </row>
    <row r="4339" spans="2:2" x14ac:dyDescent="0.25">
      <c r="B4339" s="475"/>
    </row>
    <row r="4340" spans="2:2" x14ac:dyDescent="0.25">
      <c r="B4340" s="475"/>
    </row>
    <row r="4341" spans="2:2" x14ac:dyDescent="0.25">
      <c r="B4341" s="475"/>
    </row>
    <row r="4342" spans="2:2" x14ac:dyDescent="0.25">
      <c r="B4342" s="475"/>
    </row>
    <row r="4343" spans="2:2" x14ac:dyDescent="0.25">
      <c r="B4343" s="475"/>
    </row>
    <row r="4344" spans="2:2" x14ac:dyDescent="0.25">
      <c r="B4344" s="475"/>
    </row>
    <row r="4345" spans="2:2" x14ac:dyDescent="0.25">
      <c r="B4345" s="475"/>
    </row>
    <row r="4346" spans="2:2" x14ac:dyDescent="0.25">
      <c r="B4346" s="475"/>
    </row>
    <row r="4347" spans="2:2" x14ac:dyDescent="0.25">
      <c r="B4347" s="475"/>
    </row>
    <row r="4348" spans="2:2" x14ac:dyDescent="0.25">
      <c r="B4348" s="475"/>
    </row>
    <row r="4349" spans="2:2" x14ac:dyDescent="0.25">
      <c r="B4349" s="475"/>
    </row>
    <row r="4350" spans="2:2" x14ac:dyDescent="0.25">
      <c r="B4350" s="475"/>
    </row>
    <row r="4351" spans="2:2" x14ac:dyDescent="0.25">
      <c r="B4351" s="475"/>
    </row>
    <row r="4352" spans="2:2" x14ac:dyDescent="0.25">
      <c r="B4352" s="475"/>
    </row>
    <row r="4353" spans="2:2" x14ac:dyDescent="0.25">
      <c r="B4353" s="475"/>
    </row>
    <row r="4354" spans="2:2" x14ac:dyDescent="0.25">
      <c r="B4354" s="475"/>
    </row>
    <row r="4355" spans="2:2" x14ac:dyDescent="0.25">
      <c r="B4355" s="475"/>
    </row>
    <row r="4356" spans="2:2" x14ac:dyDescent="0.25">
      <c r="B4356" s="475"/>
    </row>
    <row r="4357" spans="2:2" x14ac:dyDescent="0.25">
      <c r="B4357" s="475"/>
    </row>
    <row r="4358" spans="2:2" x14ac:dyDescent="0.25">
      <c r="B4358" s="475"/>
    </row>
    <row r="4359" spans="2:2" x14ac:dyDescent="0.25">
      <c r="B4359" s="475"/>
    </row>
    <row r="4360" spans="2:2" x14ac:dyDescent="0.25">
      <c r="B4360" s="475"/>
    </row>
    <row r="4361" spans="2:2" x14ac:dyDescent="0.25">
      <c r="B4361" s="475"/>
    </row>
    <row r="4362" spans="2:2" x14ac:dyDescent="0.25">
      <c r="B4362" s="475"/>
    </row>
    <row r="4363" spans="2:2" x14ac:dyDescent="0.25">
      <c r="B4363" s="475"/>
    </row>
    <row r="4364" spans="2:2" x14ac:dyDescent="0.25">
      <c r="B4364" s="475"/>
    </row>
    <row r="4365" spans="2:2" x14ac:dyDescent="0.25">
      <c r="B4365" s="475"/>
    </row>
    <row r="4366" spans="2:2" x14ac:dyDescent="0.25">
      <c r="B4366" s="475"/>
    </row>
    <row r="4367" spans="2:2" x14ac:dyDescent="0.25">
      <c r="B4367" s="475"/>
    </row>
    <row r="4368" spans="2:2" x14ac:dyDescent="0.25">
      <c r="B4368" s="475"/>
    </row>
    <row r="4369" spans="2:2" x14ac:dyDescent="0.25">
      <c r="B4369" s="475"/>
    </row>
    <row r="4370" spans="2:2" x14ac:dyDescent="0.25">
      <c r="B4370" s="475"/>
    </row>
    <row r="4371" spans="2:2" x14ac:dyDescent="0.25">
      <c r="B4371" s="475"/>
    </row>
    <row r="4372" spans="2:2" x14ac:dyDescent="0.25">
      <c r="B4372" s="475"/>
    </row>
    <row r="4373" spans="2:2" x14ac:dyDescent="0.25">
      <c r="B4373" s="475"/>
    </row>
    <row r="4374" spans="2:2" x14ac:dyDescent="0.25">
      <c r="B4374" s="475"/>
    </row>
    <row r="4375" spans="2:2" x14ac:dyDescent="0.25">
      <c r="B4375" s="475"/>
    </row>
    <row r="4376" spans="2:2" x14ac:dyDescent="0.25">
      <c r="B4376" s="475"/>
    </row>
    <row r="4377" spans="2:2" x14ac:dyDescent="0.25">
      <c r="B4377" s="475"/>
    </row>
    <row r="4378" spans="2:2" x14ac:dyDescent="0.25">
      <c r="B4378" s="475"/>
    </row>
    <row r="4379" spans="2:2" x14ac:dyDescent="0.25">
      <c r="B4379" s="475"/>
    </row>
    <row r="4380" spans="2:2" x14ac:dyDescent="0.25">
      <c r="B4380" s="475"/>
    </row>
    <row r="4381" spans="2:2" x14ac:dyDescent="0.25">
      <c r="B4381" s="475"/>
    </row>
    <row r="4382" spans="2:2" x14ac:dyDescent="0.25">
      <c r="B4382" s="475"/>
    </row>
    <row r="4383" spans="2:2" x14ac:dyDescent="0.25">
      <c r="B4383" s="475"/>
    </row>
    <row r="4384" spans="2:2" x14ac:dyDescent="0.25">
      <c r="B4384" s="475"/>
    </row>
    <row r="4385" spans="2:2" x14ac:dyDescent="0.25">
      <c r="B4385" s="475"/>
    </row>
    <row r="4386" spans="2:2" x14ac:dyDescent="0.25">
      <c r="B4386" s="475"/>
    </row>
    <row r="4387" spans="2:2" x14ac:dyDescent="0.25">
      <c r="B4387" s="475"/>
    </row>
    <row r="4388" spans="2:2" x14ac:dyDescent="0.25">
      <c r="B4388" s="475"/>
    </row>
    <row r="4389" spans="2:2" x14ac:dyDescent="0.25">
      <c r="B4389" s="475"/>
    </row>
    <row r="4390" spans="2:2" x14ac:dyDescent="0.25">
      <c r="B4390" s="475"/>
    </row>
    <row r="4391" spans="2:2" x14ac:dyDescent="0.25">
      <c r="B4391" s="475"/>
    </row>
    <row r="4392" spans="2:2" x14ac:dyDescent="0.25">
      <c r="B4392" s="475"/>
    </row>
    <row r="4393" spans="2:2" x14ac:dyDescent="0.25">
      <c r="B4393" s="475"/>
    </row>
    <row r="4394" spans="2:2" x14ac:dyDescent="0.25">
      <c r="B4394" s="475"/>
    </row>
    <row r="4395" spans="2:2" x14ac:dyDescent="0.25">
      <c r="B4395" s="475"/>
    </row>
    <row r="4396" spans="2:2" x14ac:dyDescent="0.25">
      <c r="B4396" s="475"/>
    </row>
    <row r="4397" spans="2:2" x14ac:dyDescent="0.25">
      <c r="B4397" s="475"/>
    </row>
    <row r="4398" spans="2:2" x14ac:dyDescent="0.25">
      <c r="B4398" s="475"/>
    </row>
    <row r="4399" spans="2:2" x14ac:dyDescent="0.25">
      <c r="B4399" s="475"/>
    </row>
    <row r="4400" spans="2:2" x14ac:dyDescent="0.25">
      <c r="B4400" s="475"/>
    </row>
    <row r="4401" spans="2:2" x14ac:dyDescent="0.25">
      <c r="B4401" s="475"/>
    </row>
    <row r="4402" spans="2:2" x14ac:dyDescent="0.25">
      <c r="B4402" s="475"/>
    </row>
    <row r="4403" spans="2:2" x14ac:dyDescent="0.25">
      <c r="B4403" s="475"/>
    </row>
    <row r="4404" spans="2:2" x14ac:dyDescent="0.25">
      <c r="B4404" s="475"/>
    </row>
    <row r="4405" spans="2:2" x14ac:dyDescent="0.25">
      <c r="B4405" s="475"/>
    </row>
    <row r="4406" spans="2:2" x14ac:dyDescent="0.25">
      <c r="B4406" s="475"/>
    </row>
    <row r="4407" spans="2:2" x14ac:dyDescent="0.25">
      <c r="B4407" s="475"/>
    </row>
    <row r="4408" spans="2:2" x14ac:dyDescent="0.25">
      <c r="B4408" s="475"/>
    </row>
    <row r="4409" spans="2:2" x14ac:dyDescent="0.25">
      <c r="B4409" s="475"/>
    </row>
    <row r="4410" spans="2:2" x14ac:dyDescent="0.25">
      <c r="B4410" s="475"/>
    </row>
    <row r="4411" spans="2:2" x14ac:dyDescent="0.25">
      <c r="B4411" s="475"/>
    </row>
    <row r="4412" spans="2:2" x14ac:dyDescent="0.25">
      <c r="B4412" s="475"/>
    </row>
    <row r="4413" spans="2:2" x14ac:dyDescent="0.25">
      <c r="B4413" s="475"/>
    </row>
    <row r="4414" spans="2:2" x14ac:dyDescent="0.25">
      <c r="B4414" s="475"/>
    </row>
    <row r="4415" spans="2:2" x14ac:dyDescent="0.25">
      <c r="B4415" s="475"/>
    </row>
    <row r="4416" spans="2:2" x14ac:dyDescent="0.25">
      <c r="B4416" s="475"/>
    </row>
    <row r="4417" spans="2:2" x14ac:dyDescent="0.25">
      <c r="B4417" s="475"/>
    </row>
    <row r="4418" spans="2:2" x14ac:dyDescent="0.25">
      <c r="B4418" s="475"/>
    </row>
    <row r="4419" spans="2:2" x14ac:dyDescent="0.25">
      <c r="B4419" s="475"/>
    </row>
    <row r="4420" spans="2:2" x14ac:dyDescent="0.25">
      <c r="B4420" s="475"/>
    </row>
    <row r="4421" spans="2:2" x14ac:dyDescent="0.25">
      <c r="B4421" s="475"/>
    </row>
    <row r="4422" spans="2:2" x14ac:dyDescent="0.25">
      <c r="B4422" s="475"/>
    </row>
    <row r="4423" spans="2:2" x14ac:dyDescent="0.25">
      <c r="B4423" s="475"/>
    </row>
    <row r="4424" spans="2:2" x14ac:dyDescent="0.25">
      <c r="B4424" s="475"/>
    </row>
    <row r="4425" spans="2:2" x14ac:dyDescent="0.25">
      <c r="B4425" s="475"/>
    </row>
    <row r="4426" spans="2:2" x14ac:dyDescent="0.25">
      <c r="B4426" s="475"/>
    </row>
    <row r="4427" spans="2:2" x14ac:dyDescent="0.25">
      <c r="B4427" s="475"/>
    </row>
    <row r="4428" spans="2:2" x14ac:dyDescent="0.25">
      <c r="B4428" s="475"/>
    </row>
    <row r="4429" spans="2:2" x14ac:dyDescent="0.25">
      <c r="B4429" s="475"/>
    </row>
    <row r="4430" spans="2:2" x14ac:dyDescent="0.25">
      <c r="B4430" s="475"/>
    </row>
    <row r="4431" spans="2:2" x14ac:dyDescent="0.25">
      <c r="B4431" s="475"/>
    </row>
    <row r="4432" spans="2:2" x14ac:dyDescent="0.25">
      <c r="B4432" s="475"/>
    </row>
    <row r="4433" spans="2:2" x14ac:dyDescent="0.25">
      <c r="B4433" s="475"/>
    </row>
    <row r="4434" spans="2:2" x14ac:dyDescent="0.25">
      <c r="B4434" s="475"/>
    </row>
    <row r="4435" spans="2:2" x14ac:dyDescent="0.25">
      <c r="B4435" s="475"/>
    </row>
    <row r="4436" spans="2:2" x14ac:dyDescent="0.25">
      <c r="B4436" s="475"/>
    </row>
    <row r="4437" spans="2:2" x14ac:dyDescent="0.25">
      <c r="B4437" s="475"/>
    </row>
    <row r="4438" spans="2:2" x14ac:dyDescent="0.25">
      <c r="B4438" s="475"/>
    </row>
    <row r="4439" spans="2:2" x14ac:dyDescent="0.25">
      <c r="B4439" s="475"/>
    </row>
    <row r="4440" spans="2:2" x14ac:dyDescent="0.25">
      <c r="B4440" s="475"/>
    </row>
    <row r="4441" spans="2:2" x14ac:dyDescent="0.25">
      <c r="B4441" s="475"/>
    </row>
    <row r="4442" spans="2:2" x14ac:dyDescent="0.25">
      <c r="B4442" s="475"/>
    </row>
    <row r="4443" spans="2:2" x14ac:dyDescent="0.25">
      <c r="B4443" s="475"/>
    </row>
    <row r="4444" spans="2:2" x14ac:dyDescent="0.25">
      <c r="B4444" s="475"/>
    </row>
    <row r="4445" spans="2:2" x14ac:dyDescent="0.25">
      <c r="B4445" s="475"/>
    </row>
    <row r="4446" spans="2:2" x14ac:dyDescent="0.25">
      <c r="B4446" s="475"/>
    </row>
    <row r="4447" spans="2:2" x14ac:dyDescent="0.25">
      <c r="B4447" s="475"/>
    </row>
    <row r="4448" spans="2:2" x14ac:dyDescent="0.25">
      <c r="B4448" s="475"/>
    </row>
    <row r="4449" spans="2:2" x14ac:dyDescent="0.25">
      <c r="B4449" s="475"/>
    </row>
    <row r="4450" spans="2:2" x14ac:dyDescent="0.25">
      <c r="B4450" s="475"/>
    </row>
    <row r="4451" spans="2:2" x14ac:dyDescent="0.25">
      <c r="B4451" s="475"/>
    </row>
    <row r="4452" spans="2:2" x14ac:dyDescent="0.25">
      <c r="B4452" s="475"/>
    </row>
    <row r="4453" spans="2:2" x14ac:dyDescent="0.25">
      <c r="B4453" s="475"/>
    </row>
    <row r="4454" spans="2:2" x14ac:dyDescent="0.25">
      <c r="B4454" s="475"/>
    </row>
    <row r="4455" spans="2:2" x14ac:dyDescent="0.25">
      <c r="B4455" s="475"/>
    </row>
    <row r="4456" spans="2:2" x14ac:dyDescent="0.25">
      <c r="B4456" s="475"/>
    </row>
    <row r="4457" spans="2:2" x14ac:dyDescent="0.25">
      <c r="B4457" s="475"/>
    </row>
    <row r="4458" spans="2:2" x14ac:dyDescent="0.25">
      <c r="B4458" s="475"/>
    </row>
    <row r="4459" spans="2:2" x14ac:dyDescent="0.25">
      <c r="B4459" s="475"/>
    </row>
    <row r="4460" spans="2:2" x14ac:dyDescent="0.25">
      <c r="B4460" s="475"/>
    </row>
    <row r="4461" spans="2:2" x14ac:dyDescent="0.25">
      <c r="B4461" s="475"/>
    </row>
    <row r="4462" spans="2:2" x14ac:dyDescent="0.25">
      <c r="B4462" s="475"/>
    </row>
    <row r="4463" spans="2:2" x14ac:dyDescent="0.25">
      <c r="B4463" s="475"/>
    </row>
    <row r="4464" spans="2:2" x14ac:dyDescent="0.25">
      <c r="B4464" s="475"/>
    </row>
    <row r="4465" spans="2:2" x14ac:dyDescent="0.25">
      <c r="B4465" s="475"/>
    </row>
    <row r="4466" spans="2:2" x14ac:dyDescent="0.25">
      <c r="B4466" s="475"/>
    </row>
    <row r="4467" spans="2:2" x14ac:dyDescent="0.25">
      <c r="B4467" s="475"/>
    </row>
    <row r="4468" spans="2:2" x14ac:dyDescent="0.25">
      <c r="B4468" s="475"/>
    </row>
    <row r="4469" spans="2:2" x14ac:dyDescent="0.25">
      <c r="B4469" s="475"/>
    </row>
    <row r="4470" spans="2:2" x14ac:dyDescent="0.25">
      <c r="B4470" s="475"/>
    </row>
    <row r="4471" spans="2:2" x14ac:dyDescent="0.25">
      <c r="B4471" s="475"/>
    </row>
    <row r="4472" spans="2:2" x14ac:dyDescent="0.25">
      <c r="B4472" s="475"/>
    </row>
    <row r="4473" spans="2:2" x14ac:dyDescent="0.25">
      <c r="B4473" s="475"/>
    </row>
    <row r="4474" spans="2:2" x14ac:dyDescent="0.25">
      <c r="B4474" s="475"/>
    </row>
    <row r="4475" spans="2:2" x14ac:dyDescent="0.25">
      <c r="B4475" s="475"/>
    </row>
    <row r="4476" spans="2:2" x14ac:dyDescent="0.25">
      <c r="B4476" s="475"/>
    </row>
    <row r="4477" spans="2:2" x14ac:dyDescent="0.25">
      <c r="B4477" s="475"/>
    </row>
    <row r="4478" spans="2:2" x14ac:dyDescent="0.25">
      <c r="B4478" s="475"/>
    </row>
    <row r="4479" spans="2:2" x14ac:dyDescent="0.25">
      <c r="B4479" s="475"/>
    </row>
    <row r="4480" spans="2:2" x14ac:dyDescent="0.25">
      <c r="B4480" s="475"/>
    </row>
    <row r="4481" spans="2:2" x14ac:dyDescent="0.25">
      <c r="B4481" s="475"/>
    </row>
    <row r="4482" spans="2:2" x14ac:dyDescent="0.25">
      <c r="B4482" s="475"/>
    </row>
    <row r="4483" spans="2:2" x14ac:dyDescent="0.25">
      <c r="B4483" s="475"/>
    </row>
    <row r="4484" spans="2:2" x14ac:dyDescent="0.25">
      <c r="B4484" s="475"/>
    </row>
    <row r="4485" spans="2:2" x14ac:dyDescent="0.25">
      <c r="B4485" s="475"/>
    </row>
    <row r="4486" spans="2:2" x14ac:dyDescent="0.25">
      <c r="B4486" s="475"/>
    </row>
    <row r="4487" spans="2:2" x14ac:dyDescent="0.25">
      <c r="B4487" s="475"/>
    </row>
    <row r="4488" spans="2:2" x14ac:dyDescent="0.25">
      <c r="B4488" s="475"/>
    </row>
    <row r="4489" spans="2:2" x14ac:dyDescent="0.25">
      <c r="B4489" s="475"/>
    </row>
    <row r="4490" spans="2:2" x14ac:dyDescent="0.25">
      <c r="B4490" s="475"/>
    </row>
    <row r="4491" spans="2:2" x14ac:dyDescent="0.25">
      <c r="B4491" s="475"/>
    </row>
    <row r="4492" spans="2:2" x14ac:dyDescent="0.25">
      <c r="B4492" s="475"/>
    </row>
    <row r="4493" spans="2:2" x14ac:dyDescent="0.25">
      <c r="B4493" s="475"/>
    </row>
    <row r="4494" spans="2:2" x14ac:dyDescent="0.25">
      <c r="B4494" s="475"/>
    </row>
    <row r="4495" spans="2:2" x14ac:dyDescent="0.25">
      <c r="B4495" s="475"/>
    </row>
    <row r="4496" spans="2:2" x14ac:dyDescent="0.25">
      <c r="B4496" s="475"/>
    </row>
    <row r="4497" spans="2:2" x14ac:dyDescent="0.25">
      <c r="B4497" s="475"/>
    </row>
    <row r="4498" spans="2:2" x14ac:dyDescent="0.25">
      <c r="B4498" s="475"/>
    </row>
    <row r="4499" spans="2:2" x14ac:dyDescent="0.25">
      <c r="B4499" s="475"/>
    </row>
    <row r="4500" spans="2:2" x14ac:dyDescent="0.25">
      <c r="B4500" s="475"/>
    </row>
    <row r="4501" spans="2:2" x14ac:dyDescent="0.25">
      <c r="B4501" s="475"/>
    </row>
    <row r="4502" spans="2:2" x14ac:dyDescent="0.25">
      <c r="B4502" s="475"/>
    </row>
    <row r="4503" spans="2:2" x14ac:dyDescent="0.25">
      <c r="B4503" s="475"/>
    </row>
    <row r="4504" spans="2:2" x14ac:dyDescent="0.25">
      <c r="B4504" s="475"/>
    </row>
    <row r="4505" spans="2:2" x14ac:dyDescent="0.25">
      <c r="B4505" s="475"/>
    </row>
    <row r="4506" spans="2:2" x14ac:dyDescent="0.25">
      <c r="B4506" s="475"/>
    </row>
    <row r="4507" spans="2:2" x14ac:dyDescent="0.25">
      <c r="B4507" s="475"/>
    </row>
    <row r="4508" spans="2:2" x14ac:dyDescent="0.25">
      <c r="B4508" s="475"/>
    </row>
    <row r="4509" spans="2:2" x14ac:dyDescent="0.25">
      <c r="B4509" s="475"/>
    </row>
    <row r="4510" spans="2:2" x14ac:dyDescent="0.25">
      <c r="B4510" s="475"/>
    </row>
    <row r="4511" spans="2:2" x14ac:dyDescent="0.25">
      <c r="B4511" s="475"/>
    </row>
    <row r="4512" spans="2:2" x14ac:dyDescent="0.25">
      <c r="B4512" s="475"/>
    </row>
    <row r="4513" spans="2:2" x14ac:dyDescent="0.25">
      <c r="B4513" s="475"/>
    </row>
    <row r="4514" spans="2:2" x14ac:dyDescent="0.25">
      <c r="B4514" s="475"/>
    </row>
    <row r="4515" spans="2:2" x14ac:dyDescent="0.25">
      <c r="B4515" s="475"/>
    </row>
    <row r="4516" spans="2:2" x14ac:dyDescent="0.25">
      <c r="B4516" s="475"/>
    </row>
    <row r="4517" spans="2:2" x14ac:dyDescent="0.25">
      <c r="B4517" s="475"/>
    </row>
    <row r="4518" spans="2:2" x14ac:dyDescent="0.25">
      <c r="B4518" s="475"/>
    </row>
    <row r="4519" spans="2:2" x14ac:dyDescent="0.25">
      <c r="B4519" s="475"/>
    </row>
    <row r="4520" spans="2:2" x14ac:dyDescent="0.25">
      <c r="B4520" s="475"/>
    </row>
    <row r="4521" spans="2:2" x14ac:dyDescent="0.25">
      <c r="B4521" s="475"/>
    </row>
    <row r="4522" spans="2:2" x14ac:dyDescent="0.25">
      <c r="B4522" s="475"/>
    </row>
    <row r="4523" spans="2:2" x14ac:dyDescent="0.25">
      <c r="B4523" s="475"/>
    </row>
    <row r="4524" spans="2:2" x14ac:dyDescent="0.25">
      <c r="B4524" s="475"/>
    </row>
    <row r="4525" spans="2:2" x14ac:dyDescent="0.25">
      <c r="B4525" s="475"/>
    </row>
    <row r="4526" spans="2:2" x14ac:dyDescent="0.25">
      <c r="B4526" s="475"/>
    </row>
    <row r="4527" spans="2:2" x14ac:dyDescent="0.25">
      <c r="B4527" s="475"/>
    </row>
    <row r="4528" spans="2:2" x14ac:dyDescent="0.25">
      <c r="B4528" s="475"/>
    </row>
    <row r="4529" spans="2:2" x14ac:dyDescent="0.25">
      <c r="B4529" s="475"/>
    </row>
    <row r="4530" spans="2:2" x14ac:dyDescent="0.25">
      <c r="B4530" s="475"/>
    </row>
    <row r="4531" spans="2:2" x14ac:dyDescent="0.25">
      <c r="B4531" s="475"/>
    </row>
    <row r="4532" spans="2:2" x14ac:dyDescent="0.25">
      <c r="B4532" s="475"/>
    </row>
    <row r="4533" spans="2:2" x14ac:dyDescent="0.25">
      <c r="B4533" s="475"/>
    </row>
    <row r="4534" spans="2:2" x14ac:dyDescent="0.25">
      <c r="B4534" s="475"/>
    </row>
    <row r="4535" spans="2:2" x14ac:dyDescent="0.25">
      <c r="B4535" s="475"/>
    </row>
    <row r="4536" spans="2:2" x14ac:dyDescent="0.25">
      <c r="B4536" s="475"/>
    </row>
    <row r="4537" spans="2:2" x14ac:dyDescent="0.25">
      <c r="B4537" s="475"/>
    </row>
    <row r="4538" spans="2:2" x14ac:dyDescent="0.25">
      <c r="B4538" s="475"/>
    </row>
    <row r="4539" spans="2:2" x14ac:dyDescent="0.25">
      <c r="B4539" s="475"/>
    </row>
    <row r="4540" spans="2:2" x14ac:dyDescent="0.25">
      <c r="B4540" s="475"/>
    </row>
    <row r="4541" spans="2:2" x14ac:dyDescent="0.25">
      <c r="B4541" s="475"/>
    </row>
    <row r="4542" spans="2:2" x14ac:dyDescent="0.25">
      <c r="B4542" s="475"/>
    </row>
    <row r="4543" spans="2:2" x14ac:dyDescent="0.25">
      <c r="B4543" s="475"/>
    </row>
    <row r="4544" spans="2:2" x14ac:dyDescent="0.25">
      <c r="B4544" s="475"/>
    </row>
    <row r="4545" spans="2:2" x14ac:dyDescent="0.25">
      <c r="B4545" s="475"/>
    </row>
    <row r="4546" spans="2:2" x14ac:dyDescent="0.25">
      <c r="B4546" s="475"/>
    </row>
    <row r="4547" spans="2:2" x14ac:dyDescent="0.25">
      <c r="B4547" s="475"/>
    </row>
    <row r="4548" spans="2:2" x14ac:dyDescent="0.25">
      <c r="B4548" s="475"/>
    </row>
    <row r="4549" spans="2:2" x14ac:dyDescent="0.25">
      <c r="B4549" s="475"/>
    </row>
    <row r="4550" spans="2:2" x14ac:dyDescent="0.25">
      <c r="B4550" s="475"/>
    </row>
    <row r="4551" spans="2:2" x14ac:dyDescent="0.25">
      <c r="B4551" s="475"/>
    </row>
    <row r="4552" spans="2:2" x14ac:dyDescent="0.25">
      <c r="B4552" s="475"/>
    </row>
    <row r="4553" spans="2:2" x14ac:dyDescent="0.25">
      <c r="B4553" s="475"/>
    </row>
    <row r="4554" spans="2:2" x14ac:dyDescent="0.25">
      <c r="B4554" s="475"/>
    </row>
    <row r="4555" spans="2:2" x14ac:dyDescent="0.25">
      <c r="B4555" s="475"/>
    </row>
    <row r="4556" spans="2:2" x14ac:dyDescent="0.25">
      <c r="B4556" s="475"/>
    </row>
    <row r="4557" spans="2:2" x14ac:dyDescent="0.25">
      <c r="B4557" s="475"/>
    </row>
    <row r="4558" spans="2:2" x14ac:dyDescent="0.25">
      <c r="B4558" s="475"/>
    </row>
    <row r="4559" spans="2:2" x14ac:dyDescent="0.25">
      <c r="B4559" s="475"/>
    </row>
    <row r="4560" spans="2:2" x14ac:dyDescent="0.25">
      <c r="B4560" s="475"/>
    </row>
    <row r="4561" spans="2:2" x14ac:dyDescent="0.25">
      <c r="B4561" s="475"/>
    </row>
    <row r="4562" spans="2:2" x14ac:dyDescent="0.25">
      <c r="B4562" s="475"/>
    </row>
    <row r="4563" spans="2:2" x14ac:dyDescent="0.25">
      <c r="B4563" s="475"/>
    </row>
    <row r="4564" spans="2:2" x14ac:dyDescent="0.25">
      <c r="B4564" s="475"/>
    </row>
    <row r="4565" spans="2:2" x14ac:dyDescent="0.25">
      <c r="B4565" s="475"/>
    </row>
    <row r="4566" spans="2:2" x14ac:dyDescent="0.25">
      <c r="B4566" s="475"/>
    </row>
    <row r="4567" spans="2:2" x14ac:dyDescent="0.25">
      <c r="B4567" s="475"/>
    </row>
    <row r="4568" spans="2:2" x14ac:dyDescent="0.25">
      <c r="B4568" s="475"/>
    </row>
    <row r="4569" spans="2:2" x14ac:dyDescent="0.25">
      <c r="B4569" s="475"/>
    </row>
    <row r="4570" spans="2:2" x14ac:dyDescent="0.25">
      <c r="B4570" s="475"/>
    </row>
    <row r="4571" spans="2:2" x14ac:dyDescent="0.25">
      <c r="B4571" s="475"/>
    </row>
    <row r="4572" spans="2:2" x14ac:dyDescent="0.25">
      <c r="B4572" s="475"/>
    </row>
    <row r="4573" spans="2:2" x14ac:dyDescent="0.25">
      <c r="B4573" s="475"/>
    </row>
    <row r="4574" spans="2:2" x14ac:dyDescent="0.25">
      <c r="B4574" s="475"/>
    </row>
    <row r="4575" spans="2:2" x14ac:dyDescent="0.25">
      <c r="B4575" s="475"/>
    </row>
    <row r="4576" spans="2:2" x14ac:dyDescent="0.25">
      <c r="B4576" s="475"/>
    </row>
    <row r="4577" spans="2:2" x14ac:dyDescent="0.25">
      <c r="B4577" s="475"/>
    </row>
    <row r="4578" spans="2:2" x14ac:dyDescent="0.25">
      <c r="B4578" s="475"/>
    </row>
    <row r="4579" spans="2:2" x14ac:dyDescent="0.25">
      <c r="B4579" s="475"/>
    </row>
    <row r="4580" spans="2:2" x14ac:dyDescent="0.25">
      <c r="B4580" s="475"/>
    </row>
    <row r="4581" spans="2:2" x14ac:dyDescent="0.25">
      <c r="B4581" s="475"/>
    </row>
    <row r="4582" spans="2:2" x14ac:dyDescent="0.25">
      <c r="B4582" s="475"/>
    </row>
    <row r="4583" spans="2:2" x14ac:dyDescent="0.25">
      <c r="B4583" s="475"/>
    </row>
    <row r="4584" spans="2:2" x14ac:dyDescent="0.25">
      <c r="B4584" s="475"/>
    </row>
    <row r="4585" spans="2:2" x14ac:dyDescent="0.25">
      <c r="B4585" s="475"/>
    </row>
    <row r="4586" spans="2:2" x14ac:dyDescent="0.25">
      <c r="B4586" s="475"/>
    </row>
    <row r="4587" spans="2:2" x14ac:dyDescent="0.25">
      <c r="B4587" s="475"/>
    </row>
    <row r="4588" spans="2:2" x14ac:dyDescent="0.25">
      <c r="B4588" s="475"/>
    </row>
    <row r="4589" spans="2:2" x14ac:dyDescent="0.25">
      <c r="B4589" s="475"/>
    </row>
    <row r="4590" spans="2:2" x14ac:dyDescent="0.25">
      <c r="B4590" s="475"/>
    </row>
    <row r="4591" spans="2:2" x14ac:dyDescent="0.25">
      <c r="B4591" s="475"/>
    </row>
    <row r="4592" spans="2:2" x14ac:dyDescent="0.25">
      <c r="B4592" s="475"/>
    </row>
    <row r="4593" spans="2:2" x14ac:dyDescent="0.25">
      <c r="B4593" s="475"/>
    </row>
    <row r="4594" spans="2:2" x14ac:dyDescent="0.25">
      <c r="B4594" s="475"/>
    </row>
    <row r="4595" spans="2:2" x14ac:dyDescent="0.25">
      <c r="B4595" s="475"/>
    </row>
    <row r="4596" spans="2:2" x14ac:dyDescent="0.25">
      <c r="B4596" s="475"/>
    </row>
    <row r="4597" spans="2:2" x14ac:dyDescent="0.25">
      <c r="B4597" s="475"/>
    </row>
    <row r="4598" spans="2:2" x14ac:dyDescent="0.25">
      <c r="B4598" s="475"/>
    </row>
    <row r="4599" spans="2:2" x14ac:dyDescent="0.25">
      <c r="B4599" s="475"/>
    </row>
    <row r="4600" spans="2:2" x14ac:dyDescent="0.25">
      <c r="B4600" s="475"/>
    </row>
    <row r="4601" spans="2:2" x14ac:dyDescent="0.25">
      <c r="B4601" s="475"/>
    </row>
    <row r="4602" spans="2:2" x14ac:dyDescent="0.25">
      <c r="B4602" s="475"/>
    </row>
    <row r="4603" spans="2:2" x14ac:dyDescent="0.25">
      <c r="B4603" s="475"/>
    </row>
    <row r="4604" spans="2:2" x14ac:dyDescent="0.25">
      <c r="B4604" s="475"/>
    </row>
    <row r="4605" spans="2:2" x14ac:dyDescent="0.25">
      <c r="B4605" s="475"/>
    </row>
    <row r="4606" spans="2:2" x14ac:dyDescent="0.25">
      <c r="B4606" s="475"/>
    </row>
    <row r="4607" spans="2:2" x14ac:dyDescent="0.25">
      <c r="B4607" s="475"/>
    </row>
    <row r="4608" spans="2:2" x14ac:dyDescent="0.25">
      <c r="B4608" s="475"/>
    </row>
    <row r="4609" spans="2:2" x14ac:dyDescent="0.25">
      <c r="B4609" s="475"/>
    </row>
    <row r="4610" spans="2:2" x14ac:dyDescent="0.25">
      <c r="B4610" s="475"/>
    </row>
    <row r="4611" spans="2:2" x14ac:dyDescent="0.25">
      <c r="B4611" s="475"/>
    </row>
    <row r="4612" spans="2:2" x14ac:dyDescent="0.25">
      <c r="B4612" s="475"/>
    </row>
    <row r="4613" spans="2:2" x14ac:dyDescent="0.25">
      <c r="B4613" s="475"/>
    </row>
    <row r="4614" spans="2:2" x14ac:dyDescent="0.25">
      <c r="B4614" s="475"/>
    </row>
    <row r="4615" spans="2:2" x14ac:dyDescent="0.25">
      <c r="B4615" s="475"/>
    </row>
    <row r="4616" spans="2:2" x14ac:dyDescent="0.25">
      <c r="B4616" s="475"/>
    </row>
    <row r="4617" spans="2:2" x14ac:dyDescent="0.25">
      <c r="B4617" s="475"/>
    </row>
    <row r="4618" spans="2:2" x14ac:dyDescent="0.25">
      <c r="B4618" s="475"/>
    </row>
    <row r="4619" spans="2:2" x14ac:dyDescent="0.25">
      <c r="B4619" s="475"/>
    </row>
    <row r="4620" spans="2:2" x14ac:dyDescent="0.25">
      <c r="B4620" s="475"/>
    </row>
    <row r="4621" spans="2:2" x14ac:dyDescent="0.25">
      <c r="B4621" s="475"/>
    </row>
    <row r="4622" spans="2:2" x14ac:dyDescent="0.25">
      <c r="B4622" s="475"/>
    </row>
    <row r="4623" spans="2:2" x14ac:dyDescent="0.25">
      <c r="B4623" s="475"/>
    </row>
    <row r="4624" spans="2:2" x14ac:dyDescent="0.25">
      <c r="B4624" s="475"/>
    </row>
    <row r="4625" spans="2:2" x14ac:dyDescent="0.25">
      <c r="B4625" s="475"/>
    </row>
    <row r="4626" spans="2:2" x14ac:dyDescent="0.25">
      <c r="B4626" s="475"/>
    </row>
    <row r="4627" spans="2:2" x14ac:dyDescent="0.25">
      <c r="B4627" s="475"/>
    </row>
    <row r="4628" spans="2:2" x14ac:dyDescent="0.25">
      <c r="B4628" s="475"/>
    </row>
    <row r="4629" spans="2:2" x14ac:dyDescent="0.25">
      <c r="B4629" s="475"/>
    </row>
    <row r="4630" spans="2:2" x14ac:dyDescent="0.25">
      <c r="B4630" s="475"/>
    </row>
    <row r="4631" spans="2:2" x14ac:dyDescent="0.25">
      <c r="B4631" s="475"/>
    </row>
    <row r="4632" spans="2:2" x14ac:dyDescent="0.25">
      <c r="B4632" s="475"/>
    </row>
    <row r="4633" spans="2:2" x14ac:dyDescent="0.25">
      <c r="B4633" s="475"/>
    </row>
    <row r="4634" spans="2:2" x14ac:dyDescent="0.25">
      <c r="B4634" s="475"/>
    </row>
    <row r="4635" spans="2:2" x14ac:dyDescent="0.25">
      <c r="B4635" s="475"/>
    </row>
    <row r="4636" spans="2:2" x14ac:dyDescent="0.25">
      <c r="B4636" s="475"/>
    </row>
    <row r="4637" spans="2:2" x14ac:dyDescent="0.25">
      <c r="B4637" s="475"/>
    </row>
    <row r="4638" spans="2:2" x14ac:dyDescent="0.25">
      <c r="B4638" s="475"/>
    </row>
    <row r="4639" spans="2:2" x14ac:dyDescent="0.25">
      <c r="B4639" s="475"/>
    </row>
    <row r="4640" spans="2:2" x14ac:dyDescent="0.25">
      <c r="B4640" s="475"/>
    </row>
    <row r="4641" spans="2:2" x14ac:dyDescent="0.25">
      <c r="B4641" s="475"/>
    </row>
    <row r="4642" spans="2:2" x14ac:dyDescent="0.25">
      <c r="B4642" s="475"/>
    </row>
    <row r="4643" spans="2:2" x14ac:dyDescent="0.25">
      <c r="B4643" s="475"/>
    </row>
    <row r="4644" spans="2:2" x14ac:dyDescent="0.25">
      <c r="B4644" s="475"/>
    </row>
    <row r="4645" spans="2:2" x14ac:dyDescent="0.25">
      <c r="B4645" s="475"/>
    </row>
    <row r="4646" spans="2:2" x14ac:dyDescent="0.25">
      <c r="B4646" s="475"/>
    </row>
    <row r="4647" spans="2:2" x14ac:dyDescent="0.25">
      <c r="B4647" s="475"/>
    </row>
    <row r="4648" spans="2:2" x14ac:dyDescent="0.25">
      <c r="B4648" s="475"/>
    </row>
    <row r="4649" spans="2:2" x14ac:dyDescent="0.25">
      <c r="B4649" s="475"/>
    </row>
    <row r="4650" spans="2:2" x14ac:dyDescent="0.25">
      <c r="B4650" s="475"/>
    </row>
    <row r="4651" spans="2:2" x14ac:dyDescent="0.25">
      <c r="B4651" s="475"/>
    </row>
    <row r="4652" spans="2:2" x14ac:dyDescent="0.25">
      <c r="B4652" s="475"/>
    </row>
    <row r="4653" spans="2:2" x14ac:dyDescent="0.25">
      <c r="B4653" s="475"/>
    </row>
    <row r="4654" spans="2:2" x14ac:dyDescent="0.25">
      <c r="B4654" s="475"/>
    </row>
    <row r="4655" spans="2:2" x14ac:dyDescent="0.25">
      <c r="B4655" s="475"/>
    </row>
    <row r="4656" spans="2:2" x14ac:dyDescent="0.25">
      <c r="B4656" s="475"/>
    </row>
    <row r="4657" spans="2:2" x14ac:dyDescent="0.25">
      <c r="B4657" s="475"/>
    </row>
    <row r="4658" spans="2:2" x14ac:dyDescent="0.25">
      <c r="B4658" s="475"/>
    </row>
    <row r="4659" spans="2:2" x14ac:dyDescent="0.25">
      <c r="B4659" s="475"/>
    </row>
    <row r="4660" spans="2:2" x14ac:dyDescent="0.25">
      <c r="B4660" s="475"/>
    </row>
    <row r="4661" spans="2:2" x14ac:dyDescent="0.25">
      <c r="B4661" s="475"/>
    </row>
    <row r="4662" spans="2:2" x14ac:dyDescent="0.25">
      <c r="B4662" s="475"/>
    </row>
    <row r="4663" spans="2:2" x14ac:dyDescent="0.25">
      <c r="B4663" s="475"/>
    </row>
    <row r="4664" spans="2:2" x14ac:dyDescent="0.25">
      <c r="B4664" s="475"/>
    </row>
    <row r="4665" spans="2:2" x14ac:dyDescent="0.25">
      <c r="B4665" s="475"/>
    </row>
    <row r="4666" spans="2:2" x14ac:dyDescent="0.25">
      <c r="B4666" s="475"/>
    </row>
    <row r="4667" spans="2:2" x14ac:dyDescent="0.25">
      <c r="B4667" s="475"/>
    </row>
    <row r="4668" spans="2:2" x14ac:dyDescent="0.25">
      <c r="B4668" s="475"/>
    </row>
    <row r="4669" spans="2:2" x14ac:dyDescent="0.25">
      <c r="B4669" s="475"/>
    </row>
    <row r="4670" spans="2:2" x14ac:dyDescent="0.25">
      <c r="B4670" s="475"/>
    </row>
    <row r="4671" spans="2:2" x14ac:dyDescent="0.25">
      <c r="B4671" s="475"/>
    </row>
    <row r="4672" spans="2:2" x14ac:dyDescent="0.25">
      <c r="B4672" s="475"/>
    </row>
    <row r="4673" spans="2:2" x14ac:dyDescent="0.25">
      <c r="B4673" s="475"/>
    </row>
    <row r="4674" spans="2:2" x14ac:dyDescent="0.25">
      <c r="B4674" s="475"/>
    </row>
    <row r="4675" spans="2:2" x14ac:dyDescent="0.25">
      <c r="B4675" s="475"/>
    </row>
    <row r="4676" spans="2:2" x14ac:dyDescent="0.25">
      <c r="B4676" s="475"/>
    </row>
    <row r="4677" spans="2:2" x14ac:dyDescent="0.25">
      <c r="B4677" s="475"/>
    </row>
    <row r="4678" spans="2:2" x14ac:dyDescent="0.25">
      <c r="B4678" s="475"/>
    </row>
    <row r="4679" spans="2:2" x14ac:dyDescent="0.25">
      <c r="B4679" s="475"/>
    </row>
    <row r="4680" spans="2:2" x14ac:dyDescent="0.25">
      <c r="B4680" s="475"/>
    </row>
    <row r="4681" spans="2:2" x14ac:dyDescent="0.25">
      <c r="B4681" s="475"/>
    </row>
    <row r="4682" spans="2:2" x14ac:dyDescent="0.25">
      <c r="B4682" s="475"/>
    </row>
    <row r="4683" spans="2:2" x14ac:dyDescent="0.25">
      <c r="B4683" s="475"/>
    </row>
    <row r="4684" spans="2:2" x14ac:dyDescent="0.25">
      <c r="B4684" s="475"/>
    </row>
    <row r="4685" spans="2:2" x14ac:dyDescent="0.25">
      <c r="B4685" s="475"/>
    </row>
    <row r="4686" spans="2:2" x14ac:dyDescent="0.25">
      <c r="B4686" s="475"/>
    </row>
    <row r="4687" spans="2:2" x14ac:dyDescent="0.25">
      <c r="B4687" s="475"/>
    </row>
    <row r="4688" spans="2:2" x14ac:dyDescent="0.25">
      <c r="B4688" s="475"/>
    </row>
    <row r="4689" spans="2:2" x14ac:dyDescent="0.25">
      <c r="B4689" s="475"/>
    </row>
    <row r="4690" spans="2:2" x14ac:dyDescent="0.25">
      <c r="B4690" s="475"/>
    </row>
    <row r="4691" spans="2:2" x14ac:dyDescent="0.25">
      <c r="B4691" s="475"/>
    </row>
    <row r="4692" spans="2:2" x14ac:dyDescent="0.25">
      <c r="B4692" s="475"/>
    </row>
    <row r="4693" spans="2:2" x14ac:dyDescent="0.25">
      <c r="B4693" s="475"/>
    </row>
    <row r="4694" spans="2:2" x14ac:dyDescent="0.25">
      <c r="B4694" s="475"/>
    </row>
    <row r="4695" spans="2:2" x14ac:dyDescent="0.25">
      <c r="B4695" s="475"/>
    </row>
    <row r="4696" spans="2:2" x14ac:dyDescent="0.25">
      <c r="B4696" s="475"/>
    </row>
    <row r="4697" spans="2:2" x14ac:dyDescent="0.25">
      <c r="B4697" s="475"/>
    </row>
    <row r="4698" spans="2:2" x14ac:dyDescent="0.25">
      <c r="B4698" s="475"/>
    </row>
    <row r="4699" spans="2:2" x14ac:dyDescent="0.25">
      <c r="B4699" s="475"/>
    </row>
    <row r="4700" spans="2:2" x14ac:dyDescent="0.25">
      <c r="B4700" s="475"/>
    </row>
    <row r="4701" spans="2:2" x14ac:dyDescent="0.25">
      <c r="B4701" s="475"/>
    </row>
    <row r="4702" spans="2:2" x14ac:dyDescent="0.25">
      <c r="B4702" s="475"/>
    </row>
    <row r="4703" spans="2:2" x14ac:dyDescent="0.25">
      <c r="B4703" s="475"/>
    </row>
    <row r="4704" spans="2:2" x14ac:dyDescent="0.25">
      <c r="B4704" s="475"/>
    </row>
    <row r="4705" spans="2:2" x14ac:dyDescent="0.25">
      <c r="B4705" s="475"/>
    </row>
    <row r="4706" spans="2:2" x14ac:dyDescent="0.25">
      <c r="B4706" s="475"/>
    </row>
    <row r="4707" spans="2:2" x14ac:dyDescent="0.25">
      <c r="B4707" s="475"/>
    </row>
    <row r="4708" spans="2:2" x14ac:dyDescent="0.25">
      <c r="B4708" s="475"/>
    </row>
    <row r="4709" spans="2:2" x14ac:dyDescent="0.25">
      <c r="B4709" s="475"/>
    </row>
    <row r="4710" spans="2:2" x14ac:dyDescent="0.25">
      <c r="B4710" s="475"/>
    </row>
    <row r="4711" spans="2:2" x14ac:dyDescent="0.25">
      <c r="B4711" s="475"/>
    </row>
    <row r="4712" spans="2:2" x14ac:dyDescent="0.25">
      <c r="B4712" s="475"/>
    </row>
    <row r="4713" spans="2:2" x14ac:dyDescent="0.25">
      <c r="B4713" s="475"/>
    </row>
    <row r="4714" spans="2:2" x14ac:dyDescent="0.25">
      <c r="B4714" s="475"/>
    </row>
    <row r="4715" spans="2:2" x14ac:dyDescent="0.25">
      <c r="B4715" s="475"/>
    </row>
    <row r="4716" spans="2:2" x14ac:dyDescent="0.25">
      <c r="B4716" s="475"/>
    </row>
    <row r="4717" spans="2:2" x14ac:dyDescent="0.25">
      <c r="B4717" s="475"/>
    </row>
    <row r="4718" spans="2:2" x14ac:dyDescent="0.25">
      <c r="B4718" s="475"/>
    </row>
    <row r="4719" spans="2:2" x14ac:dyDescent="0.25">
      <c r="B4719" s="475"/>
    </row>
    <row r="4720" spans="2:2" x14ac:dyDescent="0.25">
      <c r="B4720" s="475"/>
    </row>
    <row r="4721" spans="2:2" x14ac:dyDescent="0.25">
      <c r="B4721" s="475"/>
    </row>
    <row r="4722" spans="2:2" x14ac:dyDescent="0.25">
      <c r="B4722" s="475"/>
    </row>
    <row r="4723" spans="2:2" x14ac:dyDescent="0.25">
      <c r="B4723" s="475"/>
    </row>
    <row r="4724" spans="2:2" x14ac:dyDescent="0.25">
      <c r="B4724" s="475"/>
    </row>
    <row r="4725" spans="2:2" x14ac:dyDescent="0.25">
      <c r="B4725" s="475"/>
    </row>
    <row r="4726" spans="2:2" x14ac:dyDescent="0.25">
      <c r="B4726" s="475"/>
    </row>
    <row r="4727" spans="2:2" x14ac:dyDescent="0.25">
      <c r="B4727" s="475"/>
    </row>
    <row r="4728" spans="2:2" x14ac:dyDescent="0.25">
      <c r="B4728" s="475"/>
    </row>
    <row r="4729" spans="2:2" x14ac:dyDescent="0.25">
      <c r="B4729" s="475"/>
    </row>
    <row r="4730" spans="2:2" x14ac:dyDescent="0.25">
      <c r="B4730" s="475"/>
    </row>
    <row r="4731" spans="2:2" x14ac:dyDescent="0.25">
      <c r="B4731" s="475"/>
    </row>
    <row r="4732" spans="2:2" x14ac:dyDescent="0.25">
      <c r="B4732" s="475"/>
    </row>
    <row r="4733" spans="2:2" x14ac:dyDescent="0.25">
      <c r="B4733" s="475"/>
    </row>
    <row r="4734" spans="2:2" x14ac:dyDescent="0.25">
      <c r="B4734" s="475"/>
    </row>
    <row r="4735" spans="2:2" x14ac:dyDescent="0.25">
      <c r="B4735" s="475"/>
    </row>
    <row r="4736" spans="2:2" x14ac:dyDescent="0.25">
      <c r="B4736" s="475"/>
    </row>
    <row r="4737" spans="2:2" x14ac:dyDescent="0.25">
      <c r="B4737" s="475"/>
    </row>
    <row r="4738" spans="2:2" x14ac:dyDescent="0.25">
      <c r="B4738" s="475"/>
    </row>
    <row r="4739" spans="2:2" x14ac:dyDescent="0.25">
      <c r="B4739" s="475"/>
    </row>
    <row r="4740" spans="2:2" x14ac:dyDescent="0.25">
      <c r="B4740" s="475"/>
    </row>
    <row r="4741" spans="2:2" x14ac:dyDescent="0.25">
      <c r="B4741" s="475"/>
    </row>
    <row r="4742" spans="2:2" x14ac:dyDescent="0.25">
      <c r="B4742" s="475"/>
    </row>
    <row r="4743" spans="2:2" x14ac:dyDescent="0.25">
      <c r="B4743" s="475"/>
    </row>
    <row r="4744" spans="2:2" x14ac:dyDescent="0.25">
      <c r="B4744" s="475"/>
    </row>
    <row r="4745" spans="2:2" x14ac:dyDescent="0.25">
      <c r="B4745" s="475"/>
    </row>
    <row r="4746" spans="2:2" x14ac:dyDescent="0.25">
      <c r="B4746" s="475"/>
    </row>
    <row r="4747" spans="2:2" x14ac:dyDescent="0.25">
      <c r="B4747" s="475"/>
    </row>
    <row r="4748" spans="2:2" x14ac:dyDescent="0.25">
      <c r="B4748" s="475"/>
    </row>
    <row r="4749" spans="2:2" x14ac:dyDescent="0.25">
      <c r="B4749" s="475"/>
    </row>
    <row r="4750" spans="2:2" x14ac:dyDescent="0.25">
      <c r="B4750" s="475"/>
    </row>
    <row r="4751" spans="2:2" x14ac:dyDescent="0.25">
      <c r="B4751" s="475"/>
    </row>
    <row r="4752" spans="2:2" x14ac:dyDescent="0.25">
      <c r="B4752" s="475"/>
    </row>
    <row r="4753" spans="2:2" x14ac:dyDescent="0.25">
      <c r="B4753" s="475"/>
    </row>
    <row r="4754" spans="2:2" x14ac:dyDescent="0.25">
      <c r="B4754" s="475"/>
    </row>
    <row r="4755" spans="2:2" x14ac:dyDescent="0.25">
      <c r="B4755" s="475"/>
    </row>
    <row r="4756" spans="2:2" x14ac:dyDescent="0.25">
      <c r="B4756" s="475"/>
    </row>
    <row r="4757" spans="2:2" x14ac:dyDescent="0.25">
      <c r="B4757" s="475"/>
    </row>
    <row r="4758" spans="2:2" x14ac:dyDescent="0.25">
      <c r="B4758" s="475"/>
    </row>
    <row r="4759" spans="2:2" x14ac:dyDescent="0.25">
      <c r="B4759" s="475"/>
    </row>
    <row r="4760" spans="2:2" x14ac:dyDescent="0.25">
      <c r="B4760" s="475"/>
    </row>
    <row r="4761" spans="2:2" x14ac:dyDescent="0.25">
      <c r="B4761" s="475"/>
    </row>
    <row r="4762" spans="2:2" x14ac:dyDescent="0.25">
      <c r="B4762" s="475"/>
    </row>
    <row r="4763" spans="2:2" x14ac:dyDescent="0.25">
      <c r="B4763" s="475"/>
    </row>
    <row r="4764" spans="2:2" x14ac:dyDescent="0.25">
      <c r="B4764" s="475"/>
    </row>
    <row r="4765" spans="2:2" x14ac:dyDescent="0.25">
      <c r="B4765" s="475"/>
    </row>
    <row r="4766" spans="2:2" x14ac:dyDescent="0.25">
      <c r="B4766" s="475"/>
    </row>
    <row r="4767" spans="2:2" x14ac:dyDescent="0.25">
      <c r="B4767" s="475"/>
    </row>
    <row r="4768" spans="2:2" x14ac:dyDescent="0.25">
      <c r="B4768" s="475"/>
    </row>
    <row r="4769" spans="2:2" x14ac:dyDescent="0.25">
      <c r="B4769" s="475"/>
    </row>
    <row r="4770" spans="2:2" x14ac:dyDescent="0.25">
      <c r="B4770" s="475"/>
    </row>
    <row r="4771" spans="2:2" x14ac:dyDescent="0.25">
      <c r="B4771" s="475"/>
    </row>
    <row r="4772" spans="2:2" x14ac:dyDescent="0.25">
      <c r="B4772" s="475"/>
    </row>
    <row r="4773" spans="2:2" x14ac:dyDescent="0.25">
      <c r="B4773" s="475"/>
    </row>
    <row r="4774" spans="2:2" x14ac:dyDescent="0.25">
      <c r="B4774" s="475"/>
    </row>
    <row r="4775" spans="2:2" x14ac:dyDescent="0.25">
      <c r="B4775" s="475"/>
    </row>
    <row r="4776" spans="2:2" x14ac:dyDescent="0.25">
      <c r="B4776" s="475"/>
    </row>
    <row r="4777" spans="2:2" x14ac:dyDescent="0.25">
      <c r="B4777" s="475"/>
    </row>
    <row r="4778" spans="2:2" x14ac:dyDescent="0.25">
      <c r="B4778" s="475"/>
    </row>
    <row r="4779" spans="2:2" x14ac:dyDescent="0.25">
      <c r="B4779" s="475"/>
    </row>
    <row r="4780" spans="2:2" x14ac:dyDescent="0.25">
      <c r="B4780" s="475"/>
    </row>
    <row r="4781" spans="2:2" x14ac:dyDescent="0.25">
      <c r="B4781" s="475"/>
    </row>
    <row r="4782" spans="2:2" x14ac:dyDescent="0.25">
      <c r="B4782" s="475"/>
    </row>
    <row r="4783" spans="2:2" x14ac:dyDescent="0.25">
      <c r="B4783" s="475"/>
    </row>
    <row r="4784" spans="2:2" x14ac:dyDescent="0.25">
      <c r="B4784" s="475"/>
    </row>
    <row r="4785" spans="2:2" x14ac:dyDescent="0.25">
      <c r="B4785" s="475"/>
    </row>
    <row r="4786" spans="2:2" x14ac:dyDescent="0.25">
      <c r="B4786" s="475"/>
    </row>
    <row r="4787" spans="2:2" x14ac:dyDescent="0.25">
      <c r="B4787" s="475"/>
    </row>
    <row r="4788" spans="2:2" x14ac:dyDescent="0.25">
      <c r="B4788" s="475"/>
    </row>
    <row r="4789" spans="2:2" x14ac:dyDescent="0.25">
      <c r="B4789" s="475"/>
    </row>
    <row r="4790" spans="2:2" x14ac:dyDescent="0.25">
      <c r="B4790" s="475"/>
    </row>
    <row r="4791" spans="2:2" x14ac:dyDescent="0.25">
      <c r="B4791" s="475"/>
    </row>
    <row r="4792" spans="2:2" x14ac:dyDescent="0.25">
      <c r="B4792" s="475"/>
    </row>
    <row r="4793" spans="2:2" x14ac:dyDescent="0.25">
      <c r="B4793" s="475"/>
    </row>
    <row r="4794" spans="2:2" x14ac:dyDescent="0.25">
      <c r="B4794" s="475"/>
    </row>
    <row r="4795" spans="2:2" x14ac:dyDescent="0.25">
      <c r="B4795" s="475"/>
    </row>
    <row r="4796" spans="2:2" x14ac:dyDescent="0.25">
      <c r="B4796" s="475"/>
    </row>
    <row r="4797" spans="2:2" x14ac:dyDescent="0.25">
      <c r="B4797" s="475"/>
    </row>
    <row r="4798" spans="2:2" x14ac:dyDescent="0.25">
      <c r="B4798" s="475"/>
    </row>
    <row r="4799" spans="2:2" x14ac:dyDescent="0.25">
      <c r="B4799" s="475"/>
    </row>
    <row r="4800" spans="2:2" x14ac:dyDescent="0.25">
      <c r="B4800" s="475"/>
    </row>
    <row r="4801" spans="2:2" x14ac:dyDescent="0.25">
      <c r="B4801" s="475"/>
    </row>
    <row r="4802" spans="2:2" x14ac:dyDescent="0.25">
      <c r="B4802" s="475"/>
    </row>
    <row r="4803" spans="2:2" x14ac:dyDescent="0.25">
      <c r="B4803" s="475"/>
    </row>
    <row r="4804" spans="2:2" x14ac:dyDescent="0.25">
      <c r="B4804" s="475"/>
    </row>
    <row r="4805" spans="2:2" x14ac:dyDescent="0.25">
      <c r="B4805" s="475"/>
    </row>
    <row r="4806" spans="2:2" x14ac:dyDescent="0.25">
      <c r="B4806" s="475"/>
    </row>
    <row r="4807" spans="2:2" x14ac:dyDescent="0.25">
      <c r="B4807" s="475"/>
    </row>
    <row r="4808" spans="2:2" x14ac:dyDescent="0.25">
      <c r="B4808" s="475"/>
    </row>
    <row r="4809" spans="2:2" x14ac:dyDescent="0.25">
      <c r="B4809" s="475"/>
    </row>
    <row r="4810" spans="2:2" x14ac:dyDescent="0.25">
      <c r="B4810" s="475"/>
    </row>
    <row r="4811" spans="2:2" x14ac:dyDescent="0.25">
      <c r="B4811" s="475"/>
    </row>
    <row r="4812" spans="2:2" x14ac:dyDescent="0.25">
      <c r="B4812" s="475"/>
    </row>
    <row r="4813" spans="2:2" x14ac:dyDescent="0.25">
      <c r="B4813" s="475"/>
    </row>
    <row r="4814" spans="2:2" x14ac:dyDescent="0.25">
      <c r="B4814" s="475"/>
    </row>
    <row r="4815" spans="2:2" x14ac:dyDescent="0.25">
      <c r="B4815" s="475"/>
    </row>
    <row r="4816" spans="2:2" x14ac:dyDescent="0.25">
      <c r="B4816" s="475"/>
    </row>
    <row r="4817" spans="2:2" x14ac:dyDescent="0.25">
      <c r="B4817" s="475"/>
    </row>
    <row r="4818" spans="2:2" x14ac:dyDescent="0.25">
      <c r="B4818" s="475"/>
    </row>
    <row r="4819" spans="2:2" x14ac:dyDescent="0.25">
      <c r="B4819" s="475"/>
    </row>
    <row r="4820" spans="2:2" x14ac:dyDescent="0.25">
      <c r="B4820" s="475"/>
    </row>
    <row r="4821" spans="2:2" x14ac:dyDescent="0.25">
      <c r="B4821" s="475"/>
    </row>
    <row r="4822" spans="2:2" x14ac:dyDescent="0.25">
      <c r="B4822" s="475"/>
    </row>
    <row r="4823" spans="2:2" x14ac:dyDescent="0.25">
      <c r="B4823" s="475"/>
    </row>
    <row r="4824" spans="2:2" x14ac:dyDescent="0.25">
      <c r="B4824" s="475"/>
    </row>
    <row r="4825" spans="2:2" x14ac:dyDescent="0.25">
      <c r="B4825" s="475"/>
    </row>
    <row r="4826" spans="2:2" x14ac:dyDescent="0.25">
      <c r="B4826" s="475"/>
    </row>
    <row r="4827" spans="2:2" x14ac:dyDescent="0.25">
      <c r="B4827" s="475"/>
    </row>
    <row r="4828" spans="2:2" x14ac:dyDescent="0.25">
      <c r="B4828" s="475"/>
    </row>
    <row r="4829" spans="2:2" x14ac:dyDescent="0.25">
      <c r="B4829" s="475"/>
    </row>
    <row r="4830" spans="2:2" x14ac:dyDescent="0.25">
      <c r="B4830" s="475"/>
    </row>
    <row r="4831" spans="2:2" x14ac:dyDescent="0.25">
      <c r="B4831" s="475"/>
    </row>
    <row r="4832" spans="2:2" x14ac:dyDescent="0.25">
      <c r="B4832" s="475"/>
    </row>
    <row r="4833" spans="2:2" x14ac:dyDescent="0.25">
      <c r="B4833" s="475"/>
    </row>
    <row r="4834" spans="2:2" x14ac:dyDescent="0.25">
      <c r="B4834" s="475"/>
    </row>
    <row r="4835" spans="2:2" x14ac:dyDescent="0.25">
      <c r="B4835" s="475"/>
    </row>
    <row r="4836" spans="2:2" x14ac:dyDescent="0.25">
      <c r="B4836" s="475"/>
    </row>
    <row r="4837" spans="2:2" x14ac:dyDescent="0.25">
      <c r="B4837" s="475"/>
    </row>
    <row r="4838" spans="2:2" x14ac:dyDescent="0.25">
      <c r="B4838" s="475"/>
    </row>
    <row r="4839" spans="2:2" x14ac:dyDescent="0.25">
      <c r="B4839" s="475"/>
    </row>
    <row r="4840" spans="2:2" x14ac:dyDescent="0.25">
      <c r="B4840" s="475"/>
    </row>
    <row r="4841" spans="2:2" x14ac:dyDescent="0.25">
      <c r="B4841" s="475"/>
    </row>
    <row r="4842" spans="2:2" x14ac:dyDescent="0.25">
      <c r="B4842" s="475"/>
    </row>
    <row r="4843" spans="2:2" x14ac:dyDescent="0.25">
      <c r="B4843" s="475"/>
    </row>
    <row r="4844" spans="2:2" x14ac:dyDescent="0.25">
      <c r="B4844" s="475"/>
    </row>
    <row r="4845" spans="2:2" x14ac:dyDescent="0.25">
      <c r="B4845" s="475"/>
    </row>
    <row r="4846" spans="2:2" x14ac:dyDescent="0.25">
      <c r="B4846" s="475"/>
    </row>
    <row r="4847" spans="2:2" x14ac:dyDescent="0.25">
      <c r="B4847" s="475"/>
    </row>
    <row r="4848" spans="2:2" x14ac:dyDescent="0.25">
      <c r="B4848" s="475"/>
    </row>
    <row r="4849" spans="2:2" x14ac:dyDescent="0.25">
      <c r="B4849" s="475"/>
    </row>
    <row r="4850" spans="2:2" x14ac:dyDescent="0.25">
      <c r="B4850" s="475"/>
    </row>
    <row r="4851" spans="2:2" x14ac:dyDescent="0.25">
      <c r="B4851" s="475"/>
    </row>
    <row r="4852" spans="2:2" x14ac:dyDescent="0.25">
      <c r="B4852" s="475"/>
    </row>
    <row r="4853" spans="2:2" x14ac:dyDescent="0.25">
      <c r="B4853" s="475"/>
    </row>
    <row r="4854" spans="2:2" x14ac:dyDescent="0.25">
      <c r="B4854" s="475"/>
    </row>
    <row r="4855" spans="2:2" x14ac:dyDescent="0.25">
      <c r="B4855" s="475"/>
    </row>
    <row r="4856" spans="2:2" x14ac:dyDescent="0.25">
      <c r="B4856" s="475"/>
    </row>
    <row r="4857" spans="2:2" x14ac:dyDescent="0.25">
      <c r="B4857" s="475"/>
    </row>
    <row r="4858" spans="2:2" x14ac:dyDescent="0.25">
      <c r="B4858" s="475"/>
    </row>
    <row r="4859" spans="2:2" x14ac:dyDescent="0.25">
      <c r="B4859" s="475"/>
    </row>
    <row r="4860" spans="2:2" x14ac:dyDescent="0.25">
      <c r="B4860" s="475"/>
    </row>
    <row r="4861" spans="2:2" x14ac:dyDescent="0.25">
      <c r="B4861" s="475"/>
    </row>
    <row r="4862" spans="2:2" x14ac:dyDescent="0.25">
      <c r="B4862" s="475"/>
    </row>
    <row r="4863" spans="2:2" x14ac:dyDescent="0.25">
      <c r="B4863" s="475"/>
    </row>
    <row r="4864" spans="2:2" x14ac:dyDescent="0.25">
      <c r="B4864" s="475"/>
    </row>
    <row r="4865" spans="2:2" x14ac:dyDescent="0.25">
      <c r="B4865" s="475"/>
    </row>
    <row r="4866" spans="2:2" x14ac:dyDescent="0.25">
      <c r="B4866" s="475"/>
    </row>
    <row r="4867" spans="2:2" x14ac:dyDescent="0.25">
      <c r="B4867" s="475"/>
    </row>
    <row r="4868" spans="2:2" x14ac:dyDescent="0.25">
      <c r="B4868" s="475"/>
    </row>
    <row r="4869" spans="2:2" x14ac:dyDescent="0.25">
      <c r="B4869" s="475"/>
    </row>
    <row r="4870" spans="2:2" x14ac:dyDescent="0.25">
      <c r="B4870" s="475"/>
    </row>
    <row r="4871" spans="2:2" x14ac:dyDescent="0.25">
      <c r="B4871" s="475"/>
    </row>
    <row r="4872" spans="2:2" x14ac:dyDescent="0.25">
      <c r="B4872" s="475"/>
    </row>
    <row r="4873" spans="2:2" x14ac:dyDescent="0.25">
      <c r="B4873" s="475"/>
    </row>
    <row r="4874" spans="2:2" x14ac:dyDescent="0.25">
      <c r="B4874" s="475"/>
    </row>
    <row r="4875" spans="2:2" x14ac:dyDescent="0.25">
      <c r="B4875" s="475"/>
    </row>
    <row r="4876" spans="2:2" x14ac:dyDescent="0.25">
      <c r="B4876" s="475"/>
    </row>
    <row r="4877" spans="2:2" x14ac:dyDescent="0.25">
      <c r="B4877" s="475"/>
    </row>
    <row r="4878" spans="2:2" x14ac:dyDescent="0.25">
      <c r="B4878" s="475"/>
    </row>
    <row r="4879" spans="2:2" x14ac:dyDescent="0.25">
      <c r="B4879" s="475"/>
    </row>
    <row r="4880" spans="2:2" x14ac:dyDescent="0.25">
      <c r="B4880" s="475"/>
    </row>
    <row r="4881" spans="2:2" x14ac:dyDescent="0.25">
      <c r="B4881" s="475"/>
    </row>
    <row r="4882" spans="2:2" x14ac:dyDescent="0.25">
      <c r="B4882" s="475"/>
    </row>
    <row r="4883" spans="2:2" x14ac:dyDescent="0.25">
      <c r="B4883" s="475"/>
    </row>
    <row r="4884" spans="2:2" x14ac:dyDescent="0.25">
      <c r="B4884" s="475"/>
    </row>
    <row r="4885" spans="2:2" x14ac:dyDescent="0.25">
      <c r="B4885" s="475"/>
    </row>
    <row r="4886" spans="2:2" x14ac:dyDescent="0.25">
      <c r="B4886" s="475"/>
    </row>
    <row r="4887" spans="2:2" x14ac:dyDescent="0.25">
      <c r="B4887" s="475"/>
    </row>
    <row r="4888" spans="2:2" x14ac:dyDescent="0.25">
      <c r="B4888" s="475"/>
    </row>
    <row r="4889" spans="2:2" x14ac:dyDescent="0.25">
      <c r="B4889" s="475"/>
    </row>
    <row r="4890" spans="2:2" x14ac:dyDescent="0.25">
      <c r="B4890" s="475"/>
    </row>
    <row r="4891" spans="2:2" x14ac:dyDescent="0.25">
      <c r="B4891" s="475"/>
    </row>
    <row r="4892" spans="2:2" x14ac:dyDescent="0.25">
      <c r="B4892" s="475"/>
    </row>
    <row r="4893" spans="2:2" x14ac:dyDescent="0.25">
      <c r="B4893" s="475"/>
    </row>
    <row r="4894" spans="2:2" x14ac:dyDescent="0.25">
      <c r="B4894" s="475"/>
    </row>
    <row r="4895" spans="2:2" x14ac:dyDescent="0.25">
      <c r="B4895" s="475"/>
    </row>
    <row r="4896" spans="2:2" x14ac:dyDescent="0.25">
      <c r="B4896" s="475"/>
    </row>
    <row r="4897" spans="2:2" x14ac:dyDescent="0.25">
      <c r="B4897" s="475"/>
    </row>
    <row r="4898" spans="2:2" x14ac:dyDescent="0.25">
      <c r="B4898" s="475"/>
    </row>
    <row r="4899" spans="2:2" x14ac:dyDescent="0.25">
      <c r="B4899" s="475"/>
    </row>
    <row r="4900" spans="2:2" x14ac:dyDescent="0.25">
      <c r="B4900" s="475"/>
    </row>
    <row r="4901" spans="2:2" x14ac:dyDescent="0.25">
      <c r="B4901" s="475"/>
    </row>
    <row r="4902" spans="2:2" x14ac:dyDescent="0.25">
      <c r="B4902" s="475"/>
    </row>
    <row r="4903" spans="2:2" x14ac:dyDescent="0.25">
      <c r="B4903" s="475"/>
    </row>
    <row r="4904" spans="2:2" x14ac:dyDescent="0.25">
      <c r="B4904" s="475"/>
    </row>
    <row r="4905" spans="2:2" x14ac:dyDescent="0.25">
      <c r="B4905" s="475"/>
    </row>
    <row r="4906" spans="2:2" x14ac:dyDescent="0.25">
      <c r="B4906" s="475"/>
    </row>
    <row r="4907" spans="2:2" x14ac:dyDescent="0.25">
      <c r="B4907" s="475"/>
    </row>
    <row r="4908" spans="2:2" x14ac:dyDescent="0.25">
      <c r="B4908" s="475"/>
    </row>
    <row r="4909" spans="2:2" x14ac:dyDescent="0.25">
      <c r="B4909" s="475"/>
    </row>
    <row r="4910" spans="2:2" x14ac:dyDescent="0.25">
      <c r="B4910" s="475"/>
    </row>
    <row r="4911" spans="2:2" x14ac:dyDescent="0.25">
      <c r="B4911" s="475"/>
    </row>
    <row r="4912" spans="2:2" x14ac:dyDescent="0.25">
      <c r="B4912" s="475"/>
    </row>
    <row r="4913" spans="2:2" x14ac:dyDescent="0.25">
      <c r="B4913" s="475"/>
    </row>
    <row r="4914" spans="2:2" x14ac:dyDescent="0.25">
      <c r="B4914" s="475"/>
    </row>
    <row r="4915" spans="2:2" x14ac:dyDescent="0.25">
      <c r="B4915" s="475"/>
    </row>
    <row r="4916" spans="2:2" x14ac:dyDescent="0.25">
      <c r="B4916" s="475"/>
    </row>
    <row r="4917" spans="2:2" x14ac:dyDescent="0.25">
      <c r="B4917" s="475"/>
    </row>
    <row r="4918" spans="2:2" x14ac:dyDescent="0.25">
      <c r="B4918" s="475"/>
    </row>
    <row r="4919" spans="2:2" x14ac:dyDescent="0.25">
      <c r="B4919" s="475"/>
    </row>
    <row r="4920" spans="2:2" x14ac:dyDescent="0.25">
      <c r="B4920" s="475"/>
    </row>
    <row r="4921" spans="2:2" x14ac:dyDescent="0.25">
      <c r="B4921" s="475"/>
    </row>
    <row r="4922" spans="2:2" x14ac:dyDescent="0.25">
      <c r="B4922" s="475"/>
    </row>
    <row r="4923" spans="2:2" x14ac:dyDescent="0.25">
      <c r="B4923" s="475"/>
    </row>
    <row r="4924" spans="2:2" x14ac:dyDescent="0.25">
      <c r="B4924" s="475"/>
    </row>
    <row r="4925" spans="2:2" x14ac:dyDescent="0.25">
      <c r="B4925" s="475"/>
    </row>
    <row r="4926" spans="2:2" x14ac:dyDescent="0.25">
      <c r="B4926" s="475"/>
    </row>
    <row r="4927" spans="2:2" x14ac:dyDescent="0.25">
      <c r="B4927" s="475"/>
    </row>
    <row r="4928" spans="2:2" x14ac:dyDescent="0.25">
      <c r="B4928" s="475"/>
    </row>
    <row r="4929" spans="2:2" x14ac:dyDescent="0.25">
      <c r="B4929" s="475"/>
    </row>
    <row r="4930" spans="2:2" x14ac:dyDescent="0.25">
      <c r="B4930" s="475"/>
    </row>
    <row r="4931" spans="2:2" x14ac:dyDescent="0.25">
      <c r="B4931" s="475"/>
    </row>
    <row r="4932" spans="2:2" x14ac:dyDescent="0.25">
      <c r="B4932" s="475"/>
    </row>
    <row r="4933" spans="2:2" x14ac:dyDescent="0.25">
      <c r="B4933" s="475"/>
    </row>
    <row r="4934" spans="2:2" x14ac:dyDescent="0.25">
      <c r="B4934" s="475"/>
    </row>
    <row r="4935" spans="2:2" x14ac:dyDescent="0.25">
      <c r="B4935" s="475"/>
    </row>
    <row r="4936" spans="2:2" x14ac:dyDescent="0.25">
      <c r="B4936" s="475"/>
    </row>
    <row r="4937" spans="2:2" x14ac:dyDescent="0.25">
      <c r="B4937" s="475"/>
    </row>
    <row r="4938" spans="2:2" x14ac:dyDescent="0.25">
      <c r="B4938" s="475"/>
    </row>
    <row r="4939" spans="2:2" x14ac:dyDescent="0.25">
      <c r="B4939" s="475"/>
    </row>
    <row r="4940" spans="2:2" x14ac:dyDescent="0.25">
      <c r="B4940" s="475"/>
    </row>
    <row r="4941" spans="2:2" x14ac:dyDescent="0.25">
      <c r="B4941" s="475"/>
    </row>
    <row r="4942" spans="2:2" x14ac:dyDescent="0.25">
      <c r="B4942" s="475"/>
    </row>
    <row r="4943" spans="2:2" x14ac:dyDescent="0.25">
      <c r="B4943" s="475"/>
    </row>
    <row r="4944" spans="2:2" x14ac:dyDescent="0.25">
      <c r="B4944" s="475"/>
    </row>
    <row r="4945" spans="2:2" x14ac:dyDescent="0.25">
      <c r="B4945" s="475"/>
    </row>
    <row r="4946" spans="2:2" x14ac:dyDescent="0.25">
      <c r="B4946" s="475"/>
    </row>
    <row r="4947" spans="2:2" x14ac:dyDescent="0.25">
      <c r="B4947" s="475"/>
    </row>
    <row r="4948" spans="2:2" x14ac:dyDescent="0.25">
      <c r="B4948" s="475"/>
    </row>
    <row r="4949" spans="2:2" x14ac:dyDescent="0.25">
      <c r="B4949" s="475"/>
    </row>
    <row r="4950" spans="2:2" x14ac:dyDescent="0.25">
      <c r="B4950" s="475"/>
    </row>
    <row r="4951" spans="2:2" x14ac:dyDescent="0.25">
      <c r="B4951" s="475"/>
    </row>
    <row r="4952" spans="2:2" x14ac:dyDescent="0.25">
      <c r="B4952" s="475"/>
    </row>
    <row r="4953" spans="2:2" x14ac:dyDescent="0.25">
      <c r="B4953" s="475"/>
    </row>
    <row r="4954" spans="2:2" x14ac:dyDescent="0.25">
      <c r="B4954" s="475"/>
    </row>
    <row r="4955" spans="2:2" x14ac:dyDescent="0.25">
      <c r="B4955" s="475"/>
    </row>
    <row r="4956" spans="2:2" x14ac:dyDescent="0.25">
      <c r="B4956" s="475"/>
    </row>
    <row r="4957" spans="2:2" x14ac:dyDescent="0.25">
      <c r="B4957" s="475"/>
    </row>
    <row r="4958" spans="2:2" x14ac:dyDescent="0.25">
      <c r="B4958" s="475"/>
    </row>
    <row r="4959" spans="2:2" x14ac:dyDescent="0.25">
      <c r="B4959" s="475"/>
    </row>
    <row r="4960" spans="2:2" x14ac:dyDescent="0.25">
      <c r="B4960" s="475"/>
    </row>
    <row r="4961" spans="2:2" x14ac:dyDescent="0.25">
      <c r="B4961" s="475"/>
    </row>
    <row r="4962" spans="2:2" x14ac:dyDescent="0.25">
      <c r="B4962" s="475"/>
    </row>
    <row r="4963" spans="2:2" x14ac:dyDescent="0.25">
      <c r="B4963" s="475"/>
    </row>
    <row r="4964" spans="2:2" x14ac:dyDescent="0.25">
      <c r="B4964" s="475"/>
    </row>
    <row r="4965" spans="2:2" x14ac:dyDescent="0.25">
      <c r="B4965" s="475"/>
    </row>
    <row r="4966" spans="2:2" x14ac:dyDescent="0.25">
      <c r="B4966" s="475"/>
    </row>
    <row r="4967" spans="2:2" x14ac:dyDescent="0.25">
      <c r="B4967" s="475"/>
    </row>
    <row r="4968" spans="2:2" x14ac:dyDescent="0.25">
      <c r="B4968" s="475"/>
    </row>
    <row r="4969" spans="2:2" x14ac:dyDescent="0.25">
      <c r="B4969" s="475"/>
    </row>
    <row r="4970" spans="2:2" x14ac:dyDescent="0.25">
      <c r="B4970" s="475"/>
    </row>
    <row r="4971" spans="2:2" x14ac:dyDescent="0.25">
      <c r="B4971" s="475"/>
    </row>
    <row r="4972" spans="2:2" x14ac:dyDescent="0.25">
      <c r="B4972" s="475"/>
    </row>
    <row r="4973" spans="2:2" x14ac:dyDescent="0.25">
      <c r="B4973" s="475"/>
    </row>
    <row r="4974" spans="2:2" x14ac:dyDescent="0.25">
      <c r="B4974" s="475"/>
    </row>
    <row r="4975" spans="2:2" x14ac:dyDescent="0.25">
      <c r="B4975" s="475"/>
    </row>
    <row r="4976" spans="2:2" x14ac:dyDescent="0.25">
      <c r="B4976" s="475"/>
    </row>
    <row r="4977" spans="2:2" x14ac:dyDescent="0.25">
      <c r="B4977" s="475"/>
    </row>
    <row r="4978" spans="2:2" x14ac:dyDescent="0.25">
      <c r="B4978" s="475"/>
    </row>
    <row r="4979" spans="2:2" x14ac:dyDescent="0.25">
      <c r="B4979" s="475"/>
    </row>
    <row r="4980" spans="2:2" x14ac:dyDescent="0.25">
      <c r="B4980" s="475"/>
    </row>
    <row r="4981" spans="2:2" x14ac:dyDescent="0.25">
      <c r="B4981" s="475"/>
    </row>
    <row r="4982" spans="2:2" x14ac:dyDescent="0.25">
      <c r="B4982" s="475"/>
    </row>
    <row r="4983" spans="2:2" x14ac:dyDescent="0.25">
      <c r="B4983" s="475"/>
    </row>
    <row r="4984" spans="2:2" x14ac:dyDescent="0.25">
      <c r="B4984" s="475"/>
    </row>
    <row r="4985" spans="2:2" x14ac:dyDescent="0.25">
      <c r="B4985" s="475"/>
    </row>
    <row r="4986" spans="2:2" x14ac:dyDescent="0.25">
      <c r="B4986" s="475"/>
    </row>
    <row r="4987" spans="2:2" x14ac:dyDescent="0.25">
      <c r="B4987" s="475"/>
    </row>
    <row r="4988" spans="2:2" x14ac:dyDescent="0.25">
      <c r="B4988" s="475"/>
    </row>
    <row r="4989" spans="2:2" x14ac:dyDescent="0.25">
      <c r="B4989" s="475"/>
    </row>
    <row r="4990" spans="2:2" x14ac:dyDescent="0.25">
      <c r="B4990" s="475"/>
    </row>
    <row r="4991" spans="2:2" x14ac:dyDescent="0.25">
      <c r="B4991" s="475"/>
    </row>
    <row r="4992" spans="2:2" x14ac:dyDescent="0.25">
      <c r="B4992" s="475"/>
    </row>
    <row r="4993" spans="2:2" x14ac:dyDescent="0.25">
      <c r="B4993" s="475"/>
    </row>
    <row r="4994" spans="2:2" x14ac:dyDescent="0.25">
      <c r="B4994" s="475"/>
    </row>
    <row r="4995" spans="2:2" x14ac:dyDescent="0.25">
      <c r="B4995" s="475"/>
    </row>
    <row r="4996" spans="2:2" x14ac:dyDescent="0.25">
      <c r="B4996" s="475"/>
    </row>
    <row r="4997" spans="2:2" x14ac:dyDescent="0.25">
      <c r="B4997" s="475"/>
    </row>
    <row r="4998" spans="2:2" x14ac:dyDescent="0.25">
      <c r="B4998" s="475"/>
    </row>
    <row r="4999" spans="2:2" x14ac:dyDescent="0.25">
      <c r="B4999" s="475"/>
    </row>
    <row r="5000" spans="2:2" x14ac:dyDescent="0.25">
      <c r="B5000" s="475"/>
    </row>
    <row r="5001" spans="2:2" x14ac:dyDescent="0.25">
      <c r="B5001" s="475"/>
    </row>
    <row r="5002" spans="2:2" x14ac:dyDescent="0.25">
      <c r="B5002" s="475"/>
    </row>
    <row r="5003" spans="2:2" x14ac:dyDescent="0.25">
      <c r="B5003" s="475"/>
    </row>
    <row r="5004" spans="2:2" x14ac:dyDescent="0.25">
      <c r="B5004" s="475"/>
    </row>
    <row r="5005" spans="2:2" x14ac:dyDescent="0.25">
      <c r="B5005" s="475"/>
    </row>
    <row r="5006" spans="2:2" x14ac:dyDescent="0.25">
      <c r="B5006" s="475"/>
    </row>
    <row r="5007" spans="2:2" x14ac:dyDescent="0.25">
      <c r="B5007" s="475"/>
    </row>
    <row r="5008" spans="2:2" x14ac:dyDescent="0.25">
      <c r="B5008" s="475"/>
    </row>
    <row r="5009" spans="2:2" x14ac:dyDescent="0.25">
      <c r="B5009" s="475"/>
    </row>
    <row r="5010" spans="2:2" x14ac:dyDescent="0.25">
      <c r="B5010" s="475"/>
    </row>
    <row r="5011" spans="2:2" x14ac:dyDescent="0.25">
      <c r="B5011" s="475"/>
    </row>
    <row r="5012" spans="2:2" x14ac:dyDescent="0.25">
      <c r="B5012" s="475"/>
    </row>
    <row r="5013" spans="2:2" x14ac:dyDescent="0.25">
      <c r="B5013" s="475"/>
    </row>
    <row r="5014" spans="2:2" x14ac:dyDescent="0.25">
      <c r="B5014" s="475"/>
    </row>
    <row r="5015" spans="2:2" x14ac:dyDescent="0.25">
      <c r="B5015" s="475"/>
    </row>
    <row r="5016" spans="2:2" x14ac:dyDescent="0.25">
      <c r="B5016" s="475"/>
    </row>
    <row r="5017" spans="2:2" x14ac:dyDescent="0.25">
      <c r="B5017" s="475"/>
    </row>
    <row r="5018" spans="2:2" x14ac:dyDescent="0.25">
      <c r="B5018" s="475"/>
    </row>
    <row r="5019" spans="2:2" x14ac:dyDescent="0.25">
      <c r="B5019" s="475"/>
    </row>
    <row r="5020" spans="2:2" x14ac:dyDescent="0.25">
      <c r="B5020" s="475"/>
    </row>
    <row r="5021" spans="2:2" x14ac:dyDescent="0.25">
      <c r="B5021" s="475"/>
    </row>
    <row r="5022" spans="2:2" x14ac:dyDescent="0.25">
      <c r="B5022" s="475"/>
    </row>
    <row r="5023" spans="2:2" x14ac:dyDescent="0.25">
      <c r="B5023" s="475"/>
    </row>
    <row r="5024" spans="2:2" x14ac:dyDescent="0.25">
      <c r="B5024" s="475"/>
    </row>
    <row r="5025" spans="2:2" x14ac:dyDescent="0.25">
      <c r="B5025" s="475"/>
    </row>
    <row r="5026" spans="2:2" x14ac:dyDescent="0.25">
      <c r="B5026" s="475"/>
    </row>
    <row r="5027" spans="2:2" x14ac:dyDescent="0.25">
      <c r="B5027" s="475"/>
    </row>
    <row r="5028" spans="2:2" x14ac:dyDescent="0.25">
      <c r="B5028" s="475"/>
    </row>
    <row r="5029" spans="2:2" x14ac:dyDescent="0.25">
      <c r="B5029" s="475"/>
    </row>
    <row r="5030" spans="2:2" x14ac:dyDescent="0.25">
      <c r="B5030" s="475"/>
    </row>
    <row r="5031" spans="2:2" x14ac:dyDescent="0.25">
      <c r="B5031" s="475"/>
    </row>
    <row r="5032" spans="2:2" x14ac:dyDescent="0.25">
      <c r="B5032" s="475"/>
    </row>
    <row r="5033" spans="2:2" x14ac:dyDescent="0.25">
      <c r="B5033" s="475"/>
    </row>
    <row r="5034" spans="2:2" x14ac:dyDescent="0.25">
      <c r="B5034" s="475"/>
    </row>
    <row r="5035" spans="2:2" x14ac:dyDescent="0.25">
      <c r="B5035" s="475"/>
    </row>
    <row r="5036" spans="2:2" x14ac:dyDescent="0.25">
      <c r="B5036" s="475"/>
    </row>
    <row r="5037" spans="2:2" x14ac:dyDescent="0.25">
      <c r="B5037" s="475"/>
    </row>
    <row r="5038" spans="2:2" x14ac:dyDescent="0.25">
      <c r="B5038" s="475"/>
    </row>
    <row r="5039" spans="2:2" x14ac:dyDescent="0.25">
      <c r="B5039" s="475"/>
    </row>
    <row r="5040" spans="2:2" x14ac:dyDescent="0.25">
      <c r="B5040" s="475"/>
    </row>
    <row r="5041" spans="2:2" x14ac:dyDescent="0.25">
      <c r="B5041" s="475"/>
    </row>
    <row r="5042" spans="2:2" x14ac:dyDescent="0.25">
      <c r="B5042" s="475"/>
    </row>
    <row r="5043" spans="2:2" x14ac:dyDescent="0.25">
      <c r="B5043" s="475"/>
    </row>
    <row r="5044" spans="2:2" x14ac:dyDescent="0.25">
      <c r="B5044" s="475"/>
    </row>
    <row r="5045" spans="2:2" x14ac:dyDescent="0.25">
      <c r="B5045" s="475"/>
    </row>
    <row r="5046" spans="2:2" x14ac:dyDescent="0.25">
      <c r="B5046" s="475"/>
    </row>
    <row r="5047" spans="2:2" x14ac:dyDescent="0.25">
      <c r="B5047" s="475"/>
    </row>
    <row r="5048" spans="2:2" x14ac:dyDescent="0.25">
      <c r="B5048" s="475"/>
    </row>
    <row r="5049" spans="2:2" x14ac:dyDescent="0.25">
      <c r="B5049" s="475"/>
    </row>
    <row r="5050" spans="2:2" x14ac:dyDescent="0.25">
      <c r="B5050" s="475"/>
    </row>
    <row r="5051" spans="2:2" x14ac:dyDescent="0.25">
      <c r="B5051" s="475"/>
    </row>
    <row r="5052" spans="2:2" x14ac:dyDescent="0.25">
      <c r="B5052" s="475"/>
    </row>
    <row r="5053" spans="2:2" x14ac:dyDescent="0.25">
      <c r="B5053" s="475"/>
    </row>
    <row r="5054" spans="2:2" x14ac:dyDescent="0.25">
      <c r="B5054" s="475"/>
    </row>
    <row r="5055" spans="2:2" x14ac:dyDescent="0.25">
      <c r="B5055" s="475"/>
    </row>
    <row r="5056" spans="2:2" x14ac:dyDescent="0.25">
      <c r="B5056" s="475"/>
    </row>
    <row r="5057" spans="2:2" x14ac:dyDescent="0.25">
      <c r="B5057" s="475"/>
    </row>
    <row r="5058" spans="2:2" x14ac:dyDescent="0.25">
      <c r="B5058" s="475"/>
    </row>
    <row r="5059" spans="2:2" x14ac:dyDescent="0.25">
      <c r="B5059" s="475"/>
    </row>
    <row r="5060" spans="2:2" x14ac:dyDescent="0.25">
      <c r="B5060" s="475"/>
    </row>
    <row r="5061" spans="2:2" x14ac:dyDescent="0.25">
      <c r="B5061" s="475"/>
    </row>
    <row r="5062" spans="2:2" x14ac:dyDescent="0.25">
      <c r="B5062" s="475"/>
    </row>
    <row r="5063" spans="2:2" x14ac:dyDescent="0.25">
      <c r="B5063" s="475"/>
    </row>
    <row r="5064" spans="2:2" x14ac:dyDescent="0.25">
      <c r="B5064" s="475"/>
    </row>
    <row r="5065" spans="2:2" x14ac:dyDescent="0.25">
      <c r="B5065" s="475"/>
    </row>
    <row r="5066" spans="2:2" x14ac:dyDescent="0.25">
      <c r="B5066" s="475"/>
    </row>
    <row r="5067" spans="2:2" x14ac:dyDescent="0.25">
      <c r="B5067" s="475"/>
    </row>
    <row r="5068" spans="2:2" x14ac:dyDescent="0.25">
      <c r="B5068" s="475"/>
    </row>
    <row r="5069" spans="2:2" x14ac:dyDescent="0.25">
      <c r="B5069" s="475"/>
    </row>
    <row r="5070" spans="2:2" x14ac:dyDescent="0.25">
      <c r="B5070" s="475"/>
    </row>
    <row r="5071" spans="2:2" x14ac:dyDescent="0.25">
      <c r="B5071" s="475"/>
    </row>
    <row r="5072" spans="2:2" x14ac:dyDescent="0.25">
      <c r="B5072" s="475"/>
    </row>
    <row r="5073" spans="2:2" x14ac:dyDescent="0.25">
      <c r="B5073" s="475"/>
    </row>
    <row r="5074" spans="2:2" x14ac:dyDescent="0.25">
      <c r="B5074" s="475"/>
    </row>
    <row r="5075" spans="2:2" x14ac:dyDescent="0.25">
      <c r="B5075" s="475"/>
    </row>
    <row r="5076" spans="2:2" x14ac:dyDescent="0.25">
      <c r="B5076" s="475"/>
    </row>
    <row r="5077" spans="2:2" x14ac:dyDescent="0.25">
      <c r="B5077" s="475"/>
    </row>
    <row r="5078" spans="2:2" x14ac:dyDescent="0.25">
      <c r="B5078" s="475"/>
    </row>
    <row r="5079" spans="2:2" x14ac:dyDescent="0.25">
      <c r="B5079" s="475"/>
    </row>
    <row r="5080" spans="2:2" x14ac:dyDescent="0.25">
      <c r="B5080" s="475"/>
    </row>
    <row r="5081" spans="2:2" x14ac:dyDescent="0.25">
      <c r="B5081" s="475"/>
    </row>
    <row r="5082" spans="2:2" x14ac:dyDescent="0.25">
      <c r="B5082" s="475"/>
    </row>
    <row r="5083" spans="2:2" x14ac:dyDescent="0.25">
      <c r="B5083" s="475"/>
    </row>
    <row r="5084" spans="2:2" x14ac:dyDescent="0.25">
      <c r="B5084" s="475"/>
    </row>
    <row r="5085" spans="2:2" x14ac:dyDescent="0.25">
      <c r="B5085" s="475"/>
    </row>
    <row r="5086" spans="2:2" x14ac:dyDescent="0.25">
      <c r="B5086" s="475"/>
    </row>
    <row r="5087" spans="2:2" x14ac:dyDescent="0.25">
      <c r="B5087" s="475"/>
    </row>
    <row r="5088" spans="2:2" x14ac:dyDescent="0.25">
      <c r="B5088" s="475"/>
    </row>
    <row r="5089" spans="2:2" x14ac:dyDescent="0.25">
      <c r="B5089" s="475"/>
    </row>
    <row r="5090" spans="2:2" x14ac:dyDescent="0.25">
      <c r="B5090" s="475"/>
    </row>
    <row r="5091" spans="2:2" x14ac:dyDescent="0.25">
      <c r="B5091" s="475"/>
    </row>
    <row r="5092" spans="2:2" x14ac:dyDescent="0.25">
      <c r="B5092" s="475"/>
    </row>
    <row r="5093" spans="2:2" x14ac:dyDescent="0.25">
      <c r="B5093" s="475"/>
    </row>
    <row r="5094" spans="2:2" x14ac:dyDescent="0.25">
      <c r="B5094" s="475"/>
    </row>
    <row r="5095" spans="2:2" x14ac:dyDescent="0.25">
      <c r="B5095" s="475"/>
    </row>
    <row r="5096" spans="2:2" x14ac:dyDescent="0.25">
      <c r="B5096" s="475"/>
    </row>
    <row r="5097" spans="2:2" x14ac:dyDescent="0.25">
      <c r="B5097" s="475"/>
    </row>
    <row r="5098" spans="2:2" x14ac:dyDescent="0.25">
      <c r="B5098" s="475"/>
    </row>
    <row r="5099" spans="2:2" x14ac:dyDescent="0.25">
      <c r="B5099" s="475"/>
    </row>
    <row r="5100" spans="2:2" x14ac:dyDescent="0.25">
      <c r="B5100" s="475"/>
    </row>
    <row r="5101" spans="2:2" x14ac:dyDescent="0.25">
      <c r="B5101" s="475"/>
    </row>
    <row r="5102" spans="2:2" x14ac:dyDescent="0.25">
      <c r="B5102" s="475"/>
    </row>
    <row r="5103" spans="2:2" x14ac:dyDescent="0.25">
      <c r="B5103" s="475"/>
    </row>
    <row r="5104" spans="2:2" x14ac:dyDescent="0.25">
      <c r="B5104" s="475"/>
    </row>
    <row r="5105" spans="2:2" x14ac:dyDescent="0.25">
      <c r="B5105" s="475"/>
    </row>
    <row r="5106" spans="2:2" x14ac:dyDescent="0.25">
      <c r="B5106" s="475"/>
    </row>
    <row r="5107" spans="2:2" x14ac:dyDescent="0.25">
      <c r="B5107" s="475"/>
    </row>
    <row r="5108" spans="2:2" x14ac:dyDescent="0.25">
      <c r="B5108" s="475"/>
    </row>
    <row r="5109" spans="2:2" x14ac:dyDescent="0.25">
      <c r="B5109" s="475"/>
    </row>
    <row r="5110" spans="2:2" x14ac:dyDescent="0.25">
      <c r="B5110" s="475"/>
    </row>
    <row r="5111" spans="2:2" x14ac:dyDescent="0.25">
      <c r="B5111" s="475"/>
    </row>
    <row r="5112" spans="2:2" x14ac:dyDescent="0.25">
      <c r="B5112" s="475"/>
    </row>
    <row r="5113" spans="2:2" x14ac:dyDescent="0.25">
      <c r="B5113" s="475"/>
    </row>
    <row r="5114" spans="2:2" x14ac:dyDescent="0.25">
      <c r="B5114" s="475"/>
    </row>
    <row r="5115" spans="2:2" x14ac:dyDescent="0.25">
      <c r="B5115" s="475"/>
    </row>
    <row r="5116" spans="2:2" x14ac:dyDescent="0.25">
      <c r="B5116" s="475"/>
    </row>
    <row r="5117" spans="2:2" x14ac:dyDescent="0.25">
      <c r="B5117" s="475"/>
    </row>
    <row r="5118" spans="2:2" x14ac:dyDescent="0.25">
      <c r="B5118" s="475"/>
    </row>
    <row r="5119" spans="2:2" x14ac:dyDescent="0.25">
      <c r="B5119" s="475"/>
    </row>
    <row r="5120" spans="2:2" x14ac:dyDescent="0.25">
      <c r="B5120" s="475"/>
    </row>
    <row r="5121" spans="2:2" x14ac:dyDescent="0.25">
      <c r="B5121" s="475"/>
    </row>
    <row r="5122" spans="2:2" x14ac:dyDescent="0.25">
      <c r="B5122" s="475"/>
    </row>
    <row r="5123" spans="2:2" x14ac:dyDescent="0.25">
      <c r="B5123" s="475"/>
    </row>
    <row r="5124" spans="2:2" x14ac:dyDescent="0.25">
      <c r="B5124" s="475"/>
    </row>
    <row r="5125" spans="2:2" x14ac:dyDescent="0.25">
      <c r="B5125" s="475"/>
    </row>
    <row r="5126" spans="2:2" x14ac:dyDescent="0.25">
      <c r="B5126" s="475"/>
    </row>
    <row r="5127" spans="2:2" x14ac:dyDescent="0.25">
      <c r="B5127" s="475"/>
    </row>
    <row r="5128" spans="2:2" x14ac:dyDescent="0.25">
      <c r="B5128" s="475"/>
    </row>
    <row r="5129" spans="2:2" x14ac:dyDescent="0.25">
      <c r="B5129" s="475"/>
    </row>
    <row r="5130" spans="2:2" x14ac:dyDescent="0.25">
      <c r="B5130" s="475"/>
    </row>
    <row r="5131" spans="2:2" x14ac:dyDescent="0.25">
      <c r="B5131" s="475"/>
    </row>
    <row r="5132" spans="2:2" x14ac:dyDescent="0.25">
      <c r="B5132" s="475"/>
    </row>
    <row r="5133" spans="2:2" x14ac:dyDescent="0.25">
      <c r="B5133" s="475"/>
    </row>
    <row r="5134" spans="2:2" x14ac:dyDescent="0.25">
      <c r="B5134" s="475"/>
    </row>
    <row r="5135" spans="2:2" x14ac:dyDescent="0.25">
      <c r="B5135" s="475"/>
    </row>
    <row r="5136" spans="2:2" x14ac:dyDescent="0.25">
      <c r="B5136" s="475"/>
    </row>
    <row r="5137" spans="2:2" x14ac:dyDescent="0.25">
      <c r="B5137" s="475"/>
    </row>
    <row r="5138" spans="2:2" x14ac:dyDescent="0.25">
      <c r="B5138" s="475"/>
    </row>
    <row r="5139" spans="2:2" x14ac:dyDescent="0.25">
      <c r="B5139" s="475"/>
    </row>
    <row r="5140" spans="2:2" x14ac:dyDescent="0.25">
      <c r="B5140" s="475"/>
    </row>
    <row r="5141" spans="2:2" x14ac:dyDescent="0.25">
      <c r="B5141" s="475"/>
    </row>
    <row r="5142" spans="2:2" x14ac:dyDescent="0.25">
      <c r="B5142" s="475"/>
    </row>
    <row r="5143" spans="2:2" x14ac:dyDescent="0.25">
      <c r="B5143" s="475"/>
    </row>
    <row r="5144" spans="2:2" x14ac:dyDescent="0.25">
      <c r="B5144" s="475"/>
    </row>
    <row r="5145" spans="2:2" x14ac:dyDescent="0.25">
      <c r="B5145" s="475"/>
    </row>
    <row r="5146" spans="2:2" x14ac:dyDescent="0.25">
      <c r="B5146" s="475"/>
    </row>
    <row r="5147" spans="2:2" x14ac:dyDescent="0.25">
      <c r="B5147" s="475"/>
    </row>
    <row r="5148" spans="2:2" x14ac:dyDescent="0.25">
      <c r="B5148" s="475"/>
    </row>
    <row r="5149" spans="2:2" x14ac:dyDescent="0.25">
      <c r="B5149" s="475"/>
    </row>
    <row r="5150" spans="2:2" x14ac:dyDescent="0.25">
      <c r="B5150" s="475"/>
    </row>
    <row r="5151" spans="2:2" x14ac:dyDescent="0.25">
      <c r="B5151" s="475"/>
    </row>
    <row r="5152" spans="2:2" x14ac:dyDescent="0.25">
      <c r="B5152" s="475"/>
    </row>
    <row r="5153" spans="2:2" x14ac:dyDescent="0.25">
      <c r="B5153" s="475"/>
    </row>
    <row r="5154" spans="2:2" x14ac:dyDescent="0.25">
      <c r="B5154" s="475"/>
    </row>
    <row r="5155" spans="2:2" x14ac:dyDescent="0.25">
      <c r="B5155" s="475"/>
    </row>
    <row r="5156" spans="2:2" x14ac:dyDescent="0.25">
      <c r="B5156" s="475"/>
    </row>
    <row r="5157" spans="2:2" x14ac:dyDescent="0.25">
      <c r="B5157" s="475"/>
    </row>
    <row r="5158" spans="2:2" x14ac:dyDescent="0.25">
      <c r="B5158" s="475"/>
    </row>
    <row r="5159" spans="2:2" x14ac:dyDescent="0.25">
      <c r="B5159" s="475"/>
    </row>
    <row r="5160" spans="2:2" x14ac:dyDescent="0.25">
      <c r="B5160" s="475"/>
    </row>
    <row r="5161" spans="2:2" x14ac:dyDescent="0.25">
      <c r="B5161" s="475"/>
    </row>
    <row r="5162" spans="2:2" x14ac:dyDescent="0.25">
      <c r="B5162" s="475"/>
    </row>
    <row r="5163" spans="2:2" x14ac:dyDescent="0.25">
      <c r="B5163" s="475"/>
    </row>
    <row r="5164" spans="2:2" x14ac:dyDescent="0.25">
      <c r="B5164" s="475"/>
    </row>
    <row r="5165" spans="2:2" x14ac:dyDescent="0.25">
      <c r="B5165" s="475"/>
    </row>
    <row r="5166" spans="2:2" x14ac:dyDescent="0.25">
      <c r="B5166" s="475"/>
    </row>
    <row r="5167" spans="2:2" x14ac:dyDescent="0.25">
      <c r="B5167" s="475"/>
    </row>
    <row r="5168" spans="2:2" x14ac:dyDescent="0.25">
      <c r="B5168" s="475"/>
    </row>
    <row r="5169" spans="2:2" x14ac:dyDescent="0.25">
      <c r="B5169" s="475"/>
    </row>
    <row r="5170" spans="2:2" x14ac:dyDescent="0.25">
      <c r="B5170" s="475"/>
    </row>
    <row r="5171" spans="2:2" x14ac:dyDescent="0.25">
      <c r="B5171" s="475"/>
    </row>
    <row r="5172" spans="2:2" x14ac:dyDescent="0.25">
      <c r="B5172" s="475"/>
    </row>
    <row r="5173" spans="2:2" x14ac:dyDescent="0.25">
      <c r="B5173" s="475"/>
    </row>
    <row r="5174" spans="2:2" x14ac:dyDescent="0.25">
      <c r="B5174" s="475"/>
    </row>
    <row r="5175" spans="2:2" x14ac:dyDescent="0.25">
      <c r="B5175" s="475"/>
    </row>
    <row r="5176" spans="2:2" x14ac:dyDescent="0.25">
      <c r="B5176" s="475"/>
    </row>
    <row r="5177" spans="2:2" x14ac:dyDescent="0.25">
      <c r="B5177" s="475"/>
    </row>
    <row r="5178" spans="2:2" x14ac:dyDescent="0.25">
      <c r="B5178" s="475"/>
    </row>
    <row r="5179" spans="2:2" x14ac:dyDescent="0.25">
      <c r="B5179" s="475"/>
    </row>
    <row r="5180" spans="2:2" x14ac:dyDescent="0.25">
      <c r="B5180" s="475"/>
    </row>
    <row r="5181" spans="2:2" x14ac:dyDescent="0.25">
      <c r="B5181" s="475"/>
    </row>
    <row r="5182" spans="2:2" x14ac:dyDescent="0.25">
      <c r="B5182" s="475"/>
    </row>
    <row r="5183" spans="2:2" x14ac:dyDescent="0.25">
      <c r="B5183" s="475"/>
    </row>
    <row r="5184" spans="2:2" x14ac:dyDescent="0.25">
      <c r="B5184" s="475"/>
    </row>
    <row r="5185" spans="2:2" x14ac:dyDescent="0.25">
      <c r="B5185" s="475"/>
    </row>
    <row r="5186" spans="2:2" x14ac:dyDescent="0.25">
      <c r="B5186" s="475"/>
    </row>
    <row r="5187" spans="2:2" x14ac:dyDescent="0.25">
      <c r="B5187" s="475"/>
    </row>
    <row r="5188" spans="2:2" x14ac:dyDescent="0.25">
      <c r="B5188" s="475"/>
    </row>
    <row r="5189" spans="2:2" x14ac:dyDescent="0.25">
      <c r="B5189" s="475"/>
    </row>
    <row r="5190" spans="2:2" x14ac:dyDescent="0.25">
      <c r="B5190" s="475"/>
    </row>
    <row r="5191" spans="2:2" x14ac:dyDescent="0.25">
      <c r="B5191" s="475"/>
    </row>
    <row r="5192" spans="2:2" x14ac:dyDescent="0.25">
      <c r="B5192" s="475"/>
    </row>
    <row r="5193" spans="2:2" x14ac:dyDescent="0.25">
      <c r="B5193" s="475"/>
    </row>
    <row r="5194" spans="2:2" x14ac:dyDescent="0.25">
      <c r="B5194" s="475"/>
    </row>
    <row r="5195" spans="2:2" x14ac:dyDescent="0.25">
      <c r="B5195" s="475"/>
    </row>
    <row r="5196" spans="2:2" x14ac:dyDescent="0.25">
      <c r="B5196" s="475"/>
    </row>
    <row r="5197" spans="2:2" x14ac:dyDescent="0.25">
      <c r="B5197" s="475"/>
    </row>
    <row r="5198" spans="2:2" x14ac:dyDescent="0.25">
      <c r="B5198" s="475"/>
    </row>
    <row r="5199" spans="2:2" x14ac:dyDescent="0.25">
      <c r="B5199" s="475"/>
    </row>
    <row r="5200" spans="2:2" x14ac:dyDescent="0.25">
      <c r="B5200" s="475"/>
    </row>
    <row r="5201" spans="2:2" x14ac:dyDescent="0.25">
      <c r="B5201" s="475"/>
    </row>
    <row r="5202" spans="2:2" x14ac:dyDescent="0.25">
      <c r="B5202" s="475"/>
    </row>
    <row r="5203" spans="2:2" x14ac:dyDescent="0.25">
      <c r="B5203" s="475"/>
    </row>
    <row r="5204" spans="2:2" x14ac:dyDescent="0.25">
      <c r="B5204" s="475"/>
    </row>
    <row r="5205" spans="2:2" x14ac:dyDescent="0.25">
      <c r="B5205" s="475"/>
    </row>
    <row r="5206" spans="2:2" x14ac:dyDescent="0.25">
      <c r="B5206" s="475"/>
    </row>
    <row r="5207" spans="2:2" x14ac:dyDescent="0.25">
      <c r="B5207" s="475"/>
    </row>
    <row r="5208" spans="2:2" x14ac:dyDescent="0.25">
      <c r="B5208" s="475"/>
    </row>
    <row r="5209" spans="2:2" x14ac:dyDescent="0.25">
      <c r="B5209" s="475"/>
    </row>
    <row r="5210" spans="2:2" x14ac:dyDescent="0.25">
      <c r="B5210" s="475"/>
    </row>
    <row r="5211" spans="2:2" x14ac:dyDescent="0.25">
      <c r="B5211" s="475"/>
    </row>
    <row r="5212" spans="2:2" x14ac:dyDescent="0.25">
      <c r="B5212" s="475"/>
    </row>
    <row r="5213" spans="2:2" x14ac:dyDescent="0.25">
      <c r="B5213" s="475"/>
    </row>
    <row r="5214" spans="2:2" x14ac:dyDescent="0.25">
      <c r="B5214" s="475"/>
    </row>
    <row r="5215" spans="2:2" x14ac:dyDescent="0.25">
      <c r="B5215" s="475"/>
    </row>
    <row r="5216" spans="2:2" x14ac:dyDescent="0.25">
      <c r="B5216" s="475"/>
    </row>
    <row r="5217" spans="2:2" x14ac:dyDescent="0.25">
      <c r="B5217" s="475"/>
    </row>
    <row r="5218" spans="2:2" x14ac:dyDescent="0.25">
      <c r="B5218" s="475"/>
    </row>
    <row r="5219" spans="2:2" x14ac:dyDescent="0.25">
      <c r="B5219" s="475"/>
    </row>
    <row r="5220" spans="2:2" x14ac:dyDescent="0.25">
      <c r="B5220" s="475"/>
    </row>
    <row r="5221" spans="2:2" x14ac:dyDescent="0.25">
      <c r="B5221" s="475"/>
    </row>
    <row r="5222" spans="2:2" x14ac:dyDescent="0.25">
      <c r="B5222" s="475"/>
    </row>
    <row r="5223" spans="2:2" x14ac:dyDescent="0.25">
      <c r="B5223" s="475"/>
    </row>
    <row r="5224" spans="2:2" x14ac:dyDescent="0.25">
      <c r="B5224" s="475"/>
    </row>
    <row r="5225" spans="2:2" x14ac:dyDescent="0.25">
      <c r="B5225" s="475"/>
    </row>
    <row r="5226" spans="2:2" x14ac:dyDescent="0.25">
      <c r="B5226" s="475"/>
    </row>
    <row r="5227" spans="2:2" x14ac:dyDescent="0.25">
      <c r="B5227" s="475"/>
    </row>
    <row r="5228" spans="2:2" x14ac:dyDescent="0.25">
      <c r="B5228" s="475"/>
    </row>
    <row r="5229" spans="2:2" x14ac:dyDescent="0.25">
      <c r="B5229" s="475"/>
    </row>
    <row r="5230" spans="2:2" x14ac:dyDescent="0.25">
      <c r="B5230" s="475"/>
    </row>
    <row r="5231" spans="2:2" x14ac:dyDescent="0.25">
      <c r="B5231" s="475"/>
    </row>
    <row r="5232" spans="2:2" x14ac:dyDescent="0.25">
      <c r="B5232" s="475"/>
    </row>
    <row r="5233" spans="2:2" x14ac:dyDescent="0.25">
      <c r="B5233" s="475"/>
    </row>
    <row r="5234" spans="2:2" x14ac:dyDescent="0.25">
      <c r="B5234" s="475"/>
    </row>
    <row r="5235" spans="2:2" x14ac:dyDescent="0.25">
      <c r="B5235" s="475"/>
    </row>
    <row r="5236" spans="2:2" x14ac:dyDescent="0.25">
      <c r="B5236" s="475"/>
    </row>
    <row r="5237" spans="2:2" x14ac:dyDescent="0.25">
      <c r="B5237" s="475"/>
    </row>
    <row r="5238" spans="2:2" x14ac:dyDescent="0.25">
      <c r="B5238" s="475"/>
    </row>
    <row r="5239" spans="2:2" x14ac:dyDescent="0.25">
      <c r="B5239" s="475"/>
    </row>
    <row r="5240" spans="2:2" x14ac:dyDescent="0.25">
      <c r="B5240" s="475"/>
    </row>
    <row r="5241" spans="2:2" x14ac:dyDescent="0.25">
      <c r="B5241" s="475"/>
    </row>
    <row r="5242" spans="2:2" x14ac:dyDescent="0.25">
      <c r="B5242" s="475"/>
    </row>
    <row r="5243" spans="2:2" x14ac:dyDescent="0.25">
      <c r="B5243" s="475"/>
    </row>
    <row r="5244" spans="2:2" x14ac:dyDescent="0.25">
      <c r="B5244" s="475"/>
    </row>
    <row r="5245" spans="2:2" x14ac:dyDescent="0.25">
      <c r="B5245" s="475"/>
    </row>
    <row r="5246" spans="2:2" x14ac:dyDescent="0.25">
      <c r="B5246" s="475"/>
    </row>
    <row r="5247" spans="2:2" x14ac:dyDescent="0.25">
      <c r="B5247" s="475"/>
    </row>
    <row r="5248" spans="2:2" x14ac:dyDescent="0.25">
      <c r="B5248" s="475"/>
    </row>
    <row r="5249" spans="2:2" x14ac:dyDescent="0.25">
      <c r="B5249" s="475"/>
    </row>
    <row r="5250" spans="2:2" x14ac:dyDescent="0.25">
      <c r="B5250" s="475"/>
    </row>
    <row r="5251" spans="2:2" x14ac:dyDescent="0.25">
      <c r="B5251" s="475"/>
    </row>
    <row r="5252" spans="2:2" x14ac:dyDescent="0.25">
      <c r="B5252" s="475"/>
    </row>
    <row r="5253" spans="2:2" x14ac:dyDescent="0.25">
      <c r="B5253" s="475"/>
    </row>
    <row r="5254" spans="2:2" x14ac:dyDescent="0.25">
      <c r="B5254" s="475"/>
    </row>
    <row r="5255" spans="2:2" x14ac:dyDescent="0.25">
      <c r="B5255" s="475"/>
    </row>
    <row r="5256" spans="2:2" x14ac:dyDescent="0.25">
      <c r="B5256" s="475"/>
    </row>
    <row r="5257" spans="2:2" x14ac:dyDescent="0.25">
      <c r="B5257" s="475"/>
    </row>
    <row r="5258" spans="2:2" x14ac:dyDescent="0.25">
      <c r="B5258" s="475"/>
    </row>
    <row r="5259" spans="2:2" x14ac:dyDescent="0.25">
      <c r="B5259" s="475"/>
    </row>
    <row r="5260" spans="2:2" x14ac:dyDescent="0.25">
      <c r="B5260" s="475"/>
    </row>
    <row r="5261" spans="2:2" x14ac:dyDescent="0.25">
      <c r="B5261" s="475"/>
    </row>
    <row r="5262" spans="2:2" x14ac:dyDescent="0.25">
      <c r="B5262" s="475"/>
    </row>
    <row r="5263" spans="2:2" x14ac:dyDescent="0.25">
      <c r="B5263" s="475"/>
    </row>
    <row r="5264" spans="2:2" x14ac:dyDescent="0.25">
      <c r="B5264" s="475"/>
    </row>
    <row r="5265" spans="2:2" x14ac:dyDescent="0.25">
      <c r="B5265" s="475"/>
    </row>
    <row r="5266" spans="2:2" x14ac:dyDescent="0.25">
      <c r="B5266" s="475"/>
    </row>
    <row r="5267" spans="2:2" x14ac:dyDescent="0.25">
      <c r="B5267" s="475"/>
    </row>
    <row r="5268" spans="2:2" x14ac:dyDescent="0.25">
      <c r="B5268" s="475"/>
    </row>
    <row r="5269" spans="2:2" x14ac:dyDescent="0.25">
      <c r="B5269" s="475"/>
    </row>
    <row r="5270" spans="2:2" x14ac:dyDescent="0.25">
      <c r="B5270" s="475"/>
    </row>
    <row r="5271" spans="2:2" x14ac:dyDescent="0.25">
      <c r="B5271" s="475"/>
    </row>
    <row r="5272" spans="2:2" x14ac:dyDescent="0.25">
      <c r="B5272" s="475"/>
    </row>
    <row r="5273" spans="2:2" x14ac:dyDescent="0.25">
      <c r="B5273" s="475"/>
    </row>
    <row r="5274" spans="2:2" x14ac:dyDescent="0.25">
      <c r="B5274" s="475"/>
    </row>
    <row r="5275" spans="2:2" x14ac:dyDescent="0.25">
      <c r="B5275" s="475"/>
    </row>
    <row r="5276" spans="2:2" x14ac:dyDescent="0.25">
      <c r="B5276" s="475"/>
    </row>
    <row r="5277" spans="2:2" x14ac:dyDescent="0.25">
      <c r="B5277" s="475"/>
    </row>
    <row r="5278" spans="2:2" x14ac:dyDescent="0.25">
      <c r="B5278" s="475"/>
    </row>
    <row r="5279" spans="2:2" x14ac:dyDescent="0.25">
      <c r="B5279" s="475"/>
    </row>
    <row r="5280" spans="2:2" x14ac:dyDescent="0.25">
      <c r="B5280" s="475"/>
    </row>
    <row r="5281" spans="2:2" x14ac:dyDescent="0.25">
      <c r="B5281" s="475"/>
    </row>
    <row r="5282" spans="2:2" x14ac:dyDescent="0.25">
      <c r="B5282" s="475"/>
    </row>
    <row r="5283" spans="2:2" x14ac:dyDescent="0.25">
      <c r="B5283" s="475"/>
    </row>
    <row r="5284" spans="2:2" x14ac:dyDescent="0.25">
      <c r="B5284" s="475"/>
    </row>
    <row r="5285" spans="2:2" x14ac:dyDescent="0.25">
      <c r="B5285" s="475"/>
    </row>
    <row r="5286" spans="2:2" x14ac:dyDescent="0.25">
      <c r="B5286" s="475"/>
    </row>
    <row r="5287" spans="2:2" x14ac:dyDescent="0.25">
      <c r="B5287" s="475"/>
    </row>
    <row r="5288" spans="2:2" x14ac:dyDescent="0.25">
      <c r="B5288" s="475"/>
    </row>
    <row r="5289" spans="2:2" x14ac:dyDescent="0.25">
      <c r="B5289" s="475"/>
    </row>
    <row r="5290" spans="2:2" x14ac:dyDescent="0.25">
      <c r="B5290" s="475"/>
    </row>
    <row r="5291" spans="2:2" x14ac:dyDescent="0.25">
      <c r="B5291" s="475"/>
    </row>
    <row r="5292" spans="2:2" x14ac:dyDescent="0.25">
      <c r="B5292" s="475"/>
    </row>
    <row r="5293" spans="2:2" x14ac:dyDescent="0.25">
      <c r="B5293" s="475"/>
    </row>
    <row r="5294" spans="2:2" x14ac:dyDescent="0.25">
      <c r="B5294" s="475"/>
    </row>
    <row r="5295" spans="2:2" x14ac:dyDescent="0.25">
      <c r="B5295" s="475"/>
    </row>
    <row r="5296" spans="2:2" x14ac:dyDescent="0.25">
      <c r="B5296" s="475"/>
    </row>
    <row r="5297" spans="2:2" x14ac:dyDescent="0.25">
      <c r="B5297" s="475"/>
    </row>
    <row r="5298" spans="2:2" x14ac:dyDescent="0.25">
      <c r="B5298" s="475"/>
    </row>
    <row r="5299" spans="2:2" x14ac:dyDescent="0.25">
      <c r="B5299" s="475"/>
    </row>
    <row r="5300" spans="2:2" x14ac:dyDescent="0.25">
      <c r="B5300" s="475"/>
    </row>
    <row r="5301" spans="2:2" x14ac:dyDescent="0.25">
      <c r="B5301" s="475"/>
    </row>
    <row r="5302" spans="2:2" x14ac:dyDescent="0.25">
      <c r="B5302" s="475"/>
    </row>
    <row r="5303" spans="2:2" x14ac:dyDescent="0.25">
      <c r="B5303" s="475"/>
    </row>
    <row r="5304" spans="2:2" x14ac:dyDescent="0.25">
      <c r="B5304" s="475"/>
    </row>
    <row r="5305" spans="2:2" x14ac:dyDescent="0.25">
      <c r="B5305" s="475"/>
    </row>
    <row r="5306" spans="2:2" x14ac:dyDescent="0.25">
      <c r="B5306" s="475"/>
    </row>
    <row r="5307" spans="2:2" x14ac:dyDescent="0.25">
      <c r="B5307" s="475"/>
    </row>
    <row r="5308" spans="2:2" x14ac:dyDescent="0.25">
      <c r="B5308" s="475"/>
    </row>
    <row r="5309" spans="2:2" x14ac:dyDescent="0.25">
      <c r="B5309" s="475"/>
    </row>
    <row r="5310" spans="2:2" x14ac:dyDescent="0.25">
      <c r="B5310" s="475"/>
    </row>
    <row r="5311" spans="2:2" x14ac:dyDescent="0.25">
      <c r="B5311" s="475"/>
    </row>
    <row r="5312" spans="2:2" x14ac:dyDescent="0.25">
      <c r="B5312" s="475"/>
    </row>
    <row r="5313" spans="2:2" x14ac:dyDescent="0.25">
      <c r="B5313" s="475"/>
    </row>
    <row r="5314" spans="2:2" x14ac:dyDescent="0.25">
      <c r="B5314" s="475"/>
    </row>
    <row r="5315" spans="2:2" x14ac:dyDescent="0.25">
      <c r="B5315" s="475"/>
    </row>
    <row r="5316" spans="2:2" x14ac:dyDescent="0.25">
      <c r="B5316" s="475"/>
    </row>
    <row r="5317" spans="2:2" x14ac:dyDescent="0.25">
      <c r="B5317" s="475"/>
    </row>
    <row r="5318" spans="2:2" x14ac:dyDescent="0.25">
      <c r="B5318" s="475"/>
    </row>
    <row r="5319" spans="2:2" x14ac:dyDescent="0.25">
      <c r="B5319" s="475"/>
    </row>
    <row r="5320" spans="2:2" x14ac:dyDescent="0.25">
      <c r="B5320" s="475"/>
    </row>
    <row r="5321" spans="2:2" x14ac:dyDescent="0.25">
      <c r="B5321" s="475"/>
    </row>
    <row r="5322" spans="2:2" x14ac:dyDescent="0.25">
      <c r="B5322" s="475"/>
    </row>
    <row r="5323" spans="2:2" x14ac:dyDescent="0.25">
      <c r="B5323" s="475"/>
    </row>
    <row r="5324" spans="2:2" x14ac:dyDescent="0.25">
      <c r="B5324" s="475"/>
    </row>
    <row r="5325" spans="2:2" x14ac:dyDescent="0.25">
      <c r="B5325" s="475"/>
    </row>
    <row r="5326" spans="2:2" x14ac:dyDescent="0.25">
      <c r="B5326" s="475"/>
    </row>
    <row r="5327" spans="2:2" x14ac:dyDescent="0.25">
      <c r="B5327" s="475"/>
    </row>
    <row r="5328" spans="2:2" x14ac:dyDescent="0.25">
      <c r="B5328" s="475"/>
    </row>
    <row r="5329" spans="2:2" x14ac:dyDescent="0.25">
      <c r="B5329" s="475"/>
    </row>
    <row r="5330" spans="2:2" x14ac:dyDescent="0.25">
      <c r="B5330" s="475"/>
    </row>
    <row r="5331" spans="2:2" x14ac:dyDescent="0.25">
      <c r="B5331" s="475"/>
    </row>
    <row r="5332" spans="2:2" x14ac:dyDescent="0.25">
      <c r="B5332" s="475"/>
    </row>
    <row r="5333" spans="2:2" x14ac:dyDescent="0.25">
      <c r="B5333" s="475"/>
    </row>
    <row r="5334" spans="2:2" x14ac:dyDescent="0.25">
      <c r="B5334" s="475"/>
    </row>
    <row r="5335" spans="2:2" x14ac:dyDescent="0.25">
      <c r="B5335" s="475"/>
    </row>
    <row r="5336" spans="2:2" x14ac:dyDescent="0.25">
      <c r="B5336" s="475"/>
    </row>
    <row r="5337" spans="2:2" x14ac:dyDescent="0.25">
      <c r="B5337" s="475"/>
    </row>
    <row r="5338" spans="2:2" x14ac:dyDescent="0.25">
      <c r="B5338" s="475"/>
    </row>
    <row r="5339" spans="2:2" x14ac:dyDescent="0.25">
      <c r="B5339" s="475"/>
    </row>
    <row r="5340" spans="2:2" x14ac:dyDescent="0.25">
      <c r="B5340" s="475"/>
    </row>
    <row r="5341" spans="2:2" x14ac:dyDescent="0.25">
      <c r="B5341" s="475"/>
    </row>
    <row r="5342" spans="2:2" x14ac:dyDescent="0.25">
      <c r="B5342" s="475"/>
    </row>
    <row r="5343" spans="2:2" x14ac:dyDescent="0.25">
      <c r="B5343" s="475"/>
    </row>
    <row r="5344" spans="2:2" x14ac:dyDescent="0.25">
      <c r="B5344" s="475"/>
    </row>
    <row r="5345" spans="2:2" x14ac:dyDescent="0.25">
      <c r="B5345" s="475"/>
    </row>
    <row r="5346" spans="2:2" x14ac:dyDescent="0.25">
      <c r="B5346" s="475"/>
    </row>
    <row r="5347" spans="2:2" x14ac:dyDescent="0.25">
      <c r="B5347" s="475"/>
    </row>
    <row r="5348" spans="2:2" x14ac:dyDescent="0.25">
      <c r="B5348" s="475"/>
    </row>
    <row r="5349" spans="2:2" x14ac:dyDescent="0.25">
      <c r="B5349" s="475"/>
    </row>
    <row r="5350" spans="2:2" x14ac:dyDescent="0.25">
      <c r="B5350" s="475"/>
    </row>
    <row r="5351" spans="2:2" x14ac:dyDescent="0.25">
      <c r="B5351" s="475"/>
    </row>
    <row r="5352" spans="2:2" x14ac:dyDescent="0.25">
      <c r="B5352" s="475"/>
    </row>
    <row r="5353" spans="2:2" x14ac:dyDescent="0.25">
      <c r="B5353" s="475"/>
    </row>
    <row r="5354" spans="2:2" x14ac:dyDescent="0.25">
      <c r="B5354" s="475"/>
    </row>
    <row r="5355" spans="2:2" x14ac:dyDescent="0.25">
      <c r="B5355" s="475"/>
    </row>
    <row r="5356" spans="2:2" x14ac:dyDescent="0.25">
      <c r="B5356" s="475"/>
    </row>
    <row r="5357" spans="2:2" x14ac:dyDescent="0.25">
      <c r="B5357" s="475"/>
    </row>
    <row r="5358" spans="2:2" x14ac:dyDescent="0.25">
      <c r="B5358" s="475"/>
    </row>
    <row r="5359" spans="2:2" x14ac:dyDescent="0.25">
      <c r="B5359" s="475"/>
    </row>
    <row r="5360" spans="2:2" x14ac:dyDescent="0.25">
      <c r="B5360" s="475"/>
    </row>
    <row r="5361" spans="2:2" x14ac:dyDescent="0.25">
      <c r="B5361" s="475"/>
    </row>
    <row r="5362" spans="2:2" x14ac:dyDescent="0.25">
      <c r="B5362" s="475"/>
    </row>
    <row r="5363" spans="2:2" x14ac:dyDescent="0.25">
      <c r="B5363" s="475"/>
    </row>
    <row r="5364" spans="2:2" x14ac:dyDescent="0.25">
      <c r="B5364" s="475"/>
    </row>
    <row r="5365" spans="2:2" x14ac:dyDescent="0.25">
      <c r="B5365" s="475"/>
    </row>
    <row r="5366" spans="2:2" x14ac:dyDescent="0.25">
      <c r="B5366" s="475"/>
    </row>
    <row r="5367" spans="2:2" x14ac:dyDescent="0.25">
      <c r="B5367" s="475"/>
    </row>
    <row r="5368" spans="2:2" x14ac:dyDescent="0.25">
      <c r="B5368" s="475"/>
    </row>
    <row r="5369" spans="2:2" x14ac:dyDescent="0.25">
      <c r="B5369" s="475"/>
    </row>
    <row r="5370" spans="2:2" x14ac:dyDescent="0.25">
      <c r="B5370" s="475"/>
    </row>
    <row r="5371" spans="2:2" x14ac:dyDescent="0.25">
      <c r="B5371" s="475"/>
    </row>
    <row r="5372" spans="2:2" x14ac:dyDescent="0.25">
      <c r="B5372" s="475"/>
    </row>
    <row r="5373" spans="2:2" x14ac:dyDescent="0.25">
      <c r="B5373" s="475"/>
    </row>
    <row r="5374" spans="2:2" x14ac:dyDescent="0.25">
      <c r="B5374" s="475"/>
    </row>
    <row r="5375" spans="2:2" x14ac:dyDescent="0.25">
      <c r="B5375" s="475"/>
    </row>
    <row r="5376" spans="2:2" x14ac:dyDescent="0.25">
      <c r="B5376" s="475"/>
    </row>
    <row r="5377" spans="2:2" x14ac:dyDescent="0.25">
      <c r="B5377" s="475"/>
    </row>
    <row r="5378" spans="2:2" x14ac:dyDescent="0.25">
      <c r="B5378" s="475"/>
    </row>
    <row r="5379" spans="2:2" x14ac:dyDescent="0.25">
      <c r="B5379" s="475"/>
    </row>
    <row r="5380" spans="2:2" x14ac:dyDescent="0.25">
      <c r="B5380" s="475"/>
    </row>
    <row r="5381" spans="2:2" x14ac:dyDescent="0.25">
      <c r="B5381" s="475"/>
    </row>
    <row r="5382" spans="2:2" x14ac:dyDescent="0.25">
      <c r="B5382" s="475"/>
    </row>
    <row r="5383" spans="2:2" x14ac:dyDescent="0.25">
      <c r="B5383" s="475"/>
    </row>
    <row r="5384" spans="2:2" x14ac:dyDescent="0.25">
      <c r="B5384" s="475"/>
    </row>
    <row r="5385" spans="2:2" x14ac:dyDescent="0.25">
      <c r="B5385" s="475"/>
    </row>
    <row r="5386" spans="2:2" x14ac:dyDescent="0.25">
      <c r="B5386" s="475"/>
    </row>
    <row r="5387" spans="2:2" x14ac:dyDescent="0.25">
      <c r="B5387" s="475"/>
    </row>
    <row r="5388" spans="2:2" x14ac:dyDescent="0.25">
      <c r="B5388" s="475"/>
    </row>
    <row r="5389" spans="2:2" x14ac:dyDescent="0.25">
      <c r="B5389" s="475"/>
    </row>
    <row r="5390" spans="2:2" x14ac:dyDescent="0.25">
      <c r="B5390" s="475"/>
    </row>
    <row r="5391" spans="2:2" x14ac:dyDescent="0.25">
      <c r="B5391" s="475"/>
    </row>
    <row r="5392" spans="2:2" x14ac:dyDescent="0.25">
      <c r="B5392" s="475"/>
    </row>
    <row r="5393" spans="2:2" x14ac:dyDescent="0.25">
      <c r="B5393" s="475"/>
    </row>
    <row r="5394" spans="2:2" x14ac:dyDescent="0.25">
      <c r="B5394" s="475"/>
    </row>
    <row r="5395" spans="2:2" x14ac:dyDescent="0.25">
      <c r="B5395" s="475"/>
    </row>
    <row r="5396" spans="2:2" x14ac:dyDescent="0.25">
      <c r="B5396" s="475"/>
    </row>
    <row r="5397" spans="2:2" x14ac:dyDescent="0.25">
      <c r="B5397" s="475"/>
    </row>
    <row r="5398" spans="2:2" x14ac:dyDescent="0.25">
      <c r="B5398" s="475"/>
    </row>
    <row r="5399" spans="2:2" x14ac:dyDescent="0.25">
      <c r="B5399" s="475"/>
    </row>
    <row r="5400" spans="2:2" x14ac:dyDescent="0.25">
      <c r="B5400" s="475"/>
    </row>
    <row r="5401" spans="2:2" x14ac:dyDescent="0.25">
      <c r="B5401" s="475"/>
    </row>
    <row r="5402" spans="2:2" x14ac:dyDescent="0.25">
      <c r="B5402" s="475"/>
    </row>
    <row r="5403" spans="2:2" x14ac:dyDescent="0.25">
      <c r="B5403" s="475"/>
    </row>
    <row r="5404" spans="2:2" x14ac:dyDescent="0.25">
      <c r="B5404" s="475"/>
    </row>
    <row r="5405" spans="2:2" x14ac:dyDescent="0.25">
      <c r="B5405" s="475"/>
    </row>
    <row r="5406" spans="2:2" x14ac:dyDescent="0.25">
      <c r="B5406" s="475"/>
    </row>
    <row r="5407" spans="2:2" x14ac:dyDescent="0.25">
      <c r="B5407" s="475"/>
    </row>
    <row r="5408" spans="2:2" x14ac:dyDescent="0.25">
      <c r="B5408" s="475"/>
    </row>
    <row r="5409" spans="2:2" x14ac:dyDescent="0.25">
      <c r="B5409" s="475"/>
    </row>
    <row r="5410" spans="2:2" x14ac:dyDescent="0.25">
      <c r="B5410" s="475"/>
    </row>
    <row r="5411" spans="2:2" x14ac:dyDescent="0.25">
      <c r="B5411" s="475"/>
    </row>
    <row r="5412" spans="2:2" x14ac:dyDescent="0.25">
      <c r="B5412" s="475"/>
    </row>
    <row r="5413" spans="2:2" x14ac:dyDescent="0.25">
      <c r="B5413" s="475"/>
    </row>
    <row r="5414" spans="2:2" x14ac:dyDescent="0.25">
      <c r="B5414" s="475"/>
    </row>
    <row r="5415" spans="2:2" x14ac:dyDescent="0.25">
      <c r="B5415" s="475"/>
    </row>
    <row r="5416" spans="2:2" x14ac:dyDescent="0.25">
      <c r="B5416" s="475"/>
    </row>
    <row r="5417" spans="2:2" x14ac:dyDescent="0.25">
      <c r="B5417" s="475"/>
    </row>
    <row r="5418" spans="2:2" x14ac:dyDescent="0.25">
      <c r="B5418" s="475"/>
    </row>
    <row r="5419" spans="2:2" x14ac:dyDescent="0.25">
      <c r="B5419" s="475"/>
    </row>
    <row r="5420" spans="2:2" x14ac:dyDescent="0.25">
      <c r="B5420" s="475"/>
    </row>
    <row r="5421" spans="2:2" x14ac:dyDescent="0.25">
      <c r="B5421" s="475"/>
    </row>
    <row r="5422" spans="2:2" x14ac:dyDescent="0.25">
      <c r="B5422" s="475"/>
    </row>
    <row r="5423" spans="2:2" x14ac:dyDescent="0.25">
      <c r="B5423" s="475"/>
    </row>
    <row r="5424" spans="2:2" x14ac:dyDescent="0.25">
      <c r="B5424" s="475"/>
    </row>
    <row r="5425" spans="2:2" x14ac:dyDescent="0.25">
      <c r="B5425" s="475"/>
    </row>
    <row r="5426" spans="2:2" x14ac:dyDescent="0.25">
      <c r="B5426" s="475"/>
    </row>
    <row r="5427" spans="2:2" x14ac:dyDescent="0.25">
      <c r="B5427" s="475"/>
    </row>
    <row r="5428" spans="2:2" x14ac:dyDescent="0.25">
      <c r="B5428" s="475"/>
    </row>
    <row r="5429" spans="2:2" x14ac:dyDescent="0.25">
      <c r="B5429" s="475"/>
    </row>
    <row r="5430" spans="2:2" x14ac:dyDescent="0.25">
      <c r="B5430" s="475"/>
    </row>
    <row r="5431" spans="2:2" x14ac:dyDescent="0.25">
      <c r="B5431" s="475"/>
    </row>
    <row r="5432" spans="2:2" x14ac:dyDescent="0.25">
      <c r="B5432" s="475"/>
    </row>
    <row r="5433" spans="2:2" x14ac:dyDescent="0.25">
      <c r="B5433" s="475"/>
    </row>
    <row r="5434" spans="2:2" x14ac:dyDescent="0.25">
      <c r="B5434" s="475"/>
    </row>
    <row r="5435" spans="2:2" x14ac:dyDescent="0.25">
      <c r="B5435" s="475"/>
    </row>
    <row r="5436" spans="2:2" x14ac:dyDescent="0.25">
      <c r="B5436" s="475"/>
    </row>
    <row r="5437" spans="2:2" x14ac:dyDescent="0.25">
      <c r="B5437" s="475"/>
    </row>
    <row r="5438" spans="2:2" x14ac:dyDescent="0.25">
      <c r="B5438" s="475"/>
    </row>
    <row r="5439" spans="2:2" x14ac:dyDescent="0.25">
      <c r="B5439" s="475"/>
    </row>
    <row r="5440" spans="2:2" x14ac:dyDescent="0.25">
      <c r="B5440" s="475"/>
    </row>
    <row r="5441" spans="2:2" x14ac:dyDescent="0.25">
      <c r="B5441" s="475"/>
    </row>
    <row r="5442" spans="2:2" x14ac:dyDescent="0.25">
      <c r="B5442" s="475"/>
    </row>
    <row r="5443" spans="2:2" x14ac:dyDescent="0.25">
      <c r="B5443" s="475"/>
    </row>
    <row r="5444" spans="2:2" x14ac:dyDescent="0.25">
      <c r="B5444" s="475"/>
    </row>
    <row r="5445" spans="2:2" x14ac:dyDescent="0.25">
      <c r="B5445" s="475"/>
    </row>
    <row r="5446" spans="2:2" x14ac:dyDescent="0.25">
      <c r="B5446" s="475"/>
    </row>
    <row r="5447" spans="2:2" x14ac:dyDescent="0.25">
      <c r="B5447" s="475"/>
    </row>
    <row r="5448" spans="2:2" x14ac:dyDescent="0.25">
      <c r="B5448" s="475"/>
    </row>
    <row r="5449" spans="2:2" x14ac:dyDescent="0.25">
      <c r="B5449" s="475"/>
    </row>
    <row r="5450" spans="2:2" x14ac:dyDescent="0.25">
      <c r="B5450" s="475"/>
    </row>
    <row r="5451" spans="2:2" x14ac:dyDescent="0.25">
      <c r="B5451" s="475"/>
    </row>
    <row r="5452" spans="2:2" x14ac:dyDescent="0.25">
      <c r="B5452" s="475"/>
    </row>
    <row r="5453" spans="2:2" x14ac:dyDescent="0.25">
      <c r="B5453" s="475"/>
    </row>
    <row r="5454" spans="2:2" x14ac:dyDescent="0.25">
      <c r="B5454" s="475"/>
    </row>
    <row r="5455" spans="2:2" x14ac:dyDescent="0.25">
      <c r="B5455" s="475"/>
    </row>
    <row r="5456" spans="2:2" x14ac:dyDescent="0.25">
      <c r="B5456" s="475"/>
    </row>
    <row r="5457" spans="2:2" x14ac:dyDescent="0.25">
      <c r="B5457" s="475"/>
    </row>
    <row r="5458" spans="2:2" x14ac:dyDescent="0.25">
      <c r="B5458" s="475"/>
    </row>
    <row r="5459" spans="2:2" x14ac:dyDescent="0.25">
      <c r="B5459" s="475"/>
    </row>
    <row r="5460" spans="2:2" x14ac:dyDescent="0.25">
      <c r="B5460" s="475"/>
    </row>
    <row r="5461" spans="2:2" x14ac:dyDescent="0.25">
      <c r="B5461" s="475"/>
    </row>
    <row r="5462" spans="2:2" x14ac:dyDescent="0.25">
      <c r="B5462" s="475"/>
    </row>
    <row r="5463" spans="2:2" x14ac:dyDescent="0.25">
      <c r="B5463" s="475"/>
    </row>
    <row r="5464" spans="2:2" x14ac:dyDescent="0.25">
      <c r="B5464" s="475"/>
    </row>
    <row r="5465" spans="2:2" x14ac:dyDescent="0.25">
      <c r="B5465" s="475"/>
    </row>
    <row r="5466" spans="2:2" x14ac:dyDescent="0.25">
      <c r="B5466" s="475"/>
    </row>
    <row r="5467" spans="2:2" x14ac:dyDescent="0.25">
      <c r="B5467" s="475"/>
    </row>
    <row r="5468" spans="2:2" x14ac:dyDescent="0.25">
      <c r="B5468" s="475"/>
    </row>
    <row r="5469" spans="2:2" x14ac:dyDescent="0.25">
      <c r="B5469" s="475"/>
    </row>
    <row r="5470" spans="2:2" x14ac:dyDescent="0.25">
      <c r="B5470" s="475"/>
    </row>
    <row r="5471" spans="2:2" x14ac:dyDescent="0.25">
      <c r="B5471" s="475"/>
    </row>
    <row r="5472" spans="2:2" x14ac:dyDescent="0.25">
      <c r="B5472" s="475"/>
    </row>
    <row r="5473" spans="2:2" x14ac:dyDescent="0.25">
      <c r="B5473" s="475"/>
    </row>
    <row r="5474" spans="2:2" x14ac:dyDescent="0.25">
      <c r="B5474" s="475"/>
    </row>
    <row r="5475" spans="2:2" x14ac:dyDescent="0.25">
      <c r="B5475" s="475"/>
    </row>
    <row r="5476" spans="2:2" x14ac:dyDescent="0.25">
      <c r="B5476" s="475"/>
    </row>
    <row r="5477" spans="2:2" x14ac:dyDescent="0.25">
      <c r="B5477" s="475"/>
    </row>
    <row r="5478" spans="2:2" x14ac:dyDescent="0.25">
      <c r="B5478" s="475"/>
    </row>
    <row r="5479" spans="2:2" x14ac:dyDescent="0.25">
      <c r="B5479" s="475"/>
    </row>
    <row r="5480" spans="2:2" x14ac:dyDescent="0.25">
      <c r="B5480" s="475"/>
    </row>
    <row r="5481" spans="2:2" x14ac:dyDescent="0.25">
      <c r="B5481" s="475"/>
    </row>
    <row r="5482" spans="2:2" x14ac:dyDescent="0.25">
      <c r="B5482" s="475"/>
    </row>
    <row r="5483" spans="2:2" x14ac:dyDescent="0.25">
      <c r="B5483" s="475"/>
    </row>
    <row r="5484" spans="2:2" x14ac:dyDescent="0.25">
      <c r="B5484" s="475"/>
    </row>
    <row r="5485" spans="2:2" x14ac:dyDescent="0.25">
      <c r="B5485" s="475"/>
    </row>
    <row r="5486" spans="2:2" x14ac:dyDescent="0.25">
      <c r="B5486" s="475"/>
    </row>
    <row r="5487" spans="2:2" x14ac:dyDescent="0.25">
      <c r="B5487" s="475"/>
    </row>
    <row r="5488" spans="2:2" x14ac:dyDescent="0.25">
      <c r="B5488" s="475"/>
    </row>
    <row r="5489" spans="2:2" x14ac:dyDescent="0.25">
      <c r="B5489" s="475"/>
    </row>
    <row r="5490" spans="2:2" x14ac:dyDescent="0.25">
      <c r="B5490" s="475"/>
    </row>
    <row r="5491" spans="2:2" x14ac:dyDescent="0.25">
      <c r="B5491" s="475"/>
    </row>
    <row r="5492" spans="2:2" x14ac:dyDescent="0.25">
      <c r="B5492" s="475"/>
    </row>
    <row r="5493" spans="2:2" x14ac:dyDescent="0.25">
      <c r="B5493" s="475"/>
    </row>
    <row r="5494" spans="2:2" x14ac:dyDescent="0.25">
      <c r="B5494" s="475"/>
    </row>
    <row r="5495" spans="2:2" x14ac:dyDescent="0.25">
      <c r="B5495" s="475"/>
    </row>
    <row r="5496" spans="2:2" x14ac:dyDescent="0.25">
      <c r="B5496" s="475"/>
    </row>
    <row r="5497" spans="2:2" x14ac:dyDescent="0.25">
      <c r="B5497" s="475"/>
    </row>
    <row r="5498" spans="2:2" x14ac:dyDescent="0.25">
      <c r="B5498" s="475"/>
    </row>
    <row r="5499" spans="2:2" x14ac:dyDescent="0.25">
      <c r="B5499" s="475"/>
    </row>
    <row r="5500" spans="2:2" x14ac:dyDescent="0.25">
      <c r="B5500" s="475"/>
    </row>
    <row r="5501" spans="2:2" x14ac:dyDescent="0.25">
      <c r="B5501" s="475"/>
    </row>
    <row r="5502" spans="2:2" x14ac:dyDescent="0.25">
      <c r="B5502" s="475"/>
    </row>
    <row r="5503" spans="2:2" x14ac:dyDescent="0.25">
      <c r="B5503" s="475"/>
    </row>
    <row r="5504" spans="2:2" x14ac:dyDescent="0.25">
      <c r="B5504" s="475"/>
    </row>
    <row r="5505" spans="2:2" x14ac:dyDescent="0.25">
      <c r="B5505" s="475"/>
    </row>
    <row r="5506" spans="2:2" x14ac:dyDescent="0.25">
      <c r="B5506" s="475"/>
    </row>
    <row r="5507" spans="2:2" x14ac:dyDescent="0.25">
      <c r="B5507" s="475"/>
    </row>
    <row r="5508" spans="2:2" x14ac:dyDescent="0.25">
      <c r="B5508" s="475"/>
    </row>
    <row r="5509" spans="2:2" x14ac:dyDescent="0.25">
      <c r="B5509" s="475"/>
    </row>
    <row r="5510" spans="2:2" x14ac:dyDescent="0.25">
      <c r="B5510" s="475"/>
    </row>
    <row r="5511" spans="2:2" x14ac:dyDescent="0.25">
      <c r="B5511" s="475"/>
    </row>
    <row r="5512" spans="2:2" x14ac:dyDescent="0.25">
      <c r="B5512" s="475"/>
    </row>
    <row r="5513" spans="2:2" x14ac:dyDescent="0.25">
      <c r="B5513" s="475"/>
    </row>
    <row r="5514" spans="2:2" x14ac:dyDescent="0.25">
      <c r="B5514" s="475"/>
    </row>
    <row r="5515" spans="2:2" x14ac:dyDescent="0.25">
      <c r="B5515" s="475"/>
    </row>
    <row r="5516" spans="2:2" x14ac:dyDescent="0.25">
      <c r="B5516" s="475"/>
    </row>
    <row r="5517" spans="2:2" x14ac:dyDescent="0.25">
      <c r="B5517" s="475"/>
    </row>
    <row r="5518" spans="2:2" x14ac:dyDescent="0.25">
      <c r="B5518" s="475"/>
    </row>
    <row r="5519" spans="2:2" x14ac:dyDescent="0.25">
      <c r="B5519" s="475"/>
    </row>
    <row r="5520" spans="2:2" x14ac:dyDescent="0.25">
      <c r="B5520" s="475"/>
    </row>
    <row r="5521" spans="2:2" x14ac:dyDescent="0.25">
      <c r="B5521" s="475"/>
    </row>
    <row r="5522" spans="2:2" x14ac:dyDescent="0.25">
      <c r="B5522" s="475"/>
    </row>
    <row r="5523" spans="2:2" x14ac:dyDescent="0.25">
      <c r="B5523" s="475"/>
    </row>
    <row r="5524" spans="2:2" x14ac:dyDescent="0.25">
      <c r="B5524" s="475"/>
    </row>
    <row r="5525" spans="2:2" x14ac:dyDescent="0.25">
      <c r="B5525" s="475"/>
    </row>
    <row r="5526" spans="2:2" x14ac:dyDescent="0.25">
      <c r="B5526" s="475"/>
    </row>
    <row r="5527" spans="2:2" x14ac:dyDescent="0.25">
      <c r="B5527" s="475"/>
    </row>
    <row r="5528" spans="2:2" x14ac:dyDescent="0.25">
      <c r="B5528" s="475"/>
    </row>
    <row r="5529" spans="2:2" x14ac:dyDescent="0.25">
      <c r="B5529" s="475"/>
    </row>
    <row r="5530" spans="2:2" x14ac:dyDescent="0.25">
      <c r="B5530" s="475"/>
    </row>
    <row r="5531" spans="2:2" x14ac:dyDescent="0.25">
      <c r="B5531" s="475"/>
    </row>
    <row r="5532" spans="2:2" x14ac:dyDescent="0.25">
      <c r="B5532" s="475"/>
    </row>
    <row r="5533" spans="2:2" x14ac:dyDescent="0.25">
      <c r="B5533" s="475"/>
    </row>
    <row r="5534" spans="2:2" x14ac:dyDescent="0.25">
      <c r="B5534" s="475"/>
    </row>
    <row r="5535" spans="2:2" x14ac:dyDescent="0.25">
      <c r="B5535" s="475"/>
    </row>
    <row r="5536" spans="2:2" x14ac:dyDescent="0.25">
      <c r="B5536" s="475"/>
    </row>
    <row r="5537" spans="2:2" x14ac:dyDescent="0.25">
      <c r="B5537" s="475"/>
    </row>
    <row r="5538" spans="2:2" x14ac:dyDescent="0.25">
      <c r="B5538" s="475"/>
    </row>
    <row r="5539" spans="2:2" x14ac:dyDescent="0.25">
      <c r="B5539" s="475"/>
    </row>
    <row r="5540" spans="2:2" x14ac:dyDescent="0.25">
      <c r="B5540" s="475"/>
    </row>
    <row r="5541" spans="2:2" x14ac:dyDescent="0.25">
      <c r="B5541" s="475"/>
    </row>
    <row r="5542" spans="2:2" x14ac:dyDescent="0.25">
      <c r="B5542" s="475"/>
    </row>
    <row r="5543" spans="2:2" x14ac:dyDescent="0.25">
      <c r="B5543" s="475"/>
    </row>
    <row r="5544" spans="2:2" x14ac:dyDescent="0.25">
      <c r="B5544" s="475"/>
    </row>
    <row r="5545" spans="2:2" x14ac:dyDescent="0.25">
      <c r="B5545" s="475"/>
    </row>
    <row r="5546" spans="2:2" x14ac:dyDescent="0.25">
      <c r="B5546" s="475"/>
    </row>
    <row r="5547" spans="2:2" x14ac:dyDescent="0.25">
      <c r="B5547" s="475"/>
    </row>
    <row r="5548" spans="2:2" x14ac:dyDescent="0.25">
      <c r="B5548" s="475"/>
    </row>
    <row r="5549" spans="2:2" x14ac:dyDescent="0.25">
      <c r="B5549" s="475"/>
    </row>
    <row r="5550" spans="2:2" x14ac:dyDescent="0.25">
      <c r="B5550" s="475"/>
    </row>
    <row r="5551" spans="2:2" x14ac:dyDescent="0.25">
      <c r="B5551" s="475"/>
    </row>
    <row r="5552" spans="2:2" x14ac:dyDescent="0.25">
      <c r="B5552" s="475"/>
    </row>
    <row r="5553" spans="2:2" x14ac:dyDescent="0.25">
      <c r="B5553" s="475"/>
    </row>
    <row r="5554" spans="2:2" x14ac:dyDescent="0.25">
      <c r="B5554" s="475"/>
    </row>
    <row r="5555" spans="2:2" x14ac:dyDescent="0.25">
      <c r="B5555" s="475"/>
    </row>
    <row r="5556" spans="2:2" x14ac:dyDescent="0.25">
      <c r="B5556" s="475"/>
    </row>
    <row r="5557" spans="2:2" x14ac:dyDescent="0.25">
      <c r="B5557" s="475"/>
    </row>
    <row r="5558" spans="2:2" x14ac:dyDescent="0.25">
      <c r="B5558" s="475"/>
    </row>
    <row r="5559" spans="2:2" x14ac:dyDescent="0.25">
      <c r="B5559" s="475"/>
    </row>
    <row r="5560" spans="2:2" x14ac:dyDescent="0.25">
      <c r="B5560" s="475"/>
    </row>
    <row r="5561" spans="2:2" x14ac:dyDescent="0.25">
      <c r="B5561" s="475"/>
    </row>
    <row r="5562" spans="2:2" x14ac:dyDescent="0.25">
      <c r="B5562" s="475"/>
    </row>
    <row r="5563" spans="2:2" x14ac:dyDescent="0.25">
      <c r="B5563" s="475"/>
    </row>
    <row r="5564" spans="2:2" x14ac:dyDescent="0.25">
      <c r="B5564" s="475"/>
    </row>
    <row r="5565" spans="2:2" x14ac:dyDescent="0.25">
      <c r="B5565" s="475"/>
    </row>
    <row r="5566" spans="2:2" x14ac:dyDescent="0.25">
      <c r="B5566" s="475"/>
    </row>
    <row r="5567" spans="2:2" x14ac:dyDescent="0.25">
      <c r="B5567" s="475"/>
    </row>
    <row r="5568" spans="2:2" x14ac:dyDescent="0.25">
      <c r="B5568" s="475"/>
    </row>
    <row r="5569" spans="2:2" x14ac:dyDescent="0.25">
      <c r="B5569" s="475"/>
    </row>
    <row r="5570" spans="2:2" x14ac:dyDescent="0.25">
      <c r="B5570" s="475"/>
    </row>
    <row r="5571" spans="2:2" x14ac:dyDescent="0.25">
      <c r="B5571" s="475"/>
    </row>
    <row r="5572" spans="2:2" x14ac:dyDescent="0.25">
      <c r="B5572" s="475"/>
    </row>
    <row r="5573" spans="2:2" x14ac:dyDescent="0.25">
      <c r="B5573" s="475"/>
    </row>
    <row r="5574" spans="2:2" x14ac:dyDescent="0.25">
      <c r="B5574" s="475"/>
    </row>
    <row r="5575" spans="2:2" x14ac:dyDescent="0.25">
      <c r="B5575" s="475"/>
    </row>
    <row r="5576" spans="2:2" x14ac:dyDescent="0.25">
      <c r="B5576" s="475"/>
    </row>
    <row r="5577" spans="2:2" x14ac:dyDescent="0.25">
      <c r="B5577" s="475"/>
    </row>
    <row r="5578" spans="2:2" x14ac:dyDescent="0.25">
      <c r="B5578" s="475"/>
    </row>
    <row r="5579" spans="2:2" x14ac:dyDescent="0.25">
      <c r="B5579" s="475"/>
    </row>
    <row r="5580" spans="2:2" x14ac:dyDescent="0.25">
      <c r="B5580" s="475"/>
    </row>
    <row r="5581" spans="2:2" x14ac:dyDescent="0.25">
      <c r="B5581" s="475"/>
    </row>
    <row r="5582" spans="2:2" x14ac:dyDescent="0.25">
      <c r="B5582" s="475"/>
    </row>
    <row r="5583" spans="2:2" x14ac:dyDescent="0.25">
      <c r="B5583" s="475"/>
    </row>
    <row r="5584" spans="2:2" x14ac:dyDescent="0.25">
      <c r="B5584" s="475"/>
    </row>
    <row r="5585" spans="2:2" x14ac:dyDescent="0.25">
      <c r="B5585" s="475"/>
    </row>
    <row r="5586" spans="2:2" x14ac:dyDescent="0.25">
      <c r="B5586" s="475"/>
    </row>
    <row r="5587" spans="2:2" x14ac:dyDescent="0.25">
      <c r="B5587" s="475"/>
    </row>
    <row r="5588" spans="2:2" x14ac:dyDescent="0.25">
      <c r="B5588" s="475"/>
    </row>
    <row r="5589" spans="2:2" x14ac:dyDescent="0.25">
      <c r="B5589" s="475"/>
    </row>
    <row r="5590" spans="2:2" x14ac:dyDescent="0.25">
      <c r="B5590" s="475"/>
    </row>
    <row r="5591" spans="2:2" x14ac:dyDescent="0.25">
      <c r="B5591" s="475"/>
    </row>
    <row r="5592" spans="2:2" x14ac:dyDescent="0.25">
      <c r="B5592" s="475"/>
    </row>
    <row r="5593" spans="2:2" x14ac:dyDescent="0.25">
      <c r="B5593" s="475"/>
    </row>
    <row r="5594" spans="2:2" x14ac:dyDescent="0.25">
      <c r="B5594" s="475"/>
    </row>
    <row r="5595" spans="2:2" x14ac:dyDescent="0.25">
      <c r="B5595" s="475"/>
    </row>
    <row r="5596" spans="2:2" x14ac:dyDescent="0.25">
      <c r="B5596" s="475"/>
    </row>
    <row r="5597" spans="2:2" x14ac:dyDescent="0.25">
      <c r="B5597" s="475"/>
    </row>
    <row r="5598" spans="2:2" x14ac:dyDescent="0.25">
      <c r="B5598" s="475"/>
    </row>
    <row r="5599" spans="2:2" x14ac:dyDescent="0.25">
      <c r="B5599" s="475"/>
    </row>
    <row r="5600" spans="2:2" x14ac:dyDescent="0.25">
      <c r="B5600" s="475"/>
    </row>
    <row r="5601" spans="2:2" x14ac:dyDescent="0.25">
      <c r="B5601" s="475"/>
    </row>
    <row r="5602" spans="2:2" x14ac:dyDescent="0.25">
      <c r="B5602" s="475"/>
    </row>
    <row r="5603" spans="2:2" x14ac:dyDescent="0.25">
      <c r="B5603" s="475"/>
    </row>
    <row r="5604" spans="2:2" x14ac:dyDescent="0.25">
      <c r="B5604" s="475"/>
    </row>
    <row r="5605" spans="2:2" x14ac:dyDescent="0.25">
      <c r="B5605" s="475"/>
    </row>
    <row r="5606" spans="2:2" x14ac:dyDescent="0.25">
      <c r="B5606" s="475"/>
    </row>
    <row r="5607" spans="2:2" x14ac:dyDescent="0.25">
      <c r="B5607" s="475"/>
    </row>
    <row r="5608" spans="2:2" x14ac:dyDescent="0.25">
      <c r="B5608" s="475"/>
    </row>
    <row r="5609" spans="2:2" x14ac:dyDescent="0.25">
      <c r="B5609" s="475"/>
    </row>
    <row r="5610" spans="2:2" x14ac:dyDescent="0.25">
      <c r="B5610" s="475"/>
    </row>
    <row r="5611" spans="2:2" x14ac:dyDescent="0.25">
      <c r="B5611" s="475"/>
    </row>
    <row r="5612" spans="2:2" x14ac:dyDescent="0.25">
      <c r="B5612" s="475"/>
    </row>
    <row r="5613" spans="2:2" x14ac:dyDescent="0.25">
      <c r="B5613" s="475"/>
    </row>
    <row r="5614" spans="2:2" x14ac:dyDescent="0.25">
      <c r="B5614" s="475"/>
    </row>
    <row r="5615" spans="2:2" x14ac:dyDescent="0.25">
      <c r="B5615" s="475"/>
    </row>
    <row r="5616" spans="2:2" x14ac:dyDescent="0.25">
      <c r="B5616" s="475"/>
    </row>
    <row r="5617" spans="2:2" x14ac:dyDescent="0.25">
      <c r="B5617" s="475"/>
    </row>
    <row r="5618" spans="2:2" x14ac:dyDescent="0.25">
      <c r="B5618" s="475"/>
    </row>
    <row r="5619" spans="2:2" x14ac:dyDescent="0.25">
      <c r="B5619" s="475"/>
    </row>
    <row r="5620" spans="2:2" x14ac:dyDescent="0.25">
      <c r="B5620" s="475"/>
    </row>
    <row r="5621" spans="2:2" x14ac:dyDescent="0.25">
      <c r="B5621" s="475"/>
    </row>
    <row r="5622" spans="2:2" x14ac:dyDescent="0.25">
      <c r="B5622" s="475"/>
    </row>
    <row r="5623" spans="2:2" x14ac:dyDescent="0.25">
      <c r="B5623" s="475"/>
    </row>
    <row r="5624" spans="2:2" x14ac:dyDescent="0.25">
      <c r="B5624" s="475"/>
    </row>
    <row r="5625" spans="2:2" x14ac:dyDescent="0.25">
      <c r="B5625" s="475"/>
    </row>
    <row r="5626" spans="2:2" x14ac:dyDescent="0.25">
      <c r="B5626" s="475"/>
    </row>
    <row r="5627" spans="2:2" x14ac:dyDescent="0.25">
      <c r="B5627" s="475"/>
    </row>
    <row r="5628" spans="2:2" x14ac:dyDescent="0.25">
      <c r="B5628" s="475"/>
    </row>
    <row r="5629" spans="2:2" x14ac:dyDescent="0.25">
      <c r="B5629" s="475"/>
    </row>
    <row r="5630" spans="2:2" x14ac:dyDescent="0.25">
      <c r="B5630" s="475"/>
    </row>
    <row r="5631" spans="2:2" x14ac:dyDescent="0.25">
      <c r="B5631" s="475"/>
    </row>
    <row r="5632" spans="2:2" x14ac:dyDescent="0.25">
      <c r="B5632" s="475"/>
    </row>
    <row r="5633" spans="2:2" x14ac:dyDescent="0.25">
      <c r="B5633" s="475"/>
    </row>
    <row r="5634" spans="2:2" x14ac:dyDescent="0.25">
      <c r="B5634" s="475"/>
    </row>
    <row r="5635" spans="2:2" x14ac:dyDescent="0.25">
      <c r="B5635" s="475"/>
    </row>
    <row r="5636" spans="2:2" x14ac:dyDescent="0.25">
      <c r="B5636" s="475"/>
    </row>
    <row r="5637" spans="2:2" x14ac:dyDescent="0.25">
      <c r="B5637" s="475"/>
    </row>
    <row r="5638" spans="2:2" x14ac:dyDescent="0.25">
      <c r="B5638" s="475"/>
    </row>
    <row r="5639" spans="2:2" x14ac:dyDescent="0.25">
      <c r="B5639" s="475"/>
    </row>
    <row r="5640" spans="2:2" x14ac:dyDescent="0.25">
      <c r="B5640" s="475"/>
    </row>
    <row r="5641" spans="2:2" x14ac:dyDescent="0.25">
      <c r="B5641" s="475"/>
    </row>
    <row r="5642" spans="2:2" x14ac:dyDescent="0.25">
      <c r="B5642" s="475"/>
    </row>
    <row r="5643" spans="2:2" x14ac:dyDescent="0.25">
      <c r="B5643" s="475"/>
    </row>
    <row r="5644" spans="2:2" x14ac:dyDescent="0.25">
      <c r="B5644" s="475"/>
    </row>
    <row r="5645" spans="2:2" x14ac:dyDescent="0.25">
      <c r="B5645" s="475"/>
    </row>
    <row r="5646" spans="2:2" x14ac:dyDescent="0.25">
      <c r="B5646" s="475"/>
    </row>
    <row r="5647" spans="2:2" x14ac:dyDescent="0.25">
      <c r="B5647" s="475"/>
    </row>
    <row r="5648" spans="2:2" x14ac:dyDescent="0.25">
      <c r="B5648" s="475"/>
    </row>
    <row r="5649" spans="2:2" x14ac:dyDescent="0.25">
      <c r="B5649" s="475"/>
    </row>
    <row r="5650" spans="2:2" x14ac:dyDescent="0.25">
      <c r="B5650" s="475"/>
    </row>
    <row r="5651" spans="2:2" x14ac:dyDescent="0.25">
      <c r="B5651" s="475"/>
    </row>
    <row r="5652" spans="2:2" x14ac:dyDescent="0.25">
      <c r="B5652" s="475"/>
    </row>
    <row r="5653" spans="2:2" x14ac:dyDescent="0.25">
      <c r="B5653" s="475"/>
    </row>
    <row r="5654" spans="2:2" x14ac:dyDescent="0.25">
      <c r="B5654" s="475"/>
    </row>
    <row r="5655" spans="2:2" x14ac:dyDescent="0.25">
      <c r="B5655" s="475"/>
    </row>
    <row r="5656" spans="2:2" x14ac:dyDescent="0.25">
      <c r="B5656" s="475"/>
    </row>
    <row r="5657" spans="2:2" x14ac:dyDescent="0.25">
      <c r="B5657" s="475"/>
    </row>
    <row r="5658" spans="2:2" x14ac:dyDescent="0.25">
      <c r="B5658" s="475"/>
    </row>
    <row r="5659" spans="2:2" x14ac:dyDescent="0.25">
      <c r="B5659" s="475"/>
    </row>
    <row r="5660" spans="2:2" x14ac:dyDescent="0.25">
      <c r="B5660" s="475"/>
    </row>
    <row r="5661" spans="2:2" x14ac:dyDescent="0.25">
      <c r="B5661" s="475"/>
    </row>
    <row r="5662" spans="2:2" x14ac:dyDescent="0.25">
      <c r="B5662" s="475"/>
    </row>
    <row r="5663" spans="2:2" x14ac:dyDescent="0.25">
      <c r="B5663" s="475"/>
    </row>
    <row r="5664" spans="2:2" x14ac:dyDescent="0.25">
      <c r="B5664" s="475"/>
    </row>
    <row r="5665" spans="2:2" x14ac:dyDescent="0.25">
      <c r="B5665" s="475"/>
    </row>
    <row r="5666" spans="2:2" x14ac:dyDescent="0.25">
      <c r="B5666" s="475"/>
    </row>
    <row r="5667" spans="2:2" x14ac:dyDescent="0.25">
      <c r="B5667" s="475"/>
    </row>
    <row r="5668" spans="2:2" x14ac:dyDescent="0.25">
      <c r="B5668" s="475"/>
    </row>
    <row r="5669" spans="2:2" x14ac:dyDescent="0.25">
      <c r="B5669" s="475"/>
    </row>
    <row r="5670" spans="2:2" x14ac:dyDescent="0.25">
      <c r="B5670" s="475"/>
    </row>
    <row r="5671" spans="2:2" x14ac:dyDescent="0.25">
      <c r="B5671" s="475"/>
    </row>
    <row r="5672" spans="2:2" x14ac:dyDescent="0.25">
      <c r="B5672" s="475"/>
    </row>
    <row r="5673" spans="2:2" x14ac:dyDescent="0.25">
      <c r="B5673" s="475"/>
    </row>
    <row r="5674" spans="2:2" x14ac:dyDescent="0.25">
      <c r="B5674" s="475"/>
    </row>
    <row r="5675" spans="2:2" x14ac:dyDescent="0.25">
      <c r="B5675" s="475"/>
    </row>
    <row r="5676" spans="2:2" x14ac:dyDescent="0.25">
      <c r="B5676" s="475"/>
    </row>
    <row r="5677" spans="2:2" x14ac:dyDescent="0.25">
      <c r="B5677" s="475"/>
    </row>
    <row r="5678" spans="2:2" x14ac:dyDescent="0.25">
      <c r="B5678" s="475"/>
    </row>
    <row r="5679" spans="2:2" x14ac:dyDescent="0.25">
      <c r="B5679" s="475"/>
    </row>
    <row r="5680" spans="2:2" x14ac:dyDescent="0.25">
      <c r="B5680" s="475"/>
    </row>
    <row r="5681" spans="2:2" x14ac:dyDescent="0.25">
      <c r="B5681" s="475"/>
    </row>
    <row r="5682" spans="2:2" x14ac:dyDescent="0.25">
      <c r="B5682" s="475"/>
    </row>
    <row r="5683" spans="2:2" x14ac:dyDescent="0.25">
      <c r="B5683" s="475"/>
    </row>
    <row r="5684" spans="2:2" x14ac:dyDescent="0.25">
      <c r="B5684" s="475"/>
    </row>
    <row r="5685" spans="2:2" x14ac:dyDescent="0.25">
      <c r="B5685" s="475"/>
    </row>
    <row r="5686" spans="2:2" x14ac:dyDescent="0.25">
      <c r="B5686" s="475"/>
    </row>
    <row r="5687" spans="2:2" x14ac:dyDescent="0.25">
      <c r="B5687" s="475"/>
    </row>
    <row r="5688" spans="2:2" x14ac:dyDescent="0.25">
      <c r="B5688" s="475"/>
    </row>
    <row r="5689" spans="2:2" x14ac:dyDescent="0.25">
      <c r="B5689" s="475"/>
    </row>
    <row r="5690" spans="2:2" x14ac:dyDescent="0.25">
      <c r="B5690" s="475"/>
    </row>
    <row r="5691" spans="2:2" x14ac:dyDescent="0.25">
      <c r="B5691" s="475"/>
    </row>
    <row r="5692" spans="2:2" x14ac:dyDescent="0.25">
      <c r="B5692" s="475"/>
    </row>
    <row r="5693" spans="2:2" x14ac:dyDescent="0.25">
      <c r="B5693" s="475"/>
    </row>
    <row r="5694" spans="2:2" x14ac:dyDescent="0.25">
      <c r="B5694" s="475"/>
    </row>
    <row r="5695" spans="2:2" x14ac:dyDescent="0.25">
      <c r="B5695" s="475"/>
    </row>
    <row r="5696" spans="2:2" x14ac:dyDescent="0.25">
      <c r="B5696" s="475"/>
    </row>
    <row r="5697" spans="2:2" x14ac:dyDescent="0.25">
      <c r="B5697" s="475"/>
    </row>
    <row r="5698" spans="2:2" x14ac:dyDescent="0.25">
      <c r="B5698" s="475"/>
    </row>
    <row r="5699" spans="2:2" x14ac:dyDescent="0.25">
      <c r="B5699" s="475"/>
    </row>
    <row r="5700" spans="2:2" x14ac:dyDescent="0.25">
      <c r="B5700" s="475"/>
    </row>
    <row r="5701" spans="2:2" x14ac:dyDescent="0.25">
      <c r="B5701" s="475"/>
    </row>
    <row r="5702" spans="2:2" x14ac:dyDescent="0.25">
      <c r="B5702" s="475"/>
    </row>
    <row r="5703" spans="2:2" x14ac:dyDescent="0.25">
      <c r="B5703" s="475"/>
    </row>
    <row r="5704" spans="2:2" x14ac:dyDescent="0.25">
      <c r="B5704" s="475"/>
    </row>
    <row r="5705" spans="2:2" x14ac:dyDescent="0.25">
      <c r="B5705" s="475"/>
    </row>
    <row r="5706" spans="2:2" x14ac:dyDescent="0.25">
      <c r="B5706" s="475"/>
    </row>
    <row r="5707" spans="2:2" x14ac:dyDescent="0.25">
      <c r="B5707" s="475"/>
    </row>
    <row r="5708" spans="2:2" x14ac:dyDescent="0.25">
      <c r="B5708" s="475"/>
    </row>
    <row r="5709" spans="2:2" x14ac:dyDescent="0.25">
      <c r="B5709" s="475"/>
    </row>
    <row r="5710" spans="2:2" x14ac:dyDescent="0.25">
      <c r="B5710" s="475"/>
    </row>
    <row r="5711" spans="2:2" x14ac:dyDescent="0.25">
      <c r="B5711" s="475"/>
    </row>
    <row r="5712" spans="2:2" x14ac:dyDescent="0.25">
      <c r="B5712" s="475"/>
    </row>
    <row r="5713" spans="2:2" x14ac:dyDescent="0.25">
      <c r="B5713" s="475"/>
    </row>
    <row r="5714" spans="2:2" x14ac:dyDescent="0.25">
      <c r="B5714" s="475"/>
    </row>
    <row r="5715" spans="2:2" x14ac:dyDescent="0.25">
      <c r="B5715" s="475"/>
    </row>
    <row r="5716" spans="2:2" x14ac:dyDescent="0.25">
      <c r="B5716" s="475"/>
    </row>
    <row r="5717" spans="2:2" x14ac:dyDescent="0.25">
      <c r="B5717" s="475"/>
    </row>
    <row r="5718" spans="2:2" x14ac:dyDescent="0.25">
      <c r="B5718" s="475"/>
    </row>
    <row r="5719" spans="2:2" x14ac:dyDescent="0.25">
      <c r="B5719" s="475"/>
    </row>
    <row r="5720" spans="2:2" x14ac:dyDescent="0.25">
      <c r="B5720" s="475"/>
    </row>
    <row r="5721" spans="2:2" x14ac:dyDescent="0.25">
      <c r="B5721" s="475"/>
    </row>
    <row r="5722" spans="2:2" x14ac:dyDescent="0.25">
      <c r="B5722" s="475"/>
    </row>
    <row r="5723" spans="2:2" x14ac:dyDescent="0.25">
      <c r="B5723" s="475"/>
    </row>
    <row r="5724" spans="2:2" x14ac:dyDescent="0.25">
      <c r="B5724" s="475"/>
    </row>
    <row r="5725" spans="2:2" x14ac:dyDescent="0.25">
      <c r="B5725" s="475"/>
    </row>
    <row r="5726" spans="2:2" x14ac:dyDescent="0.25">
      <c r="B5726" s="475"/>
    </row>
    <row r="5727" spans="2:2" x14ac:dyDescent="0.25">
      <c r="B5727" s="475"/>
    </row>
    <row r="5728" spans="2:2" x14ac:dyDescent="0.25">
      <c r="B5728" s="475"/>
    </row>
    <row r="5729" spans="2:2" x14ac:dyDescent="0.25">
      <c r="B5729" s="475"/>
    </row>
    <row r="5730" spans="2:2" x14ac:dyDescent="0.25">
      <c r="B5730" s="475"/>
    </row>
    <row r="5731" spans="2:2" x14ac:dyDescent="0.25">
      <c r="B5731" s="475"/>
    </row>
    <row r="5732" spans="2:2" x14ac:dyDescent="0.25">
      <c r="B5732" s="475"/>
    </row>
    <row r="5733" spans="2:2" x14ac:dyDescent="0.25">
      <c r="B5733" s="475"/>
    </row>
    <row r="5734" spans="2:2" x14ac:dyDescent="0.25">
      <c r="B5734" s="475"/>
    </row>
    <row r="5735" spans="2:2" x14ac:dyDescent="0.25">
      <c r="B5735" s="475"/>
    </row>
    <row r="5736" spans="2:2" x14ac:dyDescent="0.25">
      <c r="B5736" s="475"/>
    </row>
    <row r="5737" spans="2:2" x14ac:dyDescent="0.25">
      <c r="B5737" s="475"/>
    </row>
    <row r="5738" spans="2:2" x14ac:dyDescent="0.25">
      <c r="B5738" s="475"/>
    </row>
    <row r="5739" spans="2:2" x14ac:dyDescent="0.25">
      <c r="B5739" s="475"/>
    </row>
    <row r="5740" spans="2:2" x14ac:dyDescent="0.25">
      <c r="B5740" s="475"/>
    </row>
    <row r="5741" spans="2:2" x14ac:dyDescent="0.25">
      <c r="B5741" s="475"/>
    </row>
    <row r="5742" spans="2:2" x14ac:dyDescent="0.25">
      <c r="B5742" s="475"/>
    </row>
    <row r="5743" spans="2:2" x14ac:dyDescent="0.25">
      <c r="B5743" s="475"/>
    </row>
    <row r="5744" spans="2:2" x14ac:dyDescent="0.25">
      <c r="B5744" s="475"/>
    </row>
    <row r="5745" spans="2:2" x14ac:dyDescent="0.25">
      <c r="B5745" s="475"/>
    </row>
    <row r="5746" spans="2:2" x14ac:dyDescent="0.25">
      <c r="B5746" s="475"/>
    </row>
    <row r="5747" spans="2:2" x14ac:dyDescent="0.25">
      <c r="B5747" s="475"/>
    </row>
    <row r="5748" spans="2:2" x14ac:dyDescent="0.25">
      <c r="B5748" s="475"/>
    </row>
    <row r="5749" spans="2:2" x14ac:dyDescent="0.25">
      <c r="B5749" s="475"/>
    </row>
    <row r="5750" spans="2:2" x14ac:dyDescent="0.25">
      <c r="B5750" s="475"/>
    </row>
    <row r="5751" spans="2:2" x14ac:dyDescent="0.25">
      <c r="B5751" s="475"/>
    </row>
    <row r="5752" spans="2:2" x14ac:dyDescent="0.25">
      <c r="B5752" s="475"/>
    </row>
    <row r="5753" spans="2:2" x14ac:dyDescent="0.25">
      <c r="B5753" s="475"/>
    </row>
    <row r="5754" spans="2:2" x14ac:dyDescent="0.25">
      <c r="B5754" s="475"/>
    </row>
    <row r="5755" spans="2:2" x14ac:dyDescent="0.25">
      <c r="B5755" s="475"/>
    </row>
    <row r="5756" spans="2:2" x14ac:dyDescent="0.25">
      <c r="B5756" s="475"/>
    </row>
    <row r="5757" spans="2:2" x14ac:dyDescent="0.25">
      <c r="B5757" s="475"/>
    </row>
    <row r="5758" spans="2:2" x14ac:dyDescent="0.25">
      <c r="B5758" s="475"/>
    </row>
    <row r="5759" spans="2:2" x14ac:dyDescent="0.25">
      <c r="B5759" s="475"/>
    </row>
    <row r="5760" spans="2:2" x14ac:dyDescent="0.25">
      <c r="B5760" s="475"/>
    </row>
    <row r="5761" spans="2:2" x14ac:dyDescent="0.25">
      <c r="B5761" s="475"/>
    </row>
    <row r="5762" spans="2:2" x14ac:dyDescent="0.25">
      <c r="B5762" s="475"/>
    </row>
    <row r="5763" spans="2:2" x14ac:dyDescent="0.25">
      <c r="B5763" s="475"/>
    </row>
    <row r="5764" spans="2:2" x14ac:dyDescent="0.25">
      <c r="B5764" s="475"/>
    </row>
    <row r="5765" spans="2:2" x14ac:dyDescent="0.25">
      <c r="B5765" s="475"/>
    </row>
    <row r="5766" spans="2:2" x14ac:dyDescent="0.25">
      <c r="B5766" s="475"/>
    </row>
    <row r="5767" spans="2:2" x14ac:dyDescent="0.25">
      <c r="B5767" s="475"/>
    </row>
    <row r="5768" spans="2:2" x14ac:dyDescent="0.25">
      <c r="B5768" s="475"/>
    </row>
    <row r="5769" spans="2:2" x14ac:dyDescent="0.25">
      <c r="B5769" s="475"/>
    </row>
    <row r="5770" spans="2:2" x14ac:dyDescent="0.25">
      <c r="B5770" s="475"/>
    </row>
    <row r="5771" spans="2:2" x14ac:dyDescent="0.25">
      <c r="B5771" s="475"/>
    </row>
    <row r="5772" spans="2:2" x14ac:dyDescent="0.25">
      <c r="B5772" s="475"/>
    </row>
    <row r="5773" spans="2:2" x14ac:dyDescent="0.25">
      <c r="B5773" s="475"/>
    </row>
    <row r="5774" spans="2:2" x14ac:dyDescent="0.25">
      <c r="B5774" s="475"/>
    </row>
    <row r="5775" spans="2:2" x14ac:dyDescent="0.25">
      <c r="B5775" s="475"/>
    </row>
    <row r="5776" spans="2:2" x14ac:dyDescent="0.25">
      <c r="B5776" s="475"/>
    </row>
    <row r="5777" spans="2:2" x14ac:dyDescent="0.25">
      <c r="B5777" s="475"/>
    </row>
    <row r="5778" spans="2:2" x14ac:dyDescent="0.25">
      <c r="B5778" s="475"/>
    </row>
    <row r="5779" spans="2:2" x14ac:dyDescent="0.25">
      <c r="B5779" s="475"/>
    </row>
    <row r="5780" spans="2:2" x14ac:dyDescent="0.25">
      <c r="B5780" s="475"/>
    </row>
    <row r="5781" spans="2:2" x14ac:dyDescent="0.25">
      <c r="B5781" s="475"/>
    </row>
    <row r="5782" spans="2:2" x14ac:dyDescent="0.25">
      <c r="B5782" s="475"/>
    </row>
    <row r="5783" spans="2:2" x14ac:dyDescent="0.25">
      <c r="B5783" s="475"/>
    </row>
    <row r="5784" spans="2:2" x14ac:dyDescent="0.25">
      <c r="B5784" s="475"/>
    </row>
    <row r="5785" spans="2:2" x14ac:dyDescent="0.25">
      <c r="B5785" s="475"/>
    </row>
    <row r="5786" spans="2:2" x14ac:dyDescent="0.25">
      <c r="B5786" s="475"/>
    </row>
    <row r="5787" spans="2:2" x14ac:dyDescent="0.25">
      <c r="B5787" s="475"/>
    </row>
    <row r="5788" spans="2:2" x14ac:dyDescent="0.25">
      <c r="B5788" s="475"/>
    </row>
    <row r="5789" spans="2:2" x14ac:dyDescent="0.25">
      <c r="B5789" s="475"/>
    </row>
    <row r="5790" spans="2:2" x14ac:dyDescent="0.25">
      <c r="B5790" s="475"/>
    </row>
    <row r="5791" spans="2:2" x14ac:dyDescent="0.25">
      <c r="B5791" s="475"/>
    </row>
    <row r="5792" spans="2:2" x14ac:dyDescent="0.25">
      <c r="B5792" s="475"/>
    </row>
    <row r="5793" spans="2:2" x14ac:dyDescent="0.25">
      <c r="B5793" s="475"/>
    </row>
    <row r="5794" spans="2:2" x14ac:dyDescent="0.25">
      <c r="B5794" s="475"/>
    </row>
    <row r="5795" spans="2:2" x14ac:dyDescent="0.25">
      <c r="B5795" s="475"/>
    </row>
    <row r="5796" spans="2:2" x14ac:dyDescent="0.25">
      <c r="B5796" s="475"/>
    </row>
    <row r="5797" spans="2:2" x14ac:dyDescent="0.25">
      <c r="B5797" s="475"/>
    </row>
    <row r="5798" spans="2:2" x14ac:dyDescent="0.25">
      <c r="B5798" s="475"/>
    </row>
    <row r="5799" spans="2:2" x14ac:dyDescent="0.25">
      <c r="B5799" s="475"/>
    </row>
    <row r="5800" spans="2:2" x14ac:dyDescent="0.25">
      <c r="B5800" s="475"/>
    </row>
    <row r="5801" spans="2:2" x14ac:dyDescent="0.25">
      <c r="B5801" s="475"/>
    </row>
    <row r="5802" spans="2:2" x14ac:dyDescent="0.25">
      <c r="B5802" s="475"/>
    </row>
    <row r="5803" spans="2:2" x14ac:dyDescent="0.25">
      <c r="B5803" s="475"/>
    </row>
    <row r="5804" spans="2:2" x14ac:dyDescent="0.25">
      <c r="B5804" s="475"/>
    </row>
    <row r="5805" spans="2:2" x14ac:dyDescent="0.25">
      <c r="B5805" s="475"/>
    </row>
    <row r="5806" spans="2:2" x14ac:dyDescent="0.25">
      <c r="B5806" s="475"/>
    </row>
    <row r="5807" spans="2:2" x14ac:dyDescent="0.25">
      <c r="B5807" s="475"/>
    </row>
    <row r="5808" spans="2:2" x14ac:dyDescent="0.25">
      <c r="B5808" s="475"/>
    </row>
    <row r="5809" spans="2:2" x14ac:dyDescent="0.25">
      <c r="B5809" s="475"/>
    </row>
    <row r="5810" spans="2:2" x14ac:dyDescent="0.25">
      <c r="B5810" s="475"/>
    </row>
    <row r="5811" spans="2:2" x14ac:dyDescent="0.25">
      <c r="B5811" s="475"/>
    </row>
    <row r="5812" spans="2:2" x14ac:dyDescent="0.25">
      <c r="B5812" s="475"/>
    </row>
    <row r="5813" spans="2:2" x14ac:dyDescent="0.25">
      <c r="B5813" s="475"/>
    </row>
    <row r="5814" spans="2:2" x14ac:dyDescent="0.25">
      <c r="B5814" s="475"/>
    </row>
    <row r="5815" spans="2:2" x14ac:dyDescent="0.25">
      <c r="B5815" s="475"/>
    </row>
    <row r="5816" spans="2:2" x14ac:dyDescent="0.25">
      <c r="B5816" s="475"/>
    </row>
    <row r="5817" spans="2:2" x14ac:dyDescent="0.25">
      <c r="B5817" s="475"/>
    </row>
    <row r="5818" spans="2:2" x14ac:dyDescent="0.25">
      <c r="B5818" s="475"/>
    </row>
    <row r="5819" spans="2:2" x14ac:dyDescent="0.25">
      <c r="B5819" s="475"/>
    </row>
    <row r="5820" spans="2:2" x14ac:dyDescent="0.25">
      <c r="B5820" s="475"/>
    </row>
    <row r="5821" spans="2:2" x14ac:dyDescent="0.25">
      <c r="B5821" s="475"/>
    </row>
    <row r="5822" spans="2:2" x14ac:dyDescent="0.25">
      <c r="B5822" s="475"/>
    </row>
    <row r="5823" spans="2:2" x14ac:dyDescent="0.25">
      <c r="B5823" s="475"/>
    </row>
    <row r="5824" spans="2:2" x14ac:dyDescent="0.25">
      <c r="B5824" s="475"/>
    </row>
    <row r="5825" spans="2:2" x14ac:dyDescent="0.25">
      <c r="B5825" s="475"/>
    </row>
    <row r="5826" spans="2:2" x14ac:dyDescent="0.25">
      <c r="B5826" s="475"/>
    </row>
    <row r="5827" spans="2:2" x14ac:dyDescent="0.25">
      <c r="B5827" s="475"/>
    </row>
    <row r="5828" spans="2:2" x14ac:dyDescent="0.25">
      <c r="B5828" s="475"/>
    </row>
    <row r="5829" spans="2:2" x14ac:dyDescent="0.25">
      <c r="B5829" s="475"/>
    </row>
    <row r="5830" spans="2:2" x14ac:dyDescent="0.25">
      <c r="B5830" s="475"/>
    </row>
    <row r="5831" spans="2:2" x14ac:dyDescent="0.25">
      <c r="B5831" s="475"/>
    </row>
    <row r="5832" spans="2:2" x14ac:dyDescent="0.25">
      <c r="B5832" s="475"/>
    </row>
    <row r="5833" spans="2:2" x14ac:dyDescent="0.25">
      <c r="B5833" s="475"/>
    </row>
    <row r="5834" spans="2:2" x14ac:dyDescent="0.25">
      <c r="B5834" s="475"/>
    </row>
    <row r="5835" spans="2:2" x14ac:dyDescent="0.25">
      <c r="B5835" s="475"/>
    </row>
    <row r="5836" spans="2:2" x14ac:dyDescent="0.25">
      <c r="B5836" s="475"/>
    </row>
    <row r="5837" spans="2:2" x14ac:dyDescent="0.25">
      <c r="B5837" s="475"/>
    </row>
    <row r="5838" spans="2:2" x14ac:dyDescent="0.25">
      <c r="B5838" s="475"/>
    </row>
    <row r="5839" spans="2:2" x14ac:dyDescent="0.25">
      <c r="B5839" s="475"/>
    </row>
    <row r="5840" spans="2:2" x14ac:dyDescent="0.25">
      <c r="B5840" s="475"/>
    </row>
    <row r="5841" spans="2:2" x14ac:dyDescent="0.25">
      <c r="B5841" s="475"/>
    </row>
    <row r="5842" spans="2:2" x14ac:dyDescent="0.25">
      <c r="B5842" s="475"/>
    </row>
    <row r="5843" spans="2:2" x14ac:dyDescent="0.25">
      <c r="B5843" s="475"/>
    </row>
    <row r="5844" spans="2:2" x14ac:dyDescent="0.25">
      <c r="B5844" s="475"/>
    </row>
    <row r="5845" spans="2:2" x14ac:dyDescent="0.25">
      <c r="B5845" s="475"/>
    </row>
    <row r="5846" spans="2:2" x14ac:dyDescent="0.25">
      <c r="B5846" s="475"/>
    </row>
    <row r="5847" spans="2:2" x14ac:dyDescent="0.25">
      <c r="B5847" s="475"/>
    </row>
    <row r="5848" spans="2:2" x14ac:dyDescent="0.25">
      <c r="B5848" s="475"/>
    </row>
    <row r="5849" spans="2:2" x14ac:dyDescent="0.25">
      <c r="B5849" s="475"/>
    </row>
    <row r="5850" spans="2:2" x14ac:dyDescent="0.25">
      <c r="B5850" s="475"/>
    </row>
    <row r="5851" spans="2:2" x14ac:dyDescent="0.25">
      <c r="B5851" s="475"/>
    </row>
    <row r="5852" spans="2:2" x14ac:dyDescent="0.25">
      <c r="B5852" s="475"/>
    </row>
    <row r="5853" spans="2:2" x14ac:dyDescent="0.25">
      <c r="B5853" s="475"/>
    </row>
    <row r="5854" spans="2:2" x14ac:dyDescent="0.25">
      <c r="B5854" s="475"/>
    </row>
    <row r="5855" spans="2:2" x14ac:dyDescent="0.25">
      <c r="B5855" s="475"/>
    </row>
    <row r="5856" spans="2:2" x14ac:dyDescent="0.25">
      <c r="B5856" s="475"/>
    </row>
    <row r="5857" spans="2:2" x14ac:dyDescent="0.25">
      <c r="B5857" s="475"/>
    </row>
    <row r="5858" spans="2:2" x14ac:dyDescent="0.25">
      <c r="B5858" s="475"/>
    </row>
    <row r="5859" spans="2:2" x14ac:dyDescent="0.25">
      <c r="B5859" s="475"/>
    </row>
    <row r="5860" spans="2:2" x14ac:dyDescent="0.25">
      <c r="B5860" s="475"/>
    </row>
    <row r="5861" spans="2:2" x14ac:dyDescent="0.25">
      <c r="B5861" s="475"/>
    </row>
    <row r="5862" spans="2:2" x14ac:dyDescent="0.25">
      <c r="B5862" s="475"/>
    </row>
    <row r="5863" spans="2:2" x14ac:dyDescent="0.25">
      <c r="B5863" s="475"/>
    </row>
    <row r="5864" spans="2:2" x14ac:dyDescent="0.25">
      <c r="B5864" s="475"/>
    </row>
    <row r="5865" spans="2:2" x14ac:dyDescent="0.25">
      <c r="B5865" s="475"/>
    </row>
    <row r="5866" spans="2:2" x14ac:dyDescent="0.25">
      <c r="B5866" s="475"/>
    </row>
    <row r="5867" spans="2:2" x14ac:dyDescent="0.25">
      <c r="B5867" s="475"/>
    </row>
    <row r="5868" spans="2:2" x14ac:dyDescent="0.25">
      <c r="B5868" s="475"/>
    </row>
    <row r="5869" spans="2:2" x14ac:dyDescent="0.25">
      <c r="B5869" s="475"/>
    </row>
    <row r="5870" spans="2:2" x14ac:dyDescent="0.25">
      <c r="B5870" s="475"/>
    </row>
    <row r="5871" spans="2:2" x14ac:dyDescent="0.25">
      <c r="B5871" s="475"/>
    </row>
    <row r="5872" spans="2:2" x14ac:dyDescent="0.25">
      <c r="B5872" s="475"/>
    </row>
    <row r="5873" spans="2:2" x14ac:dyDescent="0.25">
      <c r="B5873" s="475"/>
    </row>
    <row r="5874" spans="2:2" x14ac:dyDescent="0.25">
      <c r="B5874" s="475"/>
    </row>
    <row r="5875" spans="2:2" x14ac:dyDescent="0.25">
      <c r="B5875" s="475"/>
    </row>
    <row r="5876" spans="2:2" x14ac:dyDescent="0.25">
      <c r="B5876" s="475"/>
    </row>
    <row r="5877" spans="2:2" x14ac:dyDescent="0.25">
      <c r="B5877" s="475"/>
    </row>
    <row r="5878" spans="2:2" x14ac:dyDescent="0.25">
      <c r="B5878" s="475"/>
    </row>
    <row r="5879" spans="2:2" x14ac:dyDescent="0.25">
      <c r="B5879" s="475"/>
    </row>
    <row r="5880" spans="2:2" x14ac:dyDescent="0.25">
      <c r="B5880" s="475"/>
    </row>
    <row r="5881" spans="2:2" x14ac:dyDescent="0.25">
      <c r="B5881" s="475"/>
    </row>
    <row r="5882" spans="2:2" x14ac:dyDescent="0.25">
      <c r="B5882" s="475"/>
    </row>
    <row r="5883" spans="2:2" x14ac:dyDescent="0.25">
      <c r="B5883" s="475"/>
    </row>
    <row r="5884" spans="2:2" x14ac:dyDescent="0.25">
      <c r="B5884" s="475"/>
    </row>
    <row r="5885" spans="2:2" x14ac:dyDescent="0.25">
      <c r="B5885" s="475"/>
    </row>
    <row r="5886" spans="2:2" x14ac:dyDescent="0.25">
      <c r="B5886" s="475"/>
    </row>
    <row r="5887" spans="2:2" x14ac:dyDescent="0.25">
      <c r="B5887" s="475"/>
    </row>
    <row r="5888" spans="2:2" x14ac:dyDescent="0.25">
      <c r="B5888" s="475"/>
    </row>
    <row r="5889" spans="2:2" x14ac:dyDescent="0.25">
      <c r="B5889" s="475"/>
    </row>
    <row r="5890" spans="2:2" x14ac:dyDescent="0.25">
      <c r="B5890" s="475"/>
    </row>
    <row r="5891" spans="2:2" x14ac:dyDescent="0.25">
      <c r="B5891" s="475"/>
    </row>
    <row r="5892" spans="2:2" x14ac:dyDescent="0.25">
      <c r="B5892" s="475"/>
    </row>
    <row r="5893" spans="2:2" x14ac:dyDescent="0.25">
      <c r="B5893" s="475"/>
    </row>
    <row r="5894" spans="2:2" x14ac:dyDescent="0.25">
      <c r="B5894" s="475"/>
    </row>
    <row r="5895" spans="2:2" x14ac:dyDescent="0.25">
      <c r="B5895" s="475"/>
    </row>
    <row r="5896" spans="2:2" x14ac:dyDescent="0.25">
      <c r="B5896" s="475"/>
    </row>
    <row r="5897" spans="2:2" x14ac:dyDescent="0.25">
      <c r="B5897" s="475"/>
    </row>
    <row r="5898" spans="2:2" x14ac:dyDescent="0.25">
      <c r="B5898" s="475"/>
    </row>
    <row r="5899" spans="2:2" x14ac:dyDescent="0.25">
      <c r="B5899" s="475"/>
    </row>
    <row r="5900" spans="2:2" x14ac:dyDescent="0.25">
      <c r="B5900" s="475"/>
    </row>
    <row r="5901" spans="2:2" x14ac:dyDescent="0.25">
      <c r="B5901" s="475"/>
    </row>
    <row r="5902" spans="2:2" x14ac:dyDescent="0.25">
      <c r="B5902" s="475"/>
    </row>
    <row r="5903" spans="2:2" x14ac:dyDescent="0.25">
      <c r="B5903" s="475"/>
    </row>
    <row r="5904" spans="2:2" x14ac:dyDescent="0.25">
      <c r="B5904" s="475"/>
    </row>
    <row r="5905" spans="2:2" x14ac:dyDescent="0.25">
      <c r="B5905" s="475"/>
    </row>
    <row r="5906" spans="2:2" x14ac:dyDescent="0.25">
      <c r="B5906" s="475"/>
    </row>
    <row r="5907" spans="2:2" x14ac:dyDescent="0.25">
      <c r="B5907" s="475"/>
    </row>
    <row r="5908" spans="2:2" x14ac:dyDescent="0.25">
      <c r="B5908" s="475"/>
    </row>
    <row r="5909" spans="2:2" x14ac:dyDescent="0.25">
      <c r="B5909" s="475"/>
    </row>
    <row r="5910" spans="2:2" x14ac:dyDescent="0.25">
      <c r="B5910" s="475"/>
    </row>
    <row r="5911" spans="2:2" x14ac:dyDescent="0.25">
      <c r="B5911" s="475"/>
    </row>
    <row r="5912" spans="2:2" x14ac:dyDescent="0.25">
      <c r="B5912" s="475"/>
    </row>
    <row r="5913" spans="2:2" x14ac:dyDescent="0.25">
      <c r="B5913" s="475"/>
    </row>
    <row r="5914" spans="2:2" x14ac:dyDescent="0.25">
      <c r="B5914" s="475"/>
    </row>
    <row r="5915" spans="2:2" x14ac:dyDescent="0.25">
      <c r="B5915" s="475"/>
    </row>
    <row r="5916" spans="2:2" x14ac:dyDescent="0.25">
      <c r="B5916" s="475"/>
    </row>
    <row r="5917" spans="2:2" x14ac:dyDescent="0.25">
      <c r="B5917" s="475"/>
    </row>
    <row r="5918" spans="2:2" x14ac:dyDescent="0.25">
      <c r="B5918" s="475"/>
    </row>
    <row r="5919" spans="2:2" x14ac:dyDescent="0.25">
      <c r="B5919" s="475"/>
    </row>
    <row r="5920" spans="2:2" x14ac:dyDescent="0.25">
      <c r="B5920" s="475"/>
    </row>
    <row r="5921" spans="2:2" x14ac:dyDescent="0.25">
      <c r="B5921" s="475"/>
    </row>
    <row r="5922" spans="2:2" x14ac:dyDescent="0.25">
      <c r="B5922" s="475"/>
    </row>
    <row r="5923" spans="2:2" x14ac:dyDescent="0.25">
      <c r="B5923" s="475"/>
    </row>
    <row r="5924" spans="2:2" x14ac:dyDescent="0.25">
      <c r="B5924" s="475"/>
    </row>
    <row r="5925" spans="2:2" x14ac:dyDescent="0.25">
      <c r="B5925" s="475"/>
    </row>
    <row r="5926" spans="2:2" x14ac:dyDescent="0.25">
      <c r="B5926" s="475"/>
    </row>
    <row r="5927" spans="2:2" x14ac:dyDescent="0.25">
      <c r="B5927" s="475"/>
    </row>
    <row r="5928" spans="2:2" x14ac:dyDescent="0.25">
      <c r="B5928" s="475"/>
    </row>
    <row r="5929" spans="2:2" x14ac:dyDescent="0.25">
      <c r="B5929" s="475"/>
    </row>
    <row r="5930" spans="2:2" x14ac:dyDescent="0.25">
      <c r="B5930" s="475"/>
    </row>
    <row r="5931" spans="2:2" x14ac:dyDescent="0.25">
      <c r="B5931" s="475"/>
    </row>
    <row r="5932" spans="2:2" x14ac:dyDescent="0.25">
      <c r="B5932" s="475"/>
    </row>
    <row r="5933" spans="2:2" x14ac:dyDescent="0.25">
      <c r="B5933" s="475"/>
    </row>
    <row r="5934" spans="2:2" x14ac:dyDescent="0.25">
      <c r="B5934" s="475"/>
    </row>
    <row r="5935" spans="2:2" x14ac:dyDescent="0.25">
      <c r="B5935" s="475"/>
    </row>
    <row r="5936" spans="2:2" x14ac:dyDescent="0.25">
      <c r="B5936" s="475"/>
    </row>
    <row r="5937" spans="2:2" x14ac:dyDescent="0.25">
      <c r="B5937" s="475"/>
    </row>
    <row r="5938" spans="2:2" x14ac:dyDescent="0.25">
      <c r="B5938" s="475"/>
    </row>
    <row r="5939" spans="2:2" x14ac:dyDescent="0.25">
      <c r="B5939" s="475"/>
    </row>
    <row r="5940" spans="2:2" x14ac:dyDescent="0.25">
      <c r="B5940" s="475"/>
    </row>
    <row r="5941" spans="2:2" x14ac:dyDescent="0.25">
      <c r="B5941" s="475"/>
    </row>
    <row r="5942" spans="2:2" x14ac:dyDescent="0.25">
      <c r="B5942" s="475"/>
    </row>
    <row r="5943" spans="2:2" x14ac:dyDescent="0.25">
      <c r="B5943" s="475"/>
    </row>
    <row r="5944" spans="2:2" x14ac:dyDescent="0.25">
      <c r="B5944" s="475"/>
    </row>
    <row r="5945" spans="2:2" x14ac:dyDescent="0.25">
      <c r="B5945" s="475"/>
    </row>
    <row r="5946" spans="2:2" x14ac:dyDescent="0.25">
      <c r="B5946" s="475"/>
    </row>
    <row r="5947" spans="2:2" x14ac:dyDescent="0.25">
      <c r="B5947" s="475"/>
    </row>
    <row r="5948" spans="2:2" x14ac:dyDescent="0.25">
      <c r="B5948" s="475"/>
    </row>
    <row r="5949" spans="2:2" x14ac:dyDescent="0.25">
      <c r="B5949" s="475"/>
    </row>
    <row r="5950" spans="2:2" x14ac:dyDescent="0.25">
      <c r="B5950" s="475"/>
    </row>
    <row r="5951" spans="2:2" x14ac:dyDescent="0.25">
      <c r="B5951" s="475"/>
    </row>
    <row r="5952" spans="2:2" x14ac:dyDescent="0.25">
      <c r="B5952" s="475"/>
    </row>
    <row r="5953" spans="2:2" x14ac:dyDescent="0.25">
      <c r="B5953" s="475"/>
    </row>
    <row r="5954" spans="2:2" x14ac:dyDescent="0.25">
      <c r="B5954" s="475"/>
    </row>
    <row r="5955" spans="2:2" x14ac:dyDescent="0.25">
      <c r="B5955" s="475"/>
    </row>
    <row r="5956" spans="2:2" x14ac:dyDescent="0.25">
      <c r="B5956" s="475"/>
    </row>
    <row r="5957" spans="2:2" x14ac:dyDescent="0.25">
      <c r="B5957" s="475"/>
    </row>
    <row r="5958" spans="2:2" x14ac:dyDescent="0.25">
      <c r="B5958" s="475"/>
    </row>
    <row r="5959" spans="2:2" x14ac:dyDescent="0.25">
      <c r="B5959" s="475"/>
    </row>
    <row r="5960" spans="2:2" x14ac:dyDescent="0.25">
      <c r="B5960" s="475"/>
    </row>
    <row r="5961" spans="2:2" x14ac:dyDescent="0.25">
      <c r="B5961" s="475"/>
    </row>
    <row r="5962" spans="2:2" x14ac:dyDescent="0.25">
      <c r="B5962" s="475"/>
    </row>
    <row r="5963" spans="2:2" x14ac:dyDescent="0.25">
      <c r="B5963" s="475"/>
    </row>
    <row r="5964" spans="2:2" x14ac:dyDescent="0.25">
      <c r="B5964" s="475"/>
    </row>
    <row r="5965" spans="2:2" x14ac:dyDescent="0.25">
      <c r="B5965" s="475"/>
    </row>
    <row r="5966" spans="2:2" x14ac:dyDescent="0.25">
      <c r="B5966" s="475"/>
    </row>
    <row r="5967" spans="2:2" x14ac:dyDescent="0.25">
      <c r="B5967" s="475"/>
    </row>
    <row r="5968" spans="2:2" x14ac:dyDescent="0.25">
      <c r="B5968" s="475"/>
    </row>
    <row r="5969" spans="2:2" x14ac:dyDescent="0.25">
      <c r="B5969" s="475"/>
    </row>
    <row r="5970" spans="2:2" x14ac:dyDescent="0.25">
      <c r="B5970" s="475"/>
    </row>
    <row r="5971" spans="2:2" x14ac:dyDescent="0.25">
      <c r="B5971" s="475"/>
    </row>
    <row r="5972" spans="2:2" x14ac:dyDescent="0.25">
      <c r="B5972" s="475"/>
    </row>
    <row r="5973" spans="2:2" x14ac:dyDescent="0.25">
      <c r="B5973" s="475"/>
    </row>
    <row r="5974" spans="2:2" x14ac:dyDescent="0.25">
      <c r="B5974" s="475"/>
    </row>
    <row r="5975" spans="2:2" x14ac:dyDescent="0.25">
      <c r="B5975" s="475"/>
    </row>
    <row r="5976" spans="2:2" x14ac:dyDescent="0.25">
      <c r="B5976" s="475"/>
    </row>
    <row r="5977" spans="2:2" x14ac:dyDescent="0.25">
      <c r="B5977" s="475"/>
    </row>
    <row r="5978" spans="2:2" x14ac:dyDescent="0.25">
      <c r="B5978" s="475"/>
    </row>
    <row r="5979" spans="2:2" x14ac:dyDescent="0.25">
      <c r="B5979" s="475"/>
    </row>
    <row r="5980" spans="2:2" x14ac:dyDescent="0.25">
      <c r="B5980" s="475"/>
    </row>
    <row r="5981" spans="2:2" x14ac:dyDescent="0.25">
      <c r="B5981" s="475"/>
    </row>
    <row r="5982" spans="2:2" x14ac:dyDescent="0.25">
      <c r="B5982" s="475"/>
    </row>
    <row r="5983" spans="2:2" x14ac:dyDescent="0.25">
      <c r="B5983" s="475"/>
    </row>
    <row r="5984" spans="2:2" x14ac:dyDescent="0.25">
      <c r="B5984" s="475"/>
    </row>
    <row r="5985" spans="2:2" x14ac:dyDescent="0.25">
      <c r="B5985" s="475"/>
    </row>
    <row r="5986" spans="2:2" x14ac:dyDescent="0.25">
      <c r="B5986" s="475"/>
    </row>
    <row r="5987" spans="2:2" x14ac:dyDescent="0.25">
      <c r="B5987" s="475"/>
    </row>
    <row r="5988" spans="2:2" x14ac:dyDescent="0.25">
      <c r="B5988" s="475"/>
    </row>
    <row r="5989" spans="2:2" x14ac:dyDescent="0.25">
      <c r="B5989" s="475"/>
    </row>
    <row r="5990" spans="2:2" x14ac:dyDescent="0.25">
      <c r="B5990" s="475"/>
    </row>
    <row r="5991" spans="2:2" x14ac:dyDescent="0.25">
      <c r="B5991" s="475"/>
    </row>
    <row r="5992" spans="2:2" x14ac:dyDescent="0.25">
      <c r="B5992" s="475"/>
    </row>
    <row r="5993" spans="2:2" x14ac:dyDescent="0.25">
      <c r="B5993" s="475"/>
    </row>
    <row r="5994" spans="2:2" x14ac:dyDescent="0.25">
      <c r="B5994" s="475"/>
    </row>
    <row r="5995" spans="2:2" x14ac:dyDescent="0.25">
      <c r="B5995" s="475"/>
    </row>
    <row r="5996" spans="2:2" x14ac:dyDescent="0.25">
      <c r="B5996" s="475"/>
    </row>
    <row r="5997" spans="2:2" x14ac:dyDescent="0.25">
      <c r="B5997" s="475"/>
    </row>
    <row r="5998" spans="2:2" x14ac:dyDescent="0.25">
      <c r="B5998" s="475"/>
    </row>
    <row r="5999" spans="2:2" x14ac:dyDescent="0.25">
      <c r="B5999" s="475"/>
    </row>
    <row r="6000" spans="2:2" x14ac:dyDescent="0.25">
      <c r="B6000" s="475"/>
    </row>
    <row r="6001" spans="2:2" x14ac:dyDescent="0.25">
      <c r="B6001" s="475"/>
    </row>
    <row r="6002" spans="2:2" x14ac:dyDescent="0.25">
      <c r="B6002" s="475"/>
    </row>
    <row r="6003" spans="2:2" x14ac:dyDescent="0.25">
      <c r="B6003" s="475"/>
    </row>
    <row r="6004" spans="2:2" x14ac:dyDescent="0.25">
      <c r="B6004" s="475"/>
    </row>
    <row r="6005" spans="2:2" x14ac:dyDescent="0.25">
      <c r="B6005" s="475"/>
    </row>
    <row r="6006" spans="2:2" x14ac:dyDescent="0.25">
      <c r="B6006" s="475"/>
    </row>
    <row r="6007" spans="2:2" x14ac:dyDescent="0.25">
      <c r="B6007" s="475"/>
    </row>
    <row r="6008" spans="2:2" x14ac:dyDescent="0.25">
      <c r="B6008" s="475"/>
    </row>
    <row r="6009" spans="2:2" x14ac:dyDescent="0.25">
      <c r="B6009" s="475"/>
    </row>
    <row r="6010" spans="2:2" x14ac:dyDescent="0.25">
      <c r="B6010" s="475"/>
    </row>
    <row r="6011" spans="2:2" x14ac:dyDescent="0.25">
      <c r="B6011" s="475"/>
    </row>
    <row r="6012" spans="2:2" x14ac:dyDescent="0.25">
      <c r="B6012" s="475"/>
    </row>
    <row r="6013" spans="2:2" x14ac:dyDescent="0.25">
      <c r="B6013" s="475"/>
    </row>
    <row r="6014" spans="2:2" x14ac:dyDescent="0.25">
      <c r="B6014" s="475"/>
    </row>
    <row r="6015" spans="2:2" x14ac:dyDescent="0.25">
      <c r="B6015" s="475"/>
    </row>
    <row r="6016" spans="2:2" x14ac:dyDescent="0.25">
      <c r="B6016" s="475"/>
    </row>
    <row r="6017" spans="2:2" x14ac:dyDescent="0.25">
      <c r="B6017" s="475"/>
    </row>
    <row r="6018" spans="2:2" x14ac:dyDescent="0.25">
      <c r="B6018" s="475"/>
    </row>
    <row r="6019" spans="2:2" x14ac:dyDescent="0.25">
      <c r="B6019" s="475"/>
    </row>
    <row r="6020" spans="2:2" x14ac:dyDescent="0.25">
      <c r="B6020" s="475"/>
    </row>
    <row r="6021" spans="2:2" x14ac:dyDescent="0.25">
      <c r="B6021" s="475"/>
    </row>
    <row r="6022" spans="2:2" x14ac:dyDescent="0.25">
      <c r="B6022" s="475"/>
    </row>
    <row r="6023" spans="2:2" x14ac:dyDescent="0.25">
      <c r="B6023" s="475"/>
    </row>
    <row r="6024" spans="2:2" x14ac:dyDescent="0.25">
      <c r="B6024" s="475"/>
    </row>
    <row r="6025" spans="2:2" x14ac:dyDescent="0.25">
      <c r="B6025" s="475"/>
    </row>
    <row r="6026" spans="2:2" x14ac:dyDescent="0.25">
      <c r="B6026" s="475"/>
    </row>
    <row r="6027" spans="2:2" x14ac:dyDescent="0.25">
      <c r="B6027" s="475"/>
    </row>
    <row r="6028" spans="2:2" x14ac:dyDescent="0.25">
      <c r="B6028" s="475"/>
    </row>
    <row r="6029" spans="2:2" x14ac:dyDescent="0.25">
      <c r="B6029" s="475"/>
    </row>
    <row r="6030" spans="2:2" x14ac:dyDescent="0.25">
      <c r="B6030" s="475"/>
    </row>
    <row r="6031" spans="2:2" x14ac:dyDescent="0.25">
      <c r="B6031" s="475"/>
    </row>
    <row r="6032" spans="2:2" x14ac:dyDescent="0.25">
      <c r="B6032" s="475"/>
    </row>
    <row r="6033" spans="2:2" x14ac:dyDescent="0.25">
      <c r="B6033" s="475"/>
    </row>
    <row r="6034" spans="2:2" x14ac:dyDescent="0.25">
      <c r="B6034" s="475"/>
    </row>
    <row r="6035" spans="2:2" x14ac:dyDescent="0.25">
      <c r="B6035" s="475"/>
    </row>
    <row r="6036" spans="2:2" x14ac:dyDescent="0.25">
      <c r="B6036" s="475"/>
    </row>
    <row r="6037" spans="2:2" x14ac:dyDescent="0.25">
      <c r="B6037" s="475"/>
    </row>
    <row r="6038" spans="2:2" x14ac:dyDescent="0.25">
      <c r="B6038" s="475"/>
    </row>
    <row r="6039" spans="2:2" x14ac:dyDescent="0.25">
      <c r="B6039" s="475"/>
    </row>
    <row r="6040" spans="2:2" x14ac:dyDescent="0.25">
      <c r="B6040" s="475"/>
    </row>
    <row r="6041" spans="2:2" x14ac:dyDescent="0.25">
      <c r="B6041" s="475"/>
    </row>
    <row r="6042" spans="2:2" x14ac:dyDescent="0.25">
      <c r="B6042" s="475"/>
    </row>
    <row r="6043" spans="2:2" x14ac:dyDescent="0.25">
      <c r="B6043" s="475"/>
    </row>
    <row r="6044" spans="2:2" x14ac:dyDescent="0.25">
      <c r="B6044" s="475"/>
    </row>
    <row r="6045" spans="2:2" x14ac:dyDescent="0.25">
      <c r="B6045" s="475"/>
    </row>
    <row r="6046" spans="2:2" x14ac:dyDescent="0.25">
      <c r="B6046" s="475"/>
    </row>
    <row r="6047" spans="2:2" x14ac:dyDescent="0.25">
      <c r="B6047" s="475"/>
    </row>
    <row r="6048" spans="2:2" x14ac:dyDescent="0.25">
      <c r="B6048" s="475"/>
    </row>
    <row r="6049" spans="2:2" x14ac:dyDescent="0.25">
      <c r="B6049" s="475"/>
    </row>
    <row r="6050" spans="2:2" x14ac:dyDescent="0.25">
      <c r="B6050" s="475"/>
    </row>
    <row r="6051" spans="2:2" x14ac:dyDescent="0.25">
      <c r="B6051" s="475"/>
    </row>
    <row r="6052" spans="2:2" x14ac:dyDescent="0.25">
      <c r="B6052" s="475"/>
    </row>
    <row r="6053" spans="2:2" x14ac:dyDescent="0.25">
      <c r="B6053" s="475"/>
    </row>
    <row r="6054" spans="2:2" x14ac:dyDescent="0.25">
      <c r="B6054" s="475"/>
    </row>
    <row r="6055" spans="2:2" x14ac:dyDescent="0.25">
      <c r="B6055" s="475"/>
    </row>
    <row r="6056" spans="2:2" x14ac:dyDescent="0.25">
      <c r="B6056" s="475"/>
    </row>
    <row r="6057" spans="2:2" x14ac:dyDescent="0.25">
      <c r="B6057" s="475"/>
    </row>
    <row r="6058" spans="2:2" x14ac:dyDescent="0.25">
      <c r="B6058" s="475"/>
    </row>
    <row r="6059" spans="2:2" x14ac:dyDescent="0.25">
      <c r="B6059" s="475"/>
    </row>
    <row r="6060" spans="2:2" x14ac:dyDescent="0.25">
      <c r="B6060" s="475"/>
    </row>
    <row r="6061" spans="2:2" x14ac:dyDescent="0.25">
      <c r="B6061" s="475"/>
    </row>
    <row r="6062" spans="2:2" x14ac:dyDescent="0.25">
      <c r="B6062" s="475"/>
    </row>
    <row r="6063" spans="2:2" x14ac:dyDescent="0.25">
      <c r="B6063" s="475"/>
    </row>
    <row r="6064" spans="2:2" x14ac:dyDescent="0.25">
      <c r="B6064" s="475"/>
    </row>
    <row r="6065" spans="2:2" x14ac:dyDescent="0.25">
      <c r="B6065" s="475"/>
    </row>
    <row r="6066" spans="2:2" x14ac:dyDescent="0.25">
      <c r="B6066" s="475"/>
    </row>
    <row r="6067" spans="2:2" x14ac:dyDescent="0.25">
      <c r="B6067" s="475"/>
    </row>
    <row r="6068" spans="2:2" x14ac:dyDescent="0.25">
      <c r="B6068" s="475"/>
    </row>
    <row r="6069" spans="2:2" x14ac:dyDescent="0.25">
      <c r="B6069" s="475"/>
    </row>
    <row r="6070" spans="2:2" x14ac:dyDescent="0.25">
      <c r="B6070" s="475"/>
    </row>
    <row r="6071" spans="2:2" x14ac:dyDescent="0.25">
      <c r="B6071" s="475"/>
    </row>
    <row r="6072" spans="2:2" x14ac:dyDescent="0.25">
      <c r="B6072" s="475"/>
    </row>
    <row r="6073" spans="2:2" x14ac:dyDescent="0.25">
      <c r="B6073" s="475"/>
    </row>
    <row r="6074" spans="2:2" x14ac:dyDescent="0.25">
      <c r="B6074" s="475"/>
    </row>
    <row r="6075" spans="2:2" x14ac:dyDescent="0.25">
      <c r="B6075" s="475"/>
    </row>
    <row r="6076" spans="2:2" x14ac:dyDescent="0.25">
      <c r="B6076" s="475"/>
    </row>
    <row r="6077" spans="2:2" x14ac:dyDescent="0.25">
      <c r="B6077" s="475"/>
    </row>
    <row r="6078" spans="2:2" x14ac:dyDescent="0.25">
      <c r="B6078" s="475"/>
    </row>
    <row r="6079" spans="2:2" x14ac:dyDescent="0.25">
      <c r="B6079" s="475"/>
    </row>
    <row r="6080" spans="2:2" x14ac:dyDescent="0.25">
      <c r="B6080" s="475"/>
    </row>
    <row r="6081" spans="2:2" x14ac:dyDescent="0.25">
      <c r="B6081" s="475"/>
    </row>
    <row r="6082" spans="2:2" x14ac:dyDescent="0.25">
      <c r="B6082" s="475"/>
    </row>
    <row r="6083" spans="2:2" x14ac:dyDescent="0.25">
      <c r="B6083" s="475"/>
    </row>
    <row r="6084" spans="2:2" x14ac:dyDescent="0.25">
      <c r="B6084" s="475"/>
    </row>
    <row r="6085" spans="2:2" x14ac:dyDescent="0.25">
      <c r="B6085" s="475"/>
    </row>
    <row r="6086" spans="2:2" x14ac:dyDescent="0.25">
      <c r="B6086" s="475"/>
    </row>
    <row r="6087" spans="2:2" x14ac:dyDescent="0.25">
      <c r="B6087" s="475"/>
    </row>
    <row r="6088" spans="2:2" x14ac:dyDescent="0.25">
      <c r="B6088" s="475"/>
    </row>
    <row r="6089" spans="2:2" x14ac:dyDescent="0.25">
      <c r="B6089" s="475"/>
    </row>
    <row r="6090" spans="2:2" x14ac:dyDescent="0.25">
      <c r="B6090" s="475"/>
    </row>
    <row r="6091" spans="2:2" x14ac:dyDescent="0.25">
      <c r="B6091" s="475"/>
    </row>
    <row r="6092" spans="2:2" x14ac:dyDescent="0.25">
      <c r="B6092" s="475"/>
    </row>
    <row r="6093" spans="2:2" x14ac:dyDescent="0.25">
      <c r="B6093" s="475"/>
    </row>
    <row r="6094" spans="2:2" x14ac:dyDescent="0.25">
      <c r="B6094" s="475"/>
    </row>
    <row r="6095" spans="2:2" x14ac:dyDescent="0.25">
      <c r="B6095" s="475"/>
    </row>
    <row r="6096" spans="2:2" x14ac:dyDescent="0.25">
      <c r="B6096" s="475"/>
    </row>
    <row r="6097" spans="2:2" x14ac:dyDescent="0.25">
      <c r="B6097" s="475"/>
    </row>
    <row r="6098" spans="2:2" x14ac:dyDescent="0.25">
      <c r="B6098" s="475"/>
    </row>
    <row r="6099" spans="2:2" x14ac:dyDescent="0.25">
      <c r="B6099" s="475"/>
    </row>
    <row r="6100" spans="2:2" x14ac:dyDescent="0.25">
      <c r="B6100" s="475"/>
    </row>
    <row r="6101" spans="2:2" x14ac:dyDescent="0.25">
      <c r="B6101" s="475"/>
    </row>
    <row r="6102" spans="2:2" x14ac:dyDescent="0.25">
      <c r="B6102" s="475"/>
    </row>
    <row r="6103" spans="2:2" x14ac:dyDescent="0.25">
      <c r="B6103" s="475"/>
    </row>
    <row r="6104" spans="2:2" x14ac:dyDescent="0.25">
      <c r="B6104" s="475"/>
    </row>
    <row r="6105" spans="2:2" x14ac:dyDescent="0.25">
      <c r="B6105" s="475"/>
    </row>
    <row r="6106" spans="2:2" x14ac:dyDescent="0.25">
      <c r="B6106" s="475"/>
    </row>
    <row r="6107" spans="2:2" x14ac:dyDescent="0.25">
      <c r="B6107" s="475"/>
    </row>
    <row r="6108" spans="2:2" x14ac:dyDescent="0.25">
      <c r="B6108" s="475"/>
    </row>
    <row r="6109" spans="2:2" x14ac:dyDescent="0.25">
      <c r="B6109" s="475"/>
    </row>
    <row r="6110" spans="2:2" x14ac:dyDescent="0.25">
      <c r="B6110" s="475"/>
    </row>
    <row r="6111" spans="2:2" x14ac:dyDescent="0.25">
      <c r="B6111" s="475"/>
    </row>
    <row r="6112" spans="2:2" x14ac:dyDescent="0.25">
      <c r="B6112" s="475"/>
    </row>
    <row r="6113" spans="2:2" x14ac:dyDescent="0.25">
      <c r="B6113" s="475"/>
    </row>
    <row r="6114" spans="2:2" x14ac:dyDescent="0.25">
      <c r="B6114" s="475"/>
    </row>
    <row r="6115" spans="2:2" x14ac:dyDescent="0.25">
      <c r="B6115" s="475"/>
    </row>
    <row r="6116" spans="2:2" x14ac:dyDescent="0.25">
      <c r="B6116" s="475"/>
    </row>
    <row r="6117" spans="2:2" x14ac:dyDescent="0.25">
      <c r="B6117" s="475"/>
    </row>
    <row r="6118" spans="2:2" x14ac:dyDescent="0.25">
      <c r="B6118" s="475"/>
    </row>
    <row r="6119" spans="2:2" x14ac:dyDescent="0.25">
      <c r="B6119" s="475"/>
    </row>
    <row r="6120" spans="2:2" x14ac:dyDescent="0.25">
      <c r="B6120" s="475"/>
    </row>
    <row r="6121" spans="2:2" x14ac:dyDescent="0.25">
      <c r="B6121" s="475"/>
    </row>
    <row r="6122" spans="2:2" x14ac:dyDescent="0.25">
      <c r="B6122" s="475"/>
    </row>
    <row r="6123" spans="2:2" x14ac:dyDescent="0.25">
      <c r="B6123" s="475"/>
    </row>
    <row r="6124" spans="2:2" x14ac:dyDescent="0.25">
      <c r="B6124" s="475"/>
    </row>
    <row r="6125" spans="2:2" x14ac:dyDescent="0.25">
      <c r="B6125" s="475"/>
    </row>
    <row r="6126" spans="2:2" x14ac:dyDescent="0.25">
      <c r="B6126" s="475"/>
    </row>
    <row r="6127" spans="2:2" x14ac:dyDescent="0.25">
      <c r="B6127" s="475"/>
    </row>
    <row r="6128" spans="2:2" x14ac:dyDescent="0.25">
      <c r="B6128" s="475"/>
    </row>
    <row r="6129" spans="2:2" x14ac:dyDescent="0.25">
      <c r="B6129" s="475"/>
    </row>
    <row r="6130" spans="2:2" x14ac:dyDescent="0.25">
      <c r="B6130" s="475"/>
    </row>
    <row r="6131" spans="2:2" x14ac:dyDescent="0.25">
      <c r="B6131" s="475"/>
    </row>
    <row r="6132" spans="2:2" x14ac:dyDescent="0.25">
      <c r="B6132" s="475"/>
    </row>
    <row r="6133" spans="2:2" x14ac:dyDescent="0.25">
      <c r="B6133" s="475"/>
    </row>
    <row r="6134" spans="2:2" x14ac:dyDescent="0.25">
      <c r="B6134" s="475"/>
    </row>
    <row r="6135" spans="2:2" x14ac:dyDescent="0.25">
      <c r="B6135" s="475"/>
    </row>
    <row r="6136" spans="2:2" x14ac:dyDescent="0.25">
      <c r="B6136" s="475"/>
    </row>
    <row r="6137" spans="2:2" x14ac:dyDescent="0.25">
      <c r="B6137" s="475"/>
    </row>
    <row r="6138" spans="2:2" x14ac:dyDescent="0.25">
      <c r="B6138" s="475"/>
    </row>
    <row r="6139" spans="2:2" x14ac:dyDescent="0.25">
      <c r="B6139" s="475"/>
    </row>
    <row r="6140" spans="2:2" x14ac:dyDescent="0.25">
      <c r="B6140" s="475"/>
    </row>
    <row r="6141" spans="2:2" x14ac:dyDescent="0.25">
      <c r="B6141" s="475"/>
    </row>
    <row r="6142" spans="2:2" x14ac:dyDescent="0.25">
      <c r="B6142" s="475"/>
    </row>
    <row r="6143" spans="2:2" x14ac:dyDescent="0.25">
      <c r="B6143" s="475"/>
    </row>
    <row r="6144" spans="2:2" x14ac:dyDescent="0.25">
      <c r="B6144" s="475"/>
    </row>
    <row r="6145" spans="2:2" x14ac:dyDescent="0.25">
      <c r="B6145" s="475"/>
    </row>
    <row r="6146" spans="2:2" x14ac:dyDescent="0.25">
      <c r="B6146" s="475"/>
    </row>
    <row r="6147" spans="2:2" x14ac:dyDescent="0.25">
      <c r="B6147" s="475"/>
    </row>
    <row r="6148" spans="2:2" x14ac:dyDescent="0.25">
      <c r="B6148" s="475"/>
    </row>
    <row r="6149" spans="2:2" x14ac:dyDescent="0.25">
      <c r="B6149" s="475"/>
    </row>
    <row r="6150" spans="2:2" x14ac:dyDescent="0.25">
      <c r="B6150" s="475"/>
    </row>
    <row r="6151" spans="2:2" x14ac:dyDescent="0.25">
      <c r="B6151" s="475"/>
    </row>
    <row r="6152" spans="2:2" x14ac:dyDescent="0.25">
      <c r="B6152" s="475"/>
    </row>
    <row r="6153" spans="2:2" x14ac:dyDescent="0.25">
      <c r="B6153" s="475"/>
    </row>
    <row r="6154" spans="2:2" x14ac:dyDescent="0.25">
      <c r="B6154" s="475"/>
    </row>
    <row r="6155" spans="2:2" x14ac:dyDescent="0.25">
      <c r="B6155" s="475"/>
    </row>
    <row r="6156" spans="2:2" x14ac:dyDescent="0.25">
      <c r="B6156" s="475"/>
    </row>
    <row r="6157" spans="2:2" x14ac:dyDescent="0.25">
      <c r="B6157" s="475"/>
    </row>
    <row r="6158" spans="2:2" x14ac:dyDescent="0.25">
      <c r="B6158" s="475"/>
    </row>
    <row r="6159" spans="2:2" x14ac:dyDescent="0.25">
      <c r="B6159" s="475"/>
    </row>
    <row r="6160" spans="2:2" x14ac:dyDescent="0.25">
      <c r="B6160" s="475"/>
    </row>
    <row r="6161" spans="2:2" x14ac:dyDescent="0.25">
      <c r="B6161" s="475"/>
    </row>
    <row r="6162" spans="2:2" x14ac:dyDescent="0.25">
      <c r="B6162" s="475"/>
    </row>
    <row r="6163" spans="2:2" x14ac:dyDescent="0.25">
      <c r="B6163" s="475"/>
    </row>
    <row r="6164" spans="2:2" x14ac:dyDescent="0.25">
      <c r="B6164" s="475"/>
    </row>
    <row r="6165" spans="2:2" x14ac:dyDescent="0.25">
      <c r="B6165" s="475"/>
    </row>
    <row r="6166" spans="2:2" x14ac:dyDescent="0.25">
      <c r="B6166" s="475"/>
    </row>
    <row r="6167" spans="2:2" x14ac:dyDescent="0.25">
      <c r="B6167" s="475"/>
    </row>
    <row r="6168" spans="2:2" x14ac:dyDescent="0.25">
      <c r="B6168" s="475"/>
    </row>
    <row r="6169" spans="2:2" x14ac:dyDescent="0.25">
      <c r="B6169" s="475"/>
    </row>
    <row r="6170" spans="2:2" x14ac:dyDescent="0.25">
      <c r="B6170" s="475"/>
    </row>
    <row r="6171" spans="2:2" x14ac:dyDescent="0.25">
      <c r="B6171" s="475"/>
    </row>
    <row r="6172" spans="2:2" x14ac:dyDescent="0.25">
      <c r="B6172" s="475"/>
    </row>
    <row r="6173" spans="2:2" x14ac:dyDescent="0.25">
      <c r="B6173" s="475"/>
    </row>
    <row r="6174" spans="2:2" x14ac:dyDescent="0.25">
      <c r="B6174" s="475"/>
    </row>
    <row r="6175" spans="2:2" x14ac:dyDescent="0.25">
      <c r="B6175" s="475"/>
    </row>
    <row r="6176" spans="2:2" x14ac:dyDescent="0.25">
      <c r="B6176" s="475"/>
    </row>
    <row r="6177" spans="2:2" x14ac:dyDescent="0.25">
      <c r="B6177" s="475"/>
    </row>
    <row r="6178" spans="2:2" x14ac:dyDescent="0.25">
      <c r="B6178" s="475"/>
    </row>
    <row r="6179" spans="2:2" x14ac:dyDescent="0.25">
      <c r="B6179" s="475"/>
    </row>
    <row r="6180" spans="2:2" x14ac:dyDescent="0.25">
      <c r="B6180" s="475"/>
    </row>
    <row r="6181" spans="2:2" x14ac:dyDescent="0.25">
      <c r="B6181" s="475"/>
    </row>
    <row r="6182" spans="2:2" x14ac:dyDescent="0.25">
      <c r="B6182" s="475"/>
    </row>
    <row r="6183" spans="2:2" x14ac:dyDescent="0.25">
      <c r="B6183" s="475"/>
    </row>
    <row r="6184" spans="2:2" x14ac:dyDescent="0.25">
      <c r="B6184" s="475"/>
    </row>
    <row r="6185" spans="2:2" x14ac:dyDescent="0.25">
      <c r="B6185" s="475"/>
    </row>
    <row r="6186" spans="2:2" x14ac:dyDescent="0.25">
      <c r="B6186" s="475"/>
    </row>
    <row r="6187" spans="2:2" x14ac:dyDescent="0.25">
      <c r="B6187" s="475"/>
    </row>
    <row r="6188" spans="2:2" x14ac:dyDescent="0.25">
      <c r="B6188" s="475"/>
    </row>
    <row r="6189" spans="2:2" x14ac:dyDescent="0.25">
      <c r="B6189" s="475"/>
    </row>
    <row r="6190" spans="2:2" x14ac:dyDescent="0.25">
      <c r="B6190" s="475"/>
    </row>
    <row r="6191" spans="2:2" x14ac:dyDescent="0.25">
      <c r="B6191" s="475"/>
    </row>
    <row r="6192" spans="2:2" x14ac:dyDescent="0.25">
      <c r="B6192" s="475"/>
    </row>
    <row r="6193" spans="2:2" x14ac:dyDescent="0.25">
      <c r="B6193" s="475"/>
    </row>
    <row r="6194" spans="2:2" x14ac:dyDescent="0.25">
      <c r="B6194" s="475"/>
    </row>
    <row r="6195" spans="2:2" x14ac:dyDescent="0.25">
      <c r="B6195" s="475"/>
    </row>
    <row r="6196" spans="2:2" x14ac:dyDescent="0.25">
      <c r="B6196" s="475"/>
    </row>
    <row r="6197" spans="2:2" x14ac:dyDescent="0.25">
      <c r="B6197" s="475"/>
    </row>
    <row r="6198" spans="2:2" x14ac:dyDescent="0.25">
      <c r="B6198" s="475"/>
    </row>
    <row r="6199" spans="2:2" x14ac:dyDescent="0.25">
      <c r="B6199" s="475"/>
    </row>
    <row r="6200" spans="2:2" x14ac:dyDescent="0.25">
      <c r="B6200" s="475"/>
    </row>
    <row r="6201" spans="2:2" x14ac:dyDescent="0.25">
      <c r="B6201" s="475"/>
    </row>
    <row r="6202" spans="2:2" x14ac:dyDescent="0.25">
      <c r="B6202" s="475"/>
    </row>
    <row r="6203" spans="2:2" x14ac:dyDescent="0.25">
      <c r="B6203" s="475"/>
    </row>
    <row r="6204" spans="2:2" x14ac:dyDescent="0.25">
      <c r="B6204" s="475"/>
    </row>
    <row r="6205" spans="2:2" x14ac:dyDescent="0.25">
      <c r="B6205" s="475"/>
    </row>
    <row r="6206" spans="2:2" x14ac:dyDescent="0.25">
      <c r="B6206" s="475"/>
    </row>
    <row r="6207" spans="2:2" x14ac:dyDescent="0.25">
      <c r="B6207" s="475"/>
    </row>
    <row r="6208" spans="2:2" x14ac:dyDescent="0.25">
      <c r="B6208" s="475"/>
    </row>
    <row r="6209" spans="2:2" x14ac:dyDescent="0.25">
      <c r="B6209" s="475"/>
    </row>
    <row r="6210" spans="2:2" x14ac:dyDescent="0.25">
      <c r="B6210" s="475"/>
    </row>
    <row r="6211" spans="2:2" x14ac:dyDescent="0.25">
      <c r="B6211" s="475"/>
    </row>
    <row r="6212" spans="2:2" x14ac:dyDescent="0.25">
      <c r="B6212" s="475"/>
    </row>
    <row r="6213" spans="2:2" x14ac:dyDescent="0.25">
      <c r="B6213" s="475"/>
    </row>
    <row r="6214" spans="2:2" x14ac:dyDescent="0.25">
      <c r="B6214" s="475"/>
    </row>
    <row r="6215" spans="2:2" x14ac:dyDescent="0.25">
      <c r="B6215" s="475"/>
    </row>
    <row r="6216" spans="2:2" x14ac:dyDescent="0.25">
      <c r="B6216" s="475"/>
    </row>
    <row r="6217" spans="2:2" x14ac:dyDescent="0.25">
      <c r="B6217" s="475"/>
    </row>
    <row r="6218" spans="2:2" x14ac:dyDescent="0.25">
      <c r="B6218" s="475"/>
    </row>
    <row r="6219" spans="2:2" x14ac:dyDescent="0.25">
      <c r="B6219" s="475"/>
    </row>
    <row r="6220" spans="2:2" x14ac:dyDescent="0.25">
      <c r="B6220" s="475"/>
    </row>
    <row r="6221" spans="2:2" x14ac:dyDescent="0.25">
      <c r="B6221" s="475"/>
    </row>
    <row r="6222" spans="2:2" x14ac:dyDescent="0.25">
      <c r="B6222" s="475"/>
    </row>
    <row r="6223" spans="2:2" x14ac:dyDescent="0.25">
      <c r="B6223" s="475"/>
    </row>
    <row r="6224" spans="2:2" x14ac:dyDescent="0.25">
      <c r="B6224" s="475"/>
    </row>
    <row r="6225" spans="2:2" x14ac:dyDescent="0.25">
      <c r="B6225" s="475"/>
    </row>
    <row r="6226" spans="2:2" x14ac:dyDescent="0.25">
      <c r="B6226" s="475"/>
    </row>
    <row r="6227" spans="2:2" x14ac:dyDescent="0.25">
      <c r="B6227" s="475"/>
    </row>
    <row r="6228" spans="2:2" x14ac:dyDescent="0.25">
      <c r="B6228" s="475"/>
    </row>
    <row r="6229" spans="2:2" x14ac:dyDescent="0.25">
      <c r="B6229" s="475"/>
    </row>
    <row r="6230" spans="2:2" x14ac:dyDescent="0.25">
      <c r="B6230" s="475"/>
    </row>
    <row r="6231" spans="2:2" x14ac:dyDescent="0.25">
      <c r="B6231" s="475"/>
    </row>
    <row r="6232" spans="2:2" x14ac:dyDescent="0.25">
      <c r="B6232" s="475"/>
    </row>
    <row r="6233" spans="2:2" x14ac:dyDescent="0.25">
      <c r="B6233" s="475"/>
    </row>
    <row r="6234" spans="2:2" x14ac:dyDescent="0.25">
      <c r="B6234" s="475"/>
    </row>
    <row r="6235" spans="2:2" x14ac:dyDescent="0.25">
      <c r="B6235" s="475"/>
    </row>
    <row r="6236" spans="2:2" x14ac:dyDescent="0.25">
      <c r="B6236" s="475"/>
    </row>
    <row r="6237" spans="2:2" x14ac:dyDescent="0.25">
      <c r="B6237" s="475"/>
    </row>
    <row r="6238" spans="2:2" x14ac:dyDescent="0.25">
      <c r="B6238" s="475"/>
    </row>
    <row r="6239" spans="2:2" x14ac:dyDescent="0.25">
      <c r="B6239" s="475"/>
    </row>
    <row r="6240" spans="2:2" x14ac:dyDescent="0.25">
      <c r="B6240" s="475"/>
    </row>
    <row r="6241" spans="2:2" x14ac:dyDescent="0.25">
      <c r="B6241" s="475"/>
    </row>
    <row r="6242" spans="2:2" x14ac:dyDescent="0.25">
      <c r="B6242" s="475"/>
    </row>
    <row r="6243" spans="2:2" x14ac:dyDescent="0.25">
      <c r="B6243" s="475"/>
    </row>
    <row r="6244" spans="2:2" x14ac:dyDescent="0.25">
      <c r="B6244" s="475"/>
    </row>
    <row r="6245" spans="2:2" x14ac:dyDescent="0.25">
      <c r="B6245" s="475"/>
    </row>
    <row r="6246" spans="2:2" x14ac:dyDescent="0.25">
      <c r="B6246" s="475"/>
    </row>
    <row r="6247" spans="2:2" x14ac:dyDescent="0.25">
      <c r="B6247" s="475"/>
    </row>
    <row r="6248" spans="2:2" x14ac:dyDescent="0.25">
      <c r="B6248" s="475"/>
    </row>
    <row r="6249" spans="2:2" x14ac:dyDescent="0.25">
      <c r="B6249" s="475"/>
    </row>
    <row r="6250" spans="2:2" x14ac:dyDescent="0.25">
      <c r="B6250" s="475"/>
    </row>
    <row r="6251" spans="2:2" x14ac:dyDescent="0.25">
      <c r="B6251" s="475"/>
    </row>
    <row r="6252" spans="2:2" x14ac:dyDescent="0.25">
      <c r="B6252" s="475"/>
    </row>
    <row r="6253" spans="2:2" x14ac:dyDescent="0.25">
      <c r="B6253" s="475"/>
    </row>
    <row r="6254" spans="2:2" x14ac:dyDescent="0.25">
      <c r="B6254" s="475"/>
    </row>
    <row r="6255" spans="2:2" x14ac:dyDescent="0.25">
      <c r="B6255" s="475"/>
    </row>
    <row r="6256" spans="2:2" x14ac:dyDescent="0.25">
      <c r="B6256" s="475"/>
    </row>
    <row r="6257" spans="2:2" x14ac:dyDescent="0.25">
      <c r="B6257" s="475"/>
    </row>
    <row r="6258" spans="2:2" x14ac:dyDescent="0.25">
      <c r="B6258" s="475"/>
    </row>
    <row r="6259" spans="2:2" x14ac:dyDescent="0.25">
      <c r="B6259" s="475"/>
    </row>
    <row r="6260" spans="2:2" x14ac:dyDescent="0.25">
      <c r="B6260" s="475"/>
    </row>
    <row r="6261" spans="2:2" x14ac:dyDescent="0.25">
      <c r="B6261" s="475"/>
    </row>
    <row r="6262" spans="2:2" x14ac:dyDescent="0.25">
      <c r="B6262" s="475"/>
    </row>
    <row r="6263" spans="2:2" x14ac:dyDescent="0.25">
      <c r="B6263" s="475"/>
    </row>
    <row r="6264" spans="2:2" x14ac:dyDescent="0.25">
      <c r="B6264" s="475"/>
    </row>
    <row r="6265" spans="2:2" x14ac:dyDescent="0.25">
      <c r="B6265" s="475"/>
    </row>
    <row r="6266" spans="2:2" x14ac:dyDescent="0.25">
      <c r="B6266" s="475"/>
    </row>
    <row r="6267" spans="2:2" x14ac:dyDescent="0.25">
      <c r="B6267" s="475"/>
    </row>
    <row r="6268" spans="2:2" x14ac:dyDescent="0.25">
      <c r="B6268" s="475"/>
    </row>
    <row r="6269" spans="2:2" x14ac:dyDescent="0.25">
      <c r="B6269" s="475"/>
    </row>
    <row r="6270" spans="2:2" x14ac:dyDescent="0.25">
      <c r="B6270" s="475"/>
    </row>
    <row r="6271" spans="2:2" x14ac:dyDescent="0.25">
      <c r="B6271" s="475"/>
    </row>
    <row r="6272" spans="2:2" x14ac:dyDescent="0.25">
      <c r="B6272" s="475"/>
    </row>
    <row r="6273" spans="2:2" x14ac:dyDescent="0.25">
      <c r="B6273" s="475"/>
    </row>
    <row r="6274" spans="2:2" x14ac:dyDescent="0.25">
      <c r="B6274" s="475"/>
    </row>
    <row r="6275" spans="2:2" x14ac:dyDescent="0.25">
      <c r="B6275" s="475"/>
    </row>
    <row r="6276" spans="2:2" x14ac:dyDescent="0.25">
      <c r="B6276" s="475"/>
    </row>
    <row r="6277" spans="2:2" x14ac:dyDescent="0.25">
      <c r="B6277" s="475"/>
    </row>
    <row r="6278" spans="2:2" x14ac:dyDescent="0.25">
      <c r="B6278" s="475"/>
    </row>
    <row r="6279" spans="2:2" x14ac:dyDescent="0.25">
      <c r="B6279" s="475"/>
    </row>
    <row r="6280" spans="2:2" x14ac:dyDescent="0.25">
      <c r="B6280" s="475"/>
    </row>
    <row r="6281" spans="2:2" x14ac:dyDescent="0.25">
      <c r="B6281" s="475"/>
    </row>
    <row r="6282" spans="2:2" x14ac:dyDescent="0.25">
      <c r="B6282" s="475"/>
    </row>
    <row r="6283" spans="2:2" x14ac:dyDescent="0.25">
      <c r="B6283" s="475"/>
    </row>
    <row r="6284" spans="2:2" x14ac:dyDescent="0.25">
      <c r="B6284" s="475"/>
    </row>
    <row r="6285" spans="2:2" x14ac:dyDescent="0.25">
      <c r="B6285" s="475"/>
    </row>
    <row r="6286" spans="2:2" x14ac:dyDescent="0.25">
      <c r="B6286" s="475"/>
    </row>
    <row r="6287" spans="2:2" x14ac:dyDescent="0.25">
      <c r="B6287" s="475"/>
    </row>
    <row r="6288" spans="2:2" x14ac:dyDescent="0.25">
      <c r="B6288" s="475"/>
    </row>
    <row r="6289" spans="2:2" x14ac:dyDescent="0.25">
      <c r="B6289" s="475"/>
    </row>
    <row r="6290" spans="2:2" x14ac:dyDescent="0.25">
      <c r="B6290" s="475"/>
    </row>
    <row r="6291" spans="2:2" x14ac:dyDescent="0.25">
      <c r="B6291" s="475"/>
    </row>
    <row r="6292" spans="2:2" x14ac:dyDescent="0.25">
      <c r="B6292" s="475"/>
    </row>
    <row r="6293" spans="2:2" x14ac:dyDescent="0.25">
      <c r="B6293" s="475"/>
    </row>
    <row r="6294" spans="2:2" x14ac:dyDescent="0.25">
      <c r="B6294" s="475"/>
    </row>
    <row r="6295" spans="2:2" x14ac:dyDescent="0.25">
      <c r="B6295" s="475"/>
    </row>
    <row r="6296" spans="2:2" x14ac:dyDescent="0.25">
      <c r="B6296" s="475"/>
    </row>
    <row r="6297" spans="2:2" x14ac:dyDescent="0.25">
      <c r="B6297" s="475"/>
    </row>
    <row r="6298" spans="2:2" x14ac:dyDescent="0.25">
      <c r="B6298" s="475"/>
    </row>
    <row r="6299" spans="2:2" x14ac:dyDescent="0.25">
      <c r="B6299" s="475"/>
    </row>
    <row r="6300" spans="2:2" x14ac:dyDescent="0.25">
      <c r="B6300" s="475"/>
    </row>
    <row r="6301" spans="2:2" x14ac:dyDescent="0.25">
      <c r="B6301" s="475"/>
    </row>
    <row r="6302" spans="2:2" x14ac:dyDescent="0.25">
      <c r="B6302" s="475"/>
    </row>
    <row r="6303" spans="2:2" x14ac:dyDescent="0.25">
      <c r="B6303" s="475"/>
    </row>
    <row r="6304" spans="2:2" x14ac:dyDescent="0.25">
      <c r="B6304" s="475"/>
    </row>
    <row r="6305" spans="2:2" x14ac:dyDescent="0.25">
      <c r="B6305" s="475"/>
    </row>
    <row r="6306" spans="2:2" x14ac:dyDescent="0.25">
      <c r="B6306" s="475"/>
    </row>
    <row r="6307" spans="2:2" x14ac:dyDescent="0.25">
      <c r="B6307" s="475"/>
    </row>
    <row r="6308" spans="2:2" x14ac:dyDescent="0.25">
      <c r="B6308" s="475"/>
    </row>
    <row r="6309" spans="2:2" x14ac:dyDescent="0.25">
      <c r="B6309" s="475"/>
    </row>
    <row r="6310" spans="2:2" x14ac:dyDescent="0.25">
      <c r="B6310" s="475"/>
    </row>
    <row r="6311" spans="2:2" x14ac:dyDescent="0.25">
      <c r="B6311" s="475"/>
    </row>
    <row r="6312" spans="2:2" x14ac:dyDescent="0.25">
      <c r="B6312" s="475"/>
    </row>
    <row r="6313" spans="2:2" x14ac:dyDescent="0.25">
      <c r="B6313" s="475"/>
    </row>
    <row r="6314" spans="2:2" x14ac:dyDescent="0.25">
      <c r="B6314" s="475"/>
    </row>
    <row r="6315" spans="2:2" x14ac:dyDescent="0.25">
      <c r="B6315" s="475"/>
    </row>
    <row r="6316" spans="2:2" x14ac:dyDescent="0.25">
      <c r="B6316" s="475"/>
    </row>
    <row r="6317" spans="2:2" x14ac:dyDescent="0.25">
      <c r="B6317" s="475"/>
    </row>
    <row r="6318" spans="2:2" x14ac:dyDescent="0.25">
      <c r="B6318" s="475"/>
    </row>
    <row r="6319" spans="2:2" x14ac:dyDescent="0.25">
      <c r="B6319" s="475"/>
    </row>
    <row r="6320" spans="2:2" x14ac:dyDescent="0.25">
      <c r="B6320" s="475"/>
    </row>
    <row r="6321" spans="2:2" x14ac:dyDescent="0.25">
      <c r="B6321" s="475"/>
    </row>
    <row r="6322" spans="2:2" x14ac:dyDescent="0.25">
      <c r="B6322" s="475"/>
    </row>
    <row r="6323" spans="2:2" x14ac:dyDescent="0.25">
      <c r="B6323" s="475"/>
    </row>
    <row r="6324" spans="2:2" x14ac:dyDescent="0.25">
      <c r="B6324" s="475"/>
    </row>
    <row r="6325" spans="2:2" x14ac:dyDescent="0.25">
      <c r="B6325" s="475"/>
    </row>
    <row r="6326" spans="2:2" x14ac:dyDescent="0.25">
      <c r="B6326" s="475"/>
    </row>
    <row r="6327" spans="2:2" x14ac:dyDescent="0.25">
      <c r="B6327" s="475"/>
    </row>
    <row r="6328" spans="2:2" x14ac:dyDescent="0.25">
      <c r="B6328" s="475"/>
    </row>
    <row r="6329" spans="2:2" x14ac:dyDescent="0.25">
      <c r="B6329" s="475"/>
    </row>
    <row r="6330" spans="2:2" x14ac:dyDescent="0.25">
      <c r="B6330" s="475"/>
    </row>
    <row r="6331" spans="2:2" x14ac:dyDescent="0.25">
      <c r="B6331" s="475"/>
    </row>
    <row r="6332" spans="2:2" x14ac:dyDescent="0.25">
      <c r="B6332" s="475"/>
    </row>
    <row r="6333" spans="2:2" x14ac:dyDescent="0.25">
      <c r="B6333" s="475"/>
    </row>
    <row r="6334" spans="2:2" x14ac:dyDescent="0.25">
      <c r="B6334" s="475"/>
    </row>
    <row r="6335" spans="2:2" x14ac:dyDescent="0.25">
      <c r="B6335" s="475"/>
    </row>
    <row r="6336" spans="2:2" x14ac:dyDescent="0.25">
      <c r="B6336" s="475"/>
    </row>
    <row r="6337" spans="2:2" x14ac:dyDescent="0.25">
      <c r="B6337" s="475"/>
    </row>
    <row r="6338" spans="2:2" x14ac:dyDescent="0.25">
      <c r="B6338" s="475"/>
    </row>
    <row r="6339" spans="2:2" x14ac:dyDescent="0.25">
      <c r="B6339" s="475"/>
    </row>
    <row r="6340" spans="2:2" x14ac:dyDescent="0.25">
      <c r="B6340" s="475"/>
    </row>
    <row r="6341" spans="2:2" x14ac:dyDescent="0.25">
      <c r="B6341" s="475"/>
    </row>
    <row r="6342" spans="2:2" x14ac:dyDescent="0.25">
      <c r="B6342" s="475"/>
    </row>
    <row r="6343" spans="2:2" x14ac:dyDescent="0.25">
      <c r="B6343" s="475"/>
    </row>
    <row r="6344" spans="2:2" x14ac:dyDescent="0.25">
      <c r="B6344" s="475"/>
    </row>
    <row r="6345" spans="2:2" x14ac:dyDescent="0.25">
      <c r="B6345" s="475"/>
    </row>
    <row r="6346" spans="2:2" x14ac:dyDescent="0.25">
      <c r="B6346" s="475"/>
    </row>
    <row r="6347" spans="2:2" x14ac:dyDescent="0.25">
      <c r="B6347" s="475"/>
    </row>
    <row r="6348" spans="2:2" x14ac:dyDescent="0.25">
      <c r="B6348" s="475"/>
    </row>
    <row r="6349" spans="2:2" x14ac:dyDescent="0.25">
      <c r="B6349" s="475"/>
    </row>
    <row r="6350" spans="2:2" x14ac:dyDescent="0.25">
      <c r="B6350" s="475"/>
    </row>
    <row r="6351" spans="2:2" x14ac:dyDescent="0.25">
      <c r="B6351" s="475"/>
    </row>
    <row r="6352" spans="2:2" x14ac:dyDescent="0.25">
      <c r="B6352" s="475"/>
    </row>
    <row r="6353" spans="2:2" x14ac:dyDescent="0.25">
      <c r="B6353" s="475"/>
    </row>
    <row r="6354" spans="2:2" x14ac:dyDescent="0.25">
      <c r="B6354" s="475"/>
    </row>
    <row r="6355" spans="2:2" x14ac:dyDescent="0.25">
      <c r="B6355" s="475"/>
    </row>
    <row r="6356" spans="2:2" x14ac:dyDescent="0.25">
      <c r="B6356" s="475"/>
    </row>
    <row r="6357" spans="2:2" x14ac:dyDescent="0.25">
      <c r="B6357" s="475"/>
    </row>
    <row r="6358" spans="2:2" x14ac:dyDescent="0.25">
      <c r="B6358" s="475"/>
    </row>
    <row r="6359" spans="2:2" x14ac:dyDescent="0.25">
      <c r="B6359" s="475"/>
    </row>
    <row r="6360" spans="2:2" x14ac:dyDescent="0.25">
      <c r="B6360" s="475"/>
    </row>
    <row r="6361" spans="2:2" x14ac:dyDescent="0.25">
      <c r="B6361" s="475"/>
    </row>
    <row r="6362" spans="2:2" x14ac:dyDescent="0.25">
      <c r="B6362" s="475"/>
    </row>
    <row r="6363" spans="2:2" x14ac:dyDescent="0.25">
      <c r="B6363" s="475"/>
    </row>
    <row r="6364" spans="2:2" x14ac:dyDescent="0.25">
      <c r="B6364" s="475"/>
    </row>
    <row r="6365" spans="2:2" x14ac:dyDescent="0.25">
      <c r="B6365" s="475"/>
    </row>
    <row r="6366" spans="2:2" x14ac:dyDescent="0.25">
      <c r="B6366" s="475"/>
    </row>
    <row r="6367" spans="2:2" x14ac:dyDescent="0.25">
      <c r="B6367" s="475"/>
    </row>
    <row r="6368" spans="2:2" x14ac:dyDescent="0.25">
      <c r="B6368" s="475"/>
    </row>
    <row r="6369" spans="2:2" x14ac:dyDescent="0.25">
      <c r="B6369" s="475"/>
    </row>
    <row r="6370" spans="2:2" x14ac:dyDescent="0.25">
      <c r="B6370" s="475"/>
    </row>
    <row r="6371" spans="2:2" x14ac:dyDescent="0.25">
      <c r="B6371" s="475"/>
    </row>
    <row r="6372" spans="2:2" x14ac:dyDescent="0.25">
      <c r="B6372" s="475"/>
    </row>
    <row r="6373" spans="2:2" x14ac:dyDescent="0.25">
      <c r="B6373" s="475"/>
    </row>
    <row r="6374" spans="2:2" x14ac:dyDescent="0.25">
      <c r="B6374" s="475"/>
    </row>
    <row r="6375" spans="2:2" x14ac:dyDescent="0.25">
      <c r="B6375" s="475"/>
    </row>
    <row r="6376" spans="2:2" x14ac:dyDescent="0.25">
      <c r="B6376" s="475"/>
    </row>
    <row r="6377" spans="2:2" x14ac:dyDescent="0.25">
      <c r="B6377" s="475"/>
    </row>
    <row r="6378" spans="2:2" x14ac:dyDescent="0.25">
      <c r="B6378" s="475"/>
    </row>
    <row r="6379" spans="2:2" x14ac:dyDescent="0.25">
      <c r="B6379" s="475"/>
    </row>
    <row r="6380" spans="2:2" x14ac:dyDescent="0.25">
      <c r="B6380" s="475"/>
    </row>
    <row r="6381" spans="2:2" x14ac:dyDescent="0.25">
      <c r="B6381" s="475"/>
    </row>
    <row r="6382" spans="2:2" x14ac:dyDescent="0.25">
      <c r="B6382" s="475"/>
    </row>
    <row r="6383" spans="2:2" x14ac:dyDescent="0.25">
      <c r="B6383" s="475"/>
    </row>
    <row r="6384" spans="2:2" x14ac:dyDescent="0.25">
      <c r="B6384" s="475"/>
    </row>
    <row r="6385" spans="2:2" x14ac:dyDescent="0.25">
      <c r="B6385" s="475"/>
    </row>
    <row r="6386" spans="2:2" x14ac:dyDescent="0.25">
      <c r="B6386" s="475"/>
    </row>
    <row r="6387" spans="2:2" x14ac:dyDescent="0.25">
      <c r="B6387" s="475"/>
    </row>
    <row r="6388" spans="2:2" x14ac:dyDescent="0.25">
      <c r="B6388" s="475"/>
    </row>
    <row r="6389" spans="2:2" x14ac:dyDescent="0.25">
      <c r="B6389" s="475"/>
    </row>
    <row r="6390" spans="2:2" x14ac:dyDescent="0.25">
      <c r="B6390" s="475"/>
    </row>
    <row r="6391" spans="2:2" x14ac:dyDescent="0.25">
      <c r="B6391" s="475"/>
    </row>
    <row r="6392" spans="2:2" x14ac:dyDescent="0.25">
      <c r="B6392" s="475"/>
    </row>
    <row r="6393" spans="2:2" x14ac:dyDescent="0.25">
      <c r="B6393" s="475"/>
    </row>
    <row r="6394" spans="2:2" x14ac:dyDescent="0.25">
      <c r="B6394" s="475"/>
    </row>
    <row r="6395" spans="2:2" x14ac:dyDescent="0.25">
      <c r="B6395" s="475"/>
    </row>
    <row r="6396" spans="2:2" x14ac:dyDescent="0.25">
      <c r="B6396" s="475"/>
    </row>
    <row r="6397" spans="2:2" x14ac:dyDescent="0.25">
      <c r="B6397" s="475"/>
    </row>
    <row r="6398" spans="2:2" x14ac:dyDescent="0.25">
      <c r="B6398" s="475"/>
    </row>
    <row r="6399" spans="2:2" x14ac:dyDescent="0.25">
      <c r="B6399" s="475"/>
    </row>
    <row r="6400" spans="2:2" x14ac:dyDescent="0.25">
      <c r="B6400" s="475"/>
    </row>
    <row r="6401" spans="2:2" x14ac:dyDescent="0.25">
      <c r="B6401" s="475"/>
    </row>
    <row r="6402" spans="2:2" x14ac:dyDescent="0.25">
      <c r="B6402" s="475"/>
    </row>
    <row r="6403" spans="2:2" x14ac:dyDescent="0.25">
      <c r="B6403" s="475"/>
    </row>
    <row r="6404" spans="2:2" x14ac:dyDescent="0.25">
      <c r="B6404" s="475"/>
    </row>
    <row r="6405" spans="2:2" x14ac:dyDescent="0.25">
      <c r="B6405" s="475"/>
    </row>
    <row r="6406" spans="2:2" x14ac:dyDescent="0.25">
      <c r="B6406" s="475"/>
    </row>
    <row r="6407" spans="2:2" x14ac:dyDescent="0.25">
      <c r="B6407" s="475"/>
    </row>
    <row r="6408" spans="2:2" x14ac:dyDescent="0.25">
      <c r="B6408" s="475"/>
    </row>
    <row r="6409" spans="2:2" x14ac:dyDescent="0.25">
      <c r="B6409" s="475"/>
    </row>
    <row r="6410" spans="2:2" x14ac:dyDescent="0.25">
      <c r="B6410" s="475"/>
    </row>
    <row r="6411" spans="2:2" x14ac:dyDescent="0.25">
      <c r="B6411" s="475"/>
    </row>
    <row r="6412" spans="2:2" x14ac:dyDescent="0.25">
      <c r="B6412" s="475"/>
    </row>
    <row r="6413" spans="2:2" x14ac:dyDescent="0.25">
      <c r="B6413" s="475"/>
    </row>
    <row r="6414" spans="2:2" x14ac:dyDescent="0.25">
      <c r="B6414" s="475"/>
    </row>
    <row r="6415" spans="2:2" x14ac:dyDescent="0.25">
      <c r="B6415" s="475"/>
    </row>
    <row r="6416" spans="2:2" x14ac:dyDescent="0.25">
      <c r="B6416" s="475"/>
    </row>
    <row r="6417" spans="2:2" x14ac:dyDescent="0.25">
      <c r="B6417" s="475"/>
    </row>
    <row r="6418" spans="2:2" x14ac:dyDescent="0.25">
      <c r="B6418" s="475"/>
    </row>
    <row r="6419" spans="2:2" x14ac:dyDescent="0.25">
      <c r="B6419" s="475"/>
    </row>
    <row r="6420" spans="2:2" x14ac:dyDescent="0.25">
      <c r="B6420" s="475"/>
    </row>
    <row r="6421" spans="2:2" x14ac:dyDescent="0.25">
      <c r="B6421" s="475"/>
    </row>
    <row r="6422" spans="2:2" x14ac:dyDescent="0.25">
      <c r="B6422" s="475"/>
    </row>
    <row r="6423" spans="2:2" x14ac:dyDescent="0.25">
      <c r="B6423" s="475"/>
    </row>
    <row r="6424" spans="2:2" x14ac:dyDescent="0.25">
      <c r="B6424" s="475"/>
    </row>
    <row r="6425" spans="2:2" x14ac:dyDescent="0.25">
      <c r="B6425" s="475"/>
    </row>
    <row r="6426" spans="2:2" x14ac:dyDescent="0.25">
      <c r="B6426" s="475"/>
    </row>
    <row r="6427" spans="2:2" x14ac:dyDescent="0.25">
      <c r="B6427" s="475"/>
    </row>
    <row r="6428" spans="2:2" x14ac:dyDescent="0.25">
      <c r="B6428" s="475"/>
    </row>
    <row r="6429" spans="2:2" x14ac:dyDescent="0.25">
      <c r="B6429" s="475"/>
    </row>
    <row r="6430" spans="2:2" x14ac:dyDescent="0.25">
      <c r="B6430" s="475"/>
    </row>
    <row r="6431" spans="2:2" x14ac:dyDescent="0.25">
      <c r="B6431" s="475"/>
    </row>
    <row r="6432" spans="2:2" x14ac:dyDescent="0.25">
      <c r="B6432" s="475"/>
    </row>
    <row r="6433" spans="2:2" x14ac:dyDescent="0.25">
      <c r="B6433" s="475"/>
    </row>
    <row r="6434" spans="2:2" x14ac:dyDescent="0.25">
      <c r="B6434" s="475"/>
    </row>
    <row r="6435" spans="2:2" x14ac:dyDescent="0.25">
      <c r="B6435" s="475"/>
    </row>
    <row r="6436" spans="2:2" x14ac:dyDescent="0.25">
      <c r="B6436" s="475"/>
    </row>
    <row r="6437" spans="2:2" x14ac:dyDescent="0.25">
      <c r="B6437" s="475"/>
    </row>
    <row r="6438" spans="2:2" x14ac:dyDescent="0.25">
      <c r="B6438" s="475"/>
    </row>
    <row r="6439" spans="2:2" x14ac:dyDescent="0.25">
      <c r="B6439" s="475"/>
    </row>
    <row r="6440" spans="2:2" x14ac:dyDescent="0.25">
      <c r="B6440" s="475"/>
    </row>
    <row r="6441" spans="2:2" x14ac:dyDescent="0.25">
      <c r="B6441" s="475"/>
    </row>
    <row r="6442" spans="2:2" x14ac:dyDescent="0.25">
      <c r="B6442" s="475"/>
    </row>
    <row r="6443" spans="2:2" x14ac:dyDescent="0.25">
      <c r="B6443" s="475"/>
    </row>
    <row r="6444" spans="2:2" x14ac:dyDescent="0.25">
      <c r="B6444" s="475"/>
    </row>
    <row r="6445" spans="2:2" x14ac:dyDescent="0.25">
      <c r="B6445" s="475"/>
    </row>
    <row r="6446" spans="2:2" x14ac:dyDescent="0.25">
      <c r="B6446" s="475"/>
    </row>
    <row r="6447" spans="2:2" x14ac:dyDescent="0.25">
      <c r="B6447" s="475"/>
    </row>
    <row r="6448" spans="2:2" x14ac:dyDescent="0.25">
      <c r="B6448" s="475"/>
    </row>
    <row r="6449" spans="2:2" x14ac:dyDescent="0.25">
      <c r="B6449" s="475"/>
    </row>
    <row r="6450" spans="2:2" x14ac:dyDescent="0.25">
      <c r="B6450" s="475"/>
    </row>
    <row r="6451" spans="2:2" x14ac:dyDescent="0.25">
      <c r="B6451" s="475"/>
    </row>
    <row r="6452" spans="2:2" x14ac:dyDescent="0.25">
      <c r="B6452" s="475"/>
    </row>
    <row r="6453" spans="2:2" x14ac:dyDescent="0.25">
      <c r="B6453" s="475"/>
    </row>
    <row r="6454" spans="2:2" x14ac:dyDescent="0.25">
      <c r="B6454" s="475"/>
    </row>
    <row r="6455" spans="2:2" x14ac:dyDescent="0.25">
      <c r="B6455" s="475"/>
    </row>
    <row r="6456" spans="2:2" x14ac:dyDescent="0.25">
      <c r="B6456" s="475"/>
    </row>
    <row r="6457" spans="2:2" x14ac:dyDescent="0.25">
      <c r="B6457" s="475"/>
    </row>
    <row r="6458" spans="2:2" x14ac:dyDescent="0.25">
      <c r="B6458" s="475"/>
    </row>
    <row r="6459" spans="2:2" x14ac:dyDescent="0.25">
      <c r="B6459" s="475"/>
    </row>
    <row r="6460" spans="2:2" x14ac:dyDescent="0.25">
      <c r="B6460" s="475"/>
    </row>
    <row r="6461" spans="2:2" x14ac:dyDescent="0.25">
      <c r="B6461" s="475"/>
    </row>
    <row r="6462" spans="2:2" x14ac:dyDescent="0.25">
      <c r="B6462" s="475"/>
    </row>
    <row r="6463" spans="2:2" x14ac:dyDescent="0.25">
      <c r="B6463" s="475"/>
    </row>
    <row r="6464" spans="2:2" x14ac:dyDescent="0.25">
      <c r="B6464" s="475"/>
    </row>
    <row r="6465" spans="2:2" x14ac:dyDescent="0.25">
      <c r="B6465" s="475"/>
    </row>
    <row r="6466" spans="2:2" x14ac:dyDescent="0.25">
      <c r="B6466" s="475"/>
    </row>
    <row r="6467" spans="2:2" x14ac:dyDescent="0.25">
      <c r="B6467" s="475"/>
    </row>
    <row r="6468" spans="2:2" x14ac:dyDescent="0.25">
      <c r="B6468" s="475"/>
    </row>
    <row r="6469" spans="2:2" x14ac:dyDescent="0.25">
      <c r="B6469" s="475"/>
    </row>
    <row r="6470" spans="2:2" x14ac:dyDescent="0.25">
      <c r="B6470" s="475"/>
    </row>
    <row r="6471" spans="2:2" x14ac:dyDescent="0.25">
      <c r="B6471" s="475"/>
    </row>
    <row r="6472" spans="2:2" x14ac:dyDescent="0.25">
      <c r="B6472" s="475"/>
    </row>
    <row r="6473" spans="2:2" x14ac:dyDescent="0.25">
      <c r="B6473" s="475"/>
    </row>
    <row r="6474" spans="2:2" x14ac:dyDescent="0.25">
      <c r="B6474" s="475"/>
    </row>
    <row r="6475" spans="2:2" x14ac:dyDescent="0.25">
      <c r="B6475" s="475"/>
    </row>
    <row r="6476" spans="2:2" x14ac:dyDescent="0.25">
      <c r="B6476" s="475"/>
    </row>
    <row r="6477" spans="2:2" x14ac:dyDescent="0.25">
      <c r="B6477" s="475"/>
    </row>
    <row r="6478" spans="2:2" x14ac:dyDescent="0.25">
      <c r="B6478" s="475"/>
    </row>
    <row r="6479" spans="2:2" x14ac:dyDescent="0.25">
      <c r="B6479" s="475"/>
    </row>
    <row r="6480" spans="2:2" x14ac:dyDescent="0.25">
      <c r="B6480" s="475"/>
    </row>
    <row r="6481" spans="2:2" x14ac:dyDescent="0.25">
      <c r="B6481" s="475"/>
    </row>
    <row r="6482" spans="2:2" x14ac:dyDescent="0.25">
      <c r="B6482" s="475"/>
    </row>
    <row r="6483" spans="2:2" x14ac:dyDescent="0.25">
      <c r="B6483" s="475"/>
    </row>
    <row r="6484" spans="2:2" x14ac:dyDescent="0.25">
      <c r="B6484" s="475"/>
    </row>
    <row r="6485" spans="2:2" x14ac:dyDescent="0.25">
      <c r="B6485" s="475"/>
    </row>
    <row r="6486" spans="2:2" x14ac:dyDescent="0.25">
      <c r="B6486" s="475"/>
    </row>
    <row r="6487" spans="2:2" x14ac:dyDescent="0.25">
      <c r="B6487" s="475"/>
    </row>
    <row r="6488" spans="2:2" x14ac:dyDescent="0.25">
      <c r="B6488" s="475"/>
    </row>
    <row r="6489" spans="2:2" x14ac:dyDescent="0.25">
      <c r="B6489" s="475"/>
    </row>
    <row r="6490" spans="2:2" x14ac:dyDescent="0.25">
      <c r="B6490" s="475"/>
    </row>
    <row r="6491" spans="2:2" x14ac:dyDescent="0.25">
      <c r="B6491" s="475"/>
    </row>
    <row r="6492" spans="2:2" x14ac:dyDescent="0.25">
      <c r="B6492" s="475"/>
    </row>
    <row r="6493" spans="2:2" x14ac:dyDescent="0.25">
      <c r="B6493" s="475"/>
    </row>
    <row r="6494" spans="2:2" x14ac:dyDescent="0.25">
      <c r="B6494" s="475"/>
    </row>
    <row r="6495" spans="2:2" x14ac:dyDescent="0.25">
      <c r="B6495" s="475"/>
    </row>
    <row r="6496" spans="2:2" x14ac:dyDescent="0.25">
      <c r="B6496" s="475"/>
    </row>
    <row r="6497" spans="2:2" x14ac:dyDescent="0.25">
      <c r="B6497" s="475"/>
    </row>
    <row r="6498" spans="2:2" x14ac:dyDescent="0.25">
      <c r="B6498" s="475"/>
    </row>
    <row r="6499" spans="2:2" x14ac:dyDescent="0.25">
      <c r="B6499" s="475"/>
    </row>
    <row r="6500" spans="2:2" x14ac:dyDescent="0.25">
      <c r="B6500" s="475"/>
    </row>
    <row r="6501" spans="2:2" x14ac:dyDescent="0.25">
      <c r="B6501" s="475"/>
    </row>
    <row r="6502" spans="2:2" x14ac:dyDescent="0.25">
      <c r="B6502" s="475"/>
    </row>
    <row r="6503" spans="2:2" x14ac:dyDescent="0.25">
      <c r="B6503" s="475"/>
    </row>
    <row r="6504" spans="2:2" x14ac:dyDescent="0.25">
      <c r="B6504" s="475"/>
    </row>
    <row r="6505" spans="2:2" x14ac:dyDescent="0.25">
      <c r="B6505" s="475"/>
    </row>
    <row r="6506" spans="2:2" x14ac:dyDescent="0.25">
      <c r="B6506" s="475"/>
    </row>
    <row r="6507" spans="2:2" x14ac:dyDescent="0.25">
      <c r="B6507" s="475"/>
    </row>
    <row r="6508" spans="2:2" x14ac:dyDescent="0.25">
      <c r="B6508" s="475"/>
    </row>
    <row r="6509" spans="2:2" x14ac:dyDescent="0.25">
      <c r="B6509" s="475"/>
    </row>
    <row r="6510" spans="2:2" x14ac:dyDescent="0.25">
      <c r="B6510" s="475"/>
    </row>
    <row r="6511" spans="2:2" x14ac:dyDescent="0.25">
      <c r="B6511" s="475"/>
    </row>
    <row r="6512" spans="2:2" x14ac:dyDescent="0.25">
      <c r="B6512" s="475"/>
    </row>
    <row r="6513" spans="2:2" x14ac:dyDescent="0.25">
      <c r="B6513" s="475"/>
    </row>
    <row r="6514" spans="2:2" x14ac:dyDescent="0.25">
      <c r="B6514" s="475"/>
    </row>
    <row r="6515" spans="2:2" x14ac:dyDescent="0.25">
      <c r="B6515" s="475"/>
    </row>
    <row r="6516" spans="2:2" x14ac:dyDescent="0.25">
      <c r="B6516" s="475"/>
    </row>
    <row r="6517" spans="2:2" x14ac:dyDescent="0.25">
      <c r="B6517" s="475"/>
    </row>
    <row r="6518" spans="2:2" x14ac:dyDescent="0.25">
      <c r="B6518" s="475"/>
    </row>
    <row r="6519" spans="2:2" x14ac:dyDescent="0.25">
      <c r="B6519" s="475"/>
    </row>
    <row r="6520" spans="2:2" x14ac:dyDescent="0.25">
      <c r="B6520" s="475"/>
    </row>
    <row r="6521" spans="2:2" x14ac:dyDescent="0.25">
      <c r="B6521" s="475"/>
    </row>
    <row r="6522" spans="2:2" x14ac:dyDescent="0.25">
      <c r="B6522" s="475"/>
    </row>
    <row r="6523" spans="2:2" x14ac:dyDescent="0.25">
      <c r="B6523" s="475"/>
    </row>
    <row r="6524" spans="2:2" x14ac:dyDescent="0.25">
      <c r="B6524" s="475"/>
    </row>
    <row r="6525" spans="2:2" x14ac:dyDescent="0.25">
      <c r="B6525" s="475"/>
    </row>
    <row r="6526" spans="2:2" x14ac:dyDescent="0.25">
      <c r="B6526" s="475"/>
    </row>
    <row r="6527" spans="2:2" x14ac:dyDescent="0.25">
      <c r="B6527" s="475"/>
    </row>
    <row r="6528" spans="2:2" x14ac:dyDescent="0.25">
      <c r="B6528" s="475"/>
    </row>
    <row r="6529" spans="2:2" x14ac:dyDescent="0.25">
      <c r="B6529" s="475"/>
    </row>
    <row r="6530" spans="2:2" x14ac:dyDescent="0.25">
      <c r="B6530" s="475"/>
    </row>
    <row r="6531" spans="2:2" x14ac:dyDescent="0.25">
      <c r="B6531" s="475"/>
    </row>
    <row r="6532" spans="2:2" x14ac:dyDescent="0.25">
      <c r="B6532" s="475"/>
    </row>
    <row r="6533" spans="2:2" x14ac:dyDescent="0.25">
      <c r="B6533" s="475"/>
    </row>
    <row r="6534" spans="2:2" x14ac:dyDescent="0.25">
      <c r="B6534" s="475"/>
    </row>
    <row r="6535" spans="2:2" x14ac:dyDescent="0.25">
      <c r="B6535" s="475"/>
    </row>
    <row r="6536" spans="2:2" x14ac:dyDescent="0.25">
      <c r="B6536" s="475"/>
    </row>
    <row r="6537" spans="2:2" x14ac:dyDescent="0.25">
      <c r="B6537" s="475"/>
    </row>
    <row r="6538" spans="2:2" x14ac:dyDescent="0.25">
      <c r="B6538" s="475"/>
    </row>
    <row r="6539" spans="2:2" x14ac:dyDescent="0.25">
      <c r="B6539" s="475"/>
    </row>
    <row r="6540" spans="2:2" x14ac:dyDescent="0.25">
      <c r="B6540" s="475"/>
    </row>
    <row r="6541" spans="2:2" x14ac:dyDescent="0.25">
      <c r="B6541" s="475"/>
    </row>
    <row r="6542" spans="2:2" x14ac:dyDescent="0.25">
      <c r="B6542" s="475"/>
    </row>
    <row r="6543" spans="2:2" x14ac:dyDescent="0.25">
      <c r="B6543" s="475"/>
    </row>
    <row r="6544" spans="2:2" x14ac:dyDescent="0.25">
      <c r="B6544" s="475"/>
    </row>
    <row r="6545" spans="2:2" x14ac:dyDescent="0.25">
      <c r="B6545" s="475"/>
    </row>
    <row r="6546" spans="2:2" x14ac:dyDescent="0.25">
      <c r="B6546" s="475"/>
    </row>
    <row r="6547" spans="2:2" x14ac:dyDescent="0.25">
      <c r="B6547" s="475"/>
    </row>
    <row r="6548" spans="2:2" x14ac:dyDescent="0.25">
      <c r="B6548" s="475"/>
    </row>
    <row r="6549" spans="2:2" x14ac:dyDescent="0.25">
      <c r="B6549" s="475"/>
    </row>
    <row r="6550" spans="2:2" x14ac:dyDescent="0.25">
      <c r="B6550" s="475"/>
    </row>
    <row r="6551" spans="2:2" x14ac:dyDescent="0.25">
      <c r="B6551" s="475"/>
    </row>
    <row r="6552" spans="2:2" x14ac:dyDescent="0.25">
      <c r="B6552" s="475"/>
    </row>
    <row r="6553" spans="2:2" x14ac:dyDescent="0.25">
      <c r="B6553" s="475"/>
    </row>
    <row r="6554" spans="2:2" x14ac:dyDescent="0.25">
      <c r="B6554" s="475"/>
    </row>
    <row r="6555" spans="2:2" x14ac:dyDescent="0.25">
      <c r="B6555" s="475"/>
    </row>
    <row r="6556" spans="2:2" x14ac:dyDescent="0.25">
      <c r="B6556" s="475"/>
    </row>
    <row r="6557" spans="2:2" x14ac:dyDescent="0.25">
      <c r="B6557" s="475"/>
    </row>
    <row r="6558" spans="2:2" x14ac:dyDescent="0.25">
      <c r="B6558" s="475"/>
    </row>
    <row r="6559" spans="2:2" x14ac:dyDescent="0.25">
      <c r="B6559" s="475"/>
    </row>
    <row r="6560" spans="2:2" x14ac:dyDescent="0.25">
      <c r="B6560" s="475"/>
    </row>
    <row r="6561" spans="2:2" x14ac:dyDescent="0.25">
      <c r="B6561" s="475"/>
    </row>
    <row r="6562" spans="2:2" x14ac:dyDescent="0.25">
      <c r="B6562" s="475"/>
    </row>
    <row r="6563" spans="2:2" x14ac:dyDescent="0.25">
      <c r="B6563" s="475"/>
    </row>
    <row r="6564" spans="2:2" x14ac:dyDescent="0.25">
      <c r="B6564" s="475"/>
    </row>
    <row r="6565" spans="2:2" x14ac:dyDescent="0.25">
      <c r="B6565" s="475"/>
    </row>
    <row r="6566" spans="2:2" x14ac:dyDescent="0.25">
      <c r="B6566" s="475"/>
    </row>
    <row r="6567" spans="2:2" x14ac:dyDescent="0.25">
      <c r="B6567" s="475"/>
    </row>
    <row r="6568" spans="2:2" x14ac:dyDescent="0.25">
      <c r="B6568" s="475"/>
    </row>
    <row r="6569" spans="2:2" x14ac:dyDescent="0.25">
      <c r="B6569" s="475"/>
    </row>
    <row r="6570" spans="2:2" x14ac:dyDescent="0.25">
      <c r="B6570" s="475"/>
    </row>
    <row r="6571" spans="2:2" x14ac:dyDescent="0.25">
      <c r="B6571" s="475"/>
    </row>
    <row r="6572" spans="2:2" x14ac:dyDescent="0.25">
      <c r="B6572" s="475"/>
    </row>
    <row r="6573" spans="2:2" x14ac:dyDescent="0.25">
      <c r="B6573" s="475"/>
    </row>
    <row r="6574" spans="2:2" x14ac:dyDescent="0.25">
      <c r="B6574" s="475"/>
    </row>
    <row r="6575" spans="2:2" x14ac:dyDescent="0.25">
      <c r="B6575" s="475"/>
    </row>
    <row r="6576" spans="2:2" x14ac:dyDescent="0.25">
      <c r="B6576" s="475"/>
    </row>
    <row r="6577" spans="2:2" x14ac:dyDescent="0.25">
      <c r="B6577" s="475"/>
    </row>
    <row r="6578" spans="2:2" x14ac:dyDescent="0.25">
      <c r="B6578" s="475"/>
    </row>
    <row r="6579" spans="2:2" x14ac:dyDescent="0.25">
      <c r="B6579" s="475"/>
    </row>
    <row r="6580" spans="2:2" x14ac:dyDescent="0.25">
      <c r="B6580" s="475"/>
    </row>
    <row r="6581" spans="2:2" x14ac:dyDescent="0.25">
      <c r="B6581" s="475"/>
    </row>
    <row r="6582" spans="2:2" x14ac:dyDescent="0.25">
      <c r="B6582" s="475"/>
    </row>
    <row r="6583" spans="2:2" x14ac:dyDescent="0.25">
      <c r="B6583" s="475"/>
    </row>
    <row r="6584" spans="2:2" x14ac:dyDescent="0.25">
      <c r="B6584" s="475"/>
    </row>
    <row r="6585" spans="2:2" x14ac:dyDescent="0.25">
      <c r="B6585" s="475"/>
    </row>
    <row r="6586" spans="2:2" x14ac:dyDescent="0.25">
      <c r="B6586" s="475"/>
    </row>
    <row r="6587" spans="2:2" x14ac:dyDescent="0.25">
      <c r="B6587" s="475"/>
    </row>
    <row r="6588" spans="2:2" x14ac:dyDescent="0.25">
      <c r="B6588" s="475"/>
    </row>
    <row r="6589" spans="2:2" x14ac:dyDescent="0.25">
      <c r="B6589" s="475"/>
    </row>
    <row r="6590" spans="2:2" x14ac:dyDescent="0.25">
      <c r="B6590" s="475"/>
    </row>
    <row r="6591" spans="2:2" x14ac:dyDescent="0.25">
      <c r="B6591" s="475"/>
    </row>
    <row r="6592" spans="2:2" x14ac:dyDescent="0.25">
      <c r="B6592" s="475"/>
    </row>
    <row r="6593" spans="2:2" x14ac:dyDescent="0.25">
      <c r="B6593" s="475"/>
    </row>
    <row r="6594" spans="2:2" x14ac:dyDescent="0.25">
      <c r="B6594" s="475"/>
    </row>
    <row r="6595" spans="2:2" x14ac:dyDescent="0.25">
      <c r="B6595" s="475"/>
    </row>
    <row r="6596" spans="2:2" x14ac:dyDescent="0.25">
      <c r="B6596" s="475"/>
    </row>
    <row r="6597" spans="2:2" x14ac:dyDescent="0.25">
      <c r="B6597" s="475"/>
    </row>
    <row r="6598" spans="2:2" x14ac:dyDescent="0.25">
      <c r="B6598" s="475"/>
    </row>
    <row r="6599" spans="2:2" x14ac:dyDescent="0.25">
      <c r="B6599" s="475"/>
    </row>
    <row r="6600" spans="2:2" x14ac:dyDescent="0.25">
      <c r="B6600" s="475"/>
    </row>
    <row r="6601" spans="2:2" x14ac:dyDescent="0.25">
      <c r="B6601" s="475"/>
    </row>
    <row r="6602" spans="2:2" x14ac:dyDescent="0.25">
      <c r="B6602" s="475"/>
    </row>
    <row r="6603" spans="2:2" x14ac:dyDescent="0.25">
      <c r="B6603" s="475"/>
    </row>
    <row r="6604" spans="2:2" x14ac:dyDescent="0.25">
      <c r="B6604" s="475"/>
    </row>
    <row r="6605" spans="2:2" x14ac:dyDescent="0.25">
      <c r="B6605" s="475"/>
    </row>
    <row r="6606" spans="2:2" x14ac:dyDescent="0.25">
      <c r="B6606" s="475"/>
    </row>
    <row r="6607" spans="2:2" x14ac:dyDescent="0.25">
      <c r="B6607" s="475"/>
    </row>
    <row r="6608" spans="2:2" x14ac:dyDescent="0.25">
      <c r="B6608" s="475"/>
    </row>
    <row r="6609" spans="2:2" x14ac:dyDescent="0.25">
      <c r="B6609" s="475"/>
    </row>
    <row r="6610" spans="2:2" x14ac:dyDescent="0.25">
      <c r="B6610" s="475"/>
    </row>
    <row r="6611" spans="2:2" x14ac:dyDescent="0.25">
      <c r="B6611" s="475"/>
    </row>
    <row r="6612" spans="2:2" x14ac:dyDescent="0.25">
      <c r="B6612" s="475"/>
    </row>
    <row r="6613" spans="2:2" x14ac:dyDescent="0.25">
      <c r="B6613" s="475"/>
    </row>
    <row r="6614" spans="2:2" x14ac:dyDescent="0.25">
      <c r="B6614" s="475"/>
    </row>
    <row r="6615" spans="2:2" x14ac:dyDescent="0.25">
      <c r="B6615" s="475"/>
    </row>
    <row r="6616" spans="2:2" x14ac:dyDescent="0.25">
      <c r="B6616" s="475"/>
    </row>
    <row r="6617" spans="2:2" x14ac:dyDescent="0.25">
      <c r="B6617" s="475"/>
    </row>
    <row r="6618" spans="2:2" x14ac:dyDescent="0.25">
      <c r="B6618" s="475"/>
    </row>
    <row r="6619" spans="2:2" x14ac:dyDescent="0.25">
      <c r="B6619" s="475"/>
    </row>
    <row r="6620" spans="2:2" x14ac:dyDescent="0.25">
      <c r="B6620" s="475"/>
    </row>
    <row r="6621" spans="2:2" x14ac:dyDescent="0.25">
      <c r="B6621" s="475"/>
    </row>
    <row r="6622" spans="2:2" x14ac:dyDescent="0.25">
      <c r="B6622" s="475"/>
    </row>
    <row r="6623" spans="2:2" x14ac:dyDescent="0.25">
      <c r="B6623" s="475"/>
    </row>
    <row r="6624" spans="2:2" x14ac:dyDescent="0.25">
      <c r="B6624" s="475"/>
    </row>
    <row r="6625" spans="2:2" x14ac:dyDescent="0.25">
      <c r="B6625" s="475"/>
    </row>
    <row r="6626" spans="2:2" x14ac:dyDescent="0.25">
      <c r="B6626" s="475"/>
    </row>
    <row r="6627" spans="2:2" x14ac:dyDescent="0.25">
      <c r="B6627" s="475"/>
    </row>
    <row r="6628" spans="2:2" x14ac:dyDescent="0.25">
      <c r="B6628" s="475"/>
    </row>
    <row r="6629" spans="2:2" x14ac:dyDescent="0.25">
      <c r="B6629" s="475"/>
    </row>
    <row r="6630" spans="2:2" x14ac:dyDescent="0.25">
      <c r="B6630" s="475"/>
    </row>
    <row r="6631" spans="2:2" x14ac:dyDescent="0.25">
      <c r="B6631" s="475"/>
    </row>
    <row r="6632" spans="2:2" x14ac:dyDescent="0.25">
      <c r="B6632" s="475"/>
    </row>
    <row r="6633" spans="2:2" x14ac:dyDescent="0.25">
      <c r="B6633" s="475"/>
    </row>
    <row r="6634" spans="2:2" x14ac:dyDescent="0.25">
      <c r="B6634" s="475"/>
    </row>
    <row r="6635" spans="2:2" x14ac:dyDescent="0.25">
      <c r="B6635" s="475"/>
    </row>
    <row r="6636" spans="2:2" x14ac:dyDescent="0.25">
      <c r="B6636" s="475"/>
    </row>
    <row r="6637" spans="2:2" x14ac:dyDescent="0.25">
      <c r="B6637" s="475"/>
    </row>
    <row r="6638" spans="2:2" x14ac:dyDescent="0.25">
      <c r="B6638" s="475"/>
    </row>
    <row r="6639" spans="2:2" x14ac:dyDescent="0.25">
      <c r="B6639" s="475"/>
    </row>
    <row r="6640" spans="2:2" x14ac:dyDescent="0.25">
      <c r="B6640" s="475"/>
    </row>
    <row r="6641" spans="2:2" x14ac:dyDescent="0.25">
      <c r="B6641" s="475"/>
    </row>
    <row r="6642" spans="2:2" x14ac:dyDescent="0.25">
      <c r="B6642" s="475"/>
    </row>
    <row r="6643" spans="2:2" x14ac:dyDescent="0.25">
      <c r="B6643" s="475"/>
    </row>
    <row r="6644" spans="2:2" x14ac:dyDescent="0.25">
      <c r="B6644" s="475"/>
    </row>
    <row r="6645" spans="2:2" x14ac:dyDescent="0.25">
      <c r="B6645" s="475"/>
    </row>
    <row r="6646" spans="2:2" x14ac:dyDescent="0.25">
      <c r="B6646" s="475"/>
    </row>
    <row r="6647" spans="2:2" x14ac:dyDescent="0.25">
      <c r="B6647" s="475"/>
    </row>
    <row r="6648" spans="2:2" x14ac:dyDescent="0.25">
      <c r="B6648" s="475"/>
    </row>
    <row r="6649" spans="2:2" x14ac:dyDescent="0.25">
      <c r="B6649" s="475"/>
    </row>
    <row r="6650" spans="2:2" x14ac:dyDescent="0.25">
      <c r="B6650" s="475"/>
    </row>
    <row r="6651" spans="2:2" x14ac:dyDescent="0.25">
      <c r="B6651" s="475"/>
    </row>
    <row r="6652" spans="2:2" x14ac:dyDescent="0.25">
      <c r="B6652" s="475"/>
    </row>
    <row r="6653" spans="2:2" x14ac:dyDescent="0.25">
      <c r="B6653" s="475"/>
    </row>
    <row r="6654" spans="2:2" x14ac:dyDescent="0.25">
      <c r="B6654" s="475"/>
    </row>
    <row r="6655" spans="2:2" x14ac:dyDescent="0.25">
      <c r="B6655" s="475"/>
    </row>
    <row r="6656" spans="2:2" x14ac:dyDescent="0.25">
      <c r="B6656" s="475"/>
    </row>
    <row r="6657" spans="2:2" x14ac:dyDescent="0.25">
      <c r="B6657" s="475"/>
    </row>
    <row r="6658" spans="2:2" x14ac:dyDescent="0.25">
      <c r="B6658" s="475"/>
    </row>
    <row r="6659" spans="2:2" x14ac:dyDescent="0.25">
      <c r="B6659" s="475"/>
    </row>
    <row r="6660" spans="2:2" x14ac:dyDescent="0.25">
      <c r="B6660" s="475"/>
    </row>
    <row r="6661" spans="2:2" x14ac:dyDescent="0.25">
      <c r="B6661" s="475"/>
    </row>
    <row r="6662" spans="2:2" x14ac:dyDescent="0.25">
      <c r="B6662" s="475"/>
    </row>
    <row r="6663" spans="2:2" x14ac:dyDescent="0.25">
      <c r="B6663" s="475"/>
    </row>
    <row r="6664" spans="2:2" x14ac:dyDescent="0.25">
      <c r="B6664" s="475"/>
    </row>
    <row r="6665" spans="2:2" x14ac:dyDescent="0.25">
      <c r="B6665" s="475"/>
    </row>
    <row r="6666" spans="2:2" x14ac:dyDescent="0.25">
      <c r="B6666" s="475"/>
    </row>
    <row r="6667" spans="2:2" x14ac:dyDescent="0.25">
      <c r="B6667" s="475"/>
    </row>
    <row r="6668" spans="2:2" x14ac:dyDescent="0.25">
      <c r="B6668" s="475"/>
    </row>
    <row r="6669" spans="2:2" x14ac:dyDescent="0.25">
      <c r="B6669" s="475"/>
    </row>
    <row r="6670" spans="2:2" x14ac:dyDescent="0.25">
      <c r="B6670" s="475"/>
    </row>
    <row r="6671" spans="2:2" x14ac:dyDescent="0.25">
      <c r="B6671" s="475"/>
    </row>
    <row r="6672" spans="2:2" x14ac:dyDescent="0.25">
      <c r="B6672" s="475"/>
    </row>
    <row r="6673" spans="2:2" x14ac:dyDescent="0.25">
      <c r="B6673" s="475"/>
    </row>
    <row r="6674" spans="2:2" x14ac:dyDescent="0.25">
      <c r="B6674" s="475"/>
    </row>
    <row r="6675" spans="2:2" x14ac:dyDescent="0.25">
      <c r="B6675" s="475"/>
    </row>
    <row r="6676" spans="2:2" x14ac:dyDescent="0.25">
      <c r="B6676" s="475"/>
    </row>
    <row r="6677" spans="2:2" x14ac:dyDescent="0.25">
      <c r="B6677" s="475"/>
    </row>
    <row r="6678" spans="2:2" x14ac:dyDescent="0.25">
      <c r="B6678" s="475"/>
    </row>
    <row r="6679" spans="2:2" x14ac:dyDescent="0.25">
      <c r="B6679" s="475"/>
    </row>
    <row r="6680" spans="2:2" x14ac:dyDescent="0.25">
      <c r="B6680" s="475"/>
    </row>
    <row r="6681" spans="2:2" x14ac:dyDescent="0.25">
      <c r="B6681" s="475"/>
    </row>
    <row r="6682" spans="2:2" x14ac:dyDescent="0.25">
      <c r="B6682" s="475"/>
    </row>
    <row r="6683" spans="2:2" x14ac:dyDescent="0.25">
      <c r="B6683" s="475"/>
    </row>
    <row r="6684" spans="2:2" x14ac:dyDescent="0.25">
      <c r="B6684" s="475"/>
    </row>
    <row r="6685" spans="2:2" x14ac:dyDescent="0.25">
      <c r="B6685" s="475"/>
    </row>
    <row r="6686" spans="2:2" x14ac:dyDescent="0.25">
      <c r="B6686" s="475"/>
    </row>
    <row r="6687" spans="2:2" x14ac:dyDescent="0.25">
      <c r="B6687" s="475"/>
    </row>
    <row r="6688" spans="2:2" x14ac:dyDescent="0.25">
      <c r="B6688" s="475"/>
    </row>
    <row r="6689" spans="2:2" x14ac:dyDescent="0.25">
      <c r="B6689" s="475"/>
    </row>
    <row r="6690" spans="2:2" x14ac:dyDescent="0.25">
      <c r="B6690" s="475"/>
    </row>
    <row r="6691" spans="2:2" x14ac:dyDescent="0.25">
      <c r="B6691" s="475"/>
    </row>
    <row r="6692" spans="2:2" x14ac:dyDescent="0.25">
      <c r="B6692" s="475"/>
    </row>
    <row r="6693" spans="2:2" x14ac:dyDescent="0.25">
      <c r="B6693" s="475"/>
    </row>
    <row r="6694" spans="2:2" x14ac:dyDescent="0.25">
      <c r="B6694" s="475"/>
    </row>
    <row r="6695" spans="2:2" x14ac:dyDescent="0.25">
      <c r="B6695" s="475"/>
    </row>
    <row r="6696" spans="2:2" x14ac:dyDescent="0.25">
      <c r="B6696" s="475"/>
    </row>
    <row r="6697" spans="2:2" x14ac:dyDescent="0.25">
      <c r="B6697" s="475"/>
    </row>
    <row r="6698" spans="2:2" x14ac:dyDescent="0.25">
      <c r="B6698" s="475"/>
    </row>
    <row r="6699" spans="2:2" x14ac:dyDescent="0.25">
      <c r="B6699" s="475"/>
    </row>
    <row r="6700" spans="2:2" x14ac:dyDescent="0.25">
      <c r="B6700" s="475"/>
    </row>
    <row r="6701" spans="2:2" x14ac:dyDescent="0.25">
      <c r="B6701" s="475"/>
    </row>
    <row r="6702" spans="2:2" x14ac:dyDescent="0.25">
      <c r="B6702" s="475"/>
    </row>
    <row r="6703" spans="2:2" x14ac:dyDescent="0.25">
      <c r="B6703" s="475"/>
    </row>
    <row r="6704" spans="2:2" x14ac:dyDescent="0.25">
      <c r="B6704" s="475"/>
    </row>
    <row r="6705" spans="2:2" x14ac:dyDescent="0.25">
      <c r="B6705" s="475"/>
    </row>
    <row r="6706" spans="2:2" x14ac:dyDescent="0.25">
      <c r="B6706" s="475"/>
    </row>
    <row r="6707" spans="2:2" x14ac:dyDescent="0.25">
      <c r="B6707" s="475"/>
    </row>
    <row r="6708" spans="2:2" x14ac:dyDescent="0.25">
      <c r="B6708" s="475"/>
    </row>
    <row r="6709" spans="2:2" x14ac:dyDescent="0.25">
      <c r="B6709" s="475"/>
    </row>
    <row r="6710" spans="2:2" x14ac:dyDescent="0.25">
      <c r="B6710" s="475"/>
    </row>
    <row r="6711" spans="2:2" x14ac:dyDescent="0.25">
      <c r="B6711" s="475"/>
    </row>
    <row r="6712" spans="2:2" x14ac:dyDescent="0.25">
      <c r="B6712" s="475"/>
    </row>
    <row r="6713" spans="2:2" x14ac:dyDescent="0.25">
      <c r="B6713" s="475"/>
    </row>
    <row r="6714" spans="2:2" x14ac:dyDescent="0.25">
      <c r="B6714" s="475"/>
    </row>
    <row r="6715" spans="2:2" x14ac:dyDescent="0.25">
      <c r="B6715" s="475"/>
    </row>
    <row r="6716" spans="2:2" x14ac:dyDescent="0.25">
      <c r="B6716" s="475"/>
    </row>
    <row r="6717" spans="2:2" x14ac:dyDescent="0.25">
      <c r="B6717" s="475"/>
    </row>
    <row r="6718" spans="2:2" x14ac:dyDescent="0.25">
      <c r="B6718" s="475"/>
    </row>
    <row r="6719" spans="2:2" x14ac:dyDescent="0.25">
      <c r="B6719" s="475"/>
    </row>
    <row r="6720" spans="2:2" x14ac:dyDescent="0.25">
      <c r="B6720" s="475"/>
    </row>
    <row r="6721" spans="2:2" x14ac:dyDescent="0.25">
      <c r="B6721" s="475"/>
    </row>
    <row r="6722" spans="2:2" x14ac:dyDescent="0.25">
      <c r="B6722" s="475"/>
    </row>
    <row r="6723" spans="2:2" x14ac:dyDescent="0.25">
      <c r="B6723" s="475"/>
    </row>
    <row r="6724" spans="2:2" x14ac:dyDescent="0.25">
      <c r="B6724" s="475"/>
    </row>
    <row r="6725" spans="2:2" x14ac:dyDescent="0.25">
      <c r="B6725" s="475"/>
    </row>
    <row r="6726" spans="2:2" x14ac:dyDescent="0.25">
      <c r="B6726" s="475"/>
    </row>
    <row r="6727" spans="2:2" x14ac:dyDescent="0.25">
      <c r="B6727" s="475"/>
    </row>
    <row r="6728" spans="2:2" x14ac:dyDescent="0.25">
      <c r="B6728" s="475"/>
    </row>
    <row r="6729" spans="2:2" x14ac:dyDescent="0.25">
      <c r="B6729" s="475"/>
    </row>
    <row r="6730" spans="2:2" x14ac:dyDescent="0.25">
      <c r="B6730" s="475"/>
    </row>
    <row r="6731" spans="2:2" x14ac:dyDescent="0.25">
      <c r="B6731" s="475"/>
    </row>
    <row r="6732" spans="2:2" x14ac:dyDescent="0.25">
      <c r="B6732" s="475"/>
    </row>
    <row r="6733" spans="2:2" x14ac:dyDescent="0.25">
      <c r="B6733" s="475"/>
    </row>
    <row r="6734" spans="2:2" x14ac:dyDescent="0.25">
      <c r="B6734" s="475"/>
    </row>
    <row r="6735" spans="2:2" x14ac:dyDescent="0.25">
      <c r="B6735" s="475"/>
    </row>
    <row r="6736" spans="2:2" x14ac:dyDescent="0.25">
      <c r="B6736" s="475"/>
    </row>
    <row r="6737" spans="2:2" x14ac:dyDescent="0.25">
      <c r="B6737" s="475"/>
    </row>
    <row r="6738" spans="2:2" x14ac:dyDescent="0.25">
      <c r="B6738" s="475"/>
    </row>
    <row r="6739" spans="2:2" x14ac:dyDescent="0.25">
      <c r="B6739" s="475"/>
    </row>
    <row r="6740" spans="2:2" x14ac:dyDescent="0.25">
      <c r="B6740" s="475"/>
    </row>
    <row r="6741" spans="2:2" x14ac:dyDescent="0.25">
      <c r="B6741" s="475"/>
    </row>
    <row r="6742" spans="2:2" x14ac:dyDescent="0.25">
      <c r="B6742" s="475"/>
    </row>
    <row r="6743" spans="2:2" x14ac:dyDescent="0.25">
      <c r="B6743" s="475"/>
    </row>
    <row r="6744" spans="2:2" x14ac:dyDescent="0.25">
      <c r="B6744" s="475"/>
    </row>
    <row r="6745" spans="2:2" x14ac:dyDescent="0.25">
      <c r="B6745" s="475"/>
    </row>
    <row r="6746" spans="2:2" x14ac:dyDescent="0.25">
      <c r="B6746" s="475"/>
    </row>
    <row r="6747" spans="2:2" x14ac:dyDescent="0.25">
      <c r="B6747" s="475"/>
    </row>
    <row r="6748" spans="2:2" x14ac:dyDescent="0.25">
      <c r="B6748" s="475"/>
    </row>
    <row r="6749" spans="2:2" x14ac:dyDescent="0.25">
      <c r="B6749" s="475"/>
    </row>
    <row r="6750" spans="2:2" x14ac:dyDescent="0.25">
      <c r="B6750" s="475"/>
    </row>
    <row r="6751" spans="2:2" x14ac:dyDescent="0.25">
      <c r="B6751" s="475"/>
    </row>
    <row r="6752" spans="2:2" x14ac:dyDescent="0.25">
      <c r="B6752" s="475"/>
    </row>
    <row r="6753" spans="2:2" x14ac:dyDescent="0.25">
      <c r="B6753" s="475"/>
    </row>
    <row r="6754" spans="2:2" x14ac:dyDescent="0.25">
      <c r="B6754" s="475"/>
    </row>
    <row r="6755" spans="2:2" x14ac:dyDescent="0.25">
      <c r="B6755" s="475"/>
    </row>
    <row r="6756" spans="2:2" x14ac:dyDescent="0.25">
      <c r="B6756" s="475"/>
    </row>
    <row r="6757" spans="2:2" x14ac:dyDescent="0.25">
      <c r="B6757" s="475"/>
    </row>
    <row r="6758" spans="2:2" x14ac:dyDescent="0.25">
      <c r="B6758" s="475"/>
    </row>
    <row r="6759" spans="2:2" x14ac:dyDescent="0.25">
      <c r="B6759" s="475"/>
    </row>
    <row r="6760" spans="2:2" x14ac:dyDescent="0.25">
      <c r="B6760" s="475"/>
    </row>
    <row r="6761" spans="2:2" x14ac:dyDescent="0.25">
      <c r="B6761" s="475"/>
    </row>
    <row r="6762" spans="2:2" x14ac:dyDescent="0.25">
      <c r="B6762" s="475"/>
    </row>
    <row r="6763" spans="2:2" x14ac:dyDescent="0.25">
      <c r="B6763" s="475"/>
    </row>
    <row r="6764" spans="2:2" x14ac:dyDescent="0.25">
      <c r="B6764" s="475"/>
    </row>
    <row r="6765" spans="2:2" x14ac:dyDescent="0.25">
      <c r="B6765" s="475"/>
    </row>
    <row r="6766" spans="2:2" x14ac:dyDescent="0.25">
      <c r="B6766" s="475"/>
    </row>
  </sheetData>
  <sheetProtection algorithmName="SHA-512" hashValue="I3W0pkqI8HdlZzcc2Ijx756xbf3KxTObKkSwfrRdy+oxuNGuF9Rd/eB7r9YXM+vCXjkQC97DCBK6JQd9Hto9IA==" saltValue="k9KaVyMQmZPqFzb3G3c6qw=="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4801" r:id="rId3" name="Button 1">
              <controlPr defaultSize="0" print="0" autoFill="0" autoPict="0" macro="[0]!Convert_Filter_Equations">
                <anchor moveWithCells="1" sizeWithCells="1">
                  <from>
                    <xdr:col>6</xdr:col>
                    <xdr:colOff>7620</xdr:colOff>
                    <xdr:row>3</xdr:row>
                    <xdr:rowOff>0</xdr:rowOff>
                  </from>
                  <to>
                    <xdr:col>9</xdr:col>
                    <xdr:colOff>601980</xdr:colOff>
                    <xdr:row>8</xdr:row>
                    <xdr:rowOff>0</xdr:rowOff>
                  </to>
                </anchor>
              </controlPr>
            </control>
          </mc:Choice>
        </mc:AlternateContent>
      </controls>
    </mc:Choice>
  </mc:AlternateContent>
</worksheet>
</file>

<file path=customUI/customUI.xml><?xml version="1.0" encoding="utf-8"?>
<customUI xmlns="http://schemas.microsoft.com/office/2006/01/customui" onLoad="myRibbonOnLoad">
  <commands>
    <command idMso="ReviewShareWorkbook" enabled="false"/>
    <command idMso="ReviewProtectAndShareWorkbook" enabled="false"/>
  </commands>
  <ribbon startFromScratch="true">
    <officeMenu>
      <button idMso="FileSaveAs" visible="true" insertAfterMso="FileSave"/>
      <splitButton idMso="FilePrintMenu" visible="true" insertAfterMso="FileSaveAs"/>
      <button idMso="FileClose" visible="true" insertAfterMso="FilePrint"/>
      <menuSeparator id="Separator1" insertAfterMso="FileSaveAs"/>
    </officeMenu>
    <qat>
      <sharedControls>
        <control idMso="FileSave"/>
        <control idMso="Redo"/>
        <control idMso="Undo"/>
      </sharedControls>
    </qat>
    <tabs>
      <tab id="myWorkbook" label="Audit Checklist" getVisible="getVisibleCallbackWB">
        <group id="myPrint" label="Print Options">
          <button id="myPrintButton1" label="  "/>
          <button id="myPrintButton2" label="Print Checklist" imageMso="FilePrint" size="large" onAction="myPrintRibbon"/>
          <button id="myPrintButton3" label="  "/>
        </group>
        <group id="myClipboard" label="Clipboard">
          <button id="myPaste" label="Paste" imageMso="Paste" size="large" onAction="myPasteRibbon"/>
          <button idMso="Copy" size="normal"/>
        </group>
        <group id="myEdit" label="Editing">
          <menu idMso="SelectMenuExcel" size="large"/>
        </group>
        <group idMso="GroupPageLayoutSheetOptions"/>
        <group id="myGroupFunctionLibrary" label="Function Library">
          <button idMso="FunctionWizard" size="large"/>
        </group>
        <group idMso="GroupCalculation"/>
        <group id="myGroupWorkbookViews" label="Workbook Views">
          <toggleButton idMso="ViewNormalViewExcel" size="large"/>
          <toggleButton idMso="ViewPageBreakPreviewView"/>
          <toggleButton idMso="ViewFullScreenView"/>
        </group>
        <group idMso="GroupZoom"/>
        <group id="myGroupWindow" label="Window">
          <menu idMso="WindowSwitchWindowsMenuExcel" size="large"/>
        </group>
      </tab>
      <tab idMso="TabHome" getVisible="getVisibleCallbackEdit">
			</tab>
      <tab idMso="TabInsert" getVisible="getVisibleCallbackEdit">
			</tab>
      <tab idMso="TabPageLayoutExcel" getVisible="getVisibleCallbackEdit">
			</tab>
      <tab idMso="TabFormulas" getVisible="getVisibleCallbackEdit">
			</tab>
      <tab idMso="TabData" getVisible="getVisibleCallbackEdit">
			</tab>
      <tab idMso="TabReview" getVisible="getVisibleCallbackEdit">
			</tab>
      <tab idMso="TabView" getVisible="getVisibleCallbackEdit">
			</tab>
      <tab idMso="TabDeveloper" getVisible="getVisibleCallbackEdit">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9BEAC162F61494BBA35DC7E86EE1465" ma:contentTypeVersion="12" ma:contentTypeDescription="Create a new document." ma:contentTypeScope="" ma:versionID="7f9aa63858257bac77f4d1253be17f44">
  <xsd:schema xmlns:xsd="http://www.w3.org/2001/XMLSchema" xmlns:xs="http://www.w3.org/2001/XMLSchema" xmlns:p="http://schemas.microsoft.com/office/2006/metadata/properties" xmlns:ns2="438c3a0e-0f91-4782-8086-abdaf9f1b6e3" targetNamespace="http://schemas.microsoft.com/office/2006/metadata/properties" ma:root="true" ma:fieldsID="23e40d1d5f3b6cd3da174d737c2dd124" ns2:_="">
    <xsd:import namespace="438c3a0e-0f91-4782-8086-abdaf9f1b6e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2:MediaServiceOCR" minOccurs="0"/>
                <xsd:element ref="ns2:MediaServiceGenerationTime" minOccurs="0"/>
                <xsd:element ref="ns2:MediaServiceEventHashCode" minOccurs="0"/>
                <xsd:element ref="ns2:MediaServiceLocation"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38c3a0e-0f91-4782-8086-abdaf9f1b6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07b8d875-cdb6-4796-9cb5-8d28c4c4fc93"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BillingMetadata" ma:index="19"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38c3a0e-0f91-4782-8086-abdaf9f1b6e3">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CD272C6-8455-4F7F-8364-D8618C20EB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38c3a0e-0f91-4782-8086-abdaf9f1b6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C6FCC85-E8E0-4F54-8291-4C9BDB78878A}">
  <ds:schemaRefs>
    <ds:schemaRef ds:uri="http://schemas.microsoft.com/office/2006/metadata/properties"/>
    <ds:schemaRef ds:uri="http://schemas.microsoft.com/office/infopath/2007/PartnerControls"/>
    <ds:schemaRef ds:uri="438c3a0e-0f91-4782-8086-abdaf9f1b6e3"/>
  </ds:schemaRefs>
</ds:datastoreItem>
</file>

<file path=customXml/itemProps3.xml><?xml version="1.0" encoding="utf-8"?>
<ds:datastoreItem xmlns:ds="http://schemas.openxmlformats.org/officeDocument/2006/customXml" ds:itemID="{43C8C177-B378-44B9-A31A-AFD11F2C9814}">
  <ds:schemaRefs>
    <ds:schemaRef ds:uri="http://schemas.microsoft.com/sharepoint/v3/contenttype/forms"/>
  </ds:schemaRefs>
</ds:datastoreItem>
</file>

<file path=docMetadata/LabelInfo.xml><?xml version="1.0" encoding="utf-8"?>
<clbl:labelList xmlns:clbl="http://schemas.microsoft.com/office/2020/mipLabelMetadata">
  <clbl:label id="{e9d746c0-3369-42be-bf83-6862f3f56ae7}" enabled="1" method="Standard" siteId="{75864cfe-f26d-419c-b69d-c638695b553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1384</vt:i4>
      </vt:variant>
    </vt:vector>
  </HeadingPairs>
  <TitlesOfParts>
    <vt:vector size="1405" baseType="lpstr">
      <vt:lpstr>General Instructions</vt:lpstr>
      <vt:lpstr>Discipline Instructions</vt:lpstr>
      <vt:lpstr>Master Control</vt:lpstr>
      <vt:lpstr>Cover</vt:lpstr>
      <vt:lpstr>Summary</vt:lpstr>
      <vt:lpstr>Objective Evidence</vt:lpstr>
      <vt:lpstr>1. QUALITY MANAGEMENT SYSTEM</vt:lpstr>
      <vt:lpstr>2. ABOVEGND CONDUIT &amp; CABLE SYS</vt:lpstr>
      <vt:lpstr>3. UNDERGND ELECTRICAL</vt:lpstr>
      <vt:lpstr>4. GROUNDING SYSTEM</vt:lpstr>
      <vt:lpstr>5. CABLE TRAY INSTALLATIONS</vt:lpstr>
      <vt:lpstr>6.  FIELD WIRING</vt:lpstr>
      <vt:lpstr>7. CABLE TERMINATION</vt:lpstr>
      <vt:lpstr>8. LIGHTING</vt:lpstr>
      <vt:lpstr>9. INSPECTION AND TESTING</vt:lpstr>
      <vt:lpstr>Template</vt:lpstr>
      <vt:lpstr>Master Soft Questions</vt:lpstr>
      <vt:lpstr>Range Names</vt:lpstr>
      <vt:lpstr>Welcome Page</vt:lpstr>
      <vt:lpstr>Master List of Requirements</vt:lpstr>
      <vt:lpstr>QRS Filter Export</vt:lpstr>
      <vt:lpstr>_P1</vt:lpstr>
      <vt:lpstr>_P2</vt:lpstr>
      <vt:lpstr>_P3</vt:lpstr>
      <vt:lpstr>_p4</vt:lpstr>
      <vt:lpstr>Affected_Org</vt:lpstr>
      <vt:lpstr>All_Filters</vt:lpstr>
      <vt:lpstr>'1. QUALITY MANAGEMENT SYSTEM'!AOrg</vt:lpstr>
      <vt:lpstr>'2. ABOVEGND CONDUIT &amp; CABLE SYS'!AOrg</vt:lpstr>
      <vt:lpstr>'3. UNDERGND ELECTRICAL'!AOrg</vt:lpstr>
      <vt:lpstr>'4. GROUNDING SYSTEM'!AOrg</vt:lpstr>
      <vt:lpstr>'5. CABLE TRAY INSTALLATIONS'!AOrg</vt:lpstr>
      <vt:lpstr>'6.  FIELD WIRING'!AOrg</vt:lpstr>
      <vt:lpstr>'7. CABLE TERMINATION'!AOrg</vt:lpstr>
      <vt:lpstr>'8. LIGHTING'!AOrg</vt:lpstr>
      <vt:lpstr>'9. INSPECTION AND TESTING'!AOrg</vt:lpstr>
      <vt:lpstr>'Master Soft Questions'!AOrg</vt:lpstr>
      <vt:lpstr>Template!AOrg</vt:lpstr>
      <vt:lpstr>'1. QUALITY MANAGEMENT SYSTEM'!AOrgs</vt:lpstr>
      <vt:lpstr>'2. ABOVEGND CONDUIT &amp; CABLE SYS'!AOrgs</vt:lpstr>
      <vt:lpstr>'3. UNDERGND ELECTRICAL'!AOrgs</vt:lpstr>
      <vt:lpstr>'4. GROUNDING SYSTEM'!AOrgs</vt:lpstr>
      <vt:lpstr>'5. CABLE TRAY INSTALLATIONS'!AOrgs</vt:lpstr>
      <vt:lpstr>'6.  FIELD WIRING'!AOrgs</vt:lpstr>
      <vt:lpstr>'7. CABLE TERMINATION'!AOrgs</vt:lpstr>
      <vt:lpstr>'8. LIGHTING'!AOrgs</vt:lpstr>
      <vt:lpstr>'9. INSPECTION AND TESTING'!AOrgs</vt:lpstr>
      <vt:lpstr>'Master Soft Questions'!AOrgs</vt:lpstr>
      <vt:lpstr>Template!AOrgs</vt:lpstr>
      <vt:lpstr>'1. QUALITY MANAGEMENT SYSTEM'!Assessed</vt:lpstr>
      <vt:lpstr>'2. ABOVEGND CONDUIT &amp; CABLE SYS'!Assessed</vt:lpstr>
      <vt:lpstr>'3. UNDERGND ELECTRICAL'!Assessed</vt:lpstr>
      <vt:lpstr>'4. GROUNDING SYSTEM'!Assessed</vt:lpstr>
      <vt:lpstr>'5. CABLE TRAY INSTALLATIONS'!Assessed</vt:lpstr>
      <vt:lpstr>'6.  FIELD WIRING'!Assessed</vt:lpstr>
      <vt:lpstr>'7. CABLE TERMINATION'!Assessed</vt:lpstr>
      <vt:lpstr>'8. LIGHTING'!Assessed</vt:lpstr>
      <vt:lpstr>'9. INSPECTION AND TESTING'!Assessed</vt:lpstr>
      <vt:lpstr>'Master Soft Questions'!Assessed</vt:lpstr>
      <vt:lpstr>Template!Assessed</vt:lpstr>
      <vt:lpstr>AtKickoff</vt:lpstr>
      <vt:lpstr>Attendees</vt:lpstr>
      <vt:lpstr>'1. QUALITY MANAGEMENT SYSTEM'!Audit_Sum_Rows</vt:lpstr>
      <vt:lpstr>'2. ABOVEGND CONDUIT &amp; CABLE SYS'!Audit_Sum_Rows</vt:lpstr>
      <vt:lpstr>'3. UNDERGND ELECTRICAL'!Audit_Sum_Rows</vt:lpstr>
      <vt:lpstr>'4. GROUNDING SYSTEM'!Audit_Sum_Rows</vt:lpstr>
      <vt:lpstr>'5. CABLE TRAY INSTALLATIONS'!Audit_Sum_Rows</vt:lpstr>
      <vt:lpstr>'6.  FIELD WIRING'!Audit_Sum_Rows</vt:lpstr>
      <vt:lpstr>'7. CABLE TERMINATION'!Audit_Sum_Rows</vt:lpstr>
      <vt:lpstr>'8. LIGHTING'!Audit_Sum_Rows</vt:lpstr>
      <vt:lpstr>'9. INSPECTION AND TESTING'!Audit_Sum_Rows</vt:lpstr>
      <vt:lpstr>'Master Soft Questions'!Audit_Sum_Rows</vt:lpstr>
      <vt:lpstr>Template!Audit_Sum_Rows</vt:lpstr>
      <vt:lpstr>'1. QUALITY MANAGEMENT SYSTEM'!Audit_Summary</vt:lpstr>
      <vt:lpstr>'2. ABOVEGND CONDUIT &amp; CABLE SYS'!Audit_Summary</vt:lpstr>
      <vt:lpstr>'3. UNDERGND ELECTRICAL'!Audit_Summary</vt:lpstr>
      <vt:lpstr>'4. GROUNDING SYSTEM'!Audit_Summary</vt:lpstr>
      <vt:lpstr>'5. CABLE TRAY INSTALLATIONS'!Audit_Summary</vt:lpstr>
      <vt:lpstr>'6.  FIELD WIRING'!Audit_Summary</vt:lpstr>
      <vt:lpstr>'7. CABLE TERMINATION'!Audit_Summary</vt:lpstr>
      <vt:lpstr>'8. LIGHTING'!Audit_Summary</vt:lpstr>
      <vt:lpstr>'9. INSPECTION AND TESTING'!Audit_Summary</vt:lpstr>
      <vt:lpstr>'Master Soft Questions'!Audit_Summary</vt:lpstr>
      <vt:lpstr>Template!Audit_Summary</vt:lpstr>
      <vt:lpstr>Business_Group_Category</vt:lpstr>
      <vt:lpstr>Business_Line</vt:lpstr>
      <vt:lpstr>Business_Line_Category</vt:lpstr>
      <vt:lpstr>Business_Line_Sub_1</vt:lpstr>
      <vt:lpstr>Business_Line_Sub_2</vt:lpstr>
      <vt:lpstr>Business_Line_Sub_3</vt:lpstr>
      <vt:lpstr>Business_Line_Sub_4</vt:lpstr>
      <vt:lpstr>Business_Line_Sub_5</vt:lpstr>
      <vt:lpstr>Business_Line_Sub_6</vt:lpstr>
      <vt:lpstr>'1. QUALITY MANAGEMENT SYSTEM'!CA</vt:lpstr>
      <vt:lpstr>'2. ABOVEGND CONDUIT &amp; CABLE SYS'!CA</vt:lpstr>
      <vt:lpstr>'3. UNDERGND ELECTRICAL'!CA</vt:lpstr>
      <vt:lpstr>'4. GROUNDING SYSTEM'!CA</vt:lpstr>
      <vt:lpstr>'5. CABLE TRAY INSTALLATIONS'!CA</vt:lpstr>
      <vt:lpstr>'6.  FIELD WIRING'!CA</vt:lpstr>
      <vt:lpstr>'7. CABLE TERMINATION'!CA</vt:lpstr>
      <vt:lpstr>'8. LIGHTING'!CA</vt:lpstr>
      <vt:lpstr>'9. INSPECTION AND TESTING'!CA</vt:lpstr>
      <vt:lpstr>'Master Soft Questions'!CA</vt:lpstr>
      <vt:lpstr>Template!CA</vt:lpstr>
      <vt:lpstr>Cause_Code</vt:lpstr>
      <vt:lpstr>Cause_Code_Status</vt:lpstr>
      <vt:lpstr>'1. QUALITY MANAGEMENT SYSTEM'!Cause_Codes</vt:lpstr>
      <vt:lpstr>'2. ABOVEGND CONDUIT &amp; CABLE SYS'!Cause_Codes</vt:lpstr>
      <vt:lpstr>'3. UNDERGND ELECTRICAL'!Cause_Codes</vt:lpstr>
      <vt:lpstr>'4. GROUNDING SYSTEM'!Cause_Codes</vt:lpstr>
      <vt:lpstr>'5. CABLE TRAY INSTALLATIONS'!Cause_Codes</vt:lpstr>
      <vt:lpstr>'6.  FIELD WIRING'!Cause_Codes</vt:lpstr>
      <vt:lpstr>'7. CABLE TERMINATION'!Cause_Codes</vt:lpstr>
      <vt:lpstr>'8. LIGHTING'!Cause_Codes</vt:lpstr>
      <vt:lpstr>'9. INSPECTION AND TESTING'!Cause_Codes</vt:lpstr>
      <vt:lpstr>'Master Soft Questions'!Cause_Codes</vt:lpstr>
      <vt:lpstr>Template!Cause_Codes</vt:lpstr>
      <vt:lpstr>Cause_Description</vt:lpstr>
      <vt:lpstr>'1. QUALITY MANAGEMENT SYSTEM'!CC08_NoProcedure</vt:lpstr>
      <vt:lpstr>'2. ABOVEGND CONDUIT &amp; CABLE SYS'!CC08_NoProcedure</vt:lpstr>
      <vt:lpstr>'3. UNDERGND ELECTRICAL'!CC08_NoProcedure</vt:lpstr>
      <vt:lpstr>'4. GROUNDING SYSTEM'!CC08_NoProcedure</vt:lpstr>
      <vt:lpstr>'5. CABLE TRAY INSTALLATIONS'!CC08_NoProcedure</vt:lpstr>
      <vt:lpstr>'6.  FIELD WIRING'!CC08_NoProcedure</vt:lpstr>
      <vt:lpstr>'7. CABLE TERMINATION'!CC08_NoProcedure</vt:lpstr>
      <vt:lpstr>'8. LIGHTING'!CC08_NoProcedure</vt:lpstr>
      <vt:lpstr>'9. INSPECTION AND TESTING'!CC08_NoProcedure</vt:lpstr>
      <vt:lpstr>'Master Soft Questions'!CC08_NoProcedure</vt:lpstr>
      <vt:lpstr>Template!CC08_NoProcedure</vt:lpstr>
      <vt:lpstr>CC08_Practice_Status</vt:lpstr>
      <vt:lpstr>'1. QUALITY MANAGEMENT SYSTEM'!CC08_Practices</vt:lpstr>
      <vt:lpstr>'2. ABOVEGND CONDUIT &amp; CABLE SYS'!CC08_Practices</vt:lpstr>
      <vt:lpstr>'3. UNDERGND ELECTRICAL'!CC08_Practices</vt:lpstr>
      <vt:lpstr>'4. GROUNDING SYSTEM'!CC08_Practices</vt:lpstr>
      <vt:lpstr>'5. CABLE TRAY INSTALLATIONS'!CC08_Practices</vt:lpstr>
      <vt:lpstr>'6.  FIELD WIRING'!CC08_Practices</vt:lpstr>
      <vt:lpstr>'7. CABLE TERMINATION'!CC08_Practices</vt:lpstr>
      <vt:lpstr>'8. LIGHTING'!CC08_Practices</vt:lpstr>
      <vt:lpstr>'9. INSPECTION AND TESTING'!CC08_Practices</vt:lpstr>
      <vt:lpstr>'Master Soft Questions'!CC08_Practices</vt:lpstr>
      <vt:lpstr>Template!CC08_Practices</vt:lpstr>
      <vt:lpstr>'1. QUALITY MANAGEMENT SYSTEM'!Child</vt:lpstr>
      <vt:lpstr>'2. ABOVEGND CONDUIT &amp; CABLE SYS'!Child</vt:lpstr>
      <vt:lpstr>'3. UNDERGND ELECTRICAL'!Child</vt:lpstr>
      <vt:lpstr>'4. GROUNDING SYSTEM'!Child</vt:lpstr>
      <vt:lpstr>'5. CABLE TRAY INSTALLATIONS'!Child</vt:lpstr>
      <vt:lpstr>'6.  FIELD WIRING'!Child</vt:lpstr>
      <vt:lpstr>'7. CABLE TERMINATION'!Child</vt:lpstr>
      <vt:lpstr>'8. LIGHTING'!Child</vt:lpstr>
      <vt:lpstr>'9. INSPECTION AND TESTING'!Child</vt:lpstr>
      <vt:lpstr>'Master Soft Questions'!Child</vt:lpstr>
      <vt:lpstr>Template!Child</vt:lpstr>
      <vt:lpstr>Cklst_Style</vt:lpstr>
      <vt:lpstr>Cklst_Title</vt:lpstr>
      <vt:lpstr>Cklst_Title_Ck</vt:lpstr>
      <vt:lpstr>'1. QUALITY MANAGEMENT SYSTEM'!Col_CA</vt:lpstr>
      <vt:lpstr>'2. ABOVEGND CONDUIT &amp; CABLE SYS'!Col_CA</vt:lpstr>
      <vt:lpstr>'3. UNDERGND ELECTRICAL'!Col_CA</vt:lpstr>
      <vt:lpstr>'4. GROUNDING SYSTEM'!Col_CA</vt:lpstr>
      <vt:lpstr>'5. CABLE TRAY INSTALLATIONS'!Col_CA</vt:lpstr>
      <vt:lpstr>'6.  FIELD WIRING'!Col_CA</vt:lpstr>
      <vt:lpstr>'7. CABLE TERMINATION'!Col_CA</vt:lpstr>
      <vt:lpstr>'8. LIGHTING'!Col_CA</vt:lpstr>
      <vt:lpstr>'9. INSPECTION AND TESTING'!Col_CA</vt:lpstr>
      <vt:lpstr>'Master Soft Questions'!Col_CA</vt:lpstr>
      <vt:lpstr>Template!Col_CA</vt:lpstr>
      <vt:lpstr>'1. QUALITY MANAGEMENT SYSTEM'!Col_CC08</vt:lpstr>
      <vt:lpstr>'2. ABOVEGND CONDUIT &amp; CABLE SYS'!Col_CC08</vt:lpstr>
      <vt:lpstr>'3. UNDERGND ELECTRICAL'!Col_CC08</vt:lpstr>
      <vt:lpstr>'4. GROUNDING SYSTEM'!Col_CC08</vt:lpstr>
      <vt:lpstr>'5. CABLE TRAY INSTALLATIONS'!Col_CC08</vt:lpstr>
      <vt:lpstr>'6.  FIELD WIRING'!Col_CC08</vt:lpstr>
      <vt:lpstr>'7. CABLE TERMINATION'!Col_CC08</vt:lpstr>
      <vt:lpstr>'8. LIGHTING'!Col_CC08</vt:lpstr>
      <vt:lpstr>'9. INSPECTION AND TESTING'!Col_CC08</vt:lpstr>
      <vt:lpstr>'Master Soft Questions'!Col_CC08</vt:lpstr>
      <vt:lpstr>Template!Col_CC08</vt:lpstr>
      <vt:lpstr>'1. QUALITY MANAGEMENT SYSTEM'!Col_Cov</vt:lpstr>
      <vt:lpstr>'2. ABOVEGND CONDUIT &amp; CABLE SYS'!Col_Cov</vt:lpstr>
      <vt:lpstr>'3. UNDERGND ELECTRICAL'!Col_Cov</vt:lpstr>
      <vt:lpstr>'4. GROUNDING SYSTEM'!Col_Cov</vt:lpstr>
      <vt:lpstr>'5. CABLE TRAY INSTALLATIONS'!Col_Cov</vt:lpstr>
      <vt:lpstr>'6.  FIELD WIRING'!Col_Cov</vt:lpstr>
      <vt:lpstr>'7. CABLE TERMINATION'!Col_Cov</vt:lpstr>
      <vt:lpstr>'8. LIGHTING'!Col_Cov</vt:lpstr>
      <vt:lpstr>'9. INSPECTION AND TESTING'!Col_Cov</vt:lpstr>
      <vt:lpstr>'Master Soft Questions'!Col_Cov</vt:lpstr>
      <vt:lpstr>Template!Col_Cov</vt:lpstr>
      <vt:lpstr>'1. QUALITY MANAGEMENT SYSTEM'!Col_Eval</vt:lpstr>
      <vt:lpstr>'2. ABOVEGND CONDUIT &amp; CABLE SYS'!Col_Eval</vt:lpstr>
      <vt:lpstr>'3. UNDERGND ELECTRICAL'!Col_Eval</vt:lpstr>
      <vt:lpstr>'4. GROUNDING SYSTEM'!Col_Eval</vt:lpstr>
      <vt:lpstr>'5. CABLE TRAY INSTALLATIONS'!Col_Eval</vt:lpstr>
      <vt:lpstr>'6.  FIELD WIRING'!Col_Eval</vt:lpstr>
      <vt:lpstr>'7. CABLE TERMINATION'!Col_Eval</vt:lpstr>
      <vt:lpstr>'8. LIGHTING'!Col_Eval</vt:lpstr>
      <vt:lpstr>'9. INSPECTION AND TESTING'!Col_Eval</vt:lpstr>
      <vt:lpstr>'Master Soft Questions'!Col_Eval</vt:lpstr>
      <vt:lpstr>Template!Col_Eval</vt:lpstr>
      <vt:lpstr>'1. QUALITY MANAGEMENT SYSTEM'!Col_NO</vt:lpstr>
      <vt:lpstr>'2. ABOVEGND CONDUIT &amp; CABLE SYS'!Col_NO</vt:lpstr>
      <vt:lpstr>'3. UNDERGND ELECTRICAL'!Col_NO</vt:lpstr>
      <vt:lpstr>'4. GROUNDING SYSTEM'!Col_NO</vt:lpstr>
      <vt:lpstr>'5. CABLE TRAY INSTALLATIONS'!Col_NO</vt:lpstr>
      <vt:lpstr>'6.  FIELD WIRING'!Col_NO</vt:lpstr>
      <vt:lpstr>'7. CABLE TERMINATION'!Col_NO</vt:lpstr>
      <vt:lpstr>'8. LIGHTING'!Col_NO</vt:lpstr>
      <vt:lpstr>'9. INSPECTION AND TESTING'!Col_NO</vt:lpstr>
      <vt:lpstr>'Master Soft Questions'!Col_NO</vt:lpstr>
      <vt:lpstr>Template!Col_NO</vt:lpstr>
      <vt:lpstr>'1. QUALITY MANAGEMENT SYSTEM'!Col_OBS</vt:lpstr>
      <vt:lpstr>'2. ABOVEGND CONDUIT &amp; CABLE SYS'!Col_OBS</vt:lpstr>
      <vt:lpstr>'3. UNDERGND ELECTRICAL'!Col_OBS</vt:lpstr>
      <vt:lpstr>'4. GROUNDING SYSTEM'!Col_OBS</vt:lpstr>
      <vt:lpstr>'5. CABLE TRAY INSTALLATIONS'!Col_OBS</vt:lpstr>
      <vt:lpstr>'6.  FIELD WIRING'!Col_OBS</vt:lpstr>
      <vt:lpstr>'7. CABLE TERMINATION'!Col_OBS</vt:lpstr>
      <vt:lpstr>'8. LIGHTING'!Col_OBS</vt:lpstr>
      <vt:lpstr>'9. INSPECTION AND TESTING'!Col_OBS</vt:lpstr>
      <vt:lpstr>'Master Soft Questions'!Col_OBS</vt:lpstr>
      <vt:lpstr>Template!Col_OBS</vt:lpstr>
      <vt:lpstr>'1. QUALITY MANAGEMENT SYSTEM'!Col_PA</vt:lpstr>
      <vt:lpstr>'2. ABOVEGND CONDUIT &amp; CABLE SYS'!Col_PA</vt:lpstr>
      <vt:lpstr>'3. UNDERGND ELECTRICAL'!Col_PA</vt:lpstr>
      <vt:lpstr>'4. GROUNDING SYSTEM'!Col_PA</vt:lpstr>
      <vt:lpstr>'5. CABLE TRAY INSTALLATIONS'!Col_PA</vt:lpstr>
      <vt:lpstr>'6.  FIELD WIRING'!Col_PA</vt:lpstr>
      <vt:lpstr>'7. CABLE TERMINATION'!Col_PA</vt:lpstr>
      <vt:lpstr>'8. LIGHTING'!Col_PA</vt:lpstr>
      <vt:lpstr>'9. INSPECTION AND TESTING'!Col_PA</vt:lpstr>
      <vt:lpstr>'Master Soft Questions'!Col_PA</vt:lpstr>
      <vt:lpstr>Template!Col_PA</vt:lpstr>
      <vt:lpstr>'1. QUALITY MANAGEMENT SYSTEM'!Col_Practice</vt:lpstr>
      <vt:lpstr>'2. ABOVEGND CONDUIT &amp; CABLE SYS'!Col_Practice</vt:lpstr>
      <vt:lpstr>'3. UNDERGND ELECTRICAL'!Col_Practice</vt:lpstr>
      <vt:lpstr>'4. GROUNDING SYSTEM'!Col_Practice</vt:lpstr>
      <vt:lpstr>'5. CABLE TRAY INSTALLATIONS'!Col_Practice</vt:lpstr>
      <vt:lpstr>'6.  FIELD WIRING'!Col_Practice</vt:lpstr>
      <vt:lpstr>'7. CABLE TERMINATION'!Col_Practice</vt:lpstr>
      <vt:lpstr>'8. LIGHTING'!Col_Practice</vt:lpstr>
      <vt:lpstr>'9. INSPECTION AND TESTING'!Col_Practice</vt:lpstr>
      <vt:lpstr>'Master Soft Questions'!Col_Practice</vt:lpstr>
      <vt:lpstr>Template!Col_Practice</vt:lpstr>
      <vt:lpstr>'1. QUALITY MANAGEMENT SYSTEM'!COL_RC1</vt:lpstr>
      <vt:lpstr>'2. ABOVEGND CONDUIT &amp; CABLE SYS'!COL_RC1</vt:lpstr>
      <vt:lpstr>'3. UNDERGND ELECTRICAL'!COL_RC1</vt:lpstr>
      <vt:lpstr>'4. GROUNDING SYSTEM'!COL_RC1</vt:lpstr>
      <vt:lpstr>'5. CABLE TRAY INSTALLATIONS'!COL_RC1</vt:lpstr>
      <vt:lpstr>'6.  FIELD WIRING'!COL_RC1</vt:lpstr>
      <vt:lpstr>'7. CABLE TERMINATION'!COL_RC1</vt:lpstr>
      <vt:lpstr>'8. LIGHTING'!COL_RC1</vt:lpstr>
      <vt:lpstr>'9. INSPECTION AND TESTING'!COL_RC1</vt:lpstr>
      <vt:lpstr>'Master Soft Questions'!COL_RC1</vt:lpstr>
      <vt:lpstr>Template!COL_RC1</vt:lpstr>
      <vt:lpstr>'1. QUALITY MANAGEMENT SYSTEM'!Col_RC2</vt:lpstr>
      <vt:lpstr>'2. ABOVEGND CONDUIT &amp; CABLE SYS'!Col_RC2</vt:lpstr>
      <vt:lpstr>'3. UNDERGND ELECTRICAL'!Col_RC2</vt:lpstr>
      <vt:lpstr>'4. GROUNDING SYSTEM'!Col_RC2</vt:lpstr>
      <vt:lpstr>'5. CABLE TRAY INSTALLATIONS'!Col_RC2</vt:lpstr>
      <vt:lpstr>'6.  FIELD WIRING'!Col_RC2</vt:lpstr>
      <vt:lpstr>'7. CABLE TERMINATION'!Col_RC2</vt:lpstr>
      <vt:lpstr>'8. LIGHTING'!Col_RC2</vt:lpstr>
      <vt:lpstr>'9. INSPECTION AND TESTING'!Col_RC2</vt:lpstr>
      <vt:lpstr>'Master Soft Questions'!Col_RC2</vt:lpstr>
      <vt:lpstr>Template!Col_RC2</vt:lpstr>
      <vt:lpstr>'1. QUALITY MANAGEMENT SYSTEM'!Col_RC3</vt:lpstr>
      <vt:lpstr>'2. ABOVEGND CONDUIT &amp; CABLE SYS'!Col_RC3</vt:lpstr>
      <vt:lpstr>'3. UNDERGND ELECTRICAL'!Col_RC3</vt:lpstr>
      <vt:lpstr>'4. GROUNDING SYSTEM'!Col_RC3</vt:lpstr>
      <vt:lpstr>'5. CABLE TRAY INSTALLATIONS'!Col_RC3</vt:lpstr>
      <vt:lpstr>'6.  FIELD WIRING'!Col_RC3</vt:lpstr>
      <vt:lpstr>'7. CABLE TERMINATION'!Col_RC3</vt:lpstr>
      <vt:lpstr>'8. LIGHTING'!Col_RC3</vt:lpstr>
      <vt:lpstr>'9. INSPECTION AND TESTING'!Col_RC3</vt:lpstr>
      <vt:lpstr>'Master Soft Questions'!Col_RC3</vt:lpstr>
      <vt:lpstr>Template!Col_RC3</vt:lpstr>
      <vt:lpstr>'1. QUALITY MANAGEMENT SYSTEM'!Col_RC4</vt:lpstr>
      <vt:lpstr>'2. ABOVEGND CONDUIT &amp; CABLE SYS'!Col_RC4</vt:lpstr>
      <vt:lpstr>'3. UNDERGND ELECTRICAL'!Col_RC4</vt:lpstr>
      <vt:lpstr>'4. GROUNDING SYSTEM'!Col_RC4</vt:lpstr>
      <vt:lpstr>'5. CABLE TRAY INSTALLATIONS'!Col_RC4</vt:lpstr>
      <vt:lpstr>'6.  FIELD WIRING'!Col_RC4</vt:lpstr>
      <vt:lpstr>'7. CABLE TERMINATION'!Col_RC4</vt:lpstr>
      <vt:lpstr>'8. LIGHTING'!Col_RC4</vt:lpstr>
      <vt:lpstr>'9. INSPECTION AND TESTING'!Col_RC4</vt:lpstr>
      <vt:lpstr>'Master Soft Questions'!Col_RC4</vt:lpstr>
      <vt:lpstr>Template!Col_RC4</vt:lpstr>
      <vt:lpstr>'1. QUALITY MANAGEMENT SYSTEM'!Col_ST</vt:lpstr>
      <vt:lpstr>'2. ABOVEGND CONDUIT &amp; CABLE SYS'!Col_ST</vt:lpstr>
      <vt:lpstr>'3. UNDERGND ELECTRICAL'!Col_ST</vt:lpstr>
      <vt:lpstr>'4. GROUNDING SYSTEM'!Col_ST</vt:lpstr>
      <vt:lpstr>'5. CABLE TRAY INSTALLATIONS'!Col_ST</vt:lpstr>
      <vt:lpstr>'6.  FIELD WIRING'!Col_ST</vt:lpstr>
      <vt:lpstr>'7. CABLE TERMINATION'!Col_ST</vt:lpstr>
      <vt:lpstr>'8. LIGHTING'!Col_ST</vt:lpstr>
      <vt:lpstr>'9. INSPECTION AND TESTING'!Col_ST</vt:lpstr>
      <vt:lpstr>'Master Soft Questions'!Col_ST</vt:lpstr>
      <vt:lpstr>Template!Col_ST</vt:lpstr>
      <vt:lpstr>'1. QUALITY MANAGEMENT SYSTEM'!Col_YES</vt:lpstr>
      <vt:lpstr>'2. ABOVEGND CONDUIT &amp; CABLE SYS'!Col_YES</vt:lpstr>
      <vt:lpstr>'3. UNDERGND ELECTRICAL'!Col_YES</vt:lpstr>
      <vt:lpstr>'4. GROUNDING SYSTEM'!Col_YES</vt:lpstr>
      <vt:lpstr>'5. CABLE TRAY INSTALLATIONS'!Col_YES</vt:lpstr>
      <vt:lpstr>'6.  FIELD WIRING'!Col_YES</vt:lpstr>
      <vt:lpstr>'7. CABLE TERMINATION'!Col_YES</vt:lpstr>
      <vt:lpstr>'8. LIGHTING'!Col_YES</vt:lpstr>
      <vt:lpstr>'9. INSPECTION AND TESTING'!Col_YES</vt:lpstr>
      <vt:lpstr>'Master Soft Questions'!Col_YES</vt:lpstr>
      <vt:lpstr>Template!Col_YES</vt:lpstr>
      <vt:lpstr>'1. QUALITY MANAGEMENT SYSTEM'!Comments</vt:lpstr>
      <vt:lpstr>'2. ABOVEGND CONDUIT &amp; CABLE SYS'!Comments</vt:lpstr>
      <vt:lpstr>'3. UNDERGND ELECTRICAL'!Comments</vt:lpstr>
      <vt:lpstr>'4. GROUNDING SYSTEM'!Comments</vt:lpstr>
      <vt:lpstr>'5. CABLE TRAY INSTALLATIONS'!Comments</vt:lpstr>
      <vt:lpstr>'6.  FIELD WIRING'!Comments</vt:lpstr>
      <vt:lpstr>'7. CABLE TERMINATION'!Comments</vt:lpstr>
      <vt:lpstr>'8. LIGHTING'!Comments</vt:lpstr>
      <vt:lpstr>'9. INSPECTION AND TESTING'!Comments</vt:lpstr>
      <vt:lpstr>'Master Soft Questions'!Comments</vt:lpstr>
      <vt:lpstr>Template!Comments</vt:lpstr>
      <vt:lpstr>'1. QUALITY MANAGEMENT SYSTEM'!Comments_Rows</vt:lpstr>
      <vt:lpstr>'2. ABOVEGND CONDUIT &amp; CABLE SYS'!Comments_Rows</vt:lpstr>
      <vt:lpstr>'3. UNDERGND ELECTRICAL'!Comments_Rows</vt:lpstr>
      <vt:lpstr>'4. GROUNDING SYSTEM'!Comments_Rows</vt:lpstr>
      <vt:lpstr>'5. CABLE TRAY INSTALLATIONS'!Comments_Rows</vt:lpstr>
      <vt:lpstr>'6.  FIELD WIRING'!Comments_Rows</vt:lpstr>
      <vt:lpstr>'7. CABLE TERMINATION'!Comments_Rows</vt:lpstr>
      <vt:lpstr>'8. LIGHTING'!Comments_Rows</vt:lpstr>
      <vt:lpstr>'9. INSPECTION AND TESTING'!Comments_Rows</vt:lpstr>
      <vt:lpstr>'Master Soft Questions'!Comments_Rows</vt:lpstr>
      <vt:lpstr>Template!Comments_Rows</vt:lpstr>
      <vt:lpstr>Contract</vt:lpstr>
      <vt:lpstr>Contract_Category</vt:lpstr>
      <vt:lpstr>Corp_Risk_Category</vt:lpstr>
      <vt:lpstr>Corporate_Risk</vt:lpstr>
      <vt:lpstr>'1. QUALITY MANAGEMENT SYSTEM'!Count_CA</vt:lpstr>
      <vt:lpstr>'2. ABOVEGND CONDUIT &amp; CABLE SYS'!Count_CA</vt:lpstr>
      <vt:lpstr>'3. UNDERGND ELECTRICAL'!Count_CA</vt:lpstr>
      <vt:lpstr>'4. GROUNDING SYSTEM'!Count_CA</vt:lpstr>
      <vt:lpstr>'5. CABLE TRAY INSTALLATIONS'!Count_CA</vt:lpstr>
      <vt:lpstr>'6.  FIELD WIRING'!Count_CA</vt:lpstr>
      <vt:lpstr>'7. CABLE TERMINATION'!Count_CA</vt:lpstr>
      <vt:lpstr>'8. LIGHTING'!Count_CA</vt:lpstr>
      <vt:lpstr>'9. INSPECTION AND TESTING'!Count_CA</vt:lpstr>
      <vt:lpstr>'Master Soft Questions'!Count_CA</vt:lpstr>
      <vt:lpstr>Template!Count_CA</vt:lpstr>
      <vt:lpstr>'1. QUALITY MANAGEMENT SYSTEM'!Count_OBS</vt:lpstr>
      <vt:lpstr>'2. ABOVEGND CONDUIT &amp; CABLE SYS'!Count_OBS</vt:lpstr>
      <vt:lpstr>'3. UNDERGND ELECTRICAL'!Count_OBS</vt:lpstr>
      <vt:lpstr>'4. GROUNDING SYSTEM'!Count_OBS</vt:lpstr>
      <vt:lpstr>'5. CABLE TRAY INSTALLATIONS'!Count_OBS</vt:lpstr>
      <vt:lpstr>'6.  FIELD WIRING'!Count_OBS</vt:lpstr>
      <vt:lpstr>'7. CABLE TERMINATION'!Count_OBS</vt:lpstr>
      <vt:lpstr>'8. LIGHTING'!Count_OBS</vt:lpstr>
      <vt:lpstr>'9. INSPECTION AND TESTING'!Count_OBS</vt:lpstr>
      <vt:lpstr>'Master Soft Questions'!Count_OBS</vt:lpstr>
      <vt:lpstr>Template!Count_OBS</vt:lpstr>
      <vt:lpstr>'1. QUALITY MANAGEMENT SYSTEM'!Count_PA</vt:lpstr>
      <vt:lpstr>'2. ABOVEGND CONDUIT &amp; CABLE SYS'!Count_PA</vt:lpstr>
      <vt:lpstr>'3. UNDERGND ELECTRICAL'!Count_PA</vt:lpstr>
      <vt:lpstr>'4. GROUNDING SYSTEM'!Count_PA</vt:lpstr>
      <vt:lpstr>'5. CABLE TRAY INSTALLATIONS'!Count_PA</vt:lpstr>
      <vt:lpstr>'6.  FIELD WIRING'!Count_PA</vt:lpstr>
      <vt:lpstr>'7. CABLE TERMINATION'!Count_PA</vt:lpstr>
      <vt:lpstr>'8. LIGHTING'!Count_PA</vt:lpstr>
      <vt:lpstr>'9. INSPECTION AND TESTING'!Count_PA</vt:lpstr>
      <vt:lpstr>'Master Soft Questions'!Count_PA</vt:lpstr>
      <vt:lpstr>Template!Count_PA</vt:lpstr>
      <vt:lpstr>'1. QUALITY MANAGEMENT SYSTEM'!Count_ST</vt:lpstr>
      <vt:lpstr>'2. ABOVEGND CONDUIT &amp; CABLE SYS'!Count_ST</vt:lpstr>
      <vt:lpstr>'3. UNDERGND ELECTRICAL'!Count_ST</vt:lpstr>
      <vt:lpstr>'4. GROUNDING SYSTEM'!Count_ST</vt:lpstr>
      <vt:lpstr>'5. CABLE TRAY INSTALLATIONS'!Count_ST</vt:lpstr>
      <vt:lpstr>'6.  FIELD WIRING'!Count_ST</vt:lpstr>
      <vt:lpstr>'7. CABLE TERMINATION'!Count_ST</vt:lpstr>
      <vt:lpstr>'8. LIGHTING'!Count_ST</vt:lpstr>
      <vt:lpstr>'9. INSPECTION AND TESTING'!Count_ST</vt:lpstr>
      <vt:lpstr>'Master Soft Questions'!Count_ST</vt:lpstr>
      <vt:lpstr>Template!Count_ST</vt:lpstr>
      <vt:lpstr>'1. QUALITY MANAGEMENT SYSTEM'!Cover_0</vt:lpstr>
      <vt:lpstr>'2. ABOVEGND CONDUIT &amp; CABLE SYS'!Cover_0</vt:lpstr>
      <vt:lpstr>'3. UNDERGND ELECTRICAL'!Cover_0</vt:lpstr>
      <vt:lpstr>'4. GROUNDING SYSTEM'!Cover_0</vt:lpstr>
      <vt:lpstr>'5. CABLE TRAY INSTALLATIONS'!Cover_0</vt:lpstr>
      <vt:lpstr>'6.  FIELD WIRING'!Cover_0</vt:lpstr>
      <vt:lpstr>'7. CABLE TERMINATION'!Cover_0</vt:lpstr>
      <vt:lpstr>'8. LIGHTING'!Cover_0</vt:lpstr>
      <vt:lpstr>'9. INSPECTION AND TESTING'!Cover_0</vt:lpstr>
      <vt:lpstr>'Master Soft Questions'!Cover_0</vt:lpstr>
      <vt:lpstr>Template!Cover_0</vt:lpstr>
      <vt:lpstr>'1. QUALITY MANAGEMENT SYSTEM'!Cover_1</vt:lpstr>
      <vt:lpstr>'2. ABOVEGND CONDUIT &amp; CABLE SYS'!Cover_1</vt:lpstr>
      <vt:lpstr>'3. UNDERGND ELECTRICAL'!Cover_1</vt:lpstr>
      <vt:lpstr>'4. GROUNDING SYSTEM'!Cover_1</vt:lpstr>
      <vt:lpstr>'5. CABLE TRAY INSTALLATIONS'!Cover_1</vt:lpstr>
      <vt:lpstr>'6.  FIELD WIRING'!Cover_1</vt:lpstr>
      <vt:lpstr>'7. CABLE TERMINATION'!Cover_1</vt:lpstr>
      <vt:lpstr>'8. LIGHTING'!Cover_1</vt:lpstr>
      <vt:lpstr>'9. INSPECTION AND TESTING'!Cover_1</vt:lpstr>
      <vt:lpstr>'Master Soft Questions'!Cover_1</vt:lpstr>
      <vt:lpstr>Template!Cover_1</vt:lpstr>
      <vt:lpstr>'1. QUALITY MANAGEMENT SYSTEM'!Cover_2</vt:lpstr>
      <vt:lpstr>'2. ABOVEGND CONDUIT &amp; CABLE SYS'!Cover_2</vt:lpstr>
      <vt:lpstr>'3. UNDERGND ELECTRICAL'!Cover_2</vt:lpstr>
      <vt:lpstr>'4. GROUNDING SYSTEM'!Cover_2</vt:lpstr>
      <vt:lpstr>'5. CABLE TRAY INSTALLATIONS'!Cover_2</vt:lpstr>
      <vt:lpstr>'6.  FIELD WIRING'!Cover_2</vt:lpstr>
      <vt:lpstr>'7. CABLE TERMINATION'!Cover_2</vt:lpstr>
      <vt:lpstr>'8. LIGHTING'!Cover_2</vt:lpstr>
      <vt:lpstr>'9. INSPECTION AND TESTING'!Cover_2</vt:lpstr>
      <vt:lpstr>'Master Soft Questions'!Cover_2</vt:lpstr>
      <vt:lpstr>Template!Cover_2</vt:lpstr>
      <vt:lpstr>Critical_View</vt:lpstr>
      <vt:lpstr>'1. QUALITY MANAGEMENT SYSTEM'!DDate</vt:lpstr>
      <vt:lpstr>'2. ABOVEGND CONDUIT &amp; CABLE SYS'!DDate</vt:lpstr>
      <vt:lpstr>'3. UNDERGND ELECTRICAL'!DDate</vt:lpstr>
      <vt:lpstr>'4. GROUNDING SYSTEM'!DDate</vt:lpstr>
      <vt:lpstr>'5. CABLE TRAY INSTALLATIONS'!DDate</vt:lpstr>
      <vt:lpstr>'6.  FIELD WIRING'!DDate</vt:lpstr>
      <vt:lpstr>'7. CABLE TERMINATION'!DDate</vt:lpstr>
      <vt:lpstr>'8. LIGHTING'!DDate</vt:lpstr>
      <vt:lpstr>'9. INSPECTION AND TESTING'!DDate</vt:lpstr>
      <vt:lpstr>'Master Soft Questions'!DDate</vt:lpstr>
      <vt:lpstr>Template!DDate</vt:lpstr>
      <vt:lpstr>'1. QUALITY MANAGEMENT SYSTEM'!DDates</vt:lpstr>
      <vt:lpstr>'2. ABOVEGND CONDUIT &amp; CABLE SYS'!DDates</vt:lpstr>
      <vt:lpstr>'3. UNDERGND ELECTRICAL'!DDates</vt:lpstr>
      <vt:lpstr>'4. GROUNDING SYSTEM'!DDates</vt:lpstr>
      <vt:lpstr>'5. CABLE TRAY INSTALLATIONS'!DDates</vt:lpstr>
      <vt:lpstr>'6.  FIELD WIRING'!DDates</vt:lpstr>
      <vt:lpstr>'7. CABLE TERMINATION'!DDates</vt:lpstr>
      <vt:lpstr>'8. LIGHTING'!DDates</vt:lpstr>
      <vt:lpstr>'9. INSPECTION AND TESTING'!DDates</vt:lpstr>
      <vt:lpstr>'Master Soft Questions'!DDates</vt:lpstr>
      <vt:lpstr>Template!DDates</vt:lpstr>
      <vt:lpstr>Default_HdrFtr</vt:lpstr>
      <vt:lpstr>DI_Visible</vt:lpstr>
      <vt:lpstr>Disc_Audited</vt:lpstr>
      <vt:lpstr>Disc_Percent</vt:lpstr>
      <vt:lpstr>Discipline</vt:lpstr>
      <vt:lpstr>Discipline_List</vt:lpstr>
      <vt:lpstr>Discipline_Lookup</vt:lpstr>
      <vt:lpstr>Discipline_Range</vt:lpstr>
      <vt:lpstr>Dist_Exec_Category</vt:lpstr>
      <vt:lpstr>Distributed_Execution</vt:lpstr>
      <vt:lpstr>dmyChecklist</vt:lpstr>
      <vt:lpstr>dmyFocus</vt:lpstr>
      <vt:lpstr>dmyPhase</vt:lpstr>
      <vt:lpstr>dmyQRS</vt:lpstr>
      <vt:lpstr>dmyTopic</vt:lpstr>
      <vt:lpstr>'1. QUALITY MANAGEMENT SYSTEM'!DP_Count</vt:lpstr>
      <vt:lpstr>'2. ABOVEGND CONDUIT &amp; CABLE SYS'!DP_Count</vt:lpstr>
      <vt:lpstr>'3. UNDERGND ELECTRICAL'!DP_Count</vt:lpstr>
      <vt:lpstr>'4. GROUNDING SYSTEM'!DP_Count</vt:lpstr>
      <vt:lpstr>'5. CABLE TRAY INSTALLATIONS'!DP_Count</vt:lpstr>
      <vt:lpstr>'6.  FIELD WIRING'!DP_Count</vt:lpstr>
      <vt:lpstr>'7. CABLE TERMINATION'!DP_Count</vt:lpstr>
      <vt:lpstr>'8. LIGHTING'!DP_Count</vt:lpstr>
      <vt:lpstr>'9. INSPECTION AND TESTING'!DP_Count</vt:lpstr>
      <vt:lpstr>'Master Soft Questions'!DP_Count</vt:lpstr>
      <vt:lpstr>Template!DP_Count</vt:lpstr>
      <vt:lpstr>DP_Flag</vt:lpstr>
      <vt:lpstr>DP_Shown</vt:lpstr>
      <vt:lpstr>End_of_Topics</vt:lpstr>
      <vt:lpstr>Entry_Date</vt:lpstr>
      <vt:lpstr>'1. QUALITY MANAGEMENT SYSTEM'!Eval_1</vt:lpstr>
      <vt:lpstr>'2. ABOVEGND CONDUIT &amp; CABLE SYS'!Eval_1</vt:lpstr>
      <vt:lpstr>'3. UNDERGND ELECTRICAL'!Eval_1</vt:lpstr>
      <vt:lpstr>'4. GROUNDING SYSTEM'!Eval_1</vt:lpstr>
      <vt:lpstr>'5. CABLE TRAY INSTALLATIONS'!Eval_1</vt:lpstr>
      <vt:lpstr>'6.  FIELD WIRING'!Eval_1</vt:lpstr>
      <vt:lpstr>'7. CABLE TERMINATION'!Eval_1</vt:lpstr>
      <vt:lpstr>'8. LIGHTING'!Eval_1</vt:lpstr>
      <vt:lpstr>'9. INSPECTION AND TESTING'!Eval_1</vt:lpstr>
      <vt:lpstr>'Master Soft Questions'!Eval_1</vt:lpstr>
      <vt:lpstr>Template!Eval_1</vt:lpstr>
      <vt:lpstr>'1. QUALITY MANAGEMENT SYSTEM'!Eval_2</vt:lpstr>
      <vt:lpstr>'2. ABOVEGND CONDUIT &amp; CABLE SYS'!Eval_2</vt:lpstr>
      <vt:lpstr>'3. UNDERGND ELECTRICAL'!Eval_2</vt:lpstr>
      <vt:lpstr>'4. GROUNDING SYSTEM'!Eval_2</vt:lpstr>
      <vt:lpstr>'5. CABLE TRAY INSTALLATIONS'!Eval_2</vt:lpstr>
      <vt:lpstr>'6.  FIELD WIRING'!Eval_2</vt:lpstr>
      <vt:lpstr>'7. CABLE TERMINATION'!Eval_2</vt:lpstr>
      <vt:lpstr>'8. LIGHTING'!Eval_2</vt:lpstr>
      <vt:lpstr>'9. INSPECTION AND TESTING'!Eval_2</vt:lpstr>
      <vt:lpstr>'Master Soft Questions'!Eval_2</vt:lpstr>
      <vt:lpstr>Template!Eval_2</vt:lpstr>
      <vt:lpstr>Execution</vt:lpstr>
      <vt:lpstr>Exit_Date</vt:lpstr>
      <vt:lpstr>'Master List of Requirements'!Extract</vt:lpstr>
      <vt:lpstr>'1. QUALITY MANAGEMENT SYSTEM'!FDate</vt:lpstr>
      <vt:lpstr>'2. ABOVEGND CONDUIT &amp; CABLE SYS'!FDate</vt:lpstr>
      <vt:lpstr>'3. UNDERGND ELECTRICAL'!FDate</vt:lpstr>
      <vt:lpstr>'4. GROUNDING SYSTEM'!FDate</vt:lpstr>
      <vt:lpstr>'5. CABLE TRAY INSTALLATIONS'!FDate</vt:lpstr>
      <vt:lpstr>'6.  FIELD WIRING'!FDate</vt:lpstr>
      <vt:lpstr>'7. CABLE TERMINATION'!FDate</vt:lpstr>
      <vt:lpstr>'8. LIGHTING'!FDate</vt:lpstr>
      <vt:lpstr>'9. INSPECTION AND TESTING'!FDate</vt:lpstr>
      <vt:lpstr>'Master Soft Questions'!FDate</vt:lpstr>
      <vt:lpstr>Template!FDate</vt:lpstr>
      <vt:lpstr>'1. QUALITY MANAGEMENT SYSTEM'!FDates</vt:lpstr>
      <vt:lpstr>'2. ABOVEGND CONDUIT &amp; CABLE SYS'!FDates</vt:lpstr>
      <vt:lpstr>'3. UNDERGND ELECTRICAL'!FDates</vt:lpstr>
      <vt:lpstr>'4. GROUNDING SYSTEM'!FDates</vt:lpstr>
      <vt:lpstr>'5. CABLE TRAY INSTALLATIONS'!FDates</vt:lpstr>
      <vt:lpstr>'6.  FIELD WIRING'!FDates</vt:lpstr>
      <vt:lpstr>'7. CABLE TERMINATION'!FDates</vt:lpstr>
      <vt:lpstr>'8. LIGHTING'!FDates</vt:lpstr>
      <vt:lpstr>'9. INSPECTION AND TESTING'!FDates</vt:lpstr>
      <vt:lpstr>'Master Soft Questions'!FDates</vt:lpstr>
      <vt:lpstr>Template!FDates</vt:lpstr>
      <vt:lpstr>Filter_Business_Line_Main</vt:lpstr>
      <vt:lpstr>Filter_Business_Line_Sub</vt:lpstr>
      <vt:lpstr>Filter_Contract</vt:lpstr>
      <vt:lpstr>Filter_Corporate_Risk</vt:lpstr>
      <vt:lpstr>Filter_Distributed_Execution</vt:lpstr>
      <vt:lpstr>Filter_Execution</vt:lpstr>
      <vt:lpstr>Filter_Fluor_Entities</vt:lpstr>
      <vt:lpstr>Filter_Joint_Venture</vt:lpstr>
      <vt:lpstr>Filter_Modularization</vt:lpstr>
      <vt:lpstr>Filter_Phase</vt:lpstr>
      <vt:lpstr>Filter_Size</vt:lpstr>
      <vt:lpstr>Filters_Changed</vt:lpstr>
      <vt:lpstr>'1. QUALITY MANAGEMENT SYSTEM'!Find_1</vt:lpstr>
      <vt:lpstr>'2. ABOVEGND CONDUIT &amp; CABLE SYS'!Find_1</vt:lpstr>
      <vt:lpstr>'3. UNDERGND ELECTRICAL'!Find_1</vt:lpstr>
      <vt:lpstr>'4. GROUNDING SYSTEM'!Find_1</vt:lpstr>
      <vt:lpstr>'5. CABLE TRAY INSTALLATIONS'!Find_1</vt:lpstr>
      <vt:lpstr>'6.  FIELD WIRING'!Find_1</vt:lpstr>
      <vt:lpstr>'7. CABLE TERMINATION'!Find_1</vt:lpstr>
      <vt:lpstr>'8. LIGHTING'!Find_1</vt:lpstr>
      <vt:lpstr>'9. INSPECTION AND TESTING'!Find_1</vt:lpstr>
      <vt:lpstr>'Master Soft Questions'!Find_1</vt:lpstr>
      <vt:lpstr>Template!Find_1</vt:lpstr>
      <vt:lpstr>Find_Consol</vt:lpstr>
      <vt:lpstr>'1. QUALITY MANAGEMENT SYSTEM'!Finding_CkBoxes</vt:lpstr>
      <vt:lpstr>'2. ABOVEGND CONDUIT &amp; CABLE SYS'!Finding_CkBoxes</vt:lpstr>
      <vt:lpstr>'3. UNDERGND ELECTRICAL'!Finding_CkBoxes</vt:lpstr>
      <vt:lpstr>'4. GROUNDING SYSTEM'!Finding_CkBoxes</vt:lpstr>
      <vt:lpstr>'5. CABLE TRAY INSTALLATIONS'!Finding_CkBoxes</vt:lpstr>
      <vt:lpstr>'6.  FIELD WIRING'!Finding_CkBoxes</vt:lpstr>
      <vt:lpstr>'7. CABLE TERMINATION'!Finding_CkBoxes</vt:lpstr>
      <vt:lpstr>'8. LIGHTING'!Finding_CkBoxes</vt:lpstr>
      <vt:lpstr>'9. INSPECTION AND TESTING'!Finding_CkBoxes</vt:lpstr>
      <vt:lpstr>'Master Soft Questions'!Finding_CkBoxes</vt:lpstr>
      <vt:lpstr>Template!Finding_CkBoxes</vt:lpstr>
      <vt:lpstr>Finding_Type</vt:lpstr>
      <vt:lpstr>'1. QUALITY MANAGEMENT SYSTEM'!Findings</vt:lpstr>
      <vt:lpstr>'2. ABOVEGND CONDUIT &amp; CABLE SYS'!Findings</vt:lpstr>
      <vt:lpstr>'3. UNDERGND ELECTRICAL'!Findings</vt:lpstr>
      <vt:lpstr>'4. GROUNDING SYSTEM'!Findings</vt:lpstr>
      <vt:lpstr>'5. CABLE TRAY INSTALLATIONS'!Findings</vt:lpstr>
      <vt:lpstr>'6.  FIELD WIRING'!Findings</vt:lpstr>
      <vt:lpstr>'7. CABLE TERMINATION'!Findings</vt:lpstr>
      <vt:lpstr>'8. LIGHTING'!Findings</vt:lpstr>
      <vt:lpstr>'9. INSPECTION AND TESTING'!Findings</vt:lpstr>
      <vt:lpstr>'Master Soft Questions'!Findings</vt:lpstr>
      <vt:lpstr>Template!Findings</vt:lpstr>
      <vt:lpstr>'1. QUALITY MANAGEMENT SYSTEM'!Findings_Categories</vt:lpstr>
      <vt:lpstr>'2. ABOVEGND CONDUIT &amp; CABLE SYS'!Findings_Categories</vt:lpstr>
      <vt:lpstr>'3. UNDERGND ELECTRICAL'!Findings_Categories</vt:lpstr>
      <vt:lpstr>'4. GROUNDING SYSTEM'!Findings_Categories</vt:lpstr>
      <vt:lpstr>'5. CABLE TRAY INSTALLATIONS'!Findings_Categories</vt:lpstr>
      <vt:lpstr>'6.  FIELD WIRING'!Findings_Categories</vt:lpstr>
      <vt:lpstr>'7. CABLE TERMINATION'!Findings_Categories</vt:lpstr>
      <vt:lpstr>'8. LIGHTING'!Findings_Categories</vt:lpstr>
      <vt:lpstr>'9. INSPECTION AND TESTING'!Findings_Categories</vt:lpstr>
      <vt:lpstr>'Master Soft Questions'!Findings_Categories</vt:lpstr>
      <vt:lpstr>Template!Findings_Categories</vt:lpstr>
      <vt:lpstr>Findings_Status</vt:lpstr>
      <vt:lpstr>Fluor_Entities</vt:lpstr>
      <vt:lpstr>Fluor_Entities_Category</vt:lpstr>
      <vt:lpstr>'1. QUALITY MANAGEMENT SYSTEM'!FM_Count</vt:lpstr>
      <vt:lpstr>'2. ABOVEGND CONDUIT &amp; CABLE SYS'!FM_Count</vt:lpstr>
      <vt:lpstr>'3. UNDERGND ELECTRICAL'!FM_Count</vt:lpstr>
      <vt:lpstr>'4. GROUNDING SYSTEM'!FM_Count</vt:lpstr>
      <vt:lpstr>'5. CABLE TRAY INSTALLATIONS'!FM_Count</vt:lpstr>
      <vt:lpstr>'6.  FIELD WIRING'!FM_Count</vt:lpstr>
      <vt:lpstr>'7. CABLE TERMINATION'!FM_Count</vt:lpstr>
      <vt:lpstr>'8. LIGHTING'!FM_Count</vt:lpstr>
      <vt:lpstr>'9. INSPECTION AND TESTING'!FM_Count</vt:lpstr>
      <vt:lpstr>'Master Soft Questions'!FM_Count</vt:lpstr>
      <vt:lpstr>Template!FM_Count</vt:lpstr>
      <vt:lpstr>FM_Flag</vt:lpstr>
      <vt:lpstr>FM_Shown</vt:lpstr>
      <vt:lpstr>'1. QUALITY MANAGEMENT SYSTEM'!Format_Finding</vt:lpstr>
      <vt:lpstr>'2. ABOVEGND CONDUIT &amp; CABLE SYS'!Format_Finding</vt:lpstr>
      <vt:lpstr>'3. UNDERGND ELECTRICAL'!Format_Finding</vt:lpstr>
      <vt:lpstr>'4. GROUNDING SYSTEM'!Format_Finding</vt:lpstr>
      <vt:lpstr>'5. CABLE TRAY INSTALLATIONS'!Format_Finding</vt:lpstr>
      <vt:lpstr>'6.  FIELD WIRING'!Format_Finding</vt:lpstr>
      <vt:lpstr>'7. CABLE TERMINATION'!Format_Finding</vt:lpstr>
      <vt:lpstr>'8. LIGHTING'!Format_Finding</vt:lpstr>
      <vt:lpstr>'9. INSPECTION AND TESTING'!Format_Finding</vt:lpstr>
      <vt:lpstr>'Master Soft Questions'!Format_Finding</vt:lpstr>
      <vt:lpstr>Template!Format_Finding</vt:lpstr>
      <vt:lpstr>'1. QUALITY MANAGEMENT SYSTEM'!Format_Heading_Insert</vt:lpstr>
      <vt:lpstr>'2. ABOVEGND CONDUIT &amp; CABLE SYS'!Format_Heading_Insert</vt:lpstr>
      <vt:lpstr>'3. UNDERGND ELECTRICAL'!Format_Heading_Insert</vt:lpstr>
      <vt:lpstr>'4. GROUNDING SYSTEM'!Format_Heading_Insert</vt:lpstr>
      <vt:lpstr>'5. CABLE TRAY INSTALLATIONS'!Format_Heading_Insert</vt:lpstr>
      <vt:lpstr>'6.  FIELD WIRING'!Format_Heading_Insert</vt:lpstr>
      <vt:lpstr>'7. CABLE TERMINATION'!Format_Heading_Insert</vt:lpstr>
      <vt:lpstr>'8. LIGHTING'!Format_Heading_Insert</vt:lpstr>
      <vt:lpstr>'9. INSPECTION AND TESTING'!Format_Heading_Insert</vt:lpstr>
      <vt:lpstr>'Master Soft Questions'!Format_Heading_Insert</vt:lpstr>
      <vt:lpstr>Format_Heading_Insert</vt:lpstr>
      <vt:lpstr>'1. QUALITY MANAGEMENT SYSTEM'!Format_NoFinding</vt:lpstr>
      <vt:lpstr>'2. ABOVEGND CONDUIT &amp; CABLE SYS'!Format_NoFinding</vt:lpstr>
      <vt:lpstr>'3. UNDERGND ELECTRICAL'!Format_NoFinding</vt:lpstr>
      <vt:lpstr>'4. GROUNDING SYSTEM'!Format_NoFinding</vt:lpstr>
      <vt:lpstr>'5. CABLE TRAY INSTALLATIONS'!Format_NoFinding</vt:lpstr>
      <vt:lpstr>'6.  FIELD WIRING'!Format_NoFinding</vt:lpstr>
      <vt:lpstr>'7. CABLE TERMINATION'!Format_NoFinding</vt:lpstr>
      <vt:lpstr>'8. LIGHTING'!Format_NoFinding</vt:lpstr>
      <vt:lpstr>'9. INSPECTION AND TESTING'!Format_NoFinding</vt:lpstr>
      <vt:lpstr>'Master Soft Questions'!Format_NoFinding</vt:lpstr>
      <vt:lpstr>Template!Format_NoFinding</vt:lpstr>
      <vt:lpstr>'1. QUALITY MANAGEMENT SYSTEM'!Format_POA</vt:lpstr>
      <vt:lpstr>'2. ABOVEGND CONDUIT &amp; CABLE SYS'!Format_POA</vt:lpstr>
      <vt:lpstr>'3. UNDERGND ELECTRICAL'!Format_POA</vt:lpstr>
      <vt:lpstr>'4. GROUNDING SYSTEM'!Format_POA</vt:lpstr>
      <vt:lpstr>'5. CABLE TRAY INSTALLATIONS'!Format_POA</vt:lpstr>
      <vt:lpstr>'6.  FIELD WIRING'!Format_POA</vt:lpstr>
      <vt:lpstr>'7. CABLE TERMINATION'!Format_POA</vt:lpstr>
      <vt:lpstr>'8. LIGHTING'!Format_POA</vt:lpstr>
      <vt:lpstr>'9. INSPECTION AND TESTING'!Format_POA</vt:lpstr>
      <vt:lpstr>'Master Soft Questions'!Format_POA</vt:lpstr>
      <vt:lpstr>Template!Format_POA</vt:lpstr>
      <vt:lpstr>'1. QUALITY MANAGEMENT SYSTEM'!Format_POA_Insert</vt:lpstr>
      <vt:lpstr>'2. ABOVEGND CONDUIT &amp; CABLE SYS'!Format_POA_Insert</vt:lpstr>
      <vt:lpstr>'3. UNDERGND ELECTRICAL'!Format_POA_Insert</vt:lpstr>
      <vt:lpstr>'4. GROUNDING SYSTEM'!Format_POA_Insert</vt:lpstr>
      <vt:lpstr>'5. CABLE TRAY INSTALLATIONS'!Format_POA_Insert</vt:lpstr>
      <vt:lpstr>'6.  FIELD WIRING'!Format_POA_Insert</vt:lpstr>
      <vt:lpstr>'7. CABLE TERMINATION'!Format_POA_Insert</vt:lpstr>
      <vt:lpstr>'8. LIGHTING'!Format_POA_Insert</vt:lpstr>
      <vt:lpstr>'9. INSPECTION AND TESTING'!Format_POA_Insert</vt:lpstr>
      <vt:lpstr>'Master Soft Questions'!Format_POA_Insert</vt:lpstr>
      <vt:lpstr>Template!Format_POA_Insert</vt:lpstr>
      <vt:lpstr>Format_Topic</vt:lpstr>
      <vt:lpstr>FtrDiscipline</vt:lpstr>
      <vt:lpstr>FtrOSR_Ver</vt:lpstr>
      <vt:lpstr>GI_Visible</vt:lpstr>
      <vt:lpstr>'1. QUALITY MANAGEMENT SYSTEM'!Hdg</vt:lpstr>
      <vt:lpstr>'2. ABOVEGND CONDUIT &amp; CABLE SYS'!Hdg</vt:lpstr>
      <vt:lpstr>'3. UNDERGND ELECTRICAL'!Hdg</vt:lpstr>
      <vt:lpstr>'4. GROUNDING SYSTEM'!Hdg</vt:lpstr>
      <vt:lpstr>'5. CABLE TRAY INSTALLATIONS'!Hdg</vt:lpstr>
      <vt:lpstr>'6.  FIELD WIRING'!Hdg</vt:lpstr>
      <vt:lpstr>'7. CABLE TERMINATION'!Hdg</vt:lpstr>
      <vt:lpstr>'8. LIGHTING'!Hdg</vt:lpstr>
      <vt:lpstr>'9. INSPECTION AND TESTING'!Hdg</vt:lpstr>
      <vt:lpstr>'Master Soft Questions'!Hdg</vt:lpstr>
      <vt:lpstr>Template!Hdg</vt:lpstr>
      <vt:lpstr>HdrAudit_Number</vt:lpstr>
      <vt:lpstr>HdrClient</vt:lpstr>
      <vt:lpstr>HdrContract</vt:lpstr>
      <vt:lpstr>HdrDate_Prepared</vt:lpstr>
      <vt:lpstr>HdrForm</vt:lpstr>
      <vt:lpstr>HdrForm_Date</vt:lpstr>
      <vt:lpstr>HdrProject</vt:lpstr>
      <vt:lpstr>Header_Check</vt:lpstr>
      <vt:lpstr>'1. QUALITY MANAGEMENT SYSTEM'!Hidden_Columns</vt:lpstr>
      <vt:lpstr>'2. ABOVEGND CONDUIT &amp; CABLE SYS'!Hidden_Columns</vt:lpstr>
      <vt:lpstr>'3. UNDERGND ELECTRICAL'!Hidden_Columns</vt:lpstr>
      <vt:lpstr>'4. GROUNDING SYSTEM'!Hidden_Columns</vt:lpstr>
      <vt:lpstr>'5. CABLE TRAY INSTALLATIONS'!Hidden_Columns</vt:lpstr>
      <vt:lpstr>'6.  FIELD WIRING'!Hidden_Columns</vt:lpstr>
      <vt:lpstr>'7. CABLE TERMINATION'!Hidden_Columns</vt:lpstr>
      <vt:lpstr>'8. LIGHTING'!Hidden_Columns</vt:lpstr>
      <vt:lpstr>'9. INSPECTION AND TESTING'!Hidden_Columns</vt:lpstr>
      <vt:lpstr>'Master Soft Questions'!Hidden_Columns</vt:lpstr>
      <vt:lpstr>Summary!Hidden_Columns</vt:lpstr>
      <vt:lpstr>Template!Hidden_Columns</vt:lpstr>
      <vt:lpstr>'Master Control'!Hidden_QRS_Columns</vt:lpstr>
      <vt:lpstr>'Master Control'!Hidden_QRS_Rows</vt:lpstr>
      <vt:lpstr>'1. QUALITY MANAGEMENT SYSTEM'!Hidden_Rows</vt:lpstr>
      <vt:lpstr>'2. ABOVEGND CONDUIT &amp; CABLE SYS'!Hidden_Rows</vt:lpstr>
      <vt:lpstr>'3. UNDERGND ELECTRICAL'!Hidden_Rows</vt:lpstr>
      <vt:lpstr>'4. GROUNDING SYSTEM'!Hidden_Rows</vt:lpstr>
      <vt:lpstr>'5. CABLE TRAY INSTALLATIONS'!Hidden_Rows</vt:lpstr>
      <vt:lpstr>'6.  FIELD WIRING'!Hidden_Rows</vt:lpstr>
      <vt:lpstr>'7. CABLE TERMINATION'!Hidden_Rows</vt:lpstr>
      <vt:lpstr>'8. LIGHTING'!Hidden_Rows</vt:lpstr>
      <vt:lpstr>'9. INSPECTION AND TESTING'!Hidden_Rows</vt:lpstr>
      <vt:lpstr>'Master Control'!Hidden_Rows</vt:lpstr>
      <vt:lpstr>'Master Soft Questions'!Hidden_Rows</vt:lpstr>
      <vt:lpstr>Summary!Hidden_Rows</vt:lpstr>
      <vt:lpstr>Template!Hidden_Rows</vt:lpstr>
      <vt:lpstr>'Master Soft Questions'!Hide_Count</vt:lpstr>
      <vt:lpstr>'1. QUALITY MANAGEMENT SYSTEM'!Hide_Flag</vt:lpstr>
      <vt:lpstr>'2. ABOVEGND CONDUIT &amp; CABLE SYS'!Hide_Flag</vt:lpstr>
      <vt:lpstr>'3. UNDERGND ELECTRICAL'!Hide_Flag</vt:lpstr>
      <vt:lpstr>'4. GROUNDING SYSTEM'!Hide_Flag</vt:lpstr>
      <vt:lpstr>'5. CABLE TRAY INSTALLATIONS'!Hide_Flag</vt:lpstr>
      <vt:lpstr>'6.  FIELD WIRING'!Hide_Flag</vt:lpstr>
      <vt:lpstr>'7. CABLE TERMINATION'!Hide_Flag</vt:lpstr>
      <vt:lpstr>'8. LIGHTING'!Hide_Flag</vt:lpstr>
      <vt:lpstr>'9. INSPECTION AND TESTING'!Hide_Flag</vt:lpstr>
      <vt:lpstr>'Master Soft Questions'!Hide_Flag</vt:lpstr>
      <vt:lpstr>Template!Hide_Flag</vt:lpstr>
      <vt:lpstr>'1. QUALITY MANAGEMENT SYSTEM'!Hide_POA</vt:lpstr>
      <vt:lpstr>'2. ABOVEGND CONDUIT &amp; CABLE SYS'!Hide_POA</vt:lpstr>
      <vt:lpstr>'3. UNDERGND ELECTRICAL'!Hide_POA</vt:lpstr>
      <vt:lpstr>'4. GROUNDING SYSTEM'!Hide_POA</vt:lpstr>
      <vt:lpstr>'5. CABLE TRAY INSTALLATIONS'!Hide_POA</vt:lpstr>
      <vt:lpstr>'6.  FIELD WIRING'!Hide_POA</vt:lpstr>
      <vt:lpstr>'7. CABLE TERMINATION'!Hide_POA</vt:lpstr>
      <vt:lpstr>'8. LIGHTING'!Hide_POA</vt:lpstr>
      <vt:lpstr>'9. INSPECTION AND TESTING'!Hide_POA</vt:lpstr>
      <vt:lpstr>'Master Soft Questions'!Hide_POA</vt:lpstr>
      <vt:lpstr>Template!Hide_POA</vt:lpstr>
      <vt:lpstr>'1. QUALITY MANAGEMENT SYSTEM'!Hide_QRS</vt:lpstr>
      <vt:lpstr>'2. ABOVEGND CONDUIT &amp; CABLE SYS'!Hide_QRS</vt:lpstr>
      <vt:lpstr>'3. UNDERGND ELECTRICAL'!Hide_QRS</vt:lpstr>
      <vt:lpstr>'4. GROUNDING SYSTEM'!Hide_QRS</vt:lpstr>
      <vt:lpstr>'5. CABLE TRAY INSTALLATIONS'!Hide_QRS</vt:lpstr>
      <vt:lpstr>'6.  FIELD WIRING'!Hide_QRS</vt:lpstr>
      <vt:lpstr>'7. CABLE TERMINATION'!Hide_QRS</vt:lpstr>
      <vt:lpstr>'8. LIGHTING'!Hide_QRS</vt:lpstr>
      <vt:lpstr>'9. INSPECTION AND TESTING'!Hide_QRS</vt:lpstr>
      <vt:lpstr>'Master Soft Questions'!Hide_QRS</vt:lpstr>
      <vt:lpstr>Template!Hide_QRS</vt:lpstr>
      <vt:lpstr>Interviewees</vt:lpstr>
      <vt:lpstr>'1. QUALITY MANAGEMENT SYSTEM'!Intro</vt:lpstr>
      <vt:lpstr>'2. ABOVEGND CONDUIT &amp; CABLE SYS'!Intro</vt:lpstr>
      <vt:lpstr>'3. UNDERGND ELECTRICAL'!Intro</vt:lpstr>
      <vt:lpstr>'4. GROUNDING SYSTEM'!Intro</vt:lpstr>
      <vt:lpstr>'5. CABLE TRAY INSTALLATIONS'!Intro</vt:lpstr>
      <vt:lpstr>'6.  FIELD WIRING'!Intro</vt:lpstr>
      <vt:lpstr>'7. CABLE TERMINATION'!Intro</vt:lpstr>
      <vt:lpstr>'8. LIGHTING'!Intro</vt:lpstr>
      <vt:lpstr>'9. INSPECTION AND TESTING'!Intro</vt:lpstr>
      <vt:lpstr>'Master Soft Questions'!Intro</vt:lpstr>
      <vt:lpstr>Template!Intro</vt:lpstr>
      <vt:lpstr>'1. QUALITY MANAGEMENT SYSTEM'!Intro_Rows</vt:lpstr>
      <vt:lpstr>'2. ABOVEGND CONDUIT &amp; CABLE SYS'!Intro_Rows</vt:lpstr>
      <vt:lpstr>'3. UNDERGND ELECTRICAL'!Intro_Rows</vt:lpstr>
      <vt:lpstr>'4. GROUNDING SYSTEM'!Intro_Rows</vt:lpstr>
      <vt:lpstr>'5. CABLE TRAY INSTALLATIONS'!Intro_Rows</vt:lpstr>
      <vt:lpstr>'6.  FIELD WIRING'!Intro_Rows</vt:lpstr>
      <vt:lpstr>'7. CABLE TERMINATION'!Intro_Rows</vt:lpstr>
      <vt:lpstr>'8. LIGHTING'!Intro_Rows</vt:lpstr>
      <vt:lpstr>'9. INSPECTION AND TESTING'!Intro_Rows</vt:lpstr>
      <vt:lpstr>'Master Soft Questions'!Intro_Rows</vt:lpstr>
      <vt:lpstr>Template!Intro_Rows</vt:lpstr>
      <vt:lpstr>Joint_Venture</vt:lpstr>
      <vt:lpstr>Joint_Venture_Category</vt:lpstr>
      <vt:lpstr>'1. QUALITY MANAGEMENT SYSTEM'!Last_Cell</vt:lpstr>
      <vt:lpstr>'2. ABOVEGND CONDUIT &amp; CABLE SYS'!Last_Cell</vt:lpstr>
      <vt:lpstr>'3. UNDERGND ELECTRICAL'!Last_Cell</vt:lpstr>
      <vt:lpstr>'4. GROUNDING SYSTEM'!Last_Cell</vt:lpstr>
      <vt:lpstr>'5. CABLE TRAY INSTALLATIONS'!Last_Cell</vt:lpstr>
      <vt:lpstr>'6.  FIELD WIRING'!Last_Cell</vt:lpstr>
      <vt:lpstr>'7. CABLE TERMINATION'!Last_Cell</vt:lpstr>
      <vt:lpstr>'8. LIGHTING'!Last_Cell</vt:lpstr>
      <vt:lpstr>'9. INSPECTION AND TESTING'!Last_Cell</vt:lpstr>
      <vt:lpstr>Cover!Last_Cell</vt:lpstr>
      <vt:lpstr>'Discipline Instructions'!Last_Cell</vt:lpstr>
      <vt:lpstr>'General Instructions'!Last_Cell</vt:lpstr>
      <vt:lpstr>'Master Control'!Last_Cell</vt:lpstr>
      <vt:lpstr>'Master Soft Questions'!Last_Cell</vt:lpstr>
      <vt:lpstr>'Objective Evidence'!Last_Cell</vt:lpstr>
      <vt:lpstr>Summary!Last_Cell</vt:lpstr>
      <vt:lpstr>Template!Last_Cell</vt:lpstr>
      <vt:lpstr>Len</vt:lpstr>
      <vt:lpstr>'1. QUALITY MANAGEMENT SYSTEM'!Link_Ref</vt:lpstr>
      <vt:lpstr>'2. ABOVEGND CONDUIT &amp; CABLE SYS'!Link_Ref</vt:lpstr>
      <vt:lpstr>'3. UNDERGND ELECTRICAL'!Link_Ref</vt:lpstr>
      <vt:lpstr>'4. GROUNDING SYSTEM'!Link_Ref</vt:lpstr>
      <vt:lpstr>'5. CABLE TRAY INSTALLATIONS'!Link_Ref</vt:lpstr>
      <vt:lpstr>'6.  FIELD WIRING'!Link_Ref</vt:lpstr>
      <vt:lpstr>'7. CABLE TERMINATION'!Link_Ref</vt:lpstr>
      <vt:lpstr>'8. LIGHTING'!Link_Ref</vt:lpstr>
      <vt:lpstr>'9. INSPECTION AND TESTING'!Link_Ref</vt:lpstr>
      <vt:lpstr>'Master Soft Questions'!Link_Ref</vt:lpstr>
      <vt:lpstr>Template!Link_Ref</vt:lpstr>
      <vt:lpstr>Lvl_0</vt:lpstr>
      <vt:lpstr>Lvl_1</vt:lpstr>
      <vt:lpstr>Lvl_2</vt:lpstr>
      <vt:lpstr>Lvl_3</vt:lpstr>
      <vt:lpstr>Lvl_4</vt:lpstr>
      <vt:lpstr>Lvl_Column</vt:lpstr>
      <vt:lpstr>Master_HdrFtr</vt:lpstr>
      <vt:lpstr>Modular_Category</vt:lpstr>
      <vt:lpstr>Modularization</vt:lpstr>
      <vt:lpstr>'1. QUALITY MANAGEMENT SYSTEM'!MR2_Count</vt:lpstr>
      <vt:lpstr>'2. ABOVEGND CONDUIT &amp; CABLE SYS'!MR2_Count</vt:lpstr>
      <vt:lpstr>'3. UNDERGND ELECTRICAL'!MR2_Count</vt:lpstr>
      <vt:lpstr>'4. GROUNDING SYSTEM'!MR2_Count</vt:lpstr>
      <vt:lpstr>'5. CABLE TRAY INSTALLATIONS'!MR2_Count</vt:lpstr>
      <vt:lpstr>'6.  FIELD WIRING'!MR2_Count</vt:lpstr>
      <vt:lpstr>'7. CABLE TERMINATION'!MR2_Count</vt:lpstr>
      <vt:lpstr>'8. LIGHTING'!MR2_Count</vt:lpstr>
      <vt:lpstr>'9. INSPECTION AND TESTING'!MR2_Count</vt:lpstr>
      <vt:lpstr>'Master Soft Questions'!MR2_Count</vt:lpstr>
      <vt:lpstr>Template!MR2_Count</vt:lpstr>
      <vt:lpstr>MR2_Flag</vt:lpstr>
      <vt:lpstr>MR2_Shown</vt:lpstr>
      <vt:lpstr>MSA_1</vt:lpstr>
      <vt:lpstr>MSA_2</vt:lpstr>
      <vt:lpstr>MSA_3</vt:lpstr>
      <vt:lpstr>MSA_4</vt:lpstr>
      <vt:lpstr>MSA_5</vt:lpstr>
      <vt:lpstr>MSA_6</vt:lpstr>
      <vt:lpstr>myRibbonPtr</vt:lpstr>
      <vt:lpstr>'1. QUALITY MANAGEMENT SYSTEM'!NA</vt:lpstr>
      <vt:lpstr>'2. ABOVEGND CONDUIT &amp; CABLE SYS'!NA</vt:lpstr>
      <vt:lpstr>'3. UNDERGND ELECTRICAL'!NA</vt:lpstr>
      <vt:lpstr>'4. GROUNDING SYSTEM'!NA</vt:lpstr>
      <vt:lpstr>'5. CABLE TRAY INSTALLATIONS'!NA</vt:lpstr>
      <vt:lpstr>'6.  FIELD WIRING'!NA</vt:lpstr>
      <vt:lpstr>'7. CABLE TERMINATION'!NA</vt:lpstr>
      <vt:lpstr>'8. LIGHTING'!NA</vt:lpstr>
      <vt:lpstr>'9. INSPECTION AND TESTING'!NA</vt:lpstr>
      <vt:lpstr>'Master Soft Questions'!NA</vt:lpstr>
      <vt:lpstr>Template!NA</vt:lpstr>
      <vt:lpstr>'1. QUALITY MANAGEMENT SYSTEM'!NI_1</vt:lpstr>
      <vt:lpstr>'2. ABOVEGND CONDUIT &amp; CABLE SYS'!NI_1</vt:lpstr>
      <vt:lpstr>'3. UNDERGND ELECTRICAL'!NI_1</vt:lpstr>
      <vt:lpstr>'4. GROUNDING SYSTEM'!NI_1</vt:lpstr>
      <vt:lpstr>'5. CABLE TRAY INSTALLATIONS'!NI_1</vt:lpstr>
      <vt:lpstr>'6.  FIELD WIRING'!NI_1</vt:lpstr>
      <vt:lpstr>'7. CABLE TERMINATION'!NI_1</vt:lpstr>
      <vt:lpstr>'8. LIGHTING'!NI_1</vt:lpstr>
      <vt:lpstr>'9. INSPECTION AND TESTING'!NI_1</vt:lpstr>
      <vt:lpstr>'Master Soft Questions'!NI_1</vt:lpstr>
      <vt:lpstr>Template!NI_1</vt:lpstr>
      <vt:lpstr>'1. QUALITY MANAGEMENT SYSTEM'!Note_Pad</vt:lpstr>
      <vt:lpstr>'2. ABOVEGND CONDUIT &amp; CABLE SYS'!Note_Pad</vt:lpstr>
      <vt:lpstr>'3. UNDERGND ELECTRICAL'!Note_Pad</vt:lpstr>
      <vt:lpstr>'4. GROUNDING SYSTEM'!Note_Pad</vt:lpstr>
      <vt:lpstr>'5. CABLE TRAY INSTALLATIONS'!Note_Pad</vt:lpstr>
      <vt:lpstr>'6.  FIELD WIRING'!Note_Pad</vt:lpstr>
      <vt:lpstr>'7. CABLE TERMINATION'!Note_Pad</vt:lpstr>
      <vt:lpstr>'8. LIGHTING'!Note_Pad</vt:lpstr>
      <vt:lpstr>'9. INSPECTION AND TESTING'!Note_Pad</vt:lpstr>
      <vt:lpstr>'Master Soft Questions'!Note_Pad</vt:lpstr>
      <vt:lpstr>Template!Note_Pad</vt:lpstr>
      <vt:lpstr>Notes</vt:lpstr>
      <vt:lpstr>Notes_Rows</vt:lpstr>
      <vt:lpstr>Num_Selected</vt:lpstr>
      <vt:lpstr>'1. QUALITY MANAGEMENT SYSTEM'!NumOfCategories</vt:lpstr>
      <vt:lpstr>'2. ABOVEGND CONDUIT &amp; CABLE SYS'!NumOfCategories</vt:lpstr>
      <vt:lpstr>'3. UNDERGND ELECTRICAL'!NumOfCategories</vt:lpstr>
      <vt:lpstr>'4. GROUNDING SYSTEM'!NumOfCategories</vt:lpstr>
      <vt:lpstr>'5. CABLE TRAY INSTALLATIONS'!NumOfCategories</vt:lpstr>
      <vt:lpstr>'6.  FIELD WIRING'!NumOfCategories</vt:lpstr>
      <vt:lpstr>'7. CABLE TERMINATION'!NumOfCategories</vt:lpstr>
      <vt:lpstr>'8. LIGHTING'!NumOfCategories</vt:lpstr>
      <vt:lpstr>'9. INSPECTION AND TESTING'!NumOfCategories</vt:lpstr>
      <vt:lpstr>'Master Soft Questions'!NumOfCategories</vt:lpstr>
      <vt:lpstr>Template!NumOfCategories</vt:lpstr>
      <vt:lpstr>'1. QUALITY MANAGEMENT SYSTEM'!NumOfCC_Assigned</vt:lpstr>
      <vt:lpstr>'2. ABOVEGND CONDUIT &amp; CABLE SYS'!NumOfCC_Assigned</vt:lpstr>
      <vt:lpstr>'3. UNDERGND ELECTRICAL'!NumOfCC_Assigned</vt:lpstr>
      <vt:lpstr>'4. GROUNDING SYSTEM'!NumOfCC_Assigned</vt:lpstr>
      <vt:lpstr>'5. CABLE TRAY INSTALLATIONS'!NumOfCC_Assigned</vt:lpstr>
      <vt:lpstr>'6.  FIELD WIRING'!NumOfCC_Assigned</vt:lpstr>
      <vt:lpstr>'7. CABLE TERMINATION'!NumOfCC_Assigned</vt:lpstr>
      <vt:lpstr>'8. LIGHTING'!NumOfCC_Assigned</vt:lpstr>
      <vt:lpstr>'9. INSPECTION AND TESTING'!NumOfCC_Assigned</vt:lpstr>
      <vt:lpstr>'Master Soft Questions'!NumOfCC_Assigned</vt:lpstr>
      <vt:lpstr>Template!NumOfCC_Assigned</vt:lpstr>
      <vt:lpstr>'1. QUALITY MANAGEMENT SYSTEM'!NumOfFindings</vt:lpstr>
      <vt:lpstr>'2. ABOVEGND CONDUIT &amp; CABLE SYS'!NumOfFindings</vt:lpstr>
      <vt:lpstr>'3. UNDERGND ELECTRICAL'!NumOfFindings</vt:lpstr>
      <vt:lpstr>'4. GROUNDING SYSTEM'!NumOfFindings</vt:lpstr>
      <vt:lpstr>'5. CABLE TRAY INSTALLATIONS'!NumOfFindings</vt:lpstr>
      <vt:lpstr>'6.  FIELD WIRING'!NumOfFindings</vt:lpstr>
      <vt:lpstr>'7. CABLE TERMINATION'!NumOfFindings</vt:lpstr>
      <vt:lpstr>'8. LIGHTING'!NumOfFindings</vt:lpstr>
      <vt:lpstr>'9. INSPECTION AND TESTING'!NumOfFindings</vt:lpstr>
      <vt:lpstr>'Master Soft Questions'!NumOfFindings</vt:lpstr>
      <vt:lpstr>Template!NumOfFindings</vt:lpstr>
      <vt:lpstr>'1. QUALITY MANAGEMENT SYSTEM'!NumOfPA_CA_Assigned</vt:lpstr>
      <vt:lpstr>'2. ABOVEGND CONDUIT &amp; CABLE SYS'!NumOfPA_CA_Assigned</vt:lpstr>
      <vt:lpstr>'3. UNDERGND ELECTRICAL'!NumOfPA_CA_Assigned</vt:lpstr>
      <vt:lpstr>'4. GROUNDING SYSTEM'!NumOfPA_CA_Assigned</vt:lpstr>
      <vt:lpstr>'5. CABLE TRAY INSTALLATIONS'!NumOfPA_CA_Assigned</vt:lpstr>
      <vt:lpstr>'6.  FIELD WIRING'!NumOfPA_CA_Assigned</vt:lpstr>
      <vt:lpstr>'7. CABLE TERMINATION'!NumOfPA_CA_Assigned</vt:lpstr>
      <vt:lpstr>'8. LIGHTING'!NumOfPA_CA_Assigned</vt:lpstr>
      <vt:lpstr>'9. INSPECTION AND TESTING'!NumOfPA_CA_Assigned</vt:lpstr>
      <vt:lpstr>'Master Soft Questions'!NumOfPA_CA_Assigned</vt:lpstr>
      <vt:lpstr>Template!NumOfPA_CA_Assigned</vt:lpstr>
      <vt:lpstr>'1. QUALITY MANAGEMENT SYSTEM'!OBS</vt:lpstr>
      <vt:lpstr>'2. ABOVEGND CONDUIT &amp; CABLE SYS'!OBS</vt:lpstr>
      <vt:lpstr>'3. UNDERGND ELECTRICAL'!OBS</vt:lpstr>
      <vt:lpstr>'4. GROUNDING SYSTEM'!OBS</vt:lpstr>
      <vt:lpstr>'5. CABLE TRAY INSTALLATIONS'!OBS</vt:lpstr>
      <vt:lpstr>'6.  FIELD WIRING'!OBS</vt:lpstr>
      <vt:lpstr>'7. CABLE TERMINATION'!OBS</vt:lpstr>
      <vt:lpstr>'8. LIGHTING'!OBS</vt:lpstr>
      <vt:lpstr>'9. INSPECTION AND TESTING'!OBS</vt:lpstr>
      <vt:lpstr>'Master Soft Questions'!OBS</vt:lpstr>
      <vt:lpstr>Template!OBS</vt:lpstr>
      <vt:lpstr>OE_Bottom</vt:lpstr>
      <vt:lpstr>OE_End</vt:lpstr>
      <vt:lpstr>OE_Found</vt:lpstr>
      <vt:lpstr>OE_Hide</vt:lpstr>
      <vt:lpstr>OE_Start</vt:lpstr>
      <vt:lpstr>OE_Sub_Height</vt:lpstr>
      <vt:lpstr>OE_Top</vt:lpstr>
      <vt:lpstr>OE_Visible</vt:lpstr>
      <vt:lpstr>OSR_LookUp</vt:lpstr>
      <vt:lpstr>'1. QUALITY MANAGEMENT SYSTEM'!Other</vt:lpstr>
      <vt:lpstr>'2. ABOVEGND CONDUIT &amp; CABLE SYS'!Other</vt:lpstr>
      <vt:lpstr>'3. UNDERGND ELECTRICAL'!Other</vt:lpstr>
      <vt:lpstr>'4. GROUNDING SYSTEM'!Other</vt:lpstr>
      <vt:lpstr>'5. CABLE TRAY INSTALLATIONS'!Other</vt:lpstr>
      <vt:lpstr>'6.  FIELD WIRING'!Other</vt:lpstr>
      <vt:lpstr>'7. CABLE TERMINATION'!Other</vt:lpstr>
      <vt:lpstr>'8. LIGHTING'!Other</vt:lpstr>
      <vt:lpstr>'9. INSPECTION AND TESTING'!Other</vt:lpstr>
      <vt:lpstr>'Master Soft Questions'!Other</vt:lpstr>
      <vt:lpstr>Template!Other</vt:lpstr>
      <vt:lpstr>'1. QUALITY MANAGEMENT SYSTEM'!Others</vt:lpstr>
      <vt:lpstr>'2. ABOVEGND CONDUIT &amp; CABLE SYS'!Others</vt:lpstr>
      <vt:lpstr>'3. UNDERGND ELECTRICAL'!Others</vt:lpstr>
      <vt:lpstr>'4. GROUNDING SYSTEM'!Others</vt:lpstr>
      <vt:lpstr>'5. CABLE TRAY INSTALLATIONS'!Others</vt:lpstr>
      <vt:lpstr>'6.  FIELD WIRING'!Others</vt:lpstr>
      <vt:lpstr>'7. CABLE TERMINATION'!Others</vt:lpstr>
      <vt:lpstr>'8. LIGHTING'!Others</vt:lpstr>
      <vt:lpstr>'9. INSPECTION AND TESTING'!Others</vt:lpstr>
      <vt:lpstr>'Master Soft Questions'!Others</vt:lpstr>
      <vt:lpstr>Template!Others</vt:lpstr>
      <vt:lpstr>'1. QUALITY MANAGEMENT SYSTEM'!PA</vt:lpstr>
      <vt:lpstr>'2. ABOVEGND CONDUIT &amp; CABLE SYS'!PA</vt:lpstr>
      <vt:lpstr>'3. UNDERGND ELECTRICAL'!PA</vt:lpstr>
      <vt:lpstr>'4. GROUNDING SYSTEM'!PA</vt:lpstr>
      <vt:lpstr>'5. CABLE TRAY INSTALLATIONS'!PA</vt:lpstr>
      <vt:lpstr>'6.  FIELD WIRING'!PA</vt:lpstr>
      <vt:lpstr>'7. CABLE TERMINATION'!PA</vt:lpstr>
      <vt:lpstr>'8. LIGHTING'!PA</vt:lpstr>
      <vt:lpstr>'9. INSPECTION AND TESTING'!PA</vt:lpstr>
      <vt:lpstr>'Master Soft Questions'!PA</vt:lpstr>
      <vt:lpstr>Template!PA</vt:lpstr>
      <vt:lpstr>'1. QUALITY MANAGEMENT SYSTEM'!Parent</vt:lpstr>
      <vt:lpstr>'2. ABOVEGND CONDUIT &amp; CABLE SYS'!Parent</vt:lpstr>
      <vt:lpstr>'3. UNDERGND ELECTRICAL'!Parent</vt:lpstr>
      <vt:lpstr>'4. GROUNDING SYSTEM'!Parent</vt:lpstr>
      <vt:lpstr>'5. CABLE TRAY INSTALLATIONS'!Parent</vt:lpstr>
      <vt:lpstr>'6.  FIELD WIRING'!Parent</vt:lpstr>
      <vt:lpstr>'7. CABLE TERMINATION'!Parent</vt:lpstr>
      <vt:lpstr>'8. LIGHTING'!Parent</vt:lpstr>
      <vt:lpstr>'9. INSPECTION AND TESTING'!Parent</vt:lpstr>
      <vt:lpstr>'Master Soft Questions'!Parent</vt:lpstr>
      <vt:lpstr>Template!Parent</vt:lpstr>
      <vt:lpstr>Phase</vt:lpstr>
      <vt:lpstr>Phase_Category</vt:lpstr>
      <vt:lpstr>'1. QUALITY MANAGEMENT SYSTEM'!POA</vt:lpstr>
      <vt:lpstr>'2. ABOVEGND CONDUIT &amp; CABLE SYS'!POA</vt:lpstr>
      <vt:lpstr>'3. UNDERGND ELECTRICAL'!POA</vt:lpstr>
      <vt:lpstr>'4. GROUNDING SYSTEM'!POA</vt:lpstr>
      <vt:lpstr>'5. CABLE TRAY INSTALLATIONS'!POA</vt:lpstr>
      <vt:lpstr>'6.  FIELD WIRING'!POA</vt:lpstr>
      <vt:lpstr>'7. CABLE TERMINATION'!POA</vt:lpstr>
      <vt:lpstr>'8. LIGHTING'!POA</vt:lpstr>
      <vt:lpstr>'9. INSPECTION AND TESTING'!POA</vt:lpstr>
      <vt:lpstr>'Master Soft Questions'!POA</vt:lpstr>
      <vt:lpstr>Template!POA</vt:lpstr>
      <vt:lpstr>'1. QUALITY MANAGEMENT SYSTEM'!POA_1</vt:lpstr>
      <vt:lpstr>'2. ABOVEGND CONDUIT &amp; CABLE SYS'!POA_1</vt:lpstr>
      <vt:lpstr>'3. UNDERGND ELECTRICAL'!POA_1</vt:lpstr>
      <vt:lpstr>'4. GROUNDING SYSTEM'!POA_1</vt:lpstr>
      <vt:lpstr>'5. CABLE TRAY INSTALLATIONS'!POA_1</vt:lpstr>
      <vt:lpstr>'6.  FIELD WIRING'!POA_1</vt:lpstr>
      <vt:lpstr>'7. CABLE TERMINATION'!POA_1</vt:lpstr>
      <vt:lpstr>'8. LIGHTING'!POA_1</vt:lpstr>
      <vt:lpstr>'9. INSPECTION AND TESTING'!POA_1</vt:lpstr>
      <vt:lpstr>'Master Soft Questions'!POA_1</vt:lpstr>
      <vt:lpstr>Template!POA_1</vt:lpstr>
      <vt:lpstr>'1. QUALITY MANAGEMENT SYSTEM'!POA_CkBoxes</vt:lpstr>
      <vt:lpstr>'2. ABOVEGND CONDUIT &amp; CABLE SYS'!POA_CkBoxes</vt:lpstr>
      <vt:lpstr>'3. UNDERGND ELECTRICAL'!POA_CkBoxes</vt:lpstr>
      <vt:lpstr>'4. GROUNDING SYSTEM'!POA_CkBoxes</vt:lpstr>
      <vt:lpstr>'5. CABLE TRAY INSTALLATIONS'!POA_CkBoxes</vt:lpstr>
      <vt:lpstr>'6.  FIELD WIRING'!POA_CkBoxes</vt:lpstr>
      <vt:lpstr>'7. CABLE TERMINATION'!POA_CkBoxes</vt:lpstr>
      <vt:lpstr>'8. LIGHTING'!POA_CkBoxes</vt:lpstr>
      <vt:lpstr>'9. INSPECTION AND TESTING'!POA_CkBoxes</vt:lpstr>
      <vt:lpstr>'Master Soft Questions'!POA_CkBoxes</vt:lpstr>
      <vt:lpstr>Template!POA_CkBoxes</vt:lpstr>
      <vt:lpstr>'1. QUALITY MANAGEMENT SYSTEM'!POA_Format</vt:lpstr>
      <vt:lpstr>'2. ABOVEGND CONDUIT &amp; CABLE SYS'!POA_Format</vt:lpstr>
      <vt:lpstr>'3. UNDERGND ELECTRICAL'!POA_Format</vt:lpstr>
      <vt:lpstr>'4. GROUNDING SYSTEM'!POA_Format</vt:lpstr>
      <vt:lpstr>'5. CABLE TRAY INSTALLATIONS'!POA_Format</vt:lpstr>
      <vt:lpstr>'6.  FIELD WIRING'!POA_Format</vt:lpstr>
      <vt:lpstr>'7. CABLE TERMINATION'!POA_Format</vt:lpstr>
      <vt:lpstr>'8. LIGHTING'!POA_Format</vt:lpstr>
      <vt:lpstr>'9. INSPECTION AND TESTING'!POA_Format</vt:lpstr>
      <vt:lpstr>'Master Soft Questions'!POA_Format</vt:lpstr>
      <vt:lpstr>Template!POA_Format</vt:lpstr>
      <vt:lpstr>'1. QUALITY MANAGEMENT SYSTEM'!POA_N</vt:lpstr>
      <vt:lpstr>'2. ABOVEGND CONDUIT &amp; CABLE SYS'!POA_N</vt:lpstr>
      <vt:lpstr>'3. UNDERGND ELECTRICAL'!POA_N</vt:lpstr>
      <vt:lpstr>'4. GROUNDING SYSTEM'!POA_N</vt:lpstr>
      <vt:lpstr>'5. CABLE TRAY INSTALLATIONS'!POA_N</vt:lpstr>
      <vt:lpstr>'6.  FIELD WIRING'!POA_N</vt:lpstr>
      <vt:lpstr>'7. CABLE TERMINATION'!POA_N</vt:lpstr>
      <vt:lpstr>'8. LIGHTING'!POA_N</vt:lpstr>
      <vt:lpstr>'9. INSPECTION AND TESTING'!POA_N</vt:lpstr>
      <vt:lpstr>'Master Soft Questions'!POA_N</vt:lpstr>
      <vt:lpstr>Template!POA_N</vt:lpstr>
      <vt:lpstr>POA_No</vt:lpstr>
      <vt:lpstr>'1. QUALITY MANAGEMENT SYSTEM'!POA_Num</vt:lpstr>
      <vt:lpstr>'2. ABOVEGND CONDUIT &amp; CABLE SYS'!POA_Num</vt:lpstr>
      <vt:lpstr>'3. UNDERGND ELECTRICAL'!POA_Num</vt:lpstr>
      <vt:lpstr>'4. GROUNDING SYSTEM'!POA_Num</vt:lpstr>
      <vt:lpstr>'5. CABLE TRAY INSTALLATIONS'!POA_Num</vt:lpstr>
      <vt:lpstr>'6.  FIELD WIRING'!POA_Num</vt:lpstr>
      <vt:lpstr>'7. CABLE TERMINATION'!POA_Num</vt:lpstr>
      <vt:lpstr>'8. LIGHTING'!POA_Num</vt:lpstr>
      <vt:lpstr>'9. INSPECTION AND TESTING'!POA_Num</vt:lpstr>
      <vt:lpstr>'Master Soft Questions'!POA_Num</vt:lpstr>
      <vt:lpstr>Template!POA_Num</vt:lpstr>
      <vt:lpstr>'1. QUALITY MANAGEMENT SYSTEM'!POA_Y</vt:lpstr>
      <vt:lpstr>'2. ABOVEGND CONDUIT &amp; CABLE SYS'!POA_Y</vt:lpstr>
      <vt:lpstr>'3. UNDERGND ELECTRICAL'!POA_Y</vt:lpstr>
      <vt:lpstr>'4. GROUNDING SYSTEM'!POA_Y</vt:lpstr>
      <vt:lpstr>'5. CABLE TRAY INSTALLATIONS'!POA_Y</vt:lpstr>
      <vt:lpstr>'6.  FIELD WIRING'!POA_Y</vt:lpstr>
      <vt:lpstr>'7. CABLE TERMINATION'!POA_Y</vt:lpstr>
      <vt:lpstr>'8. LIGHTING'!POA_Y</vt:lpstr>
      <vt:lpstr>'9. INSPECTION AND TESTING'!POA_Y</vt:lpstr>
      <vt:lpstr>'Master Soft Questions'!POA_Y</vt:lpstr>
      <vt:lpstr>Template!POA_Y</vt:lpstr>
      <vt:lpstr>POA_Yes</vt:lpstr>
      <vt:lpstr>Principals</vt:lpstr>
      <vt:lpstr>'1. QUALITY MANAGEMENT SYSTEM'!Print_Area</vt:lpstr>
      <vt:lpstr>'2. ABOVEGND CONDUIT &amp; CABLE SYS'!Print_Area</vt:lpstr>
      <vt:lpstr>'3. UNDERGND ELECTRICAL'!Print_Area</vt:lpstr>
      <vt:lpstr>'4. GROUNDING SYSTEM'!Print_Area</vt:lpstr>
      <vt:lpstr>'5. CABLE TRAY INSTALLATIONS'!Print_Area</vt:lpstr>
      <vt:lpstr>'6.  FIELD WIRING'!Print_Area</vt:lpstr>
      <vt:lpstr>'7. CABLE TERMINATION'!Print_Area</vt:lpstr>
      <vt:lpstr>'8. LIGHTING'!Print_Area</vt:lpstr>
      <vt:lpstr>'9. INSPECTION AND TESTING'!Print_Area</vt:lpstr>
      <vt:lpstr>Cover!Print_Area</vt:lpstr>
      <vt:lpstr>'Discipline Instructions'!Print_Area</vt:lpstr>
      <vt:lpstr>'General Instructions'!Print_Area</vt:lpstr>
      <vt:lpstr>'Master Control'!Print_Area</vt:lpstr>
      <vt:lpstr>'Master Soft Questions'!Print_Area</vt:lpstr>
      <vt:lpstr>'Objective Evidence'!Print_Area</vt:lpstr>
      <vt:lpstr>Summary!Print_Area</vt:lpstr>
      <vt:lpstr>Template!Print_Area</vt:lpstr>
      <vt:lpstr>'1. QUALITY MANAGEMENT SYSTEM'!Print_Titles</vt:lpstr>
      <vt:lpstr>'2. ABOVEGND CONDUIT &amp; CABLE SYS'!Print_Titles</vt:lpstr>
      <vt:lpstr>'3. UNDERGND ELECTRICAL'!Print_Titles</vt:lpstr>
      <vt:lpstr>'4. GROUNDING SYSTEM'!Print_Titles</vt:lpstr>
      <vt:lpstr>'5. CABLE TRAY INSTALLATIONS'!Print_Titles</vt:lpstr>
      <vt:lpstr>'6.  FIELD WIRING'!Print_Titles</vt:lpstr>
      <vt:lpstr>'7. CABLE TERMINATION'!Print_Titles</vt:lpstr>
      <vt:lpstr>'8. LIGHTING'!Print_Titles</vt:lpstr>
      <vt:lpstr>'9. INSPECTION AND TESTING'!Print_Titles</vt:lpstr>
      <vt:lpstr>Cover!Print_Titles</vt:lpstr>
      <vt:lpstr>'Discipline Instructions'!Print_Titles</vt:lpstr>
      <vt:lpstr>'General Instructions'!Print_Titles</vt:lpstr>
      <vt:lpstr>'Master Soft Questions'!Print_Titles</vt:lpstr>
      <vt:lpstr>'Objective Evidence'!Print_Titles</vt:lpstr>
      <vt:lpstr>'Range Names'!Print_Titles</vt:lpstr>
      <vt:lpstr>Template!Print_Titles</vt:lpstr>
      <vt:lpstr>ProjDisc_Principles</vt:lpstr>
      <vt:lpstr>Project_Box</vt:lpstr>
      <vt:lpstr>Project_Details</vt:lpstr>
      <vt:lpstr>Project_Info</vt:lpstr>
      <vt:lpstr>QRS_Practice_List</vt:lpstr>
      <vt:lpstr>Range_Names</vt:lpstr>
      <vt:lpstr>'1. QUALITY MANAGEMENT SYSTEM'!Ref_Count1</vt:lpstr>
      <vt:lpstr>'2. ABOVEGND CONDUIT &amp; CABLE SYS'!Ref_Count1</vt:lpstr>
      <vt:lpstr>'3. UNDERGND ELECTRICAL'!Ref_Count1</vt:lpstr>
      <vt:lpstr>'4. GROUNDING SYSTEM'!Ref_Count1</vt:lpstr>
      <vt:lpstr>'5. CABLE TRAY INSTALLATIONS'!Ref_Count1</vt:lpstr>
      <vt:lpstr>'6.  FIELD WIRING'!Ref_Count1</vt:lpstr>
      <vt:lpstr>'7. CABLE TERMINATION'!Ref_Count1</vt:lpstr>
      <vt:lpstr>'8. LIGHTING'!Ref_Count1</vt:lpstr>
      <vt:lpstr>'9. INSPECTION AND TESTING'!Ref_Count1</vt:lpstr>
      <vt:lpstr>'Master Soft Questions'!Ref_Count1</vt:lpstr>
      <vt:lpstr>Template!Ref_Count1</vt:lpstr>
      <vt:lpstr>'1. QUALITY MANAGEMENT SYSTEM'!Ref_Count2</vt:lpstr>
      <vt:lpstr>'2. ABOVEGND CONDUIT &amp; CABLE SYS'!Ref_Count2</vt:lpstr>
      <vt:lpstr>'3. UNDERGND ELECTRICAL'!Ref_Count2</vt:lpstr>
      <vt:lpstr>'4. GROUNDING SYSTEM'!Ref_Count2</vt:lpstr>
      <vt:lpstr>'5. CABLE TRAY INSTALLATIONS'!Ref_Count2</vt:lpstr>
      <vt:lpstr>'6.  FIELD WIRING'!Ref_Count2</vt:lpstr>
      <vt:lpstr>'7. CABLE TERMINATION'!Ref_Count2</vt:lpstr>
      <vt:lpstr>'8. LIGHTING'!Ref_Count2</vt:lpstr>
      <vt:lpstr>'9. INSPECTION AND TESTING'!Ref_Count2</vt:lpstr>
      <vt:lpstr>'Master Soft Questions'!Ref_Count2</vt:lpstr>
      <vt:lpstr>Template!Ref_Count2</vt:lpstr>
      <vt:lpstr>'1. QUALITY MANAGEMENT SYSTEM'!Ref_Count3</vt:lpstr>
      <vt:lpstr>'2. ABOVEGND CONDUIT &amp; CABLE SYS'!Ref_Count3</vt:lpstr>
      <vt:lpstr>'3. UNDERGND ELECTRICAL'!Ref_Count3</vt:lpstr>
      <vt:lpstr>'4. GROUNDING SYSTEM'!Ref_Count3</vt:lpstr>
      <vt:lpstr>'5. CABLE TRAY INSTALLATIONS'!Ref_Count3</vt:lpstr>
      <vt:lpstr>'6.  FIELD WIRING'!Ref_Count3</vt:lpstr>
      <vt:lpstr>'7. CABLE TERMINATION'!Ref_Count3</vt:lpstr>
      <vt:lpstr>'8. LIGHTING'!Ref_Count3</vt:lpstr>
      <vt:lpstr>'9. INSPECTION AND TESTING'!Ref_Count3</vt:lpstr>
      <vt:lpstr>'Master Soft Questions'!Ref_Count3</vt:lpstr>
      <vt:lpstr>Template!Ref_Count3</vt:lpstr>
      <vt:lpstr>'1. QUALITY MANAGEMENT SYSTEM'!Ref_Count4</vt:lpstr>
      <vt:lpstr>'2. ABOVEGND CONDUIT &amp; CABLE SYS'!Ref_Count4</vt:lpstr>
      <vt:lpstr>'3. UNDERGND ELECTRICAL'!Ref_Count4</vt:lpstr>
      <vt:lpstr>'4. GROUNDING SYSTEM'!Ref_Count4</vt:lpstr>
      <vt:lpstr>'5. CABLE TRAY INSTALLATIONS'!Ref_Count4</vt:lpstr>
      <vt:lpstr>'6.  FIELD WIRING'!Ref_Count4</vt:lpstr>
      <vt:lpstr>'7. CABLE TERMINATION'!Ref_Count4</vt:lpstr>
      <vt:lpstr>'8. LIGHTING'!Ref_Count4</vt:lpstr>
      <vt:lpstr>'9. INSPECTION AND TESTING'!Ref_Count4</vt:lpstr>
      <vt:lpstr>'Master Soft Questions'!Ref_Count4</vt:lpstr>
      <vt:lpstr>Template!Ref_Count4</vt:lpstr>
      <vt:lpstr>Ref_No_Column</vt:lpstr>
      <vt:lpstr>'1. QUALITY MANAGEMENT SYSTEM'!Ref_Title1</vt:lpstr>
      <vt:lpstr>'2. ABOVEGND CONDUIT &amp; CABLE SYS'!Ref_Title1</vt:lpstr>
      <vt:lpstr>'3. UNDERGND ELECTRICAL'!Ref_Title1</vt:lpstr>
      <vt:lpstr>'4. GROUNDING SYSTEM'!Ref_Title1</vt:lpstr>
      <vt:lpstr>'5. CABLE TRAY INSTALLATIONS'!Ref_Title1</vt:lpstr>
      <vt:lpstr>'6.  FIELD WIRING'!Ref_Title1</vt:lpstr>
      <vt:lpstr>'7. CABLE TERMINATION'!Ref_Title1</vt:lpstr>
      <vt:lpstr>'8. LIGHTING'!Ref_Title1</vt:lpstr>
      <vt:lpstr>'9. INSPECTION AND TESTING'!Ref_Title1</vt:lpstr>
      <vt:lpstr>'Master Soft Questions'!Ref_Title1</vt:lpstr>
      <vt:lpstr>Template!Ref_Title1</vt:lpstr>
      <vt:lpstr>'1. QUALITY MANAGEMENT SYSTEM'!Ref_Title2</vt:lpstr>
      <vt:lpstr>'2. ABOVEGND CONDUIT &amp; CABLE SYS'!Ref_Title2</vt:lpstr>
      <vt:lpstr>'3. UNDERGND ELECTRICAL'!Ref_Title2</vt:lpstr>
      <vt:lpstr>'4. GROUNDING SYSTEM'!Ref_Title2</vt:lpstr>
      <vt:lpstr>'5. CABLE TRAY INSTALLATIONS'!Ref_Title2</vt:lpstr>
      <vt:lpstr>'6.  FIELD WIRING'!Ref_Title2</vt:lpstr>
      <vt:lpstr>'7. CABLE TERMINATION'!Ref_Title2</vt:lpstr>
      <vt:lpstr>'8. LIGHTING'!Ref_Title2</vt:lpstr>
      <vt:lpstr>'9. INSPECTION AND TESTING'!Ref_Title2</vt:lpstr>
      <vt:lpstr>'Master Soft Questions'!Ref_Title2</vt:lpstr>
      <vt:lpstr>Template!Ref_Title2</vt:lpstr>
      <vt:lpstr>'1. QUALITY MANAGEMENT SYSTEM'!Ref_Title3</vt:lpstr>
      <vt:lpstr>'2. ABOVEGND CONDUIT &amp; CABLE SYS'!Ref_Title3</vt:lpstr>
      <vt:lpstr>'3. UNDERGND ELECTRICAL'!Ref_Title3</vt:lpstr>
      <vt:lpstr>'4. GROUNDING SYSTEM'!Ref_Title3</vt:lpstr>
      <vt:lpstr>'5. CABLE TRAY INSTALLATIONS'!Ref_Title3</vt:lpstr>
      <vt:lpstr>'6.  FIELD WIRING'!Ref_Title3</vt:lpstr>
      <vt:lpstr>'7. CABLE TERMINATION'!Ref_Title3</vt:lpstr>
      <vt:lpstr>'8. LIGHTING'!Ref_Title3</vt:lpstr>
      <vt:lpstr>'9. INSPECTION AND TESTING'!Ref_Title3</vt:lpstr>
      <vt:lpstr>'Master Soft Questions'!Ref_Title3</vt:lpstr>
      <vt:lpstr>Template!Ref_Title3</vt:lpstr>
      <vt:lpstr>'1. QUALITY MANAGEMENT SYSTEM'!Ref_Title4</vt:lpstr>
      <vt:lpstr>'2. ABOVEGND CONDUIT &amp; CABLE SYS'!Ref_Title4</vt:lpstr>
      <vt:lpstr>'3. UNDERGND ELECTRICAL'!Ref_Title4</vt:lpstr>
      <vt:lpstr>'4. GROUNDING SYSTEM'!Ref_Title4</vt:lpstr>
      <vt:lpstr>'5. CABLE TRAY INSTALLATIONS'!Ref_Title4</vt:lpstr>
      <vt:lpstr>'6.  FIELD WIRING'!Ref_Title4</vt:lpstr>
      <vt:lpstr>'7. CABLE TERMINATION'!Ref_Title4</vt:lpstr>
      <vt:lpstr>'8. LIGHTING'!Ref_Title4</vt:lpstr>
      <vt:lpstr>'9. INSPECTION AND TESTING'!Ref_Title4</vt:lpstr>
      <vt:lpstr>'Master Soft Questions'!Ref_Title4</vt:lpstr>
      <vt:lpstr>Template!Ref_Title4</vt:lpstr>
      <vt:lpstr>'1. QUALITY MANAGEMENT SYSTEM'!Remarks</vt:lpstr>
      <vt:lpstr>'2. ABOVEGND CONDUIT &amp; CABLE SYS'!Remarks</vt:lpstr>
      <vt:lpstr>'3. UNDERGND ELECTRICAL'!Remarks</vt:lpstr>
      <vt:lpstr>'4. GROUNDING SYSTEM'!Remarks</vt:lpstr>
      <vt:lpstr>'5. CABLE TRAY INSTALLATIONS'!Remarks</vt:lpstr>
      <vt:lpstr>'6.  FIELD WIRING'!Remarks</vt:lpstr>
      <vt:lpstr>'7. CABLE TERMINATION'!Remarks</vt:lpstr>
      <vt:lpstr>'8. LIGHTING'!Remarks</vt:lpstr>
      <vt:lpstr>'9. INSPECTION AND TESTING'!Remarks</vt:lpstr>
      <vt:lpstr>'Master Soft Questions'!Remarks</vt:lpstr>
      <vt:lpstr>Template!Remarks</vt:lpstr>
      <vt:lpstr>'1. QUALITY MANAGEMENT SYSTEM'!Req</vt:lpstr>
      <vt:lpstr>'2. ABOVEGND CONDUIT &amp; CABLE SYS'!Req</vt:lpstr>
      <vt:lpstr>'3. UNDERGND ELECTRICAL'!Req</vt:lpstr>
      <vt:lpstr>'4. GROUNDING SYSTEM'!Req</vt:lpstr>
      <vt:lpstr>'5. CABLE TRAY INSTALLATIONS'!Req</vt:lpstr>
      <vt:lpstr>'6.  FIELD WIRING'!Req</vt:lpstr>
      <vt:lpstr>'7. CABLE TERMINATION'!Req</vt:lpstr>
      <vt:lpstr>'8. LIGHTING'!Req</vt:lpstr>
      <vt:lpstr>'9. INSPECTION AND TESTING'!Req</vt:lpstr>
      <vt:lpstr>'Master Soft Questions'!Req</vt:lpstr>
      <vt:lpstr>Template!Req</vt:lpstr>
      <vt:lpstr>'1. QUALITY MANAGEMENT SYSTEM'!Reqs</vt:lpstr>
      <vt:lpstr>'2. ABOVEGND CONDUIT &amp; CABLE SYS'!Reqs</vt:lpstr>
      <vt:lpstr>'3. UNDERGND ELECTRICAL'!Reqs</vt:lpstr>
      <vt:lpstr>'4. GROUNDING SYSTEM'!Reqs</vt:lpstr>
      <vt:lpstr>'5. CABLE TRAY INSTALLATIONS'!Reqs</vt:lpstr>
      <vt:lpstr>'6.  FIELD WIRING'!Reqs</vt:lpstr>
      <vt:lpstr>'7. CABLE TERMINATION'!Reqs</vt:lpstr>
      <vt:lpstr>'8. LIGHTING'!Reqs</vt:lpstr>
      <vt:lpstr>'9. INSPECTION AND TESTING'!Reqs</vt:lpstr>
      <vt:lpstr>'Master Soft Questions'!Reqs</vt:lpstr>
      <vt:lpstr>Template!Reqs</vt:lpstr>
      <vt:lpstr>Requirements_Column</vt:lpstr>
      <vt:lpstr>'1. QUALITY MANAGEMENT SYSTEM'!Response_1</vt:lpstr>
      <vt:lpstr>'2. ABOVEGND CONDUIT &amp; CABLE SYS'!Response_1</vt:lpstr>
      <vt:lpstr>'3. UNDERGND ELECTRICAL'!Response_1</vt:lpstr>
      <vt:lpstr>'4. GROUNDING SYSTEM'!Response_1</vt:lpstr>
      <vt:lpstr>'5. CABLE TRAY INSTALLATIONS'!Response_1</vt:lpstr>
      <vt:lpstr>'6.  FIELD WIRING'!Response_1</vt:lpstr>
      <vt:lpstr>'7. CABLE TERMINATION'!Response_1</vt:lpstr>
      <vt:lpstr>'8. LIGHTING'!Response_1</vt:lpstr>
      <vt:lpstr>'9. INSPECTION AND TESTING'!Response_1</vt:lpstr>
      <vt:lpstr>'Master Soft Questions'!Response_1</vt:lpstr>
      <vt:lpstr>Template!Response_1</vt:lpstr>
      <vt:lpstr>'1. QUALITY MANAGEMENT SYSTEM'!Response_2</vt:lpstr>
      <vt:lpstr>'2. ABOVEGND CONDUIT &amp; CABLE SYS'!Response_2</vt:lpstr>
      <vt:lpstr>'3. UNDERGND ELECTRICAL'!Response_2</vt:lpstr>
      <vt:lpstr>'4. GROUNDING SYSTEM'!Response_2</vt:lpstr>
      <vt:lpstr>'5. CABLE TRAY INSTALLATIONS'!Response_2</vt:lpstr>
      <vt:lpstr>'6.  FIELD WIRING'!Response_2</vt:lpstr>
      <vt:lpstr>'7. CABLE TERMINATION'!Response_2</vt:lpstr>
      <vt:lpstr>'8. LIGHTING'!Response_2</vt:lpstr>
      <vt:lpstr>'9. INSPECTION AND TESTING'!Response_2</vt:lpstr>
      <vt:lpstr>'Master Soft Questions'!Response_2</vt:lpstr>
      <vt:lpstr>Template!Response_2</vt:lpstr>
      <vt:lpstr>'1. QUALITY MANAGEMENT SYSTEM'!Results</vt:lpstr>
      <vt:lpstr>'2. ABOVEGND CONDUIT &amp; CABLE SYS'!Results</vt:lpstr>
      <vt:lpstr>'3. UNDERGND ELECTRICAL'!Results</vt:lpstr>
      <vt:lpstr>'4. GROUNDING SYSTEM'!Results</vt:lpstr>
      <vt:lpstr>'5. CABLE TRAY INSTALLATIONS'!Results</vt:lpstr>
      <vt:lpstr>'6.  FIELD WIRING'!Results</vt:lpstr>
      <vt:lpstr>'7. CABLE TERMINATION'!Results</vt:lpstr>
      <vt:lpstr>'8. LIGHTING'!Results</vt:lpstr>
      <vt:lpstr>'9. INSPECTION AND TESTING'!Results</vt:lpstr>
      <vt:lpstr>'Master Soft Questions'!Results</vt:lpstr>
      <vt:lpstr>Template!Results</vt:lpstr>
      <vt:lpstr>Reviewed_End</vt:lpstr>
      <vt:lpstr>Reviewed_Start</vt:lpstr>
      <vt:lpstr>'1. QUALITY MANAGEMENT SYSTEM'!RF</vt:lpstr>
      <vt:lpstr>'2. ABOVEGND CONDUIT &amp; CABLE SYS'!RF</vt:lpstr>
      <vt:lpstr>'3. UNDERGND ELECTRICAL'!RF</vt:lpstr>
      <vt:lpstr>'4. GROUNDING SYSTEM'!RF</vt:lpstr>
      <vt:lpstr>'5. CABLE TRAY INSTALLATIONS'!RF</vt:lpstr>
      <vt:lpstr>'6.  FIELD WIRING'!RF</vt:lpstr>
      <vt:lpstr>'7. CABLE TERMINATION'!RF</vt:lpstr>
      <vt:lpstr>'8. LIGHTING'!RF</vt:lpstr>
      <vt:lpstr>'9. INSPECTION AND TESTING'!RF</vt:lpstr>
      <vt:lpstr>'Master Soft Questions'!RF</vt:lpstr>
      <vt:lpstr>Template!RF</vt:lpstr>
      <vt:lpstr>'1. QUALITY MANAGEMENT SYSTEM'!SAT_1</vt:lpstr>
      <vt:lpstr>'2. ABOVEGND CONDUIT &amp; CABLE SYS'!SAT_1</vt:lpstr>
      <vt:lpstr>'3. UNDERGND ELECTRICAL'!SAT_1</vt:lpstr>
      <vt:lpstr>'4. GROUNDING SYSTEM'!SAT_1</vt:lpstr>
      <vt:lpstr>'5. CABLE TRAY INSTALLATIONS'!SAT_1</vt:lpstr>
      <vt:lpstr>'6.  FIELD WIRING'!SAT_1</vt:lpstr>
      <vt:lpstr>'7. CABLE TERMINATION'!SAT_1</vt:lpstr>
      <vt:lpstr>'8. LIGHTING'!SAT_1</vt:lpstr>
      <vt:lpstr>'9. INSPECTION AND TESTING'!SAT_1</vt:lpstr>
      <vt:lpstr>'Master Soft Questions'!SAT_1</vt:lpstr>
      <vt:lpstr>Template!SAT_1</vt:lpstr>
      <vt:lpstr>Selected_Topics</vt:lpstr>
      <vt:lpstr>'1. QUALITY MANAGEMENT SYSTEM'!Setup_Count</vt:lpstr>
      <vt:lpstr>'2. ABOVEGND CONDUIT &amp; CABLE SYS'!Setup_Count</vt:lpstr>
      <vt:lpstr>'3. UNDERGND ELECTRICAL'!Setup_Count</vt:lpstr>
      <vt:lpstr>'4. GROUNDING SYSTEM'!Setup_Count</vt:lpstr>
      <vt:lpstr>'5. CABLE TRAY INSTALLATIONS'!Setup_Count</vt:lpstr>
      <vt:lpstr>'6.  FIELD WIRING'!Setup_Count</vt:lpstr>
      <vt:lpstr>'7. CABLE TERMINATION'!Setup_Count</vt:lpstr>
      <vt:lpstr>'8. LIGHTING'!Setup_Count</vt:lpstr>
      <vt:lpstr>'9. INSPECTION AND TESTING'!Setup_Count</vt:lpstr>
      <vt:lpstr>'Master Soft Questions'!Setup_Count</vt:lpstr>
      <vt:lpstr>Template!Setup_Count</vt:lpstr>
      <vt:lpstr>Setup_Flag</vt:lpstr>
      <vt:lpstr>Setup_Shown</vt:lpstr>
      <vt:lpstr>Sheet_Consolidation</vt:lpstr>
      <vt:lpstr>'1. QUALITY MANAGEMENT SYSTEM'!Show_DP</vt:lpstr>
      <vt:lpstr>'2. ABOVEGND CONDUIT &amp; CABLE SYS'!Show_DP</vt:lpstr>
      <vt:lpstr>'3. UNDERGND ELECTRICAL'!Show_DP</vt:lpstr>
      <vt:lpstr>'4. GROUNDING SYSTEM'!Show_DP</vt:lpstr>
      <vt:lpstr>'5. CABLE TRAY INSTALLATIONS'!Show_DP</vt:lpstr>
      <vt:lpstr>'6.  FIELD WIRING'!Show_DP</vt:lpstr>
      <vt:lpstr>'7. CABLE TERMINATION'!Show_DP</vt:lpstr>
      <vt:lpstr>'8. LIGHTING'!Show_DP</vt:lpstr>
      <vt:lpstr>'9. INSPECTION AND TESTING'!Show_DP</vt:lpstr>
      <vt:lpstr>'Master Soft Questions'!Show_DP</vt:lpstr>
      <vt:lpstr>Template!Show_DP</vt:lpstr>
      <vt:lpstr>'1. QUALITY MANAGEMENT SYSTEM'!Show_FM</vt:lpstr>
      <vt:lpstr>'2. ABOVEGND CONDUIT &amp; CABLE SYS'!Show_FM</vt:lpstr>
      <vt:lpstr>'3. UNDERGND ELECTRICAL'!Show_FM</vt:lpstr>
      <vt:lpstr>'4. GROUNDING SYSTEM'!Show_FM</vt:lpstr>
      <vt:lpstr>'5. CABLE TRAY INSTALLATIONS'!Show_FM</vt:lpstr>
      <vt:lpstr>'6.  FIELD WIRING'!Show_FM</vt:lpstr>
      <vt:lpstr>'7. CABLE TERMINATION'!Show_FM</vt:lpstr>
      <vt:lpstr>'8. LIGHTING'!Show_FM</vt:lpstr>
      <vt:lpstr>'9. INSPECTION AND TESTING'!Show_FM</vt:lpstr>
      <vt:lpstr>'Master Soft Questions'!Show_FM</vt:lpstr>
      <vt:lpstr>Template!Show_FM</vt:lpstr>
      <vt:lpstr>'1. QUALITY MANAGEMENT SYSTEM'!Show_MR2</vt:lpstr>
      <vt:lpstr>'2. ABOVEGND CONDUIT &amp; CABLE SYS'!Show_MR2</vt:lpstr>
      <vt:lpstr>'3. UNDERGND ELECTRICAL'!Show_MR2</vt:lpstr>
      <vt:lpstr>'4. GROUNDING SYSTEM'!Show_MR2</vt:lpstr>
      <vt:lpstr>'5. CABLE TRAY INSTALLATIONS'!Show_MR2</vt:lpstr>
      <vt:lpstr>'6.  FIELD WIRING'!Show_MR2</vt:lpstr>
      <vt:lpstr>'7. CABLE TERMINATION'!Show_MR2</vt:lpstr>
      <vt:lpstr>'8. LIGHTING'!Show_MR2</vt:lpstr>
      <vt:lpstr>'9. INSPECTION AND TESTING'!Show_MR2</vt:lpstr>
      <vt:lpstr>'Master Soft Questions'!Show_MR2</vt:lpstr>
      <vt:lpstr>Template!Show_MR2</vt:lpstr>
      <vt:lpstr>'1. QUALITY MANAGEMENT SYSTEM'!Show_Setup</vt:lpstr>
      <vt:lpstr>'2. ABOVEGND CONDUIT &amp; CABLE SYS'!Show_Setup</vt:lpstr>
      <vt:lpstr>'3. UNDERGND ELECTRICAL'!Show_Setup</vt:lpstr>
      <vt:lpstr>'4. GROUNDING SYSTEM'!Show_Setup</vt:lpstr>
      <vt:lpstr>'5. CABLE TRAY INSTALLATIONS'!Show_Setup</vt:lpstr>
      <vt:lpstr>'6.  FIELD WIRING'!Show_Setup</vt:lpstr>
      <vt:lpstr>'7. CABLE TERMINATION'!Show_Setup</vt:lpstr>
      <vt:lpstr>'8. LIGHTING'!Show_Setup</vt:lpstr>
      <vt:lpstr>'9. INSPECTION AND TESTING'!Show_Setup</vt:lpstr>
      <vt:lpstr>'Master Soft Questions'!Show_Setup</vt:lpstr>
      <vt:lpstr>Template!Show_Setup</vt:lpstr>
      <vt:lpstr>'1. QUALITY MANAGEMENT SYSTEM'!Show_SP</vt:lpstr>
      <vt:lpstr>'2. ABOVEGND CONDUIT &amp; CABLE SYS'!Show_SP</vt:lpstr>
      <vt:lpstr>'3. UNDERGND ELECTRICAL'!Show_SP</vt:lpstr>
      <vt:lpstr>'4. GROUNDING SYSTEM'!Show_SP</vt:lpstr>
      <vt:lpstr>'5. CABLE TRAY INSTALLATIONS'!Show_SP</vt:lpstr>
      <vt:lpstr>'6.  FIELD WIRING'!Show_SP</vt:lpstr>
      <vt:lpstr>'7. CABLE TERMINATION'!Show_SP</vt:lpstr>
      <vt:lpstr>'8. LIGHTING'!Show_SP</vt:lpstr>
      <vt:lpstr>'9. INSPECTION AND TESTING'!Show_SP</vt:lpstr>
      <vt:lpstr>'Master Soft Questions'!Show_SP</vt:lpstr>
      <vt:lpstr>Template!Show_SP</vt:lpstr>
      <vt:lpstr>'1. QUALITY MANAGEMENT SYSTEM'!Show_SS</vt:lpstr>
      <vt:lpstr>'2. ABOVEGND CONDUIT &amp; CABLE SYS'!Show_SS</vt:lpstr>
      <vt:lpstr>'3. UNDERGND ELECTRICAL'!Show_SS</vt:lpstr>
      <vt:lpstr>'4. GROUNDING SYSTEM'!Show_SS</vt:lpstr>
      <vt:lpstr>'5. CABLE TRAY INSTALLATIONS'!Show_SS</vt:lpstr>
      <vt:lpstr>'6.  FIELD WIRING'!Show_SS</vt:lpstr>
      <vt:lpstr>'7. CABLE TERMINATION'!Show_SS</vt:lpstr>
      <vt:lpstr>'8. LIGHTING'!Show_SS</vt:lpstr>
      <vt:lpstr>'9. INSPECTION AND TESTING'!Show_SS</vt:lpstr>
      <vt:lpstr>'Master Soft Questions'!Show_SS</vt:lpstr>
      <vt:lpstr>Template!Show_SS</vt:lpstr>
      <vt:lpstr>ShowBox</vt:lpstr>
      <vt:lpstr>Size</vt:lpstr>
      <vt:lpstr>Size_Category</vt:lpstr>
      <vt:lpstr>'1. QUALITY MANAGEMENT SYSTEM'!SP_Count</vt:lpstr>
      <vt:lpstr>'2. ABOVEGND CONDUIT &amp; CABLE SYS'!SP_Count</vt:lpstr>
      <vt:lpstr>'3. UNDERGND ELECTRICAL'!SP_Count</vt:lpstr>
      <vt:lpstr>'4. GROUNDING SYSTEM'!SP_Count</vt:lpstr>
      <vt:lpstr>'5. CABLE TRAY INSTALLATIONS'!SP_Count</vt:lpstr>
      <vt:lpstr>'6.  FIELD WIRING'!SP_Count</vt:lpstr>
      <vt:lpstr>'7. CABLE TERMINATION'!SP_Count</vt:lpstr>
      <vt:lpstr>'8. LIGHTING'!SP_Count</vt:lpstr>
      <vt:lpstr>'9. INSPECTION AND TESTING'!SP_Count</vt:lpstr>
      <vt:lpstr>'Master Soft Questions'!SP_Count</vt:lpstr>
      <vt:lpstr>Template!SP_Count</vt:lpstr>
      <vt:lpstr>SP_Flag</vt:lpstr>
      <vt:lpstr>SP_Shown</vt:lpstr>
      <vt:lpstr>'1. QUALITY MANAGEMENT SYSTEM'!SS_Count</vt:lpstr>
      <vt:lpstr>'2. ABOVEGND CONDUIT &amp; CABLE SYS'!SS_Count</vt:lpstr>
      <vt:lpstr>'3. UNDERGND ELECTRICAL'!SS_Count</vt:lpstr>
      <vt:lpstr>'4. GROUNDING SYSTEM'!SS_Count</vt:lpstr>
      <vt:lpstr>'5. CABLE TRAY INSTALLATIONS'!SS_Count</vt:lpstr>
      <vt:lpstr>'6.  FIELD WIRING'!SS_Count</vt:lpstr>
      <vt:lpstr>'7. CABLE TERMINATION'!SS_Count</vt:lpstr>
      <vt:lpstr>'8. LIGHTING'!SS_Count</vt:lpstr>
      <vt:lpstr>'9. INSPECTION AND TESTING'!SS_Count</vt:lpstr>
      <vt:lpstr>'Master Soft Questions'!SS_Count</vt:lpstr>
      <vt:lpstr>Template!SS_Count</vt:lpstr>
      <vt:lpstr>SS_Flag</vt:lpstr>
      <vt:lpstr>SS_Shown</vt:lpstr>
      <vt:lpstr>'1. QUALITY MANAGEMENT SYSTEM'!ST</vt:lpstr>
      <vt:lpstr>'2. ABOVEGND CONDUIT &amp; CABLE SYS'!ST</vt:lpstr>
      <vt:lpstr>'3. UNDERGND ELECTRICAL'!ST</vt:lpstr>
      <vt:lpstr>'4. GROUNDING SYSTEM'!ST</vt:lpstr>
      <vt:lpstr>'5. CABLE TRAY INSTALLATIONS'!ST</vt:lpstr>
      <vt:lpstr>'6.  FIELD WIRING'!ST</vt:lpstr>
      <vt:lpstr>'7. CABLE TERMINATION'!ST</vt:lpstr>
      <vt:lpstr>'8. LIGHTING'!ST</vt:lpstr>
      <vt:lpstr>'9. INSPECTION AND TESTING'!ST</vt:lpstr>
      <vt:lpstr>'Master Soft Questions'!ST</vt:lpstr>
      <vt:lpstr>Template!ST</vt:lpstr>
      <vt:lpstr>Start_Execution</vt:lpstr>
      <vt:lpstr>Start_of_Topics</vt:lpstr>
      <vt:lpstr>Strength_Code</vt:lpstr>
      <vt:lpstr>'1. QUALITY MANAGEMENT SYSTEM'!TOPIC_Title</vt:lpstr>
      <vt:lpstr>'2. ABOVEGND CONDUIT &amp; CABLE SYS'!TOPIC_Title</vt:lpstr>
      <vt:lpstr>'3. UNDERGND ELECTRICAL'!TOPIC_Title</vt:lpstr>
      <vt:lpstr>'4. GROUNDING SYSTEM'!TOPIC_Title</vt:lpstr>
      <vt:lpstr>'5. CABLE TRAY INSTALLATIONS'!TOPIC_Title</vt:lpstr>
      <vt:lpstr>'6.  FIELD WIRING'!TOPIC_Title</vt:lpstr>
      <vt:lpstr>'7. CABLE TERMINATION'!TOPIC_Title</vt:lpstr>
      <vt:lpstr>'8. LIGHTING'!TOPIC_Title</vt:lpstr>
      <vt:lpstr>'9. INSPECTION AND TESTING'!TOPIC_Title</vt:lpstr>
      <vt:lpstr>'Master Soft Questions'!TOPIC_Title</vt:lpstr>
      <vt:lpstr>Template!TOPIC_Title</vt:lpstr>
      <vt:lpstr>Topics</vt:lpstr>
      <vt:lpstr>Topics_Assessed_Ck</vt:lpstr>
      <vt:lpstr>Total_NumOfFindings</vt:lpstr>
      <vt:lpstr>UD_OE</vt:lpstr>
      <vt:lpstr>Version</vt:lpstr>
      <vt:lpstr>'1. QUALITY MANAGEMENT SYSTEM'!X99_NoOther</vt:lpstr>
      <vt:lpstr>'2. ABOVEGND CONDUIT &amp; CABLE SYS'!X99_NoOther</vt:lpstr>
      <vt:lpstr>'3. UNDERGND ELECTRICAL'!X99_NoOther</vt:lpstr>
      <vt:lpstr>'4. GROUNDING SYSTEM'!X99_NoOther</vt:lpstr>
      <vt:lpstr>'5. CABLE TRAY INSTALLATIONS'!X99_NoOther</vt:lpstr>
      <vt:lpstr>'6.  FIELD WIRING'!X99_NoOther</vt:lpstr>
      <vt:lpstr>'7. CABLE TERMINATION'!X99_NoOther</vt:lpstr>
      <vt:lpstr>'8. LIGHTING'!X99_NoOther</vt:lpstr>
      <vt:lpstr>'9. INSPECTION AND TESTING'!X99_NoOther</vt:lpstr>
      <vt:lpstr>'Master Soft Questions'!X99_NoOther</vt:lpstr>
      <vt:lpstr>Template!X99_NoOther</vt:lpstr>
      <vt:lpstr>X99_NoOther_Status</vt:lpstr>
    </vt:vector>
  </TitlesOfParts>
  <Manager/>
  <Company>Fluor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Robert Orriny</dc:creator>
  <cp:keywords/>
  <dc:description/>
  <cp:lastModifiedBy>Darryl Murphy</cp:lastModifiedBy>
  <cp:revision/>
  <dcterms:created xsi:type="dcterms:W3CDTF">2003-12-01T19:00:23Z</dcterms:created>
  <dcterms:modified xsi:type="dcterms:W3CDTF">2026-10-24T16:13:28Z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0x01010029BEAC162F61494BBA35DC7E86EE1465</vt:lpwstr>
  </property>
  <property fmtid="{D5CDD505-2E9C-101B-9397-08002B2CF9AE}" pid="3" name="MediaServiceImageTags">
    <vt:lpwstr/>
  </property>
</Properties>
</file>